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ira\Desktop\Rutgers\Repos\kickstarter-analysis1\"/>
    </mc:Choice>
  </mc:AlternateContent>
  <xr:revisionPtr revIDLastSave="0" documentId="13_ncr:1_{6C49BCBD-2BE5-4464-B3C5-B90434B908BB}" xr6:coauthVersionLast="46" xr6:coauthVersionMax="46" xr10:uidLastSave="{00000000-0000-0000-0000-000000000000}"/>
  <bookViews>
    <workbookView xWindow="828" yWindow="-108" windowWidth="22320" windowHeight="13176" tabRatio="811" activeTab="1" xr2:uid="{00000000-000D-0000-FFFF-FFFF00000000}"/>
  </bookViews>
  <sheets>
    <sheet name="Goal Targets" sheetId="10" r:id="rId1"/>
    <sheet name="Backers" sheetId="9" r:id="rId2"/>
    <sheet name="Kickstarter" sheetId="1" r:id="rId3"/>
    <sheet name="Theater Outcomes by Launch Date" sheetId="5" r:id="rId4"/>
    <sheet name="Outcomes Based on Goals" sheetId="6" r:id="rId5"/>
    <sheet name="Outcomes_vs_Goals" sheetId="7" r:id="rId6"/>
    <sheet name="Outcomes Based on Goals-Part2" sheetId="8" r:id="rId7"/>
  </sheets>
  <definedNames>
    <definedName name="_xlnm._FilterDatabase" localSheetId="2" hidden="1">Kickstarter!$A$1:$Y$4115</definedName>
  </definedNames>
  <calcPr calcId="191029"/>
  <pivotCaches>
    <pivotCache cacheId="0" r:id="rId8"/>
    <pivotCache cacheId="1" r:id="rId9"/>
    <pivotCache cacheId="14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D4" i="1" a="1"/>
  <c r="D4" i="1" s="1"/>
  <c r="D3" i="1" a="1"/>
  <c r="D3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 s="1"/>
  <c r="D342" i="1" a="1"/>
  <c r="D342" i="1" s="1"/>
  <c r="D343" i="1" a="1"/>
  <c r="D343" i="1" s="1"/>
  <c r="D344" i="1" a="1"/>
  <c r="D344" i="1" s="1"/>
  <c r="D345" i="1" a="1"/>
  <c r="D345" i="1" s="1"/>
  <c r="D346" i="1" a="1"/>
  <c r="D346" i="1" s="1"/>
  <c r="D347" i="1" a="1"/>
  <c r="D347" i="1" s="1"/>
  <c r="D348" i="1" a="1"/>
  <c r="D348" i="1" s="1"/>
  <c r="D349" i="1" a="1"/>
  <c r="D349" i="1" s="1"/>
  <c r="D350" i="1" a="1"/>
  <c r="D350" i="1" s="1"/>
  <c r="D351" i="1" a="1"/>
  <c r="D351" i="1" s="1"/>
  <c r="D352" i="1" a="1"/>
  <c r="D352" i="1" s="1"/>
  <c r="D353" i="1" a="1"/>
  <c r="D353" i="1" s="1"/>
  <c r="D354" i="1" a="1"/>
  <c r="D354" i="1" s="1"/>
  <c r="D355" i="1" a="1"/>
  <c r="D355" i="1" s="1"/>
  <c r="D356" i="1" a="1"/>
  <c r="D356" i="1" s="1"/>
  <c r="D357" i="1" a="1"/>
  <c r="D357" i="1" s="1"/>
  <c r="D358" i="1" a="1"/>
  <c r="D358" i="1" s="1"/>
  <c r="D359" i="1" a="1"/>
  <c r="D359" i="1" s="1"/>
  <c r="D360" i="1" a="1"/>
  <c r="D360" i="1" s="1"/>
  <c r="D361" i="1" a="1"/>
  <c r="D361" i="1" s="1"/>
  <c r="D362" i="1" a="1"/>
  <c r="D362" i="1" s="1"/>
  <c r="D363" i="1" a="1"/>
  <c r="D363" i="1" s="1"/>
  <c r="D364" i="1" a="1"/>
  <c r="D364" i="1" s="1"/>
  <c r="D365" i="1" a="1"/>
  <c r="D365" i="1" s="1"/>
  <c r="D366" i="1" a="1"/>
  <c r="D366" i="1" s="1"/>
  <c r="D367" i="1" a="1"/>
  <c r="D367" i="1" s="1"/>
  <c r="D368" i="1" a="1"/>
  <c r="D368" i="1" s="1"/>
  <c r="D369" i="1" a="1"/>
  <c r="D369" i="1" s="1"/>
  <c r="D370" i="1" a="1"/>
  <c r="D370" i="1" s="1"/>
  <c r="D371" i="1" a="1"/>
  <c r="D371" i="1" s="1"/>
  <c r="D372" i="1" a="1"/>
  <c r="D372" i="1" s="1"/>
  <c r="D373" i="1" a="1"/>
  <c r="D373" i="1" s="1"/>
  <c r="D374" i="1" a="1"/>
  <c r="D374" i="1" s="1"/>
  <c r="D375" i="1" a="1"/>
  <c r="D375" i="1" s="1"/>
  <c r="D376" i="1" a="1"/>
  <c r="D376" i="1" s="1"/>
  <c r="D377" i="1" a="1"/>
  <c r="D377" i="1" s="1"/>
  <c r="D378" i="1" a="1"/>
  <c r="D378" i="1" s="1"/>
  <c r="D379" i="1" a="1"/>
  <c r="D379" i="1" s="1"/>
  <c r="D380" i="1" a="1"/>
  <c r="D380" i="1" s="1"/>
  <c r="D381" i="1" a="1"/>
  <c r="D381" i="1" s="1"/>
  <c r="D382" i="1" a="1"/>
  <c r="D382" i="1" s="1"/>
  <c r="D383" i="1" a="1"/>
  <c r="D383" i="1" s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 s="1"/>
  <c r="D390" i="1" a="1"/>
  <c r="D390" i="1" s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 s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 s="1"/>
  <c r="D405" i="1" a="1"/>
  <c r="D405" i="1" s="1"/>
  <c r="D406" i="1" a="1"/>
  <c r="D406" i="1" s="1"/>
  <c r="D407" i="1" a="1"/>
  <c r="D407" i="1" s="1"/>
  <c r="D408" i="1" a="1"/>
  <c r="D408" i="1" s="1"/>
  <c r="D409" i="1" a="1"/>
  <c r="D409" i="1" s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 s="1"/>
  <c r="D416" i="1" a="1"/>
  <c r="D416" i="1" s="1"/>
  <c r="D417" i="1" a="1"/>
  <c r="D417" i="1" s="1"/>
  <c r="D418" i="1" a="1"/>
  <c r="D418" i="1" s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 s="1"/>
  <c r="D434" i="1" a="1"/>
  <c r="D434" i="1" s="1"/>
  <c r="D435" i="1" a="1"/>
  <c r="D435" i="1" s="1"/>
  <c r="D436" i="1" a="1"/>
  <c r="D436" i="1" s="1"/>
  <c r="D437" i="1" a="1"/>
  <c r="D437" i="1" s="1"/>
  <c r="D438" i="1" a="1"/>
  <c r="D438" i="1" s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 s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 s="1"/>
  <c r="D453" i="1" a="1"/>
  <c r="D453" i="1" s="1"/>
  <c r="D454" i="1" a="1"/>
  <c r="D454" i="1" s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 s="1"/>
  <c r="D463" i="1" a="1"/>
  <c r="D463" i="1" s="1"/>
  <c r="D464" i="1" a="1"/>
  <c r="D464" i="1" s="1"/>
  <c r="D465" i="1" a="1"/>
  <c r="D465" i="1" s="1"/>
  <c r="D466" i="1" a="1"/>
  <c r="D466" i="1" s="1"/>
  <c r="D467" i="1" a="1"/>
  <c r="D467" i="1" s="1"/>
  <c r="D468" i="1" a="1"/>
  <c r="D468" i="1" s="1"/>
  <c r="D469" i="1" a="1"/>
  <c r="D469" i="1" s="1"/>
  <c r="D470" i="1" a="1"/>
  <c r="D470" i="1" s="1"/>
  <c r="D471" i="1" a="1"/>
  <c r="D471" i="1" s="1"/>
  <c r="D472" i="1" a="1"/>
  <c r="D472" i="1" s="1"/>
  <c r="D473" i="1" a="1"/>
  <c r="D473" i="1" s="1"/>
  <c r="D474" i="1" a="1"/>
  <c r="D474" i="1" s="1"/>
  <c r="D475" i="1" a="1"/>
  <c r="D475" i="1" s="1"/>
  <c r="D476" i="1" a="1"/>
  <c r="D476" i="1" s="1"/>
  <c r="D477" i="1" a="1"/>
  <c r="D477" i="1"/>
  <c r="D478" i="1" a="1"/>
  <c r="D478" i="1" s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 s="1"/>
  <c r="D500" i="1" a="1"/>
  <c r="D500" i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 s="1"/>
  <c r="D539" i="1" a="1"/>
  <c r="D539" i="1" s="1"/>
  <c r="D540" i="1" a="1"/>
  <c r="D540" i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 s="1"/>
  <c r="D547" i="1" a="1"/>
  <c r="D547" i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 s="1"/>
  <c r="D571" i="1" a="1"/>
  <c r="D571" i="1" s="1"/>
  <c r="D572" i="1" a="1"/>
  <c r="D572" i="1" s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 s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 s="1"/>
  <c r="D611" i="1" a="1"/>
  <c r="D611" i="1"/>
  <c r="D612" i="1" a="1"/>
  <c r="D612" i="1" s="1"/>
  <c r="D613" i="1" a="1"/>
  <c r="D613" i="1" s="1"/>
  <c r="D614" i="1" a="1"/>
  <c r="D614" i="1" s="1"/>
  <c r="D615" i="1" a="1"/>
  <c r="D615" i="1" s="1"/>
  <c r="D616" i="1" a="1"/>
  <c r="D616" i="1" s="1"/>
  <c r="D617" i="1" a="1"/>
  <c r="D617" i="1" s="1"/>
  <c r="D618" i="1" a="1"/>
  <c r="D618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/>
  <c r="D650" i="1" a="1"/>
  <c r="D650" i="1" s="1"/>
  <c r="D651" i="1" a="1"/>
  <c r="D651" i="1" s="1"/>
  <c r="D652" i="1" a="1"/>
  <c r="D652" i="1" s="1"/>
  <c r="D653" i="1" a="1"/>
  <c r="D653" i="1" s="1"/>
  <c r="D654" i="1" a="1"/>
  <c r="D654" i="1" s="1"/>
  <c r="D655" i="1" a="1"/>
  <c r="D655" i="1" s="1"/>
  <c r="D656" i="1" a="1"/>
  <c r="D656" i="1" s="1"/>
  <c r="D657" i="1" a="1"/>
  <c r="D657" i="1" s="1"/>
  <c r="D658" i="1" a="1"/>
  <c r="D658" i="1" s="1"/>
  <c r="D659" i="1" a="1"/>
  <c r="D659" i="1" s="1"/>
  <c r="D660" i="1" a="1"/>
  <c r="D660" i="1" s="1"/>
  <c r="D661" i="1" a="1"/>
  <c r="D661" i="1" s="1"/>
  <c r="D662" i="1" a="1"/>
  <c r="D662" i="1" s="1"/>
  <c r="D663" i="1" a="1"/>
  <c r="D663" i="1" s="1"/>
  <c r="D664" i="1" a="1"/>
  <c r="D664" i="1" s="1"/>
  <c r="D665" i="1" a="1"/>
  <c r="D665" i="1" s="1"/>
  <c r="D666" i="1" a="1"/>
  <c r="D666" i="1" s="1"/>
  <c r="D667" i="1" a="1"/>
  <c r="D667" i="1" s="1"/>
  <c r="D668" i="1" a="1"/>
  <c r="D668" i="1" s="1"/>
  <c r="D669" i="1" a="1"/>
  <c r="D669" i="1" s="1"/>
  <c r="D670" i="1" a="1"/>
  <c r="D670" i="1" s="1"/>
  <c r="D671" i="1" a="1"/>
  <c r="D671" i="1" s="1"/>
  <c r="D672" i="1" a="1"/>
  <c r="D672" i="1" s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 s="1"/>
  <c r="D681" i="1" a="1"/>
  <c r="D681" i="1" s="1"/>
  <c r="D682" i="1" a="1"/>
  <c r="D682" i="1" s="1"/>
  <c r="D683" i="1" a="1"/>
  <c r="D683" i="1" s="1"/>
  <c r="D684" i="1" a="1"/>
  <c r="D684" i="1" s="1"/>
  <c r="D685" i="1" a="1"/>
  <c r="D685" i="1" s="1"/>
  <c r="D686" i="1" a="1"/>
  <c r="D686" i="1" s="1"/>
  <c r="D687" i="1" a="1"/>
  <c r="D687" i="1" s="1"/>
  <c r="D688" i="1" a="1"/>
  <c r="D688" i="1" s="1"/>
  <c r="D689" i="1" a="1"/>
  <c r="D689" i="1"/>
  <c r="D690" i="1" a="1"/>
  <c r="D690" i="1" s="1"/>
  <c r="D691" i="1" a="1"/>
  <c r="D691" i="1" s="1"/>
  <c r="D692" i="1" a="1"/>
  <c r="D692" i="1" s="1"/>
  <c r="D693" i="1" a="1"/>
  <c r="D693" i="1" s="1"/>
  <c r="D694" i="1" a="1"/>
  <c r="D694" i="1" s="1"/>
  <c r="D695" i="1" a="1"/>
  <c r="D695" i="1" s="1"/>
  <c r="D696" i="1" a="1"/>
  <c r="D696" i="1" s="1"/>
  <c r="D697" i="1" a="1"/>
  <c r="D697" i="1" s="1"/>
  <c r="D698" i="1" a="1"/>
  <c r="D698" i="1" s="1"/>
  <c r="D699" i="1" a="1"/>
  <c r="D699" i="1" s="1"/>
  <c r="D700" i="1" a="1"/>
  <c r="D700" i="1" s="1"/>
  <c r="D701" i="1" a="1"/>
  <c r="D701" i="1" s="1"/>
  <c r="D702" i="1" a="1"/>
  <c r="D702" i="1" s="1"/>
  <c r="D703" i="1" a="1"/>
  <c r="D703" i="1" s="1"/>
  <c r="D704" i="1" a="1"/>
  <c r="D704" i="1" s="1"/>
  <c r="D705" i="1" a="1"/>
  <c r="D705" i="1" s="1"/>
  <c r="D706" i="1" a="1"/>
  <c r="D706" i="1" s="1"/>
  <c r="D707" i="1" a="1"/>
  <c r="D707" i="1" s="1"/>
  <c r="D708" i="1" a="1"/>
  <c r="D708" i="1" s="1"/>
  <c r="D709" i="1" a="1"/>
  <c r="D709" i="1" s="1"/>
  <c r="D710" i="1" a="1"/>
  <c r="D710" i="1" s="1"/>
  <c r="D711" i="1" a="1"/>
  <c r="D711" i="1" s="1"/>
  <c r="D712" i="1" a="1"/>
  <c r="D712" i="1" s="1"/>
  <c r="D713" i="1" a="1"/>
  <c r="D713" i="1" s="1"/>
  <c r="D714" i="1" a="1"/>
  <c r="D714" i="1" s="1"/>
  <c r="D715" i="1" a="1"/>
  <c r="D715" i="1" s="1"/>
  <c r="D716" i="1" a="1"/>
  <c r="D716" i="1" s="1"/>
  <c r="D717" i="1" a="1"/>
  <c r="D717" i="1" s="1"/>
  <c r="D718" i="1" a="1"/>
  <c r="D718" i="1" s="1"/>
  <c r="D719" i="1" a="1"/>
  <c r="D719" i="1" s="1"/>
  <c r="D720" i="1" a="1"/>
  <c r="D720" i="1" s="1"/>
  <c r="D721" i="1" a="1"/>
  <c r="D721" i="1" s="1"/>
  <c r="D722" i="1" a="1"/>
  <c r="D722" i="1" s="1"/>
  <c r="D723" i="1" a="1"/>
  <c r="D723" i="1" s="1"/>
  <c r="D724" i="1" a="1"/>
  <c r="D724" i="1" s="1"/>
  <c r="D725" i="1" a="1"/>
  <c r="D725" i="1" s="1"/>
  <c r="D726" i="1" a="1"/>
  <c r="D726" i="1"/>
  <c r="D727" i="1" a="1"/>
  <c r="D727" i="1" s="1"/>
  <c r="D728" i="1" a="1"/>
  <c r="D728" i="1" s="1"/>
  <c r="D729" i="1" a="1"/>
  <c r="D729" i="1" s="1"/>
  <c r="D730" i="1" a="1"/>
  <c r="D730" i="1" s="1"/>
  <c r="D731" i="1" a="1"/>
  <c r="D731" i="1" s="1"/>
  <c r="D732" i="1" a="1"/>
  <c r="D732" i="1" s="1"/>
  <c r="D733" i="1" a="1"/>
  <c r="D733" i="1" s="1"/>
  <c r="D734" i="1" a="1"/>
  <c r="D734" i="1" s="1"/>
  <c r="D735" i="1" a="1"/>
  <c r="D735" i="1" s="1"/>
  <c r="D736" i="1" a="1"/>
  <c r="D736" i="1" s="1"/>
  <c r="D737" i="1" a="1"/>
  <c r="D737" i="1" s="1"/>
  <c r="D738" i="1" a="1"/>
  <c r="D738" i="1" s="1"/>
  <c r="D739" i="1" a="1"/>
  <c r="D739" i="1" s="1"/>
  <c r="D740" i="1" a="1"/>
  <c r="D740" i="1" s="1"/>
  <c r="D741" i="1" a="1"/>
  <c r="D741" i="1" s="1"/>
  <c r="D742" i="1" a="1"/>
  <c r="D742" i="1" s="1"/>
  <c r="D743" i="1" a="1"/>
  <c r="D743" i="1" s="1"/>
  <c r="D744" i="1" a="1"/>
  <c r="D744" i="1" s="1"/>
  <c r="D745" i="1" a="1"/>
  <c r="D745" i="1" s="1"/>
  <c r="D746" i="1" a="1"/>
  <c r="D746" i="1" s="1"/>
  <c r="D747" i="1" a="1"/>
  <c r="D747" i="1" s="1"/>
  <c r="D748" i="1" a="1"/>
  <c r="D748" i="1" s="1"/>
  <c r="D749" i="1" a="1"/>
  <c r="D749" i="1" s="1"/>
  <c r="D750" i="1" a="1"/>
  <c r="D750" i="1" s="1"/>
  <c r="D751" i="1" a="1"/>
  <c r="D751" i="1"/>
  <c r="D752" i="1" a="1"/>
  <c r="D752" i="1" s="1"/>
  <c r="D753" i="1" a="1"/>
  <c r="D753" i="1" s="1"/>
  <c r="D754" i="1" a="1"/>
  <c r="D754" i="1" s="1"/>
  <c r="D755" i="1" a="1"/>
  <c r="D755" i="1" s="1"/>
  <c r="D756" i="1" a="1"/>
  <c r="D756" i="1" s="1"/>
  <c r="D757" i="1" a="1"/>
  <c r="D757" i="1" s="1"/>
  <c r="D758" i="1" a="1"/>
  <c r="D758" i="1"/>
  <c r="D759" i="1" a="1"/>
  <c r="D759" i="1" s="1"/>
  <c r="D760" i="1" a="1"/>
  <c r="D760" i="1" s="1"/>
  <c r="D761" i="1" a="1"/>
  <c r="D761" i="1" s="1"/>
  <c r="D762" i="1" a="1"/>
  <c r="D762" i="1" s="1"/>
  <c r="D763" i="1" a="1"/>
  <c r="D763" i="1" s="1"/>
  <c r="D764" i="1" a="1"/>
  <c r="D764" i="1" s="1"/>
  <c r="D765" i="1" a="1"/>
  <c r="D765" i="1" s="1"/>
  <c r="D766" i="1" a="1"/>
  <c r="D766" i="1" s="1"/>
  <c r="D767" i="1" a="1"/>
  <c r="D767" i="1" s="1"/>
  <c r="D768" i="1" a="1"/>
  <c r="D768" i="1" s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 s="1"/>
  <c r="D777" i="1" a="1"/>
  <c r="D777" i="1" s="1"/>
  <c r="D778" i="1" a="1"/>
  <c r="D778" i="1" s="1"/>
  <c r="D779" i="1" a="1"/>
  <c r="D779" i="1" s="1"/>
  <c r="D780" i="1" a="1"/>
  <c r="D780" i="1" s="1"/>
  <c r="D781" i="1" a="1"/>
  <c r="D781" i="1" s="1"/>
  <c r="D782" i="1" a="1"/>
  <c r="D782" i="1" s="1"/>
  <c r="D783" i="1" a="1"/>
  <c r="D783" i="1" s="1"/>
  <c r="D784" i="1" a="1"/>
  <c r="D784" i="1" s="1"/>
  <c r="D785" i="1" a="1"/>
  <c r="D785" i="1" s="1"/>
  <c r="D786" i="1" a="1"/>
  <c r="D786" i="1" s="1"/>
  <c r="D787" i="1" a="1"/>
  <c r="D787" i="1" s="1"/>
  <c r="D788" i="1" a="1"/>
  <c r="D788" i="1" s="1"/>
  <c r="D789" i="1" a="1"/>
  <c r="D789" i="1" s="1"/>
  <c r="D790" i="1" a="1"/>
  <c r="D790" i="1" s="1"/>
  <c r="D791" i="1" a="1"/>
  <c r="D791" i="1" s="1"/>
  <c r="D792" i="1" a="1"/>
  <c r="D792" i="1" s="1"/>
  <c r="D793" i="1" a="1"/>
  <c r="D793" i="1" s="1"/>
  <c r="D794" i="1" a="1"/>
  <c r="D794" i="1" s="1"/>
  <c r="D795" i="1" a="1"/>
  <c r="D795" i="1" s="1"/>
  <c r="D796" i="1" a="1"/>
  <c r="D796" i="1" s="1"/>
  <c r="D797" i="1" a="1"/>
  <c r="D797" i="1" s="1"/>
  <c r="D798" i="1" a="1"/>
  <c r="D798" i="1" s="1"/>
  <c r="D799" i="1" a="1"/>
  <c r="D799" i="1" s="1"/>
  <c r="D800" i="1" a="1"/>
  <c r="D800" i="1" s="1"/>
  <c r="D801" i="1" a="1"/>
  <c r="D801" i="1" s="1"/>
  <c r="D802" i="1" a="1"/>
  <c r="D802" i="1" s="1"/>
  <c r="D803" i="1" a="1"/>
  <c r="D803" i="1" s="1"/>
  <c r="D804" i="1" a="1"/>
  <c r="D804" i="1" s="1"/>
  <c r="D805" i="1" a="1"/>
  <c r="D805" i="1" s="1"/>
  <c r="D806" i="1" a="1"/>
  <c r="D806" i="1" s="1"/>
  <c r="D807" i="1" a="1"/>
  <c r="D807" i="1" s="1"/>
  <c r="D808" i="1" a="1"/>
  <c r="D808" i="1" s="1"/>
  <c r="D809" i="1" a="1"/>
  <c r="D809" i="1" s="1"/>
  <c r="D810" i="1" a="1"/>
  <c r="D810" i="1" s="1"/>
  <c r="D811" i="1" a="1"/>
  <c r="D811" i="1" s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 s="1"/>
  <c r="D818" i="1" a="1"/>
  <c r="D818" i="1" s="1"/>
  <c r="D819" i="1" a="1"/>
  <c r="D819" i="1" s="1"/>
  <c r="D820" i="1" a="1"/>
  <c r="D820" i="1" s="1"/>
  <c r="D821" i="1" a="1"/>
  <c r="D821" i="1" s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 s="1"/>
  <c r="D832" i="1" a="1"/>
  <c r="D832" i="1" s="1"/>
  <c r="D833" i="1" a="1"/>
  <c r="D833" i="1" s="1"/>
  <c r="D834" i="1" a="1"/>
  <c r="D834" i="1" s="1"/>
  <c r="D835" i="1" a="1"/>
  <c r="D835" i="1" s="1"/>
  <c r="D836" i="1" a="1"/>
  <c r="D836" i="1" s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 s="1"/>
  <c r="D844" i="1" a="1"/>
  <c r="D844" i="1" s="1"/>
  <c r="D845" i="1" a="1"/>
  <c r="D845" i="1" s="1"/>
  <c r="D846" i="1" a="1"/>
  <c r="D846" i="1" s="1"/>
  <c r="D847" i="1" a="1"/>
  <c r="D847" i="1" s="1"/>
  <c r="D848" i="1" a="1"/>
  <c r="D848" i="1" s="1"/>
  <c r="D849" i="1" a="1"/>
  <c r="D849" i="1" s="1"/>
  <c r="D850" i="1" a="1"/>
  <c r="D850" i="1" s="1"/>
  <c r="D851" i="1" a="1"/>
  <c r="D851" i="1" s="1"/>
  <c r="D852" i="1" a="1"/>
  <c r="D852" i="1" s="1"/>
  <c r="D853" i="1" a="1"/>
  <c r="D853" i="1" s="1"/>
  <c r="D854" i="1" a="1"/>
  <c r="D854" i="1" s="1"/>
  <c r="D855" i="1" a="1"/>
  <c r="D855" i="1" s="1"/>
  <c r="D856" i="1" a="1"/>
  <c r="D856" i="1" s="1"/>
  <c r="D857" i="1" a="1"/>
  <c r="D857" i="1" s="1"/>
  <c r="D858" i="1" a="1"/>
  <c r="D858" i="1" s="1"/>
  <c r="D859" i="1" a="1"/>
  <c r="D859" i="1" s="1"/>
  <c r="D860" i="1" a="1"/>
  <c r="D860" i="1" s="1"/>
  <c r="D861" i="1" a="1"/>
  <c r="D861" i="1" s="1"/>
  <c r="D862" i="1" a="1"/>
  <c r="D862" i="1" s="1"/>
  <c r="D863" i="1" a="1"/>
  <c r="D863" i="1" s="1"/>
  <c r="D864" i="1" a="1"/>
  <c r="D864" i="1" s="1"/>
  <c r="D865" i="1" a="1"/>
  <c r="D865" i="1" s="1"/>
  <c r="D866" i="1" a="1"/>
  <c r="D866" i="1" s="1"/>
  <c r="D867" i="1" a="1"/>
  <c r="D867" i="1" s="1"/>
  <c r="D868" i="1" a="1"/>
  <c r="D868" i="1" s="1"/>
  <c r="D869" i="1" a="1"/>
  <c r="D869" i="1" s="1"/>
  <c r="D870" i="1" a="1"/>
  <c r="D870" i="1" s="1"/>
  <c r="D871" i="1" a="1"/>
  <c r="D871" i="1" s="1"/>
  <c r="D872" i="1" a="1"/>
  <c r="D872" i="1" s="1"/>
  <c r="D873" i="1" a="1"/>
  <c r="D873" i="1" s="1"/>
  <c r="D874" i="1" a="1"/>
  <c r="D874" i="1" s="1"/>
  <c r="D875" i="1" a="1"/>
  <c r="D875" i="1" s="1"/>
  <c r="D876" i="1" a="1"/>
  <c r="D876" i="1" s="1"/>
  <c r="D877" i="1" a="1"/>
  <c r="D877" i="1" s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 s="1"/>
  <c r="D885" i="1" a="1"/>
  <c r="D885" i="1" s="1"/>
  <c r="D886" i="1" a="1"/>
  <c r="D886" i="1" s="1"/>
  <c r="D887" i="1" a="1"/>
  <c r="D887" i="1" s="1"/>
  <c r="D888" i="1" a="1"/>
  <c r="D888" i="1"/>
  <c r="D889" i="1" a="1"/>
  <c r="D889" i="1" s="1"/>
  <c r="D890" i="1" a="1"/>
  <c r="D890" i="1" s="1"/>
  <c r="D891" i="1" a="1"/>
  <c r="D891" i="1" s="1"/>
  <c r="D892" i="1" a="1"/>
  <c r="D892" i="1" s="1"/>
  <c r="D893" i="1" a="1"/>
  <c r="D893" i="1" s="1"/>
  <c r="D894" i="1" a="1"/>
  <c r="D894" i="1" s="1"/>
  <c r="D895" i="1" a="1"/>
  <c r="D895" i="1" s="1"/>
  <c r="D896" i="1" a="1"/>
  <c r="D896" i="1" s="1"/>
  <c r="D897" i="1" a="1"/>
  <c r="D897" i="1" s="1"/>
  <c r="D898" i="1" a="1"/>
  <c r="D898" i="1" s="1"/>
  <c r="D899" i="1" a="1"/>
  <c r="D899" i="1" s="1"/>
  <c r="D900" i="1" a="1"/>
  <c r="D900" i="1" s="1"/>
  <c r="D901" i="1" a="1"/>
  <c r="D901" i="1" s="1"/>
  <c r="D902" i="1" a="1"/>
  <c r="D902" i="1" s="1"/>
  <c r="D903" i="1" a="1"/>
  <c r="D903" i="1" s="1"/>
  <c r="D904" i="1" a="1"/>
  <c r="D904" i="1" s="1"/>
  <c r="D905" i="1" a="1"/>
  <c r="D905" i="1" s="1"/>
  <c r="D906" i="1" a="1"/>
  <c r="D906" i="1" s="1"/>
  <c r="D907" i="1" a="1"/>
  <c r="D907" i="1" s="1"/>
  <c r="D908" i="1" a="1"/>
  <c r="D908" i="1" s="1"/>
  <c r="D909" i="1" a="1"/>
  <c r="D909" i="1" s="1"/>
  <c r="D910" i="1" a="1"/>
  <c r="D910" i="1" s="1"/>
  <c r="D911" i="1" a="1"/>
  <c r="D911" i="1" s="1"/>
  <c r="D912" i="1" a="1"/>
  <c r="D912" i="1" s="1"/>
  <c r="D913" i="1" a="1"/>
  <c r="D913" i="1" s="1"/>
  <c r="D914" i="1" a="1"/>
  <c r="D914" i="1" s="1"/>
  <c r="D915" i="1" a="1"/>
  <c r="D915" i="1" s="1"/>
  <c r="D916" i="1" a="1"/>
  <c r="D916" i="1" s="1"/>
  <c r="D917" i="1" a="1"/>
  <c r="D917" i="1" s="1"/>
  <c r="D918" i="1" a="1"/>
  <c r="D918" i="1" s="1"/>
  <c r="D919" i="1" a="1"/>
  <c r="D919" i="1" s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 s="1"/>
  <c r="D926" i="1" a="1"/>
  <c r="D926" i="1" s="1"/>
  <c r="D927" i="1" a="1"/>
  <c r="D927" i="1" s="1"/>
  <c r="D928" i="1" a="1"/>
  <c r="D928" i="1" s="1"/>
  <c r="D929" i="1" a="1"/>
  <c r="D929" i="1" s="1"/>
  <c r="D930" i="1" a="1"/>
  <c r="D930" i="1" s="1"/>
  <c r="D931" i="1" a="1"/>
  <c r="D931" i="1" s="1"/>
  <c r="D932" i="1" a="1"/>
  <c r="D932" i="1" s="1"/>
  <c r="D933" i="1" a="1"/>
  <c r="D933" i="1" s="1"/>
  <c r="D934" i="1" a="1"/>
  <c r="D934" i="1" s="1"/>
  <c r="D935" i="1" a="1"/>
  <c r="D935" i="1" s="1"/>
  <c r="D936" i="1" a="1"/>
  <c r="D936" i="1" s="1"/>
  <c r="D937" i="1" a="1"/>
  <c r="D937" i="1" s="1"/>
  <c r="D938" i="1" a="1"/>
  <c r="D938" i="1" s="1"/>
  <c r="D939" i="1" a="1"/>
  <c r="D939" i="1" s="1"/>
  <c r="D940" i="1" a="1"/>
  <c r="D940" i="1" s="1"/>
  <c r="D941" i="1" a="1"/>
  <c r="D941" i="1" s="1"/>
  <c r="D942" i="1" a="1"/>
  <c r="D942" i="1" s="1"/>
  <c r="D943" i="1" a="1"/>
  <c r="D943" i="1" s="1"/>
  <c r="D944" i="1" a="1"/>
  <c r="D944" i="1" s="1"/>
  <c r="D945" i="1" a="1"/>
  <c r="D945" i="1" s="1"/>
  <c r="D946" i="1" a="1"/>
  <c r="D946" i="1" s="1"/>
  <c r="D947" i="1" a="1"/>
  <c r="D947" i="1" s="1"/>
  <c r="D948" i="1" a="1"/>
  <c r="D948" i="1" s="1"/>
  <c r="D949" i="1" a="1"/>
  <c r="D949" i="1" s="1"/>
  <c r="D950" i="1" a="1"/>
  <c r="D950" i="1" s="1"/>
  <c r="D951" i="1" a="1"/>
  <c r="D951" i="1" s="1"/>
  <c r="D952" i="1" a="1"/>
  <c r="D952" i="1" s="1"/>
  <c r="D953" i="1" a="1"/>
  <c r="D953" i="1" s="1"/>
  <c r="D954" i="1" a="1"/>
  <c r="D954" i="1" s="1"/>
  <c r="D955" i="1" a="1"/>
  <c r="D955" i="1" s="1"/>
  <c r="D956" i="1" a="1"/>
  <c r="D956" i="1" s="1"/>
  <c r="D957" i="1" a="1"/>
  <c r="D957" i="1" s="1"/>
  <c r="D958" i="1" a="1"/>
  <c r="D958" i="1" s="1"/>
  <c r="D959" i="1" a="1"/>
  <c r="D959" i="1" s="1"/>
  <c r="D960" i="1" a="1"/>
  <c r="D960" i="1" s="1"/>
  <c r="D961" i="1" a="1"/>
  <c r="D961" i="1" s="1"/>
  <c r="D962" i="1" a="1"/>
  <c r="D962" i="1" s="1"/>
  <c r="D963" i="1" a="1"/>
  <c r="D963" i="1" s="1"/>
  <c r="D964" i="1" a="1"/>
  <c r="D964" i="1" s="1"/>
  <c r="D965" i="1" a="1"/>
  <c r="D965" i="1" s="1"/>
  <c r="D966" i="1" a="1"/>
  <c r="D966" i="1" s="1"/>
  <c r="D967" i="1" a="1"/>
  <c r="D967" i="1" s="1"/>
  <c r="D968" i="1" a="1"/>
  <c r="D968" i="1" s="1"/>
  <c r="D969" i="1" a="1"/>
  <c r="D969" i="1" s="1"/>
  <c r="D970" i="1" a="1"/>
  <c r="D970" i="1" s="1"/>
  <c r="D971" i="1" a="1"/>
  <c r="D971" i="1" s="1"/>
  <c r="D972" i="1" a="1"/>
  <c r="D972" i="1" s="1"/>
  <c r="D973" i="1" a="1"/>
  <c r="D973" i="1" s="1"/>
  <c r="D974" i="1" a="1"/>
  <c r="D974" i="1" s="1"/>
  <c r="D975" i="1" a="1"/>
  <c r="D975" i="1"/>
  <c r="D976" i="1" a="1"/>
  <c r="D976" i="1" s="1"/>
  <c r="D977" i="1" a="1"/>
  <c r="D977" i="1" s="1"/>
  <c r="D978" i="1" a="1"/>
  <c r="D978" i="1" s="1"/>
  <c r="D979" i="1" a="1"/>
  <c r="D979" i="1" s="1"/>
  <c r="D980" i="1" a="1"/>
  <c r="D980" i="1" s="1"/>
  <c r="D981" i="1" a="1"/>
  <c r="D981" i="1" s="1"/>
  <c r="D982" i="1" a="1"/>
  <c r="D982" i="1" s="1"/>
  <c r="D983" i="1" a="1"/>
  <c r="D983" i="1" s="1"/>
  <c r="D984" i="1" a="1"/>
  <c r="D984" i="1" s="1"/>
  <c r="D985" i="1" a="1"/>
  <c r="D985" i="1" s="1"/>
  <c r="D986" i="1" a="1"/>
  <c r="D986" i="1" s="1"/>
  <c r="D987" i="1" a="1"/>
  <c r="D987" i="1" s="1"/>
  <c r="D988" i="1" a="1"/>
  <c r="D988" i="1" s="1"/>
  <c r="D989" i="1" a="1"/>
  <c r="D989" i="1" s="1"/>
  <c r="D990" i="1" a="1"/>
  <c r="D990" i="1" s="1"/>
  <c r="D991" i="1" a="1"/>
  <c r="D991" i="1" s="1"/>
  <c r="D992" i="1" a="1"/>
  <c r="D992" i="1" s="1"/>
  <c r="D993" i="1" a="1"/>
  <c r="D993" i="1" s="1"/>
  <c r="D994" i="1" a="1"/>
  <c r="D994" i="1" s="1"/>
  <c r="D995" i="1" a="1"/>
  <c r="D995" i="1" s="1"/>
  <c r="D996" i="1" a="1"/>
  <c r="D996" i="1" s="1"/>
  <c r="D997" i="1" a="1"/>
  <c r="D997" i="1" s="1"/>
  <c r="D998" i="1" a="1"/>
  <c r="D998" i="1" s="1"/>
  <c r="D999" i="1" a="1"/>
  <c r="D999" i="1" s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 s="1"/>
  <c r="D1005" i="1" a="1"/>
  <c r="D1005" i="1" s="1"/>
  <c r="D1006" i="1" a="1"/>
  <c r="D1006" i="1" s="1"/>
  <c r="D1007" i="1" a="1"/>
  <c r="D1007" i="1" s="1"/>
  <c r="D1008" i="1" a="1"/>
  <c r="D1008" i="1" s="1"/>
  <c r="D1009" i="1" a="1"/>
  <c r="D1009" i="1" s="1"/>
  <c r="D1010" i="1" a="1"/>
  <c r="D1010" i="1" s="1"/>
  <c r="D1011" i="1" a="1"/>
  <c r="D1011" i="1" s="1"/>
  <c r="D1012" i="1" a="1"/>
  <c r="D1012" i="1" s="1"/>
  <c r="D1013" i="1" a="1"/>
  <c r="D1013" i="1" s="1"/>
  <c r="D1014" i="1" a="1"/>
  <c r="D1014" i="1" s="1"/>
  <c r="D1015" i="1" a="1"/>
  <c r="D1015" i="1" s="1"/>
  <c r="D1016" i="1" a="1"/>
  <c r="D1016" i="1" s="1"/>
  <c r="D1017" i="1" a="1"/>
  <c r="D1017" i="1" s="1"/>
  <c r="D1018" i="1" a="1"/>
  <c r="D1018" i="1" s="1"/>
  <c r="D1019" i="1" a="1"/>
  <c r="D1019" i="1" s="1"/>
  <c r="D1020" i="1" a="1"/>
  <c r="D1020" i="1" s="1"/>
  <c r="D1021" i="1" a="1"/>
  <c r="D1021" i="1" s="1"/>
  <c r="D1022" i="1" a="1"/>
  <c r="D1022" i="1" s="1"/>
  <c r="D1023" i="1" a="1"/>
  <c r="D1023" i="1" s="1"/>
  <c r="D1024" i="1" a="1"/>
  <c r="D1024" i="1" s="1"/>
  <c r="D1025" i="1" a="1"/>
  <c r="D1025" i="1" s="1"/>
  <c r="D1026" i="1" a="1"/>
  <c r="D1026" i="1" s="1"/>
  <c r="D1027" i="1" a="1"/>
  <c r="D1027" i="1" s="1"/>
  <c r="D1028" i="1" a="1"/>
  <c r="D1028" i="1" s="1"/>
  <c r="D1029" i="1" a="1"/>
  <c r="D1029" i="1" s="1"/>
  <c r="D1030" i="1" a="1"/>
  <c r="D1030" i="1" s="1"/>
  <c r="D1031" i="1" a="1"/>
  <c r="D1031" i="1" s="1"/>
  <c r="D1032" i="1" a="1"/>
  <c r="D1032" i="1" s="1"/>
  <c r="D1033" i="1" a="1"/>
  <c r="D1033" i="1" s="1"/>
  <c r="D1034" i="1" a="1"/>
  <c r="D1034" i="1" s="1"/>
  <c r="D1035" i="1" a="1"/>
  <c r="D1035" i="1" s="1"/>
  <c r="D1036" i="1" a="1"/>
  <c r="D1036" i="1" s="1"/>
  <c r="D1037" i="1" a="1"/>
  <c r="D1037" i="1" s="1"/>
  <c r="D1038" i="1" a="1"/>
  <c r="D1038" i="1" s="1"/>
  <c r="D1039" i="1" a="1"/>
  <c r="D1039" i="1" s="1"/>
  <c r="D1040" i="1" a="1"/>
  <c r="D1040" i="1" s="1"/>
  <c r="D1041" i="1" a="1"/>
  <c r="D1041" i="1" s="1"/>
  <c r="D1042" i="1" a="1"/>
  <c r="D1042" i="1" s="1"/>
  <c r="D1043" i="1" a="1"/>
  <c r="D1043" i="1" s="1"/>
  <c r="D1044" i="1" a="1"/>
  <c r="D1044" i="1" s="1"/>
  <c r="D1045" i="1" a="1"/>
  <c r="D1045" i="1" s="1"/>
  <c r="D1046" i="1" a="1"/>
  <c r="D1046" i="1" s="1"/>
  <c r="D1047" i="1" a="1"/>
  <c r="D1047" i="1" s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 s="1"/>
  <c r="D1053" i="1" a="1"/>
  <c r="D1053" i="1" s="1"/>
  <c r="D1054" i="1" a="1"/>
  <c r="D1054" i="1" s="1"/>
  <c r="D1055" i="1" a="1"/>
  <c r="D1055" i="1" s="1"/>
  <c r="D1056" i="1" a="1"/>
  <c r="D1056" i="1" s="1"/>
  <c r="D1057" i="1" a="1"/>
  <c r="D1057" i="1" s="1"/>
  <c r="D1058" i="1" a="1"/>
  <c r="D1058" i="1" s="1"/>
  <c r="D1059" i="1" a="1"/>
  <c r="D1059" i="1" s="1"/>
  <c r="D1060" i="1" a="1"/>
  <c r="D1060" i="1" s="1"/>
  <c r="D1061" i="1" a="1"/>
  <c r="D1061" i="1" s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 s="1"/>
  <c r="D1067" i="1" a="1"/>
  <c r="D1067" i="1" s="1"/>
  <c r="D1068" i="1" a="1"/>
  <c r="D1068" i="1" s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 s="1"/>
  <c r="D1075" i="1" a="1"/>
  <c r="D1075" i="1" s="1"/>
  <c r="D1076" i="1" a="1"/>
  <c r="D1076" i="1" s="1"/>
  <c r="D1077" i="1" a="1"/>
  <c r="D1077" i="1" s="1"/>
  <c r="D1078" i="1" a="1"/>
  <c r="D1078" i="1" s="1"/>
  <c r="D1079" i="1" a="1"/>
  <c r="D1079" i="1" s="1"/>
  <c r="D1080" i="1" a="1"/>
  <c r="D1080" i="1" s="1"/>
  <c r="D1081" i="1" a="1"/>
  <c r="D1081" i="1" s="1"/>
  <c r="D1082" i="1" a="1"/>
  <c r="D1082" i="1" s="1"/>
  <c r="D1083" i="1" a="1"/>
  <c r="D1083" i="1" s="1"/>
  <c r="D1084" i="1" a="1"/>
  <c r="D1084" i="1" s="1"/>
  <c r="D1085" i="1" a="1"/>
  <c r="D1085" i="1" s="1"/>
  <c r="D1086" i="1" a="1"/>
  <c r="D1086" i="1" s="1"/>
  <c r="D1087" i="1" a="1"/>
  <c r="D1087" i="1" s="1"/>
  <c r="D1088" i="1" a="1"/>
  <c r="D1088" i="1" s="1"/>
  <c r="D1089" i="1" a="1"/>
  <c r="D1089" i="1" s="1"/>
  <c r="D1090" i="1" a="1"/>
  <c r="D1090" i="1" s="1"/>
  <c r="D1091" i="1" a="1"/>
  <c r="D1091" i="1" s="1"/>
  <c r="D1092" i="1" a="1"/>
  <c r="D1092" i="1" s="1"/>
  <c r="D1093" i="1" a="1"/>
  <c r="D1093" i="1" s="1"/>
  <c r="D1094" i="1" a="1"/>
  <c r="D1094" i="1" s="1"/>
  <c r="D1095" i="1" a="1"/>
  <c r="D1095" i="1" s="1"/>
  <c r="D1096" i="1" a="1"/>
  <c r="D1096" i="1" s="1"/>
  <c r="D1097" i="1" a="1"/>
  <c r="D1097" i="1" s="1"/>
  <c r="D1098" i="1" a="1"/>
  <c r="D1098" i="1" s="1"/>
  <c r="D1099" i="1" a="1"/>
  <c r="D1099" i="1" s="1"/>
  <c r="D1100" i="1" a="1"/>
  <c r="D1100" i="1" s="1"/>
  <c r="D1101" i="1" a="1"/>
  <c r="D1101" i="1" s="1"/>
  <c r="D1102" i="1" a="1"/>
  <c r="D1102" i="1" s="1"/>
  <c r="D1103" i="1" a="1"/>
  <c r="D1103" i="1" s="1"/>
  <c r="D1104" i="1" a="1"/>
  <c r="D1104" i="1" s="1"/>
  <c r="D1105" i="1" a="1"/>
  <c r="D1105" i="1" s="1"/>
  <c r="D1106" i="1" a="1"/>
  <c r="D1106" i="1" s="1"/>
  <c r="D1107" i="1" a="1"/>
  <c r="D1107" i="1" s="1"/>
  <c r="D1108" i="1" a="1"/>
  <c r="D1108" i="1" s="1"/>
  <c r="D1109" i="1" a="1"/>
  <c r="D1109" i="1" s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 s="1"/>
  <c r="D1115" i="1" a="1"/>
  <c r="D1115" i="1" s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 s="1"/>
  <c r="D1123" i="1" a="1"/>
  <c r="D1123" i="1" s="1"/>
  <c r="D1124" i="1" a="1"/>
  <c r="D1124" i="1" s="1"/>
  <c r="D1125" i="1" a="1"/>
  <c r="D1125" i="1" s="1"/>
  <c r="D1126" i="1" a="1"/>
  <c r="D1126" i="1" s="1"/>
  <c r="D1127" i="1" a="1"/>
  <c r="D1127" i="1" s="1"/>
  <c r="D1128" i="1" a="1"/>
  <c r="D1128" i="1" s="1"/>
  <c r="D1129" i="1" a="1"/>
  <c r="D1129" i="1" s="1"/>
  <c r="D1130" i="1" a="1"/>
  <c r="D1130" i="1" s="1"/>
  <c r="D1131" i="1" a="1"/>
  <c r="D1131" i="1" s="1"/>
  <c r="D1132" i="1" a="1"/>
  <c r="D1132" i="1" s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 s="1"/>
  <c r="D1140" i="1" a="1"/>
  <c r="D1140" i="1" s="1"/>
  <c r="D1141" i="1" a="1"/>
  <c r="D1141" i="1" s="1"/>
  <c r="D1142" i="1" a="1"/>
  <c r="D1142" i="1" s="1"/>
  <c r="D1143" i="1" a="1"/>
  <c r="D1143" i="1" s="1"/>
  <c r="D1144" i="1" a="1"/>
  <c r="D1144" i="1" s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 s="1"/>
  <c r="D1151" i="1" a="1"/>
  <c r="D1151" i="1" s="1"/>
  <c r="D1152" i="1" a="1"/>
  <c r="D1152" i="1" s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 s="1"/>
  <c r="D1158" i="1" a="1"/>
  <c r="D1158" i="1" s="1"/>
  <c r="D1159" i="1" a="1"/>
  <c r="D1159" i="1" s="1"/>
  <c r="D1160" i="1" a="1"/>
  <c r="D1160" i="1" s="1"/>
  <c r="D1161" i="1" a="1"/>
  <c r="D1161" i="1" s="1"/>
  <c r="D1162" i="1" a="1"/>
  <c r="D1162" i="1" s="1"/>
  <c r="D1163" i="1" a="1"/>
  <c r="D1163" i="1" s="1"/>
  <c r="D1164" i="1" a="1"/>
  <c r="D1164" i="1" s="1"/>
  <c r="D1165" i="1" a="1"/>
  <c r="D1165" i="1" s="1"/>
  <c r="D1166" i="1" a="1"/>
  <c r="D1166" i="1" s="1"/>
  <c r="D1167" i="1" a="1"/>
  <c r="D1167" i="1" s="1"/>
  <c r="D1168" i="1" a="1"/>
  <c r="D1168" i="1" s="1"/>
  <c r="D1169" i="1" a="1"/>
  <c r="D1169" i="1" s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 s="1"/>
  <c r="D1177" i="1" a="1"/>
  <c r="D1177" i="1" s="1"/>
  <c r="D1178" i="1" a="1"/>
  <c r="D1178" i="1" s="1"/>
  <c r="D1179" i="1" a="1"/>
  <c r="D1179" i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 s="1"/>
  <c r="D1192" i="1" a="1"/>
  <c r="D1192" i="1" s="1"/>
  <c r="D1193" i="1" a="1"/>
  <c r="D1193" i="1" s="1"/>
  <c r="D1194" i="1" a="1"/>
  <c r="D1194" i="1" s="1"/>
  <c r="D1195" i="1" a="1"/>
  <c r="D1195" i="1" s="1"/>
  <c r="D1196" i="1" a="1"/>
  <c r="D1196" i="1" s="1"/>
  <c r="D1197" i="1" a="1"/>
  <c r="D1197" i="1" s="1"/>
  <c r="D1198" i="1" a="1"/>
  <c r="D1198" i="1" s="1"/>
  <c r="D1199" i="1" a="1"/>
  <c r="D1199" i="1" s="1"/>
  <c r="D1200" i="1" a="1"/>
  <c r="D1200" i="1" s="1"/>
  <c r="D1201" i="1" a="1"/>
  <c r="D1201" i="1" s="1"/>
  <c r="D1202" i="1" a="1"/>
  <c r="D1202" i="1" s="1"/>
  <c r="D1203" i="1" a="1"/>
  <c r="D1203" i="1" s="1"/>
  <c r="D1204" i="1" a="1"/>
  <c r="D1204" i="1" s="1"/>
  <c r="D1205" i="1" a="1"/>
  <c r="D1205" i="1" s="1"/>
  <c r="D1206" i="1" a="1"/>
  <c r="D1206" i="1" s="1"/>
  <c r="D1207" i="1" a="1"/>
  <c r="D1207" i="1" s="1"/>
  <c r="D1208" i="1" a="1"/>
  <c r="D1208" i="1" s="1"/>
  <c r="D1209" i="1" a="1"/>
  <c r="D1209" i="1" s="1"/>
  <c r="D1210" i="1" a="1"/>
  <c r="D1210" i="1" s="1"/>
  <c r="D1211" i="1" a="1"/>
  <c r="D1211" i="1" s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 s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 s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 s="1"/>
  <c r="D1237" i="1" a="1"/>
  <c r="D1237" i="1" s="1"/>
  <c r="D1238" i="1" a="1"/>
  <c r="D1238" i="1" s="1"/>
  <c r="D1239" i="1" a="1"/>
  <c r="D1239" i="1" s="1"/>
  <c r="D1240" i="1" a="1"/>
  <c r="D1240" i="1" s="1"/>
  <c r="D1241" i="1" a="1"/>
  <c r="D1241" i="1" s="1"/>
  <c r="D1242" i="1" a="1"/>
  <c r="D1242" i="1" s="1"/>
  <c r="D1243" i="1" a="1"/>
  <c r="D1243" i="1" s="1"/>
  <c r="D1244" i="1" a="1"/>
  <c r="D1244" i="1" s="1"/>
  <c r="D1245" i="1" a="1"/>
  <c r="D1245" i="1" s="1"/>
  <c r="D1246" i="1" a="1"/>
  <c r="D1246" i="1" s="1"/>
  <c r="D1247" i="1" a="1"/>
  <c r="D1247" i="1" s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 s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 s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 s="1"/>
  <c r="D1267" i="1" a="1"/>
  <c r="D1267" i="1" s="1"/>
  <c r="D1268" i="1" a="1"/>
  <c r="D1268" i="1" s="1"/>
  <c r="D1269" i="1" a="1"/>
  <c r="D1269" i="1" s="1"/>
  <c r="D1270" i="1" a="1"/>
  <c r="D1270" i="1" s="1"/>
  <c r="D1271" i="1" a="1"/>
  <c r="D1271" i="1" s="1"/>
  <c r="D1272" i="1" a="1"/>
  <c r="D1272" i="1" s="1"/>
  <c r="D1273" i="1" a="1"/>
  <c r="D1273" i="1" s="1"/>
  <c r="D1274" i="1" a="1"/>
  <c r="D1274" i="1" s="1"/>
  <c r="D1275" i="1" a="1"/>
  <c r="D1275" i="1" s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 s="1"/>
  <c r="D1283" i="1" a="1"/>
  <c r="D1283" i="1" s="1"/>
  <c r="D1284" i="1" a="1"/>
  <c r="D1284" i="1" s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 s="1"/>
  <c r="D1290" i="1" a="1"/>
  <c r="D1290" i="1" s="1"/>
  <c r="D1291" i="1" a="1"/>
  <c r="D1291" i="1" s="1"/>
  <c r="D1292" i="1" a="1"/>
  <c r="D1292" i="1" s="1"/>
  <c r="D1293" i="1" a="1"/>
  <c r="D1293" i="1" s="1"/>
  <c r="D1294" i="1" a="1"/>
  <c r="D1294" i="1" s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 s="1"/>
  <c r="D1302" i="1" a="1"/>
  <c r="D1302" i="1" s="1"/>
  <c r="D1303" i="1" a="1"/>
  <c r="D1303" i="1" s="1"/>
  <c r="D1304" i="1" a="1"/>
  <c r="D1304" i="1" s="1"/>
  <c r="D1305" i="1" a="1"/>
  <c r="D1305" i="1" s="1"/>
  <c r="D1306" i="1" a="1"/>
  <c r="D1306" i="1" s="1"/>
  <c r="D1307" i="1" a="1"/>
  <c r="D1307" i="1" s="1"/>
  <c r="D1308" i="1" a="1"/>
  <c r="D1308" i="1" s="1"/>
  <c r="D1309" i="1" a="1"/>
  <c r="D1309" i="1" s="1"/>
  <c r="D1310" i="1" a="1"/>
  <c r="D1310" i="1" s="1"/>
  <c r="D1311" i="1" a="1"/>
  <c r="D1311" i="1" s="1"/>
  <c r="D1312" i="1" a="1"/>
  <c r="D1312" i="1" s="1"/>
  <c r="D1313" i="1" a="1"/>
  <c r="D1313" i="1" s="1"/>
  <c r="D1314" i="1" a="1"/>
  <c r="D1314" i="1" s="1"/>
  <c r="D1315" i="1" a="1"/>
  <c r="D1315" i="1" s="1"/>
  <c r="D1316" i="1" a="1"/>
  <c r="D1316" i="1" s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 s="1"/>
  <c r="D1326" i="1" a="1"/>
  <c r="D1326" i="1" s="1"/>
  <c r="D1327" i="1" a="1"/>
  <c r="D1327" i="1" s="1"/>
  <c r="D1328" i="1" a="1"/>
  <c r="D1328" i="1" s="1"/>
  <c r="D1329" i="1" a="1"/>
  <c r="D1329" i="1" s="1"/>
  <c r="D1330" i="1" a="1"/>
  <c r="D1330" i="1" s="1"/>
  <c r="D1331" i="1" a="1"/>
  <c r="D1331" i="1" s="1"/>
  <c r="D1332" i="1" a="1"/>
  <c r="D1332" i="1" s="1"/>
  <c r="D1333" i="1" a="1"/>
  <c r="D1333" i="1" s="1"/>
  <c r="D1334" i="1" a="1"/>
  <c r="D1334" i="1" s="1"/>
  <c r="D1335" i="1" a="1"/>
  <c r="D1335" i="1" s="1"/>
  <c r="D1336" i="1" a="1"/>
  <c r="D1336" i="1" s="1"/>
  <c r="D1337" i="1" a="1"/>
  <c r="D1337" i="1" s="1"/>
  <c r="D1338" i="1" a="1"/>
  <c r="D1338" i="1" s="1"/>
  <c r="D1339" i="1" a="1"/>
  <c r="D1339" i="1" s="1"/>
  <c r="D1340" i="1" a="1"/>
  <c r="D1340" i="1" s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 s="1"/>
  <c r="D1346" i="1" a="1"/>
  <c r="D1346" i="1" s="1"/>
  <c r="D1347" i="1" a="1"/>
  <c r="D1347" i="1" s="1"/>
  <c r="D1348" i="1" a="1"/>
  <c r="D1348" i="1"/>
  <c r="D1349" i="1" a="1"/>
  <c r="D1349" i="1" s="1"/>
  <c r="D1350" i="1" a="1"/>
  <c r="D1350" i="1" s="1"/>
  <c r="D1351" i="1" a="1"/>
  <c r="D1351" i="1" s="1"/>
  <c r="D1352" i="1" a="1"/>
  <c r="D1352" i="1" s="1"/>
  <c r="D1353" i="1" a="1"/>
  <c r="D1353" i="1" s="1"/>
  <c r="D1354" i="1" a="1"/>
  <c r="D1354" i="1" s="1"/>
  <c r="D1355" i="1" a="1"/>
  <c r="D1355" i="1" s="1"/>
  <c r="D1356" i="1" a="1"/>
  <c r="D1356" i="1" s="1"/>
  <c r="D1357" i="1" a="1"/>
  <c r="D1357" i="1" s="1"/>
  <c r="D1358" i="1" a="1"/>
  <c r="D1358" i="1" s="1"/>
  <c r="D1359" i="1" a="1"/>
  <c r="D1359" i="1" s="1"/>
  <c r="D1360" i="1" a="1"/>
  <c r="D1360" i="1" s="1"/>
  <c r="D1361" i="1" a="1"/>
  <c r="D1361" i="1" s="1"/>
  <c r="D1362" i="1" a="1"/>
  <c r="D1362" i="1" s="1"/>
  <c r="D1363" i="1" a="1"/>
  <c r="D1363" i="1" s="1"/>
  <c r="D1364" i="1" a="1"/>
  <c r="D1364" i="1" s="1"/>
  <c r="D1365" i="1" a="1"/>
  <c r="D1365" i="1" s="1"/>
  <c r="D1366" i="1" a="1"/>
  <c r="D1366" i="1" s="1"/>
  <c r="D1367" i="1" a="1"/>
  <c r="D1367" i="1" s="1"/>
  <c r="D1368" i="1" a="1"/>
  <c r="D1368" i="1" s="1"/>
  <c r="D1369" i="1" a="1"/>
  <c r="D1369" i="1" s="1"/>
  <c r="D1370" i="1" a="1"/>
  <c r="D1370" i="1" s="1"/>
  <c r="D1371" i="1" a="1"/>
  <c r="D1371" i="1" s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 s="1"/>
  <c r="D1378" i="1" a="1"/>
  <c r="D1378" i="1" s="1"/>
  <c r="D1379" i="1" a="1"/>
  <c r="D1379" i="1" s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 s="1"/>
  <c r="D1385" i="1" a="1"/>
  <c r="D1385" i="1" s="1"/>
  <c r="D1386" i="1" a="1"/>
  <c r="D1386" i="1" s="1"/>
  <c r="D1387" i="1" a="1"/>
  <c r="D1387" i="1" s="1"/>
  <c r="D1388" i="1" a="1"/>
  <c r="D1388" i="1" s="1"/>
  <c r="D1389" i="1" a="1"/>
  <c r="D1389" i="1" s="1"/>
  <c r="D1390" i="1" a="1"/>
  <c r="D1390" i="1" s="1"/>
  <c r="D1391" i="1" a="1"/>
  <c r="D1391" i="1" s="1"/>
  <c r="D1392" i="1" a="1"/>
  <c r="D1392" i="1" s="1"/>
  <c r="D1393" i="1" a="1"/>
  <c r="D1393" i="1" s="1"/>
  <c r="D1394" i="1" a="1"/>
  <c r="D1394" i="1" s="1"/>
  <c r="D1395" i="1" a="1"/>
  <c r="D1395" i="1" s="1"/>
  <c r="D1396" i="1" a="1"/>
  <c r="D1396" i="1" s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 s="1"/>
  <c r="D1402" i="1" a="1"/>
  <c r="D1402" i="1" s="1"/>
  <c r="D1403" i="1" a="1"/>
  <c r="D1403" i="1" s="1"/>
  <c r="D1404" i="1" a="1"/>
  <c r="D1404" i="1" s="1"/>
  <c r="D1405" i="1" a="1"/>
  <c r="D1405" i="1" s="1"/>
  <c r="D1406" i="1" a="1"/>
  <c r="D1406" i="1" s="1"/>
  <c r="D1407" i="1" a="1"/>
  <c r="D1407" i="1"/>
  <c r="D1408" i="1" a="1"/>
  <c r="D1408" i="1" s="1"/>
  <c r="D1409" i="1" a="1"/>
  <c r="D1409" i="1" s="1"/>
  <c r="D1410" i="1" a="1"/>
  <c r="D1410" i="1" s="1"/>
  <c r="D1411" i="1" a="1"/>
  <c r="D1411" i="1" s="1"/>
  <c r="D1412" i="1" a="1"/>
  <c r="D1412" i="1" s="1"/>
  <c r="D1413" i="1" a="1"/>
  <c r="D1413" i="1" s="1"/>
  <c r="D1414" i="1" a="1"/>
  <c r="D1414" i="1" s="1"/>
  <c r="D1415" i="1" a="1"/>
  <c r="D1415" i="1" s="1"/>
  <c r="D1416" i="1" a="1"/>
  <c r="D1416" i="1" s="1"/>
  <c r="D1417" i="1" a="1"/>
  <c r="D1417" i="1" s="1"/>
  <c r="D1418" i="1" a="1"/>
  <c r="D1418" i="1" s="1"/>
  <c r="D1419" i="1" a="1"/>
  <c r="D1419" i="1" s="1"/>
  <c r="D1420" i="1" a="1"/>
  <c r="D1420" i="1" s="1"/>
  <c r="D1421" i="1" a="1"/>
  <c r="D1421" i="1" s="1"/>
  <c r="D1422" i="1" a="1"/>
  <c r="D1422" i="1" s="1"/>
  <c r="D1423" i="1" a="1"/>
  <c r="D1423" i="1" s="1"/>
  <c r="D1424" i="1" a="1"/>
  <c r="D1424" i="1" s="1"/>
  <c r="D1425" i="1" a="1"/>
  <c r="D1425" i="1" s="1"/>
  <c r="D1426" i="1" a="1"/>
  <c r="D1426" i="1" s="1"/>
  <c r="D1427" i="1" a="1"/>
  <c r="D1427" i="1" s="1"/>
  <c r="D1428" i="1" a="1"/>
  <c r="D1428" i="1" s="1"/>
  <c r="D1429" i="1" a="1"/>
  <c r="D1429" i="1" s="1"/>
  <c r="D1430" i="1" a="1"/>
  <c r="D1430" i="1" s="1"/>
  <c r="D1431" i="1" a="1"/>
  <c r="D1431" i="1" s="1"/>
  <c r="D1432" i="1" a="1"/>
  <c r="D1432" i="1" s="1"/>
  <c r="D1433" i="1" a="1"/>
  <c r="D1433" i="1" s="1"/>
  <c r="D1434" i="1" a="1"/>
  <c r="D1434" i="1" s="1"/>
  <c r="D1435" i="1" a="1"/>
  <c r="D1435" i="1" s="1"/>
  <c r="D1436" i="1" a="1"/>
  <c r="D1436" i="1" s="1"/>
  <c r="D1437" i="1" a="1"/>
  <c r="D1437" i="1" s="1"/>
  <c r="D1438" i="1" a="1"/>
  <c r="D1438" i="1" s="1"/>
  <c r="D1439" i="1" a="1"/>
  <c r="D1439" i="1" s="1"/>
  <c r="D1440" i="1" a="1"/>
  <c r="D1440" i="1" s="1"/>
  <c r="D1441" i="1" a="1"/>
  <c r="D1441" i="1" s="1"/>
  <c r="D1442" i="1" a="1"/>
  <c r="D1442" i="1" s="1"/>
  <c r="D1443" i="1" a="1"/>
  <c r="D1443" i="1" s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 s="1"/>
  <c r="D1450" i="1" a="1"/>
  <c r="D1450" i="1" s="1"/>
  <c r="D1451" i="1" a="1"/>
  <c r="D1451" i="1" s="1"/>
  <c r="D1452" i="1" a="1"/>
  <c r="D1452" i="1" s="1"/>
  <c r="D1453" i="1" a="1"/>
  <c r="D1453" i="1" s="1"/>
  <c r="D1454" i="1" a="1"/>
  <c r="D1454" i="1" s="1"/>
  <c r="D1455" i="1" a="1"/>
  <c r="D1455" i="1" s="1"/>
  <c r="D1456" i="1" a="1"/>
  <c r="D1456" i="1" s="1"/>
  <c r="D1457" i="1" a="1"/>
  <c r="D1457" i="1" s="1"/>
  <c r="D1458" i="1" a="1"/>
  <c r="D1458" i="1" s="1"/>
  <c r="D1459" i="1" a="1"/>
  <c r="D1459" i="1" s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 s="1"/>
  <c r="D1466" i="1" a="1"/>
  <c r="D1466" i="1" s="1"/>
  <c r="D1467" i="1" a="1"/>
  <c r="D1467" i="1" s="1"/>
  <c r="D1468" i="1" a="1"/>
  <c r="D1468" i="1" s="1"/>
  <c r="D1469" i="1" a="1"/>
  <c r="D1469" i="1" s="1"/>
  <c r="D1470" i="1" a="1"/>
  <c r="D1470" i="1" s="1"/>
  <c r="D1471" i="1" a="1"/>
  <c r="D1471" i="1" s="1"/>
  <c r="D1472" i="1" a="1"/>
  <c r="D1472" i="1" s="1"/>
  <c r="D1473" i="1" a="1"/>
  <c r="D1473" i="1" s="1"/>
  <c r="D1474" i="1" a="1"/>
  <c r="D1474" i="1" s="1"/>
  <c r="D1475" i="1" a="1"/>
  <c r="D1475" i="1" s="1"/>
  <c r="D1476" i="1" a="1"/>
  <c r="D1476" i="1" s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 s="1"/>
  <c r="D1482" i="1" a="1"/>
  <c r="D1482" i="1" s="1"/>
  <c r="D1483" i="1" a="1"/>
  <c r="D1483" i="1" s="1"/>
  <c r="D1484" i="1" a="1"/>
  <c r="D1484" i="1" s="1"/>
  <c r="D1485" i="1" a="1"/>
  <c r="D1485" i="1" s="1"/>
  <c r="D1486" i="1" a="1"/>
  <c r="D1486" i="1" s="1"/>
  <c r="D1487" i="1" a="1"/>
  <c r="D1487" i="1" s="1"/>
  <c r="D1488" i="1" a="1"/>
  <c r="D1488" i="1" s="1"/>
  <c r="D1489" i="1" a="1"/>
  <c r="D1489" i="1" s="1"/>
  <c r="D1490" i="1" a="1"/>
  <c r="D1490" i="1" s="1"/>
  <c r="D1491" i="1" a="1"/>
  <c r="D1491" i="1" s="1"/>
  <c r="D1492" i="1" a="1"/>
  <c r="D1492" i="1" s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 s="1"/>
  <c r="D1498" i="1" a="1"/>
  <c r="D1498" i="1" s="1"/>
  <c r="D1499" i="1" a="1"/>
  <c r="D1499" i="1" s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 s="1"/>
  <c r="D1506" i="1" a="1"/>
  <c r="D1506" i="1" s="1"/>
  <c r="D1507" i="1" a="1"/>
  <c r="D1507" i="1" s="1"/>
  <c r="D1508" i="1" a="1"/>
  <c r="D1508" i="1" s="1"/>
  <c r="D1509" i="1" a="1"/>
  <c r="D1509" i="1" s="1"/>
  <c r="D1510" i="1" a="1"/>
  <c r="D1510" i="1" s="1"/>
  <c r="D1511" i="1" a="1"/>
  <c r="D1511" i="1" s="1"/>
  <c r="D1512" i="1" a="1"/>
  <c r="D1512" i="1" s="1"/>
  <c r="D1513" i="1" a="1"/>
  <c r="D1513" i="1" s="1"/>
  <c r="D1514" i="1" a="1"/>
  <c r="D1514" i="1" s="1"/>
  <c r="D1515" i="1" a="1"/>
  <c r="D1515" i="1" s="1"/>
  <c r="D1516" i="1" a="1"/>
  <c r="D1516" i="1" s="1"/>
  <c r="D1517" i="1" a="1"/>
  <c r="D1517" i="1" s="1"/>
  <c r="D1518" i="1" a="1"/>
  <c r="D1518" i="1" s="1"/>
  <c r="D1519" i="1" a="1"/>
  <c r="D1519" i="1" s="1"/>
  <c r="D1520" i="1" a="1"/>
  <c r="D1520" i="1" s="1"/>
  <c r="D1521" i="1" a="1"/>
  <c r="D1521" i="1" s="1"/>
  <c r="D1522" i="1" a="1"/>
  <c r="D1522" i="1" s="1"/>
  <c r="D1523" i="1" a="1"/>
  <c r="D1523" i="1" s="1"/>
  <c r="D1524" i="1" a="1"/>
  <c r="D1524" i="1" s="1"/>
  <c r="D1525" i="1" a="1"/>
  <c r="D1525" i="1" s="1"/>
  <c r="D1526" i="1" a="1"/>
  <c r="D1526" i="1" s="1"/>
  <c r="D1527" i="1" a="1"/>
  <c r="D1527" i="1" s="1"/>
  <c r="D1528" i="1" a="1"/>
  <c r="D1528" i="1" s="1"/>
  <c r="D1529" i="1" a="1"/>
  <c r="D1529" i="1" s="1"/>
  <c r="D1530" i="1" a="1"/>
  <c r="D1530" i="1" s="1"/>
  <c r="D1531" i="1" a="1"/>
  <c r="D1531" i="1" s="1"/>
  <c r="D1532" i="1" a="1"/>
  <c r="D1532" i="1" s="1"/>
  <c r="D1533" i="1" a="1"/>
  <c r="D1533" i="1" s="1"/>
  <c r="D1534" i="1" a="1"/>
  <c r="D1534" i="1" s="1"/>
  <c r="D1535" i="1" a="1"/>
  <c r="D1535" i="1" s="1"/>
  <c r="D1536" i="1" a="1"/>
  <c r="D1536" i="1" s="1"/>
  <c r="D1537" i="1" a="1"/>
  <c r="D1537" i="1" s="1"/>
  <c r="D1538" i="1" a="1"/>
  <c r="D1538" i="1" s="1"/>
  <c r="D1539" i="1" a="1"/>
  <c r="D1539" i="1" s="1"/>
  <c r="D1540" i="1" a="1"/>
  <c r="D1540" i="1" s="1"/>
  <c r="D1541" i="1" a="1"/>
  <c r="D1541" i="1" s="1"/>
  <c r="D1542" i="1" a="1"/>
  <c r="D1542" i="1" s="1"/>
  <c r="D1543" i="1" a="1"/>
  <c r="D1543" i="1" s="1"/>
  <c r="D1544" i="1" a="1"/>
  <c r="D1544" i="1" s="1"/>
  <c r="D1545" i="1" a="1"/>
  <c r="D1545" i="1" s="1"/>
  <c r="D1546" i="1" a="1"/>
  <c r="D1546" i="1" s="1"/>
  <c r="D1547" i="1" a="1"/>
  <c r="D1547" i="1" s="1"/>
  <c r="D1548" i="1" a="1"/>
  <c r="D1548" i="1" s="1"/>
  <c r="D1549" i="1" a="1"/>
  <c r="D1549" i="1" s="1"/>
  <c r="D1550" i="1" a="1"/>
  <c r="D1550" i="1" s="1"/>
  <c r="D1551" i="1" a="1"/>
  <c r="D1551" i="1" s="1"/>
  <c r="D1552" i="1" a="1"/>
  <c r="D1552" i="1" s="1"/>
  <c r="D1553" i="1" a="1"/>
  <c r="D1553" i="1" s="1"/>
  <c r="D1554" i="1" a="1"/>
  <c r="D1554" i="1" s="1"/>
  <c r="D1555" i="1" a="1"/>
  <c r="D1555" i="1" s="1"/>
  <c r="D1556" i="1" a="1"/>
  <c r="D1556" i="1" s="1"/>
  <c r="D1557" i="1" a="1"/>
  <c r="D1557" i="1" s="1"/>
  <c r="D1558" i="1" a="1"/>
  <c r="D1558" i="1" s="1"/>
  <c r="D1559" i="1" a="1"/>
  <c r="D1559" i="1" s="1"/>
  <c r="D1560" i="1" a="1"/>
  <c r="D1560" i="1" s="1"/>
  <c r="D1561" i="1" a="1"/>
  <c r="D1561" i="1" s="1"/>
  <c r="D1562" i="1" a="1"/>
  <c r="D1562" i="1" s="1"/>
  <c r="D1563" i="1" a="1"/>
  <c r="D1563" i="1" s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 s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 s="1"/>
  <c r="D1575" i="1" a="1"/>
  <c r="D1575" i="1" s="1"/>
  <c r="D1576" i="1" a="1"/>
  <c r="D1576" i="1" s="1"/>
  <c r="D1577" i="1" a="1"/>
  <c r="D1577" i="1" s="1"/>
  <c r="D1578" i="1" a="1"/>
  <c r="D1578" i="1" s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 s="1"/>
  <c r="D1587" i="1" a="1"/>
  <c r="D1587" i="1" s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 s="1"/>
  <c r="D1594" i="1" a="1"/>
  <c r="D1594" i="1" s="1"/>
  <c r="D1595" i="1" a="1"/>
  <c r="D1595" i="1" s="1"/>
  <c r="D1596" i="1" a="1"/>
  <c r="D1596" i="1" s="1"/>
  <c r="D1597" i="1" a="1"/>
  <c r="D1597" i="1" s="1"/>
  <c r="D1598" i="1" a="1"/>
  <c r="D1598" i="1" s="1"/>
  <c r="D1599" i="1" a="1"/>
  <c r="D1599" i="1"/>
  <c r="D1600" i="1" a="1"/>
  <c r="D1600" i="1" s="1"/>
  <c r="D1601" i="1" a="1"/>
  <c r="D1601" i="1" s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 s="1"/>
  <c r="D1607" i="1" a="1"/>
  <c r="D1607" i="1" s="1"/>
  <c r="D1608" i="1" a="1"/>
  <c r="D1608" i="1" s="1"/>
  <c r="D1609" i="1" a="1"/>
  <c r="D1609" i="1" s="1"/>
  <c r="D1610" i="1" a="1"/>
  <c r="D1610" i="1" s="1"/>
  <c r="D1611" i="1" a="1"/>
  <c r="D1611" i="1" s="1"/>
  <c r="D1612" i="1" a="1"/>
  <c r="D1612" i="1" s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 s="1"/>
  <c r="D1619" i="1" a="1"/>
  <c r="D1619" i="1" s="1"/>
  <c r="D1620" i="1" a="1"/>
  <c r="D1620" i="1" s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 s="1"/>
  <c r="D1626" i="1" a="1"/>
  <c r="D1626" i="1" s="1"/>
  <c r="D1627" i="1" a="1"/>
  <c r="D1627" i="1" s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 s="1"/>
  <c r="D1633" i="1" a="1"/>
  <c r="D1633" i="1" s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 s="1"/>
  <c r="D1639" i="1" a="1"/>
  <c r="D1639" i="1" s="1"/>
  <c r="D1640" i="1" a="1"/>
  <c r="D1640" i="1" s="1"/>
  <c r="D1641" i="1" a="1"/>
  <c r="D1641" i="1" s="1"/>
  <c r="D1642" i="1" a="1"/>
  <c r="D1642" i="1" s="1"/>
  <c r="D1643" i="1" a="1"/>
  <c r="D1643" i="1" s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 s="1"/>
  <c r="D1650" i="1" a="1"/>
  <c r="D1650" i="1" s="1"/>
  <c r="D1651" i="1" a="1"/>
  <c r="D1651" i="1" s="1"/>
  <c r="D1652" i="1" a="1"/>
  <c r="D1652" i="1" s="1"/>
  <c r="D1653" i="1" a="1"/>
  <c r="D1653" i="1" s="1"/>
  <c r="D1654" i="1" a="1"/>
  <c r="D1654" i="1" s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 s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 s="1"/>
  <c r="D1668" i="1" a="1"/>
  <c r="D1668" i="1" s="1"/>
  <c r="D1669" i="1" a="1"/>
  <c r="D1669" i="1" s="1"/>
  <c r="D1670" i="1" a="1"/>
  <c r="D1670" i="1" s="1"/>
  <c r="D1671" i="1" a="1"/>
  <c r="D1671" i="1" s="1"/>
  <c r="D1672" i="1" a="1"/>
  <c r="D1672" i="1" s="1"/>
  <c r="D1673" i="1" a="1"/>
  <c r="D1673" i="1" s="1"/>
  <c r="D1674" i="1" a="1"/>
  <c r="D1674" i="1" s="1"/>
  <c r="D1675" i="1" a="1"/>
  <c r="D1675" i="1" s="1"/>
  <c r="D1676" i="1" a="1"/>
  <c r="D1676" i="1" s="1"/>
  <c r="D1677" i="1" a="1"/>
  <c r="D1677" i="1" s="1"/>
  <c r="D1678" i="1" a="1"/>
  <c r="D1678" i="1" s="1"/>
  <c r="D1679" i="1" a="1"/>
  <c r="D1679" i="1" s="1"/>
  <c r="D1680" i="1" a="1"/>
  <c r="D1680" i="1" s="1"/>
  <c r="D1681" i="1" a="1"/>
  <c r="D1681" i="1" s="1"/>
  <c r="D1682" i="1" a="1"/>
  <c r="D1682" i="1" s="1"/>
  <c r="D1683" i="1" a="1"/>
  <c r="D1683" i="1" s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 s="1"/>
  <c r="D1689" i="1" a="1"/>
  <c r="D1689" i="1" s="1"/>
  <c r="D1690" i="1" a="1"/>
  <c r="D1690" i="1" s="1"/>
  <c r="D1691" i="1" a="1"/>
  <c r="D1691" i="1"/>
  <c r="D1692" i="1" a="1"/>
  <c r="D1692" i="1" s="1"/>
  <c r="D1693" i="1" a="1"/>
  <c r="D1693" i="1" s="1"/>
  <c r="D1694" i="1" a="1"/>
  <c r="D1694" i="1" s="1"/>
  <c r="D1695" i="1" a="1"/>
  <c r="D1695" i="1" s="1"/>
  <c r="D1696" i="1" a="1"/>
  <c r="D1696" i="1" s="1"/>
  <c r="D1697" i="1" a="1"/>
  <c r="D1697" i="1" s="1"/>
  <c r="D1698" i="1" a="1"/>
  <c r="D1698" i="1" s="1"/>
  <c r="D1699" i="1" a="1"/>
  <c r="D1699" i="1" s="1"/>
  <c r="D1700" i="1" a="1"/>
  <c r="D1700" i="1"/>
  <c r="D1701" i="1" a="1"/>
  <c r="D1701" i="1" s="1"/>
  <c r="D1702" i="1" a="1"/>
  <c r="D1702" i="1" s="1"/>
  <c r="D1703" i="1" a="1"/>
  <c r="D1703" i="1" s="1"/>
  <c r="D1704" i="1" a="1"/>
  <c r="D1704" i="1" s="1"/>
  <c r="D1705" i="1" a="1"/>
  <c r="D1705" i="1" s="1"/>
  <c r="D1706" i="1" a="1"/>
  <c r="D1706" i="1" s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 s="1"/>
  <c r="D1715" i="1" a="1"/>
  <c r="D1715" i="1" s="1"/>
  <c r="D1716" i="1" a="1"/>
  <c r="D1716" i="1" s="1"/>
  <c r="D1717" i="1" a="1"/>
  <c r="D1717" i="1" s="1"/>
  <c r="D1718" i="1" a="1"/>
  <c r="D1718" i="1" s="1"/>
  <c r="D1719" i="1" a="1"/>
  <c r="D1719" i="1" s="1"/>
  <c r="D1720" i="1" a="1"/>
  <c r="D1720" i="1" s="1"/>
  <c r="D1721" i="1" a="1"/>
  <c r="D1721" i="1" s="1"/>
  <c r="D1722" i="1" a="1"/>
  <c r="D1722" i="1" s="1"/>
  <c r="D1723" i="1" a="1"/>
  <c r="D1723" i="1" s="1"/>
  <c r="D1724" i="1" a="1"/>
  <c r="D1724" i="1" s="1"/>
  <c r="D1725" i="1" a="1"/>
  <c r="D1725" i="1" s="1"/>
  <c r="D1726" i="1" a="1"/>
  <c r="D1726" i="1" s="1"/>
  <c r="D1727" i="1" a="1"/>
  <c r="D1727" i="1" s="1"/>
  <c r="D1728" i="1" a="1"/>
  <c r="D1728" i="1" s="1"/>
  <c r="D1729" i="1" a="1"/>
  <c r="D1729" i="1" s="1"/>
  <c r="D1730" i="1" a="1"/>
  <c r="D1730" i="1" s="1"/>
  <c r="D1731" i="1" a="1"/>
  <c r="D1731" i="1" s="1"/>
  <c r="D1732" i="1" a="1"/>
  <c r="D1732" i="1" s="1"/>
  <c r="D1733" i="1" a="1"/>
  <c r="D1733" i="1" s="1"/>
  <c r="D1734" i="1" a="1"/>
  <c r="D1734" i="1" s="1"/>
  <c r="D1735" i="1" a="1"/>
  <c r="D1735" i="1" s="1"/>
  <c r="D1736" i="1" a="1"/>
  <c r="D1736" i="1" s="1"/>
  <c r="D1737" i="1" a="1"/>
  <c r="D1737" i="1" s="1"/>
  <c r="D1738" i="1" a="1"/>
  <c r="D1738" i="1" s="1"/>
  <c r="D1739" i="1" a="1"/>
  <c r="D1739" i="1" s="1"/>
  <c r="D1740" i="1" a="1"/>
  <c r="D1740" i="1" s="1"/>
  <c r="D1741" i="1" a="1"/>
  <c r="D1741" i="1" s="1"/>
  <c r="D1742" i="1" a="1"/>
  <c r="D1742" i="1" s="1"/>
  <c r="D1743" i="1" a="1"/>
  <c r="D1743" i="1" s="1"/>
  <c r="D1744" i="1" a="1"/>
  <c r="D1744" i="1" s="1"/>
  <c r="D1745" i="1" a="1"/>
  <c r="D1745" i="1" s="1"/>
  <c r="D1746" i="1" a="1"/>
  <c r="D1746" i="1" s="1"/>
  <c r="D1747" i="1" a="1"/>
  <c r="D1747" i="1" s="1"/>
  <c r="D1748" i="1" a="1"/>
  <c r="D1748" i="1" s="1"/>
  <c r="D1749" i="1" a="1"/>
  <c r="D1749" i="1" s="1"/>
  <c r="D1750" i="1" a="1"/>
  <c r="D1750" i="1" s="1"/>
  <c r="D1751" i="1" a="1"/>
  <c r="D1751" i="1" s="1"/>
  <c r="D1752" i="1" a="1"/>
  <c r="D1752" i="1" s="1"/>
  <c r="D1753" i="1" a="1"/>
  <c r="D1753" i="1" s="1"/>
  <c r="D1754" i="1" a="1"/>
  <c r="D1754" i="1" s="1"/>
  <c r="D1755" i="1" a="1"/>
  <c r="D1755" i="1" s="1"/>
  <c r="D1756" i="1" a="1"/>
  <c r="D1756" i="1" s="1"/>
  <c r="D1757" i="1" a="1"/>
  <c r="D1757" i="1" s="1"/>
  <c r="D1758" i="1" a="1"/>
  <c r="D1758" i="1" s="1"/>
  <c r="D1759" i="1" a="1"/>
  <c r="D1759" i="1" s="1"/>
  <c r="D1760" i="1" a="1"/>
  <c r="D1760" i="1" s="1"/>
  <c r="D1761" i="1" a="1"/>
  <c r="D1761" i="1" s="1"/>
  <c r="D1762" i="1" a="1"/>
  <c r="D1762" i="1" s="1"/>
  <c r="D1763" i="1" a="1"/>
  <c r="D1763" i="1" s="1"/>
  <c r="D1764" i="1" a="1"/>
  <c r="D1764" i="1" s="1"/>
  <c r="D1765" i="1" a="1"/>
  <c r="D1765" i="1" s="1"/>
  <c r="D1766" i="1" a="1"/>
  <c r="D1766" i="1" s="1"/>
  <c r="D1767" i="1" a="1"/>
  <c r="D1767" i="1" s="1"/>
  <c r="D1768" i="1" a="1"/>
  <c r="D1768" i="1" s="1"/>
  <c r="D1769" i="1" a="1"/>
  <c r="D1769" i="1" s="1"/>
  <c r="D1770" i="1" a="1"/>
  <c r="D1770" i="1" s="1"/>
  <c r="D1771" i="1" a="1"/>
  <c r="D1771" i="1" s="1"/>
  <c r="D1772" i="1" a="1"/>
  <c r="D1772" i="1" s="1"/>
  <c r="D1773" i="1" a="1"/>
  <c r="D1773" i="1" s="1"/>
  <c r="D1774" i="1" a="1"/>
  <c r="D1774" i="1" s="1"/>
  <c r="D1775" i="1" a="1"/>
  <c r="D1775" i="1" s="1"/>
  <c r="D1776" i="1" a="1"/>
  <c r="D1776" i="1" s="1"/>
  <c r="D1777" i="1" a="1"/>
  <c r="D1777" i="1" s="1"/>
  <c r="D1778" i="1" a="1"/>
  <c r="D1778" i="1" s="1"/>
  <c r="D1779" i="1" a="1"/>
  <c r="D1779" i="1" s="1"/>
  <c r="D1780" i="1" a="1"/>
  <c r="D1780" i="1" s="1"/>
  <c r="D1781" i="1" a="1"/>
  <c r="D1781" i="1" s="1"/>
  <c r="D1782" i="1" a="1"/>
  <c r="D1782" i="1" s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 s="1"/>
  <c r="D1788" i="1" a="1"/>
  <c r="D1788" i="1" s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 s="1"/>
  <c r="D1796" i="1" a="1"/>
  <c r="D1796" i="1" s="1"/>
  <c r="D1797" i="1" a="1"/>
  <c r="D1797" i="1" s="1"/>
  <c r="D1798" i="1" a="1"/>
  <c r="D1798" i="1" s="1"/>
  <c r="D1799" i="1" a="1"/>
  <c r="D1799" i="1" s="1"/>
  <c r="D1800" i="1" a="1"/>
  <c r="D1800" i="1" s="1"/>
  <c r="D1801" i="1" a="1"/>
  <c r="D1801" i="1" s="1"/>
  <c r="D1802" i="1" a="1"/>
  <c r="D1802" i="1" s="1"/>
  <c r="D1803" i="1" a="1"/>
  <c r="D1803" i="1" s="1"/>
  <c r="D1804" i="1" a="1"/>
  <c r="D1804" i="1" s="1"/>
  <c r="D1805" i="1" a="1"/>
  <c r="D1805" i="1" s="1"/>
  <c r="D1806" i="1" a="1"/>
  <c r="D1806" i="1" s="1"/>
  <c r="D1807" i="1" a="1"/>
  <c r="D1807" i="1" s="1"/>
  <c r="D1808" i="1" a="1"/>
  <c r="D1808" i="1" s="1"/>
  <c r="D1809" i="1" a="1"/>
  <c r="D1809" i="1" s="1"/>
  <c r="D1810" i="1" a="1"/>
  <c r="D1810" i="1" s="1"/>
  <c r="D1811" i="1" a="1"/>
  <c r="D1811" i="1" s="1"/>
  <c r="D1812" i="1" a="1"/>
  <c r="D1812" i="1" s="1"/>
  <c r="D1813" i="1" a="1"/>
  <c r="D1813" i="1" s="1"/>
  <c r="D1814" i="1" a="1"/>
  <c r="D1814" i="1" s="1"/>
  <c r="D1815" i="1" a="1"/>
  <c r="D1815" i="1" s="1"/>
  <c r="D1816" i="1" a="1"/>
  <c r="D1816" i="1"/>
  <c r="D1817" i="1" a="1"/>
  <c r="D1817" i="1" s="1"/>
  <c r="D1818" i="1" a="1"/>
  <c r="D1818" i="1" s="1"/>
  <c r="D1819" i="1" a="1"/>
  <c r="D1819" i="1" s="1"/>
  <c r="D1820" i="1" a="1"/>
  <c r="D1820" i="1" s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 s="1"/>
  <c r="D1828" i="1" a="1"/>
  <c r="D1828" i="1" s="1"/>
  <c r="D1829" i="1" a="1"/>
  <c r="D1829" i="1" s="1"/>
  <c r="D1830" i="1" a="1"/>
  <c r="D1830" i="1" s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 s="1"/>
  <c r="D1837" i="1" a="1"/>
  <c r="D1837" i="1" s="1"/>
  <c r="D1838" i="1" a="1"/>
  <c r="D1838" i="1" s="1"/>
  <c r="D1839" i="1" a="1"/>
  <c r="D1839" i="1" s="1"/>
  <c r="D1840" i="1" a="1"/>
  <c r="D1840" i="1" s="1"/>
  <c r="D1841" i="1" a="1"/>
  <c r="D1841" i="1" s="1"/>
  <c r="D1842" i="1" a="1"/>
  <c r="D1842" i="1" s="1"/>
  <c r="D1843" i="1" a="1"/>
  <c r="D1843" i="1" s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 s="1"/>
  <c r="D1852" i="1" a="1"/>
  <c r="D1852" i="1" s="1"/>
  <c r="D1853" i="1" a="1"/>
  <c r="D1853" i="1" s="1"/>
  <c r="D1854" i="1" a="1"/>
  <c r="D1854" i="1" s="1"/>
  <c r="D1855" i="1" a="1"/>
  <c r="D1855" i="1" s="1"/>
  <c r="D1856" i="1" a="1"/>
  <c r="D1856" i="1" s="1"/>
  <c r="D1857" i="1" a="1"/>
  <c r="D1857" i="1" s="1"/>
  <c r="D1858" i="1" a="1"/>
  <c r="D1858" i="1" s="1"/>
  <c r="D1859" i="1" a="1"/>
  <c r="D1859" i="1" s="1"/>
  <c r="D1860" i="1" a="1"/>
  <c r="D1860" i="1" s="1"/>
  <c r="D1861" i="1" a="1"/>
  <c r="D1861" i="1" s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 s="1"/>
  <c r="D1867" i="1" a="1"/>
  <c r="D1867" i="1" s="1"/>
  <c r="D1868" i="1" a="1"/>
  <c r="D1868" i="1"/>
  <c r="D1869" i="1" a="1"/>
  <c r="D1869" i="1" s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 s="1"/>
  <c r="D1877" i="1" a="1"/>
  <c r="D1877" i="1" s="1"/>
  <c r="D1878" i="1" a="1"/>
  <c r="D1878" i="1" s="1"/>
  <c r="D1879" i="1" a="1"/>
  <c r="D1879" i="1" s="1"/>
  <c r="D1880" i="1" a="1"/>
  <c r="D1880" i="1" s="1"/>
  <c r="D1881" i="1" a="1"/>
  <c r="D1881" i="1" s="1"/>
  <c r="D1882" i="1" a="1"/>
  <c r="D1882" i="1" s="1"/>
  <c r="D1883" i="1" a="1"/>
  <c r="D1883" i="1" s="1"/>
  <c r="D1884" i="1" a="1"/>
  <c r="D1884" i="1" s="1"/>
  <c r="D1885" i="1" a="1"/>
  <c r="D1885" i="1" s="1"/>
  <c r="D1886" i="1" a="1"/>
  <c r="D1886" i="1" s="1"/>
  <c r="D1887" i="1" a="1"/>
  <c r="D1887" i="1" s="1"/>
  <c r="D1888" i="1" a="1"/>
  <c r="D1888" i="1" s="1"/>
  <c r="D1889" i="1" a="1"/>
  <c r="D1889" i="1" s="1"/>
  <c r="D1890" i="1" a="1"/>
  <c r="D1890" i="1" s="1"/>
  <c r="D1891" i="1" a="1"/>
  <c r="D1891" i="1" s="1"/>
  <c r="D1892" i="1" a="1"/>
  <c r="D1892" i="1" s="1"/>
  <c r="D1893" i="1" a="1"/>
  <c r="D1893" i="1" s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 s="1"/>
  <c r="D1901" i="1" a="1"/>
  <c r="D1901" i="1" s="1"/>
  <c r="D1902" i="1" a="1"/>
  <c r="D1902" i="1" s="1"/>
  <c r="D1903" i="1" a="1"/>
  <c r="D1903" i="1" s="1"/>
  <c r="D1904" i="1" a="1"/>
  <c r="D1904" i="1" s="1"/>
  <c r="D1905" i="1" a="1"/>
  <c r="D1905" i="1" s="1"/>
  <c r="D1906" i="1" a="1"/>
  <c r="D1906" i="1" s="1"/>
  <c r="D1907" i="1" a="1"/>
  <c r="D1907" i="1" s="1"/>
  <c r="D1908" i="1" a="1"/>
  <c r="D1908" i="1" s="1"/>
  <c r="D1909" i="1" a="1"/>
  <c r="D1909" i="1" s="1"/>
  <c r="D1910" i="1" a="1"/>
  <c r="D1910" i="1" s="1"/>
  <c r="D1911" i="1" a="1"/>
  <c r="D1911" i="1"/>
  <c r="D1912" i="1" a="1"/>
  <c r="D1912" i="1" s="1"/>
  <c r="D1913" i="1" a="1"/>
  <c r="D1913" i="1" s="1"/>
  <c r="D1914" i="1" a="1"/>
  <c r="D1914" i="1" s="1"/>
  <c r="D1915" i="1" a="1"/>
  <c r="D1915" i="1" s="1"/>
  <c r="D1916" i="1" a="1"/>
  <c r="D1916" i="1" s="1"/>
  <c r="D1917" i="1" a="1"/>
  <c r="D1917" i="1" s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 s="1"/>
  <c r="D1924" i="1" a="1"/>
  <c r="D1924" i="1" s="1"/>
  <c r="D1925" i="1" a="1"/>
  <c r="D1925" i="1" s="1"/>
  <c r="D1926" i="1" a="1"/>
  <c r="D1926" i="1" s="1"/>
  <c r="D1927" i="1" a="1"/>
  <c r="D1927" i="1" s="1"/>
  <c r="D1928" i="1" a="1"/>
  <c r="D1928" i="1" s="1"/>
  <c r="D1929" i="1" a="1"/>
  <c r="D1929" i="1" s="1"/>
  <c r="D1930" i="1" a="1"/>
  <c r="D1930" i="1" s="1"/>
  <c r="D1931" i="1" a="1"/>
  <c r="D1931" i="1" s="1"/>
  <c r="D1932" i="1" a="1"/>
  <c r="D1932" i="1" s="1"/>
  <c r="D1933" i="1" a="1"/>
  <c r="D1933" i="1" s="1"/>
  <c r="D1934" i="1" a="1"/>
  <c r="D1934" i="1" s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 s="1"/>
  <c r="D1940" i="1" a="1"/>
  <c r="D1940" i="1" s="1"/>
  <c r="D1941" i="1" a="1"/>
  <c r="D1941" i="1" s="1"/>
  <c r="D1942" i="1" a="1"/>
  <c r="D1942" i="1" s="1"/>
  <c r="D1943" i="1" a="1"/>
  <c r="D1943" i="1" s="1"/>
  <c r="D1944" i="1" a="1"/>
  <c r="D1944" i="1" s="1"/>
  <c r="D1945" i="1" a="1"/>
  <c r="D1945" i="1" s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 s="1"/>
  <c r="D1951" i="1" a="1"/>
  <c r="D1951" i="1" s="1"/>
  <c r="D1952" i="1" a="1"/>
  <c r="D1952" i="1" s="1"/>
  <c r="D1953" i="1" a="1"/>
  <c r="D1953" i="1" s="1"/>
  <c r="D1954" i="1" a="1"/>
  <c r="D1954" i="1" s="1"/>
  <c r="D1955" i="1" a="1"/>
  <c r="D1955" i="1" s="1"/>
  <c r="D1956" i="1" a="1"/>
  <c r="D1956" i="1" s="1"/>
  <c r="D1957" i="1" a="1"/>
  <c r="D1957" i="1" s="1"/>
  <c r="D1958" i="1" a="1"/>
  <c r="D1958" i="1" s="1"/>
  <c r="D1959" i="1" a="1"/>
  <c r="D1959" i="1" s="1"/>
  <c r="D1960" i="1" a="1"/>
  <c r="D1960" i="1" s="1"/>
  <c r="D1961" i="1" a="1"/>
  <c r="D1961" i="1" s="1"/>
  <c r="D1962" i="1" a="1"/>
  <c r="D1962" i="1" s="1"/>
  <c r="D1963" i="1" a="1"/>
  <c r="D1963" i="1" s="1"/>
  <c r="D1964" i="1" a="1"/>
  <c r="D1964" i="1" s="1"/>
  <c r="D1965" i="1" a="1"/>
  <c r="D1965" i="1" s="1"/>
  <c r="D1966" i="1" a="1"/>
  <c r="D1966" i="1" s="1"/>
  <c r="D1967" i="1" a="1"/>
  <c r="D1967" i="1" s="1"/>
  <c r="D1968" i="1" a="1"/>
  <c r="D1968" i="1" s="1"/>
  <c r="D1969" i="1" a="1"/>
  <c r="D1969" i="1" s="1"/>
  <c r="D1970" i="1" a="1"/>
  <c r="D1970" i="1" s="1"/>
  <c r="D1971" i="1" a="1"/>
  <c r="D1971" i="1" s="1"/>
  <c r="D1972" i="1" a="1"/>
  <c r="D1972" i="1" s="1"/>
  <c r="D1973" i="1" a="1"/>
  <c r="D1973" i="1" s="1"/>
  <c r="D1974" i="1" a="1"/>
  <c r="D1974" i="1" s="1"/>
  <c r="D1975" i="1" a="1"/>
  <c r="D1975" i="1" s="1"/>
  <c r="D1976" i="1" a="1"/>
  <c r="D1976" i="1" s="1"/>
  <c r="D1977" i="1" a="1"/>
  <c r="D1977" i="1" s="1"/>
  <c r="D1978" i="1" a="1"/>
  <c r="D1978" i="1" s="1"/>
  <c r="D1979" i="1" a="1"/>
  <c r="D1979" i="1" s="1"/>
  <c r="D1980" i="1" a="1"/>
  <c r="D1980" i="1" s="1"/>
  <c r="D1981" i="1" a="1"/>
  <c r="D1981" i="1" s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 s="1"/>
  <c r="D1988" i="1" a="1"/>
  <c r="D1988" i="1" s="1"/>
  <c r="D1989" i="1" a="1"/>
  <c r="D1989" i="1" s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 s="1"/>
  <c r="D1998" i="1" a="1"/>
  <c r="D1998" i="1" s="1"/>
  <c r="D1999" i="1" a="1"/>
  <c r="D1999" i="1" s="1"/>
  <c r="D2000" i="1" a="1"/>
  <c r="D2000" i="1" s="1"/>
  <c r="D2001" i="1" a="1"/>
  <c r="D2001" i="1" s="1"/>
  <c r="D2002" i="1" a="1"/>
  <c r="D2002" i="1" s="1"/>
  <c r="D2003" i="1" a="1"/>
  <c r="D2003" i="1" s="1"/>
  <c r="D2004" i="1" a="1"/>
  <c r="D2004" i="1" s="1"/>
  <c r="D2005" i="1" a="1"/>
  <c r="D2005" i="1" s="1"/>
  <c r="D2006" i="1" a="1"/>
  <c r="D2006" i="1" s="1"/>
  <c r="D2007" i="1" a="1"/>
  <c r="D2007" i="1" s="1"/>
  <c r="D2008" i="1" a="1"/>
  <c r="D2008" i="1" s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 s="1"/>
  <c r="D2016" i="1" a="1"/>
  <c r="D2016" i="1" s="1"/>
  <c r="D2017" i="1" a="1"/>
  <c r="D2017" i="1" s="1"/>
  <c r="D2018" i="1" a="1"/>
  <c r="D2018" i="1" s="1"/>
  <c r="D2019" i="1" a="1"/>
  <c r="D2019" i="1" s="1"/>
  <c r="D2020" i="1" a="1"/>
  <c r="D2020" i="1" s="1"/>
  <c r="D2021" i="1" a="1"/>
  <c r="D2021" i="1" s="1"/>
  <c r="D2022" i="1" a="1"/>
  <c r="D2022" i="1" s="1"/>
  <c r="D2023" i="1" a="1"/>
  <c r="D2023" i="1" s="1"/>
  <c r="D2024" i="1" a="1"/>
  <c r="D2024" i="1" s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 s="1"/>
  <c r="D2031" i="1" a="1"/>
  <c r="D2031" i="1" s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 s="1"/>
  <c r="D2037" i="1" a="1"/>
  <c r="D2037" i="1" s="1"/>
  <c r="D2038" i="1" a="1"/>
  <c r="D2038" i="1" s="1"/>
  <c r="D2039" i="1" a="1"/>
  <c r="D2039" i="1" s="1"/>
  <c r="D2040" i="1" a="1"/>
  <c r="D2040" i="1" s="1"/>
  <c r="D2041" i="1" a="1"/>
  <c r="D2041" i="1" s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 s="1"/>
  <c r="D2049" i="1" a="1"/>
  <c r="D2049" i="1" s="1"/>
  <c r="D2050" i="1" a="1"/>
  <c r="D2050" i="1" s="1"/>
  <c r="D2051" i="1" a="1"/>
  <c r="D2051" i="1" s="1"/>
  <c r="D2052" i="1" a="1"/>
  <c r="D2052" i="1" s="1"/>
  <c r="D2053" i="1" a="1"/>
  <c r="D2053" i="1" s="1"/>
  <c r="D2054" i="1" a="1"/>
  <c r="D2054" i="1" s="1"/>
  <c r="D2055" i="1" a="1"/>
  <c r="D2055" i="1" s="1"/>
  <c r="D2056" i="1" a="1"/>
  <c r="D2056" i="1" s="1"/>
  <c r="D2057" i="1" a="1"/>
  <c r="D2057" i="1" s="1"/>
  <c r="D2058" i="1" a="1"/>
  <c r="D2058" i="1" s="1"/>
  <c r="D2059" i="1" a="1"/>
  <c r="D2059" i="1" s="1"/>
  <c r="D2060" i="1" a="1"/>
  <c r="D2060" i="1" s="1"/>
  <c r="D2061" i="1" a="1"/>
  <c r="D2061" i="1" s="1"/>
  <c r="D2062" i="1" a="1"/>
  <c r="D2062" i="1" s="1"/>
  <c r="D2063" i="1" a="1"/>
  <c r="D2063" i="1" s="1"/>
  <c r="D2064" i="1" a="1"/>
  <c r="D2064" i="1" s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 s="1"/>
  <c r="D2070" i="1" a="1"/>
  <c r="D2070" i="1" s="1"/>
  <c r="D2071" i="1" a="1"/>
  <c r="D2071" i="1" s="1"/>
  <c r="D2072" i="1" a="1"/>
  <c r="D2072" i="1" s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 s="1"/>
  <c r="D2080" i="1" a="1"/>
  <c r="D2080" i="1" s="1"/>
  <c r="D2081" i="1" a="1"/>
  <c r="D2081" i="1" s="1"/>
  <c r="D2082" i="1" a="1"/>
  <c r="D2082" i="1" s="1"/>
  <c r="D2083" i="1" a="1"/>
  <c r="D2083" i="1" s="1"/>
  <c r="D2084" i="1" a="1"/>
  <c r="D2084" i="1" s="1"/>
  <c r="D2085" i="1" a="1"/>
  <c r="D2085" i="1" s="1"/>
  <c r="D2086" i="1" a="1"/>
  <c r="D2086" i="1" s="1"/>
  <c r="D2087" i="1" a="1"/>
  <c r="D2087" i="1" s="1"/>
  <c r="D2088" i="1" a="1"/>
  <c r="D2088" i="1" s="1"/>
  <c r="D2089" i="1" a="1"/>
  <c r="D2089" i="1" s="1"/>
  <c r="D2090" i="1" a="1"/>
  <c r="D2090" i="1" s="1"/>
  <c r="D2091" i="1" a="1"/>
  <c r="D2091" i="1" s="1"/>
  <c r="D2092" i="1" a="1"/>
  <c r="D2092" i="1" s="1"/>
  <c r="D2093" i="1" a="1"/>
  <c r="D2093" i="1" s="1"/>
  <c r="D2094" i="1" a="1"/>
  <c r="D2094" i="1" s="1"/>
  <c r="D2095" i="1" a="1"/>
  <c r="D2095" i="1" s="1"/>
  <c r="D2096" i="1" a="1"/>
  <c r="D2096" i="1" s="1"/>
  <c r="D2097" i="1" a="1"/>
  <c r="D2097" i="1" s="1"/>
  <c r="D2098" i="1" a="1"/>
  <c r="D2098" i="1" s="1"/>
  <c r="D2099" i="1" a="1"/>
  <c r="D2099" i="1" s="1"/>
  <c r="D2100" i="1" a="1"/>
  <c r="D2100" i="1" s="1"/>
  <c r="D2101" i="1" a="1"/>
  <c r="D2101" i="1" s="1"/>
  <c r="D2102" i="1" a="1"/>
  <c r="D2102" i="1" s="1"/>
  <c r="D2103" i="1" a="1"/>
  <c r="D2103" i="1" s="1"/>
  <c r="D2104" i="1" a="1"/>
  <c r="D2104" i="1"/>
  <c r="D2105" i="1" a="1"/>
  <c r="D2105" i="1" s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 s="1"/>
  <c r="D2111" i="1" a="1"/>
  <c r="D2111" i="1" s="1"/>
  <c r="D2112" i="1" a="1"/>
  <c r="D2112" i="1" s="1"/>
  <c r="D2113" i="1" a="1"/>
  <c r="D2113" i="1" s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 s="1"/>
  <c r="D2128" i="1" a="1"/>
  <c r="D2128" i="1" s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 s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 s="1"/>
  <c r="D2142" i="1" a="1"/>
  <c r="D2142" i="1" s="1"/>
  <c r="D2143" i="1" a="1"/>
  <c r="D2143" i="1" s="1"/>
  <c r="D2144" i="1" a="1"/>
  <c r="D2144" i="1" s="1"/>
  <c r="D2145" i="1" a="1"/>
  <c r="D2145" i="1" s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 s="1"/>
  <c r="D2151" i="1" a="1"/>
  <c r="D2151" i="1" s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 s="1"/>
  <c r="D2157" i="1" a="1"/>
  <c r="D2157" i="1" s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 s="1"/>
  <c r="D2166" i="1" a="1"/>
  <c r="D2166" i="1" s="1"/>
  <c r="D2167" i="1" a="1"/>
  <c r="D2167" i="1" s="1"/>
  <c r="D2168" i="1" a="1"/>
  <c r="D2168" i="1" s="1"/>
  <c r="D2169" i="1" a="1"/>
  <c r="D2169" i="1" s="1"/>
  <c r="D2170" i="1" a="1"/>
  <c r="D2170" i="1" s="1"/>
  <c r="D2171" i="1" a="1"/>
  <c r="D2171" i="1"/>
  <c r="D2172" i="1" a="1"/>
  <c r="D2172" i="1" s="1"/>
  <c r="D2173" i="1" a="1"/>
  <c r="D2173" i="1" s="1"/>
  <c r="D2174" i="1" a="1"/>
  <c r="D2174" i="1" s="1"/>
  <c r="D2175" i="1" a="1"/>
  <c r="D2175" i="1" s="1"/>
  <c r="D2176" i="1" a="1"/>
  <c r="D2176" i="1" s="1"/>
  <c r="D2177" i="1" a="1"/>
  <c r="D2177" i="1" s="1"/>
  <c r="D2178" i="1" a="1"/>
  <c r="D2178" i="1" s="1"/>
  <c r="D2179" i="1" a="1"/>
  <c r="D2179" i="1" s="1"/>
  <c r="D2180" i="1" a="1"/>
  <c r="D2180" i="1" s="1"/>
  <c r="D2181" i="1" a="1"/>
  <c r="D2181" i="1" s="1"/>
  <c r="D2182" i="1" a="1"/>
  <c r="D2182" i="1" s="1"/>
  <c r="D2183" i="1" a="1"/>
  <c r="D2183" i="1" s="1"/>
  <c r="D2184" i="1" a="1"/>
  <c r="D2184" i="1" s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 s="1"/>
  <c r="D2190" i="1" a="1"/>
  <c r="D2190" i="1" s="1"/>
  <c r="D2191" i="1" a="1"/>
  <c r="D2191" i="1" s="1"/>
  <c r="D2192" i="1" a="1"/>
  <c r="D2192" i="1" s="1"/>
  <c r="D2193" i="1" a="1"/>
  <c r="D2193" i="1" s="1"/>
  <c r="D2194" i="1" a="1"/>
  <c r="D2194" i="1" s="1"/>
  <c r="D2195" i="1" a="1"/>
  <c r="D2195" i="1" s="1"/>
  <c r="D2196" i="1" a="1"/>
  <c r="D2196" i="1" s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 s="1"/>
  <c r="D2205" i="1" a="1"/>
  <c r="D2205" i="1" s="1"/>
  <c r="D2206" i="1" a="1"/>
  <c r="D2206" i="1" s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 s="1"/>
  <c r="D2212" i="1" a="1"/>
  <c r="D2212" i="1" s="1"/>
  <c r="D2213" i="1" a="1"/>
  <c r="D2213" i="1" s="1"/>
  <c r="D2214" i="1" a="1"/>
  <c r="D2214" i="1" s="1"/>
  <c r="D2215" i="1" a="1"/>
  <c r="D2215" i="1" s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 s="1"/>
  <c r="D2224" i="1" a="1"/>
  <c r="D2224" i="1" s="1"/>
  <c r="D2225" i="1" a="1"/>
  <c r="D2225" i="1" s="1"/>
  <c r="D2226" i="1" a="1"/>
  <c r="D2226" i="1" s="1"/>
  <c r="D2227" i="1" a="1"/>
  <c r="D2227" i="1" s="1"/>
  <c r="D2228" i="1" a="1"/>
  <c r="D2228" i="1" s="1"/>
  <c r="D2229" i="1" a="1"/>
  <c r="D2229" i="1" s="1"/>
  <c r="D2230" i="1" a="1"/>
  <c r="D2230" i="1" s="1"/>
  <c r="D2231" i="1" a="1"/>
  <c r="D2231" i="1" s="1"/>
  <c r="D2232" i="1" a="1"/>
  <c r="D2232" i="1" s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 s="1"/>
  <c r="D2238" i="1" a="1"/>
  <c r="D2238" i="1" s="1"/>
  <c r="D2239" i="1" a="1"/>
  <c r="D2239" i="1" s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 s="1"/>
  <c r="D2245" i="1" a="1"/>
  <c r="D2245" i="1" s="1"/>
  <c r="D2246" i="1" a="1"/>
  <c r="D2246" i="1"/>
  <c r="D2247" i="1" a="1"/>
  <c r="D2247" i="1" s="1"/>
  <c r="D2248" i="1" a="1"/>
  <c r="D2248" i="1" s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 s="1"/>
  <c r="D2255" i="1" a="1"/>
  <c r="D2255" i="1"/>
  <c r="D2256" i="1" a="1"/>
  <c r="D2256" i="1" s="1"/>
  <c r="D2257" i="1" a="1"/>
  <c r="D2257" i="1" s="1"/>
  <c r="D2258" i="1" a="1"/>
  <c r="D2258" i="1" s="1"/>
  <c r="D2259" i="1" a="1"/>
  <c r="D2259" i="1" s="1"/>
  <c r="D2260" i="1" a="1"/>
  <c r="D2260" i="1" s="1"/>
  <c r="D2261" i="1" a="1"/>
  <c r="D2261" i="1" s="1"/>
  <c r="D2262" i="1" a="1"/>
  <c r="D2262" i="1" s="1"/>
  <c r="D2263" i="1" a="1"/>
  <c r="D2263" i="1" s="1"/>
  <c r="D2264" i="1" a="1"/>
  <c r="D2264" i="1"/>
  <c r="D2265" i="1" a="1"/>
  <c r="D2265" i="1" s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 s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 s="1"/>
  <c r="D2279" i="1" a="1"/>
  <c r="D2279" i="1" s="1"/>
  <c r="D2280" i="1" a="1"/>
  <c r="D2280" i="1" s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 s="1"/>
  <c r="D2286" i="1" a="1"/>
  <c r="D2286" i="1" s="1"/>
  <c r="D2287" i="1" a="1"/>
  <c r="D2287" i="1" s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 s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 s="1"/>
  <c r="D2303" i="1" a="1"/>
  <c r="D2303" i="1" s="1"/>
  <c r="D2304" i="1" a="1"/>
  <c r="D2304" i="1" s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 s="1"/>
  <c r="D2311" i="1" a="1"/>
  <c r="D2311" i="1" s="1"/>
  <c r="D2312" i="1" a="1"/>
  <c r="D2312" i="1" s="1"/>
  <c r="D2313" i="1" a="1"/>
  <c r="D2313" i="1" s="1"/>
  <c r="D2314" i="1" a="1"/>
  <c r="D2314" i="1" s="1"/>
  <c r="D2315" i="1" a="1"/>
  <c r="D2315" i="1" s="1"/>
  <c r="D2316" i="1" a="1"/>
  <c r="D2316" i="1" s="1"/>
  <c r="D2317" i="1" a="1"/>
  <c r="D2317" i="1" s="1"/>
  <c r="D2318" i="1" a="1"/>
  <c r="D2318" i="1" s="1"/>
  <c r="D2319" i="1" a="1"/>
  <c r="D2319" i="1" s="1"/>
  <c r="D2320" i="1" a="1"/>
  <c r="D2320" i="1" s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 s="1"/>
  <c r="D2330" i="1" a="1"/>
  <c r="D2330" i="1" s="1"/>
  <c r="D2331" i="1" a="1"/>
  <c r="D2331" i="1" s="1"/>
  <c r="D2332" i="1" a="1"/>
  <c r="D2332" i="1" s="1"/>
  <c r="D2333" i="1" a="1"/>
  <c r="D2333" i="1" s="1"/>
  <c r="D2334" i="1" a="1"/>
  <c r="D2334" i="1" s="1"/>
  <c r="D2335" i="1" a="1"/>
  <c r="D2335" i="1" s="1"/>
  <c r="D2336" i="1" a="1"/>
  <c r="D2336" i="1" s="1"/>
  <c r="D2337" i="1" a="1"/>
  <c r="D2337" i="1" s="1"/>
  <c r="D2338" i="1" a="1"/>
  <c r="D2338" i="1" s="1"/>
  <c r="D2339" i="1" a="1"/>
  <c r="D2339" i="1" s="1"/>
  <c r="D2340" i="1" a="1"/>
  <c r="D2340" i="1" s="1"/>
  <c r="D2341" i="1" a="1"/>
  <c r="D2341" i="1" s="1"/>
  <c r="D2342" i="1" a="1"/>
  <c r="D2342" i="1" s="1"/>
  <c r="D2343" i="1" a="1"/>
  <c r="D2343" i="1" s="1"/>
  <c r="D2344" i="1" a="1"/>
  <c r="D2344" i="1" s="1"/>
  <c r="D2345" i="1" a="1"/>
  <c r="D2345" i="1" s="1"/>
  <c r="D2346" i="1" a="1"/>
  <c r="D2346" i="1" s="1"/>
  <c r="D2347" i="1" a="1"/>
  <c r="D2347" i="1" s="1"/>
  <c r="D2348" i="1" a="1"/>
  <c r="D2348" i="1" s="1"/>
  <c r="D2349" i="1" a="1"/>
  <c r="D2349" i="1" s="1"/>
  <c r="D2350" i="1" a="1"/>
  <c r="D2350" i="1" s="1"/>
  <c r="D2351" i="1" a="1"/>
  <c r="D2351" i="1" s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 s="1"/>
  <c r="D2358" i="1" a="1"/>
  <c r="D2358" i="1" s="1"/>
  <c r="D2359" i="1" a="1"/>
  <c r="D2359" i="1" s="1"/>
  <c r="D2360" i="1" a="1"/>
  <c r="D2360" i="1" s="1"/>
  <c r="D2361" i="1" a="1"/>
  <c r="D2361" i="1" s="1"/>
  <c r="D2362" i="1" a="1"/>
  <c r="D2362" i="1" s="1"/>
  <c r="D2363" i="1" a="1"/>
  <c r="D2363" i="1" s="1"/>
  <c r="D2364" i="1" a="1"/>
  <c r="D2364" i="1" s="1"/>
  <c r="D2365" i="1" a="1"/>
  <c r="D2365" i="1"/>
  <c r="D2366" i="1" a="1"/>
  <c r="D2366" i="1" s="1"/>
  <c r="D2367" i="1" a="1"/>
  <c r="D2367" i="1" s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 s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 s="1"/>
  <c r="D2381" i="1" a="1"/>
  <c r="D2381" i="1" s="1"/>
  <c r="D2382" i="1" a="1"/>
  <c r="D2382" i="1" s="1"/>
  <c r="D2383" i="1" a="1"/>
  <c r="D2383" i="1" s="1"/>
  <c r="D2384" i="1" a="1"/>
  <c r="D2384" i="1" s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 s="1"/>
  <c r="D2394" i="1" a="1"/>
  <c r="D2394" i="1" s="1"/>
  <c r="D2395" i="1" a="1"/>
  <c r="D2395" i="1" s="1"/>
  <c r="D2396" i="1" a="1"/>
  <c r="D2396" i="1" s="1"/>
  <c r="D2397" i="1" a="1"/>
  <c r="D2397" i="1" s="1"/>
  <c r="D2398" i="1" a="1"/>
  <c r="D2398" i="1" s="1"/>
  <c r="D2399" i="1" a="1"/>
  <c r="D2399" i="1" s="1"/>
  <c r="D2400" i="1" a="1"/>
  <c r="D2400" i="1" s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 s="1"/>
  <c r="D2408" i="1" a="1"/>
  <c r="D2408" i="1" s="1"/>
  <c r="D2409" i="1" a="1"/>
  <c r="D2409" i="1" s="1"/>
  <c r="D2410" i="1" a="1"/>
  <c r="D2410" i="1" s="1"/>
  <c r="D2411" i="1" a="1"/>
  <c r="D2411" i="1" s="1"/>
  <c r="D2412" i="1" a="1"/>
  <c r="D2412" i="1" s="1"/>
  <c r="D2413" i="1" a="1"/>
  <c r="D2413" i="1" s="1"/>
  <c r="D2414" i="1" a="1"/>
  <c r="D2414" i="1" s="1"/>
  <c r="D2415" i="1" a="1"/>
  <c r="D2415" i="1" s="1"/>
  <c r="D2416" i="1" a="1"/>
  <c r="D2416" i="1" s="1"/>
  <c r="D2417" i="1" a="1"/>
  <c r="D2417" i="1"/>
  <c r="D2418" i="1" a="1"/>
  <c r="D2418" i="1" s="1"/>
  <c r="D2419" i="1" a="1"/>
  <c r="D2419" i="1" s="1"/>
  <c r="D2420" i="1" a="1"/>
  <c r="D2420" i="1" s="1"/>
  <c r="D2421" i="1" a="1"/>
  <c r="D2421" i="1" s="1"/>
  <c r="D2422" i="1" a="1"/>
  <c r="D2422" i="1" s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 s="1"/>
  <c r="D2431" i="1" a="1"/>
  <c r="D2431" i="1" s="1"/>
  <c r="D2432" i="1" a="1"/>
  <c r="D2432" i="1" s="1"/>
  <c r="D2433" i="1" a="1"/>
  <c r="D2433" i="1" s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 s="1"/>
  <c r="D2440" i="1" a="1"/>
  <c r="D2440" i="1" s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 s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 s="1"/>
  <c r="D2454" i="1" a="1"/>
  <c r="D2454" i="1" s="1"/>
  <c r="D2455" i="1" a="1"/>
  <c r="D2455" i="1" s="1"/>
  <c r="D2456" i="1" a="1"/>
  <c r="D2456" i="1" s="1"/>
  <c r="D2457" i="1" a="1"/>
  <c r="D2457" i="1" s="1"/>
  <c r="D2458" i="1" a="1"/>
  <c r="D2458" i="1" s="1"/>
  <c r="D2459" i="1" a="1"/>
  <c r="D2459" i="1" s="1"/>
  <c r="D2460" i="1" a="1"/>
  <c r="D2460" i="1" s="1"/>
  <c r="D2461" i="1" a="1"/>
  <c r="D2461" i="1" s="1"/>
  <c r="D2462" i="1" a="1"/>
  <c r="D2462" i="1" s="1"/>
  <c r="D2463" i="1" a="1"/>
  <c r="D2463" i="1" s="1"/>
  <c r="D2464" i="1" a="1"/>
  <c r="D2464" i="1" s="1"/>
  <c r="D2465" i="1" a="1"/>
  <c r="D2465" i="1" s="1"/>
  <c r="D2466" i="1" a="1"/>
  <c r="D2466" i="1" s="1"/>
  <c r="D2467" i="1" a="1"/>
  <c r="D2467" i="1" s="1"/>
  <c r="D2468" i="1" a="1"/>
  <c r="D2468" i="1" s="1"/>
  <c r="D2469" i="1" a="1"/>
  <c r="D2469" i="1" s="1"/>
  <c r="D2470" i="1" a="1"/>
  <c r="D2470" i="1" s="1"/>
  <c r="D2471" i="1" a="1"/>
  <c r="D2471" i="1" s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 s="1"/>
  <c r="D2477" i="1" a="1"/>
  <c r="D2477" i="1" s="1"/>
  <c r="D2478" i="1" a="1"/>
  <c r="D2478" i="1" s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 s="1"/>
  <c r="D2486" i="1" a="1"/>
  <c r="D2486" i="1" s="1"/>
  <c r="D2487" i="1" a="1"/>
  <c r="D2487" i="1" s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 s="1"/>
  <c r="D2494" i="1" a="1"/>
  <c r="D2494" i="1" s="1"/>
  <c r="D2495" i="1" a="1"/>
  <c r="D2495" i="1" s="1"/>
  <c r="D2496" i="1" a="1"/>
  <c r="D2496" i="1" s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 s="1"/>
  <c r="D2502" i="1" a="1"/>
  <c r="D2502" i="1" s="1"/>
  <c r="D2503" i="1" a="1"/>
  <c r="D2503" i="1" s="1"/>
  <c r="D2504" i="1" a="1"/>
  <c r="D2504" i="1" s="1"/>
  <c r="D2505" i="1" a="1"/>
  <c r="D2505" i="1" s="1"/>
  <c r="D2506" i="1" a="1"/>
  <c r="D2506" i="1" s="1"/>
  <c r="D2507" i="1" a="1"/>
  <c r="D2507" i="1" s="1"/>
  <c r="D2508" i="1" a="1"/>
  <c r="D2508" i="1" s="1"/>
  <c r="D2509" i="1" a="1"/>
  <c r="D2509" i="1" s="1"/>
  <c r="D2510" i="1" a="1"/>
  <c r="D2510" i="1" s="1"/>
  <c r="D2511" i="1" a="1"/>
  <c r="D2511" i="1" s="1"/>
  <c r="D2512" i="1" a="1"/>
  <c r="D2512" i="1" s="1"/>
  <c r="D2513" i="1" a="1"/>
  <c r="D2513" i="1" s="1"/>
  <c r="D2514" i="1" a="1"/>
  <c r="D2514" i="1" s="1"/>
  <c r="D2515" i="1" a="1"/>
  <c r="D2515" i="1" s="1"/>
  <c r="D2516" i="1" a="1"/>
  <c r="D2516" i="1" s="1"/>
  <c r="D2517" i="1" a="1"/>
  <c r="D2517" i="1" s="1"/>
  <c r="D2518" i="1" a="1"/>
  <c r="D2518" i="1" s="1"/>
  <c r="D2519" i="1" a="1"/>
  <c r="D2519" i="1" s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 s="1"/>
  <c r="D2525" i="1" a="1"/>
  <c r="D2525" i="1" s="1"/>
  <c r="D2526" i="1" a="1"/>
  <c r="D2526" i="1" s="1"/>
  <c r="D2527" i="1" a="1"/>
  <c r="D2527" i="1" s="1"/>
  <c r="D2528" i="1" a="1"/>
  <c r="D2528" i="1" s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 s="1"/>
  <c r="D2534" i="1" a="1"/>
  <c r="D2534" i="1" s="1"/>
  <c r="D2535" i="1" a="1"/>
  <c r="D2535" i="1" s="1"/>
  <c r="D2536" i="1" a="1"/>
  <c r="D2536" i="1" s="1"/>
  <c r="D2537" i="1" a="1"/>
  <c r="D2537" i="1"/>
  <c r="D2538" i="1" a="1"/>
  <c r="D2538" i="1" s="1"/>
  <c r="D2539" i="1" a="1"/>
  <c r="D2539" i="1" s="1"/>
  <c r="D2540" i="1" a="1"/>
  <c r="D2540" i="1" s="1"/>
  <c r="D2541" i="1" a="1"/>
  <c r="D2541" i="1" s="1"/>
  <c r="D2542" i="1" a="1"/>
  <c r="D2542" i="1" s="1"/>
  <c r="D2543" i="1" a="1"/>
  <c r="D2543" i="1" s="1"/>
  <c r="D2544" i="1" a="1"/>
  <c r="D2544" i="1" s="1"/>
  <c r="D2545" i="1" a="1"/>
  <c r="D2545" i="1" s="1"/>
  <c r="D2546" i="1" a="1"/>
  <c r="D2546" i="1" s="1"/>
  <c r="D2547" i="1" a="1"/>
  <c r="D2547" i="1" s="1"/>
  <c r="D2548" i="1" a="1"/>
  <c r="D2548" i="1" s="1"/>
  <c r="D2549" i="1" a="1"/>
  <c r="D2549" i="1" s="1"/>
  <c r="D2550" i="1" a="1"/>
  <c r="D2550" i="1" s="1"/>
  <c r="D2551" i="1" a="1"/>
  <c r="D2551" i="1" s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 s="1"/>
  <c r="D2557" i="1" a="1"/>
  <c r="D2557" i="1" s="1"/>
  <c r="D2558" i="1" a="1"/>
  <c r="D2558" i="1" s="1"/>
  <c r="D2559" i="1" a="1"/>
  <c r="D2559" i="1" s="1"/>
  <c r="D2560" i="1" a="1"/>
  <c r="D2560" i="1" s="1"/>
  <c r="D2561" i="1" a="1"/>
  <c r="D2561" i="1" s="1"/>
  <c r="D2562" i="1" a="1"/>
  <c r="D2562" i="1" s="1"/>
  <c r="D2563" i="1" a="1"/>
  <c r="D2563" i="1" s="1"/>
  <c r="D2564" i="1" a="1"/>
  <c r="D2564" i="1" s="1"/>
  <c r="D2565" i="1" a="1"/>
  <c r="D2565" i="1" s="1"/>
  <c r="D2566" i="1" a="1"/>
  <c r="D2566" i="1" s="1"/>
  <c r="D2567" i="1" a="1"/>
  <c r="D2567" i="1" s="1"/>
  <c r="D2568" i="1" a="1"/>
  <c r="D2568" i="1" s="1"/>
  <c r="D2569" i="1" a="1"/>
  <c r="D2569" i="1" s="1"/>
  <c r="D2570" i="1" a="1"/>
  <c r="D2570" i="1" s="1"/>
  <c r="D2571" i="1" a="1"/>
  <c r="D2571" i="1" s="1"/>
  <c r="D2572" i="1" a="1"/>
  <c r="D2572" i="1" s="1"/>
  <c r="D2573" i="1" a="1"/>
  <c r="D2573" i="1" s="1"/>
  <c r="D2574" i="1" a="1"/>
  <c r="D2574" i="1" s="1"/>
  <c r="D2575" i="1" a="1"/>
  <c r="D2575" i="1" s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 s="1"/>
  <c r="D2581" i="1" a="1"/>
  <c r="D2581" i="1" s="1"/>
  <c r="D2582" i="1" a="1"/>
  <c r="D2582" i="1" s="1"/>
  <c r="D2583" i="1" a="1"/>
  <c r="D2583" i="1" s="1"/>
  <c r="D2584" i="1" a="1"/>
  <c r="D2584" i="1" s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 s="1"/>
  <c r="D2590" i="1" a="1"/>
  <c r="D2590" i="1" s="1"/>
  <c r="D2591" i="1" a="1"/>
  <c r="D2591" i="1" s="1"/>
  <c r="D2592" i="1" a="1"/>
  <c r="D2592" i="1" s="1"/>
  <c r="D2593" i="1" a="1"/>
  <c r="D2593" i="1" s="1"/>
  <c r="D2594" i="1" a="1"/>
  <c r="D2594" i="1" s="1"/>
  <c r="D2595" i="1" a="1"/>
  <c r="D2595" i="1" s="1"/>
  <c r="D2596" i="1" a="1"/>
  <c r="D2596" i="1" s="1"/>
  <c r="D2597" i="1" a="1"/>
  <c r="D2597" i="1" s="1"/>
  <c r="D2598" i="1" a="1"/>
  <c r="D2598" i="1" s="1"/>
  <c r="D2599" i="1" a="1"/>
  <c r="D2599" i="1" s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 s="1"/>
  <c r="D2606" i="1" a="1"/>
  <c r="D2606" i="1" s="1"/>
  <c r="D2607" i="1" a="1"/>
  <c r="D2607" i="1" s="1"/>
  <c r="D2608" i="1" a="1"/>
  <c r="D2608" i="1" s="1"/>
  <c r="D2609" i="1" a="1"/>
  <c r="D2609" i="1" s="1"/>
  <c r="D2610" i="1" a="1"/>
  <c r="D2610" i="1" s="1"/>
  <c r="D2611" i="1" a="1"/>
  <c r="D2611" i="1"/>
  <c r="D2612" i="1" a="1"/>
  <c r="D2612" i="1" s="1"/>
  <c r="D2613" i="1" a="1"/>
  <c r="D2613" i="1" s="1"/>
  <c r="D2614" i="1" a="1"/>
  <c r="D2614" i="1" s="1"/>
  <c r="D2615" i="1" a="1"/>
  <c r="D2615" i="1" s="1"/>
  <c r="D2616" i="1" a="1"/>
  <c r="D2616" i="1" s="1"/>
  <c r="D2617" i="1" a="1"/>
  <c r="D2617" i="1" s="1"/>
  <c r="D2618" i="1" a="1"/>
  <c r="D2618" i="1" s="1"/>
  <c r="D2619" i="1" a="1"/>
  <c r="D2619" i="1" s="1"/>
  <c r="D2620" i="1" a="1"/>
  <c r="D2620" i="1" s="1"/>
  <c r="D2621" i="1" a="1"/>
  <c r="D2621" i="1" s="1"/>
  <c r="D2622" i="1" a="1"/>
  <c r="D2622" i="1" s="1"/>
  <c r="D2623" i="1" a="1"/>
  <c r="D2623" i="1" s="1"/>
  <c r="D2624" i="1" a="1"/>
  <c r="D2624" i="1" s="1"/>
  <c r="D2625" i="1" a="1"/>
  <c r="D2625" i="1" s="1"/>
  <c r="D2626" i="1" a="1"/>
  <c r="D2626" i="1" s="1"/>
  <c r="D2627" i="1" a="1"/>
  <c r="D2627" i="1" s="1"/>
  <c r="D2628" i="1" a="1"/>
  <c r="D2628" i="1" s="1"/>
  <c r="D2629" i="1" a="1"/>
  <c r="D2629" i="1" s="1"/>
  <c r="D2630" i="1" a="1"/>
  <c r="D2630" i="1" s="1"/>
  <c r="D2631" i="1" a="1"/>
  <c r="D2631" i="1" s="1"/>
  <c r="D2632" i="1" a="1"/>
  <c r="D2632" i="1" s="1"/>
  <c r="D2633" i="1" a="1"/>
  <c r="D2633" i="1" s="1"/>
  <c r="D2634" i="1" a="1"/>
  <c r="D2634" i="1" s="1"/>
  <c r="D2635" i="1" a="1"/>
  <c r="D2635" i="1" s="1"/>
  <c r="D2636" i="1" a="1"/>
  <c r="D2636" i="1" s="1"/>
  <c r="D2637" i="1" a="1"/>
  <c r="D2637" i="1" s="1"/>
  <c r="D2638" i="1" a="1"/>
  <c r="D2638" i="1" s="1"/>
  <c r="D2639" i="1" a="1"/>
  <c r="D2639" i="1" s="1"/>
  <c r="D2640" i="1" a="1"/>
  <c r="D2640" i="1" s="1"/>
  <c r="D2641" i="1" a="1"/>
  <c r="D2641" i="1" s="1"/>
  <c r="D2642" i="1" a="1"/>
  <c r="D2642" i="1" s="1"/>
  <c r="D2643" i="1" a="1"/>
  <c r="D2643" i="1" s="1"/>
  <c r="D2644" i="1" a="1"/>
  <c r="D2644" i="1" s="1"/>
  <c r="D2645" i="1" a="1"/>
  <c r="D2645" i="1" s="1"/>
  <c r="D2646" i="1" a="1"/>
  <c r="D2646" i="1" s="1"/>
  <c r="D2647" i="1" a="1"/>
  <c r="D2647" i="1" s="1"/>
  <c r="D2648" i="1" a="1"/>
  <c r="D2648" i="1" s="1"/>
  <c r="D2649" i="1" a="1"/>
  <c r="D2649" i="1" s="1"/>
  <c r="D2650" i="1" a="1"/>
  <c r="D2650" i="1" s="1"/>
  <c r="D2651" i="1" a="1"/>
  <c r="D2651" i="1" s="1"/>
  <c r="D2652" i="1" a="1"/>
  <c r="D2652" i="1" s="1"/>
  <c r="D2653" i="1" a="1"/>
  <c r="D2653" i="1" s="1"/>
  <c r="D2654" i="1" a="1"/>
  <c r="D2654" i="1" s="1"/>
  <c r="D2655" i="1" a="1"/>
  <c r="D2655" i="1" s="1"/>
  <c r="D2656" i="1" a="1"/>
  <c r="D2656" i="1" s="1"/>
  <c r="D2657" i="1" a="1"/>
  <c r="D2657" i="1" s="1"/>
  <c r="D2658" i="1" a="1"/>
  <c r="D2658" i="1" s="1"/>
  <c r="D2659" i="1" a="1"/>
  <c r="D2659" i="1" s="1"/>
  <c r="D2660" i="1" a="1"/>
  <c r="D2660" i="1" s="1"/>
  <c r="D2661" i="1" a="1"/>
  <c r="D2661" i="1" s="1"/>
  <c r="D2662" i="1" a="1"/>
  <c r="D2662" i="1" s="1"/>
  <c r="D2663" i="1" a="1"/>
  <c r="D2663" i="1" s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 s="1"/>
  <c r="D2669" i="1" a="1"/>
  <c r="D2669" i="1" s="1"/>
  <c r="D2670" i="1" a="1"/>
  <c r="D2670" i="1" s="1"/>
  <c r="D2671" i="1" a="1"/>
  <c r="D2671" i="1" s="1"/>
  <c r="D2672" i="1" a="1"/>
  <c r="D2672" i="1" s="1"/>
  <c r="D2673" i="1" a="1"/>
  <c r="D2673" i="1" s="1"/>
  <c r="D2674" i="1" a="1"/>
  <c r="D2674" i="1" s="1"/>
  <c r="D2675" i="1" a="1"/>
  <c r="D2675" i="1" s="1"/>
  <c r="D2676" i="1" a="1"/>
  <c r="D2676" i="1" s="1"/>
  <c r="D2677" i="1" a="1"/>
  <c r="D2677" i="1" s="1"/>
  <c r="D2678" i="1" a="1"/>
  <c r="D2678" i="1" s="1"/>
  <c r="D2679" i="1" a="1"/>
  <c r="D2679" i="1" s="1"/>
  <c r="D2680" i="1" a="1"/>
  <c r="D2680" i="1" s="1"/>
  <c r="D2681" i="1" a="1"/>
  <c r="D2681" i="1" s="1"/>
  <c r="D2682" i="1" a="1"/>
  <c r="D2682" i="1" s="1"/>
  <c r="D2683" i="1" a="1"/>
  <c r="D2683" i="1" s="1"/>
  <c r="D2684" i="1" a="1"/>
  <c r="D2684" i="1" s="1"/>
  <c r="D2685" i="1" a="1"/>
  <c r="D2685" i="1" s="1"/>
  <c r="D2686" i="1" a="1"/>
  <c r="D2686" i="1" s="1"/>
  <c r="D2687" i="1" a="1"/>
  <c r="D2687" i="1" s="1"/>
  <c r="D2688" i="1" a="1"/>
  <c r="D2688" i="1" s="1"/>
  <c r="D2689" i="1" a="1"/>
  <c r="D2689" i="1" s="1"/>
  <c r="D2690" i="1" a="1"/>
  <c r="D2690" i="1" s="1"/>
  <c r="D2691" i="1" a="1"/>
  <c r="D2691" i="1" s="1"/>
  <c r="D2692" i="1" a="1"/>
  <c r="D2692" i="1" s="1"/>
  <c r="D2693" i="1" a="1"/>
  <c r="D2693" i="1" s="1"/>
  <c r="D2694" i="1" a="1"/>
  <c r="D2694" i="1" s="1"/>
  <c r="D2695" i="1" a="1"/>
  <c r="D2695" i="1"/>
  <c r="D2696" i="1" a="1"/>
  <c r="D2696" i="1" s="1"/>
  <c r="D2697" i="1" a="1"/>
  <c r="D2697" i="1" s="1"/>
  <c r="D2698" i="1" a="1"/>
  <c r="D2698" i="1" s="1"/>
  <c r="D2699" i="1" a="1"/>
  <c r="D2699" i="1" s="1"/>
  <c r="D2700" i="1" a="1"/>
  <c r="D2700" i="1" s="1"/>
  <c r="D2701" i="1" a="1"/>
  <c r="D2701" i="1" s="1"/>
  <c r="D2702" i="1" a="1"/>
  <c r="D2702" i="1" s="1"/>
  <c r="D2703" i="1" a="1"/>
  <c r="D2703" i="1" s="1"/>
  <c r="D2704" i="1" a="1"/>
  <c r="D2704" i="1" s="1"/>
  <c r="D2705" i="1" a="1"/>
  <c r="D2705" i="1" s="1"/>
  <c r="D2706" i="1" a="1"/>
  <c r="D2706" i="1" s="1"/>
  <c r="D2707" i="1" a="1"/>
  <c r="D2707" i="1" s="1"/>
  <c r="D2708" i="1" a="1"/>
  <c r="D2708" i="1" s="1"/>
  <c r="D2709" i="1" a="1"/>
  <c r="D2709" i="1" s="1"/>
  <c r="D2710" i="1" a="1"/>
  <c r="D2710" i="1" s="1"/>
  <c r="D2711" i="1" a="1"/>
  <c r="D2711" i="1" s="1"/>
  <c r="D2712" i="1" a="1"/>
  <c r="D2712" i="1" s="1"/>
  <c r="D2713" i="1" a="1"/>
  <c r="D2713" i="1" s="1"/>
  <c r="D2714" i="1" a="1"/>
  <c r="D2714" i="1" s="1"/>
  <c r="D2715" i="1" a="1"/>
  <c r="D2715" i="1" s="1"/>
  <c r="D2716" i="1" a="1"/>
  <c r="D2716" i="1" s="1"/>
  <c r="D2717" i="1" a="1"/>
  <c r="D2717" i="1" s="1"/>
  <c r="D2718" i="1" a="1"/>
  <c r="D2718" i="1" s="1"/>
  <c r="D2719" i="1" a="1"/>
  <c r="D2719" i="1" s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 s="1"/>
  <c r="D2725" i="1" a="1"/>
  <c r="D2725" i="1" s="1"/>
  <c r="D2726" i="1" a="1"/>
  <c r="D2726" i="1" s="1"/>
  <c r="D2727" i="1" a="1"/>
  <c r="D2727" i="1" s="1"/>
  <c r="D2728" i="1" a="1"/>
  <c r="D2728" i="1" s="1"/>
  <c r="D2729" i="1" a="1"/>
  <c r="D2729" i="1" s="1"/>
  <c r="D2730" i="1" a="1"/>
  <c r="D2730" i="1" s="1"/>
  <c r="D2731" i="1" a="1"/>
  <c r="D2731" i="1" s="1"/>
  <c r="D2732" i="1" a="1"/>
  <c r="D2732" i="1" s="1"/>
  <c r="D2733" i="1" a="1"/>
  <c r="D2733" i="1" s="1"/>
  <c r="D2734" i="1" a="1"/>
  <c r="D2734" i="1" s="1"/>
  <c r="D2735" i="1" a="1"/>
  <c r="D2735" i="1" s="1"/>
  <c r="D2736" i="1" a="1"/>
  <c r="D2736" i="1" s="1"/>
  <c r="D2737" i="1" a="1"/>
  <c r="D2737" i="1" s="1"/>
  <c r="D2738" i="1" a="1"/>
  <c r="D2738" i="1" s="1"/>
  <c r="D2739" i="1" a="1"/>
  <c r="D2739" i="1" s="1"/>
  <c r="D2740" i="1" a="1"/>
  <c r="D2740" i="1" s="1"/>
  <c r="D2741" i="1" a="1"/>
  <c r="D2741" i="1" s="1"/>
  <c r="D2742" i="1" a="1"/>
  <c r="D2742" i="1" s="1"/>
  <c r="D2743" i="1" a="1"/>
  <c r="D2743" i="1" s="1"/>
  <c r="D2744" i="1" a="1"/>
  <c r="D2744" i="1" s="1"/>
  <c r="D2745" i="1" a="1"/>
  <c r="D2745" i="1" s="1"/>
  <c r="D2746" i="1" a="1"/>
  <c r="D2746" i="1" s="1"/>
  <c r="D2747" i="1" a="1"/>
  <c r="D2747" i="1" s="1"/>
  <c r="D2748" i="1" a="1"/>
  <c r="D2748" i="1" s="1"/>
  <c r="D2749" i="1" a="1"/>
  <c r="D2749" i="1" s="1"/>
  <c r="D2750" i="1" a="1"/>
  <c r="D2750" i="1" s="1"/>
  <c r="D2751" i="1" a="1"/>
  <c r="D2751" i="1" s="1"/>
  <c r="D2752" i="1" a="1"/>
  <c r="D2752" i="1" s="1"/>
  <c r="D2753" i="1" a="1"/>
  <c r="D2753" i="1" s="1"/>
  <c r="D2754" i="1" a="1"/>
  <c r="D2754" i="1" s="1"/>
  <c r="D2755" i="1" a="1"/>
  <c r="D2755" i="1" s="1"/>
  <c r="D2756" i="1" a="1"/>
  <c r="D2756" i="1" s="1"/>
  <c r="D2757" i="1" a="1"/>
  <c r="D2757" i="1" s="1"/>
  <c r="D2758" i="1" a="1"/>
  <c r="D2758" i="1" s="1"/>
  <c r="D2759" i="1" a="1"/>
  <c r="D2759" i="1" s="1"/>
  <c r="D2760" i="1" a="1"/>
  <c r="D2760" i="1" s="1"/>
  <c r="D2761" i="1" a="1"/>
  <c r="D2761" i="1" s="1"/>
  <c r="D2762" i="1" a="1"/>
  <c r="D2762" i="1" s="1"/>
  <c r="D2763" i="1" a="1"/>
  <c r="D2763" i="1" s="1"/>
  <c r="D2764" i="1" a="1"/>
  <c r="D2764" i="1" s="1"/>
  <c r="D2765" i="1" a="1"/>
  <c r="D2765" i="1" s="1"/>
  <c r="D2766" i="1" a="1"/>
  <c r="D2766" i="1" s="1"/>
  <c r="D2767" i="1" a="1"/>
  <c r="D2767" i="1" s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 s="1"/>
  <c r="D2774" i="1" a="1"/>
  <c r="D2774" i="1" s="1"/>
  <c r="D2775" i="1" a="1"/>
  <c r="D2775" i="1" s="1"/>
  <c r="D2776" i="1" a="1"/>
  <c r="D2776" i="1" s="1"/>
  <c r="D2777" i="1" a="1"/>
  <c r="D2777" i="1" s="1"/>
  <c r="D2778" i="1" a="1"/>
  <c r="D2778" i="1" s="1"/>
  <c r="D2779" i="1" a="1"/>
  <c r="D2779" i="1" s="1"/>
  <c r="D2780" i="1" a="1"/>
  <c r="D2780" i="1" s="1"/>
  <c r="D2781" i="1" a="1"/>
  <c r="D2781" i="1" s="1"/>
  <c r="D2782" i="1" a="1"/>
  <c r="D2782" i="1" s="1"/>
  <c r="D2783" i="1" a="1"/>
  <c r="D2783" i="1" s="1"/>
  <c r="D2784" i="1" a="1"/>
  <c r="D2784" i="1" s="1"/>
  <c r="D2785" i="1" a="1"/>
  <c r="D2785" i="1" s="1"/>
  <c r="D2786" i="1" a="1"/>
  <c r="D2786" i="1" s="1"/>
  <c r="D2787" i="1" a="1"/>
  <c r="D2787" i="1" s="1"/>
  <c r="D2788" i="1" a="1"/>
  <c r="D2788" i="1" s="1"/>
  <c r="D2789" i="1" a="1"/>
  <c r="D2789" i="1" s="1"/>
  <c r="D2790" i="1" a="1"/>
  <c r="D2790" i="1" s="1"/>
  <c r="D2791" i="1" a="1"/>
  <c r="D2791" i="1" s="1"/>
  <c r="D2792" i="1" a="1"/>
  <c r="D2792" i="1" s="1"/>
  <c r="D2793" i="1" a="1"/>
  <c r="D2793" i="1" s="1"/>
  <c r="D2794" i="1" a="1"/>
  <c r="D2794" i="1" s="1"/>
  <c r="D2795" i="1" a="1"/>
  <c r="D2795" i="1" s="1"/>
  <c r="D2796" i="1" a="1"/>
  <c r="D2796" i="1" s="1"/>
  <c r="D2797" i="1" a="1"/>
  <c r="D2797" i="1" s="1"/>
  <c r="D2798" i="1" a="1"/>
  <c r="D2798" i="1" s="1"/>
  <c r="D2799" i="1" a="1"/>
  <c r="D2799" i="1" s="1"/>
  <c r="D2800" i="1" a="1"/>
  <c r="D2800" i="1" s="1"/>
  <c r="D2801" i="1" a="1"/>
  <c r="D2801" i="1" s="1"/>
  <c r="D2802" i="1" a="1"/>
  <c r="D2802" i="1" s="1"/>
  <c r="D2803" i="1" a="1"/>
  <c r="D2803" i="1" s="1"/>
  <c r="D2804" i="1" a="1"/>
  <c r="D2804" i="1" s="1"/>
  <c r="D2805" i="1" a="1"/>
  <c r="D2805" i="1" s="1"/>
  <c r="D2806" i="1" a="1"/>
  <c r="D2806" i="1" s="1"/>
  <c r="D2807" i="1" a="1"/>
  <c r="D2807" i="1" s="1"/>
  <c r="D2808" i="1" a="1"/>
  <c r="D2808" i="1" s="1"/>
  <c r="D2809" i="1" a="1"/>
  <c r="D2809" i="1" s="1"/>
  <c r="D2810" i="1" a="1"/>
  <c r="D2810" i="1" s="1"/>
  <c r="D2811" i="1" a="1"/>
  <c r="D2811" i="1" s="1"/>
  <c r="D2812" i="1" a="1"/>
  <c r="D2812" i="1" s="1"/>
  <c r="D2813" i="1" a="1"/>
  <c r="D2813" i="1" s="1"/>
  <c r="D2814" i="1" a="1"/>
  <c r="D2814" i="1" s="1"/>
  <c r="D2815" i="1" a="1"/>
  <c r="D2815" i="1" s="1"/>
  <c r="D2816" i="1" a="1"/>
  <c r="D2816" i="1" s="1"/>
  <c r="D2817" i="1" a="1"/>
  <c r="D2817" i="1" s="1"/>
  <c r="D2818" i="1" a="1"/>
  <c r="D2818" i="1" s="1"/>
  <c r="D2819" i="1" a="1"/>
  <c r="D2819" i="1" s="1"/>
  <c r="D2820" i="1" a="1"/>
  <c r="D2820" i="1" s="1"/>
  <c r="D2821" i="1" a="1"/>
  <c r="D2821" i="1" s="1"/>
  <c r="D2822" i="1" a="1"/>
  <c r="D2822" i="1" s="1"/>
  <c r="D2823" i="1" a="1"/>
  <c r="D2823" i="1" s="1"/>
  <c r="D2824" i="1" a="1"/>
  <c r="D2824" i="1" s="1"/>
  <c r="D2825" i="1" a="1"/>
  <c r="D2825" i="1" s="1"/>
  <c r="D2826" i="1" a="1"/>
  <c r="D2826" i="1" s="1"/>
  <c r="D2827" i="1" a="1"/>
  <c r="D2827" i="1" s="1"/>
  <c r="D2828" i="1" a="1"/>
  <c r="D2828" i="1" s="1"/>
  <c r="D2829" i="1" a="1"/>
  <c r="D2829" i="1" s="1"/>
  <c r="D2830" i="1" a="1"/>
  <c r="D2830" i="1" s="1"/>
  <c r="D2831" i="1" a="1"/>
  <c r="D2831" i="1" s="1"/>
  <c r="D2832" i="1" a="1"/>
  <c r="D2832" i="1" s="1"/>
  <c r="D2833" i="1" a="1"/>
  <c r="D2833" i="1" s="1"/>
  <c r="D2834" i="1" a="1"/>
  <c r="D2834" i="1" s="1"/>
  <c r="D2835" i="1" a="1"/>
  <c r="D2835" i="1" s="1"/>
  <c r="D2836" i="1" a="1"/>
  <c r="D2836" i="1" s="1"/>
  <c r="D2837" i="1" a="1"/>
  <c r="D2837" i="1" s="1"/>
  <c r="D2838" i="1" a="1"/>
  <c r="D2838" i="1" s="1"/>
  <c r="D2839" i="1" a="1"/>
  <c r="D2839" i="1" s="1"/>
  <c r="D2840" i="1" a="1"/>
  <c r="D2840" i="1" s="1"/>
  <c r="D2841" i="1" a="1"/>
  <c r="D2841" i="1" s="1"/>
  <c r="D2842" i="1" a="1"/>
  <c r="D2842" i="1" s="1"/>
  <c r="D2843" i="1" a="1"/>
  <c r="D2843" i="1" s="1"/>
  <c r="D2844" i="1" a="1"/>
  <c r="D2844" i="1" s="1"/>
  <c r="D2845" i="1" a="1"/>
  <c r="D2845" i="1" s="1"/>
  <c r="D2846" i="1" a="1"/>
  <c r="D2846" i="1" s="1"/>
  <c r="D2847" i="1" a="1"/>
  <c r="D2847" i="1" s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 s="1"/>
  <c r="D2853" i="1" a="1"/>
  <c r="D2853" i="1" s="1"/>
  <c r="D2854" i="1" a="1"/>
  <c r="D2854" i="1" s="1"/>
  <c r="D2855" i="1" a="1"/>
  <c r="D2855" i="1" s="1"/>
  <c r="D2856" i="1" a="1"/>
  <c r="D2856" i="1" s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 s="1"/>
  <c r="D2862" i="1" a="1"/>
  <c r="D2862" i="1" s="1"/>
  <c r="D2863" i="1" a="1"/>
  <c r="D2863" i="1" s="1"/>
  <c r="D2864" i="1" a="1"/>
  <c r="D2864" i="1" s="1"/>
  <c r="D2865" i="1" a="1"/>
  <c r="D2865" i="1" s="1"/>
  <c r="D2866" i="1" a="1"/>
  <c r="D2866" i="1" s="1"/>
  <c r="D2867" i="1" a="1"/>
  <c r="D2867" i="1" s="1"/>
  <c r="D2868" i="1" a="1"/>
  <c r="D2868" i="1" s="1"/>
  <c r="D2869" i="1" a="1"/>
  <c r="D2869" i="1" s="1"/>
  <c r="D2870" i="1" a="1"/>
  <c r="D2870" i="1" s="1"/>
  <c r="D2871" i="1" a="1"/>
  <c r="D2871" i="1" s="1"/>
  <c r="D2872" i="1" a="1"/>
  <c r="D2872" i="1" s="1"/>
  <c r="D2873" i="1" a="1"/>
  <c r="D2873" i="1" s="1"/>
  <c r="D2874" i="1" a="1"/>
  <c r="D2874" i="1" s="1"/>
  <c r="D2875" i="1" a="1"/>
  <c r="D2875" i="1" s="1"/>
  <c r="D2876" i="1" a="1"/>
  <c r="D2876" i="1" s="1"/>
  <c r="D2877" i="1" a="1"/>
  <c r="D2877" i="1" s="1"/>
  <c r="D2878" i="1" a="1"/>
  <c r="D2878" i="1" s="1"/>
  <c r="D2879" i="1" a="1"/>
  <c r="D2879" i="1" s="1"/>
  <c r="D2880" i="1" a="1"/>
  <c r="D2880" i="1" s="1"/>
  <c r="D2881" i="1" a="1"/>
  <c r="D2881" i="1" s="1"/>
  <c r="D2882" i="1" a="1"/>
  <c r="D2882" i="1" s="1"/>
  <c r="D2883" i="1" a="1"/>
  <c r="D2883" i="1" s="1"/>
  <c r="D2884" i="1" a="1"/>
  <c r="D2884" i="1" s="1"/>
  <c r="D2885" i="1" a="1"/>
  <c r="D2885" i="1" s="1"/>
  <c r="D2886" i="1" a="1"/>
  <c r="D2886" i="1" s="1"/>
  <c r="D2887" i="1" a="1"/>
  <c r="D2887" i="1" s="1"/>
  <c r="D2888" i="1" a="1"/>
  <c r="D2888" i="1" s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 s="1"/>
  <c r="D2894" i="1" a="1"/>
  <c r="D2894" i="1" s="1"/>
  <c r="D2895" i="1" a="1"/>
  <c r="D2895" i="1" s="1"/>
  <c r="D2896" i="1" a="1"/>
  <c r="D2896" i="1" s="1"/>
  <c r="D2897" i="1" a="1"/>
  <c r="D2897" i="1" s="1"/>
  <c r="D2898" i="1" a="1"/>
  <c r="D2898" i="1" s="1"/>
  <c r="D2899" i="1" a="1"/>
  <c r="D2899" i="1" s="1"/>
  <c r="D2900" i="1" a="1"/>
  <c r="D2900" i="1" s="1"/>
  <c r="D2901" i="1" a="1"/>
  <c r="D2901" i="1" s="1"/>
  <c r="D2902" i="1" a="1"/>
  <c r="D2902" i="1" s="1"/>
  <c r="D2903" i="1" a="1"/>
  <c r="D2903" i="1" s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 s="1"/>
  <c r="D2910" i="1" a="1"/>
  <c r="D2910" i="1" s="1"/>
  <c r="D2911" i="1" a="1"/>
  <c r="D2911" i="1" s="1"/>
  <c r="D2912" i="1" a="1"/>
  <c r="D2912" i="1" s="1"/>
  <c r="D2913" i="1" a="1"/>
  <c r="D2913" i="1" s="1"/>
  <c r="D2914" i="1" a="1"/>
  <c r="D2914" i="1" s="1"/>
  <c r="D2915" i="1" a="1"/>
  <c r="D2915" i="1"/>
  <c r="D2916" i="1" a="1"/>
  <c r="D2916" i="1" s="1"/>
  <c r="D2917" i="1" a="1"/>
  <c r="D2917" i="1" s="1"/>
  <c r="D2918" i="1" a="1"/>
  <c r="D2918" i="1" s="1"/>
  <c r="D2919" i="1" a="1"/>
  <c r="D2919" i="1" s="1"/>
  <c r="D2920" i="1" a="1"/>
  <c r="D2920" i="1" s="1"/>
  <c r="D2921" i="1" a="1"/>
  <c r="D2921" i="1" s="1"/>
  <c r="D2922" i="1" a="1"/>
  <c r="D2922" i="1" s="1"/>
  <c r="D2923" i="1" a="1"/>
  <c r="D2923" i="1" s="1"/>
  <c r="D2924" i="1" a="1"/>
  <c r="D2924" i="1" s="1"/>
  <c r="D2925" i="1" a="1"/>
  <c r="D2925" i="1" s="1"/>
  <c r="D2926" i="1" a="1"/>
  <c r="D2926" i="1" s="1"/>
  <c r="D2927" i="1" a="1"/>
  <c r="D2927" i="1" s="1"/>
  <c r="D2928" i="1" a="1"/>
  <c r="D2928" i="1" s="1"/>
  <c r="D2929" i="1" a="1"/>
  <c r="D2929" i="1" s="1"/>
  <c r="D2930" i="1" a="1"/>
  <c r="D2930" i="1" s="1"/>
  <c r="D2931" i="1" a="1"/>
  <c r="D2931" i="1" s="1"/>
  <c r="D2932" i="1" a="1"/>
  <c r="D2932" i="1" s="1"/>
  <c r="D2933" i="1" a="1"/>
  <c r="D2933" i="1" s="1"/>
  <c r="D2934" i="1" a="1"/>
  <c r="D2934" i="1" s="1"/>
  <c r="D2935" i="1" a="1"/>
  <c r="D2935" i="1" s="1"/>
  <c r="D2936" i="1" a="1"/>
  <c r="D2936" i="1" s="1"/>
  <c r="D2937" i="1" a="1"/>
  <c r="D2937" i="1" s="1"/>
  <c r="D2938" i="1" a="1"/>
  <c r="D2938" i="1" s="1"/>
  <c r="D2939" i="1" a="1"/>
  <c r="D2939" i="1" s="1"/>
  <c r="D2940" i="1" a="1"/>
  <c r="D2940" i="1" s="1"/>
  <c r="D2941" i="1" a="1"/>
  <c r="D2941" i="1" s="1"/>
  <c r="D2942" i="1" a="1"/>
  <c r="D2942" i="1" s="1"/>
  <c r="D2943" i="1" a="1"/>
  <c r="D2943" i="1" s="1"/>
  <c r="D2944" i="1" a="1"/>
  <c r="D2944" i="1" s="1"/>
  <c r="D2945" i="1" a="1"/>
  <c r="D2945" i="1" s="1"/>
  <c r="D2946" i="1" a="1"/>
  <c r="D2946" i="1" s="1"/>
  <c r="D2947" i="1" a="1"/>
  <c r="D2947" i="1" s="1"/>
  <c r="D2948" i="1" a="1"/>
  <c r="D2948" i="1" s="1"/>
  <c r="D2949" i="1" a="1"/>
  <c r="D2949" i="1" s="1"/>
  <c r="D2950" i="1" a="1"/>
  <c r="D2950" i="1" s="1"/>
  <c r="D2951" i="1" a="1"/>
  <c r="D2951" i="1" s="1"/>
  <c r="D2952" i="1" a="1"/>
  <c r="D2952" i="1" s="1"/>
  <c r="D2953" i="1" a="1"/>
  <c r="D2953" i="1" s="1"/>
  <c r="D2954" i="1" a="1"/>
  <c r="D2954" i="1" s="1"/>
  <c r="D2955" i="1" a="1"/>
  <c r="D2955" i="1" s="1"/>
  <c r="D2956" i="1" a="1"/>
  <c r="D2956" i="1" s="1"/>
  <c r="D2957" i="1" a="1"/>
  <c r="D2957" i="1" s="1"/>
  <c r="D2958" i="1" a="1"/>
  <c r="D2958" i="1" s="1"/>
  <c r="D2959" i="1" a="1"/>
  <c r="D2959" i="1" s="1"/>
  <c r="D2960" i="1" a="1"/>
  <c r="D2960" i="1" s="1"/>
  <c r="D2961" i="1" a="1"/>
  <c r="D2961" i="1" s="1"/>
  <c r="D2962" i="1" a="1"/>
  <c r="D2962" i="1" s="1"/>
  <c r="D2963" i="1" a="1"/>
  <c r="D2963" i="1" s="1"/>
  <c r="D2964" i="1" a="1"/>
  <c r="D2964" i="1" s="1"/>
  <c r="D2965" i="1" a="1"/>
  <c r="D2965" i="1" s="1"/>
  <c r="D2966" i="1" a="1"/>
  <c r="D2966" i="1" s="1"/>
  <c r="D2967" i="1" a="1"/>
  <c r="D2967" i="1" s="1"/>
  <c r="D2968" i="1" a="1"/>
  <c r="D2968" i="1" s="1"/>
  <c r="D2969" i="1" a="1"/>
  <c r="D2969" i="1" s="1"/>
  <c r="D2970" i="1" a="1"/>
  <c r="D2970" i="1" s="1"/>
  <c r="D2971" i="1" a="1"/>
  <c r="D2971" i="1" s="1"/>
  <c r="D2972" i="1" a="1"/>
  <c r="D2972" i="1" s="1"/>
  <c r="D2973" i="1" a="1"/>
  <c r="D2973" i="1" s="1"/>
  <c r="D2974" i="1" a="1"/>
  <c r="D2974" i="1" s="1"/>
  <c r="D2975" i="1" a="1"/>
  <c r="D2975" i="1" s="1"/>
  <c r="D2976" i="1" a="1"/>
  <c r="D2976" i="1" s="1"/>
  <c r="D2977" i="1" a="1"/>
  <c r="D2977" i="1" s="1"/>
  <c r="D2978" i="1" a="1"/>
  <c r="D2978" i="1" s="1"/>
  <c r="D2979" i="1" a="1"/>
  <c r="D2979" i="1" s="1"/>
  <c r="D2980" i="1" a="1"/>
  <c r="D2980" i="1" s="1"/>
  <c r="D2981" i="1" a="1"/>
  <c r="D2981" i="1" s="1"/>
  <c r="D2982" i="1" a="1"/>
  <c r="D2982" i="1" s="1"/>
  <c r="D2983" i="1" a="1"/>
  <c r="D2983" i="1" s="1"/>
  <c r="D2984" i="1" a="1"/>
  <c r="D2984" i="1" s="1"/>
  <c r="D2985" i="1" a="1"/>
  <c r="D2985" i="1" s="1"/>
  <c r="D2986" i="1" a="1"/>
  <c r="D2986" i="1" s="1"/>
  <c r="D2987" i="1" a="1"/>
  <c r="D2987" i="1" s="1"/>
  <c r="D2988" i="1" a="1"/>
  <c r="D2988" i="1" s="1"/>
  <c r="D2989" i="1" a="1"/>
  <c r="D2989" i="1" s="1"/>
  <c r="D2990" i="1" a="1"/>
  <c r="D2990" i="1" s="1"/>
  <c r="D2991" i="1" a="1"/>
  <c r="D2991" i="1" s="1"/>
  <c r="D2992" i="1" a="1"/>
  <c r="D2992" i="1" s="1"/>
  <c r="D2993" i="1" a="1"/>
  <c r="D2993" i="1" s="1"/>
  <c r="D2994" i="1" a="1"/>
  <c r="D2994" i="1" s="1"/>
  <c r="D2995" i="1" a="1"/>
  <c r="D2995" i="1" s="1"/>
  <c r="D2996" i="1" a="1"/>
  <c r="D2996" i="1" s="1"/>
  <c r="D2997" i="1" a="1"/>
  <c r="D2997" i="1" s="1"/>
  <c r="D2998" i="1" a="1"/>
  <c r="D2998" i="1" s="1"/>
  <c r="D2999" i="1" a="1"/>
  <c r="D2999" i="1" s="1"/>
  <c r="D3000" i="1" a="1"/>
  <c r="D3000" i="1" s="1"/>
  <c r="D3001" i="1" a="1"/>
  <c r="D3001" i="1" s="1"/>
  <c r="D3002" i="1" a="1"/>
  <c r="D3002" i="1" s="1"/>
  <c r="D3003" i="1" a="1"/>
  <c r="D3003" i="1" s="1"/>
  <c r="D3004" i="1" a="1"/>
  <c r="D3004" i="1" s="1"/>
  <c r="D3005" i="1" a="1"/>
  <c r="D3005" i="1" s="1"/>
  <c r="D3006" i="1" a="1"/>
  <c r="D3006" i="1" s="1"/>
  <c r="D3007" i="1" a="1"/>
  <c r="D3007" i="1" s="1"/>
  <c r="D3008" i="1" a="1"/>
  <c r="D3008" i="1" s="1"/>
  <c r="D3009" i="1" a="1"/>
  <c r="D3009" i="1" s="1"/>
  <c r="D3010" i="1" a="1"/>
  <c r="D3010" i="1" s="1"/>
  <c r="D3011" i="1" a="1"/>
  <c r="D3011" i="1" s="1"/>
  <c r="D3012" i="1" a="1"/>
  <c r="D3012" i="1" s="1"/>
  <c r="D3013" i="1" a="1"/>
  <c r="D3013" i="1" s="1"/>
  <c r="D3014" i="1" a="1"/>
  <c r="D3014" i="1" s="1"/>
  <c r="D3015" i="1" a="1"/>
  <c r="D3015" i="1" s="1"/>
  <c r="D3016" i="1" a="1"/>
  <c r="D3016" i="1" s="1"/>
  <c r="D3017" i="1" a="1"/>
  <c r="D3017" i="1" s="1"/>
  <c r="D3018" i="1" a="1"/>
  <c r="D3018" i="1" s="1"/>
  <c r="D3019" i="1" a="1"/>
  <c r="D3019" i="1" s="1"/>
  <c r="D3020" i="1" a="1"/>
  <c r="D3020" i="1" s="1"/>
  <c r="D3021" i="1" a="1"/>
  <c r="D3021" i="1" s="1"/>
  <c r="D3022" i="1" a="1"/>
  <c r="D3022" i="1" s="1"/>
  <c r="D3023" i="1" a="1"/>
  <c r="D3023" i="1" s="1"/>
  <c r="D3024" i="1" a="1"/>
  <c r="D3024" i="1" s="1"/>
  <c r="D3025" i="1" a="1"/>
  <c r="D3025" i="1" s="1"/>
  <c r="D3026" i="1" a="1"/>
  <c r="D3026" i="1" s="1"/>
  <c r="D3027" i="1" a="1"/>
  <c r="D3027" i="1"/>
  <c r="D3028" i="1" a="1"/>
  <c r="D3028" i="1" s="1"/>
  <c r="D3029" i="1" a="1"/>
  <c r="D3029" i="1" s="1"/>
  <c r="D3030" i="1" a="1"/>
  <c r="D3030" i="1" s="1"/>
  <c r="D3031" i="1" a="1"/>
  <c r="D3031" i="1" s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 s="1"/>
  <c r="D3037" i="1" a="1"/>
  <c r="D3037" i="1" s="1"/>
  <c r="D3038" i="1" a="1"/>
  <c r="D3038" i="1" s="1"/>
  <c r="D3039" i="1" a="1"/>
  <c r="D3039" i="1" s="1"/>
  <c r="D3040" i="1" a="1"/>
  <c r="D3040" i="1" s="1"/>
  <c r="D3041" i="1" a="1"/>
  <c r="D3041" i="1" s="1"/>
  <c r="D3042" i="1" a="1"/>
  <c r="D3042" i="1" s="1"/>
  <c r="D3043" i="1" a="1"/>
  <c r="D3043" i="1" s="1"/>
  <c r="D3044" i="1" a="1"/>
  <c r="D3044" i="1" s="1"/>
  <c r="D3045" i="1" a="1"/>
  <c r="D3045" i="1" s="1"/>
  <c r="D3046" i="1" a="1"/>
  <c r="D3046" i="1" s="1"/>
  <c r="D3047" i="1" a="1"/>
  <c r="D3047" i="1" s="1"/>
  <c r="D3048" i="1" a="1"/>
  <c r="D3048" i="1" s="1"/>
  <c r="D3049" i="1" a="1"/>
  <c r="D3049" i="1" s="1"/>
  <c r="D3050" i="1" a="1"/>
  <c r="D3050" i="1" s="1"/>
  <c r="D3051" i="1" a="1"/>
  <c r="D3051" i="1" s="1"/>
  <c r="D3052" i="1" a="1"/>
  <c r="D3052" i="1" s="1"/>
  <c r="D3053" i="1" a="1"/>
  <c r="D3053" i="1" s="1"/>
  <c r="D3054" i="1" a="1"/>
  <c r="D3054" i="1" s="1"/>
  <c r="D3055" i="1" a="1"/>
  <c r="D3055" i="1" s="1"/>
  <c r="D3056" i="1" a="1"/>
  <c r="D3056" i="1" s="1"/>
  <c r="D3057" i="1" a="1"/>
  <c r="D3057" i="1" s="1"/>
  <c r="D3058" i="1" a="1"/>
  <c r="D3058" i="1" s="1"/>
  <c r="D3059" i="1" a="1"/>
  <c r="D3059" i="1" s="1"/>
  <c r="D3060" i="1" a="1"/>
  <c r="D3060" i="1" s="1"/>
  <c r="D3061" i="1" a="1"/>
  <c r="D3061" i="1" s="1"/>
  <c r="D3062" i="1" a="1"/>
  <c r="D3062" i="1" s="1"/>
  <c r="D3063" i="1" a="1"/>
  <c r="D3063" i="1" s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 s="1"/>
  <c r="D3069" i="1" a="1"/>
  <c r="D3069" i="1" s="1"/>
  <c r="D3070" i="1" a="1"/>
  <c r="D3070" i="1" s="1"/>
  <c r="D3071" i="1" a="1"/>
  <c r="D3071" i="1" s="1"/>
  <c r="D3072" i="1" a="1"/>
  <c r="D3072" i="1" s="1"/>
  <c r="D3073" i="1" a="1"/>
  <c r="D3073" i="1" s="1"/>
  <c r="D3074" i="1" a="1"/>
  <c r="D3074" i="1" s="1"/>
  <c r="D3075" i="1" a="1"/>
  <c r="D3075" i="1" s="1"/>
  <c r="D3076" i="1" a="1"/>
  <c r="D3076" i="1" s="1"/>
  <c r="D3077" i="1" a="1"/>
  <c r="D3077" i="1" s="1"/>
  <c r="D3078" i="1" a="1"/>
  <c r="D3078" i="1" s="1"/>
  <c r="D3079" i="1" a="1"/>
  <c r="D3079" i="1" s="1"/>
  <c r="D3080" i="1" a="1"/>
  <c r="D3080" i="1" s="1"/>
  <c r="D3081" i="1" a="1"/>
  <c r="D3081" i="1"/>
  <c r="D3082" i="1" a="1"/>
  <c r="D3082" i="1" s="1"/>
  <c r="D3083" i="1" a="1"/>
  <c r="D3083" i="1" s="1"/>
  <c r="D3084" i="1" a="1"/>
  <c r="D3084" i="1" s="1"/>
  <c r="D3085" i="1" a="1"/>
  <c r="D3085" i="1" s="1"/>
  <c r="D3086" i="1" a="1"/>
  <c r="D3086" i="1" s="1"/>
  <c r="D3087" i="1" a="1"/>
  <c r="D3087" i="1" s="1"/>
  <c r="D3088" i="1" a="1"/>
  <c r="D3088" i="1" s="1"/>
  <c r="D3089" i="1" a="1"/>
  <c r="D3089" i="1" s="1"/>
  <c r="D3090" i="1" a="1"/>
  <c r="D3090" i="1" s="1"/>
  <c r="D3091" i="1" a="1"/>
  <c r="D3091" i="1" s="1"/>
  <c r="D3092" i="1" a="1"/>
  <c r="D3092" i="1" s="1"/>
  <c r="D3093" i="1" a="1"/>
  <c r="D3093" i="1" s="1"/>
  <c r="D3094" i="1" a="1"/>
  <c r="D3094" i="1" s="1"/>
  <c r="D3095" i="1" a="1"/>
  <c r="D3095" i="1" s="1"/>
  <c r="D3096" i="1" a="1"/>
  <c r="D3096" i="1" s="1"/>
  <c r="D3097" i="1" a="1"/>
  <c r="D3097" i="1" s="1"/>
  <c r="D3098" i="1" a="1"/>
  <c r="D3098" i="1" s="1"/>
  <c r="D3099" i="1" a="1"/>
  <c r="D3099" i="1" s="1"/>
  <c r="D3100" i="1" a="1"/>
  <c r="D3100" i="1" s="1"/>
  <c r="D3101" i="1" a="1"/>
  <c r="D3101" i="1" s="1"/>
  <c r="D3102" i="1" a="1"/>
  <c r="D3102" i="1" s="1"/>
  <c r="D3103" i="1" a="1"/>
  <c r="D3103" i="1" s="1"/>
  <c r="D3104" i="1" a="1"/>
  <c r="D3104" i="1" s="1"/>
  <c r="D3105" i="1" a="1"/>
  <c r="D3105" i="1" s="1"/>
  <c r="D3106" i="1" a="1"/>
  <c r="D3106" i="1" s="1"/>
  <c r="D3107" i="1" a="1"/>
  <c r="D3107" i="1" s="1"/>
  <c r="D3108" i="1" a="1"/>
  <c r="D3108" i="1" s="1"/>
  <c r="D3109" i="1" a="1"/>
  <c r="D3109" i="1" s="1"/>
  <c r="D3110" i="1" a="1"/>
  <c r="D3110" i="1" s="1"/>
  <c r="D3111" i="1" a="1"/>
  <c r="D3111" i="1" s="1"/>
  <c r="D3112" i="1" a="1"/>
  <c r="D3112" i="1" s="1"/>
  <c r="D3113" i="1" a="1"/>
  <c r="D3113" i="1" s="1"/>
  <c r="D3114" i="1" a="1"/>
  <c r="D3114" i="1" s="1"/>
  <c r="D3115" i="1" a="1"/>
  <c r="D3115" i="1" s="1"/>
  <c r="D3116" i="1" a="1"/>
  <c r="D3116" i="1" s="1"/>
  <c r="D3117" i="1" a="1"/>
  <c r="D3117" i="1" s="1"/>
  <c r="D3118" i="1" a="1"/>
  <c r="D3118" i="1" s="1"/>
  <c r="D3119" i="1" a="1"/>
  <c r="D3119" i="1" s="1"/>
  <c r="D3120" i="1" a="1"/>
  <c r="D3120" i="1" s="1"/>
  <c r="D3121" i="1" a="1"/>
  <c r="D3121" i="1" s="1"/>
  <c r="D3122" i="1" a="1"/>
  <c r="D3122" i="1" s="1"/>
  <c r="D3123" i="1" a="1"/>
  <c r="D3123" i="1" s="1"/>
  <c r="D3124" i="1" a="1"/>
  <c r="D3124" i="1" s="1"/>
  <c r="D3125" i="1" a="1"/>
  <c r="D3125" i="1" s="1"/>
  <c r="D3126" i="1" a="1"/>
  <c r="D3126" i="1" s="1"/>
  <c r="D3127" i="1" a="1"/>
  <c r="D3127" i="1" s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 s="1"/>
  <c r="D3133" i="1" a="1"/>
  <c r="D3133" i="1" s="1"/>
  <c r="D3134" i="1" a="1"/>
  <c r="D3134" i="1" s="1"/>
  <c r="D3135" i="1" a="1"/>
  <c r="D3135" i="1" s="1"/>
  <c r="D3136" i="1" a="1"/>
  <c r="D3136" i="1" s="1"/>
  <c r="D3137" i="1" a="1"/>
  <c r="D3137" i="1" s="1"/>
  <c r="D3138" i="1" a="1"/>
  <c r="D3138" i="1" s="1"/>
  <c r="D3139" i="1" a="1"/>
  <c r="D3139" i="1" s="1"/>
  <c r="D3140" i="1" a="1"/>
  <c r="D3140" i="1" s="1"/>
  <c r="D3141" i="1" a="1"/>
  <c r="D3141" i="1" s="1"/>
  <c r="D3142" i="1" a="1"/>
  <c r="D3142" i="1" s="1"/>
  <c r="D3143" i="1" a="1"/>
  <c r="D3143" i="1" s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 s="1"/>
  <c r="D3149" i="1" a="1"/>
  <c r="D3149" i="1" s="1"/>
  <c r="D3150" i="1" a="1"/>
  <c r="D3150" i="1" s="1"/>
  <c r="D3151" i="1" a="1"/>
  <c r="D3151" i="1" s="1"/>
  <c r="D3152" i="1" a="1"/>
  <c r="D3152" i="1" s="1"/>
  <c r="D3153" i="1" a="1"/>
  <c r="D3153" i="1" s="1"/>
  <c r="D3154" i="1" a="1"/>
  <c r="D3154" i="1" s="1"/>
  <c r="D3155" i="1" a="1"/>
  <c r="D3155" i="1" s="1"/>
  <c r="D3156" i="1" a="1"/>
  <c r="D3156" i="1" s="1"/>
  <c r="D3157" i="1" a="1"/>
  <c r="D3157" i="1" s="1"/>
  <c r="D3158" i="1" a="1"/>
  <c r="D3158" i="1" s="1"/>
  <c r="D3159" i="1" a="1"/>
  <c r="D3159" i="1" s="1"/>
  <c r="D3160" i="1" a="1"/>
  <c r="D3160" i="1" s="1"/>
  <c r="D3161" i="1" a="1"/>
  <c r="D3161" i="1" s="1"/>
  <c r="D3162" i="1" a="1"/>
  <c r="D3162" i="1" s="1"/>
  <c r="D3163" i="1" a="1"/>
  <c r="D3163" i="1" s="1"/>
  <c r="D3164" i="1" a="1"/>
  <c r="D3164" i="1" s="1"/>
  <c r="D3165" i="1" a="1"/>
  <c r="D3165" i="1" s="1"/>
  <c r="D3166" i="1" a="1"/>
  <c r="D3166" i="1" s="1"/>
  <c r="D3167" i="1" a="1"/>
  <c r="D3167" i="1" s="1"/>
  <c r="D3168" i="1" a="1"/>
  <c r="D3168" i="1" s="1"/>
  <c r="D3169" i="1" a="1"/>
  <c r="D3169" i="1" s="1"/>
  <c r="D3170" i="1" a="1"/>
  <c r="D3170" i="1" s="1"/>
  <c r="D3171" i="1" a="1"/>
  <c r="D3171" i="1" s="1"/>
  <c r="D3172" i="1" a="1"/>
  <c r="D3172" i="1" s="1"/>
  <c r="D3173" i="1" a="1"/>
  <c r="D3173" i="1" s="1"/>
  <c r="D3174" i="1" a="1"/>
  <c r="D3174" i="1" s="1"/>
  <c r="D3175" i="1" a="1"/>
  <c r="D3175" i="1" s="1"/>
  <c r="D3176" i="1" a="1"/>
  <c r="D3176" i="1" s="1"/>
  <c r="D3177" i="1" a="1"/>
  <c r="D3177" i="1" s="1"/>
  <c r="D3178" i="1" a="1"/>
  <c r="D3178" i="1" s="1"/>
  <c r="D3179" i="1" a="1"/>
  <c r="D3179" i="1" s="1"/>
  <c r="D3180" i="1" a="1"/>
  <c r="D3180" i="1" s="1"/>
  <c r="D3181" i="1" a="1"/>
  <c r="D3181" i="1" s="1"/>
  <c r="D3182" i="1" a="1"/>
  <c r="D3182" i="1" s="1"/>
  <c r="D3183" i="1" a="1"/>
  <c r="D3183" i="1" s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 s="1"/>
  <c r="D3189" i="1" a="1"/>
  <c r="D3189" i="1" s="1"/>
  <c r="D3190" i="1" a="1"/>
  <c r="D3190" i="1" s="1"/>
  <c r="D3191" i="1" a="1"/>
  <c r="D3191" i="1" s="1"/>
  <c r="D3192" i="1" a="1"/>
  <c r="D3192" i="1" s="1"/>
  <c r="D3193" i="1" a="1"/>
  <c r="D3193" i="1" s="1"/>
  <c r="D3194" i="1" a="1"/>
  <c r="D3194" i="1" s="1"/>
  <c r="D3195" i="1" a="1"/>
  <c r="D3195" i="1" s="1"/>
  <c r="D3196" i="1" a="1"/>
  <c r="D3196" i="1" s="1"/>
  <c r="D3197" i="1" a="1"/>
  <c r="D3197" i="1" s="1"/>
  <c r="D3198" i="1" a="1"/>
  <c r="D3198" i="1" s="1"/>
  <c r="D3199" i="1" a="1"/>
  <c r="D3199" i="1" s="1"/>
  <c r="D3200" i="1" a="1"/>
  <c r="D3200" i="1" s="1"/>
  <c r="D3201" i="1" a="1"/>
  <c r="D3201" i="1" s="1"/>
  <c r="D3202" i="1" a="1"/>
  <c r="D3202" i="1" s="1"/>
  <c r="D3203" i="1" a="1"/>
  <c r="D3203" i="1" s="1"/>
  <c r="D3204" i="1" a="1"/>
  <c r="D3204" i="1" s="1"/>
  <c r="D3205" i="1" a="1"/>
  <c r="D3205" i="1" s="1"/>
  <c r="D3206" i="1" a="1"/>
  <c r="D3206" i="1" s="1"/>
  <c r="D3207" i="1" a="1"/>
  <c r="D3207" i="1" s="1"/>
  <c r="D3208" i="1" a="1"/>
  <c r="D3208" i="1" s="1"/>
  <c r="D3209" i="1" a="1"/>
  <c r="D3209" i="1" s="1"/>
  <c r="D3210" i="1" a="1"/>
  <c r="D3210" i="1" s="1"/>
  <c r="D3211" i="1" a="1"/>
  <c r="D3211" i="1" s="1"/>
  <c r="D3212" i="1" a="1"/>
  <c r="D3212" i="1" s="1"/>
  <c r="D3213" i="1" a="1"/>
  <c r="D3213" i="1" s="1"/>
  <c r="D3214" i="1" a="1"/>
  <c r="D3214" i="1" s="1"/>
  <c r="D3215" i="1" a="1"/>
  <c r="D3215" i="1" s="1"/>
  <c r="D3216" i="1" a="1"/>
  <c r="D3216" i="1" s="1"/>
  <c r="D3217" i="1" a="1"/>
  <c r="D3217" i="1" s="1"/>
  <c r="D3218" i="1" a="1"/>
  <c r="D3218" i="1" s="1"/>
  <c r="D3219" i="1" a="1"/>
  <c r="D3219" i="1" s="1"/>
  <c r="D3220" i="1" a="1"/>
  <c r="D3220" i="1" s="1"/>
  <c r="D3221" i="1" a="1"/>
  <c r="D3221" i="1" s="1"/>
  <c r="D3222" i="1" a="1"/>
  <c r="D3222" i="1" s="1"/>
  <c r="D3223" i="1" a="1"/>
  <c r="D3223" i="1" s="1"/>
  <c r="D3224" i="1" a="1"/>
  <c r="D3224" i="1" s="1"/>
  <c r="D3225" i="1" a="1"/>
  <c r="D3225" i="1" s="1"/>
  <c r="D3226" i="1" a="1"/>
  <c r="D3226" i="1" s="1"/>
  <c r="D3227" i="1" a="1"/>
  <c r="D3227" i="1" s="1"/>
  <c r="D3228" i="1" a="1"/>
  <c r="D3228" i="1" s="1"/>
  <c r="D3229" i="1" a="1"/>
  <c r="D3229" i="1" s="1"/>
  <c r="D3230" i="1" a="1"/>
  <c r="D3230" i="1" s="1"/>
  <c r="D3231" i="1" a="1"/>
  <c r="D3231" i="1" s="1"/>
  <c r="D3232" i="1" a="1"/>
  <c r="D3232" i="1" s="1"/>
  <c r="D3233" i="1" a="1"/>
  <c r="D3233" i="1" s="1"/>
  <c r="D3234" i="1" a="1"/>
  <c r="D3234" i="1" s="1"/>
  <c r="D3235" i="1" a="1"/>
  <c r="D3235" i="1" s="1"/>
  <c r="D3236" i="1" a="1"/>
  <c r="D3236" i="1" s="1"/>
  <c r="D3237" i="1" a="1"/>
  <c r="D3237" i="1" s="1"/>
  <c r="D3238" i="1" a="1"/>
  <c r="D3238" i="1" s="1"/>
  <c r="D3239" i="1" a="1"/>
  <c r="D3239" i="1" s="1"/>
  <c r="D3240" i="1" a="1"/>
  <c r="D3240" i="1" s="1"/>
  <c r="D3241" i="1" a="1"/>
  <c r="D3241" i="1" s="1"/>
  <c r="D3242" i="1" a="1"/>
  <c r="D3242" i="1" s="1"/>
  <c r="D3243" i="1" a="1"/>
  <c r="D3243" i="1" s="1"/>
  <c r="D3244" i="1" a="1"/>
  <c r="D3244" i="1" s="1"/>
  <c r="D3245" i="1" a="1"/>
  <c r="D3245" i="1" s="1"/>
  <c r="D3246" i="1" a="1"/>
  <c r="D3246" i="1" s="1"/>
  <c r="D3247" i="1" a="1"/>
  <c r="D3247" i="1" s="1"/>
  <c r="D3248" i="1" a="1"/>
  <c r="D3248" i="1" s="1"/>
  <c r="D3249" i="1" a="1"/>
  <c r="D3249" i="1" s="1"/>
  <c r="D3250" i="1" a="1"/>
  <c r="D3250" i="1" s="1"/>
  <c r="D3251" i="1" a="1"/>
  <c r="D3251" i="1" s="1"/>
  <c r="D3252" i="1" a="1"/>
  <c r="D3252" i="1" s="1"/>
  <c r="D3253" i="1" a="1"/>
  <c r="D3253" i="1" s="1"/>
  <c r="D3254" i="1" a="1"/>
  <c r="D3254" i="1" s="1"/>
  <c r="D3255" i="1" a="1"/>
  <c r="D3255" i="1" s="1"/>
  <c r="D3256" i="1" a="1"/>
  <c r="D3256" i="1" s="1"/>
  <c r="D3257" i="1" a="1"/>
  <c r="D3257" i="1" s="1"/>
  <c r="D3258" i="1" a="1"/>
  <c r="D3258" i="1" s="1"/>
  <c r="D3259" i="1" a="1"/>
  <c r="D3259" i="1" s="1"/>
  <c r="D3260" i="1" a="1"/>
  <c r="D3260" i="1" s="1"/>
  <c r="D3261" i="1" a="1"/>
  <c r="D3261" i="1" s="1"/>
  <c r="D3262" i="1" a="1"/>
  <c r="D3262" i="1" s="1"/>
  <c r="D3263" i="1" a="1"/>
  <c r="D3263" i="1" s="1"/>
  <c r="D3264" i="1" a="1"/>
  <c r="D3264" i="1" s="1"/>
  <c r="D3265" i="1" a="1"/>
  <c r="D3265" i="1" s="1"/>
  <c r="D3266" i="1" a="1"/>
  <c r="D3266" i="1" s="1"/>
  <c r="D3267" i="1" a="1"/>
  <c r="D3267" i="1" s="1"/>
  <c r="D3268" i="1" a="1"/>
  <c r="D3268" i="1" s="1"/>
  <c r="D3269" i="1" a="1"/>
  <c r="D3269" i="1" s="1"/>
  <c r="D3270" i="1" a="1"/>
  <c r="D3270" i="1" s="1"/>
  <c r="D3271" i="1" a="1"/>
  <c r="D3271" i="1" s="1"/>
  <c r="D3272" i="1" a="1"/>
  <c r="D3272" i="1" s="1"/>
  <c r="D3273" i="1" a="1"/>
  <c r="D3273" i="1" s="1"/>
  <c r="D3274" i="1" a="1"/>
  <c r="D3274" i="1" s="1"/>
  <c r="D3275" i="1" a="1"/>
  <c r="D3275" i="1" s="1"/>
  <c r="D3276" i="1" a="1"/>
  <c r="D3276" i="1" s="1"/>
  <c r="D3277" i="1" a="1"/>
  <c r="D3277" i="1" s="1"/>
  <c r="D3278" i="1" a="1"/>
  <c r="D3278" i="1" s="1"/>
  <c r="D3279" i="1" a="1"/>
  <c r="D3279" i="1" s="1"/>
  <c r="D3280" i="1" a="1"/>
  <c r="D3280" i="1" s="1"/>
  <c r="D3281" i="1" a="1"/>
  <c r="D3281" i="1" s="1"/>
  <c r="D3282" i="1" a="1"/>
  <c r="D3282" i="1" s="1"/>
  <c r="D3283" i="1" a="1"/>
  <c r="D3283" i="1" s="1"/>
  <c r="D3284" i="1" a="1"/>
  <c r="D3284" i="1" s="1"/>
  <c r="D3285" i="1" a="1"/>
  <c r="D3285" i="1" s="1"/>
  <c r="D3286" i="1" a="1"/>
  <c r="D3286" i="1" s="1"/>
  <c r="D3287" i="1" a="1"/>
  <c r="D3287" i="1" s="1"/>
  <c r="D3288" i="1" a="1"/>
  <c r="D3288" i="1" s="1"/>
  <c r="D3289" i="1" a="1"/>
  <c r="D3289" i="1" s="1"/>
  <c r="D3290" i="1" a="1"/>
  <c r="D3290" i="1" s="1"/>
  <c r="D3291" i="1" a="1"/>
  <c r="D3291" i="1" s="1"/>
  <c r="D3292" i="1" a="1"/>
  <c r="D3292" i="1" s="1"/>
  <c r="D3293" i="1" a="1"/>
  <c r="D3293" i="1" s="1"/>
  <c r="D3294" i="1" a="1"/>
  <c r="D3294" i="1" s="1"/>
  <c r="D3295" i="1" a="1"/>
  <c r="D3295" i="1" s="1"/>
  <c r="D3296" i="1" a="1"/>
  <c r="D3296" i="1" s="1"/>
  <c r="D3297" i="1" a="1"/>
  <c r="D3297" i="1" s="1"/>
  <c r="D3298" i="1" a="1"/>
  <c r="D3298" i="1" s="1"/>
  <c r="D3299" i="1" a="1"/>
  <c r="D3299" i="1" s="1"/>
  <c r="D3300" i="1" a="1"/>
  <c r="D3300" i="1" s="1"/>
  <c r="D3301" i="1" a="1"/>
  <c r="D3301" i="1" s="1"/>
  <c r="D3302" i="1" a="1"/>
  <c r="D3302" i="1" s="1"/>
  <c r="D3303" i="1" a="1"/>
  <c r="D3303" i="1" s="1"/>
  <c r="D3304" i="1" a="1"/>
  <c r="D3304" i="1" s="1"/>
  <c r="D3305" i="1" a="1"/>
  <c r="D3305" i="1" s="1"/>
  <c r="D3306" i="1" a="1"/>
  <c r="D3306" i="1" s="1"/>
  <c r="D3307" i="1" a="1"/>
  <c r="D3307" i="1" s="1"/>
  <c r="D3308" i="1" a="1"/>
  <c r="D3308" i="1" s="1"/>
  <c r="D3309" i="1" a="1"/>
  <c r="D3309" i="1" s="1"/>
  <c r="D3310" i="1" a="1"/>
  <c r="D3310" i="1" s="1"/>
  <c r="D3311" i="1" a="1"/>
  <c r="D3311" i="1" s="1"/>
  <c r="D3312" i="1" a="1"/>
  <c r="D3312" i="1" s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 s="1"/>
  <c r="D3318" i="1" a="1"/>
  <c r="D3318" i="1" s="1"/>
  <c r="D3319" i="1" a="1"/>
  <c r="D3319" i="1" s="1"/>
  <c r="D3320" i="1" a="1"/>
  <c r="D3320" i="1" s="1"/>
  <c r="D3321" i="1" a="1"/>
  <c r="D3321" i="1" s="1"/>
  <c r="D3322" i="1" a="1"/>
  <c r="D3322" i="1" s="1"/>
  <c r="D3323" i="1" a="1"/>
  <c r="D3323" i="1" s="1"/>
  <c r="D3324" i="1" a="1"/>
  <c r="D3324" i="1" s="1"/>
  <c r="D3325" i="1" a="1"/>
  <c r="D3325" i="1" s="1"/>
  <c r="D3326" i="1" a="1"/>
  <c r="D3326" i="1" s="1"/>
  <c r="D3327" i="1" a="1"/>
  <c r="D3327" i="1" s="1"/>
  <c r="D3328" i="1" a="1"/>
  <c r="D3328" i="1" s="1"/>
  <c r="D3329" i="1" a="1"/>
  <c r="D3329" i="1" s="1"/>
  <c r="D3330" i="1" a="1"/>
  <c r="D3330" i="1" s="1"/>
  <c r="D3331" i="1" a="1"/>
  <c r="D3331" i="1" s="1"/>
  <c r="D3332" i="1" a="1"/>
  <c r="D3332" i="1" s="1"/>
  <c r="D3333" i="1" a="1"/>
  <c r="D3333" i="1" s="1"/>
  <c r="D3334" i="1" a="1"/>
  <c r="D3334" i="1" s="1"/>
  <c r="D3335" i="1" a="1"/>
  <c r="D3335" i="1" s="1"/>
  <c r="D3336" i="1" a="1"/>
  <c r="D3336" i="1" s="1"/>
  <c r="D3337" i="1" a="1"/>
  <c r="D3337" i="1" s="1"/>
  <c r="D3338" i="1" a="1"/>
  <c r="D3338" i="1" s="1"/>
  <c r="D3339" i="1" a="1"/>
  <c r="D3339" i="1" s="1"/>
  <c r="D3340" i="1" a="1"/>
  <c r="D3340" i="1" s="1"/>
  <c r="D3341" i="1" a="1"/>
  <c r="D3341" i="1" s="1"/>
  <c r="D3342" i="1" a="1"/>
  <c r="D3342" i="1" s="1"/>
  <c r="D3343" i="1" a="1"/>
  <c r="D3343" i="1" s="1"/>
  <c r="D3344" i="1" a="1"/>
  <c r="D3344" i="1" s="1"/>
  <c r="D3345" i="1" a="1"/>
  <c r="D3345" i="1"/>
  <c r="D3346" i="1" a="1"/>
  <c r="D3346" i="1" s="1"/>
  <c r="D3347" i="1" a="1"/>
  <c r="D3347" i="1" s="1"/>
  <c r="D3348" i="1" a="1"/>
  <c r="D3348" i="1" s="1"/>
  <c r="D3349" i="1" a="1"/>
  <c r="D3349" i="1" s="1"/>
  <c r="D3350" i="1" a="1"/>
  <c r="D3350" i="1" s="1"/>
  <c r="D3351" i="1" a="1"/>
  <c r="D3351" i="1" s="1"/>
  <c r="D3352" i="1" a="1"/>
  <c r="D3352" i="1" s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 s="1"/>
  <c r="D3358" i="1" a="1"/>
  <c r="D3358" i="1" s="1"/>
  <c r="D3359" i="1" a="1"/>
  <c r="D3359" i="1" s="1"/>
  <c r="D3360" i="1" a="1"/>
  <c r="D3360" i="1" s="1"/>
  <c r="D3361" i="1" a="1"/>
  <c r="D3361" i="1" s="1"/>
  <c r="D3362" i="1" a="1"/>
  <c r="D3362" i="1"/>
  <c r="D3363" i="1" a="1"/>
  <c r="D3363" i="1" s="1"/>
  <c r="D3364" i="1" a="1"/>
  <c r="D3364" i="1" s="1"/>
  <c r="D3365" i="1" a="1"/>
  <c r="D3365" i="1" s="1"/>
  <c r="D3366" i="1" a="1"/>
  <c r="D3366" i="1" s="1"/>
  <c r="D3367" i="1" a="1"/>
  <c r="D3367" i="1" s="1"/>
  <c r="D3368" i="1" a="1"/>
  <c r="D3368" i="1" s="1"/>
  <c r="D3369" i="1" a="1"/>
  <c r="D3369" i="1" s="1"/>
  <c r="D3370" i="1" a="1"/>
  <c r="D3370" i="1" s="1"/>
  <c r="D3371" i="1" a="1"/>
  <c r="D3371" i="1" s="1"/>
  <c r="D3372" i="1" a="1"/>
  <c r="D3372" i="1" s="1"/>
  <c r="D3373" i="1" a="1"/>
  <c r="D3373" i="1" s="1"/>
  <c r="D3374" i="1" a="1"/>
  <c r="D3374" i="1" s="1"/>
  <c r="D3375" i="1" a="1"/>
  <c r="D3375" i="1" s="1"/>
  <c r="D3376" i="1" a="1"/>
  <c r="D3376" i="1" s="1"/>
  <c r="D3377" i="1" a="1"/>
  <c r="D3377" i="1" s="1"/>
  <c r="D3378" i="1" a="1"/>
  <c r="D3378" i="1" s="1"/>
  <c r="D3379" i="1" a="1"/>
  <c r="D3379" i="1" s="1"/>
  <c r="D3380" i="1" a="1"/>
  <c r="D3380" i="1" s="1"/>
  <c r="D3381" i="1" a="1"/>
  <c r="D3381" i="1" s="1"/>
  <c r="D3382" i="1" a="1"/>
  <c r="D3382" i="1" s="1"/>
  <c r="D3383" i="1" a="1"/>
  <c r="D3383" i="1" s="1"/>
  <c r="D3384" i="1" a="1"/>
  <c r="D3384" i="1" s="1"/>
  <c r="D3385" i="1" a="1"/>
  <c r="D3385" i="1"/>
  <c r="D3386" i="1" a="1"/>
  <c r="D3386" i="1" s="1"/>
  <c r="D3387" i="1" a="1"/>
  <c r="D3387" i="1" s="1"/>
  <c r="D3388" i="1" a="1"/>
  <c r="D3388" i="1" s="1"/>
  <c r="D3389" i="1" a="1"/>
  <c r="D3389" i="1" s="1"/>
  <c r="D3390" i="1" a="1"/>
  <c r="D3390" i="1" s="1"/>
  <c r="D3391" i="1" a="1"/>
  <c r="D3391" i="1" s="1"/>
  <c r="D3392" i="1" a="1"/>
  <c r="D3392" i="1" s="1"/>
  <c r="D3393" i="1" a="1"/>
  <c r="D3393" i="1" s="1"/>
  <c r="D3394" i="1" a="1"/>
  <c r="D3394" i="1" s="1"/>
  <c r="D3395" i="1" a="1"/>
  <c r="D3395" i="1" s="1"/>
  <c r="D3396" i="1" a="1"/>
  <c r="D3396" i="1" s="1"/>
  <c r="D3397" i="1" a="1"/>
  <c r="D3397" i="1" s="1"/>
  <c r="D3398" i="1" a="1"/>
  <c r="D3398" i="1" s="1"/>
  <c r="D3399" i="1" a="1"/>
  <c r="D3399" i="1" s="1"/>
  <c r="D3400" i="1" a="1"/>
  <c r="D3400" i="1" s="1"/>
  <c r="D3401" i="1" a="1"/>
  <c r="D3401" i="1" s="1"/>
  <c r="D3402" i="1" a="1"/>
  <c r="D3402" i="1" s="1"/>
  <c r="D3403" i="1" a="1"/>
  <c r="D3403" i="1" s="1"/>
  <c r="D3404" i="1" a="1"/>
  <c r="D3404" i="1" s="1"/>
  <c r="D3405" i="1" a="1"/>
  <c r="D3405" i="1" s="1"/>
  <c r="D3406" i="1" a="1"/>
  <c r="D3406" i="1" s="1"/>
  <c r="D3407" i="1" a="1"/>
  <c r="D3407" i="1" s="1"/>
  <c r="D3408" i="1" a="1"/>
  <c r="D3408" i="1" s="1"/>
  <c r="D3409" i="1" a="1"/>
  <c r="D3409" i="1" s="1"/>
  <c r="D3410" i="1" a="1"/>
  <c r="D3410" i="1" s="1"/>
  <c r="D3411" i="1" a="1"/>
  <c r="D3411" i="1" s="1"/>
  <c r="D3412" i="1" a="1"/>
  <c r="D3412" i="1" s="1"/>
  <c r="D3413" i="1" a="1"/>
  <c r="D3413" i="1" s="1"/>
  <c r="D3414" i="1" a="1"/>
  <c r="D3414" i="1" s="1"/>
  <c r="D3415" i="1" a="1"/>
  <c r="D3415" i="1" s="1"/>
  <c r="D3416" i="1" a="1"/>
  <c r="D3416" i="1" s="1"/>
  <c r="D3417" i="1" a="1"/>
  <c r="D3417" i="1" s="1"/>
  <c r="D3418" i="1" a="1"/>
  <c r="D3418" i="1" s="1"/>
  <c r="D3419" i="1" a="1"/>
  <c r="D3419" i="1" s="1"/>
  <c r="D3420" i="1" a="1"/>
  <c r="D3420" i="1" s="1"/>
  <c r="D3421" i="1" a="1"/>
  <c r="D3421" i="1" s="1"/>
  <c r="D3422" i="1" a="1"/>
  <c r="D3422" i="1" s="1"/>
  <c r="D3423" i="1" a="1"/>
  <c r="D3423" i="1" s="1"/>
  <c r="D3424" i="1" a="1"/>
  <c r="D3424" i="1" s="1"/>
  <c r="D3425" i="1" a="1"/>
  <c r="D3425" i="1" s="1"/>
  <c r="D3426" i="1" a="1"/>
  <c r="D3426" i="1" s="1"/>
  <c r="D3427" i="1" a="1"/>
  <c r="D3427" i="1" s="1"/>
  <c r="D3428" i="1" a="1"/>
  <c r="D3428" i="1" s="1"/>
  <c r="D3429" i="1" a="1"/>
  <c r="D3429" i="1" s="1"/>
  <c r="D3430" i="1" a="1"/>
  <c r="D3430" i="1" s="1"/>
  <c r="D3431" i="1" a="1"/>
  <c r="D3431" i="1" s="1"/>
  <c r="D3432" i="1" a="1"/>
  <c r="D3432" i="1" s="1"/>
  <c r="D3433" i="1" a="1"/>
  <c r="D3433" i="1" s="1"/>
  <c r="D3434" i="1" a="1"/>
  <c r="D3434" i="1" s="1"/>
  <c r="D3435" i="1" a="1"/>
  <c r="D3435" i="1" s="1"/>
  <c r="D3436" i="1" a="1"/>
  <c r="D3436" i="1" s="1"/>
  <c r="D3437" i="1" a="1"/>
  <c r="D3437" i="1" s="1"/>
  <c r="D3438" i="1" a="1"/>
  <c r="D3438" i="1" s="1"/>
  <c r="D3439" i="1" a="1"/>
  <c r="D3439" i="1" s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 s="1"/>
  <c r="D3446" i="1" a="1"/>
  <c r="D3446" i="1" s="1"/>
  <c r="D3447" i="1" a="1"/>
  <c r="D3447" i="1" s="1"/>
  <c r="D3448" i="1" a="1"/>
  <c r="D3448" i="1" s="1"/>
  <c r="D3449" i="1" a="1"/>
  <c r="D3449" i="1" s="1"/>
  <c r="D3450" i="1" a="1"/>
  <c r="D3450" i="1" s="1"/>
  <c r="D3451" i="1" a="1"/>
  <c r="D3451" i="1" s="1"/>
  <c r="D3452" i="1" a="1"/>
  <c r="D3452" i="1" s="1"/>
  <c r="D3453" i="1" a="1"/>
  <c r="D3453" i="1" s="1"/>
  <c r="D3454" i="1" a="1"/>
  <c r="D3454" i="1" s="1"/>
  <c r="D3455" i="1" a="1"/>
  <c r="D3455" i="1" s="1"/>
  <c r="D3456" i="1" a="1"/>
  <c r="D3456" i="1" s="1"/>
  <c r="D3457" i="1" a="1"/>
  <c r="D3457" i="1" s="1"/>
  <c r="D3458" i="1" a="1"/>
  <c r="D3458" i="1" s="1"/>
  <c r="D3459" i="1" a="1"/>
  <c r="D3459" i="1" s="1"/>
  <c r="D3460" i="1" a="1"/>
  <c r="D3460" i="1" s="1"/>
  <c r="D3461" i="1" a="1"/>
  <c r="D3461" i="1" s="1"/>
  <c r="D3462" i="1" a="1"/>
  <c r="D3462" i="1" s="1"/>
  <c r="D3463" i="1" a="1"/>
  <c r="D3463" i="1" s="1"/>
  <c r="D3464" i="1" a="1"/>
  <c r="D3464" i="1" s="1"/>
  <c r="D3465" i="1" a="1"/>
  <c r="D3465" i="1" s="1"/>
  <c r="D3466" i="1" a="1"/>
  <c r="D3466" i="1" s="1"/>
  <c r="D3467" i="1" a="1"/>
  <c r="D3467" i="1" s="1"/>
  <c r="D3468" i="1" a="1"/>
  <c r="D3468" i="1" s="1"/>
  <c r="D3469" i="1" a="1"/>
  <c r="D3469" i="1"/>
  <c r="D3470" i="1" a="1"/>
  <c r="D3470" i="1" s="1"/>
  <c r="D3471" i="1" a="1"/>
  <c r="D3471" i="1" s="1"/>
  <c r="D3472" i="1" a="1"/>
  <c r="D3472" i="1" s="1"/>
  <c r="D3473" i="1" a="1"/>
  <c r="D3473" i="1" s="1"/>
  <c r="D3474" i="1" a="1"/>
  <c r="D3474" i="1" s="1"/>
  <c r="D3475" i="1" a="1"/>
  <c r="D3475" i="1" s="1"/>
  <c r="D3476" i="1" a="1"/>
  <c r="D3476" i="1" s="1"/>
  <c r="D3477" i="1" a="1"/>
  <c r="D3477" i="1" s="1"/>
  <c r="D3478" i="1" a="1"/>
  <c r="D3478" i="1" s="1"/>
  <c r="D3479" i="1" a="1"/>
  <c r="D3479" i="1" s="1"/>
  <c r="D3480" i="1" a="1"/>
  <c r="D3480" i="1" s="1"/>
  <c r="D3481" i="1" a="1"/>
  <c r="D3481" i="1" s="1"/>
  <c r="D3482" i="1" a="1"/>
  <c r="D3482" i="1" s="1"/>
  <c r="D3483" i="1" a="1"/>
  <c r="D3483" i="1" s="1"/>
  <c r="D3484" i="1" a="1"/>
  <c r="D3484" i="1" s="1"/>
  <c r="D3485" i="1" a="1"/>
  <c r="D3485" i="1" s="1"/>
  <c r="D3486" i="1" a="1"/>
  <c r="D3486" i="1" s="1"/>
  <c r="D3487" i="1" a="1"/>
  <c r="D3487" i="1" s="1"/>
  <c r="D3488" i="1" a="1"/>
  <c r="D3488" i="1" s="1"/>
  <c r="D3489" i="1" a="1"/>
  <c r="D3489" i="1" s="1"/>
  <c r="D3490" i="1" a="1"/>
  <c r="D3490" i="1" s="1"/>
  <c r="D3491" i="1" a="1"/>
  <c r="D3491" i="1" s="1"/>
  <c r="D3492" i="1" a="1"/>
  <c r="D3492" i="1" s="1"/>
  <c r="D3493" i="1" a="1"/>
  <c r="D3493" i="1" s="1"/>
  <c r="D3494" i="1" a="1"/>
  <c r="D3494" i="1" s="1"/>
  <c r="D3495" i="1" a="1"/>
  <c r="D3495" i="1" s="1"/>
  <c r="D3496" i="1" a="1"/>
  <c r="D3496" i="1" s="1"/>
  <c r="D3497" i="1" a="1"/>
  <c r="D3497" i="1" s="1"/>
  <c r="D3498" i="1" a="1"/>
  <c r="D3498" i="1" s="1"/>
  <c r="D3499" i="1" a="1"/>
  <c r="D3499" i="1" s="1"/>
  <c r="D3500" i="1" a="1"/>
  <c r="D3500" i="1" s="1"/>
  <c r="D3501" i="1" a="1"/>
  <c r="D3501" i="1" s="1"/>
  <c r="D3502" i="1" a="1"/>
  <c r="D3502" i="1" s="1"/>
  <c r="D3503" i="1" a="1"/>
  <c r="D3503" i="1" s="1"/>
  <c r="D3504" i="1" a="1"/>
  <c r="D3504" i="1" s="1"/>
  <c r="D3505" i="1" a="1"/>
  <c r="D3505" i="1" s="1"/>
  <c r="D3506" i="1" a="1"/>
  <c r="D3506" i="1" s="1"/>
  <c r="D3507" i="1" a="1"/>
  <c r="D3507" i="1" s="1"/>
  <c r="D3508" i="1" a="1"/>
  <c r="D3508" i="1" s="1"/>
  <c r="D3509" i="1" a="1"/>
  <c r="D3509" i="1" s="1"/>
  <c r="D3510" i="1" a="1"/>
  <c r="D3510" i="1" s="1"/>
  <c r="D3511" i="1" a="1"/>
  <c r="D3511" i="1" s="1"/>
  <c r="D3512" i="1" a="1"/>
  <c r="D3512" i="1" s="1"/>
  <c r="D3513" i="1" a="1"/>
  <c r="D3513" i="1" s="1"/>
  <c r="D3514" i="1" a="1"/>
  <c r="D3514" i="1" s="1"/>
  <c r="D3515" i="1" a="1"/>
  <c r="D3515" i="1" s="1"/>
  <c r="D3516" i="1" a="1"/>
  <c r="D3516" i="1" s="1"/>
  <c r="D3517" i="1" a="1"/>
  <c r="D3517" i="1" s="1"/>
  <c r="D3518" i="1" a="1"/>
  <c r="D3518" i="1" s="1"/>
  <c r="D3519" i="1" a="1"/>
  <c r="D3519" i="1" s="1"/>
  <c r="D3520" i="1" a="1"/>
  <c r="D3520" i="1" s="1"/>
  <c r="D3521" i="1" a="1"/>
  <c r="D3521" i="1" s="1"/>
  <c r="D3522" i="1" a="1"/>
  <c r="D3522" i="1" s="1"/>
  <c r="D3523" i="1" a="1"/>
  <c r="D3523" i="1" s="1"/>
  <c r="D3524" i="1" a="1"/>
  <c r="D3524" i="1" s="1"/>
  <c r="D3525" i="1" a="1"/>
  <c r="D3525" i="1" s="1"/>
  <c r="D3526" i="1" a="1"/>
  <c r="D3526" i="1" s="1"/>
  <c r="D3527" i="1" a="1"/>
  <c r="D3527" i="1" s="1"/>
  <c r="D3528" i="1" a="1"/>
  <c r="D3528" i="1" s="1"/>
  <c r="D3529" i="1" a="1"/>
  <c r="D3529" i="1" s="1"/>
  <c r="D3530" i="1" a="1"/>
  <c r="D3530" i="1" s="1"/>
  <c r="D3531" i="1" a="1"/>
  <c r="D3531" i="1" s="1"/>
  <c r="D3532" i="1" a="1"/>
  <c r="D3532" i="1" s="1"/>
  <c r="D3533" i="1" a="1"/>
  <c r="D3533" i="1" s="1"/>
  <c r="D3534" i="1" a="1"/>
  <c r="D3534" i="1" s="1"/>
  <c r="D3535" i="1" a="1"/>
  <c r="D3535" i="1" s="1"/>
  <c r="D3536" i="1" a="1"/>
  <c r="D3536" i="1" s="1"/>
  <c r="D3537" i="1" a="1"/>
  <c r="D3537" i="1" s="1"/>
  <c r="D3538" i="1" a="1"/>
  <c r="D3538" i="1" s="1"/>
  <c r="D3539" i="1" a="1"/>
  <c r="D3539" i="1" s="1"/>
  <c r="D3540" i="1" a="1"/>
  <c r="D3540" i="1" s="1"/>
  <c r="D3541" i="1" a="1"/>
  <c r="D3541" i="1" s="1"/>
  <c r="D3542" i="1" a="1"/>
  <c r="D3542" i="1" s="1"/>
  <c r="D3543" i="1" a="1"/>
  <c r="D3543" i="1" s="1"/>
  <c r="D3544" i="1" a="1"/>
  <c r="D3544" i="1" s="1"/>
  <c r="D3545" i="1" a="1"/>
  <c r="D3545" i="1" s="1"/>
  <c r="D3546" i="1" a="1"/>
  <c r="D3546" i="1" s="1"/>
  <c r="D3547" i="1" a="1"/>
  <c r="D3547" i="1" s="1"/>
  <c r="D3548" i="1" a="1"/>
  <c r="D3548" i="1" s="1"/>
  <c r="D3549" i="1" a="1"/>
  <c r="D3549" i="1" s="1"/>
  <c r="D3550" i="1" a="1"/>
  <c r="D3550" i="1" s="1"/>
  <c r="D3551" i="1" a="1"/>
  <c r="D3551" i="1" s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 s="1"/>
  <c r="D3557" i="1" a="1"/>
  <c r="D3557" i="1" s="1"/>
  <c r="D3558" i="1" a="1"/>
  <c r="D3558" i="1" s="1"/>
  <c r="D3559" i="1" a="1"/>
  <c r="D3559" i="1" s="1"/>
  <c r="D3560" i="1" a="1"/>
  <c r="D3560" i="1"/>
  <c r="D3561" i="1" a="1"/>
  <c r="D3561" i="1" s="1"/>
  <c r="D3562" i="1" a="1"/>
  <c r="D3562" i="1" s="1"/>
  <c r="D3563" i="1" a="1"/>
  <c r="D3563" i="1" s="1"/>
  <c r="D3564" i="1" a="1"/>
  <c r="D3564" i="1" s="1"/>
  <c r="D3565" i="1" a="1"/>
  <c r="D3565" i="1" s="1"/>
  <c r="D3566" i="1" a="1"/>
  <c r="D3566" i="1" s="1"/>
  <c r="D3567" i="1" a="1"/>
  <c r="D3567" i="1" s="1"/>
  <c r="D3568" i="1" a="1"/>
  <c r="D3568" i="1" s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 s="1"/>
  <c r="D3574" i="1" a="1"/>
  <c r="D3574" i="1" s="1"/>
  <c r="D3575" i="1" a="1"/>
  <c r="D3575" i="1" s="1"/>
  <c r="D3576" i="1" a="1"/>
  <c r="D3576" i="1" s="1"/>
  <c r="D3577" i="1" a="1"/>
  <c r="D3577" i="1" s="1"/>
  <c r="D3578" i="1" a="1"/>
  <c r="D3578" i="1" s="1"/>
  <c r="D3579" i="1" a="1"/>
  <c r="D3579" i="1" s="1"/>
  <c r="D3580" i="1" a="1"/>
  <c r="D3580" i="1" s="1"/>
  <c r="D3581" i="1" a="1"/>
  <c r="D3581" i="1" s="1"/>
  <c r="D3582" i="1" a="1"/>
  <c r="D3582" i="1" s="1"/>
  <c r="D3583" i="1" a="1"/>
  <c r="D3583" i="1" s="1"/>
  <c r="D3584" i="1" a="1"/>
  <c r="D3584" i="1" s="1"/>
  <c r="D3585" i="1" a="1"/>
  <c r="D3585" i="1" s="1"/>
  <c r="D3586" i="1" a="1"/>
  <c r="D3586" i="1" s="1"/>
  <c r="D3587" i="1" a="1"/>
  <c r="D3587" i="1" s="1"/>
  <c r="D3588" i="1" a="1"/>
  <c r="D3588" i="1" s="1"/>
  <c r="D3589" i="1" a="1"/>
  <c r="D3589" i="1" s="1"/>
  <c r="D3590" i="1" a="1"/>
  <c r="D3590" i="1" s="1"/>
  <c r="D3591" i="1" a="1"/>
  <c r="D3591" i="1" s="1"/>
  <c r="D3592" i="1" a="1"/>
  <c r="D3592" i="1" s="1"/>
  <c r="D3593" i="1" a="1"/>
  <c r="D3593" i="1" s="1"/>
  <c r="D3594" i="1" a="1"/>
  <c r="D3594" i="1" s="1"/>
  <c r="D3595" i="1" a="1"/>
  <c r="D3595" i="1" s="1"/>
  <c r="D3596" i="1" a="1"/>
  <c r="D3596" i="1" s="1"/>
  <c r="D3597" i="1" a="1"/>
  <c r="D3597" i="1" s="1"/>
  <c r="D3598" i="1" a="1"/>
  <c r="D3598" i="1" s="1"/>
  <c r="D3599" i="1" a="1"/>
  <c r="D3599" i="1" s="1"/>
  <c r="D3600" i="1" a="1"/>
  <c r="D3600" i="1" s="1"/>
  <c r="D3601" i="1" a="1"/>
  <c r="D3601" i="1" s="1"/>
  <c r="D3602" i="1" a="1"/>
  <c r="D3602" i="1" s="1"/>
  <c r="D3603" i="1" a="1"/>
  <c r="D3603" i="1" s="1"/>
  <c r="D3604" i="1" a="1"/>
  <c r="D3604" i="1" s="1"/>
  <c r="D3605" i="1" a="1"/>
  <c r="D3605" i="1" s="1"/>
  <c r="D3606" i="1" a="1"/>
  <c r="D3606" i="1" s="1"/>
  <c r="D3607" i="1" a="1"/>
  <c r="D3607" i="1" s="1"/>
  <c r="D3608" i="1" a="1"/>
  <c r="D3608" i="1" s="1"/>
  <c r="D3609" i="1" a="1"/>
  <c r="D3609" i="1" s="1"/>
  <c r="D3610" i="1" a="1"/>
  <c r="D3610" i="1" s="1"/>
  <c r="D3611" i="1" a="1"/>
  <c r="D3611" i="1" s="1"/>
  <c r="D3612" i="1" a="1"/>
  <c r="D3612" i="1" s="1"/>
  <c r="D3613" i="1" a="1"/>
  <c r="D3613" i="1" s="1"/>
  <c r="D3614" i="1" a="1"/>
  <c r="D3614" i="1" s="1"/>
  <c r="D3615" i="1" a="1"/>
  <c r="D3615" i="1" s="1"/>
  <c r="D3616" i="1" a="1"/>
  <c r="D3616" i="1" s="1"/>
  <c r="D3617" i="1" a="1"/>
  <c r="D3617" i="1" s="1"/>
  <c r="D3618" i="1" a="1"/>
  <c r="D3618" i="1" s="1"/>
  <c r="D3619" i="1" a="1"/>
  <c r="D3619" i="1" s="1"/>
  <c r="D3620" i="1" a="1"/>
  <c r="D3620" i="1" s="1"/>
  <c r="D3621" i="1" a="1"/>
  <c r="D3621" i="1" s="1"/>
  <c r="D3622" i="1" a="1"/>
  <c r="D3622" i="1" s="1"/>
  <c r="D3623" i="1" a="1"/>
  <c r="D3623" i="1" s="1"/>
  <c r="D3624" i="1" a="1"/>
  <c r="D3624" i="1" s="1"/>
  <c r="D3625" i="1" a="1"/>
  <c r="D3625" i="1" s="1"/>
  <c r="D3626" i="1" a="1"/>
  <c r="D3626" i="1" s="1"/>
  <c r="D3627" i="1" a="1"/>
  <c r="D3627" i="1" s="1"/>
  <c r="D3628" i="1" a="1"/>
  <c r="D3628" i="1" s="1"/>
  <c r="D3629" i="1" a="1"/>
  <c r="D3629" i="1" s="1"/>
  <c r="D3630" i="1" a="1"/>
  <c r="D3630" i="1" s="1"/>
  <c r="D3631" i="1" a="1"/>
  <c r="D3631" i="1" s="1"/>
  <c r="D3632" i="1" a="1"/>
  <c r="D3632" i="1" s="1"/>
  <c r="D3633" i="1" a="1"/>
  <c r="D3633" i="1" s="1"/>
  <c r="D3634" i="1" a="1"/>
  <c r="D3634" i="1" s="1"/>
  <c r="D3635" i="1" a="1"/>
  <c r="D3635" i="1" s="1"/>
  <c r="D3636" i="1" a="1"/>
  <c r="D3636" i="1" s="1"/>
  <c r="D3637" i="1" a="1"/>
  <c r="D3637" i="1" s="1"/>
  <c r="D3638" i="1" a="1"/>
  <c r="D3638" i="1"/>
  <c r="D3639" i="1" a="1"/>
  <c r="D3639" i="1" s="1"/>
  <c r="D3640" i="1" a="1"/>
  <c r="D3640" i="1" s="1"/>
  <c r="D3641" i="1" a="1"/>
  <c r="D3641" i="1" s="1"/>
  <c r="D3642" i="1" a="1"/>
  <c r="D3642" i="1" s="1"/>
  <c r="D3643" i="1" a="1"/>
  <c r="D3643" i="1" s="1"/>
  <c r="D3644" i="1" a="1"/>
  <c r="D3644" i="1" s="1"/>
  <c r="D3645" i="1" a="1"/>
  <c r="D3645" i="1" s="1"/>
  <c r="D3646" i="1" a="1"/>
  <c r="D3646" i="1" s="1"/>
  <c r="D3647" i="1" a="1"/>
  <c r="D3647" i="1" s="1"/>
  <c r="D3648" i="1" a="1"/>
  <c r="D3648" i="1" s="1"/>
  <c r="D3649" i="1" a="1"/>
  <c r="D3649" i="1" s="1"/>
  <c r="D3650" i="1" a="1"/>
  <c r="D3650" i="1" s="1"/>
  <c r="D3651" i="1" a="1"/>
  <c r="D3651" i="1" s="1"/>
  <c r="D3652" i="1" a="1"/>
  <c r="D3652" i="1" s="1"/>
  <c r="D3653" i="1" a="1"/>
  <c r="D3653" i="1" s="1"/>
  <c r="D3654" i="1" a="1"/>
  <c r="D3654" i="1" s="1"/>
  <c r="D3655" i="1" a="1"/>
  <c r="D3655" i="1" s="1"/>
  <c r="D3656" i="1" a="1"/>
  <c r="D3656" i="1" s="1"/>
  <c r="D3657" i="1" a="1"/>
  <c r="D3657" i="1" s="1"/>
  <c r="D3658" i="1" a="1"/>
  <c r="D3658" i="1" s="1"/>
  <c r="D3659" i="1" a="1"/>
  <c r="D3659" i="1" s="1"/>
  <c r="D3660" i="1" a="1"/>
  <c r="D3660" i="1" s="1"/>
  <c r="D3661" i="1" a="1"/>
  <c r="D3661" i="1" s="1"/>
  <c r="D3662" i="1" a="1"/>
  <c r="D3662" i="1" s="1"/>
  <c r="D3663" i="1" a="1"/>
  <c r="D3663" i="1" s="1"/>
  <c r="D3664" i="1" a="1"/>
  <c r="D3664" i="1" s="1"/>
  <c r="D3665" i="1" a="1"/>
  <c r="D3665" i="1" s="1"/>
  <c r="D3666" i="1" a="1"/>
  <c r="D3666" i="1" s="1"/>
  <c r="D3667" i="1" a="1"/>
  <c r="D3667" i="1" s="1"/>
  <c r="D3668" i="1" a="1"/>
  <c r="D3668" i="1" s="1"/>
  <c r="D3669" i="1" a="1"/>
  <c r="D3669" i="1" s="1"/>
  <c r="D3670" i="1" a="1"/>
  <c r="D3670" i="1" s="1"/>
  <c r="D3671" i="1" a="1"/>
  <c r="D3671" i="1" s="1"/>
  <c r="D3672" i="1" a="1"/>
  <c r="D3672" i="1" s="1"/>
  <c r="D3673" i="1" a="1"/>
  <c r="D3673" i="1" s="1"/>
  <c r="D3674" i="1" a="1"/>
  <c r="D3674" i="1" s="1"/>
  <c r="D3675" i="1" a="1"/>
  <c r="D3675" i="1" s="1"/>
  <c r="D3676" i="1" a="1"/>
  <c r="D3676" i="1" s="1"/>
  <c r="D3677" i="1" a="1"/>
  <c r="D3677" i="1" s="1"/>
  <c r="D3678" i="1" a="1"/>
  <c r="D3678" i="1" s="1"/>
  <c r="D3679" i="1" a="1"/>
  <c r="D3679" i="1" s="1"/>
  <c r="D3680" i="1" a="1"/>
  <c r="D3680" i="1" s="1"/>
  <c r="D3681" i="1" a="1"/>
  <c r="D3681" i="1" s="1"/>
  <c r="D3682" i="1" a="1"/>
  <c r="D3682" i="1" s="1"/>
  <c r="D3683" i="1" a="1"/>
  <c r="D3683" i="1" s="1"/>
  <c r="D3684" i="1" a="1"/>
  <c r="D3684" i="1" s="1"/>
  <c r="D3685" i="1" a="1"/>
  <c r="D3685" i="1" s="1"/>
  <c r="D3686" i="1" a="1"/>
  <c r="D3686" i="1" s="1"/>
  <c r="D3687" i="1" a="1"/>
  <c r="D3687" i="1" s="1"/>
  <c r="D3688" i="1" a="1"/>
  <c r="D3688" i="1" s="1"/>
  <c r="D3689" i="1" a="1"/>
  <c r="D3689" i="1" s="1"/>
  <c r="D3690" i="1" a="1"/>
  <c r="D3690" i="1" s="1"/>
  <c r="D3691" i="1" a="1"/>
  <c r="D3691" i="1" s="1"/>
  <c r="D3692" i="1" a="1"/>
  <c r="D3692" i="1" s="1"/>
  <c r="D3693" i="1" a="1"/>
  <c r="D3693" i="1" s="1"/>
  <c r="D3694" i="1" a="1"/>
  <c r="D3694" i="1" s="1"/>
  <c r="D3695" i="1" a="1"/>
  <c r="D3695" i="1" s="1"/>
  <c r="D3696" i="1" a="1"/>
  <c r="D3696" i="1" s="1"/>
  <c r="D3697" i="1" a="1"/>
  <c r="D3697" i="1" s="1"/>
  <c r="D3698" i="1" a="1"/>
  <c r="D3698" i="1" s="1"/>
  <c r="D3699" i="1" a="1"/>
  <c r="D3699" i="1" s="1"/>
  <c r="D3700" i="1" a="1"/>
  <c r="D3700" i="1" s="1"/>
  <c r="D3701" i="1" a="1"/>
  <c r="D3701" i="1" s="1"/>
  <c r="D3702" i="1" a="1"/>
  <c r="D3702" i="1" s="1"/>
  <c r="D3703" i="1" a="1"/>
  <c r="D3703" i="1" s="1"/>
  <c r="D3704" i="1" a="1"/>
  <c r="D3704" i="1" s="1"/>
  <c r="D3705" i="1" a="1"/>
  <c r="D3705" i="1" s="1"/>
  <c r="D3706" i="1" a="1"/>
  <c r="D3706" i="1" s="1"/>
  <c r="D3707" i="1" a="1"/>
  <c r="D3707" i="1" s="1"/>
  <c r="D3708" i="1" a="1"/>
  <c r="D3708" i="1" s="1"/>
  <c r="D3709" i="1" a="1"/>
  <c r="D3709" i="1" s="1"/>
  <c r="D3710" i="1" a="1"/>
  <c r="D3710" i="1" s="1"/>
  <c r="D3711" i="1" a="1"/>
  <c r="D3711" i="1" s="1"/>
  <c r="D3712" i="1" a="1"/>
  <c r="D3712" i="1" s="1"/>
  <c r="D3713" i="1" a="1"/>
  <c r="D3713" i="1" s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 s="1"/>
  <c r="D3719" i="1" a="1"/>
  <c r="D3719" i="1" s="1"/>
  <c r="D3720" i="1" a="1"/>
  <c r="D3720" i="1" s="1"/>
  <c r="D3721" i="1" a="1"/>
  <c r="D3721" i="1" s="1"/>
  <c r="D3722" i="1" a="1"/>
  <c r="D3722" i="1"/>
  <c r="D3723" i="1" a="1"/>
  <c r="D3723" i="1" s="1"/>
  <c r="D3724" i="1" a="1"/>
  <c r="D3724" i="1" s="1"/>
  <c r="D3725" i="1" a="1"/>
  <c r="D3725" i="1" s="1"/>
  <c r="D3726" i="1" a="1"/>
  <c r="D3726" i="1" s="1"/>
  <c r="D3727" i="1" a="1"/>
  <c r="D3727" i="1" s="1"/>
  <c r="D3728" i="1" a="1"/>
  <c r="D3728" i="1" s="1"/>
  <c r="D3729" i="1" a="1"/>
  <c r="D3729" i="1" s="1"/>
  <c r="D3730" i="1" a="1"/>
  <c r="D3730" i="1" s="1"/>
  <c r="D3731" i="1" a="1"/>
  <c r="D3731" i="1" s="1"/>
  <c r="D3732" i="1" a="1"/>
  <c r="D3732" i="1" s="1"/>
  <c r="D3733" i="1" a="1"/>
  <c r="D3733" i="1" s="1"/>
  <c r="D3734" i="1" a="1"/>
  <c r="D3734" i="1" s="1"/>
  <c r="D3735" i="1" a="1"/>
  <c r="D3735" i="1" s="1"/>
  <c r="D3736" i="1" a="1"/>
  <c r="D3736" i="1" s="1"/>
  <c r="D3737" i="1" a="1"/>
  <c r="D3737" i="1" s="1"/>
  <c r="D3738" i="1" a="1"/>
  <c r="D3738" i="1" s="1"/>
  <c r="D3739" i="1" a="1"/>
  <c r="D3739" i="1" s="1"/>
  <c r="D3740" i="1" a="1"/>
  <c r="D3740" i="1" s="1"/>
  <c r="D3741" i="1" a="1"/>
  <c r="D3741" i="1" s="1"/>
  <c r="D3742" i="1" a="1"/>
  <c r="D3742" i="1" s="1"/>
  <c r="D3743" i="1" a="1"/>
  <c r="D3743" i="1" s="1"/>
  <c r="D3744" i="1" a="1"/>
  <c r="D3744" i="1" s="1"/>
  <c r="D3745" i="1" a="1"/>
  <c r="D3745" i="1" s="1"/>
  <c r="D3746" i="1" a="1"/>
  <c r="D3746" i="1" s="1"/>
  <c r="D3747" i="1" a="1"/>
  <c r="D3747" i="1" s="1"/>
  <c r="D3748" i="1" a="1"/>
  <c r="D3748" i="1" s="1"/>
  <c r="D3749" i="1" a="1"/>
  <c r="D3749" i="1" s="1"/>
  <c r="D3750" i="1" a="1"/>
  <c r="D3750" i="1" s="1"/>
  <c r="D3751" i="1" a="1"/>
  <c r="D3751" i="1" s="1"/>
  <c r="D3752" i="1" a="1"/>
  <c r="D3752" i="1" s="1"/>
  <c r="D3753" i="1" a="1"/>
  <c r="D3753" i="1" s="1"/>
  <c r="D3754" i="1" a="1"/>
  <c r="D3754" i="1" s="1"/>
  <c r="D3755" i="1" a="1"/>
  <c r="D3755" i="1" s="1"/>
  <c r="D3756" i="1" a="1"/>
  <c r="D3756" i="1" s="1"/>
  <c r="D3757" i="1" a="1"/>
  <c r="D3757" i="1" s="1"/>
  <c r="D3758" i="1" a="1"/>
  <c r="D3758" i="1" s="1"/>
  <c r="D3759" i="1" a="1"/>
  <c r="D3759" i="1" s="1"/>
  <c r="D3760" i="1" a="1"/>
  <c r="D3760" i="1" s="1"/>
  <c r="D3761" i="1" a="1"/>
  <c r="D3761" i="1" s="1"/>
  <c r="D3762" i="1" a="1"/>
  <c r="D3762" i="1" s="1"/>
  <c r="D3763" i="1" a="1"/>
  <c r="D3763" i="1" s="1"/>
  <c r="D3764" i="1" a="1"/>
  <c r="D3764" i="1" s="1"/>
  <c r="D3765" i="1" a="1"/>
  <c r="D3765" i="1" s="1"/>
  <c r="D3766" i="1" a="1"/>
  <c r="D3766" i="1" s="1"/>
  <c r="D3767" i="1" a="1"/>
  <c r="D3767" i="1" s="1"/>
  <c r="D3768" i="1" a="1"/>
  <c r="D3768" i="1" s="1"/>
  <c r="D3769" i="1" a="1"/>
  <c r="D3769" i="1" s="1"/>
  <c r="D3770" i="1" a="1"/>
  <c r="D3770" i="1" s="1"/>
  <c r="D3771" i="1" a="1"/>
  <c r="D3771" i="1" s="1"/>
  <c r="D3772" i="1" a="1"/>
  <c r="D3772" i="1" s="1"/>
  <c r="D3773" i="1" a="1"/>
  <c r="D3773" i="1" s="1"/>
  <c r="D3774" i="1" a="1"/>
  <c r="D3774" i="1" s="1"/>
  <c r="D3775" i="1" a="1"/>
  <c r="D3775" i="1" s="1"/>
  <c r="D3776" i="1" a="1"/>
  <c r="D3776" i="1" s="1"/>
  <c r="D3777" i="1" a="1"/>
  <c r="D3777" i="1" s="1"/>
  <c r="D3778" i="1" a="1"/>
  <c r="D3778" i="1" s="1"/>
  <c r="D3779" i="1" a="1"/>
  <c r="D3779" i="1" s="1"/>
  <c r="D3780" i="1" a="1"/>
  <c r="D3780" i="1" s="1"/>
  <c r="D3781" i="1" a="1"/>
  <c r="D3781" i="1" s="1"/>
  <c r="D3782" i="1" a="1"/>
  <c r="D3782" i="1" s="1"/>
  <c r="D3783" i="1" a="1"/>
  <c r="D3783" i="1" s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 s="1"/>
  <c r="D3789" i="1" a="1"/>
  <c r="D3789" i="1" s="1"/>
  <c r="D3790" i="1" a="1"/>
  <c r="D3790" i="1" s="1"/>
  <c r="D3791" i="1" a="1"/>
  <c r="D3791" i="1" s="1"/>
  <c r="D3792" i="1" a="1"/>
  <c r="D3792" i="1" s="1"/>
  <c r="D3793" i="1" a="1"/>
  <c r="D3793" i="1" s="1"/>
  <c r="D3794" i="1" a="1"/>
  <c r="D3794" i="1" s="1"/>
  <c r="D3795" i="1" a="1"/>
  <c r="D3795" i="1" s="1"/>
  <c r="D3796" i="1" a="1"/>
  <c r="D3796" i="1" s="1"/>
  <c r="D3797" i="1" a="1"/>
  <c r="D3797" i="1" s="1"/>
  <c r="D3798" i="1" a="1"/>
  <c r="D3798" i="1" s="1"/>
  <c r="D3799" i="1" a="1"/>
  <c r="D3799" i="1" s="1"/>
  <c r="D3800" i="1" a="1"/>
  <c r="D3800" i="1" s="1"/>
  <c r="D3801" i="1" a="1"/>
  <c r="D3801" i="1" s="1"/>
  <c r="D3802" i="1" a="1"/>
  <c r="D3802" i="1" s="1"/>
  <c r="D3803" i="1" a="1"/>
  <c r="D3803" i="1" s="1"/>
  <c r="D3804" i="1" a="1"/>
  <c r="D3804" i="1" s="1"/>
  <c r="D3805" i="1" a="1"/>
  <c r="D3805" i="1" s="1"/>
  <c r="D3806" i="1" a="1"/>
  <c r="D3806" i="1" s="1"/>
  <c r="D3807" i="1" a="1"/>
  <c r="D3807" i="1" s="1"/>
  <c r="D3808" i="1" a="1"/>
  <c r="D3808" i="1" s="1"/>
  <c r="D3809" i="1" a="1"/>
  <c r="D3809" i="1" s="1"/>
  <c r="D3810" i="1" a="1"/>
  <c r="D3810" i="1" s="1"/>
  <c r="D3811" i="1" a="1"/>
  <c r="D3811" i="1" s="1"/>
  <c r="D3812" i="1" a="1"/>
  <c r="D3812" i="1" s="1"/>
  <c r="D3813" i="1" a="1"/>
  <c r="D3813" i="1" s="1"/>
  <c r="D3814" i="1" a="1"/>
  <c r="D3814" i="1" s="1"/>
  <c r="D3815" i="1" a="1"/>
  <c r="D3815" i="1" s="1"/>
  <c r="D3816" i="1" a="1"/>
  <c r="D3816" i="1" s="1"/>
  <c r="D3817" i="1" a="1"/>
  <c r="D3817" i="1" s="1"/>
  <c r="D3818" i="1" a="1"/>
  <c r="D3818" i="1" s="1"/>
  <c r="D3819" i="1" a="1"/>
  <c r="D3819" i="1" s="1"/>
  <c r="D3820" i="1" a="1"/>
  <c r="D3820" i="1" s="1"/>
  <c r="D3821" i="1" a="1"/>
  <c r="D3821" i="1" s="1"/>
  <c r="D3822" i="1" a="1"/>
  <c r="D3822" i="1" s="1"/>
  <c r="D3823" i="1" a="1"/>
  <c r="D3823" i="1" s="1"/>
  <c r="D3824" i="1" a="1"/>
  <c r="D3824" i="1" s="1"/>
  <c r="D3825" i="1" a="1"/>
  <c r="D3825" i="1" s="1"/>
  <c r="D3826" i="1" a="1"/>
  <c r="D3826" i="1" s="1"/>
  <c r="D3827" i="1" a="1"/>
  <c r="D3827" i="1" s="1"/>
  <c r="D3828" i="1" a="1"/>
  <c r="D3828" i="1" s="1"/>
  <c r="D3829" i="1" a="1"/>
  <c r="D3829" i="1" s="1"/>
  <c r="D3830" i="1" a="1"/>
  <c r="D3830" i="1" s="1"/>
  <c r="D3831" i="1" a="1"/>
  <c r="D3831" i="1" s="1"/>
  <c r="D3832" i="1" a="1"/>
  <c r="D3832" i="1" s="1"/>
  <c r="D3833" i="1" a="1"/>
  <c r="D3833" i="1" s="1"/>
  <c r="D3834" i="1" a="1"/>
  <c r="D3834" i="1" s="1"/>
  <c r="D3835" i="1" a="1"/>
  <c r="D3835" i="1" s="1"/>
  <c r="D3836" i="1" a="1"/>
  <c r="D3836" i="1" s="1"/>
  <c r="D3837" i="1" a="1"/>
  <c r="D3837" i="1" s="1"/>
  <c r="D3838" i="1" a="1"/>
  <c r="D3838" i="1" s="1"/>
  <c r="D3839" i="1" a="1"/>
  <c r="D3839" i="1" s="1"/>
  <c r="D3840" i="1" a="1"/>
  <c r="D3840" i="1" s="1"/>
  <c r="D3841" i="1" a="1"/>
  <c r="D3841" i="1" s="1"/>
  <c r="D3842" i="1" a="1"/>
  <c r="D3842" i="1" s="1"/>
  <c r="D3843" i="1" a="1"/>
  <c r="D3843" i="1" s="1"/>
  <c r="D3844" i="1" a="1"/>
  <c r="D3844" i="1" s="1"/>
  <c r="D3845" i="1" a="1"/>
  <c r="D3845" i="1" s="1"/>
  <c r="D3846" i="1" a="1"/>
  <c r="D3846" i="1" s="1"/>
  <c r="D3847" i="1" a="1"/>
  <c r="D3847" i="1" s="1"/>
  <c r="D3848" i="1" a="1"/>
  <c r="D3848" i="1" s="1"/>
  <c r="D3849" i="1" a="1"/>
  <c r="D3849" i="1" s="1"/>
  <c r="D3850" i="1" a="1"/>
  <c r="D3850" i="1" s="1"/>
  <c r="D3851" i="1" a="1"/>
  <c r="D3851" i="1" s="1"/>
  <c r="D3852" i="1" a="1"/>
  <c r="D3852" i="1" s="1"/>
  <c r="D3853" i="1" a="1"/>
  <c r="D3853" i="1" s="1"/>
  <c r="D3854" i="1" a="1"/>
  <c r="D3854" i="1" s="1"/>
  <c r="D3855" i="1" a="1"/>
  <c r="D3855" i="1" s="1"/>
  <c r="D3856" i="1" a="1"/>
  <c r="D3856" i="1" s="1"/>
  <c r="D3857" i="1" a="1"/>
  <c r="D3857" i="1" s="1"/>
  <c r="D3858" i="1" a="1"/>
  <c r="D3858" i="1" s="1"/>
  <c r="D3859" i="1" a="1"/>
  <c r="D3859" i="1" s="1"/>
  <c r="D3860" i="1" a="1"/>
  <c r="D3860" i="1" s="1"/>
  <c r="D3861" i="1" a="1"/>
  <c r="D3861" i="1" s="1"/>
  <c r="D3862" i="1" a="1"/>
  <c r="D3862" i="1" s="1"/>
  <c r="D3863" i="1" a="1"/>
  <c r="D3863" i="1" s="1"/>
  <c r="D3864" i="1" a="1"/>
  <c r="D3864" i="1" s="1"/>
  <c r="D3865" i="1" a="1"/>
  <c r="D3865" i="1" s="1"/>
  <c r="D3866" i="1" a="1"/>
  <c r="D3866" i="1" s="1"/>
  <c r="D3867" i="1" a="1"/>
  <c r="D3867" i="1" s="1"/>
  <c r="D3868" i="1" a="1"/>
  <c r="D3868" i="1" s="1"/>
  <c r="D3869" i="1" a="1"/>
  <c r="D3869" i="1" s="1"/>
  <c r="D3870" i="1" a="1"/>
  <c r="D3870" i="1" s="1"/>
  <c r="D3871" i="1" a="1"/>
  <c r="D3871" i="1" s="1"/>
  <c r="D3872" i="1" a="1"/>
  <c r="D3872" i="1" s="1"/>
  <c r="D3873" i="1" a="1"/>
  <c r="D3873" i="1" s="1"/>
  <c r="D3874" i="1" a="1"/>
  <c r="D3874" i="1" s="1"/>
  <c r="D3875" i="1" a="1"/>
  <c r="D3875" i="1" s="1"/>
  <c r="D3876" i="1" a="1"/>
  <c r="D3876" i="1" s="1"/>
  <c r="D3877" i="1" a="1"/>
  <c r="D3877" i="1" s="1"/>
  <c r="D3878" i="1" a="1"/>
  <c r="D3878" i="1" s="1"/>
  <c r="D3879" i="1" a="1"/>
  <c r="D3879" i="1" s="1"/>
  <c r="D3880" i="1" a="1"/>
  <c r="D3880" i="1" s="1"/>
  <c r="D3881" i="1" a="1"/>
  <c r="D3881" i="1" s="1"/>
  <c r="D3882" i="1" a="1"/>
  <c r="D3882" i="1" s="1"/>
  <c r="D3883" i="1" a="1"/>
  <c r="D3883" i="1" s="1"/>
  <c r="D3884" i="1" a="1"/>
  <c r="D3884" i="1" s="1"/>
  <c r="D3885" i="1" a="1"/>
  <c r="D3885" i="1" s="1"/>
  <c r="D3886" i="1" a="1"/>
  <c r="D3886" i="1" s="1"/>
  <c r="D3887" i="1" a="1"/>
  <c r="D3887" i="1" s="1"/>
  <c r="D3888" i="1" a="1"/>
  <c r="D3888" i="1" s="1"/>
  <c r="D3889" i="1" a="1"/>
  <c r="D3889" i="1" s="1"/>
  <c r="D3890" i="1" a="1"/>
  <c r="D3890" i="1" s="1"/>
  <c r="D3891" i="1" a="1"/>
  <c r="D3891" i="1" s="1"/>
  <c r="D3892" i="1" a="1"/>
  <c r="D3892" i="1" s="1"/>
  <c r="D3893" i="1" a="1"/>
  <c r="D3893" i="1" s="1"/>
  <c r="D3894" i="1" a="1"/>
  <c r="D3894" i="1" s="1"/>
  <c r="D3895" i="1" a="1"/>
  <c r="D3895" i="1" s="1"/>
  <c r="D3896" i="1" a="1"/>
  <c r="D3896" i="1" s="1"/>
  <c r="D3897" i="1" a="1"/>
  <c r="D3897" i="1" s="1"/>
  <c r="D3898" i="1" a="1"/>
  <c r="D3898" i="1" s="1"/>
  <c r="D3899" i="1" a="1"/>
  <c r="D3899" i="1" s="1"/>
  <c r="D3900" i="1" a="1"/>
  <c r="D3900" i="1" s="1"/>
  <c r="D3901" i="1" a="1"/>
  <c r="D3901" i="1" s="1"/>
  <c r="D3902" i="1" a="1"/>
  <c r="D3902" i="1" s="1"/>
  <c r="D3903" i="1" a="1"/>
  <c r="D3903" i="1" s="1"/>
  <c r="D3904" i="1" a="1"/>
  <c r="D3904" i="1" s="1"/>
  <c r="D3905" i="1" a="1"/>
  <c r="D3905" i="1" s="1"/>
  <c r="D3906" i="1" a="1"/>
  <c r="D3906" i="1" s="1"/>
  <c r="D3907" i="1" a="1"/>
  <c r="D3907" i="1" s="1"/>
  <c r="D3908" i="1" a="1"/>
  <c r="D3908" i="1" s="1"/>
  <c r="D3909" i="1" a="1"/>
  <c r="D3909" i="1"/>
  <c r="D3910" i="1" a="1"/>
  <c r="D3910" i="1" s="1"/>
  <c r="D3911" i="1" a="1"/>
  <c r="D3911" i="1" s="1"/>
  <c r="D3912" i="1" a="1"/>
  <c r="D3912" i="1" s="1"/>
  <c r="D3913" i="1" a="1"/>
  <c r="D3913" i="1" s="1"/>
  <c r="D3914" i="1" a="1"/>
  <c r="D3914" i="1" s="1"/>
  <c r="D3915" i="1" a="1"/>
  <c r="D3915" i="1" s="1"/>
  <c r="D3916" i="1" a="1"/>
  <c r="D3916" i="1" s="1"/>
  <c r="D3917" i="1" a="1"/>
  <c r="D3917" i="1" s="1"/>
  <c r="D3918" i="1" a="1"/>
  <c r="D3918" i="1" s="1"/>
  <c r="D3919" i="1" a="1"/>
  <c r="D3919" i="1" s="1"/>
  <c r="D3920" i="1" a="1"/>
  <c r="D3920" i="1" s="1"/>
  <c r="D3921" i="1" a="1"/>
  <c r="D3921" i="1" s="1"/>
  <c r="D3922" i="1" a="1"/>
  <c r="D3922" i="1" s="1"/>
  <c r="D3923" i="1" a="1"/>
  <c r="D3923" i="1" s="1"/>
  <c r="D3924" i="1" a="1"/>
  <c r="D3924" i="1" s="1"/>
  <c r="D3925" i="1" a="1"/>
  <c r="D3925" i="1" s="1"/>
  <c r="D3926" i="1" a="1"/>
  <c r="D3926" i="1" s="1"/>
  <c r="D3927" i="1" a="1"/>
  <c r="D3927" i="1" s="1"/>
  <c r="D3928" i="1" a="1"/>
  <c r="D3928" i="1" s="1"/>
  <c r="D3929" i="1" a="1"/>
  <c r="D3929" i="1" s="1"/>
  <c r="D3930" i="1" a="1"/>
  <c r="D3930" i="1" s="1"/>
  <c r="D3931" i="1" a="1"/>
  <c r="D3931" i="1" s="1"/>
  <c r="D3932" i="1" a="1"/>
  <c r="D3932" i="1" s="1"/>
  <c r="D3933" i="1" a="1"/>
  <c r="D3933" i="1" s="1"/>
  <c r="D3934" i="1" a="1"/>
  <c r="D3934" i="1" s="1"/>
  <c r="D3935" i="1" a="1"/>
  <c r="D3935" i="1" s="1"/>
  <c r="D3936" i="1" a="1"/>
  <c r="D3936" i="1" s="1"/>
  <c r="D3937" i="1" a="1"/>
  <c r="D3937" i="1" s="1"/>
  <c r="D3938" i="1" a="1"/>
  <c r="D3938" i="1" s="1"/>
  <c r="D3939" i="1" a="1"/>
  <c r="D3939" i="1" s="1"/>
  <c r="D3940" i="1" a="1"/>
  <c r="D3940" i="1" s="1"/>
  <c r="D3941" i="1" a="1"/>
  <c r="D3941" i="1" s="1"/>
  <c r="D3942" i="1" a="1"/>
  <c r="D3942" i="1" s="1"/>
  <c r="D3943" i="1" a="1"/>
  <c r="D3943" i="1" s="1"/>
  <c r="D3944" i="1" a="1"/>
  <c r="D3944" i="1" s="1"/>
  <c r="D3945" i="1" a="1"/>
  <c r="D3945" i="1" s="1"/>
  <c r="D3946" i="1" a="1"/>
  <c r="D3946" i="1" s="1"/>
  <c r="D3947" i="1" a="1"/>
  <c r="D3947" i="1" s="1"/>
  <c r="D3948" i="1" a="1"/>
  <c r="D3948" i="1" s="1"/>
  <c r="D3949" i="1" a="1"/>
  <c r="D3949" i="1" s="1"/>
  <c r="D3950" i="1" a="1"/>
  <c r="D3950" i="1" s="1"/>
  <c r="D3951" i="1" a="1"/>
  <c r="D3951" i="1" s="1"/>
  <c r="D3952" i="1" a="1"/>
  <c r="D3952" i="1" s="1"/>
  <c r="D3953" i="1" a="1"/>
  <c r="D3953" i="1" s="1"/>
  <c r="D3954" i="1" a="1"/>
  <c r="D3954" i="1" s="1"/>
  <c r="D3955" i="1" a="1"/>
  <c r="D3955" i="1" s="1"/>
  <c r="D3956" i="1" a="1"/>
  <c r="D3956" i="1" s="1"/>
  <c r="D3957" i="1" a="1"/>
  <c r="D3957" i="1" s="1"/>
  <c r="D3958" i="1" a="1"/>
  <c r="D3958" i="1" s="1"/>
  <c r="D3959" i="1" a="1"/>
  <c r="D3959" i="1" s="1"/>
  <c r="D3960" i="1" a="1"/>
  <c r="D3960" i="1" s="1"/>
  <c r="D3961" i="1" a="1"/>
  <c r="D3961" i="1" s="1"/>
  <c r="D3962" i="1" a="1"/>
  <c r="D3962" i="1" s="1"/>
  <c r="D3963" i="1" a="1"/>
  <c r="D3963" i="1" s="1"/>
  <c r="D3964" i="1" a="1"/>
  <c r="D3964" i="1" s="1"/>
  <c r="D3965" i="1" a="1"/>
  <c r="D3965" i="1" s="1"/>
  <c r="D3966" i="1" a="1"/>
  <c r="D3966" i="1" s="1"/>
  <c r="D3967" i="1" a="1"/>
  <c r="D3967" i="1" s="1"/>
  <c r="D3968" i="1" a="1"/>
  <c r="D3968" i="1" s="1"/>
  <c r="D3969" i="1" a="1"/>
  <c r="D3969" i="1" s="1"/>
  <c r="D3970" i="1" a="1"/>
  <c r="D3970" i="1" s="1"/>
  <c r="D3971" i="1" a="1"/>
  <c r="D3971" i="1" s="1"/>
  <c r="D3972" i="1" a="1"/>
  <c r="D3972" i="1" s="1"/>
  <c r="D3973" i="1" a="1"/>
  <c r="D3973" i="1" s="1"/>
  <c r="D3974" i="1" a="1"/>
  <c r="D3974" i="1" s="1"/>
  <c r="D3975" i="1" a="1"/>
  <c r="D3975" i="1" s="1"/>
  <c r="D3976" i="1" a="1"/>
  <c r="D3976" i="1" s="1"/>
  <c r="D3977" i="1" a="1"/>
  <c r="D3977" i="1" s="1"/>
  <c r="D3978" i="1" a="1"/>
  <c r="D3978" i="1" s="1"/>
  <c r="D3979" i="1" a="1"/>
  <c r="D3979" i="1" s="1"/>
  <c r="D3980" i="1" a="1"/>
  <c r="D3980" i="1" s="1"/>
  <c r="D3981" i="1" a="1"/>
  <c r="D3981" i="1" s="1"/>
  <c r="D3982" i="1" a="1"/>
  <c r="D3982" i="1" s="1"/>
  <c r="D3983" i="1" a="1"/>
  <c r="D3983" i="1" s="1"/>
  <c r="D3984" i="1" a="1"/>
  <c r="D3984" i="1" s="1"/>
  <c r="D3985" i="1" a="1"/>
  <c r="D3985" i="1" s="1"/>
  <c r="D3986" i="1" a="1"/>
  <c r="D3986" i="1" s="1"/>
  <c r="D3987" i="1" a="1"/>
  <c r="D3987" i="1" s="1"/>
  <c r="D3988" i="1" a="1"/>
  <c r="D3988" i="1" s="1"/>
  <c r="D3989" i="1" a="1"/>
  <c r="D3989" i="1" s="1"/>
  <c r="D3990" i="1" a="1"/>
  <c r="D3990" i="1" s="1"/>
  <c r="D3991" i="1" a="1"/>
  <c r="D3991" i="1" s="1"/>
  <c r="D3992" i="1" a="1"/>
  <c r="D3992" i="1" s="1"/>
  <c r="D3993" i="1" a="1"/>
  <c r="D3993" i="1" s="1"/>
  <c r="D3994" i="1" a="1"/>
  <c r="D3994" i="1" s="1"/>
  <c r="D3995" i="1" a="1"/>
  <c r="D3995" i="1" s="1"/>
  <c r="D3996" i="1" a="1"/>
  <c r="D3996" i="1" s="1"/>
  <c r="D3997" i="1" a="1"/>
  <c r="D3997" i="1" s="1"/>
  <c r="D3998" i="1" a="1"/>
  <c r="D3998" i="1" s="1"/>
  <c r="D3999" i="1" a="1"/>
  <c r="D3999" i="1" s="1"/>
  <c r="D4000" i="1" a="1"/>
  <c r="D4000" i="1" s="1"/>
  <c r="D4001" i="1" a="1"/>
  <c r="D4001" i="1" s="1"/>
  <c r="D4002" i="1" a="1"/>
  <c r="D4002" i="1" s="1"/>
  <c r="D4003" i="1" a="1"/>
  <c r="D4003" i="1" s="1"/>
  <c r="D4004" i="1" a="1"/>
  <c r="D4004" i="1" s="1"/>
  <c r="D4005" i="1" a="1"/>
  <c r="D4005" i="1" s="1"/>
  <c r="D4006" i="1" a="1"/>
  <c r="D4006" i="1" s="1"/>
  <c r="D4007" i="1" a="1"/>
  <c r="D4007" i="1" s="1"/>
  <c r="D4008" i="1" a="1"/>
  <c r="D4008" i="1" s="1"/>
  <c r="D4009" i="1" a="1"/>
  <c r="D4009" i="1" s="1"/>
  <c r="D4010" i="1" a="1"/>
  <c r="D4010" i="1" s="1"/>
  <c r="D4011" i="1" a="1"/>
  <c r="D4011" i="1" s="1"/>
  <c r="D4012" i="1" a="1"/>
  <c r="D4012" i="1" s="1"/>
  <c r="D4013" i="1" a="1"/>
  <c r="D4013" i="1" s="1"/>
  <c r="D4014" i="1" a="1"/>
  <c r="D4014" i="1" s="1"/>
  <c r="D4015" i="1" a="1"/>
  <c r="D4015" i="1" s="1"/>
  <c r="D4016" i="1" a="1"/>
  <c r="D4016" i="1" s="1"/>
  <c r="D4017" i="1" a="1"/>
  <c r="D4017" i="1" s="1"/>
  <c r="D4018" i="1" a="1"/>
  <c r="D4018" i="1" s="1"/>
  <c r="D4019" i="1" a="1"/>
  <c r="D4019" i="1" s="1"/>
  <c r="D4020" i="1" a="1"/>
  <c r="D4020" i="1" s="1"/>
  <c r="D4021" i="1" a="1"/>
  <c r="D4021" i="1" s="1"/>
  <c r="D4022" i="1" a="1"/>
  <c r="D4022" i="1" s="1"/>
  <c r="D4023" i="1" a="1"/>
  <c r="D4023" i="1" s="1"/>
  <c r="D4024" i="1" a="1"/>
  <c r="D4024" i="1" s="1"/>
  <c r="D4025" i="1" a="1"/>
  <c r="D4025" i="1" s="1"/>
  <c r="D4026" i="1" a="1"/>
  <c r="D4026" i="1" s="1"/>
  <c r="D4027" i="1" a="1"/>
  <c r="D4027" i="1" s="1"/>
  <c r="D4028" i="1" a="1"/>
  <c r="D4028" i="1" s="1"/>
  <c r="D4029" i="1" a="1"/>
  <c r="D4029" i="1" s="1"/>
  <c r="D4030" i="1" a="1"/>
  <c r="D4030" i="1" s="1"/>
  <c r="D4031" i="1" a="1"/>
  <c r="D4031" i="1" s="1"/>
  <c r="D4032" i="1" a="1"/>
  <c r="D4032" i="1" s="1"/>
  <c r="D4033" i="1" a="1"/>
  <c r="D4033" i="1" s="1"/>
  <c r="D4034" i="1" a="1"/>
  <c r="D4034" i="1" s="1"/>
  <c r="D4035" i="1" a="1"/>
  <c r="D4035" i="1" s="1"/>
  <c r="D4036" i="1" a="1"/>
  <c r="D4036" i="1" s="1"/>
  <c r="D4037" i="1" a="1"/>
  <c r="D4037" i="1" s="1"/>
  <c r="D4038" i="1" a="1"/>
  <c r="D4038" i="1" s="1"/>
  <c r="D4039" i="1" a="1"/>
  <c r="D4039" i="1" s="1"/>
  <c r="D4040" i="1" a="1"/>
  <c r="D4040" i="1" s="1"/>
  <c r="D4041" i="1" a="1"/>
  <c r="D4041" i="1" s="1"/>
  <c r="D4042" i="1" a="1"/>
  <c r="D4042" i="1" s="1"/>
  <c r="D4043" i="1" a="1"/>
  <c r="D4043" i="1" s="1"/>
  <c r="D4044" i="1" a="1"/>
  <c r="D4044" i="1" s="1"/>
  <c r="D4045" i="1" a="1"/>
  <c r="D4045" i="1" s="1"/>
  <c r="D4046" i="1" a="1"/>
  <c r="D4046" i="1" s="1"/>
  <c r="D4047" i="1" a="1"/>
  <c r="D4047" i="1" s="1"/>
  <c r="D4048" i="1" a="1"/>
  <c r="D4048" i="1" s="1"/>
  <c r="D4049" i="1" a="1"/>
  <c r="D4049" i="1" s="1"/>
  <c r="D4050" i="1" a="1"/>
  <c r="D4050" i="1" s="1"/>
  <c r="D4051" i="1" a="1"/>
  <c r="D4051" i="1" s="1"/>
  <c r="D4052" i="1" a="1"/>
  <c r="D4052" i="1" s="1"/>
  <c r="D4053" i="1" a="1"/>
  <c r="D4053" i="1" s="1"/>
  <c r="D4054" i="1" a="1"/>
  <c r="D4054" i="1" s="1"/>
  <c r="D4055" i="1" a="1"/>
  <c r="D4055" i="1" s="1"/>
  <c r="D4056" i="1" a="1"/>
  <c r="D4056" i="1" s="1"/>
  <c r="D4057" i="1" a="1"/>
  <c r="D4057" i="1" s="1"/>
  <c r="D4058" i="1" a="1"/>
  <c r="D4058" i="1" s="1"/>
  <c r="D4059" i="1" a="1"/>
  <c r="D4059" i="1" s="1"/>
  <c r="D4060" i="1" a="1"/>
  <c r="D4060" i="1" s="1"/>
  <c r="D4061" i="1" a="1"/>
  <c r="D4061" i="1" s="1"/>
  <c r="D4062" i="1" a="1"/>
  <c r="D4062" i="1" s="1"/>
  <c r="D4063" i="1" a="1"/>
  <c r="D4063" i="1" s="1"/>
  <c r="D4064" i="1" a="1"/>
  <c r="D4064" i="1" s="1"/>
  <c r="D4065" i="1" a="1"/>
  <c r="D4065" i="1" s="1"/>
  <c r="D4066" i="1" a="1"/>
  <c r="D4066" i="1" s="1"/>
  <c r="D4067" i="1" a="1"/>
  <c r="D4067" i="1" s="1"/>
  <c r="D4068" i="1" a="1"/>
  <c r="D4068" i="1" s="1"/>
  <c r="D4069" i="1" a="1"/>
  <c r="D4069" i="1" s="1"/>
  <c r="D4070" i="1" a="1"/>
  <c r="D4070" i="1" s="1"/>
  <c r="D4071" i="1" a="1"/>
  <c r="D4071" i="1" s="1"/>
  <c r="D4072" i="1" a="1"/>
  <c r="D4072" i="1" s="1"/>
  <c r="D4073" i="1" a="1"/>
  <c r="D4073" i="1" s="1"/>
  <c r="D4074" i="1" a="1"/>
  <c r="D4074" i="1" s="1"/>
  <c r="D4075" i="1" a="1"/>
  <c r="D4075" i="1" s="1"/>
  <c r="D4076" i="1" a="1"/>
  <c r="D4076" i="1" s="1"/>
  <c r="D4077" i="1" a="1"/>
  <c r="D4077" i="1" s="1"/>
  <c r="D4078" i="1" a="1"/>
  <c r="D4078" i="1" s="1"/>
  <c r="D4079" i="1" a="1"/>
  <c r="D4079" i="1" s="1"/>
  <c r="D4080" i="1" a="1"/>
  <c r="D4080" i="1" s="1"/>
  <c r="D4081" i="1" a="1"/>
  <c r="D4081" i="1" s="1"/>
  <c r="D4082" i="1" a="1"/>
  <c r="D4082" i="1" s="1"/>
  <c r="D4083" i="1" a="1"/>
  <c r="D4083" i="1" s="1"/>
  <c r="D4084" i="1" a="1"/>
  <c r="D4084" i="1" s="1"/>
  <c r="D4085" i="1" a="1"/>
  <c r="D4085" i="1" s="1"/>
  <c r="D4086" i="1" a="1"/>
  <c r="D4086" i="1" s="1"/>
  <c r="D4087" i="1" a="1"/>
  <c r="D4087" i="1" s="1"/>
  <c r="D4088" i="1" a="1"/>
  <c r="D4088" i="1" s="1"/>
  <c r="D4089" i="1" a="1"/>
  <c r="D4089" i="1" s="1"/>
  <c r="D4090" i="1" a="1"/>
  <c r="D4090" i="1" s="1"/>
  <c r="D4091" i="1" a="1"/>
  <c r="D4091" i="1" s="1"/>
  <c r="D4092" i="1" a="1"/>
  <c r="D4092" i="1" s="1"/>
  <c r="D4093" i="1" a="1"/>
  <c r="D4093" i="1" s="1"/>
  <c r="D4094" i="1" a="1"/>
  <c r="D4094" i="1" s="1"/>
  <c r="D4095" i="1" a="1"/>
  <c r="D4095" i="1" s="1"/>
  <c r="D4096" i="1" a="1"/>
  <c r="D4096" i="1" s="1"/>
  <c r="D4097" i="1" a="1"/>
  <c r="D4097" i="1" s="1"/>
  <c r="D4098" i="1" a="1"/>
  <c r="D4098" i="1" s="1"/>
  <c r="D4099" i="1" a="1"/>
  <c r="D4099" i="1" s="1"/>
  <c r="D4100" i="1" a="1"/>
  <c r="D4100" i="1" s="1"/>
  <c r="D4101" i="1" a="1"/>
  <c r="D4101" i="1" s="1"/>
  <c r="D4102" i="1" a="1"/>
  <c r="D4102" i="1" s="1"/>
  <c r="D4103" i="1" a="1"/>
  <c r="D4103" i="1" s="1"/>
  <c r="D4104" i="1" a="1"/>
  <c r="D4104" i="1" s="1"/>
  <c r="D4105" i="1" a="1"/>
  <c r="D4105" i="1" s="1"/>
  <c r="D4106" i="1" a="1"/>
  <c r="D4106" i="1" s="1"/>
  <c r="D4107" i="1" a="1"/>
  <c r="D4107" i="1" s="1"/>
  <c r="D4108" i="1" a="1"/>
  <c r="D4108" i="1" s="1"/>
  <c r="D4109" i="1" a="1"/>
  <c r="D4109" i="1" s="1"/>
  <c r="D4110" i="1" a="1"/>
  <c r="D4110" i="1" s="1"/>
  <c r="D4111" i="1" a="1"/>
  <c r="D4111" i="1" s="1"/>
  <c r="D4112" i="1" a="1"/>
  <c r="D4112" i="1" s="1"/>
  <c r="D4113" i="1" a="1"/>
  <c r="D4113" i="1" s="1"/>
  <c r="D4114" i="1" a="1"/>
  <c r="D4114" i="1" s="1"/>
  <c r="D4115" i="1" a="1"/>
  <c r="D4115" i="1" s="1"/>
  <c r="D2" i="1" a="1"/>
  <c r="D2" i="1" s="1"/>
  <c r="B2" i="6"/>
  <c r="B3" i="6"/>
  <c r="B19" i="8"/>
  <c r="B18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B18" i="6"/>
  <c r="B19" i="6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D13" i="6"/>
  <c r="D2" i="6"/>
  <c r="C13" i="6"/>
  <c r="C2" i="6"/>
  <c r="B13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P3" i="1"/>
  <c r="X3" i="1" s="1"/>
  <c r="P4" i="1"/>
  <c r="X4" i="1" s="1"/>
  <c r="P5" i="1"/>
  <c r="X5" i="1" s="1"/>
  <c r="P6" i="1"/>
  <c r="X6" i="1" s="1"/>
  <c r="P7" i="1"/>
  <c r="X7" i="1" s="1"/>
  <c r="P8" i="1"/>
  <c r="X8" i="1" s="1"/>
  <c r="P9" i="1"/>
  <c r="X9" i="1" s="1"/>
  <c r="P10" i="1"/>
  <c r="X10" i="1" s="1"/>
  <c r="P11" i="1"/>
  <c r="X11" i="1" s="1"/>
  <c r="P12" i="1"/>
  <c r="X12" i="1" s="1"/>
  <c r="P13" i="1"/>
  <c r="X13" i="1" s="1"/>
  <c r="P14" i="1"/>
  <c r="X14" i="1" s="1"/>
  <c r="P15" i="1"/>
  <c r="X15" i="1" s="1"/>
  <c r="P16" i="1"/>
  <c r="X16" i="1" s="1"/>
  <c r="P17" i="1"/>
  <c r="X17" i="1" s="1"/>
  <c r="P18" i="1"/>
  <c r="X18" i="1" s="1"/>
  <c r="P19" i="1"/>
  <c r="X19" i="1" s="1"/>
  <c r="P20" i="1"/>
  <c r="X20" i="1" s="1"/>
  <c r="P21" i="1"/>
  <c r="X21" i="1" s="1"/>
  <c r="P22" i="1"/>
  <c r="X22" i="1" s="1"/>
  <c r="P23" i="1"/>
  <c r="X23" i="1" s="1"/>
  <c r="P24" i="1"/>
  <c r="X24" i="1" s="1"/>
  <c r="P25" i="1"/>
  <c r="X25" i="1" s="1"/>
  <c r="P26" i="1"/>
  <c r="X26" i="1" s="1"/>
  <c r="P27" i="1"/>
  <c r="X27" i="1" s="1"/>
  <c r="P28" i="1"/>
  <c r="X28" i="1" s="1"/>
  <c r="P29" i="1"/>
  <c r="X29" i="1" s="1"/>
  <c r="P30" i="1"/>
  <c r="X30" i="1" s="1"/>
  <c r="P31" i="1"/>
  <c r="X31" i="1" s="1"/>
  <c r="P32" i="1"/>
  <c r="X32" i="1" s="1"/>
  <c r="P33" i="1"/>
  <c r="X33" i="1" s="1"/>
  <c r="P34" i="1"/>
  <c r="X34" i="1" s="1"/>
  <c r="P35" i="1"/>
  <c r="X35" i="1" s="1"/>
  <c r="P36" i="1"/>
  <c r="X36" i="1" s="1"/>
  <c r="P37" i="1"/>
  <c r="X37" i="1" s="1"/>
  <c r="P38" i="1"/>
  <c r="X38" i="1" s="1"/>
  <c r="P39" i="1"/>
  <c r="X39" i="1" s="1"/>
  <c r="P40" i="1"/>
  <c r="X40" i="1" s="1"/>
  <c r="P41" i="1"/>
  <c r="X41" i="1" s="1"/>
  <c r="P42" i="1"/>
  <c r="X42" i="1" s="1"/>
  <c r="P43" i="1"/>
  <c r="X43" i="1" s="1"/>
  <c r="P44" i="1"/>
  <c r="X44" i="1" s="1"/>
  <c r="P45" i="1"/>
  <c r="X45" i="1" s="1"/>
  <c r="P46" i="1"/>
  <c r="X46" i="1" s="1"/>
  <c r="P47" i="1"/>
  <c r="X47" i="1" s="1"/>
  <c r="P48" i="1"/>
  <c r="X48" i="1" s="1"/>
  <c r="P49" i="1"/>
  <c r="X49" i="1" s="1"/>
  <c r="P50" i="1"/>
  <c r="X50" i="1" s="1"/>
  <c r="P51" i="1"/>
  <c r="X51" i="1" s="1"/>
  <c r="P52" i="1"/>
  <c r="X52" i="1" s="1"/>
  <c r="P53" i="1"/>
  <c r="X53" i="1" s="1"/>
  <c r="P54" i="1"/>
  <c r="X54" i="1" s="1"/>
  <c r="P55" i="1"/>
  <c r="X55" i="1" s="1"/>
  <c r="P56" i="1"/>
  <c r="X56" i="1" s="1"/>
  <c r="P57" i="1"/>
  <c r="X57" i="1" s="1"/>
  <c r="P58" i="1"/>
  <c r="X58" i="1" s="1"/>
  <c r="P59" i="1"/>
  <c r="X59" i="1" s="1"/>
  <c r="P60" i="1"/>
  <c r="X60" i="1" s="1"/>
  <c r="P61" i="1"/>
  <c r="X61" i="1" s="1"/>
  <c r="P62" i="1"/>
  <c r="X62" i="1" s="1"/>
  <c r="P63" i="1"/>
  <c r="X63" i="1" s="1"/>
  <c r="P64" i="1"/>
  <c r="X64" i="1" s="1"/>
  <c r="P65" i="1"/>
  <c r="X65" i="1" s="1"/>
  <c r="P66" i="1"/>
  <c r="X66" i="1" s="1"/>
  <c r="P67" i="1"/>
  <c r="X67" i="1" s="1"/>
  <c r="P68" i="1"/>
  <c r="X68" i="1" s="1"/>
  <c r="P69" i="1"/>
  <c r="X69" i="1" s="1"/>
  <c r="P70" i="1"/>
  <c r="X70" i="1" s="1"/>
  <c r="P71" i="1"/>
  <c r="X71" i="1" s="1"/>
  <c r="P72" i="1"/>
  <c r="X72" i="1" s="1"/>
  <c r="P73" i="1"/>
  <c r="X73" i="1" s="1"/>
  <c r="P74" i="1"/>
  <c r="X74" i="1" s="1"/>
  <c r="P75" i="1"/>
  <c r="X75" i="1" s="1"/>
  <c r="P76" i="1"/>
  <c r="X76" i="1" s="1"/>
  <c r="P77" i="1"/>
  <c r="X77" i="1" s="1"/>
  <c r="P78" i="1"/>
  <c r="X78" i="1" s="1"/>
  <c r="P79" i="1"/>
  <c r="X79" i="1" s="1"/>
  <c r="P80" i="1"/>
  <c r="X80" i="1" s="1"/>
  <c r="P81" i="1"/>
  <c r="X81" i="1" s="1"/>
  <c r="P82" i="1"/>
  <c r="X82" i="1" s="1"/>
  <c r="P83" i="1"/>
  <c r="X83" i="1" s="1"/>
  <c r="P84" i="1"/>
  <c r="X84" i="1" s="1"/>
  <c r="P85" i="1"/>
  <c r="X85" i="1" s="1"/>
  <c r="P86" i="1"/>
  <c r="X86" i="1" s="1"/>
  <c r="P87" i="1"/>
  <c r="X87" i="1" s="1"/>
  <c r="P88" i="1"/>
  <c r="X88" i="1" s="1"/>
  <c r="P89" i="1"/>
  <c r="X89" i="1" s="1"/>
  <c r="P90" i="1"/>
  <c r="X90" i="1" s="1"/>
  <c r="P91" i="1"/>
  <c r="X91" i="1" s="1"/>
  <c r="P92" i="1"/>
  <c r="X92" i="1" s="1"/>
  <c r="P93" i="1"/>
  <c r="X93" i="1" s="1"/>
  <c r="P94" i="1"/>
  <c r="X94" i="1" s="1"/>
  <c r="P95" i="1"/>
  <c r="X95" i="1" s="1"/>
  <c r="P96" i="1"/>
  <c r="X96" i="1" s="1"/>
  <c r="P97" i="1"/>
  <c r="X97" i="1" s="1"/>
  <c r="P98" i="1"/>
  <c r="X98" i="1" s="1"/>
  <c r="P99" i="1"/>
  <c r="X99" i="1" s="1"/>
  <c r="P100" i="1"/>
  <c r="X100" i="1" s="1"/>
  <c r="P101" i="1"/>
  <c r="X101" i="1" s="1"/>
  <c r="P102" i="1"/>
  <c r="X102" i="1" s="1"/>
  <c r="P103" i="1"/>
  <c r="X103" i="1" s="1"/>
  <c r="P104" i="1"/>
  <c r="X104" i="1" s="1"/>
  <c r="P105" i="1"/>
  <c r="X105" i="1" s="1"/>
  <c r="P106" i="1"/>
  <c r="X106" i="1" s="1"/>
  <c r="P107" i="1"/>
  <c r="X107" i="1" s="1"/>
  <c r="P108" i="1"/>
  <c r="X108" i="1" s="1"/>
  <c r="P109" i="1"/>
  <c r="X109" i="1" s="1"/>
  <c r="P110" i="1"/>
  <c r="X110" i="1" s="1"/>
  <c r="P111" i="1"/>
  <c r="X111" i="1" s="1"/>
  <c r="P112" i="1"/>
  <c r="X112" i="1" s="1"/>
  <c r="P113" i="1"/>
  <c r="X113" i="1" s="1"/>
  <c r="P114" i="1"/>
  <c r="X114" i="1" s="1"/>
  <c r="P115" i="1"/>
  <c r="X115" i="1" s="1"/>
  <c r="P116" i="1"/>
  <c r="X116" i="1" s="1"/>
  <c r="P117" i="1"/>
  <c r="X117" i="1" s="1"/>
  <c r="P118" i="1"/>
  <c r="X118" i="1" s="1"/>
  <c r="P119" i="1"/>
  <c r="X119" i="1" s="1"/>
  <c r="P120" i="1"/>
  <c r="X120" i="1" s="1"/>
  <c r="P121" i="1"/>
  <c r="X121" i="1" s="1"/>
  <c r="P122" i="1"/>
  <c r="X122" i="1" s="1"/>
  <c r="P123" i="1"/>
  <c r="X123" i="1" s="1"/>
  <c r="P124" i="1"/>
  <c r="X124" i="1" s="1"/>
  <c r="P125" i="1"/>
  <c r="X125" i="1" s="1"/>
  <c r="P126" i="1"/>
  <c r="X126" i="1" s="1"/>
  <c r="P127" i="1"/>
  <c r="X127" i="1" s="1"/>
  <c r="P128" i="1"/>
  <c r="X128" i="1" s="1"/>
  <c r="P129" i="1"/>
  <c r="X129" i="1" s="1"/>
  <c r="P130" i="1"/>
  <c r="X130" i="1" s="1"/>
  <c r="P131" i="1"/>
  <c r="X131" i="1" s="1"/>
  <c r="P132" i="1"/>
  <c r="X132" i="1" s="1"/>
  <c r="P133" i="1"/>
  <c r="X133" i="1" s="1"/>
  <c r="P134" i="1"/>
  <c r="X134" i="1" s="1"/>
  <c r="P135" i="1"/>
  <c r="X135" i="1" s="1"/>
  <c r="P136" i="1"/>
  <c r="X136" i="1" s="1"/>
  <c r="P137" i="1"/>
  <c r="X137" i="1" s="1"/>
  <c r="P138" i="1"/>
  <c r="X138" i="1" s="1"/>
  <c r="P139" i="1"/>
  <c r="X139" i="1" s="1"/>
  <c r="P140" i="1"/>
  <c r="X140" i="1" s="1"/>
  <c r="P141" i="1"/>
  <c r="X141" i="1" s="1"/>
  <c r="P142" i="1"/>
  <c r="X142" i="1" s="1"/>
  <c r="P143" i="1"/>
  <c r="X143" i="1" s="1"/>
  <c r="P144" i="1"/>
  <c r="X144" i="1" s="1"/>
  <c r="P145" i="1"/>
  <c r="X145" i="1" s="1"/>
  <c r="P146" i="1"/>
  <c r="X146" i="1" s="1"/>
  <c r="P147" i="1"/>
  <c r="X147" i="1" s="1"/>
  <c r="P148" i="1"/>
  <c r="X148" i="1" s="1"/>
  <c r="P149" i="1"/>
  <c r="X149" i="1" s="1"/>
  <c r="P150" i="1"/>
  <c r="X150" i="1" s="1"/>
  <c r="P151" i="1"/>
  <c r="X151" i="1" s="1"/>
  <c r="P152" i="1"/>
  <c r="X152" i="1" s="1"/>
  <c r="P153" i="1"/>
  <c r="X153" i="1" s="1"/>
  <c r="P154" i="1"/>
  <c r="X154" i="1" s="1"/>
  <c r="P155" i="1"/>
  <c r="X155" i="1" s="1"/>
  <c r="P156" i="1"/>
  <c r="X156" i="1" s="1"/>
  <c r="P157" i="1"/>
  <c r="X157" i="1" s="1"/>
  <c r="P158" i="1"/>
  <c r="X158" i="1" s="1"/>
  <c r="P159" i="1"/>
  <c r="X159" i="1" s="1"/>
  <c r="P160" i="1"/>
  <c r="X160" i="1" s="1"/>
  <c r="P161" i="1"/>
  <c r="X161" i="1" s="1"/>
  <c r="P162" i="1"/>
  <c r="X162" i="1" s="1"/>
  <c r="P163" i="1"/>
  <c r="X163" i="1" s="1"/>
  <c r="P164" i="1"/>
  <c r="X164" i="1" s="1"/>
  <c r="P165" i="1"/>
  <c r="X165" i="1" s="1"/>
  <c r="P166" i="1"/>
  <c r="X166" i="1" s="1"/>
  <c r="P167" i="1"/>
  <c r="X167" i="1" s="1"/>
  <c r="P168" i="1"/>
  <c r="X168" i="1" s="1"/>
  <c r="P169" i="1"/>
  <c r="X169" i="1" s="1"/>
  <c r="P170" i="1"/>
  <c r="X170" i="1" s="1"/>
  <c r="P171" i="1"/>
  <c r="X171" i="1" s="1"/>
  <c r="P172" i="1"/>
  <c r="X172" i="1" s="1"/>
  <c r="P173" i="1"/>
  <c r="X173" i="1" s="1"/>
  <c r="P174" i="1"/>
  <c r="X174" i="1" s="1"/>
  <c r="P175" i="1"/>
  <c r="X175" i="1" s="1"/>
  <c r="P176" i="1"/>
  <c r="X176" i="1" s="1"/>
  <c r="P177" i="1"/>
  <c r="X177" i="1" s="1"/>
  <c r="P178" i="1"/>
  <c r="X178" i="1" s="1"/>
  <c r="P179" i="1"/>
  <c r="X179" i="1" s="1"/>
  <c r="P180" i="1"/>
  <c r="X180" i="1" s="1"/>
  <c r="P181" i="1"/>
  <c r="X181" i="1" s="1"/>
  <c r="P182" i="1"/>
  <c r="X182" i="1" s="1"/>
  <c r="P183" i="1"/>
  <c r="X183" i="1" s="1"/>
  <c r="P184" i="1"/>
  <c r="X184" i="1" s="1"/>
  <c r="P185" i="1"/>
  <c r="X185" i="1" s="1"/>
  <c r="P186" i="1"/>
  <c r="X186" i="1" s="1"/>
  <c r="P187" i="1"/>
  <c r="X187" i="1" s="1"/>
  <c r="P188" i="1"/>
  <c r="X188" i="1" s="1"/>
  <c r="P189" i="1"/>
  <c r="X189" i="1" s="1"/>
  <c r="P190" i="1"/>
  <c r="X190" i="1" s="1"/>
  <c r="P191" i="1"/>
  <c r="X191" i="1" s="1"/>
  <c r="P192" i="1"/>
  <c r="X192" i="1" s="1"/>
  <c r="P193" i="1"/>
  <c r="X193" i="1" s="1"/>
  <c r="P194" i="1"/>
  <c r="X194" i="1" s="1"/>
  <c r="P195" i="1"/>
  <c r="X195" i="1" s="1"/>
  <c r="P196" i="1"/>
  <c r="X196" i="1" s="1"/>
  <c r="P197" i="1"/>
  <c r="X197" i="1" s="1"/>
  <c r="P198" i="1"/>
  <c r="X198" i="1" s="1"/>
  <c r="P199" i="1"/>
  <c r="X199" i="1" s="1"/>
  <c r="P200" i="1"/>
  <c r="X200" i="1" s="1"/>
  <c r="P201" i="1"/>
  <c r="X201" i="1" s="1"/>
  <c r="P202" i="1"/>
  <c r="X202" i="1" s="1"/>
  <c r="P203" i="1"/>
  <c r="X203" i="1" s="1"/>
  <c r="P204" i="1"/>
  <c r="X204" i="1" s="1"/>
  <c r="P205" i="1"/>
  <c r="X205" i="1" s="1"/>
  <c r="P206" i="1"/>
  <c r="X206" i="1" s="1"/>
  <c r="P207" i="1"/>
  <c r="X207" i="1" s="1"/>
  <c r="P208" i="1"/>
  <c r="X208" i="1" s="1"/>
  <c r="P209" i="1"/>
  <c r="X209" i="1" s="1"/>
  <c r="P210" i="1"/>
  <c r="X210" i="1" s="1"/>
  <c r="P211" i="1"/>
  <c r="X211" i="1" s="1"/>
  <c r="P212" i="1"/>
  <c r="X212" i="1" s="1"/>
  <c r="P213" i="1"/>
  <c r="X213" i="1" s="1"/>
  <c r="P214" i="1"/>
  <c r="X214" i="1" s="1"/>
  <c r="P215" i="1"/>
  <c r="X215" i="1" s="1"/>
  <c r="P216" i="1"/>
  <c r="X216" i="1" s="1"/>
  <c r="P217" i="1"/>
  <c r="X217" i="1" s="1"/>
  <c r="P218" i="1"/>
  <c r="X218" i="1" s="1"/>
  <c r="P219" i="1"/>
  <c r="X219" i="1" s="1"/>
  <c r="P220" i="1"/>
  <c r="X220" i="1" s="1"/>
  <c r="P221" i="1"/>
  <c r="X221" i="1" s="1"/>
  <c r="P222" i="1"/>
  <c r="X222" i="1" s="1"/>
  <c r="P223" i="1"/>
  <c r="X223" i="1" s="1"/>
  <c r="P224" i="1"/>
  <c r="X224" i="1" s="1"/>
  <c r="P225" i="1"/>
  <c r="X225" i="1" s="1"/>
  <c r="P226" i="1"/>
  <c r="X226" i="1" s="1"/>
  <c r="P227" i="1"/>
  <c r="X227" i="1" s="1"/>
  <c r="P228" i="1"/>
  <c r="X228" i="1" s="1"/>
  <c r="P229" i="1"/>
  <c r="X229" i="1" s="1"/>
  <c r="P230" i="1"/>
  <c r="X230" i="1" s="1"/>
  <c r="P231" i="1"/>
  <c r="X231" i="1" s="1"/>
  <c r="P232" i="1"/>
  <c r="X232" i="1" s="1"/>
  <c r="P233" i="1"/>
  <c r="X233" i="1" s="1"/>
  <c r="P234" i="1"/>
  <c r="X234" i="1" s="1"/>
  <c r="P235" i="1"/>
  <c r="X235" i="1" s="1"/>
  <c r="P236" i="1"/>
  <c r="X236" i="1" s="1"/>
  <c r="P237" i="1"/>
  <c r="X237" i="1" s="1"/>
  <c r="P238" i="1"/>
  <c r="X238" i="1" s="1"/>
  <c r="P239" i="1"/>
  <c r="X239" i="1" s="1"/>
  <c r="P240" i="1"/>
  <c r="X240" i="1" s="1"/>
  <c r="P241" i="1"/>
  <c r="X241" i="1" s="1"/>
  <c r="P242" i="1"/>
  <c r="X242" i="1" s="1"/>
  <c r="P243" i="1"/>
  <c r="X243" i="1" s="1"/>
  <c r="P244" i="1"/>
  <c r="X244" i="1" s="1"/>
  <c r="P245" i="1"/>
  <c r="X245" i="1" s="1"/>
  <c r="P246" i="1"/>
  <c r="X246" i="1" s="1"/>
  <c r="P247" i="1"/>
  <c r="X247" i="1" s="1"/>
  <c r="P248" i="1"/>
  <c r="X248" i="1" s="1"/>
  <c r="P249" i="1"/>
  <c r="X249" i="1" s="1"/>
  <c r="P250" i="1"/>
  <c r="X250" i="1" s="1"/>
  <c r="P251" i="1"/>
  <c r="X251" i="1" s="1"/>
  <c r="P252" i="1"/>
  <c r="X252" i="1" s="1"/>
  <c r="P253" i="1"/>
  <c r="X253" i="1" s="1"/>
  <c r="P254" i="1"/>
  <c r="X254" i="1" s="1"/>
  <c r="P255" i="1"/>
  <c r="X255" i="1" s="1"/>
  <c r="P256" i="1"/>
  <c r="X256" i="1" s="1"/>
  <c r="P257" i="1"/>
  <c r="X257" i="1" s="1"/>
  <c r="P258" i="1"/>
  <c r="X258" i="1" s="1"/>
  <c r="P259" i="1"/>
  <c r="X259" i="1" s="1"/>
  <c r="P260" i="1"/>
  <c r="X260" i="1" s="1"/>
  <c r="P261" i="1"/>
  <c r="X261" i="1" s="1"/>
  <c r="P262" i="1"/>
  <c r="X262" i="1" s="1"/>
  <c r="P263" i="1"/>
  <c r="X263" i="1" s="1"/>
  <c r="P264" i="1"/>
  <c r="X264" i="1" s="1"/>
  <c r="P265" i="1"/>
  <c r="X265" i="1" s="1"/>
  <c r="P266" i="1"/>
  <c r="X266" i="1" s="1"/>
  <c r="P267" i="1"/>
  <c r="X267" i="1" s="1"/>
  <c r="P268" i="1"/>
  <c r="X268" i="1" s="1"/>
  <c r="P269" i="1"/>
  <c r="X269" i="1" s="1"/>
  <c r="P270" i="1"/>
  <c r="X270" i="1" s="1"/>
  <c r="P271" i="1"/>
  <c r="X271" i="1" s="1"/>
  <c r="P272" i="1"/>
  <c r="X272" i="1" s="1"/>
  <c r="P273" i="1"/>
  <c r="X273" i="1" s="1"/>
  <c r="P274" i="1"/>
  <c r="X274" i="1" s="1"/>
  <c r="P275" i="1"/>
  <c r="X275" i="1" s="1"/>
  <c r="P276" i="1"/>
  <c r="X276" i="1" s="1"/>
  <c r="P277" i="1"/>
  <c r="X277" i="1" s="1"/>
  <c r="P278" i="1"/>
  <c r="X278" i="1" s="1"/>
  <c r="P279" i="1"/>
  <c r="X279" i="1" s="1"/>
  <c r="P280" i="1"/>
  <c r="X280" i="1" s="1"/>
  <c r="P281" i="1"/>
  <c r="X281" i="1" s="1"/>
  <c r="P282" i="1"/>
  <c r="X282" i="1" s="1"/>
  <c r="P283" i="1"/>
  <c r="X283" i="1" s="1"/>
  <c r="P284" i="1"/>
  <c r="X284" i="1" s="1"/>
  <c r="P285" i="1"/>
  <c r="X285" i="1" s="1"/>
  <c r="P286" i="1"/>
  <c r="X286" i="1" s="1"/>
  <c r="P287" i="1"/>
  <c r="X287" i="1" s="1"/>
  <c r="P288" i="1"/>
  <c r="X288" i="1" s="1"/>
  <c r="P289" i="1"/>
  <c r="X289" i="1" s="1"/>
  <c r="P290" i="1"/>
  <c r="X290" i="1" s="1"/>
  <c r="P291" i="1"/>
  <c r="X291" i="1" s="1"/>
  <c r="P292" i="1"/>
  <c r="X292" i="1" s="1"/>
  <c r="P293" i="1"/>
  <c r="X293" i="1" s="1"/>
  <c r="P294" i="1"/>
  <c r="X294" i="1" s="1"/>
  <c r="P295" i="1"/>
  <c r="X295" i="1" s="1"/>
  <c r="P296" i="1"/>
  <c r="X296" i="1" s="1"/>
  <c r="P297" i="1"/>
  <c r="X297" i="1" s="1"/>
  <c r="P298" i="1"/>
  <c r="X298" i="1" s="1"/>
  <c r="P299" i="1"/>
  <c r="X299" i="1" s="1"/>
  <c r="P300" i="1"/>
  <c r="X300" i="1" s="1"/>
  <c r="P301" i="1"/>
  <c r="X301" i="1" s="1"/>
  <c r="P302" i="1"/>
  <c r="X302" i="1" s="1"/>
  <c r="P303" i="1"/>
  <c r="X303" i="1" s="1"/>
  <c r="P304" i="1"/>
  <c r="X304" i="1" s="1"/>
  <c r="P305" i="1"/>
  <c r="X305" i="1" s="1"/>
  <c r="P306" i="1"/>
  <c r="X306" i="1" s="1"/>
  <c r="P307" i="1"/>
  <c r="X307" i="1" s="1"/>
  <c r="P308" i="1"/>
  <c r="X308" i="1" s="1"/>
  <c r="P309" i="1"/>
  <c r="X309" i="1" s="1"/>
  <c r="P310" i="1"/>
  <c r="X310" i="1" s="1"/>
  <c r="P311" i="1"/>
  <c r="X311" i="1" s="1"/>
  <c r="P312" i="1"/>
  <c r="X312" i="1" s="1"/>
  <c r="P313" i="1"/>
  <c r="X313" i="1" s="1"/>
  <c r="P314" i="1"/>
  <c r="X314" i="1" s="1"/>
  <c r="P315" i="1"/>
  <c r="X315" i="1" s="1"/>
  <c r="P316" i="1"/>
  <c r="X316" i="1" s="1"/>
  <c r="P317" i="1"/>
  <c r="X317" i="1" s="1"/>
  <c r="P318" i="1"/>
  <c r="X318" i="1" s="1"/>
  <c r="P319" i="1"/>
  <c r="X319" i="1" s="1"/>
  <c r="P320" i="1"/>
  <c r="X320" i="1" s="1"/>
  <c r="P321" i="1"/>
  <c r="X321" i="1" s="1"/>
  <c r="P322" i="1"/>
  <c r="X322" i="1" s="1"/>
  <c r="P323" i="1"/>
  <c r="X323" i="1" s="1"/>
  <c r="P324" i="1"/>
  <c r="X324" i="1" s="1"/>
  <c r="P325" i="1"/>
  <c r="X325" i="1" s="1"/>
  <c r="P326" i="1"/>
  <c r="X326" i="1" s="1"/>
  <c r="P327" i="1"/>
  <c r="X327" i="1" s="1"/>
  <c r="P328" i="1"/>
  <c r="X328" i="1" s="1"/>
  <c r="P329" i="1"/>
  <c r="X329" i="1" s="1"/>
  <c r="P330" i="1"/>
  <c r="X330" i="1" s="1"/>
  <c r="P331" i="1"/>
  <c r="X331" i="1" s="1"/>
  <c r="P332" i="1"/>
  <c r="X332" i="1" s="1"/>
  <c r="P333" i="1"/>
  <c r="X333" i="1" s="1"/>
  <c r="P334" i="1"/>
  <c r="X334" i="1" s="1"/>
  <c r="P335" i="1"/>
  <c r="X335" i="1" s="1"/>
  <c r="P336" i="1"/>
  <c r="X336" i="1" s="1"/>
  <c r="P337" i="1"/>
  <c r="X337" i="1" s="1"/>
  <c r="P338" i="1"/>
  <c r="X338" i="1" s="1"/>
  <c r="P339" i="1"/>
  <c r="X339" i="1" s="1"/>
  <c r="P340" i="1"/>
  <c r="X340" i="1" s="1"/>
  <c r="P341" i="1"/>
  <c r="X341" i="1" s="1"/>
  <c r="P342" i="1"/>
  <c r="X342" i="1" s="1"/>
  <c r="P343" i="1"/>
  <c r="X343" i="1" s="1"/>
  <c r="P344" i="1"/>
  <c r="X344" i="1" s="1"/>
  <c r="P345" i="1"/>
  <c r="X345" i="1" s="1"/>
  <c r="P346" i="1"/>
  <c r="X346" i="1" s="1"/>
  <c r="P347" i="1"/>
  <c r="X347" i="1" s="1"/>
  <c r="P348" i="1"/>
  <c r="X348" i="1" s="1"/>
  <c r="P349" i="1"/>
  <c r="X349" i="1" s="1"/>
  <c r="P350" i="1"/>
  <c r="X350" i="1" s="1"/>
  <c r="P351" i="1"/>
  <c r="X351" i="1" s="1"/>
  <c r="P352" i="1"/>
  <c r="X352" i="1" s="1"/>
  <c r="P353" i="1"/>
  <c r="X353" i="1" s="1"/>
  <c r="P354" i="1"/>
  <c r="X354" i="1" s="1"/>
  <c r="P355" i="1"/>
  <c r="X355" i="1" s="1"/>
  <c r="P356" i="1"/>
  <c r="X356" i="1" s="1"/>
  <c r="P357" i="1"/>
  <c r="X357" i="1" s="1"/>
  <c r="P358" i="1"/>
  <c r="X358" i="1" s="1"/>
  <c r="P359" i="1"/>
  <c r="X359" i="1" s="1"/>
  <c r="P360" i="1"/>
  <c r="X360" i="1" s="1"/>
  <c r="P361" i="1"/>
  <c r="X361" i="1" s="1"/>
  <c r="P362" i="1"/>
  <c r="X362" i="1" s="1"/>
  <c r="P363" i="1"/>
  <c r="X363" i="1" s="1"/>
  <c r="P364" i="1"/>
  <c r="X364" i="1" s="1"/>
  <c r="P365" i="1"/>
  <c r="X365" i="1" s="1"/>
  <c r="P366" i="1"/>
  <c r="X366" i="1" s="1"/>
  <c r="P367" i="1"/>
  <c r="X367" i="1" s="1"/>
  <c r="P368" i="1"/>
  <c r="X368" i="1" s="1"/>
  <c r="P369" i="1"/>
  <c r="X369" i="1" s="1"/>
  <c r="P370" i="1"/>
  <c r="X370" i="1" s="1"/>
  <c r="P371" i="1"/>
  <c r="X371" i="1" s="1"/>
  <c r="P372" i="1"/>
  <c r="X372" i="1" s="1"/>
  <c r="P373" i="1"/>
  <c r="X373" i="1" s="1"/>
  <c r="P374" i="1"/>
  <c r="X374" i="1" s="1"/>
  <c r="P375" i="1"/>
  <c r="X375" i="1" s="1"/>
  <c r="P376" i="1"/>
  <c r="X376" i="1" s="1"/>
  <c r="P377" i="1"/>
  <c r="X377" i="1" s="1"/>
  <c r="P378" i="1"/>
  <c r="X378" i="1" s="1"/>
  <c r="P379" i="1"/>
  <c r="X379" i="1" s="1"/>
  <c r="P380" i="1"/>
  <c r="X380" i="1" s="1"/>
  <c r="P381" i="1"/>
  <c r="X381" i="1" s="1"/>
  <c r="P382" i="1"/>
  <c r="X382" i="1" s="1"/>
  <c r="P383" i="1"/>
  <c r="X383" i="1" s="1"/>
  <c r="P384" i="1"/>
  <c r="X384" i="1" s="1"/>
  <c r="P385" i="1"/>
  <c r="X385" i="1" s="1"/>
  <c r="P386" i="1"/>
  <c r="X386" i="1" s="1"/>
  <c r="P387" i="1"/>
  <c r="X387" i="1" s="1"/>
  <c r="P388" i="1"/>
  <c r="X388" i="1" s="1"/>
  <c r="P389" i="1"/>
  <c r="X389" i="1" s="1"/>
  <c r="P390" i="1"/>
  <c r="X390" i="1" s="1"/>
  <c r="P391" i="1"/>
  <c r="X391" i="1" s="1"/>
  <c r="P392" i="1"/>
  <c r="X392" i="1" s="1"/>
  <c r="P393" i="1"/>
  <c r="X393" i="1" s="1"/>
  <c r="P394" i="1"/>
  <c r="X394" i="1" s="1"/>
  <c r="P395" i="1"/>
  <c r="X395" i="1" s="1"/>
  <c r="P396" i="1"/>
  <c r="X396" i="1" s="1"/>
  <c r="P397" i="1"/>
  <c r="X397" i="1" s="1"/>
  <c r="P398" i="1"/>
  <c r="X398" i="1" s="1"/>
  <c r="P399" i="1"/>
  <c r="X399" i="1" s="1"/>
  <c r="P400" i="1"/>
  <c r="X400" i="1" s="1"/>
  <c r="P401" i="1"/>
  <c r="X401" i="1" s="1"/>
  <c r="P402" i="1"/>
  <c r="X402" i="1" s="1"/>
  <c r="P403" i="1"/>
  <c r="X403" i="1" s="1"/>
  <c r="P404" i="1"/>
  <c r="X404" i="1" s="1"/>
  <c r="P405" i="1"/>
  <c r="X405" i="1" s="1"/>
  <c r="P406" i="1"/>
  <c r="X406" i="1" s="1"/>
  <c r="P407" i="1"/>
  <c r="X407" i="1" s="1"/>
  <c r="P408" i="1"/>
  <c r="X408" i="1" s="1"/>
  <c r="P409" i="1"/>
  <c r="X409" i="1" s="1"/>
  <c r="P410" i="1"/>
  <c r="X410" i="1" s="1"/>
  <c r="P411" i="1"/>
  <c r="X411" i="1" s="1"/>
  <c r="P412" i="1"/>
  <c r="X412" i="1" s="1"/>
  <c r="P413" i="1"/>
  <c r="X413" i="1" s="1"/>
  <c r="P414" i="1"/>
  <c r="X414" i="1" s="1"/>
  <c r="P415" i="1"/>
  <c r="X415" i="1" s="1"/>
  <c r="P416" i="1"/>
  <c r="X416" i="1" s="1"/>
  <c r="P417" i="1"/>
  <c r="X417" i="1" s="1"/>
  <c r="P418" i="1"/>
  <c r="X418" i="1" s="1"/>
  <c r="P419" i="1"/>
  <c r="X419" i="1" s="1"/>
  <c r="P420" i="1"/>
  <c r="X420" i="1" s="1"/>
  <c r="P421" i="1"/>
  <c r="X421" i="1" s="1"/>
  <c r="P422" i="1"/>
  <c r="X422" i="1" s="1"/>
  <c r="P423" i="1"/>
  <c r="X423" i="1" s="1"/>
  <c r="P424" i="1"/>
  <c r="X424" i="1" s="1"/>
  <c r="P425" i="1"/>
  <c r="X425" i="1" s="1"/>
  <c r="P426" i="1"/>
  <c r="X426" i="1" s="1"/>
  <c r="P427" i="1"/>
  <c r="X427" i="1" s="1"/>
  <c r="P428" i="1"/>
  <c r="X428" i="1" s="1"/>
  <c r="P429" i="1"/>
  <c r="X429" i="1" s="1"/>
  <c r="P430" i="1"/>
  <c r="X430" i="1" s="1"/>
  <c r="P431" i="1"/>
  <c r="X431" i="1" s="1"/>
  <c r="P432" i="1"/>
  <c r="X432" i="1" s="1"/>
  <c r="P433" i="1"/>
  <c r="X433" i="1" s="1"/>
  <c r="P434" i="1"/>
  <c r="X434" i="1" s="1"/>
  <c r="P435" i="1"/>
  <c r="X435" i="1" s="1"/>
  <c r="P436" i="1"/>
  <c r="X436" i="1" s="1"/>
  <c r="P437" i="1"/>
  <c r="X437" i="1" s="1"/>
  <c r="P438" i="1"/>
  <c r="X438" i="1" s="1"/>
  <c r="P439" i="1"/>
  <c r="X439" i="1" s="1"/>
  <c r="P440" i="1"/>
  <c r="X440" i="1" s="1"/>
  <c r="P441" i="1"/>
  <c r="X441" i="1" s="1"/>
  <c r="P442" i="1"/>
  <c r="X442" i="1" s="1"/>
  <c r="P443" i="1"/>
  <c r="X443" i="1" s="1"/>
  <c r="P444" i="1"/>
  <c r="X444" i="1" s="1"/>
  <c r="P445" i="1"/>
  <c r="X445" i="1" s="1"/>
  <c r="P446" i="1"/>
  <c r="X446" i="1" s="1"/>
  <c r="P447" i="1"/>
  <c r="X447" i="1" s="1"/>
  <c r="P448" i="1"/>
  <c r="X448" i="1" s="1"/>
  <c r="P449" i="1"/>
  <c r="X449" i="1" s="1"/>
  <c r="P450" i="1"/>
  <c r="X450" i="1" s="1"/>
  <c r="P451" i="1"/>
  <c r="X451" i="1" s="1"/>
  <c r="P452" i="1"/>
  <c r="X452" i="1" s="1"/>
  <c r="P453" i="1"/>
  <c r="X453" i="1" s="1"/>
  <c r="P454" i="1"/>
  <c r="X454" i="1" s="1"/>
  <c r="P455" i="1"/>
  <c r="X455" i="1" s="1"/>
  <c r="P456" i="1"/>
  <c r="X456" i="1" s="1"/>
  <c r="P457" i="1"/>
  <c r="X457" i="1" s="1"/>
  <c r="P458" i="1"/>
  <c r="X458" i="1" s="1"/>
  <c r="P459" i="1"/>
  <c r="X459" i="1" s="1"/>
  <c r="P460" i="1"/>
  <c r="X460" i="1" s="1"/>
  <c r="P461" i="1"/>
  <c r="X461" i="1" s="1"/>
  <c r="P462" i="1"/>
  <c r="X462" i="1" s="1"/>
  <c r="P463" i="1"/>
  <c r="X463" i="1" s="1"/>
  <c r="P464" i="1"/>
  <c r="X464" i="1" s="1"/>
  <c r="P465" i="1"/>
  <c r="X465" i="1" s="1"/>
  <c r="P466" i="1"/>
  <c r="X466" i="1" s="1"/>
  <c r="P467" i="1"/>
  <c r="X467" i="1" s="1"/>
  <c r="P468" i="1"/>
  <c r="X468" i="1" s="1"/>
  <c r="P469" i="1"/>
  <c r="X469" i="1" s="1"/>
  <c r="P470" i="1"/>
  <c r="X470" i="1" s="1"/>
  <c r="P471" i="1"/>
  <c r="X471" i="1" s="1"/>
  <c r="P472" i="1"/>
  <c r="X472" i="1" s="1"/>
  <c r="P473" i="1"/>
  <c r="X473" i="1" s="1"/>
  <c r="P474" i="1"/>
  <c r="X474" i="1" s="1"/>
  <c r="P475" i="1"/>
  <c r="X475" i="1" s="1"/>
  <c r="P476" i="1"/>
  <c r="X476" i="1" s="1"/>
  <c r="P477" i="1"/>
  <c r="X477" i="1" s="1"/>
  <c r="P478" i="1"/>
  <c r="X478" i="1" s="1"/>
  <c r="P479" i="1"/>
  <c r="X479" i="1" s="1"/>
  <c r="P480" i="1"/>
  <c r="X480" i="1" s="1"/>
  <c r="P481" i="1"/>
  <c r="X481" i="1" s="1"/>
  <c r="P482" i="1"/>
  <c r="X482" i="1" s="1"/>
  <c r="P483" i="1"/>
  <c r="X483" i="1" s="1"/>
  <c r="P484" i="1"/>
  <c r="X484" i="1" s="1"/>
  <c r="P485" i="1"/>
  <c r="X485" i="1" s="1"/>
  <c r="P486" i="1"/>
  <c r="X486" i="1" s="1"/>
  <c r="P487" i="1"/>
  <c r="X487" i="1" s="1"/>
  <c r="P488" i="1"/>
  <c r="X488" i="1" s="1"/>
  <c r="P489" i="1"/>
  <c r="X489" i="1" s="1"/>
  <c r="P490" i="1"/>
  <c r="X490" i="1" s="1"/>
  <c r="P491" i="1"/>
  <c r="X491" i="1" s="1"/>
  <c r="P492" i="1"/>
  <c r="X492" i="1" s="1"/>
  <c r="P493" i="1"/>
  <c r="X493" i="1" s="1"/>
  <c r="P494" i="1"/>
  <c r="X494" i="1" s="1"/>
  <c r="P495" i="1"/>
  <c r="X495" i="1" s="1"/>
  <c r="P496" i="1"/>
  <c r="X496" i="1" s="1"/>
  <c r="P497" i="1"/>
  <c r="X497" i="1" s="1"/>
  <c r="P498" i="1"/>
  <c r="X498" i="1" s="1"/>
  <c r="P499" i="1"/>
  <c r="X499" i="1" s="1"/>
  <c r="P500" i="1"/>
  <c r="X500" i="1" s="1"/>
  <c r="P501" i="1"/>
  <c r="X501" i="1" s="1"/>
  <c r="P502" i="1"/>
  <c r="X502" i="1" s="1"/>
  <c r="P503" i="1"/>
  <c r="X503" i="1" s="1"/>
  <c r="P504" i="1"/>
  <c r="X504" i="1" s="1"/>
  <c r="P505" i="1"/>
  <c r="X505" i="1" s="1"/>
  <c r="P506" i="1"/>
  <c r="X506" i="1" s="1"/>
  <c r="P507" i="1"/>
  <c r="X507" i="1" s="1"/>
  <c r="P508" i="1"/>
  <c r="X508" i="1" s="1"/>
  <c r="P509" i="1"/>
  <c r="X509" i="1" s="1"/>
  <c r="P510" i="1"/>
  <c r="X510" i="1" s="1"/>
  <c r="P511" i="1"/>
  <c r="X511" i="1" s="1"/>
  <c r="P512" i="1"/>
  <c r="X512" i="1" s="1"/>
  <c r="P513" i="1"/>
  <c r="X513" i="1" s="1"/>
  <c r="P514" i="1"/>
  <c r="X514" i="1" s="1"/>
  <c r="P515" i="1"/>
  <c r="X515" i="1" s="1"/>
  <c r="P516" i="1"/>
  <c r="X516" i="1" s="1"/>
  <c r="P517" i="1"/>
  <c r="X517" i="1" s="1"/>
  <c r="P518" i="1"/>
  <c r="X518" i="1" s="1"/>
  <c r="P519" i="1"/>
  <c r="X519" i="1" s="1"/>
  <c r="P520" i="1"/>
  <c r="X520" i="1" s="1"/>
  <c r="P521" i="1"/>
  <c r="X521" i="1" s="1"/>
  <c r="P522" i="1"/>
  <c r="X522" i="1" s="1"/>
  <c r="P523" i="1"/>
  <c r="X523" i="1" s="1"/>
  <c r="P524" i="1"/>
  <c r="X524" i="1" s="1"/>
  <c r="P525" i="1"/>
  <c r="X525" i="1" s="1"/>
  <c r="P526" i="1"/>
  <c r="X526" i="1" s="1"/>
  <c r="P527" i="1"/>
  <c r="X527" i="1" s="1"/>
  <c r="P528" i="1"/>
  <c r="X528" i="1" s="1"/>
  <c r="P529" i="1"/>
  <c r="X529" i="1" s="1"/>
  <c r="P530" i="1"/>
  <c r="X530" i="1" s="1"/>
  <c r="P531" i="1"/>
  <c r="X531" i="1" s="1"/>
  <c r="P532" i="1"/>
  <c r="X532" i="1" s="1"/>
  <c r="P533" i="1"/>
  <c r="X533" i="1" s="1"/>
  <c r="P534" i="1"/>
  <c r="X534" i="1" s="1"/>
  <c r="P535" i="1"/>
  <c r="X535" i="1" s="1"/>
  <c r="P536" i="1"/>
  <c r="X536" i="1" s="1"/>
  <c r="P537" i="1"/>
  <c r="X537" i="1" s="1"/>
  <c r="P538" i="1"/>
  <c r="X538" i="1" s="1"/>
  <c r="P539" i="1"/>
  <c r="X539" i="1" s="1"/>
  <c r="P540" i="1"/>
  <c r="X540" i="1" s="1"/>
  <c r="P541" i="1"/>
  <c r="X541" i="1" s="1"/>
  <c r="P542" i="1"/>
  <c r="X542" i="1" s="1"/>
  <c r="P543" i="1"/>
  <c r="X543" i="1" s="1"/>
  <c r="P544" i="1"/>
  <c r="X544" i="1" s="1"/>
  <c r="P545" i="1"/>
  <c r="X545" i="1" s="1"/>
  <c r="P546" i="1"/>
  <c r="X546" i="1" s="1"/>
  <c r="P547" i="1"/>
  <c r="X547" i="1" s="1"/>
  <c r="P548" i="1"/>
  <c r="X548" i="1" s="1"/>
  <c r="P549" i="1"/>
  <c r="X549" i="1" s="1"/>
  <c r="P550" i="1"/>
  <c r="X550" i="1" s="1"/>
  <c r="P551" i="1"/>
  <c r="X551" i="1" s="1"/>
  <c r="P552" i="1"/>
  <c r="X552" i="1" s="1"/>
  <c r="P553" i="1"/>
  <c r="X553" i="1" s="1"/>
  <c r="P554" i="1"/>
  <c r="X554" i="1" s="1"/>
  <c r="P555" i="1"/>
  <c r="X555" i="1" s="1"/>
  <c r="P556" i="1"/>
  <c r="X556" i="1" s="1"/>
  <c r="P557" i="1"/>
  <c r="X557" i="1" s="1"/>
  <c r="P558" i="1"/>
  <c r="X558" i="1" s="1"/>
  <c r="P559" i="1"/>
  <c r="X559" i="1" s="1"/>
  <c r="P560" i="1"/>
  <c r="X560" i="1" s="1"/>
  <c r="P561" i="1"/>
  <c r="X561" i="1" s="1"/>
  <c r="P562" i="1"/>
  <c r="X562" i="1" s="1"/>
  <c r="P563" i="1"/>
  <c r="X563" i="1" s="1"/>
  <c r="P564" i="1"/>
  <c r="X564" i="1" s="1"/>
  <c r="P565" i="1"/>
  <c r="X565" i="1" s="1"/>
  <c r="P566" i="1"/>
  <c r="X566" i="1" s="1"/>
  <c r="P567" i="1"/>
  <c r="X567" i="1" s="1"/>
  <c r="P568" i="1"/>
  <c r="X568" i="1" s="1"/>
  <c r="P569" i="1"/>
  <c r="X569" i="1" s="1"/>
  <c r="P570" i="1"/>
  <c r="X570" i="1" s="1"/>
  <c r="P571" i="1"/>
  <c r="X571" i="1" s="1"/>
  <c r="P572" i="1"/>
  <c r="X572" i="1" s="1"/>
  <c r="P573" i="1"/>
  <c r="X573" i="1" s="1"/>
  <c r="P574" i="1"/>
  <c r="X574" i="1" s="1"/>
  <c r="P575" i="1"/>
  <c r="X575" i="1" s="1"/>
  <c r="P576" i="1"/>
  <c r="X576" i="1" s="1"/>
  <c r="P577" i="1"/>
  <c r="X577" i="1" s="1"/>
  <c r="P578" i="1"/>
  <c r="X578" i="1" s="1"/>
  <c r="P579" i="1"/>
  <c r="X579" i="1" s="1"/>
  <c r="P580" i="1"/>
  <c r="X580" i="1" s="1"/>
  <c r="P581" i="1"/>
  <c r="X581" i="1" s="1"/>
  <c r="P582" i="1"/>
  <c r="X582" i="1" s="1"/>
  <c r="P583" i="1"/>
  <c r="X583" i="1" s="1"/>
  <c r="P584" i="1"/>
  <c r="X584" i="1" s="1"/>
  <c r="P585" i="1"/>
  <c r="X585" i="1" s="1"/>
  <c r="P586" i="1"/>
  <c r="X586" i="1" s="1"/>
  <c r="P587" i="1"/>
  <c r="X587" i="1" s="1"/>
  <c r="P588" i="1"/>
  <c r="X588" i="1" s="1"/>
  <c r="P589" i="1"/>
  <c r="X589" i="1" s="1"/>
  <c r="P590" i="1"/>
  <c r="X590" i="1" s="1"/>
  <c r="P591" i="1"/>
  <c r="X591" i="1" s="1"/>
  <c r="P592" i="1"/>
  <c r="X592" i="1" s="1"/>
  <c r="P593" i="1"/>
  <c r="X593" i="1" s="1"/>
  <c r="P594" i="1"/>
  <c r="X594" i="1" s="1"/>
  <c r="P595" i="1"/>
  <c r="X595" i="1" s="1"/>
  <c r="P596" i="1"/>
  <c r="X596" i="1" s="1"/>
  <c r="P597" i="1"/>
  <c r="X597" i="1" s="1"/>
  <c r="P598" i="1"/>
  <c r="X598" i="1" s="1"/>
  <c r="P599" i="1"/>
  <c r="X599" i="1" s="1"/>
  <c r="P600" i="1"/>
  <c r="X600" i="1" s="1"/>
  <c r="P601" i="1"/>
  <c r="X601" i="1" s="1"/>
  <c r="P602" i="1"/>
  <c r="X602" i="1" s="1"/>
  <c r="P603" i="1"/>
  <c r="X603" i="1" s="1"/>
  <c r="P604" i="1"/>
  <c r="X604" i="1" s="1"/>
  <c r="P605" i="1"/>
  <c r="X605" i="1" s="1"/>
  <c r="P606" i="1"/>
  <c r="X606" i="1" s="1"/>
  <c r="P607" i="1"/>
  <c r="X607" i="1" s="1"/>
  <c r="P608" i="1"/>
  <c r="X608" i="1" s="1"/>
  <c r="P609" i="1"/>
  <c r="X609" i="1" s="1"/>
  <c r="P610" i="1"/>
  <c r="X610" i="1" s="1"/>
  <c r="P611" i="1"/>
  <c r="X611" i="1" s="1"/>
  <c r="P612" i="1"/>
  <c r="X612" i="1" s="1"/>
  <c r="P613" i="1"/>
  <c r="X613" i="1" s="1"/>
  <c r="P614" i="1"/>
  <c r="X614" i="1" s="1"/>
  <c r="P615" i="1"/>
  <c r="X615" i="1" s="1"/>
  <c r="P616" i="1"/>
  <c r="X616" i="1" s="1"/>
  <c r="P617" i="1"/>
  <c r="X617" i="1" s="1"/>
  <c r="P618" i="1"/>
  <c r="X618" i="1" s="1"/>
  <c r="P619" i="1"/>
  <c r="X619" i="1" s="1"/>
  <c r="P620" i="1"/>
  <c r="X620" i="1" s="1"/>
  <c r="P621" i="1"/>
  <c r="X621" i="1" s="1"/>
  <c r="P622" i="1"/>
  <c r="X622" i="1" s="1"/>
  <c r="P623" i="1"/>
  <c r="X623" i="1" s="1"/>
  <c r="P624" i="1"/>
  <c r="X624" i="1" s="1"/>
  <c r="P625" i="1"/>
  <c r="X625" i="1" s="1"/>
  <c r="P626" i="1"/>
  <c r="X626" i="1" s="1"/>
  <c r="P627" i="1"/>
  <c r="X627" i="1" s="1"/>
  <c r="P628" i="1"/>
  <c r="X628" i="1" s="1"/>
  <c r="P629" i="1"/>
  <c r="X629" i="1" s="1"/>
  <c r="P630" i="1"/>
  <c r="X630" i="1" s="1"/>
  <c r="P631" i="1"/>
  <c r="X631" i="1" s="1"/>
  <c r="P632" i="1"/>
  <c r="X632" i="1" s="1"/>
  <c r="P633" i="1"/>
  <c r="X633" i="1" s="1"/>
  <c r="P634" i="1"/>
  <c r="X634" i="1" s="1"/>
  <c r="P635" i="1"/>
  <c r="X635" i="1" s="1"/>
  <c r="P636" i="1"/>
  <c r="X636" i="1" s="1"/>
  <c r="P637" i="1"/>
  <c r="X637" i="1" s="1"/>
  <c r="P638" i="1"/>
  <c r="X638" i="1" s="1"/>
  <c r="P639" i="1"/>
  <c r="X639" i="1" s="1"/>
  <c r="P640" i="1"/>
  <c r="X640" i="1" s="1"/>
  <c r="P641" i="1"/>
  <c r="X641" i="1" s="1"/>
  <c r="P642" i="1"/>
  <c r="X642" i="1" s="1"/>
  <c r="P643" i="1"/>
  <c r="X643" i="1" s="1"/>
  <c r="P644" i="1"/>
  <c r="X644" i="1" s="1"/>
  <c r="P645" i="1"/>
  <c r="X645" i="1" s="1"/>
  <c r="P646" i="1"/>
  <c r="X646" i="1" s="1"/>
  <c r="P647" i="1"/>
  <c r="X647" i="1" s="1"/>
  <c r="P648" i="1"/>
  <c r="X648" i="1" s="1"/>
  <c r="P649" i="1"/>
  <c r="X649" i="1" s="1"/>
  <c r="P650" i="1"/>
  <c r="X650" i="1" s="1"/>
  <c r="P651" i="1"/>
  <c r="X651" i="1" s="1"/>
  <c r="P652" i="1"/>
  <c r="X652" i="1" s="1"/>
  <c r="P653" i="1"/>
  <c r="X653" i="1" s="1"/>
  <c r="P654" i="1"/>
  <c r="X654" i="1" s="1"/>
  <c r="P655" i="1"/>
  <c r="X655" i="1" s="1"/>
  <c r="P656" i="1"/>
  <c r="X656" i="1" s="1"/>
  <c r="P657" i="1"/>
  <c r="X657" i="1" s="1"/>
  <c r="P658" i="1"/>
  <c r="X658" i="1" s="1"/>
  <c r="P659" i="1"/>
  <c r="X659" i="1" s="1"/>
  <c r="P660" i="1"/>
  <c r="X660" i="1" s="1"/>
  <c r="P661" i="1"/>
  <c r="X661" i="1" s="1"/>
  <c r="P662" i="1"/>
  <c r="X662" i="1" s="1"/>
  <c r="P663" i="1"/>
  <c r="X663" i="1" s="1"/>
  <c r="P664" i="1"/>
  <c r="X664" i="1" s="1"/>
  <c r="P665" i="1"/>
  <c r="X665" i="1" s="1"/>
  <c r="P666" i="1"/>
  <c r="X666" i="1" s="1"/>
  <c r="P667" i="1"/>
  <c r="X667" i="1" s="1"/>
  <c r="P668" i="1"/>
  <c r="X668" i="1" s="1"/>
  <c r="P669" i="1"/>
  <c r="X669" i="1" s="1"/>
  <c r="P670" i="1"/>
  <c r="X670" i="1" s="1"/>
  <c r="P671" i="1"/>
  <c r="X671" i="1" s="1"/>
  <c r="P672" i="1"/>
  <c r="X672" i="1" s="1"/>
  <c r="P673" i="1"/>
  <c r="X673" i="1" s="1"/>
  <c r="P674" i="1"/>
  <c r="X674" i="1" s="1"/>
  <c r="P675" i="1"/>
  <c r="X675" i="1" s="1"/>
  <c r="P676" i="1"/>
  <c r="X676" i="1" s="1"/>
  <c r="P677" i="1"/>
  <c r="X677" i="1" s="1"/>
  <c r="P678" i="1"/>
  <c r="X678" i="1" s="1"/>
  <c r="P679" i="1"/>
  <c r="X679" i="1" s="1"/>
  <c r="P680" i="1"/>
  <c r="X680" i="1" s="1"/>
  <c r="P681" i="1"/>
  <c r="X681" i="1" s="1"/>
  <c r="P682" i="1"/>
  <c r="X682" i="1" s="1"/>
  <c r="P683" i="1"/>
  <c r="X683" i="1" s="1"/>
  <c r="P684" i="1"/>
  <c r="X684" i="1" s="1"/>
  <c r="P685" i="1"/>
  <c r="X685" i="1" s="1"/>
  <c r="P686" i="1"/>
  <c r="X686" i="1" s="1"/>
  <c r="P687" i="1"/>
  <c r="X687" i="1" s="1"/>
  <c r="P688" i="1"/>
  <c r="X688" i="1" s="1"/>
  <c r="P689" i="1"/>
  <c r="X689" i="1" s="1"/>
  <c r="P690" i="1"/>
  <c r="X690" i="1" s="1"/>
  <c r="P691" i="1"/>
  <c r="X691" i="1" s="1"/>
  <c r="P692" i="1"/>
  <c r="X692" i="1" s="1"/>
  <c r="P693" i="1"/>
  <c r="X693" i="1" s="1"/>
  <c r="P694" i="1"/>
  <c r="X694" i="1" s="1"/>
  <c r="P695" i="1"/>
  <c r="X695" i="1" s="1"/>
  <c r="P696" i="1"/>
  <c r="X696" i="1" s="1"/>
  <c r="P697" i="1"/>
  <c r="X697" i="1" s="1"/>
  <c r="P698" i="1"/>
  <c r="X698" i="1" s="1"/>
  <c r="P699" i="1"/>
  <c r="X699" i="1" s="1"/>
  <c r="P700" i="1"/>
  <c r="X700" i="1" s="1"/>
  <c r="P701" i="1"/>
  <c r="X701" i="1" s="1"/>
  <c r="P702" i="1"/>
  <c r="X702" i="1" s="1"/>
  <c r="P703" i="1"/>
  <c r="X703" i="1" s="1"/>
  <c r="P704" i="1"/>
  <c r="X704" i="1" s="1"/>
  <c r="P705" i="1"/>
  <c r="X705" i="1" s="1"/>
  <c r="P706" i="1"/>
  <c r="X706" i="1" s="1"/>
  <c r="P707" i="1"/>
  <c r="X707" i="1" s="1"/>
  <c r="P708" i="1"/>
  <c r="X708" i="1" s="1"/>
  <c r="P709" i="1"/>
  <c r="X709" i="1" s="1"/>
  <c r="P710" i="1"/>
  <c r="X710" i="1" s="1"/>
  <c r="P711" i="1"/>
  <c r="X711" i="1" s="1"/>
  <c r="P712" i="1"/>
  <c r="X712" i="1" s="1"/>
  <c r="P713" i="1"/>
  <c r="X713" i="1" s="1"/>
  <c r="P714" i="1"/>
  <c r="X714" i="1" s="1"/>
  <c r="P715" i="1"/>
  <c r="X715" i="1" s="1"/>
  <c r="P716" i="1"/>
  <c r="X716" i="1" s="1"/>
  <c r="P717" i="1"/>
  <c r="X717" i="1" s="1"/>
  <c r="P718" i="1"/>
  <c r="X718" i="1" s="1"/>
  <c r="P719" i="1"/>
  <c r="X719" i="1" s="1"/>
  <c r="P720" i="1"/>
  <c r="X720" i="1" s="1"/>
  <c r="P721" i="1"/>
  <c r="X721" i="1" s="1"/>
  <c r="P722" i="1"/>
  <c r="X722" i="1" s="1"/>
  <c r="P723" i="1"/>
  <c r="X723" i="1" s="1"/>
  <c r="P724" i="1"/>
  <c r="X724" i="1" s="1"/>
  <c r="P725" i="1"/>
  <c r="X725" i="1" s="1"/>
  <c r="P726" i="1"/>
  <c r="X726" i="1" s="1"/>
  <c r="P727" i="1"/>
  <c r="X727" i="1" s="1"/>
  <c r="P728" i="1"/>
  <c r="X728" i="1" s="1"/>
  <c r="P729" i="1"/>
  <c r="X729" i="1" s="1"/>
  <c r="P730" i="1"/>
  <c r="X730" i="1" s="1"/>
  <c r="P731" i="1"/>
  <c r="X731" i="1" s="1"/>
  <c r="P732" i="1"/>
  <c r="X732" i="1" s="1"/>
  <c r="P733" i="1"/>
  <c r="X733" i="1" s="1"/>
  <c r="P734" i="1"/>
  <c r="X734" i="1" s="1"/>
  <c r="P735" i="1"/>
  <c r="X735" i="1" s="1"/>
  <c r="P736" i="1"/>
  <c r="X736" i="1" s="1"/>
  <c r="P737" i="1"/>
  <c r="X737" i="1" s="1"/>
  <c r="P738" i="1"/>
  <c r="X738" i="1" s="1"/>
  <c r="P739" i="1"/>
  <c r="X739" i="1" s="1"/>
  <c r="P740" i="1"/>
  <c r="X740" i="1" s="1"/>
  <c r="P741" i="1"/>
  <c r="X741" i="1" s="1"/>
  <c r="P742" i="1"/>
  <c r="X742" i="1" s="1"/>
  <c r="P743" i="1"/>
  <c r="X743" i="1" s="1"/>
  <c r="P744" i="1"/>
  <c r="X744" i="1" s="1"/>
  <c r="P745" i="1"/>
  <c r="X745" i="1" s="1"/>
  <c r="P746" i="1"/>
  <c r="X746" i="1" s="1"/>
  <c r="P747" i="1"/>
  <c r="X747" i="1" s="1"/>
  <c r="P748" i="1"/>
  <c r="X748" i="1" s="1"/>
  <c r="P749" i="1"/>
  <c r="X749" i="1" s="1"/>
  <c r="P750" i="1"/>
  <c r="X750" i="1" s="1"/>
  <c r="P751" i="1"/>
  <c r="X751" i="1" s="1"/>
  <c r="P752" i="1"/>
  <c r="X752" i="1" s="1"/>
  <c r="P753" i="1"/>
  <c r="X753" i="1" s="1"/>
  <c r="P754" i="1"/>
  <c r="X754" i="1" s="1"/>
  <c r="P755" i="1"/>
  <c r="X755" i="1" s="1"/>
  <c r="P756" i="1"/>
  <c r="X756" i="1" s="1"/>
  <c r="P757" i="1"/>
  <c r="X757" i="1" s="1"/>
  <c r="P758" i="1"/>
  <c r="X758" i="1" s="1"/>
  <c r="P759" i="1"/>
  <c r="X759" i="1" s="1"/>
  <c r="P760" i="1"/>
  <c r="X760" i="1" s="1"/>
  <c r="P761" i="1"/>
  <c r="X761" i="1" s="1"/>
  <c r="P762" i="1"/>
  <c r="X762" i="1" s="1"/>
  <c r="P763" i="1"/>
  <c r="X763" i="1" s="1"/>
  <c r="P764" i="1"/>
  <c r="X764" i="1" s="1"/>
  <c r="P765" i="1"/>
  <c r="X765" i="1" s="1"/>
  <c r="P766" i="1"/>
  <c r="X766" i="1" s="1"/>
  <c r="P767" i="1"/>
  <c r="X767" i="1" s="1"/>
  <c r="P768" i="1"/>
  <c r="X768" i="1" s="1"/>
  <c r="P769" i="1"/>
  <c r="X769" i="1" s="1"/>
  <c r="P770" i="1"/>
  <c r="X770" i="1" s="1"/>
  <c r="P771" i="1"/>
  <c r="X771" i="1" s="1"/>
  <c r="P772" i="1"/>
  <c r="X772" i="1" s="1"/>
  <c r="P773" i="1"/>
  <c r="X773" i="1" s="1"/>
  <c r="P774" i="1"/>
  <c r="X774" i="1" s="1"/>
  <c r="P775" i="1"/>
  <c r="X775" i="1" s="1"/>
  <c r="P776" i="1"/>
  <c r="X776" i="1" s="1"/>
  <c r="P777" i="1"/>
  <c r="X777" i="1" s="1"/>
  <c r="P778" i="1"/>
  <c r="X778" i="1" s="1"/>
  <c r="P779" i="1"/>
  <c r="X779" i="1" s="1"/>
  <c r="P780" i="1"/>
  <c r="X780" i="1" s="1"/>
  <c r="P781" i="1"/>
  <c r="X781" i="1" s="1"/>
  <c r="P782" i="1"/>
  <c r="X782" i="1" s="1"/>
  <c r="P783" i="1"/>
  <c r="X783" i="1" s="1"/>
  <c r="P784" i="1"/>
  <c r="X784" i="1" s="1"/>
  <c r="P785" i="1"/>
  <c r="X785" i="1" s="1"/>
  <c r="P786" i="1"/>
  <c r="X786" i="1" s="1"/>
  <c r="P787" i="1"/>
  <c r="X787" i="1" s="1"/>
  <c r="P788" i="1"/>
  <c r="X788" i="1" s="1"/>
  <c r="P789" i="1"/>
  <c r="X789" i="1" s="1"/>
  <c r="P790" i="1"/>
  <c r="X790" i="1" s="1"/>
  <c r="P791" i="1"/>
  <c r="X791" i="1" s="1"/>
  <c r="P792" i="1"/>
  <c r="X792" i="1" s="1"/>
  <c r="P793" i="1"/>
  <c r="X793" i="1" s="1"/>
  <c r="P794" i="1"/>
  <c r="X794" i="1" s="1"/>
  <c r="P795" i="1"/>
  <c r="X795" i="1" s="1"/>
  <c r="P796" i="1"/>
  <c r="X796" i="1" s="1"/>
  <c r="P797" i="1"/>
  <c r="X797" i="1" s="1"/>
  <c r="P798" i="1"/>
  <c r="X798" i="1" s="1"/>
  <c r="P799" i="1"/>
  <c r="X799" i="1" s="1"/>
  <c r="P800" i="1"/>
  <c r="X800" i="1" s="1"/>
  <c r="P801" i="1"/>
  <c r="X801" i="1" s="1"/>
  <c r="P802" i="1"/>
  <c r="X802" i="1" s="1"/>
  <c r="P803" i="1"/>
  <c r="X803" i="1" s="1"/>
  <c r="P804" i="1"/>
  <c r="X804" i="1" s="1"/>
  <c r="P805" i="1"/>
  <c r="X805" i="1" s="1"/>
  <c r="P806" i="1"/>
  <c r="X806" i="1" s="1"/>
  <c r="P807" i="1"/>
  <c r="X807" i="1" s="1"/>
  <c r="P808" i="1"/>
  <c r="X808" i="1" s="1"/>
  <c r="P809" i="1"/>
  <c r="X809" i="1" s="1"/>
  <c r="P810" i="1"/>
  <c r="X810" i="1" s="1"/>
  <c r="P811" i="1"/>
  <c r="X811" i="1" s="1"/>
  <c r="P812" i="1"/>
  <c r="X812" i="1" s="1"/>
  <c r="P813" i="1"/>
  <c r="X813" i="1" s="1"/>
  <c r="P814" i="1"/>
  <c r="X814" i="1" s="1"/>
  <c r="P815" i="1"/>
  <c r="X815" i="1" s="1"/>
  <c r="P816" i="1"/>
  <c r="X816" i="1" s="1"/>
  <c r="P817" i="1"/>
  <c r="X817" i="1" s="1"/>
  <c r="P818" i="1"/>
  <c r="X818" i="1" s="1"/>
  <c r="P819" i="1"/>
  <c r="X819" i="1" s="1"/>
  <c r="P820" i="1"/>
  <c r="X820" i="1" s="1"/>
  <c r="P821" i="1"/>
  <c r="X821" i="1" s="1"/>
  <c r="P822" i="1"/>
  <c r="X822" i="1" s="1"/>
  <c r="P823" i="1"/>
  <c r="X823" i="1" s="1"/>
  <c r="P824" i="1"/>
  <c r="X824" i="1" s="1"/>
  <c r="P825" i="1"/>
  <c r="X825" i="1" s="1"/>
  <c r="P826" i="1"/>
  <c r="X826" i="1" s="1"/>
  <c r="P827" i="1"/>
  <c r="X827" i="1" s="1"/>
  <c r="P828" i="1"/>
  <c r="X828" i="1" s="1"/>
  <c r="P829" i="1"/>
  <c r="X829" i="1" s="1"/>
  <c r="P830" i="1"/>
  <c r="X830" i="1" s="1"/>
  <c r="P831" i="1"/>
  <c r="X831" i="1" s="1"/>
  <c r="P832" i="1"/>
  <c r="X832" i="1" s="1"/>
  <c r="P833" i="1"/>
  <c r="X833" i="1" s="1"/>
  <c r="P834" i="1"/>
  <c r="X834" i="1" s="1"/>
  <c r="P835" i="1"/>
  <c r="X835" i="1" s="1"/>
  <c r="P836" i="1"/>
  <c r="X836" i="1" s="1"/>
  <c r="P837" i="1"/>
  <c r="X837" i="1" s="1"/>
  <c r="P838" i="1"/>
  <c r="X838" i="1" s="1"/>
  <c r="P839" i="1"/>
  <c r="X839" i="1" s="1"/>
  <c r="P840" i="1"/>
  <c r="X840" i="1" s="1"/>
  <c r="P841" i="1"/>
  <c r="X841" i="1" s="1"/>
  <c r="P842" i="1"/>
  <c r="X842" i="1" s="1"/>
  <c r="P843" i="1"/>
  <c r="X843" i="1" s="1"/>
  <c r="P844" i="1"/>
  <c r="X844" i="1" s="1"/>
  <c r="P845" i="1"/>
  <c r="X845" i="1" s="1"/>
  <c r="P846" i="1"/>
  <c r="X846" i="1" s="1"/>
  <c r="P847" i="1"/>
  <c r="X847" i="1" s="1"/>
  <c r="P848" i="1"/>
  <c r="X848" i="1" s="1"/>
  <c r="P849" i="1"/>
  <c r="X849" i="1" s="1"/>
  <c r="P850" i="1"/>
  <c r="X850" i="1" s="1"/>
  <c r="P851" i="1"/>
  <c r="X851" i="1" s="1"/>
  <c r="P852" i="1"/>
  <c r="X852" i="1" s="1"/>
  <c r="P853" i="1"/>
  <c r="X853" i="1" s="1"/>
  <c r="P854" i="1"/>
  <c r="X854" i="1" s="1"/>
  <c r="P855" i="1"/>
  <c r="X855" i="1" s="1"/>
  <c r="P856" i="1"/>
  <c r="X856" i="1" s="1"/>
  <c r="P857" i="1"/>
  <c r="X857" i="1" s="1"/>
  <c r="P858" i="1"/>
  <c r="X858" i="1" s="1"/>
  <c r="P859" i="1"/>
  <c r="X859" i="1" s="1"/>
  <c r="P860" i="1"/>
  <c r="X860" i="1" s="1"/>
  <c r="P861" i="1"/>
  <c r="X861" i="1" s="1"/>
  <c r="P862" i="1"/>
  <c r="X862" i="1" s="1"/>
  <c r="P863" i="1"/>
  <c r="X863" i="1" s="1"/>
  <c r="P864" i="1"/>
  <c r="X864" i="1" s="1"/>
  <c r="P865" i="1"/>
  <c r="X865" i="1" s="1"/>
  <c r="P866" i="1"/>
  <c r="X866" i="1" s="1"/>
  <c r="P867" i="1"/>
  <c r="X867" i="1" s="1"/>
  <c r="P868" i="1"/>
  <c r="X868" i="1" s="1"/>
  <c r="P869" i="1"/>
  <c r="X869" i="1" s="1"/>
  <c r="P870" i="1"/>
  <c r="X870" i="1" s="1"/>
  <c r="P871" i="1"/>
  <c r="X871" i="1" s="1"/>
  <c r="P872" i="1"/>
  <c r="X872" i="1" s="1"/>
  <c r="P873" i="1"/>
  <c r="X873" i="1" s="1"/>
  <c r="P874" i="1"/>
  <c r="X874" i="1" s="1"/>
  <c r="P875" i="1"/>
  <c r="X875" i="1" s="1"/>
  <c r="P876" i="1"/>
  <c r="X876" i="1" s="1"/>
  <c r="P877" i="1"/>
  <c r="X877" i="1" s="1"/>
  <c r="P878" i="1"/>
  <c r="X878" i="1" s="1"/>
  <c r="P879" i="1"/>
  <c r="X879" i="1" s="1"/>
  <c r="P880" i="1"/>
  <c r="X880" i="1" s="1"/>
  <c r="P881" i="1"/>
  <c r="X881" i="1" s="1"/>
  <c r="P882" i="1"/>
  <c r="X882" i="1" s="1"/>
  <c r="P883" i="1"/>
  <c r="X883" i="1" s="1"/>
  <c r="P884" i="1"/>
  <c r="X884" i="1" s="1"/>
  <c r="P885" i="1"/>
  <c r="X885" i="1" s="1"/>
  <c r="P886" i="1"/>
  <c r="X886" i="1" s="1"/>
  <c r="P887" i="1"/>
  <c r="X887" i="1" s="1"/>
  <c r="P888" i="1"/>
  <c r="X888" i="1" s="1"/>
  <c r="P889" i="1"/>
  <c r="X889" i="1" s="1"/>
  <c r="P890" i="1"/>
  <c r="X890" i="1" s="1"/>
  <c r="P891" i="1"/>
  <c r="X891" i="1" s="1"/>
  <c r="P892" i="1"/>
  <c r="X892" i="1" s="1"/>
  <c r="P893" i="1"/>
  <c r="X893" i="1" s="1"/>
  <c r="P894" i="1"/>
  <c r="X894" i="1" s="1"/>
  <c r="P895" i="1"/>
  <c r="X895" i="1" s="1"/>
  <c r="P896" i="1"/>
  <c r="X896" i="1" s="1"/>
  <c r="P897" i="1"/>
  <c r="X897" i="1" s="1"/>
  <c r="P898" i="1"/>
  <c r="X898" i="1" s="1"/>
  <c r="P899" i="1"/>
  <c r="X899" i="1" s="1"/>
  <c r="P900" i="1"/>
  <c r="X900" i="1" s="1"/>
  <c r="P901" i="1"/>
  <c r="X901" i="1" s="1"/>
  <c r="P902" i="1"/>
  <c r="X902" i="1" s="1"/>
  <c r="P903" i="1"/>
  <c r="X903" i="1" s="1"/>
  <c r="P904" i="1"/>
  <c r="X904" i="1" s="1"/>
  <c r="P905" i="1"/>
  <c r="X905" i="1" s="1"/>
  <c r="P906" i="1"/>
  <c r="X906" i="1" s="1"/>
  <c r="P907" i="1"/>
  <c r="X907" i="1" s="1"/>
  <c r="P908" i="1"/>
  <c r="X908" i="1" s="1"/>
  <c r="P909" i="1"/>
  <c r="X909" i="1" s="1"/>
  <c r="P910" i="1"/>
  <c r="X910" i="1" s="1"/>
  <c r="P911" i="1"/>
  <c r="X911" i="1" s="1"/>
  <c r="P912" i="1"/>
  <c r="X912" i="1" s="1"/>
  <c r="P913" i="1"/>
  <c r="X913" i="1" s="1"/>
  <c r="P914" i="1"/>
  <c r="X914" i="1" s="1"/>
  <c r="P915" i="1"/>
  <c r="X915" i="1" s="1"/>
  <c r="P916" i="1"/>
  <c r="X916" i="1" s="1"/>
  <c r="P917" i="1"/>
  <c r="X917" i="1" s="1"/>
  <c r="P918" i="1"/>
  <c r="X918" i="1" s="1"/>
  <c r="P919" i="1"/>
  <c r="X919" i="1" s="1"/>
  <c r="P920" i="1"/>
  <c r="X920" i="1" s="1"/>
  <c r="P921" i="1"/>
  <c r="X921" i="1" s="1"/>
  <c r="P922" i="1"/>
  <c r="X922" i="1" s="1"/>
  <c r="P923" i="1"/>
  <c r="X923" i="1" s="1"/>
  <c r="P924" i="1"/>
  <c r="X924" i="1" s="1"/>
  <c r="P925" i="1"/>
  <c r="X925" i="1" s="1"/>
  <c r="P926" i="1"/>
  <c r="X926" i="1" s="1"/>
  <c r="P927" i="1"/>
  <c r="X927" i="1" s="1"/>
  <c r="P928" i="1"/>
  <c r="X928" i="1" s="1"/>
  <c r="P929" i="1"/>
  <c r="X929" i="1" s="1"/>
  <c r="P930" i="1"/>
  <c r="X930" i="1" s="1"/>
  <c r="P931" i="1"/>
  <c r="X931" i="1" s="1"/>
  <c r="P932" i="1"/>
  <c r="X932" i="1" s="1"/>
  <c r="P933" i="1"/>
  <c r="X933" i="1" s="1"/>
  <c r="P934" i="1"/>
  <c r="X934" i="1" s="1"/>
  <c r="P935" i="1"/>
  <c r="X935" i="1" s="1"/>
  <c r="P936" i="1"/>
  <c r="X936" i="1" s="1"/>
  <c r="P937" i="1"/>
  <c r="X937" i="1" s="1"/>
  <c r="P938" i="1"/>
  <c r="X938" i="1" s="1"/>
  <c r="P939" i="1"/>
  <c r="X939" i="1" s="1"/>
  <c r="P940" i="1"/>
  <c r="X940" i="1" s="1"/>
  <c r="P941" i="1"/>
  <c r="X941" i="1" s="1"/>
  <c r="P942" i="1"/>
  <c r="X942" i="1" s="1"/>
  <c r="P943" i="1"/>
  <c r="X943" i="1" s="1"/>
  <c r="P944" i="1"/>
  <c r="X944" i="1" s="1"/>
  <c r="P945" i="1"/>
  <c r="X945" i="1" s="1"/>
  <c r="P946" i="1"/>
  <c r="X946" i="1" s="1"/>
  <c r="P947" i="1"/>
  <c r="X947" i="1" s="1"/>
  <c r="P948" i="1"/>
  <c r="X948" i="1" s="1"/>
  <c r="P949" i="1"/>
  <c r="X949" i="1" s="1"/>
  <c r="P950" i="1"/>
  <c r="X950" i="1" s="1"/>
  <c r="P951" i="1"/>
  <c r="X951" i="1" s="1"/>
  <c r="P952" i="1"/>
  <c r="X952" i="1" s="1"/>
  <c r="P953" i="1"/>
  <c r="X953" i="1" s="1"/>
  <c r="P954" i="1"/>
  <c r="X954" i="1" s="1"/>
  <c r="P955" i="1"/>
  <c r="X955" i="1" s="1"/>
  <c r="P956" i="1"/>
  <c r="X956" i="1" s="1"/>
  <c r="P957" i="1"/>
  <c r="X957" i="1" s="1"/>
  <c r="P958" i="1"/>
  <c r="X958" i="1" s="1"/>
  <c r="P959" i="1"/>
  <c r="X959" i="1" s="1"/>
  <c r="P960" i="1"/>
  <c r="X960" i="1" s="1"/>
  <c r="P961" i="1"/>
  <c r="X961" i="1" s="1"/>
  <c r="P962" i="1"/>
  <c r="X962" i="1" s="1"/>
  <c r="P963" i="1"/>
  <c r="X963" i="1" s="1"/>
  <c r="P964" i="1"/>
  <c r="X964" i="1" s="1"/>
  <c r="P965" i="1"/>
  <c r="X965" i="1" s="1"/>
  <c r="P966" i="1"/>
  <c r="X966" i="1" s="1"/>
  <c r="P967" i="1"/>
  <c r="X967" i="1" s="1"/>
  <c r="P968" i="1"/>
  <c r="X968" i="1" s="1"/>
  <c r="P969" i="1"/>
  <c r="X969" i="1" s="1"/>
  <c r="P970" i="1"/>
  <c r="X970" i="1" s="1"/>
  <c r="P971" i="1"/>
  <c r="X971" i="1" s="1"/>
  <c r="P972" i="1"/>
  <c r="X972" i="1" s="1"/>
  <c r="P973" i="1"/>
  <c r="X973" i="1" s="1"/>
  <c r="P974" i="1"/>
  <c r="X974" i="1" s="1"/>
  <c r="P975" i="1"/>
  <c r="X975" i="1" s="1"/>
  <c r="P976" i="1"/>
  <c r="X976" i="1" s="1"/>
  <c r="P977" i="1"/>
  <c r="X977" i="1" s="1"/>
  <c r="P978" i="1"/>
  <c r="X978" i="1" s="1"/>
  <c r="P979" i="1"/>
  <c r="X979" i="1" s="1"/>
  <c r="P980" i="1"/>
  <c r="X980" i="1" s="1"/>
  <c r="P981" i="1"/>
  <c r="X981" i="1" s="1"/>
  <c r="P982" i="1"/>
  <c r="X982" i="1" s="1"/>
  <c r="P983" i="1"/>
  <c r="X983" i="1" s="1"/>
  <c r="P984" i="1"/>
  <c r="X984" i="1" s="1"/>
  <c r="P985" i="1"/>
  <c r="X985" i="1" s="1"/>
  <c r="P986" i="1"/>
  <c r="X986" i="1" s="1"/>
  <c r="P987" i="1"/>
  <c r="X987" i="1" s="1"/>
  <c r="P988" i="1"/>
  <c r="X988" i="1" s="1"/>
  <c r="P989" i="1"/>
  <c r="X989" i="1" s="1"/>
  <c r="P990" i="1"/>
  <c r="X990" i="1" s="1"/>
  <c r="P991" i="1"/>
  <c r="X991" i="1" s="1"/>
  <c r="P992" i="1"/>
  <c r="X992" i="1" s="1"/>
  <c r="P993" i="1"/>
  <c r="X993" i="1" s="1"/>
  <c r="P994" i="1"/>
  <c r="X994" i="1" s="1"/>
  <c r="P995" i="1"/>
  <c r="X995" i="1" s="1"/>
  <c r="P996" i="1"/>
  <c r="X996" i="1" s="1"/>
  <c r="P997" i="1"/>
  <c r="X997" i="1" s="1"/>
  <c r="P998" i="1"/>
  <c r="X998" i="1" s="1"/>
  <c r="P999" i="1"/>
  <c r="X999" i="1" s="1"/>
  <c r="P1000" i="1"/>
  <c r="X1000" i="1" s="1"/>
  <c r="P1001" i="1"/>
  <c r="X1001" i="1" s="1"/>
  <c r="P1002" i="1"/>
  <c r="X1002" i="1" s="1"/>
  <c r="P1003" i="1"/>
  <c r="X1003" i="1" s="1"/>
  <c r="P1004" i="1"/>
  <c r="X1004" i="1" s="1"/>
  <c r="P1005" i="1"/>
  <c r="X1005" i="1" s="1"/>
  <c r="P1006" i="1"/>
  <c r="X1006" i="1" s="1"/>
  <c r="P1007" i="1"/>
  <c r="X1007" i="1" s="1"/>
  <c r="P1008" i="1"/>
  <c r="X1008" i="1" s="1"/>
  <c r="P1009" i="1"/>
  <c r="X1009" i="1" s="1"/>
  <c r="P1010" i="1"/>
  <c r="X1010" i="1" s="1"/>
  <c r="P1011" i="1"/>
  <c r="X1011" i="1" s="1"/>
  <c r="P1012" i="1"/>
  <c r="X1012" i="1" s="1"/>
  <c r="P1013" i="1"/>
  <c r="X1013" i="1" s="1"/>
  <c r="P1014" i="1"/>
  <c r="X1014" i="1" s="1"/>
  <c r="P1015" i="1"/>
  <c r="X1015" i="1" s="1"/>
  <c r="P1016" i="1"/>
  <c r="X1016" i="1" s="1"/>
  <c r="P1017" i="1"/>
  <c r="X1017" i="1" s="1"/>
  <c r="P1018" i="1"/>
  <c r="X1018" i="1" s="1"/>
  <c r="P1019" i="1"/>
  <c r="X1019" i="1" s="1"/>
  <c r="P1020" i="1"/>
  <c r="X1020" i="1" s="1"/>
  <c r="P1021" i="1"/>
  <c r="X1021" i="1" s="1"/>
  <c r="P1022" i="1"/>
  <c r="X1022" i="1" s="1"/>
  <c r="P1023" i="1"/>
  <c r="X1023" i="1" s="1"/>
  <c r="P1024" i="1"/>
  <c r="X1024" i="1" s="1"/>
  <c r="P1025" i="1"/>
  <c r="X1025" i="1" s="1"/>
  <c r="P1026" i="1"/>
  <c r="X1026" i="1" s="1"/>
  <c r="P1027" i="1"/>
  <c r="X1027" i="1" s="1"/>
  <c r="P1028" i="1"/>
  <c r="X1028" i="1" s="1"/>
  <c r="P1029" i="1"/>
  <c r="X1029" i="1" s="1"/>
  <c r="P1030" i="1"/>
  <c r="X1030" i="1" s="1"/>
  <c r="P1031" i="1"/>
  <c r="X1031" i="1" s="1"/>
  <c r="P1032" i="1"/>
  <c r="X1032" i="1" s="1"/>
  <c r="P1033" i="1"/>
  <c r="X1033" i="1" s="1"/>
  <c r="P1034" i="1"/>
  <c r="X1034" i="1" s="1"/>
  <c r="P1035" i="1"/>
  <c r="X1035" i="1" s="1"/>
  <c r="P1036" i="1"/>
  <c r="X1036" i="1" s="1"/>
  <c r="P1037" i="1"/>
  <c r="X1037" i="1" s="1"/>
  <c r="P1038" i="1"/>
  <c r="X1038" i="1" s="1"/>
  <c r="P1039" i="1"/>
  <c r="X1039" i="1" s="1"/>
  <c r="P1040" i="1"/>
  <c r="X1040" i="1" s="1"/>
  <c r="P1041" i="1"/>
  <c r="X1041" i="1" s="1"/>
  <c r="P1042" i="1"/>
  <c r="X1042" i="1" s="1"/>
  <c r="P1043" i="1"/>
  <c r="X1043" i="1" s="1"/>
  <c r="P1044" i="1"/>
  <c r="X1044" i="1" s="1"/>
  <c r="P1045" i="1"/>
  <c r="X1045" i="1" s="1"/>
  <c r="P1046" i="1"/>
  <c r="X1046" i="1" s="1"/>
  <c r="P1047" i="1"/>
  <c r="X1047" i="1" s="1"/>
  <c r="P1048" i="1"/>
  <c r="X1048" i="1" s="1"/>
  <c r="P1049" i="1"/>
  <c r="X1049" i="1" s="1"/>
  <c r="P1050" i="1"/>
  <c r="X1050" i="1" s="1"/>
  <c r="P1051" i="1"/>
  <c r="X1051" i="1" s="1"/>
  <c r="P1052" i="1"/>
  <c r="X1052" i="1" s="1"/>
  <c r="P1053" i="1"/>
  <c r="X1053" i="1" s="1"/>
  <c r="P1054" i="1"/>
  <c r="X1054" i="1" s="1"/>
  <c r="P1055" i="1"/>
  <c r="X1055" i="1" s="1"/>
  <c r="P1056" i="1"/>
  <c r="X1056" i="1" s="1"/>
  <c r="P1057" i="1"/>
  <c r="X1057" i="1" s="1"/>
  <c r="P1058" i="1"/>
  <c r="X1058" i="1" s="1"/>
  <c r="P1059" i="1"/>
  <c r="X1059" i="1" s="1"/>
  <c r="P1060" i="1"/>
  <c r="X1060" i="1" s="1"/>
  <c r="P1061" i="1"/>
  <c r="X1061" i="1" s="1"/>
  <c r="P1062" i="1"/>
  <c r="X1062" i="1" s="1"/>
  <c r="P1063" i="1"/>
  <c r="X1063" i="1" s="1"/>
  <c r="P1064" i="1"/>
  <c r="X1064" i="1" s="1"/>
  <c r="P1065" i="1"/>
  <c r="X1065" i="1" s="1"/>
  <c r="P1066" i="1"/>
  <c r="X1066" i="1" s="1"/>
  <c r="P1067" i="1"/>
  <c r="X1067" i="1" s="1"/>
  <c r="P1068" i="1"/>
  <c r="X1068" i="1" s="1"/>
  <c r="P1069" i="1"/>
  <c r="X1069" i="1" s="1"/>
  <c r="P1070" i="1"/>
  <c r="X1070" i="1" s="1"/>
  <c r="P1071" i="1"/>
  <c r="X1071" i="1" s="1"/>
  <c r="P1072" i="1"/>
  <c r="X1072" i="1" s="1"/>
  <c r="P1073" i="1"/>
  <c r="X1073" i="1" s="1"/>
  <c r="P1074" i="1"/>
  <c r="X1074" i="1" s="1"/>
  <c r="P1075" i="1"/>
  <c r="X1075" i="1" s="1"/>
  <c r="P1076" i="1"/>
  <c r="X1076" i="1" s="1"/>
  <c r="P1077" i="1"/>
  <c r="X1077" i="1" s="1"/>
  <c r="P1078" i="1"/>
  <c r="X1078" i="1" s="1"/>
  <c r="P1079" i="1"/>
  <c r="X1079" i="1" s="1"/>
  <c r="P1080" i="1"/>
  <c r="X1080" i="1" s="1"/>
  <c r="P1081" i="1"/>
  <c r="X1081" i="1" s="1"/>
  <c r="P1082" i="1"/>
  <c r="X1082" i="1" s="1"/>
  <c r="P1083" i="1"/>
  <c r="X1083" i="1" s="1"/>
  <c r="P1084" i="1"/>
  <c r="X1084" i="1" s="1"/>
  <c r="P1085" i="1"/>
  <c r="X1085" i="1" s="1"/>
  <c r="P1086" i="1"/>
  <c r="X1086" i="1" s="1"/>
  <c r="P1087" i="1"/>
  <c r="X1087" i="1" s="1"/>
  <c r="P1088" i="1"/>
  <c r="X1088" i="1" s="1"/>
  <c r="P1089" i="1"/>
  <c r="X1089" i="1" s="1"/>
  <c r="P1090" i="1"/>
  <c r="X1090" i="1" s="1"/>
  <c r="P1091" i="1"/>
  <c r="X1091" i="1" s="1"/>
  <c r="P1092" i="1"/>
  <c r="X1092" i="1" s="1"/>
  <c r="P1093" i="1"/>
  <c r="X1093" i="1" s="1"/>
  <c r="P1094" i="1"/>
  <c r="X1094" i="1" s="1"/>
  <c r="P1095" i="1"/>
  <c r="X1095" i="1" s="1"/>
  <c r="P1096" i="1"/>
  <c r="X1096" i="1" s="1"/>
  <c r="P1097" i="1"/>
  <c r="X1097" i="1" s="1"/>
  <c r="P1098" i="1"/>
  <c r="X1098" i="1" s="1"/>
  <c r="P1099" i="1"/>
  <c r="X1099" i="1" s="1"/>
  <c r="P1100" i="1"/>
  <c r="X1100" i="1" s="1"/>
  <c r="P1101" i="1"/>
  <c r="X1101" i="1" s="1"/>
  <c r="P1102" i="1"/>
  <c r="X1102" i="1" s="1"/>
  <c r="P1103" i="1"/>
  <c r="X1103" i="1" s="1"/>
  <c r="P1104" i="1"/>
  <c r="X1104" i="1" s="1"/>
  <c r="P1105" i="1"/>
  <c r="X1105" i="1" s="1"/>
  <c r="P1106" i="1"/>
  <c r="X1106" i="1" s="1"/>
  <c r="P1107" i="1"/>
  <c r="X1107" i="1" s="1"/>
  <c r="P1108" i="1"/>
  <c r="X1108" i="1" s="1"/>
  <c r="P1109" i="1"/>
  <c r="X1109" i="1" s="1"/>
  <c r="P1110" i="1"/>
  <c r="X1110" i="1" s="1"/>
  <c r="P1111" i="1"/>
  <c r="X1111" i="1" s="1"/>
  <c r="P1112" i="1"/>
  <c r="X1112" i="1" s="1"/>
  <c r="P1113" i="1"/>
  <c r="X1113" i="1" s="1"/>
  <c r="P1114" i="1"/>
  <c r="X1114" i="1" s="1"/>
  <c r="P1115" i="1"/>
  <c r="X1115" i="1" s="1"/>
  <c r="P1116" i="1"/>
  <c r="X1116" i="1" s="1"/>
  <c r="P1117" i="1"/>
  <c r="X1117" i="1" s="1"/>
  <c r="P1118" i="1"/>
  <c r="X1118" i="1" s="1"/>
  <c r="P1119" i="1"/>
  <c r="X1119" i="1" s="1"/>
  <c r="P1120" i="1"/>
  <c r="X1120" i="1" s="1"/>
  <c r="P1121" i="1"/>
  <c r="X1121" i="1" s="1"/>
  <c r="P1122" i="1"/>
  <c r="X1122" i="1" s="1"/>
  <c r="P1123" i="1"/>
  <c r="X1123" i="1" s="1"/>
  <c r="P1124" i="1"/>
  <c r="X1124" i="1" s="1"/>
  <c r="P1125" i="1"/>
  <c r="X1125" i="1" s="1"/>
  <c r="P1126" i="1"/>
  <c r="X1126" i="1" s="1"/>
  <c r="P1127" i="1"/>
  <c r="X1127" i="1" s="1"/>
  <c r="P1128" i="1"/>
  <c r="X1128" i="1" s="1"/>
  <c r="P1129" i="1"/>
  <c r="X1129" i="1" s="1"/>
  <c r="P1130" i="1"/>
  <c r="X1130" i="1" s="1"/>
  <c r="P1131" i="1"/>
  <c r="X1131" i="1" s="1"/>
  <c r="P1132" i="1"/>
  <c r="X1132" i="1" s="1"/>
  <c r="P1133" i="1"/>
  <c r="X1133" i="1" s="1"/>
  <c r="P1134" i="1"/>
  <c r="X1134" i="1" s="1"/>
  <c r="P1135" i="1"/>
  <c r="X1135" i="1" s="1"/>
  <c r="P1136" i="1"/>
  <c r="X1136" i="1" s="1"/>
  <c r="P1137" i="1"/>
  <c r="X1137" i="1" s="1"/>
  <c r="P1138" i="1"/>
  <c r="X1138" i="1" s="1"/>
  <c r="P1139" i="1"/>
  <c r="X1139" i="1" s="1"/>
  <c r="P1140" i="1"/>
  <c r="X1140" i="1" s="1"/>
  <c r="P1141" i="1"/>
  <c r="X1141" i="1" s="1"/>
  <c r="P1142" i="1"/>
  <c r="X1142" i="1" s="1"/>
  <c r="P1143" i="1"/>
  <c r="X1143" i="1" s="1"/>
  <c r="P1144" i="1"/>
  <c r="X1144" i="1" s="1"/>
  <c r="P1145" i="1"/>
  <c r="X1145" i="1" s="1"/>
  <c r="P1146" i="1"/>
  <c r="X1146" i="1" s="1"/>
  <c r="P1147" i="1"/>
  <c r="X1147" i="1" s="1"/>
  <c r="P1148" i="1"/>
  <c r="X1148" i="1" s="1"/>
  <c r="P1149" i="1"/>
  <c r="X1149" i="1" s="1"/>
  <c r="P1150" i="1"/>
  <c r="X1150" i="1" s="1"/>
  <c r="P1151" i="1"/>
  <c r="X1151" i="1" s="1"/>
  <c r="P1152" i="1"/>
  <c r="X1152" i="1" s="1"/>
  <c r="P1153" i="1"/>
  <c r="X1153" i="1" s="1"/>
  <c r="P1154" i="1"/>
  <c r="X1154" i="1" s="1"/>
  <c r="P1155" i="1"/>
  <c r="X1155" i="1" s="1"/>
  <c r="P1156" i="1"/>
  <c r="X1156" i="1" s="1"/>
  <c r="P1157" i="1"/>
  <c r="X1157" i="1" s="1"/>
  <c r="P1158" i="1"/>
  <c r="X1158" i="1" s="1"/>
  <c r="P1159" i="1"/>
  <c r="X1159" i="1" s="1"/>
  <c r="P1160" i="1"/>
  <c r="X1160" i="1" s="1"/>
  <c r="P1161" i="1"/>
  <c r="X1161" i="1" s="1"/>
  <c r="P1162" i="1"/>
  <c r="X1162" i="1" s="1"/>
  <c r="P1163" i="1"/>
  <c r="X1163" i="1" s="1"/>
  <c r="P1164" i="1"/>
  <c r="X1164" i="1" s="1"/>
  <c r="P1165" i="1"/>
  <c r="X1165" i="1" s="1"/>
  <c r="P1166" i="1"/>
  <c r="X1166" i="1" s="1"/>
  <c r="P1167" i="1"/>
  <c r="X1167" i="1" s="1"/>
  <c r="P1168" i="1"/>
  <c r="X1168" i="1" s="1"/>
  <c r="P1169" i="1"/>
  <c r="X1169" i="1" s="1"/>
  <c r="P1170" i="1"/>
  <c r="X1170" i="1" s="1"/>
  <c r="P1171" i="1"/>
  <c r="X1171" i="1" s="1"/>
  <c r="P1172" i="1"/>
  <c r="X1172" i="1" s="1"/>
  <c r="P1173" i="1"/>
  <c r="X1173" i="1" s="1"/>
  <c r="P1174" i="1"/>
  <c r="X1174" i="1" s="1"/>
  <c r="P1175" i="1"/>
  <c r="X1175" i="1" s="1"/>
  <c r="P1176" i="1"/>
  <c r="X1176" i="1" s="1"/>
  <c r="P1177" i="1"/>
  <c r="X1177" i="1" s="1"/>
  <c r="P1178" i="1"/>
  <c r="X1178" i="1" s="1"/>
  <c r="P1179" i="1"/>
  <c r="X1179" i="1" s="1"/>
  <c r="P1180" i="1"/>
  <c r="X1180" i="1" s="1"/>
  <c r="P1181" i="1"/>
  <c r="X1181" i="1" s="1"/>
  <c r="P1182" i="1"/>
  <c r="X1182" i="1" s="1"/>
  <c r="P1183" i="1"/>
  <c r="X1183" i="1" s="1"/>
  <c r="P1184" i="1"/>
  <c r="X1184" i="1" s="1"/>
  <c r="P1185" i="1"/>
  <c r="X1185" i="1" s="1"/>
  <c r="P1186" i="1"/>
  <c r="X1186" i="1" s="1"/>
  <c r="P1187" i="1"/>
  <c r="X1187" i="1" s="1"/>
  <c r="P1188" i="1"/>
  <c r="X1188" i="1" s="1"/>
  <c r="P1189" i="1"/>
  <c r="X1189" i="1" s="1"/>
  <c r="P1190" i="1"/>
  <c r="X1190" i="1" s="1"/>
  <c r="P1191" i="1"/>
  <c r="X1191" i="1" s="1"/>
  <c r="P1192" i="1"/>
  <c r="X1192" i="1" s="1"/>
  <c r="P1193" i="1"/>
  <c r="X1193" i="1" s="1"/>
  <c r="P1194" i="1"/>
  <c r="X1194" i="1" s="1"/>
  <c r="P1195" i="1"/>
  <c r="X1195" i="1" s="1"/>
  <c r="P1196" i="1"/>
  <c r="X1196" i="1" s="1"/>
  <c r="P1197" i="1"/>
  <c r="X1197" i="1" s="1"/>
  <c r="P1198" i="1"/>
  <c r="X1198" i="1" s="1"/>
  <c r="P1199" i="1"/>
  <c r="X1199" i="1" s="1"/>
  <c r="P1200" i="1"/>
  <c r="X1200" i="1" s="1"/>
  <c r="P1201" i="1"/>
  <c r="X1201" i="1" s="1"/>
  <c r="P1202" i="1"/>
  <c r="X1202" i="1" s="1"/>
  <c r="P1203" i="1"/>
  <c r="X1203" i="1" s="1"/>
  <c r="P1204" i="1"/>
  <c r="X1204" i="1" s="1"/>
  <c r="P1205" i="1"/>
  <c r="X1205" i="1" s="1"/>
  <c r="P1206" i="1"/>
  <c r="X1206" i="1" s="1"/>
  <c r="P1207" i="1"/>
  <c r="X1207" i="1" s="1"/>
  <c r="P1208" i="1"/>
  <c r="X1208" i="1" s="1"/>
  <c r="P1209" i="1"/>
  <c r="X1209" i="1" s="1"/>
  <c r="P1210" i="1"/>
  <c r="X1210" i="1" s="1"/>
  <c r="P1211" i="1"/>
  <c r="X1211" i="1" s="1"/>
  <c r="P1212" i="1"/>
  <c r="X1212" i="1" s="1"/>
  <c r="P1213" i="1"/>
  <c r="X1213" i="1" s="1"/>
  <c r="P1214" i="1"/>
  <c r="X1214" i="1" s="1"/>
  <c r="P1215" i="1"/>
  <c r="X1215" i="1" s="1"/>
  <c r="P1216" i="1"/>
  <c r="X1216" i="1" s="1"/>
  <c r="P1217" i="1"/>
  <c r="X1217" i="1" s="1"/>
  <c r="P1218" i="1"/>
  <c r="X1218" i="1" s="1"/>
  <c r="P1219" i="1"/>
  <c r="X1219" i="1" s="1"/>
  <c r="P1220" i="1"/>
  <c r="X1220" i="1" s="1"/>
  <c r="P1221" i="1"/>
  <c r="X1221" i="1" s="1"/>
  <c r="P1222" i="1"/>
  <c r="X1222" i="1" s="1"/>
  <c r="P1223" i="1"/>
  <c r="X1223" i="1" s="1"/>
  <c r="P1224" i="1"/>
  <c r="X1224" i="1" s="1"/>
  <c r="P1225" i="1"/>
  <c r="X1225" i="1" s="1"/>
  <c r="P1226" i="1"/>
  <c r="X1226" i="1" s="1"/>
  <c r="P1227" i="1"/>
  <c r="X1227" i="1" s="1"/>
  <c r="P1228" i="1"/>
  <c r="X1228" i="1" s="1"/>
  <c r="P1229" i="1"/>
  <c r="X1229" i="1" s="1"/>
  <c r="P1230" i="1"/>
  <c r="X1230" i="1" s="1"/>
  <c r="P1231" i="1"/>
  <c r="X1231" i="1" s="1"/>
  <c r="P1232" i="1"/>
  <c r="X1232" i="1" s="1"/>
  <c r="P1233" i="1"/>
  <c r="X1233" i="1" s="1"/>
  <c r="P1234" i="1"/>
  <c r="X1234" i="1" s="1"/>
  <c r="P1235" i="1"/>
  <c r="X1235" i="1" s="1"/>
  <c r="P1236" i="1"/>
  <c r="X1236" i="1" s="1"/>
  <c r="P1237" i="1"/>
  <c r="X1237" i="1" s="1"/>
  <c r="P1238" i="1"/>
  <c r="X1238" i="1" s="1"/>
  <c r="P1239" i="1"/>
  <c r="X1239" i="1" s="1"/>
  <c r="P1240" i="1"/>
  <c r="X1240" i="1" s="1"/>
  <c r="P1241" i="1"/>
  <c r="X1241" i="1" s="1"/>
  <c r="P1242" i="1"/>
  <c r="X1242" i="1" s="1"/>
  <c r="P1243" i="1"/>
  <c r="X1243" i="1" s="1"/>
  <c r="P1244" i="1"/>
  <c r="X1244" i="1" s="1"/>
  <c r="P1245" i="1"/>
  <c r="X1245" i="1" s="1"/>
  <c r="P1246" i="1"/>
  <c r="X1246" i="1" s="1"/>
  <c r="P1247" i="1"/>
  <c r="X1247" i="1" s="1"/>
  <c r="P1248" i="1"/>
  <c r="X1248" i="1" s="1"/>
  <c r="P1249" i="1"/>
  <c r="X1249" i="1" s="1"/>
  <c r="P1250" i="1"/>
  <c r="X1250" i="1" s="1"/>
  <c r="P1251" i="1"/>
  <c r="X1251" i="1" s="1"/>
  <c r="P1252" i="1"/>
  <c r="X1252" i="1" s="1"/>
  <c r="P1253" i="1"/>
  <c r="X1253" i="1" s="1"/>
  <c r="P1254" i="1"/>
  <c r="X1254" i="1" s="1"/>
  <c r="P1255" i="1"/>
  <c r="X1255" i="1" s="1"/>
  <c r="P1256" i="1"/>
  <c r="X1256" i="1" s="1"/>
  <c r="P1257" i="1"/>
  <c r="X1257" i="1" s="1"/>
  <c r="P1258" i="1"/>
  <c r="X1258" i="1" s="1"/>
  <c r="P1259" i="1"/>
  <c r="X1259" i="1" s="1"/>
  <c r="P1260" i="1"/>
  <c r="X1260" i="1" s="1"/>
  <c r="P1261" i="1"/>
  <c r="X1261" i="1" s="1"/>
  <c r="P1262" i="1"/>
  <c r="X1262" i="1" s="1"/>
  <c r="P1263" i="1"/>
  <c r="X1263" i="1" s="1"/>
  <c r="P1264" i="1"/>
  <c r="X1264" i="1" s="1"/>
  <c r="P1265" i="1"/>
  <c r="X1265" i="1" s="1"/>
  <c r="P1266" i="1"/>
  <c r="X1266" i="1" s="1"/>
  <c r="P1267" i="1"/>
  <c r="X1267" i="1" s="1"/>
  <c r="P1268" i="1"/>
  <c r="X1268" i="1" s="1"/>
  <c r="P1269" i="1"/>
  <c r="X1269" i="1" s="1"/>
  <c r="P1270" i="1"/>
  <c r="X1270" i="1" s="1"/>
  <c r="P1271" i="1"/>
  <c r="X1271" i="1" s="1"/>
  <c r="P1272" i="1"/>
  <c r="X1272" i="1" s="1"/>
  <c r="P1273" i="1"/>
  <c r="X1273" i="1" s="1"/>
  <c r="P1274" i="1"/>
  <c r="X1274" i="1" s="1"/>
  <c r="P1275" i="1"/>
  <c r="X1275" i="1" s="1"/>
  <c r="P1276" i="1"/>
  <c r="X1276" i="1" s="1"/>
  <c r="P1277" i="1"/>
  <c r="X1277" i="1" s="1"/>
  <c r="P1278" i="1"/>
  <c r="X1278" i="1" s="1"/>
  <c r="P1279" i="1"/>
  <c r="X1279" i="1" s="1"/>
  <c r="P1280" i="1"/>
  <c r="X1280" i="1" s="1"/>
  <c r="P1281" i="1"/>
  <c r="X1281" i="1" s="1"/>
  <c r="P1282" i="1"/>
  <c r="X1282" i="1" s="1"/>
  <c r="P1283" i="1"/>
  <c r="X1283" i="1" s="1"/>
  <c r="P1284" i="1"/>
  <c r="X1284" i="1" s="1"/>
  <c r="P1285" i="1"/>
  <c r="X1285" i="1" s="1"/>
  <c r="P1286" i="1"/>
  <c r="X1286" i="1" s="1"/>
  <c r="P1287" i="1"/>
  <c r="X1287" i="1" s="1"/>
  <c r="P1288" i="1"/>
  <c r="X1288" i="1" s="1"/>
  <c r="P1289" i="1"/>
  <c r="X1289" i="1" s="1"/>
  <c r="P1290" i="1"/>
  <c r="X1290" i="1" s="1"/>
  <c r="P1291" i="1"/>
  <c r="X1291" i="1" s="1"/>
  <c r="P1292" i="1"/>
  <c r="X1292" i="1" s="1"/>
  <c r="P1293" i="1"/>
  <c r="X1293" i="1" s="1"/>
  <c r="P1294" i="1"/>
  <c r="X1294" i="1" s="1"/>
  <c r="P1295" i="1"/>
  <c r="X1295" i="1" s="1"/>
  <c r="P1296" i="1"/>
  <c r="X1296" i="1" s="1"/>
  <c r="P1297" i="1"/>
  <c r="X1297" i="1" s="1"/>
  <c r="P1298" i="1"/>
  <c r="X1298" i="1" s="1"/>
  <c r="P1299" i="1"/>
  <c r="X1299" i="1" s="1"/>
  <c r="P1300" i="1"/>
  <c r="X1300" i="1" s="1"/>
  <c r="P1301" i="1"/>
  <c r="X1301" i="1" s="1"/>
  <c r="P1302" i="1"/>
  <c r="X1302" i="1" s="1"/>
  <c r="P1303" i="1"/>
  <c r="X1303" i="1" s="1"/>
  <c r="P1304" i="1"/>
  <c r="X1304" i="1" s="1"/>
  <c r="P1305" i="1"/>
  <c r="X1305" i="1" s="1"/>
  <c r="P1306" i="1"/>
  <c r="X1306" i="1" s="1"/>
  <c r="P1307" i="1"/>
  <c r="X1307" i="1" s="1"/>
  <c r="P1308" i="1"/>
  <c r="X1308" i="1" s="1"/>
  <c r="P1309" i="1"/>
  <c r="X1309" i="1" s="1"/>
  <c r="P1310" i="1"/>
  <c r="X1310" i="1" s="1"/>
  <c r="P1311" i="1"/>
  <c r="X1311" i="1" s="1"/>
  <c r="P1312" i="1"/>
  <c r="X1312" i="1" s="1"/>
  <c r="P1313" i="1"/>
  <c r="X1313" i="1" s="1"/>
  <c r="P1314" i="1"/>
  <c r="X1314" i="1" s="1"/>
  <c r="P1315" i="1"/>
  <c r="X1315" i="1" s="1"/>
  <c r="P1316" i="1"/>
  <c r="X1316" i="1" s="1"/>
  <c r="P1317" i="1"/>
  <c r="X1317" i="1" s="1"/>
  <c r="P1318" i="1"/>
  <c r="X1318" i="1" s="1"/>
  <c r="P1319" i="1"/>
  <c r="X1319" i="1" s="1"/>
  <c r="P1320" i="1"/>
  <c r="X1320" i="1" s="1"/>
  <c r="P1321" i="1"/>
  <c r="X1321" i="1" s="1"/>
  <c r="P1322" i="1"/>
  <c r="X1322" i="1" s="1"/>
  <c r="P1323" i="1"/>
  <c r="X1323" i="1" s="1"/>
  <c r="P1324" i="1"/>
  <c r="X1324" i="1" s="1"/>
  <c r="P1325" i="1"/>
  <c r="X1325" i="1" s="1"/>
  <c r="P1326" i="1"/>
  <c r="X1326" i="1" s="1"/>
  <c r="P1327" i="1"/>
  <c r="X1327" i="1" s="1"/>
  <c r="P1328" i="1"/>
  <c r="X1328" i="1" s="1"/>
  <c r="P1329" i="1"/>
  <c r="X1329" i="1" s="1"/>
  <c r="P1330" i="1"/>
  <c r="X1330" i="1" s="1"/>
  <c r="P1331" i="1"/>
  <c r="X1331" i="1" s="1"/>
  <c r="P1332" i="1"/>
  <c r="X1332" i="1" s="1"/>
  <c r="P1333" i="1"/>
  <c r="X1333" i="1" s="1"/>
  <c r="P1334" i="1"/>
  <c r="X1334" i="1" s="1"/>
  <c r="P1335" i="1"/>
  <c r="X1335" i="1" s="1"/>
  <c r="P1336" i="1"/>
  <c r="X1336" i="1" s="1"/>
  <c r="P1337" i="1"/>
  <c r="X1337" i="1" s="1"/>
  <c r="P1338" i="1"/>
  <c r="X1338" i="1" s="1"/>
  <c r="P1339" i="1"/>
  <c r="X1339" i="1" s="1"/>
  <c r="P1340" i="1"/>
  <c r="X1340" i="1" s="1"/>
  <c r="P1341" i="1"/>
  <c r="X1341" i="1" s="1"/>
  <c r="P1342" i="1"/>
  <c r="X1342" i="1" s="1"/>
  <c r="P1343" i="1"/>
  <c r="X1343" i="1" s="1"/>
  <c r="P1344" i="1"/>
  <c r="X1344" i="1" s="1"/>
  <c r="P1345" i="1"/>
  <c r="X1345" i="1" s="1"/>
  <c r="P1346" i="1"/>
  <c r="X1346" i="1" s="1"/>
  <c r="P1347" i="1"/>
  <c r="X1347" i="1" s="1"/>
  <c r="P1348" i="1"/>
  <c r="X1348" i="1" s="1"/>
  <c r="P1349" i="1"/>
  <c r="X1349" i="1" s="1"/>
  <c r="P1350" i="1"/>
  <c r="X1350" i="1" s="1"/>
  <c r="P1351" i="1"/>
  <c r="X1351" i="1" s="1"/>
  <c r="P1352" i="1"/>
  <c r="X1352" i="1" s="1"/>
  <c r="P1353" i="1"/>
  <c r="X1353" i="1" s="1"/>
  <c r="P1354" i="1"/>
  <c r="X1354" i="1" s="1"/>
  <c r="P1355" i="1"/>
  <c r="X1355" i="1" s="1"/>
  <c r="P1356" i="1"/>
  <c r="X1356" i="1" s="1"/>
  <c r="P1357" i="1"/>
  <c r="X1357" i="1" s="1"/>
  <c r="P1358" i="1"/>
  <c r="X1358" i="1" s="1"/>
  <c r="P1359" i="1"/>
  <c r="X1359" i="1" s="1"/>
  <c r="P1360" i="1"/>
  <c r="X1360" i="1" s="1"/>
  <c r="P1361" i="1"/>
  <c r="X1361" i="1" s="1"/>
  <c r="P1362" i="1"/>
  <c r="X1362" i="1" s="1"/>
  <c r="P1363" i="1"/>
  <c r="X1363" i="1" s="1"/>
  <c r="P1364" i="1"/>
  <c r="X1364" i="1" s="1"/>
  <c r="P1365" i="1"/>
  <c r="X1365" i="1" s="1"/>
  <c r="P1366" i="1"/>
  <c r="X1366" i="1" s="1"/>
  <c r="P1367" i="1"/>
  <c r="X1367" i="1" s="1"/>
  <c r="P1368" i="1"/>
  <c r="X1368" i="1" s="1"/>
  <c r="P1369" i="1"/>
  <c r="X1369" i="1" s="1"/>
  <c r="P1370" i="1"/>
  <c r="X1370" i="1" s="1"/>
  <c r="P1371" i="1"/>
  <c r="X1371" i="1" s="1"/>
  <c r="P1372" i="1"/>
  <c r="X1372" i="1" s="1"/>
  <c r="P1373" i="1"/>
  <c r="X1373" i="1" s="1"/>
  <c r="P1374" i="1"/>
  <c r="X1374" i="1" s="1"/>
  <c r="P1375" i="1"/>
  <c r="X1375" i="1" s="1"/>
  <c r="P1376" i="1"/>
  <c r="X1376" i="1" s="1"/>
  <c r="P1377" i="1"/>
  <c r="X1377" i="1" s="1"/>
  <c r="P1378" i="1"/>
  <c r="X1378" i="1" s="1"/>
  <c r="P1379" i="1"/>
  <c r="X1379" i="1" s="1"/>
  <c r="P1380" i="1"/>
  <c r="X1380" i="1" s="1"/>
  <c r="P1381" i="1"/>
  <c r="X1381" i="1" s="1"/>
  <c r="P1382" i="1"/>
  <c r="X1382" i="1" s="1"/>
  <c r="P1383" i="1"/>
  <c r="X1383" i="1" s="1"/>
  <c r="P1384" i="1"/>
  <c r="X1384" i="1" s="1"/>
  <c r="P1385" i="1"/>
  <c r="X1385" i="1" s="1"/>
  <c r="P1386" i="1"/>
  <c r="X1386" i="1" s="1"/>
  <c r="P1387" i="1"/>
  <c r="X1387" i="1" s="1"/>
  <c r="P1388" i="1"/>
  <c r="X1388" i="1" s="1"/>
  <c r="P1389" i="1"/>
  <c r="X1389" i="1" s="1"/>
  <c r="P1390" i="1"/>
  <c r="X1390" i="1" s="1"/>
  <c r="P1391" i="1"/>
  <c r="X1391" i="1" s="1"/>
  <c r="P1392" i="1"/>
  <c r="X1392" i="1" s="1"/>
  <c r="P1393" i="1"/>
  <c r="X1393" i="1" s="1"/>
  <c r="P1394" i="1"/>
  <c r="X1394" i="1" s="1"/>
  <c r="P1395" i="1"/>
  <c r="X1395" i="1" s="1"/>
  <c r="P1396" i="1"/>
  <c r="X1396" i="1" s="1"/>
  <c r="P1397" i="1"/>
  <c r="X1397" i="1" s="1"/>
  <c r="P1398" i="1"/>
  <c r="X1398" i="1" s="1"/>
  <c r="P1399" i="1"/>
  <c r="X1399" i="1" s="1"/>
  <c r="P1400" i="1"/>
  <c r="X1400" i="1" s="1"/>
  <c r="P1401" i="1"/>
  <c r="X1401" i="1" s="1"/>
  <c r="P1402" i="1"/>
  <c r="X1402" i="1" s="1"/>
  <c r="P1403" i="1"/>
  <c r="X1403" i="1" s="1"/>
  <c r="P1404" i="1"/>
  <c r="X1404" i="1" s="1"/>
  <c r="P1405" i="1"/>
  <c r="X1405" i="1" s="1"/>
  <c r="P1406" i="1"/>
  <c r="X1406" i="1" s="1"/>
  <c r="P1407" i="1"/>
  <c r="X1407" i="1" s="1"/>
  <c r="P1408" i="1"/>
  <c r="X1408" i="1" s="1"/>
  <c r="P1409" i="1"/>
  <c r="X1409" i="1" s="1"/>
  <c r="P1410" i="1"/>
  <c r="X1410" i="1" s="1"/>
  <c r="P1411" i="1"/>
  <c r="X1411" i="1" s="1"/>
  <c r="P1412" i="1"/>
  <c r="X1412" i="1" s="1"/>
  <c r="P1413" i="1"/>
  <c r="X1413" i="1" s="1"/>
  <c r="P1414" i="1"/>
  <c r="X1414" i="1" s="1"/>
  <c r="P1415" i="1"/>
  <c r="X1415" i="1" s="1"/>
  <c r="P1416" i="1"/>
  <c r="X1416" i="1" s="1"/>
  <c r="P1417" i="1"/>
  <c r="X1417" i="1" s="1"/>
  <c r="P1418" i="1"/>
  <c r="X1418" i="1" s="1"/>
  <c r="P1419" i="1"/>
  <c r="X1419" i="1" s="1"/>
  <c r="P1420" i="1"/>
  <c r="X1420" i="1" s="1"/>
  <c r="P1421" i="1"/>
  <c r="X1421" i="1" s="1"/>
  <c r="P1422" i="1"/>
  <c r="X1422" i="1" s="1"/>
  <c r="P1423" i="1"/>
  <c r="X1423" i="1" s="1"/>
  <c r="P1424" i="1"/>
  <c r="X1424" i="1" s="1"/>
  <c r="P1425" i="1"/>
  <c r="X1425" i="1" s="1"/>
  <c r="P1426" i="1"/>
  <c r="X1426" i="1" s="1"/>
  <c r="P1427" i="1"/>
  <c r="X1427" i="1" s="1"/>
  <c r="P1428" i="1"/>
  <c r="X1428" i="1" s="1"/>
  <c r="P1429" i="1"/>
  <c r="X1429" i="1" s="1"/>
  <c r="P1430" i="1"/>
  <c r="X1430" i="1" s="1"/>
  <c r="P1431" i="1"/>
  <c r="X1431" i="1" s="1"/>
  <c r="P1432" i="1"/>
  <c r="X1432" i="1" s="1"/>
  <c r="P1433" i="1"/>
  <c r="X1433" i="1" s="1"/>
  <c r="P1434" i="1"/>
  <c r="X1434" i="1" s="1"/>
  <c r="P1435" i="1"/>
  <c r="X1435" i="1" s="1"/>
  <c r="P1436" i="1"/>
  <c r="X1436" i="1" s="1"/>
  <c r="P1437" i="1"/>
  <c r="X1437" i="1" s="1"/>
  <c r="P1438" i="1"/>
  <c r="X1438" i="1" s="1"/>
  <c r="P1439" i="1"/>
  <c r="X1439" i="1" s="1"/>
  <c r="P1440" i="1"/>
  <c r="X1440" i="1" s="1"/>
  <c r="P1441" i="1"/>
  <c r="X1441" i="1" s="1"/>
  <c r="P1442" i="1"/>
  <c r="X1442" i="1" s="1"/>
  <c r="P1443" i="1"/>
  <c r="X1443" i="1" s="1"/>
  <c r="P1444" i="1"/>
  <c r="X1444" i="1" s="1"/>
  <c r="P1445" i="1"/>
  <c r="X1445" i="1" s="1"/>
  <c r="P1446" i="1"/>
  <c r="X1446" i="1" s="1"/>
  <c r="P1447" i="1"/>
  <c r="X1447" i="1" s="1"/>
  <c r="P1448" i="1"/>
  <c r="X1448" i="1" s="1"/>
  <c r="P1449" i="1"/>
  <c r="X1449" i="1" s="1"/>
  <c r="P1450" i="1"/>
  <c r="X1450" i="1" s="1"/>
  <c r="P1451" i="1"/>
  <c r="X1451" i="1" s="1"/>
  <c r="P1452" i="1"/>
  <c r="X1452" i="1" s="1"/>
  <c r="P1453" i="1"/>
  <c r="X1453" i="1" s="1"/>
  <c r="P1454" i="1"/>
  <c r="X1454" i="1" s="1"/>
  <c r="P1455" i="1"/>
  <c r="X1455" i="1" s="1"/>
  <c r="P1456" i="1"/>
  <c r="X1456" i="1" s="1"/>
  <c r="P1457" i="1"/>
  <c r="X1457" i="1" s="1"/>
  <c r="P1458" i="1"/>
  <c r="X1458" i="1" s="1"/>
  <c r="P1459" i="1"/>
  <c r="X1459" i="1" s="1"/>
  <c r="P1460" i="1"/>
  <c r="X1460" i="1" s="1"/>
  <c r="P1461" i="1"/>
  <c r="X1461" i="1" s="1"/>
  <c r="P1462" i="1"/>
  <c r="X1462" i="1" s="1"/>
  <c r="P1463" i="1"/>
  <c r="X1463" i="1" s="1"/>
  <c r="P1464" i="1"/>
  <c r="X1464" i="1" s="1"/>
  <c r="P1465" i="1"/>
  <c r="X1465" i="1" s="1"/>
  <c r="P1466" i="1"/>
  <c r="X1466" i="1" s="1"/>
  <c r="P1467" i="1"/>
  <c r="X1467" i="1" s="1"/>
  <c r="P1468" i="1"/>
  <c r="X1468" i="1" s="1"/>
  <c r="P1469" i="1"/>
  <c r="X1469" i="1" s="1"/>
  <c r="P1470" i="1"/>
  <c r="X1470" i="1" s="1"/>
  <c r="P1471" i="1"/>
  <c r="X1471" i="1" s="1"/>
  <c r="P1472" i="1"/>
  <c r="X1472" i="1" s="1"/>
  <c r="P1473" i="1"/>
  <c r="X1473" i="1" s="1"/>
  <c r="P1474" i="1"/>
  <c r="X1474" i="1" s="1"/>
  <c r="P1475" i="1"/>
  <c r="X1475" i="1" s="1"/>
  <c r="P1476" i="1"/>
  <c r="X1476" i="1" s="1"/>
  <c r="P1477" i="1"/>
  <c r="X1477" i="1" s="1"/>
  <c r="P1478" i="1"/>
  <c r="X1478" i="1" s="1"/>
  <c r="P1479" i="1"/>
  <c r="X1479" i="1" s="1"/>
  <c r="P1480" i="1"/>
  <c r="X1480" i="1" s="1"/>
  <c r="P1481" i="1"/>
  <c r="X1481" i="1" s="1"/>
  <c r="P1482" i="1"/>
  <c r="X1482" i="1" s="1"/>
  <c r="P1483" i="1"/>
  <c r="X1483" i="1" s="1"/>
  <c r="P1484" i="1"/>
  <c r="X1484" i="1" s="1"/>
  <c r="P1485" i="1"/>
  <c r="X1485" i="1" s="1"/>
  <c r="P1486" i="1"/>
  <c r="X1486" i="1" s="1"/>
  <c r="P1487" i="1"/>
  <c r="X1487" i="1" s="1"/>
  <c r="P1488" i="1"/>
  <c r="X1488" i="1" s="1"/>
  <c r="P1489" i="1"/>
  <c r="X1489" i="1" s="1"/>
  <c r="P1490" i="1"/>
  <c r="X1490" i="1" s="1"/>
  <c r="P1491" i="1"/>
  <c r="X1491" i="1" s="1"/>
  <c r="P1492" i="1"/>
  <c r="X1492" i="1" s="1"/>
  <c r="P1493" i="1"/>
  <c r="X1493" i="1" s="1"/>
  <c r="P1494" i="1"/>
  <c r="X1494" i="1" s="1"/>
  <c r="P1495" i="1"/>
  <c r="X1495" i="1" s="1"/>
  <c r="P1496" i="1"/>
  <c r="X1496" i="1" s="1"/>
  <c r="P1497" i="1"/>
  <c r="X1497" i="1" s="1"/>
  <c r="P1498" i="1"/>
  <c r="X1498" i="1" s="1"/>
  <c r="P1499" i="1"/>
  <c r="X1499" i="1" s="1"/>
  <c r="P1500" i="1"/>
  <c r="X1500" i="1" s="1"/>
  <c r="P1501" i="1"/>
  <c r="X1501" i="1" s="1"/>
  <c r="P1502" i="1"/>
  <c r="X1502" i="1" s="1"/>
  <c r="P1503" i="1"/>
  <c r="X1503" i="1" s="1"/>
  <c r="P1504" i="1"/>
  <c r="X1504" i="1" s="1"/>
  <c r="P1505" i="1"/>
  <c r="X1505" i="1" s="1"/>
  <c r="P1506" i="1"/>
  <c r="X1506" i="1" s="1"/>
  <c r="P1507" i="1"/>
  <c r="X1507" i="1" s="1"/>
  <c r="P1508" i="1"/>
  <c r="X1508" i="1" s="1"/>
  <c r="P1509" i="1"/>
  <c r="X1509" i="1" s="1"/>
  <c r="P1510" i="1"/>
  <c r="X1510" i="1" s="1"/>
  <c r="P1511" i="1"/>
  <c r="X1511" i="1" s="1"/>
  <c r="P1512" i="1"/>
  <c r="X1512" i="1" s="1"/>
  <c r="P1513" i="1"/>
  <c r="X1513" i="1" s="1"/>
  <c r="P1514" i="1"/>
  <c r="X1514" i="1" s="1"/>
  <c r="P1515" i="1"/>
  <c r="X1515" i="1" s="1"/>
  <c r="P1516" i="1"/>
  <c r="X1516" i="1" s="1"/>
  <c r="P1517" i="1"/>
  <c r="X1517" i="1" s="1"/>
  <c r="P1518" i="1"/>
  <c r="X1518" i="1" s="1"/>
  <c r="P1519" i="1"/>
  <c r="X1519" i="1" s="1"/>
  <c r="P1520" i="1"/>
  <c r="X1520" i="1" s="1"/>
  <c r="P1521" i="1"/>
  <c r="X1521" i="1" s="1"/>
  <c r="P1522" i="1"/>
  <c r="X1522" i="1" s="1"/>
  <c r="P1523" i="1"/>
  <c r="X1523" i="1" s="1"/>
  <c r="P1524" i="1"/>
  <c r="X1524" i="1" s="1"/>
  <c r="P1525" i="1"/>
  <c r="X1525" i="1" s="1"/>
  <c r="P1526" i="1"/>
  <c r="X1526" i="1" s="1"/>
  <c r="P1527" i="1"/>
  <c r="X1527" i="1" s="1"/>
  <c r="P1528" i="1"/>
  <c r="X1528" i="1" s="1"/>
  <c r="P1529" i="1"/>
  <c r="X1529" i="1" s="1"/>
  <c r="P1530" i="1"/>
  <c r="X1530" i="1" s="1"/>
  <c r="P1531" i="1"/>
  <c r="X1531" i="1" s="1"/>
  <c r="P1532" i="1"/>
  <c r="X1532" i="1" s="1"/>
  <c r="P1533" i="1"/>
  <c r="X1533" i="1" s="1"/>
  <c r="P1534" i="1"/>
  <c r="X1534" i="1" s="1"/>
  <c r="P1535" i="1"/>
  <c r="X1535" i="1" s="1"/>
  <c r="P1536" i="1"/>
  <c r="X1536" i="1" s="1"/>
  <c r="P1537" i="1"/>
  <c r="X1537" i="1" s="1"/>
  <c r="P1538" i="1"/>
  <c r="X1538" i="1" s="1"/>
  <c r="P1539" i="1"/>
  <c r="X1539" i="1" s="1"/>
  <c r="P1540" i="1"/>
  <c r="X1540" i="1" s="1"/>
  <c r="P1541" i="1"/>
  <c r="X1541" i="1" s="1"/>
  <c r="P1542" i="1"/>
  <c r="X1542" i="1" s="1"/>
  <c r="P1543" i="1"/>
  <c r="X1543" i="1" s="1"/>
  <c r="P1544" i="1"/>
  <c r="X1544" i="1" s="1"/>
  <c r="P1545" i="1"/>
  <c r="X1545" i="1" s="1"/>
  <c r="P1546" i="1"/>
  <c r="X1546" i="1" s="1"/>
  <c r="P1547" i="1"/>
  <c r="X1547" i="1" s="1"/>
  <c r="P1548" i="1"/>
  <c r="X1548" i="1" s="1"/>
  <c r="P1549" i="1"/>
  <c r="X1549" i="1" s="1"/>
  <c r="P1550" i="1"/>
  <c r="X1550" i="1" s="1"/>
  <c r="P1551" i="1"/>
  <c r="X1551" i="1" s="1"/>
  <c r="P1552" i="1"/>
  <c r="X1552" i="1" s="1"/>
  <c r="P1553" i="1"/>
  <c r="X1553" i="1" s="1"/>
  <c r="P1554" i="1"/>
  <c r="X1554" i="1" s="1"/>
  <c r="P1555" i="1"/>
  <c r="X1555" i="1" s="1"/>
  <c r="P1556" i="1"/>
  <c r="X1556" i="1" s="1"/>
  <c r="P1557" i="1"/>
  <c r="X1557" i="1" s="1"/>
  <c r="P1558" i="1"/>
  <c r="X1558" i="1" s="1"/>
  <c r="P1559" i="1"/>
  <c r="X1559" i="1" s="1"/>
  <c r="P1560" i="1"/>
  <c r="X1560" i="1" s="1"/>
  <c r="P1561" i="1"/>
  <c r="X1561" i="1" s="1"/>
  <c r="P1562" i="1"/>
  <c r="X1562" i="1" s="1"/>
  <c r="P1563" i="1"/>
  <c r="X1563" i="1" s="1"/>
  <c r="P1564" i="1"/>
  <c r="X1564" i="1" s="1"/>
  <c r="P1565" i="1"/>
  <c r="X1565" i="1" s="1"/>
  <c r="P1566" i="1"/>
  <c r="X1566" i="1" s="1"/>
  <c r="P1567" i="1"/>
  <c r="X1567" i="1" s="1"/>
  <c r="P1568" i="1"/>
  <c r="X1568" i="1" s="1"/>
  <c r="P1569" i="1"/>
  <c r="X1569" i="1" s="1"/>
  <c r="P1570" i="1"/>
  <c r="X1570" i="1" s="1"/>
  <c r="P1571" i="1"/>
  <c r="X1571" i="1" s="1"/>
  <c r="P1572" i="1"/>
  <c r="X1572" i="1" s="1"/>
  <c r="P1573" i="1"/>
  <c r="X1573" i="1" s="1"/>
  <c r="P1574" i="1"/>
  <c r="X1574" i="1" s="1"/>
  <c r="P1575" i="1"/>
  <c r="X1575" i="1" s="1"/>
  <c r="P1576" i="1"/>
  <c r="X1576" i="1" s="1"/>
  <c r="P1577" i="1"/>
  <c r="X1577" i="1" s="1"/>
  <c r="P1578" i="1"/>
  <c r="X1578" i="1" s="1"/>
  <c r="P1579" i="1"/>
  <c r="X1579" i="1" s="1"/>
  <c r="P1580" i="1"/>
  <c r="X1580" i="1" s="1"/>
  <c r="P1581" i="1"/>
  <c r="X1581" i="1" s="1"/>
  <c r="P1582" i="1"/>
  <c r="X1582" i="1" s="1"/>
  <c r="P1583" i="1"/>
  <c r="X1583" i="1" s="1"/>
  <c r="P1584" i="1"/>
  <c r="X1584" i="1" s="1"/>
  <c r="P1585" i="1"/>
  <c r="X1585" i="1" s="1"/>
  <c r="P1586" i="1"/>
  <c r="X1586" i="1" s="1"/>
  <c r="P1587" i="1"/>
  <c r="X1587" i="1" s="1"/>
  <c r="P1588" i="1"/>
  <c r="X1588" i="1" s="1"/>
  <c r="P1589" i="1"/>
  <c r="X1589" i="1" s="1"/>
  <c r="P1590" i="1"/>
  <c r="X1590" i="1" s="1"/>
  <c r="P1591" i="1"/>
  <c r="X1591" i="1" s="1"/>
  <c r="P1592" i="1"/>
  <c r="X1592" i="1" s="1"/>
  <c r="P1593" i="1"/>
  <c r="X1593" i="1" s="1"/>
  <c r="P1594" i="1"/>
  <c r="X1594" i="1" s="1"/>
  <c r="P1595" i="1"/>
  <c r="X1595" i="1" s="1"/>
  <c r="P1596" i="1"/>
  <c r="X1596" i="1" s="1"/>
  <c r="P1597" i="1"/>
  <c r="X1597" i="1" s="1"/>
  <c r="P1598" i="1"/>
  <c r="X1598" i="1" s="1"/>
  <c r="P1599" i="1"/>
  <c r="X1599" i="1" s="1"/>
  <c r="P1600" i="1"/>
  <c r="X1600" i="1" s="1"/>
  <c r="P1601" i="1"/>
  <c r="X1601" i="1" s="1"/>
  <c r="P1602" i="1"/>
  <c r="X1602" i="1" s="1"/>
  <c r="P1603" i="1"/>
  <c r="X1603" i="1" s="1"/>
  <c r="P1604" i="1"/>
  <c r="X1604" i="1" s="1"/>
  <c r="P1605" i="1"/>
  <c r="X1605" i="1" s="1"/>
  <c r="P1606" i="1"/>
  <c r="X1606" i="1" s="1"/>
  <c r="P1607" i="1"/>
  <c r="X1607" i="1" s="1"/>
  <c r="P1608" i="1"/>
  <c r="X1608" i="1" s="1"/>
  <c r="P1609" i="1"/>
  <c r="X1609" i="1" s="1"/>
  <c r="P1610" i="1"/>
  <c r="X1610" i="1" s="1"/>
  <c r="P1611" i="1"/>
  <c r="X1611" i="1" s="1"/>
  <c r="P1612" i="1"/>
  <c r="X1612" i="1" s="1"/>
  <c r="P1613" i="1"/>
  <c r="X1613" i="1" s="1"/>
  <c r="P1614" i="1"/>
  <c r="X1614" i="1" s="1"/>
  <c r="P1615" i="1"/>
  <c r="X1615" i="1" s="1"/>
  <c r="P1616" i="1"/>
  <c r="X1616" i="1" s="1"/>
  <c r="P1617" i="1"/>
  <c r="X1617" i="1" s="1"/>
  <c r="P1618" i="1"/>
  <c r="X1618" i="1" s="1"/>
  <c r="P1619" i="1"/>
  <c r="X1619" i="1" s="1"/>
  <c r="P1620" i="1"/>
  <c r="X1620" i="1" s="1"/>
  <c r="P1621" i="1"/>
  <c r="X1621" i="1" s="1"/>
  <c r="P1622" i="1"/>
  <c r="X1622" i="1" s="1"/>
  <c r="P1623" i="1"/>
  <c r="X1623" i="1" s="1"/>
  <c r="P1624" i="1"/>
  <c r="X1624" i="1" s="1"/>
  <c r="P1625" i="1"/>
  <c r="X1625" i="1" s="1"/>
  <c r="P1626" i="1"/>
  <c r="X1626" i="1" s="1"/>
  <c r="P1627" i="1"/>
  <c r="X1627" i="1" s="1"/>
  <c r="P1628" i="1"/>
  <c r="X1628" i="1" s="1"/>
  <c r="P1629" i="1"/>
  <c r="X1629" i="1" s="1"/>
  <c r="P1630" i="1"/>
  <c r="X1630" i="1" s="1"/>
  <c r="P1631" i="1"/>
  <c r="X1631" i="1" s="1"/>
  <c r="P1632" i="1"/>
  <c r="X1632" i="1" s="1"/>
  <c r="P1633" i="1"/>
  <c r="X1633" i="1" s="1"/>
  <c r="P1634" i="1"/>
  <c r="X1634" i="1" s="1"/>
  <c r="P1635" i="1"/>
  <c r="X1635" i="1" s="1"/>
  <c r="P1636" i="1"/>
  <c r="X1636" i="1" s="1"/>
  <c r="P1637" i="1"/>
  <c r="X1637" i="1" s="1"/>
  <c r="P1638" i="1"/>
  <c r="X1638" i="1" s="1"/>
  <c r="P1639" i="1"/>
  <c r="X1639" i="1" s="1"/>
  <c r="P1640" i="1"/>
  <c r="X1640" i="1" s="1"/>
  <c r="P1641" i="1"/>
  <c r="X1641" i="1" s="1"/>
  <c r="P1642" i="1"/>
  <c r="X1642" i="1" s="1"/>
  <c r="P1643" i="1"/>
  <c r="X1643" i="1" s="1"/>
  <c r="P1644" i="1"/>
  <c r="X1644" i="1" s="1"/>
  <c r="P1645" i="1"/>
  <c r="X1645" i="1" s="1"/>
  <c r="P1646" i="1"/>
  <c r="X1646" i="1" s="1"/>
  <c r="P1647" i="1"/>
  <c r="X1647" i="1" s="1"/>
  <c r="P1648" i="1"/>
  <c r="X1648" i="1" s="1"/>
  <c r="P1649" i="1"/>
  <c r="X1649" i="1" s="1"/>
  <c r="P1650" i="1"/>
  <c r="X1650" i="1" s="1"/>
  <c r="P1651" i="1"/>
  <c r="X1651" i="1" s="1"/>
  <c r="P1652" i="1"/>
  <c r="X1652" i="1" s="1"/>
  <c r="P1653" i="1"/>
  <c r="X1653" i="1" s="1"/>
  <c r="P1654" i="1"/>
  <c r="X1654" i="1" s="1"/>
  <c r="P1655" i="1"/>
  <c r="X1655" i="1" s="1"/>
  <c r="P1656" i="1"/>
  <c r="X1656" i="1" s="1"/>
  <c r="P1657" i="1"/>
  <c r="X1657" i="1" s="1"/>
  <c r="P1658" i="1"/>
  <c r="X1658" i="1" s="1"/>
  <c r="P1659" i="1"/>
  <c r="X1659" i="1" s="1"/>
  <c r="P1660" i="1"/>
  <c r="X1660" i="1" s="1"/>
  <c r="P1661" i="1"/>
  <c r="X1661" i="1" s="1"/>
  <c r="P1662" i="1"/>
  <c r="X1662" i="1" s="1"/>
  <c r="P1663" i="1"/>
  <c r="X1663" i="1" s="1"/>
  <c r="P1664" i="1"/>
  <c r="X1664" i="1" s="1"/>
  <c r="P1665" i="1"/>
  <c r="X1665" i="1" s="1"/>
  <c r="P1666" i="1"/>
  <c r="X1666" i="1" s="1"/>
  <c r="P1667" i="1"/>
  <c r="X1667" i="1" s="1"/>
  <c r="P1668" i="1"/>
  <c r="X1668" i="1" s="1"/>
  <c r="P1669" i="1"/>
  <c r="X1669" i="1" s="1"/>
  <c r="P1670" i="1"/>
  <c r="X1670" i="1" s="1"/>
  <c r="P1671" i="1"/>
  <c r="X1671" i="1" s="1"/>
  <c r="P1672" i="1"/>
  <c r="X1672" i="1" s="1"/>
  <c r="P1673" i="1"/>
  <c r="X1673" i="1" s="1"/>
  <c r="P1674" i="1"/>
  <c r="X1674" i="1" s="1"/>
  <c r="P1675" i="1"/>
  <c r="X1675" i="1" s="1"/>
  <c r="P1676" i="1"/>
  <c r="X1676" i="1" s="1"/>
  <c r="P1677" i="1"/>
  <c r="X1677" i="1" s="1"/>
  <c r="P1678" i="1"/>
  <c r="X1678" i="1" s="1"/>
  <c r="P1679" i="1"/>
  <c r="X1679" i="1" s="1"/>
  <c r="P1680" i="1"/>
  <c r="X1680" i="1" s="1"/>
  <c r="P1681" i="1"/>
  <c r="X1681" i="1" s="1"/>
  <c r="P1682" i="1"/>
  <c r="X1682" i="1" s="1"/>
  <c r="P1683" i="1"/>
  <c r="X1683" i="1" s="1"/>
  <c r="P1684" i="1"/>
  <c r="X1684" i="1" s="1"/>
  <c r="P1685" i="1"/>
  <c r="X1685" i="1" s="1"/>
  <c r="P1686" i="1"/>
  <c r="X1686" i="1" s="1"/>
  <c r="P1687" i="1"/>
  <c r="X1687" i="1" s="1"/>
  <c r="P1688" i="1"/>
  <c r="X1688" i="1" s="1"/>
  <c r="P1689" i="1"/>
  <c r="X1689" i="1" s="1"/>
  <c r="P1690" i="1"/>
  <c r="X1690" i="1" s="1"/>
  <c r="P1691" i="1"/>
  <c r="X1691" i="1" s="1"/>
  <c r="P1692" i="1"/>
  <c r="X1692" i="1" s="1"/>
  <c r="P1693" i="1"/>
  <c r="X1693" i="1" s="1"/>
  <c r="P1694" i="1"/>
  <c r="X1694" i="1" s="1"/>
  <c r="P1695" i="1"/>
  <c r="X1695" i="1" s="1"/>
  <c r="P1696" i="1"/>
  <c r="X1696" i="1" s="1"/>
  <c r="P1697" i="1"/>
  <c r="X1697" i="1" s="1"/>
  <c r="P1698" i="1"/>
  <c r="X1698" i="1" s="1"/>
  <c r="P1699" i="1"/>
  <c r="X1699" i="1" s="1"/>
  <c r="P1700" i="1"/>
  <c r="X1700" i="1" s="1"/>
  <c r="P1701" i="1"/>
  <c r="X1701" i="1" s="1"/>
  <c r="P1702" i="1"/>
  <c r="X1702" i="1" s="1"/>
  <c r="P1703" i="1"/>
  <c r="X1703" i="1" s="1"/>
  <c r="P1704" i="1"/>
  <c r="X1704" i="1" s="1"/>
  <c r="P1705" i="1"/>
  <c r="X1705" i="1" s="1"/>
  <c r="P1706" i="1"/>
  <c r="X1706" i="1" s="1"/>
  <c r="P1707" i="1"/>
  <c r="X1707" i="1" s="1"/>
  <c r="P1708" i="1"/>
  <c r="X1708" i="1" s="1"/>
  <c r="P1709" i="1"/>
  <c r="X1709" i="1" s="1"/>
  <c r="P1710" i="1"/>
  <c r="X1710" i="1" s="1"/>
  <c r="P1711" i="1"/>
  <c r="X1711" i="1" s="1"/>
  <c r="P1712" i="1"/>
  <c r="X1712" i="1" s="1"/>
  <c r="P1713" i="1"/>
  <c r="X1713" i="1" s="1"/>
  <c r="P1714" i="1"/>
  <c r="X1714" i="1" s="1"/>
  <c r="P1715" i="1"/>
  <c r="X1715" i="1" s="1"/>
  <c r="P1716" i="1"/>
  <c r="X1716" i="1" s="1"/>
  <c r="P1717" i="1"/>
  <c r="X1717" i="1" s="1"/>
  <c r="P1718" i="1"/>
  <c r="X1718" i="1" s="1"/>
  <c r="P1719" i="1"/>
  <c r="X1719" i="1" s="1"/>
  <c r="P1720" i="1"/>
  <c r="X1720" i="1" s="1"/>
  <c r="P1721" i="1"/>
  <c r="X1721" i="1" s="1"/>
  <c r="P1722" i="1"/>
  <c r="X1722" i="1" s="1"/>
  <c r="P1723" i="1"/>
  <c r="X1723" i="1" s="1"/>
  <c r="P1724" i="1"/>
  <c r="X1724" i="1" s="1"/>
  <c r="P1725" i="1"/>
  <c r="X1725" i="1" s="1"/>
  <c r="P1726" i="1"/>
  <c r="X1726" i="1" s="1"/>
  <c r="P1727" i="1"/>
  <c r="X1727" i="1" s="1"/>
  <c r="P1728" i="1"/>
  <c r="X1728" i="1" s="1"/>
  <c r="P1729" i="1"/>
  <c r="X1729" i="1" s="1"/>
  <c r="P1730" i="1"/>
  <c r="X1730" i="1" s="1"/>
  <c r="P1731" i="1"/>
  <c r="X1731" i="1" s="1"/>
  <c r="P1732" i="1"/>
  <c r="X1732" i="1" s="1"/>
  <c r="P1733" i="1"/>
  <c r="X1733" i="1" s="1"/>
  <c r="P1734" i="1"/>
  <c r="X1734" i="1" s="1"/>
  <c r="P1735" i="1"/>
  <c r="X1735" i="1" s="1"/>
  <c r="P1736" i="1"/>
  <c r="X1736" i="1" s="1"/>
  <c r="P1737" i="1"/>
  <c r="X1737" i="1" s="1"/>
  <c r="P1738" i="1"/>
  <c r="X1738" i="1" s="1"/>
  <c r="P1739" i="1"/>
  <c r="X1739" i="1" s="1"/>
  <c r="P1740" i="1"/>
  <c r="X1740" i="1" s="1"/>
  <c r="P1741" i="1"/>
  <c r="X1741" i="1" s="1"/>
  <c r="P1742" i="1"/>
  <c r="X1742" i="1" s="1"/>
  <c r="P1743" i="1"/>
  <c r="X1743" i="1" s="1"/>
  <c r="P1744" i="1"/>
  <c r="X1744" i="1" s="1"/>
  <c r="P1745" i="1"/>
  <c r="X1745" i="1" s="1"/>
  <c r="P1746" i="1"/>
  <c r="X1746" i="1" s="1"/>
  <c r="P1747" i="1"/>
  <c r="X1747" i="1" s="1"/>
  <c r="P1748" i="1"/>
  <c r="X1748" i="1" s="1"/>
  <c r="P1749" i="1"/>
  <c r="X1749" i="1" s="1"/>
  <c r="P1750" i="1"/>
  <c r="X1750" i="1" s="1"/>
  <c r="P1751" i="1"/>
  <c r="X1751" i="1" s="1"/>
  <c r="P1752" i="1"/>
  <c r="X1752" i="1" s="1"/>
  <c r="P1753" i="1"/>
  <c r="X1753" i="1" s="1"/>
  <c r="P1754" i="1"/>
  <c r="X1754" i="1" s="1"/>
  <c r="P1755" i="1"/>
  <c r="X1755" i="1" s="1"/>
  <c r="P1756" i="1"/>
  <c r="X1756" i="1" s="1"/>
  <c r="P1757" i="1"/>
  <c r="X1757" i="1" s="1"/>
  <c r="P1758" i="1"/>
  <c r="X1758" i="1" s="1"/>
  <c r="P1759" i="1"/>
  <c r="X1759" i="1" s="1"/>
  <c r="P1760" i="1"/>
  <c r="X1760" i="1" s="1"/>
  <c r="P1761" i="1"/>
  <c r="X1761" i="1" s="1"/>
  <c r="P1762" i="1"/>
  <c r="X1762" i="1" s="1"/>
  <c r="P1763" i="1"/>
  <c r="X1763" i="1" s="1"/>
  <c r="P1764" i="1"/>
  <c r="X1764" i="1" s="1"/>
  <c r="P1765" i="1"/>
  <c r="X1765" i="1" s="1"/>
  <c r="P1766" i="1"/>
  <c r="X1766" i="1" s="1"/>
  <c r="P1767" i="1"/>
  <c r="X1767" i="1" s="1"/>
  <c r="P1768" i="1"/>
  <c r="X1768" i="1" s="1"/>
  <c r="P1769" i="1"/>
  <c r="X1769" i="1" s="1"/>
  <c r="P1770" i="1"/>
  <c r="X1770" i="1" s="1"/>
  <c r="P1771" i="1"/>
  <c r="X1771" i="1" s="1"/>
  <c r="P1772" i="1"/>
  <c r="X1772" i="1" s="1"/>
  <c r="P1773" i="1"/>
  <c r="X1773" i="1" s="1"/>
  <c r="P1774" i="1"/>
  <c r="X1774" i="1" s="1"/>
  <c r="P1775" i="1"/>
  <c r="X1775" i="1" s="1"/>
  <c r="P1776" i="1"/>
  <c r="X1776" i="1" s="1"/>
  <c r="P1777" i="1"/>
  <c r="X1777" i="1" s="1"/>
  <c r="P1778" i="1"/>
  <c r="X1778" i="1" s="1"/>
  <c r="P1779" i="1"/>
  <c r="X1779" i="1" s="1"/>
  <c r="P1780" i="1"/>
  <c r="X1780" i="1" s="1"/>
  <c r="P1781" i="1"/>
  <c r="X1781" i="1" s="1"/>
  <c r="P1782" i="1"/>
  <c r="X1782" i="1" s="1"/>
  <c r="P1783" i="1"/>
  <c r="X1783" i="1" s="1"/>
  <c r="P1784" i="1"/>
  <c r="X1784" i="1" s="1"/>
  <c r="P1785" i="1"/>
  <c r="X1785" i="1" s="1"/>
  <c r="P1786" i="1"/>
  <c r="X1786" i="1" s="1"/>
  <c r="P1787" i="1"/>
  <c r="X1787" i="1" s="1"/>
  <c r="P1788" i="1"/>
  <c r="X1788" i="1" s="1"/>
  <c r="P1789" i="1"/>
  <c r="X1789" i="1" s="1"/>
  <c r="P1790" i="1"/>
  <c r="X1790" i="1" s="1"/>
  <c r="P1791" i="1"/>
  <c r="X1791" i="1" s="1"/>
  <c r="P1792" i="1"/>
  <c r="X1792" i="1" s="1"/>
  <c r="P1793" i="1"/>
  <c r="X1793" i="1" s="1"/>
  <c r="P1794" i="1"/>
  <c r="X1794" i="1" s="1"/>
  <c r="P1795" i="1"/>
  <c r="X1795" i="1" s="1"/>
  <c r="P1796" i="1"/>
  <c r="X1796" i="1" s="1"/>
  <c r="P1797" i="1"/>
  <c r="X1797" i="1" s="1"/>
  <c r="P1798" i="1"/>
  <c r="X1798" i="1" s="1"/>
  <c r="P1799" i="1"/>
  <c r="X1799" i="1" s="1"/>
  <c r="P1800" i="1"/>
  <c r="X1800" i="1" s="1"/>
  <c r="P1801" i="1"/>
  <c r="X1801" i="1" s="1"/>
  <c r="P1802" i="1"/>
  <c r="X1802" i="1" s="1"/>
  <c r="P1803" i="1"/>
  <c r="X1803" i="1" s="1"/>
  <c r="P1804" i="1"/>
  <c r="X1804" i="1" s="1"/>
  <c r="P1805" i="1"/>
  <c r="X1805" i="1" s="1"/>
  <c r="P1806" i="1"/>
  <c r="X1806" i="1" s="1"/>
  <c r="P1807" i="1"/>
  <c r="X1807" i="1" s="1"/>
  <c r="P1808" i="1"/>
  <c r="X1808" i="1" s="1"/>
  <c r="P1809" i="1"/>
  <c r="X1809" i="1" s="1"/>
  <c r="P1810" i="1"/>
  <c r="X1810" i="1" s="1"/>
  <c r="P1811" i="1"/>
  <c r="X1811" i="1" s="1"/>
  <c r="P1812" i="1"/>
  <c r="X1812" i="1" s="1"/>
  <c r="P1813" i="1"/>
  <c r="X1813" i="1" s="1"/>
  <c r="P1814" i="1"/>
  <c r="X1814" i="1" s="1"/>
  <c r="P1815" i="1"/>
  <c r="X1815" i="1" s="1"/>
  <c r="P1816" i="1"/>
  <c r="X1816" i="1" s="1"/>
  <c r="P1817" i="1"/>
  <c r="X1817" i="1" s="1"/>
  <c r="P1818" i="1"/>
  <c r="X1818" i="1" s="1"/>
  <c r="P1819" i="1"/>
  <c r="X1819" i="1" s="1"/>
  <c r="P1820" i="1"/>
  <c r="X1820" i="1" s="1"/>
  <c r="P1821" i="1"/>
  <c r="X1821" i="1" s="1"/>
  <c r="P1822" i="1"/>
  <c r="X1822" i="1" s="1"/>
  <c r="P1823" i="1"/>
  <c r="X1823" i="1" s="1"/>
  <c r="P1824" i="1"/>
  <c r="X1824" i="1" s="1"/>
  <c r="P1825" i="1"/>
  <c r="X1825" i="1" s="1"/>
  <c r="P1826" i="1"/>
  <c r="X1826" i="1" s="1"/>
  <c r="P1827" i="1"/>
  <c r="X1827" i="1" s="1"/>
  <c r="P1828" i="1"/>
  <c r="X1828" i="1" s="1"/>
  <c r="P1829" i="1"/>
  <c r="X1829" i="1" s="1"/>
  <c r="P1830" i="1"/>
  <c r="X1830" i="1" s="1"/>
  <c r="P1831" i="1"/>
  <c r="X1831" i="1" s="1"/>
  <c r="P1832" i="1"/>
  <c r="X1832" i="1" s="1"/>
  <c r="P1833" i="1"/>
  <c r="X1833" i="1" s="1"/>
  <c r="P1834" i="1"/>
  <c r="X1834" i="1" s="1"/>
  <c r="P1835" i="1"/>
  <c r="X1835" i="1" s="1"/>
  <c r="P1836" i="1"/>
  <c r="X1836" i="1" s="1"/>
  <c r="P1837" i="1"/>
  <c r="X1837" i="1" s="1"/>
  <c r="P1838" i="1"/>
  <c r="X1838" i="1" s="1"/>
  <c r="P1839" i="1"/>
  <c r="X1839" i="1" s="1"/>
  <c r="P1840" i="1"/>
  <c r="X1840" i="1" s="1"/>
  <c r="P1841" i="1"/>
  <c r="X1841" i="1" s="1"/>
  <c r="P1842" i="1"/>
  <c r="X1842" i="1" s="1"/>
  <c r="P1843" i="1"/>
  <c r="X1843" i="1" s="1"/>
  <c r="P1844" i="1"/>
  <c r="X1844" i="1" s="1"/>
  <c r="P1845" i="1"/>
  <c r="X1845" i="1" s="1"/>
  <c r="P1846" i="1"/>
  <c r="X1846" i="1" s="1"/>
  <c r="P1847" i="1"/>
  <c r="X1847" i="1" s="1"/>
  <c r="P1848" i="1"/>
  <c r="X1848" i="1" s="1"/>
  <c r="P1849" i="1"/>
  <c r="X1849" i="1" s="1"/>
  <c r="P1850" i="1"/>
  <c r="X1850" i="1" s="1"/>
  <c r="P1851" i="1"/>
  <c r="X1851" i="1" s="1"/>
  <c r="P1852" i="1"/>
  <c r="X1852" i="1" s="1"/>
  <c r="P1853" i="1"/>
  <c r="X1853" i="1" s="1"/>
  <c r="P1854" i="1"/>
  <c r="X1854" i="1" s="1"/>
  <c r="P1855" i="1"/>
  <c r="X1855" i="1" s="1"/>
  <c r="P1856" i="1"/>
  <c r="X1856" i="1" s="1"/>
  <c r="P1857" i="1"/>
  <c r="X1857" i="1" s="1"/>
  <c r="P1858" i="1"/>
  <c r="X1858" i="1" s="1"/>
  <c r="P1859" i="1"/>
  <c r="X1859" i="1" s="1"/>
  <c r="P1860" i="1"/>
  <c r="X1860" i="1" s="1"/>
  <c r="P1861" i="1"/>
  <c r="X1861" i="1" s="1"/>
  <c r="P1862" i="1"/>
  <c r="X1862" i="1" s="1"/>
  <c r="P1863" i="1"/>
  <c r="X1863" i="1" s="1"/>
  <c r="P1864" i="1"/>
  <c r="X1864" i="1" s="1"/>
  <c r="P1865" i="1"/>
  <c r="X1865" i="1" s="1"/>
  <c r="P1866" i="1"/>
  <c r="X1866" i="1" s="1"/>
  <c r="P1867" i="1"/>
  <c r="X1867" i="1" s="1"/>
  <c r="P1868" i="1"/>
  <c r="X1868" i="1" s="1"/>
  <c r="P1869" i="1"/>
  <c r="X1869" i="1" s="1"/>
  <c r="P1870" i="1"/>
  <c r="X1870" i="1" s="1"/>
  <c r="P1871" i="1"/>
  <c r="X1871" i="1" s="1"/>
  <c r="P1872" i="1"/>
  <c r="X1872" i="1" s="1"/>
  <c r="P1873" i="1"/>
  <c r="X1873" i="1" s="1"/>
  <c r="P1874" i="1"/>
  <c r="X1874" i="1" s="1"/>
  <c r="P1875" i="1"/>
  <c r="X1875" i="1" s="1"/>
  <c r="P1876" i="1"/>
  <c r="X1876" i="1" s="1"/>
  <c r="P1877" i="1"/>
  <c r="X1877" i="1" s="1"/>
  <c r="P1878" i="1"/>
  <c r="X1878" i="1" s="1"/>
  <c r="P1879" i="1"/>
  <c r="X1879" i="1" s="1"/>
  <c r="P1880" i="1"/>
  <c r="X1880" i="1" s="1"/>
  <c r="P1881" i="1"/>
  <c r="X1881" i="1" s="1"/>
  <c r="P1882" i="1"/>
  <c r="X1882" i="1" s="1"/>
  <c r="P1883" i="1"/>
  <c r="X1883" i="1" s="1"/>
  <c r="P1884" i="1"/>
  <c r="X1884" i="1" s="1"/>
  <c r="P1885" i="1"/>
  <c r="X1885" i="1" s="1"/>
  <c r="P1886" i="1"/>
  <c r="X1886" i="1" s="1"/>
  <c r="P1887" i="1"/>
  <c r="X1887" i="1" s="1"/>
  <c r="P1888" i="1"/>
  <c r="X1888" i="1" s="1"/>
  <c r="P1889" i="1"/>
  <c r="X1889" i="1" s="1"/>
  <c r="P1890" i="1"/>
  <c r="X1890" i="1" s="1"/>
  <c r="P1891" i="1"/>
  <c r="X1891" i="1" s="1"/>
  <c r="P1892" i="1"/>
  <c r="X1892" i="1" s="1"/>
  <c r="P1893" i="1"/>
  <c r="X1893" i="1" s="1"/>
  <c r="P1894" i="1"/>
  <c r="X1894" i="1" s="1"/>
  <c r="P1895" i="1"/>
  <c r="X1895" i="1" s="1"/>
  <c r="P1896" i="1"/>
  <c r="X1896" i="1" s="1"/>
  <c r="P1897" i="1"/>
  <c r="X1897" i="1" s="1"/>
  <c r="P1898" i="1"/>
  <c r="X1898" i="1" s="1"/>
  <c r="P1899" i="1"/>
  <c r="X1899" i="1" s="1"/>
  <c r="P1900" i="1"/>
  <c r="X1900" i="1" s="1"/>
  <c r="P1901" i="1"/>
  <c r="X1901" i="1" s="1"/>
  <c r="P1902" i="1"/>
  <c r="X1902" i="1" s="1"/>
  <c r="P1903" i="1"/>
  <c r="X1903" i="1" s="1"/>
  <c r="P1904" i="1"/>
  <c r="X1904" i="1" s="1"/>
  <c r="P1905" i="1"/>
  <c r="X1905" i="1" s="1"/>
  <c r="P1906" i="1"/>
  <c r="X1906" i="1" s="1"/>
  <c r="P1907" i="1"/>
  <c r="X1907" i="1" s="1"/>
  <c r="P1908" i="1"/>
  <c r="X1908" i="1" s="1"/>
  <c r="P1909" i="1"/>
  <c r="X1909" i="1" s="1"/>
  <c r="P1910" i="1"/>
  <c r="X1910" i="1" s="1"/>
  <c r="P1911" i="1"/>
  <c r="X1911" i="1" s="1"/>
  <c r="P1912" i="1"/>
  <c r="X1912" i="1" s="1"/>
  <c r="P1913" i="1"/>
  <c r="X1913" i="1" s="1"/>
  <c r="P1914" i="1"/>
  <c r="X1914" i="1" s="1"/>
  <c r="P1915" i="1"/>
  <c r="X1915" i="1" s="1"/>
  <c r="P1916" i="1"/>
  <c r="X1916" i="1" s="1"/>
  <c r="P1917" i="1"/>
  <c r="X1917" i="1" s="1"/>
  <c r="P1918" i="1"/>
  <c r="X1918" i="1" s="1"/>
  <c r="P1919" i="1"/>
  <c r="X1919" i="1" s="1"/>
  <c r="P1920" i="1"/>
  <c r="X1920" i="1" s="1"/>
  <c r="P1921" i="1"/>
  <c r="X1921" i="1" s="1"/>
  <c r="P1922" i="1"/>
  <c r="X1922" i="1" s="1"/>
  <c r="P1923" i="1"/>
  <c r="X1923" i="1" s="1"/>
  <c r="P1924" i="1"/>
  <c r="X1924" i="1" s="1"/>
  <c r="P1925" i="1"/>
  <c r="X1925" i="1" s="1"/>
  <c r="P1926" i="1"/>
  <c r="X1926" i="1" s="1"/>
  <c r="P1927" i="1"/>
  <c r="X1927" i="1" s="1"/>
  <c r="P1928" i="1"/>
  <c r="X1928" i="1" s="1"/>
  <c r="P1929" i="1"/>
  <c r="X1929" i="1" s="1"/>
  <c r="P1930" i="1"/>
  <c r="X1930" i="1" s="1"/>
  <c r="P1931" i="1"/>
  <c r="X1931" i="1" s="1"/>
  <c r="P1932" i="1"/>
  <c r="X1932" i="1" s="1"/>
  <c r="P1933" i="1"/>
  <c r="X1933" i="1" s="1"/>
  <c r="P1934" i="1"/>
  <c r="X1934" i="1" s="1"/>
  <c r="P1935" i="1"/>
  <c r="X1935" i="1" s="1"/>
  <c r="P1936" i="1"/>
  <c r="X1936" i="1" s="1"/>
  <c r="P1937" i="1"/>
  <c r="X1937" i="1" s="1"/>
  <c r="P1938" i="1"/>
  <c r="X1938" i="1" s="1"/>
  <c r="P1939" i="1"/>
  <c r="X1939" i="1" s="1"/>
  <c r="P1940" i="1"/>
  <c r="X1940" i="1" s="1"/>
  <c r="P1941" i="1"/>
  <c r="X1941" i="1" s="1"/>
  <c r="P1942" i="1"/>
  <c r="X1942" i="1" s="1"/>
  <c r="P1943" i="1"/>
  <c r="X1943" i="1" s="1"/>
  <c r="P1944" i="1"/>
  <c r="X1944" i="1" s="1"/>
  <c r="P1945" i="1"/>
  <c r="X1945" i="1" s="1"/>
  <c r="P1946" i="1"/>
  <c r="X1946" i="1" s="1"/>
  <c r="P1947" i="1"/>
  <c r="X1947" i="1" s="1"/>
  <c r="P1948" i="1"/>
  <c r="X1948" i="1" s="1"/>
  <c r="P1949" i="1"/>
  <c r="X1949" i="1" s="1"/>
  <c r="P1950" i="1"/>
  <c r="X1950" i="1" s="1"/>
  <c r="P1951" i="1"/>
  <c r="X1951" i="1" s="1"/>
  <c r="P1952" i="1"/>
  <c r="X1952" i="1" s="1"/>
  <c r="P1953" i="1"/>
  <c r="X1953" i="1" s="1"/>
  <c r="P1954" i="1"/>
  <c r="X1954" i="1" s="1"/>
  <c r="P1955" i="1"/>
  <c r="X1955" i="1" s="1"/>
  <c r="P1956" i="1"/>
  <c r="X1956" i="1" s="1"/>
  <c r="P1957" i="1"/>
  <c r="X1957" i="1" s="1"/>
  <c r="P1958" i="1"/>
  <c r="X1958" i="1" s="1"/>
  <c r="P1959" i="1"/>
  <c r="X1959" i="1" s="1"/>
  <c r="P1960" i="1"/>
  <c r="X1960" i="1" s="1"/>
  <c r="P1961" i="1"/>
  <c r="X1961" i="1" s="1"/>
  <c r="P1962" i="1"/>
  <c r="X1962" i="1" s="1"/>
  <c r="P1963" i="1"/>
  <c r="X1963" i="1" s="1"/>
  <c r="P1964" i="1"/>
  <c r="X1964" i="1" s="1"/>
  <c r="P1965" i="1"/>
  <c r="X1965" i="1" s="1"/>
  <c r="P1966" i="1"/>
  <c r="X1966" i="1" s="1"/>
  <c r="P1967" i="1"/>
  <c r="X1967" i="1" s="1"/>
  <c r="P1968" i="1"/>
  <c r="X1968" i="1" s="1"/>
  <c r="P1969" i="1"/>
  <c r="X1969" i="1" s="1"/>
  <c r="P1970" i="1"/>
  <c r="X1970" i="1" s="1"/>
  <c r="P1971" i="1"/>
  <c r="X1971" i="1" s="1"/>
  <c r="P1972" i="1"/>
  <c r="X1972" i="1" s="1"/>
  <c r="P1973" i="1"/>
  <c r="X1973" i="1" s="1"/>
  <c r="P1974" i="1"/>
  <c r="X1974" i="1" s="1"/>
  <c r="P1975" i="1"/>
  <c r="X1975" i="1" s="1"/>
  <c r="P1976" i="1"/>
  <c r="X1976" i="1" s="1"/>
  <c r="P1977" i="1"/>
  <c r="X1977" i="1" s="1"/>
  <c r="P1978" i="1"/>
  <c r="X1978" i="1" s="1"/>
  <c r="P1979" i="1"/>
  <c r="X1979" i="1" s="1"/>
  <c r="P1980" i="1"/>
  <c r="X1980" i="1" s="1"/>
  <c r="P1981" i="1"/>
  <c r="X1981" i="1" s="1"/>
  <c r="P1982" i="1"/>
  <c r="X1982" i="1" s="1"/>
  <c r="P1983" i="1"/>
  <c r="X1983" i="1" s="1"/>
  <c r="P1984" i="1"/>
  <c r="X1984" i="1" s="1"/>
  <c r="P1985" i="1"/>
  <c r="X1985" i="1" s="1"/>
  <c r="P1986" i="1"/>
  <c r="X1986" i="1" s="1"/>
  <c r="P1987" i="1"/>
  <c r="X1987" i="1" s="1"/>
  <c r="P1988" i="1"/>
  <c r="X1988" i="1" s="1"/>
  <c r="P1989" i="1"/>
  <c r="X1989" i="1" s="1"/>
  <c r="P1990" i="1"/>
  <c r="X1990" i="1" s="1"/>
  <c r="P1991" i="1"/>
  <c r="X1991" i="1" s="1"/>
  <c r="P1992" i="1"/>
  <c r="X1992" i="1" s="1"/>
  <c r="P1993" i="1"/>
  <c r="X1993" i="1" s="1"/>
  <c r="P1994" i="1"/>
  <c r="X1994" i="1" s="1"/>
  <c r="P1995" i="1"/>
  <c r="X1995" i="1" s="1"/>
  <c r="P1996" i="1"/>
  <c r="X1996" i="1" s="1"/>
  <c r="P1997" i="1"/>
  <c r="X1997" i="1" s="1"/>
  <c r="P1998" i="1"/>
  <c r="X1998" i="1" s="1"/>
  <c r="P1999" i="1"/>
  <c r="X1999" i="1" s="1"/>
  <c r="P2000" i="1"/>
  <c r="X2000" i="1" s="1"/>
  <c r="P2001" i="1"/>
  <c r="X2001" i="1" s="1"/>
  <c r="P2002" i="1"/>
  <c r="X2002" i="1" s="1"/>
  <c r="P2003" i="1"/>
  <c r="X2003" i="1" s="1"/>
  <c r="P2004" i="1"/>
  <c r="X2004" i="1" s="1"/>
  <c r="P2005" i="1"/>
  <c r="X2005" i="1" s="1"/>
  <c r="P2006" i="1"/>
  <c r="X2006" i="1" s="1"/>
  <c r="P2007" i="1"/>
  <c r="X2007" i="1" s="1"/>
  <c r="P2008" i="1"/>
  <c r="X2008" i="1" s="1"/>
  <c r="P2009" i="1"/>
  <c r="X2009" i="1" s="1"/>
  <c r="P2010" i="1"/>
  <c r="X2010" i="1" s="1"/>
  <c r="P2011" i="1"/>
  <c r="X2011" i="1" s="1"/>
  <c r="P2012" i="1"/>
  <c r="X2012" i="1" s="1"/>
  <c r="P2013" i="1"/>
  <c r="X2013" i="1" s="1"/>
  <c r="P2014" i="1"/>
  <c r="X2014" i="1" s="1"/>
  <c r="P2015" i="1"/>
  <c r="X2015" i="1" s="1"/>
  <c r="P2016" i="1"/>
  <c r="X2016" i="1" s="1"/>
  <c r="P2017" i="1"/>
  <c r="X2017" i="1" s="1"/>
  <c r="P2018" i="1"/>
  <c r="X2018" i="1" s="1"/>
  <c r="P2019" i="1"/>
  <c r="X2019" i="1" s="1"/>
  <c r="P2020" i="1"/>
  <c r="X2020" i="1" s="1"/>
  <c r="P2021" i="1"/>
  <c r="X2021" i="1" s="1"/>
  <c r="P2022" i="1"/>
  <c r="X2022" i="1" s="1"/>
  <c r="P2023" i="1"/>
  <c r="X2023" i="1" s="1"/>
  <c r="P2024" i="1"/>
  <c r="X2024" i="1" s="1"/>
  <c r="P2025" i="1"/>
  <c r="X2025" i="1" s="1"/>
  <c r="P2026" i="1"/>
  <c r="X2026" i="1" s="1"/>
  <c r="P2027" i="1"/>
  <c r="X2027" i="1" s="1"/>
  <c r="P2028" i="1"/>
  <c r="X2028" i="1" s="1"/>
  <c r="P2029" i="1"/>
  <c r="X2029" i="1" s="1"/>
  <c r="P2030" i="1"/>
  <c r="X2030" i="1" s="1"/>
  <c r="P2031" i="1"/>
  <c r="X2031" i="1" s="1"/>
  <c r="P2032" i="1"/>
  <c r="X2032" i="1" s="1"/>
  <c r="P2033" i="1"/>
  <c r="X2033" i="1" s="1"/>
  <c r="P2034" i="1"/>
  <c r="X2034" i="1" s="1"/>
  <c r="P2035" i="1"/>
  <c r="X2035" i="1" s="1"/>
  <c r="P2036" i="1"/>
  <c r="X2036" i="1" s="1"/>
  <c r="P2037" i="1"/>
  <c r="X2037" i="1" s="1"/>
  <c r="P2038" i="1"/>
  <c r="X2038" i="1" s="1"/>
  <c r="P2039" i="1"/>
  <c r="X2039" i="1" s="1"/>
  <c r="P2040" i="1"/>
  <c r="X2040" i="1" s="1"/>
  <c r="P2041" i="1"/>
  <c r="X2041" i="1" s="1"/>
  <c r="P2042" i="1"/>
  <c r="X2042" i="1" s="1"/>
  <c r="P2043" i="1"/>
  <c r="X2043" i="1" s="1"/>
  <c r="P2044" i="1"/>
  <c r="X2044" i="1" s="1"/>
  <c r="P2045" i="1"/>
  <c r="X2045" i="1" s="1"/>
  <c r="P2046" i="1"/>
  <c r="X2046" i="1" s="1"/>
  <c r="P2047" i="1"/>
  <c r="X2047" i="1" s="1"/>
  <c r="P2048" i="1"/>
  <c r="X2048" i="1" s="1"/>
  <c r="P2049" i="1"/>
  <c r="X2049" i="1" s="1"/>
  <c r="P2050" i="1"/>
  <c r="X2050" i="1" s="1"/>
  <c r="P2051" i="1"/>
  <c r="X2051" i="1" s="1"/>
  <c r="P2052" i="1"/>
  <c r="X2052" i="1" s="1"/>
  <c r="P2053" i="1"/>
  <c r="X2053" i="1" s="1"/>
  <c r="P2054" i="1"/>
  <c r="X2054" i="1" s="1"/>
  <c r="P2055" i="1"/>
  <c r="X2055" i="1" s="1"/>
  <c r="P2056" i="1"/>
  <c r="X2056" i="1" s="1"/>
  <c r="P2057" i="1"/>
  <c r="X2057" i="1" s="1"/>
  <c r="P2058" i="1"/>
  <c r="X2058" i="1" s="1"/>
  <c r="P2059" i="1"/>
  <c r="X2059" i="1" s="1"/>
  <c r="P2060" i="1"/>
  <c r="X2060" i="1" s="1"/>
  <c r="P2061" i="1"/>
  <c r="X2061" i="1" s="1"/>
  <c r="P2062" i="1"/>
  <c r="X2062" i="1" s="1"/>
  <c r="P2063" i="1"/>
  <c r="X2063" i="1" s="1"/>
  <c r="P2064" i="1"/>
  <c r="X2064" i="1" s="1"/>
  <c r="P2065" i="1"/>
  <c r="X2065" i="1" s="1"/>
  <c r="P2066" i="1"/>
  <c r="X2066" i="1" s="1"/>
  <c r="P2067" i="1"/>
  <c r="X2067" i="1" s="1"/>
  <c r="P2068" i="1"/>
  <c r="X2068" i="1" s="1"/>
  <c r="P2069" i="1"/>
  <c r="X2069" i="1" s="1"/>
  <c r="P2070" i="1"/>
  <c r="X2070" i="1" s="1"/>
  <c r="P2071" i="1"/>
  <c r="X2071" i="1" s="1"/>
  <c r="P2072" i="1"/>
  <c r="X2072" i="1" s="1"/>
  <c r="P2073" i="1"/>
  <c r="X2073" i="1" s="1"/>
  <c r="P2074" i="1"/>
  <c r="X2074" i="1" s="1"/>
  <c r="P2075" i="1"/>
  <c r="X2075" i="1" s="1"/>
  <c r="P2076" i="1"/>
  <c r="X2076" i="1" s="1"/>
  <c r="P2077" i="1"/>
  <c r="X2077" i="1" s="1"/>
  <c r="P2078" i="1"/>
  <c r="X2078" i="1" s="1"/>
  <c r="P2079" i="1"/>
  <c r="X2079" i="1" s="1"/>
  <c r="P2080" i="1"/>
  <c r="X2080" i="1" s="1"/>
  <c r="P2081" i="1"/>
  <c r="X2081" i="1" s="1"/>
  <c r="P2082" i="1"/>
  <c r="X2082" i="1" s="1"/>
  <c r="P2083" i="1"/>
  <c r="X2083" i="1" s="1"/>
  <c r="P2084" i="1"/>
  <c r="X2084" i="1" s="1"/>
  <c r="P2085" i="1"/>
  <c r="X2085" i="1" s="1"/>
  <c r="P2086" i="1"/>
  <c r="X2086" i="1" s="1"/>
  <c r="P2087" i="1"/>
  <c r="X2087" i="1" s="1"/>
  <c r="P2088" i="1"/>
  <c r="X2088" i="1" s="1"/>
  <c r="P2089" i="1"/>
  <c r="X2089" i="1" s="1"/>
  <c r="P2090" i="1"/>
  <c r="X2090" i="1" s="1"/>
  <c r="P2091" i="1"/>
  <c r="X2091" i="1" s="1"/>
  <c r="P2092" i="1"/>
  <c r="X2092" i="1" s="1"/>
  <c r="P2093" i="1"/>
  <c r="X2093" i="1" s="1"/>
  <c r="P2094" i="1"/>
  <c r="X2094" i="1" s="1"/>
  <c r="P2095" i="1"/>
  <c r="X2095" i="1" s="1"/>
  <c r="P2096" i="1"/>
  <c r="X2096" i="1" s="1"/>
  <c r="P2097" i="1"/>
  <c r="X2097" i="1" s="1"/>
  <c r="P2098" i="1"/>
  <c r="X2098" i="1" s="1"/>
  <c r="P2099" i="1"/>
  <c r="X2099" i="1" s="1"/>
  <c r="P2100" i="1"/>
  <c r="X2100" i="1" s="1"/>
  <c r="P2101" i="1"/>
  <c r="X2101" i="1" s="1"/>
  <c r="P2102" i="1"/>
  <c r="X2102" i="1" s="1"/>
  <c r="P2103" i="1"/>
  <c r="X2103" i="1" s="1"/>
  <c r="P2104" i="1"/>
  <c r="X2104" i="1" s="1"/>
  <c r="P2105" i="1"/>
  <c r="X2105" i="1" s="1"/>
  <c r="P2106" i="1"/>
  <c r="X2106" i="1" s="1"/>
  <c r="P2107" i="1"/>
  <c r="X2107" i="1" s="1"/>
  <c r="P2108" i="1"/>
  <c r="X2108" i="1" s="1"/>
  <c r="P2109" i="1"/>
  <c r="X2109" i="1" s="1"/>
  <c r="P2110" i="1"/>
  <c r="X2110" i="1" s="1"/>
  <c r="P2111" i="1"/>
  <c r="X2111" i="1" s="1"/>
  <c r="P2112" i="1"/>
  <c r="X2112" i="1" s="1"/>
  <c r="P2113" i="1"/>
  <c r="X2113" i="1" s="1"/>
  <c r="P2114" i="1"/>
  <c r="X2114" i="1" s="1"/>
  <c r="P2115" i="1"/>
  <c r="X2115" i="1" s="1"/>
  <c r="P2116" i="1"/>
  <c r="X2116" i="1" s="1"/>
  <c r="P2117" i="1"/>
  <c r="X2117" i="1" s="1"/>
  <c r="P2118" i="1"/>
  <c r="X2118" i="1" s="1"/>
  <c r="P2119" i="1"/>
  <c r="X2119" i="1" s="1"/>
  <c r="P2120" i="1"/>
  <c r="X2120" i="1" s="1"/>
  <c r="P2121" i="1"/>
  <c r="X2121" i="1" s="1"/>
  <c r="P2122" i="1"/>
  <c r="X2122" i="1" s="1"/>
  <c r="P2123" i="1"/>
  <c r="X2123" i="1" s="1"/>
  <c r="P2124" i="1"/>
  <c r="X2124" i="1" s="1"/>
  <c r="P2125" i="1"/>
  <c r="X2125" i="1" s="1"/>
  <c r="P2126" i="1"/>
  <c r="X2126" i="1" s="1"/>
  <c r="P2127" i="1"/>
  <c r="X2127" i="1" s="1"/>
  <c r="P2128" i="1"/>
  <c r="X2128" i="1" s="1"/>
  <c r="P2129" i="1"/>
  <c r="X2129" i="1" s="1"/>
  <c r="P2130" i="1"/>
  <c r="X2130" i="1" s="1"/>
  <c r="P2131" i="1"/>
  <c r="X2131" i="1" s="1"/>
  <c r="P2132" i="1"/>
  <c r="X2132" i="1" s="1"/>
  <c r="P2133" i="1"/>
  <c r="X2133" i="1" s="1"/>
  <c r="P2134" i="1"/>
  <c r="X2134" i="1" s="1"/>
  <c r="P2135" i="1"/>
  <c r="X2135" i="1" s="1"/>
  <c r="P2136" i="1"/>
  <c r="X2136" i="1" s="1"/>
  <c r="P2137" i="1"/>
  <c r="X2137" i="1" s="1"/>
  <c r="P2138" i="1"/>
  <c r="X2138" i="1" s="1"/>
  <c r="P2139" i="1"/>
  <c r="X2139" i="1" s="1"/>
  <c r="P2140" i="1"/>
  <c r="X2140" i="1" s="1"/>
  <c r="P2141" i="1"/>
  <c r="X2141" i="1" s="1"/>
  <c r="P2142" i="1"/>
  <c r="X2142" i="1" s="1"/>
  <c r="P2143" i="1"/>
  <c r="X2143" i="1" s="1"/>
  <c r="P2144" i="1"/>
  <c r="X2144" i="1" s="1"/>
  <c r="P2145" i="1"/>
  <c r="X2145" i="1" s="1"/>
  <c r="P2146" i="1"/>
  <c r="X2146" i="1" s="1"/>
  <c r="P2147" i="1"/>
  <c r="X2147" i="1" s="1"/>
  <c r="P2148" i="1"/>
  <c r="X2148" i="1" s="1"/>
  <c r="P2149" i="1"/>
  <c r="X2149" i="1" s="1"/>
  <c r="P2150" i="1"/>
  <c r="X2150" i="1" s="1"/>
  <c r="P2151" i="1"/>
  <c r="X2151" i="1" s="1"/>
  <c r="P2152" i="1"/>
  <c r="X2152" i="1" s="1"/>
  <c r="P2153" i="1"/>
  <c r="X2153" i="1" s="1"/>
  <c r="P2154" i="1"/>
  <c r="X2154" i="1" s="1"/>
  <c r="P2155" i="1"/>
  <c r="X2155" i="1" s="1"/>
  <c r="P2156" i="1"/>
  <c r="X2156" i="1" s="1"/>
  <c r="P2157" i="1"/>
  <c r="X2157" i="1" s="1"/>
  <c r="P2158" i="1"/>
  <c r="X2158" i="1" s="1"/>
  <c r="P2159" i="1"/>
  <c r="X2159" i="1" s="1"/>
  <c r="P2160" i="1"/>
  <c r="X2160" i="1" s="1"/>
  <c r="P2161" i="1"/>
  <c r="X2161" i="1" s="1"/>
  <c r="P2162" i="1"/>
  <c r="X2162" i="1" s="1"/>
  <c r="P2163" i="1"/>
  <c r="X2163" i="1" s="1"/>
  <c r="P2164" i="1"/>
  <c r="X2164" i="1" s="1"/>
  <c r="P2165" i="1"/>
  <c r="X2165" i="1" s="1"/>
  <c r="P2166" i="1"/>
  <c r="X2166" i="1" s="1"/>
  <c r="P2167" i="1"/>
  <c r="X2167" i="1" s="1"/>
  <c r="P2168" i="1"/>
  <c r="X2168" i="1" s="1"/>
  <c r="P2169" i="1"/>
  <c r="X2169" i="1" s="1"/>
  <c r="P2170" i="1"/>
  <c r="X2170" i="1" s="1"/>
  <c r="P2171" i="1"/>
  <c r="X2171" i="1" s="1"/>
  <c r="P2172" i="1"/>
  <c r="X2172" i="1" s="1"/>
  <c r="P2173" i="1"/>
  <c r="X2173" i="1" s="1"/>
  <c r="P2174" i="1"/>
  <c r="X2174" i="1" s="1"/>
  <c r="P2175" i="1"/>
  <c r="X2175" i="1" s="1"/>
  <c r="P2176" i="1"/>
  <c r="X2176" i="1" s="1"/>
  <c r="P2177" i="1"/>
  <c r="X2177" i="1" s="1"/>
  <c r="P2178" i="1"/>
  <c r="X2178" i="1" s="1"/>
  <c r="P2179" i="1"/>
  <c r="X2179" i="1" s="1"/>
  <c r="P2180" i="1"/>
  <c r="X2180" i="1" s="1"/>
  <c r="P2181" i="1"/>
  <c r="X2181" i="1" s="1"/>
  <c r="P2182" i="1"/>
  <c r="X2182" i="1" s="1"/>
  <c r="P2183" i="1"/>
  <c r="X2183" i="1" s="1"/>
  <c r="P2184" i="1"/>
  <c r="X2184" i="1" s="1"/>
  <c r="P2185" i="1"/>
  <c r="X2185" i="1" s="1"/>
  <c r="P2186" i="1"/>
  <c r="X2186" i="1" s="1"/>
  <c r="P2187" i="1"/>
  <c r="X2187" i="1" s="1"/>
  <c r="P2188" i="1"/>
  <c r="X2188" i="1" s="1"/>
  <c r="P2189" i="1"/>
  <c r="X2189" i="1" s="1"/>
  <c r="P2190" i="1"/>
  <c r="X2190" i="1" s="1"/>
  <c r="P2191" i="1"/>
  <c r="X2191" i="1" s="1"/>
  <c r="P2192" i="1"/>
  <c r="X2192" i="1" s="1"/>
  <c r="P2193" i="1"/>
  <c r="X2193" i="1" s="1"/>
  <c r="P2194" i="1"/>
  <c r="X2194" i="1" s="1"/>
  <c r="P2195" i="1"/>
  <c r="X2195" i="1" s="1"/>
  <c r="P2196" i="1"/>
  <c r="X2196" i="1" s="1"/>
  <c r="P2197" i="1"/>
  <c r="X2197" i="1" s="1"/>
  <c r="P2198" i="1"/>
  <c r="X2198" i="1" s="1"/>
  <c r="P2199" i="1"/>
  <c r="X2199" i="1" s="1"/>
  <c r="P2200" i="1"/>
  <c r="X2200" i="1" s="1"/>
  <c r="P2201" i="1"/>
  <c r="X2201" i="1" s="1"/>
  <c r="P2202" i="1"/>
  <c r="X2202" i="1" s="1"/>
  <c r="P2203" i="1"/>
  <c r="X2203" i="1" s="1"/>
  <c r="P2204" i="1"/>
  <c r="X2204" i="1" s="1"/>
  <c r="P2205" i="1"/>
  <c r="X2205" i="1" s="1"/>
  <c r="P2206" i="1"/>
  <c r="X2206" i="1" s="1"/>
  <c r="P2207" i="1"/>
  <c r="X2207" i="1" s="1"/>
  <c r="P2208" i="1"/>
  <c r="X2208" i="1" s="1"/>
  <c r="P2209" i="1"/>
  <c r="X2209" i="1" s="1"/>
  <c r="P2210" i="1"/>
  <c r="X2210" i="1" s="1"/>
  <c r="P2211" i="1"/>
  <c r="X2211" i="1" s="1"/>
  <c r="P2212" i="1"/>
  <c r="X2212" i="1" s="1"/>
  <c r="P2213" i="1"/>
  <c r="X2213" i="1" s="1"/>
  <c r="P2214" i="1"/>
  <c r="X2214" i="1" s="1"/>
  <c r="P2215" i="1"/>
  <c r="X2215" i="1" s="1"/>
  <c r="P2216" i="1"/>
  <c r="X2216" i="1" s="1"/>
  <c r="P2217" i="1"/>
  <c r="X2217" i="1" s="1"/>
  <c r="P2218" i="1"/>
  <c r="X2218" i="1" s="1"/>
  <c r="P2219" i="1"/>
  <c r="X2219" i="1" s="1"/>
  <c r="P2220" i="1"/>
  <c r="X2220" i="1" s="1"/>
  <c r="P2221" i="1"/>
  <c r="X2221" i="1" s="1"/>
  <c r="P2222" i="1"/>
  <c r="X2222" i="1" s="1"/>
  <c r="P2223" i="1"/>
  <c r="X2223" i="1" s="1"/>
  <c r="P2224" i="1"/>
  <c r="X2224" i="1" s="1"/>
  <c r="P2225" i="1"/>
  <c r="X2225" i="1" s="1"/>
  <c r="P2226" i="1"/>
  <c r="X2226" i="1" s="1"/>
  <c r="P2227" i="1"/>
  <c r="X2227" i="1" s="1"/>
  <c r="P2228" i="1"/>
  <c r="X2228" i="1" s="1"/>
  <c r="P2229" i="1"/>
  <c r="X2229" i="1" s="1"/>
  <c r="P2230" i="1"/>
  <c r="X2230" i="1" s="1"/>
  <c r="P2231" i="1"/>
  <c r="X2231" i="1" s="1"/>
  <c r="P2232" i="1"/>
  <c r="X2232" i="1" s="1"/>
  <c r="P2233" i="1"/>
  <c r="X2233" i="1" s="1"/>
  <c r="P2234" i="1"/>
  <c r="X2234" i="1" s="1"/>
  <c r="P2235" i="1"/>
  <c r="X2235" i="1" s="1"/>
  <c r="P2236" i="1"/>
  <c r="X2236" i="1" s="1"/>
  <c r="P2237" i="1"/>
  <c r="X2237" i="1" s="1"/>
  <c r="P2238" i="1"/>
  <c r="X2238" i="1" s="1"/>
  <c r="P2239" i="1"/>
  <c r="X2239" i="1" s="1"/>
  <c r="P2240" i="1"/>
  <c r="X2240" i="1" s="1"/>
  <c r="P2241" i="1"/>
  <c r="X2241" i="1" s="1"/>
  <c r="P2242" i="1"/>
  <c r="X2242" i="1" s="1"/>
  <c r="P2243" i="1"/>
  <c r="X2243" i="1" s="1"/>
  <c r="P2244" i="1"/>
  <c r="X2244" i="1" s="1"/>
  <c r="P2245" i="1"/>
  <c r="X2245" i="1" s="1"/>
  <c r="P2246" i="1"/>
  <c r="X2246" i="1" s="1"/>
  <c r="P2247" i="1"/>
  <c r="X2247" i="1" s="1"/>
  <c r="P2248" i="1"/>
  <c r="X2248" i="1" s="1"/>
  <c r="P2249" i="1"/>
  <c r="X2249" i="1" s="1"/>
  <c r="P2250" i="1"/>
  <c r="X2250" i="1" s="1"/>
  <c r="P2251" i="1"/>
  <c r="X2251" i="1" s="1"/>
  <c r="P2252" i="1"/>
  <c r="X2252" i="1" s="1"/>
  <c r="P2253" i="1"/>
  <c r="X2253" i="1" s="1"/>
  <c r="P2254" i="1"/>
  <c r="X2254" i="1" s="1"/>
  <c r="P2255" i="1"/>
  <c r="X2255" i="1" s="1"/>
  <c r="P2256" i="1"/>
  <c r="X2256" i="1" s="1"/>
  <c r="P2257" i="1"/>
  <c r="X2257" i="1" s="1"/>
  <c r="P2258" i="1"/>
  <c r="X2258" i="1" s="1"/>
  <c r="P2259" i="1"/>
  <c r="X2259" i="1" s="1"/>
  <c r="P2260" i="1"/>
  <c r="X2260" i="1" s="1"/>
  <c r="P2261" i="1"/>
  <c r="X2261" i="1" s="1"/>
  <c r="P2262" i="1"/>
  <c r="X2262" i="1" s="1"/>
  <c r="P2263" i="1"/>
  <c r="X2263" i="1" s="1"/>
  <c r="P2264" i="1"/>
  <c r="X2264" i="1" s="1"/>
  <c r="P2265" i="1"/>
  <c r="X2265" i="1" s="1"/>
  <c r="P2266" i="1"/>
  <c r="X2266" i="1" s="1"/>
  <c r="P2267" i="1"/>
  <c r="X2267" i="1" s="1"/>
  <c r="P2268" i="1"/>
  <c r="X2268" i="1" s="1"/>
  <c r="P2269" i="1"/>
  <c r="X2269" i="1" s="1"/>
  <c r="P2270" i="1"/>
  <c r="X2270" i="1" s="1"/>
  <c r="P2271" i="1"/>
  <c r="X2271" i="1" s="1"/>
  <c r="P2272" i="1"/>
  <c r="X2272" i="1" s="1"/>
  <c r="P2273" i="1"/>
  <c r="X2273" i="1" s="1"/>
  <c r="P2274" i="1"/>
  <c r="X2274" i="1" s="1"/>
  <c r="P2275" i="1"/>
  <c r="X2275" i="1" s="1"/>
  <c r="P2276" i="1"/>
  <c r="X2276" i="1" s="1"/>
  <c r="P2277" i="1"/>
  <c r="X2277" i="1" s="1"/>
  <c r="P2278" i="1"/>
  <c r="X2278" i="1" s="1"/>
  <c r="P2279" i="1"/>
  <c r="X2279" i="1" s="1"/>
  <c r="P2280" i="1"/>
  <c r="X2280" i="1" s="1"/>
  <c r="P2281" i="1"/>
  <c r="X2281" i="1" s="1"/>
  <c r="P2282" i="1"/>
  <c r="X2282" i="1" s="1"/>
  <c r="P2283" i="1"/>
  <c r="X2283" i="1" s="1"/>
  <c r="P2284" i="1"/>
  <c r="X2284" i="1" s="1"/>
  <c r="P2285" i="1"/>
  <c r="X2285" i="1" s="1"/>
  <c r="P2286" i="1"/>
  <c r="X2286" i="1" s="1"/>
  <c r="P2287" i="1"/>
  <c r="X2287" i="1" s="1"/>
  <c r="P2288" i="1"/>
  <c r="X2288" i="1" s="1"/>
  <c r="P2289" i="1"/>
  <c r="X2289" i="1" s="1"/>
  <c r="P2290" i="1"/>
  <c r="X2290" i="1" s="1"/>
  <c r="P2291" i="1"/>
  <c r="X2291" i="1" s="1"/>
  <c r="P2292" i="1"/>
  <c r="X2292" i="1" s="1"/>
  <c r="P2293" i="1"/>
  <c r="X2293" i="1" s="1"/>
  <c r="P2294" i="1"/>
  <c r="X2294" i="1" s="1"/>
  <c r="P2295" i="1"/>
  <c r="X2295" i="1" s="1"/>
  <c r="P2296" i="1"/>
  <c r="X2296" i="1" s="1"/>
  <c r="P2297" i="1"/>
  <c r="X2297" i="1" s="1"/>
  <c r="P2298" i="1"/>
  <c r="X2298" i="1" s="1"/>
  <c r="P2299" i="1"/>
  <c r="X2299" i="1" s="1"/>
  <c r="P2300" i="1"/>
  <c r="X2300" i="1" s="1"/>
  <c r="P2301" i="1"/>
  <c r="X2301" i="1" s="1"/>
  <c r="P2302" i="1"/>
  <c r="X2302" i="1" s="1"/>
  <c r="P2303" i="1"/>
  <c r="X2303" i="1" s="1"/>
  <c r="P2304" i="1"/>
  <c r="X2304" i="1" s="1"/>
  <c r="P2305" i="1"/>
  <c r="X2305" i="1" s="1"/>
  <c r="P2306" i="1"/>
  <c r="X2306" i="1" s="1"/>
  <c r="P2307" i="1"/>
  <c r="X2307" i="1" s="1"/>
  <c r="P2308" i="1"/>
  <c r="X2308" i="1" s="1"/>
  <c r="P2309" i="1"/>
  <c r="X2309" i="1" s="1"/>
  <c r="P2310" i="1"/>
  <c r="X2310" i="1" s="1"/>
  <c r="P2311" i="1"/>
  <c r="X2311" i="1" s="1"/>
  <c r="P2312" i="1"/>
  <c r="X2312" i="1" s="1"/>
  <c r="P2313" i="1"/>
  <c r="X2313" i="1" s="1"/>
  <c r="P2314" i="1"/>
  <c r="X2314" i="1" s="1"/>
  <c r="P2315" i="1"/>
  <c r="X2315" i="1" s="1"/>
  <c r="P2316" i="1"/>
  <c r="X2316" i="1" s="1"/>
  <c r="P2317" i="1"/>
  <c r="X2317" i="1" s="1"/>
  <c r="P2318" i="1"/>
  <c r="X2318" i="1" s="1"/>
  <c r="P2319" i="1"/>
  <c r="X2319" i="1" s="1"/>
  <c r="P2320" i="1"/>
  <c r="X2320" i="1" s="1"/>
  <c r="P2321" i="1"/>
  <c r="X2321" i="1" s="1"/>
  <c r="P2322" i="1"/>
  <c r="X2322" i="1" s="1"/>
  <c r="P2323" i="1"/>
  <c r="X2323" i="1" s="1"/>
  <c r="P2324" i="1"/>
  <c r="X2324" i="1" s="1"/>
  <c r="P2325" i="1"/>
  <c r="X2325" i="1" s="1"/>
  <c r="P2326" i="1"/>
  <c r="X2326" i="1" s="1"/>
  <c r="P2327" i="1"/>
  <c r="X2327" i="1" s="1"/>
  <c r="P2328" i="1"/>
  <c r="X2328" i="1" s="1"/>
  <c r="P2329" i="1"/>
  <c r="X2329" i="1" s="1"/>
  <c r="P2330" i="1"/>
  <c r="X2330" i="1" s="1"/>
  <c r="P2331" i="1"/>
  <c r="X2331" i="1" s="1"/>
  <c r="P2332" i="1"/>
  <c r="X2332" i="1" s="1"/>
  <c r="P2333" i="1"/>
  <c r="X2333" i="1" s="1"/>
  <c r="P2334" i="1"/>
  <c r="X2334" i="1" s="1"/>
  <c r="P2335" i="1"/>
  <c r="X2335" i="1" s="1"/>
  <c r="P2336" i="1"/>
  <c r="X2336" i="1" s="1"/>
  <c r="P2337" i="1"/>
  <c r="X2337" i="1" s="1"/>
  <c r="P2338" i="1"/>
  <c r="X2338" i="1" s="1"/>
  <c r="P2339" i="1"/>
  <c r="X2339" i="1" s="1"/>
  <c r="P2340" i="1"/>
  <c r="X2340" i="1" s="1"/>
  <c r="P2341" i="1"/>
  <c r="X2341" i="1" s="1"/>
  <c r="P2342" i="1"/>
  <c r="X2342" i="1" s="1"/>
  <c r="P2343" i="1"/>
  <c r="X2343" i="1" s="1"/>
  <c r="P2344" i="1"/>
  <c r="X2344" i="1" s="1"/>
  <c r="P2345" i="1"/>
  <c r="X2345" i="1" s="1"/>
  <c r="P2346" i="1"/>
  <c r="X2346" i="1" s="1"/>
  <c r="P2347" i="1"/>
  <c r="X2347" i="1" s="1"/>
  <c r="P2348" i="1"/>
  <c r="X2348" i="1" s="1"/>
  <c r="P2349" i="1"/>
  <c r="X2349" i="1" s="1"/>
  <c r="P2350" i="1"/>
  <c r="X2350" i="1" s="1"/>
  <c r="P2351" i="1"/>
  <c r="X2351" i="1" s="1"/>
  <c r="P2352" i="1"/>
  <c r="X2352" i="1" s="1"/>
  <c r="P2353" i="1"/>
  <c r="X2353" i="1" s="1"/>
  <c r="P2354" i="1"/>
  <c r="X2354" i="1" s="1"/>
  <c r="P2355" i="1"/>
  <c r="X2355" i="1" s="1"/>
  <c r="P2356" i="1"/>
  <c r="X2356" i="1" s="1"/>
  <c r="P2357" i="1"/>
  <c r="X2357" i="1" s="1"/>
  <c r="P2358" i="1"/>
  <c r="X2358" i="1" s="1"/>
  <c r="P2359" i="1"/>
  <c r="X2359" i="1" s="1"/>
  <c r="P2360" i="1"/>
  <c r="X2360" i="1" s="1"/>
  <c r="P2361" i="1"/>
  <c r="X2361" i="1" s="1"/>
  <c r="P2362" i="1"/>
  <c r="X2362" i="1" s="1"/>
  <c r="P2363" i="1"/>
  <c r="X2363" i="1" s="1"/>
  <c r="P2364" i="1"/>
  <c r="X2364" i="1" s="1"/>
  <c r="P2365" i="1"/>
  <c r="X2365" i="1" s="1"/>
  <c r="P2366" i="1"/>
  <c r="X2366" i="1" s="1"/>
  <c r="P2367" i="1"/>
  <c r="X2367" i="1" s="1"/>
  <c r="P2368" i="1"/>
  <c r="X2368" i="1" s="1"/>
  <c r="P2369" i="1"/>
  <c r="X2369" i="1" s="1"/>
  <c r="P2370" i="1"/>
  <c r="X2370" i="1" s="1"/>
  <c r="P2371" i="1"/>
  <c r="X2371" i="1" s="1"/>
  <c r="P2372" i="1"/>
  <c r="X2372" i="1" s="1"/>
  <c r="P2373" i="1"/>
  <c r="X2373" i="1" s="1"/>
  <c r="P2374" i="1"/>
  <c r="X2374" i="1" s="1"/>
  <c r="P2375" i="1"/>
  <c r="X2375" i="1" s="1"/>
  <c r="P2376" i="1"/>
  <c r="X2376" i="1" s="1"/>
  <c r="P2377" i="1"/>
  <c r="X2377" i="1" s="1"/>
  <c r="P2378" i="1"/>
  <c r="X2378" i="1" s="1"/>
  <c r="P2379" i="1"/>
  <c r="X2379" i="1" s="1"/>
  <c r="P2380" i="1"/>
  <c r="X2380" i="1" s="1"/>
  <c r="P2381" i="1"/>
  <c r="X2381" i="1" s="1"/>
  <c r="P2382" i="1"/>
  <c r="X2382" i="1" s="1"/>
  <c r="P2383" i="1"/>
  <c r="X2383" i="1" s="1"/>
  <c r="P2384" i="1"/>
  <c r="X2384" i="1" s="1"/>
  <c r="P2385" i="1"/>
  <c r="X2385" i="1" s="1"/>
  <c r="P2386" i="1"/>
  <c r="X2386" i="1" s="1"/>
  <c r="P2387" i="1"/>
  <c r="X2387" i="1" s="1"/>
  <c r="P2388" i="1"/>
  <c r="X2388" i="1" s="1"/>
  <c r="P2389" i="1"/>
  <c r="X2389" i="1" s="1"/>
  <c r="P2390" i="1"/>
  <c r="X2390" i="1" s="1"/>
  <c r="P2391" i="1"/>
  <c r="X2391" i="1" s="1"/>
  <c r="P2392" i="1"/>
  <c r="X2392" i="1" s="1"/>
  <c r="P2393" i="1"/>
  <c r="X2393" i="1" s="1"/>
  <c r="P2394" i="1"/>
  <c r="X2394" i="1" s="1"/>
  <c r="P2395" i="1"/>
  <c r="X2395" i="1" s="1"/>
  <c r="P2396" i="1"/>
  <c r="X2396" i="1" s="1"/>
  <c r="P2397" i="1"/>
  <c r="X2397" i="1" s="1"/>
  <c r="P2398" i="1"/>
  <c r="X2398" i="1" s="1"/>
  <c r="P2399" i="1"/>
  <c r="X2399" i="1" s="1"/>
  <c r="P2400" i="1"/>
  <c r="X2400" i="1" s="1"/>
  <c r="P2401" i="1"/>
  <c r="X2401" i="1" s="1"/>
  <c r="P2402" i="1"/>
  <c r="X2402" i="1" s="1"/>
  <c r="P2403" i="1"/>
  <c r="X2403" i="1" s="1"/>
  <c r="P2404" i="1"/>
  <c r="X2404" i="1" s="1"/>
  <c r="P2405" i="1"/>
  <c r="X2405" i="1" s="1"/>
  <c r="P2406" i="1"/>
  <c r="X2406" i="1" s="1"/>
  <c r="P2407" i="1"/>
  <c r="X2407" i="1" s="1"/>
  <c r="P2408" i="1"/>
  <c r="X2408" i="1" s="1"/>
  <c r="P2409" i="1"/>
  <c r="X2409" i="1" s="1"/>
  <c r="P2410" i="1"/>
  <c r="X2410" i="1" s="1"/>
  <c r="P2411" i="1"/>
  <c r="X2411" i="1" s="1"/>
  <c r="P2412" i="1"/>
  <c r="X2412" i="1" s="1"/>
  <c r="P2413" i="1"/>
  <c r="X2413" i="1" s="1"/>
  <c r="P2414" i="1"/>
  <c r="X2414" i="1" s="1"/>
  <c r="P2415" i="1"/>
  <c r="X2415" i="1" s="1"/>
  <c r="P2416" i="1"/>
  <c r="X2416" i="1" s="1"/>
  <c r="P2417" i="1"/>
  <c r="X2417" i="1" s="1"/>
  <c r="P2418" i="1"/>
  <c r="X2418" i="1" s="1"/>
  <c r="P2419" i="1"/>
  <c r="X2419" i="1" s="1"/>
  <c r="P2420" i="1"/>
  <c r="X2420" i="1" s="1"/>
  <c r="P2421" i="1"/>
  <c r="X2421" i="1" s="1"/>
  <c r="P2422" i="1"/>
  <c r="X2422" i="1" s="1"/>
  <c r="P2423" i="1"/>
  <c r="X2423" i="1" s="1"/>
  <c r="P2424" i="1"/>
  <c r="X2424" i="1" s="1"/>
  <c r="P2425" i="1"/>
  <c r="X2425" i="1" s="1"/>
  <c r="P2426" i="1"/>
  <c r="X2426" i="1" s="1"/>
  <c r="P2427" i="1"/>
  <c r="X2427" i="1" s="1"/>
  <c r="P2428" i="1"/>
  <c r="X2428" i="1" s="1"/>
  <c r="P2429" i="1"/>
  <c r="X2429" i="1" s="1"/>
  <c r="P2430" i="1"/>
  <c r="X2430" i="1" s="1"/>
  <c r="P2431" i="1"/>
  <c r="X2431" i="1" s="1"/>
  <c r="P2432" i="1"/>
  <c r="X2432" i="1" s="1"/>
  <c r="P2433" i="1"/>
  <c r="X2433" i="1" s="1"/>
  <c r="P2434" i="1"/>
  <c r="X2434" i="1" s="1"/>
  <c r="P2435" i="1"/>
  <c r="X2435" i="1" s="1"/>
  <c r="P2436" i="1"/>
  <c r="X2436" i="1" s="1"/>
  <c r="P2437" i="1"/>
  <c r="X2437" i="1" s="1"/>
  <c r="P2438" i="1"/>
  <c r="X2438" i="1" s="1"/>
  <c r="P2439" i="1"/>
  <c r="X2439" i="1" s="1"/>
  <c r="P2440" i="1"/>
  <c r="X2440" i="1" s="1"/>
  <c r="P2441" i="1"/>
  <c r="X2441" i="1" s="1"/>
  <c r="P2442" i="1"/>
  <c r="X2442" i="1" s="1"/>
  <c r="P2443" i="1"/>
  <c r="X2443" i="1" s="1"/>
  <c r="P2444" i="1"/>
  <c r="X2444" i="1" s="1"/>
  <c r="P2445" i="1"/>
  <c r="X2445" i="1" s="1"/>
  <c r="P2446" i="1"/>
  <c r="X2446" i="1" s="1"/>
  <c r="P2447" i="1"/>
  <c r="X2447" i="1" s="1"/>
  <c r="P2448" i="1"/>
  <c r="X2448" i="1" s="1"/>
  <c r="P2449" i="1"/>
  <c r="X2449" i="1" s="1"/>
  <c r="P2450" i="1"/>
  <c r="X2450" i="1" s="1"/>
  <c r="P2451" i="1"/>
  <c r="X2451" i="1" s="1"/>
  <c r="P2452" i="1"/>
  <c r="X2452" i="1" s="1"/>
  <c r="P2453" i="1"/>
  <c r="X2453" i="1" s="1"/>
  <c r="P2454" i="1"/>
  <c r="X2454" i="1" s="1"/>
  <c r="P2455" i="1"/>
  <c r="X2455" i="1" s="1"/>
  <c r="P2456" i="1"/>
  <c r="X2456" i="1" s="1"/>
  <c r="P2457" i="1"/>
  <c r="X2457" i="1" s="1"/>
  <c r="P2458" i="1"/>
  <c r="X2458" i="1" s="1"/>
  <c r="P2459" i="1"/>
  <c r="X2459" i="1" s="1"/>
  <c r="P2460" i="1"/>
  <c r="X2460" i="1" s="1"/>
  <c r="P2461" i="1"/>
  <c r="X2461" i="1" s="1"/>
  <c r="P2462" i="1"/>
  <c r="X2462" i="1" s="1"/>
  <c r="P2463" i="1"/>
  <c r="X2463" i="1" s="1"/>
  <c r="P2464" i="1"/>
  <c r="X2464" i="1" s="1"/>
  <c r="P2465" i="1"/>
  <c r="X2465" i="1" s="1"/>
  <c r="P2466" i="1"/>
  <c r="X2466" i="1" s="1"/>
  <c r="P2467" i="1"/>
  <c r="X2467" i="1" s="1"/>
  <c r="P2468" i="1"/>
  <c r="X2468" i="1" s="1"/>
  <c r="P2469" i="1"/>
  <c r="X2469" i="1" s="1"/>
  <c r="P2470" i="1"/>
  <c r="X2470" i="1" s="1"/>
  <c r="P2471" i="1"/>
  <c r="X2471" i="1" s="1"/>
  <c r="P2472" i="1"/>
  <c r="X2472" i="1" s="1"/>
  <c r="P2473" i="1"/>
  <c r="X2473" i="1" s="1"/>
  <c r="P2474" i="1"/>
  <c r="X2474" i="1" s="1"/>
  <c r="P2475" i="1"/>
  <c r="X2475" i="1" s="1"/>
  <c r="P2476" i="1"/>
  <c r="X2476" i="1" s="1"/>
  <c r="P2477" i="1"/>
  <c r="X2477" i="1" s="1"/>
  <c r="P2478" i="1"/>
  <c r="X2478" i="1" s="1"/>
  <c r="P2479" i="1"/>
  <c r="X2479" i="1" s="1"/>
  <c r="P2480" i="1"/>
  <c r="X2480" i="1" s="1"/>
  <c r="P2481" i="1"/>
  <c r="X2481" i="1" s="1"/>
  <c r="P2482" i="1"/>
  <c r="X2482" i="1" s="1"/>
  <c r="P2483" i="1"/>
  <c r="X2483" i="1" s="1"/>
  <c r="P2484" i="1"/>
  <c r="X2484" i="1" s="1"/>
  <c r="P2485" i="1"/>
  <c r="X2485" i="1" s="1"/>
  <c r="P2486" i="1"/>
  <c r="X2486" i="1" s="1"/>
  <c r="P2487" i="1"/>
  <c r="X2487" i="1" s="1"/>
  <c r="P2488" i="1"/>
  <c r="X2488" i="1" s="1"/>
  <c r="P2489" i="1"/>
  <c r="X2489" i="1" s="1"/>
  <c r="P2490" i="1"/>
  <c r="X2490" i="1" s="1"/>
  <c r="P2491" i="1"/>
  <c r="X2491" i="1" s="1"/>
  <c r="P2492" i="1"/>
  <c r="X2492" i="1" s="1"/>
  <c r="P2493" i="1"/>
  <c r="X2493" i="1" s="1"/>
  <c r="P2494" i="1"/>
  <c r="X2494" i="1" s="1"/>
  <c r="P2495" i="1"/>
  <c r="X2495" i="1" s="1"/>
  <c r="P2496" i="1"/>
  <c r="X2496" i="1" s="1"/>
  <c r="P2497" i="1"/>
  <c r="X2497" i="1" s="1"/>
  <c r="P2498" i="1"/>
  <c r="X2498" i="1" s="1"/>
  <c r="P2499" i="1"/>
  <c r="X2499" i="1" s="1"/>
  <c r="P2500" i="1"/>
  <c r="X2500" i="1" s="1"/>
  <c r="P2501" i="1"/>
  <c r="X2501" i="1" s="1"/>
  <c r="P2502" i="1"/>
  <c r="X2502" i="1" s="1"/>
  <c r="P2503" i="1"/>
  <c r="X2503" i="1" s="1"/>
  <c r="P2504" i="1"/>
  <c r="X2504" i="1" s="1"/>
  <c r="P2505" i="1"/>
  <c r="X2505" i="1" s="1"/>
  <c r="P2506" i="1"/>
  <c r="X2506" i="1" s="1"/>
  <c r="P2507" i="1"/>
  <c r="X2507" i="1" s="1"/>
  <c r="P2508" i="1"/>
  <c r="X2508" i="1" s="1"/>
  <c r="P2509" i="1"/>
  <c r="X2509" i="1" s="1"/>
  <c r="P2510" i="1"/>
  <c r="X2510" i="1" s="1"/>
  <c r="P2511" i="1"/>
  <c r="X2511" i="1" s="1"/>
  <c r="P2512" i="1"/>
  <c r="X2512" i="1" s="1"/>
  <c r="P2513" i="1"/>
  <c r="X2513" i="1" s="1"/>
  <c r="P2514" i="1"/>
  <c r="X2514" i="1" s="1"/>
  <c r="P2515" i="1"/>
  <c r="X2515" i="1" s="1"/>
  <c r="P2516" i="1"/>
  <c r="X2516" i="1" s="1"/>
  <c r="P2517" i="1"/>
  <c r="X2517" i="1" s="1"/>
  <c r="P2518" i="1"/>
  <c r="X2518" i="1" s="1"/>
  <c r="P2519" i="1"/>
  <c r="X2519" i="1" s="1"/>
  <c r="P2520" i="1"/>
  <c r="X2520" i="1" s="1"/>
  <c r="P2521" i="1"/>
  <c r="X2521" i="1" s="1"/>
  <c r="P2522" i="1"/>
  <c r="X2522" i="1" s="1"/>
  <c r="P2523" i="1"/>
  <c r="X2523" i="1" s="1"/>
  <c r="P2524" i="1"/>
  <c r="X2524" i="1" s="1"/>
  <c r="P2525" i="1"/>
  <c r="X2525" i="1" s="1"/>
  <c r="P2526" i="1"/>
  <c r="X2526" i="1" s="1"/>
  <c r="P2527" i="1"/>
  <c r="X2527" i="1" s="1"/>
  <c r="P2528" i="1"/>
  <c r="X2528" i="1" s="1"/>
  <c r="P2529" i="1"/>
  <c r="X2529" i="1" s="1"/>
  <c r="P2530" i="1"/>
  <c r="X2530" i="1" s="1"/>
  <c r="P2531" i="1"/>
  <c r="X2531" i="1" s="1"/>
  <c r="P2532" i="1"/>
  <c r="X2532" i="1" s="1"/>
  <c r="P2533" i="1"/>
  <c r="X2533" i="1" s="1"/>
  <c r="P2534" i="1"/>
  <c r="X2534" i="1" s="1"/>
  <c r="P2535" i="1"/>
  <c r="X2535" i="1" s="1"/>
  <c r="P2536" i="1"/>
  <c r="X2536" i="1" s="1"/>
  <c r="P2537" i="1"/>
  <c r="X2537" i="1" s="1"/>
  <c r="P2538" i="1"/>
  <c r="X2538" i="1" s="1"/>
  <c r="P2539" i="1"/>
  <c r="X2539" i="1" s="1"/>
  <c r="P2540" i="1"/>
  <c r="X2540" i="1" s="1"/>
  <c r="P2541" i="1"/>
  <c r="X2541" i="1" s="1"/>
  <c r="P2542" i="1"/>
  <c r="X2542" i="1" s="1"/>
  <c r="P2543" i="1"/>
  <c r="X2543" i="1" s="1"/>
  <c r="P2544" i="1"/>
  <c r="X2544" i="1" s="1"/>
  <c r="P2545" i="1"/>
  <c r="X2545" i="1" s="1"/>
  <c r="P2546" i="1"/>
  <c r="X2546" i="1" s="1"/>
  <c r="P2547" i="1"/>
  <c r="X2547" i="1" s="1"/>
  <c r="P2548" i="1"/>
  <c r="X2548" i="1" s="1"/>
  <c r="P2549" i="1"/>
  <c r="X2549" i="1" s="1"/>
  <c r="P2550" i="1"/>
  <c r="X2550" i="1" s="1"/>
  <c r="P2551" i="1"/>
  <c r="X2551" i="1" s="1"/>
  <c r="P2552" i="1"/>
  <c r="X2552" i="1" s="1"/>
  <c r="P2553" i="1"/>
  <c r="X2553" i="1" s="1"/>
  <c r="P2554" i="1"/>
  <c r="X2554" i="1" s="1"/>
  <c r="P2555" i="1"/>
  <c r="X2555" i="1" s="1"/>
  <c r="P2556" i="1"/>
  <c r="X2556" i="1" s="1"/>
  <c r="P2557" i="1"/>
  <c r="X2557" i="1" s="1"/>
  <c r="P2558" i="1"/>
  <c r="X2558" i="1" s="1"/>
  <c r="P2559" i="1"/>
  <c r="X2559" i="1" s="1"/>
  <c r="P2560" i="1"/>
  <c r="X2560" i="1" s="1"/>
  <c r="P2561" i="1"/>
  <c r="X2561" i="1" s="1"/>
  <c r="P2562" i="1"/>
  <c r="X2562" i="1" s="1"/>
  <c r="P2563" i="1"/>
  <c r="X2563" i="1" s="1"/>
  <c r="P2564" i="1"/>
  <c r="X2564" i="1" s="1"/>
  <c r="P2565" i="1"/>
  <c r="X2565" i="1" s="1"/>
  <c r="P2566" i="1"/>
  <c r="X2566" i="1" s="1"/>
  <c r="P2567" i="1"/>
  <c r="X2567" i="1" s="1"/>
  <c r="P2568" i="1"/>
  <c r="X2568" i="1" s="1"/>
  <c r="P2569" i="1"/>
  <c r="X2569" i="1" s="1"/>
  <c r="P2570" i="1"/>
  <c r="X2570" i="1" s="1"/>
  <c r="P2571" i="1"/>
  <c r="X2571" i="1" s="1"/>
  <c r="P2572" i="1"/>
  <c r="X2572" i="1" s="1"/>
  <c r="P2573" i="1"/>
  <c r="X2573" i="1" s="1"/>
  <c r="P2574" i="1"/>
  <c r="X2574" i="1" s="1"/>
  <c r="P2575" i="1"/>
  <c r="X2575" i="1" s="1"/>
  <c r="P2576" i="1"/>
  <c r="X2576" i="1" s="1"/>
  <c r="P2577" i="1"/>
  <c r="X2577" i="1" s="1"/>
  <c r="P2578" i="1"/>
  <c r="X2578" i="1" s="1"/>
  <c r="P2579" i="1"/>
  <c r="X2579" i="1" s="1"/>
  <c r="P2580" i="1"/>
  <c r="X2580" i="1" s="1"/>
  <c r="P2581" i="1"/>
  <c r="X2581" i="1" s="1"/>
  <c r="P2582" i="1"/>
  <c r="X2582" i="1" s="1"/>
  <c r="P2583" i="1"/>
  <c r="X2583" i="1" s="1"/>
  <c r="P2584" i="1"/>
  <c r="X2584" i="1" s="1"/>
  <c r="P2585" i="1"/>
  <c r="X2585" i="1" s="1"/>
  <c r="P2586" i="1"/>
  <c r="X2586" i="1" s="1"/>
  <c r="P2587" i="1"/>
  <c r="X2587" i="1" s="1"/>
  <c r="P2588" i="1"/>
  <c r="X2588" i="1" s="1"/>
  <c r="P2589" i="1"/>
  <c r="X2589" i="1" s="1"/>
  <c r="P2590" i="1"/>
  <c r="X2590" i="1" s="1"/>
  <c r="P2591" i="1"/>
  <c r="X2591" i="1" s="1"/>
  <c r="P2592" i="1"/>
  <c r="X2592" i="1" s="1"/>
  <c r="P2593" i="1"/>
  <c r="X2593" i="1" s="1"/>
  <c r="P2594" i="1"/>
  <c r="X2594" i="1" s="1"/>
  <c r="P2595" i="1"/>
  <c r="X2595" i="1" s="1"/>
  <c r="P2596" i="1"/>
  <c r="X2596" i="1" s="1"/>
  <c r="P2597" i="1"/>
  <c r="X2597" i="1" s="1"/>
  <c r="P2598" i="1"/>
  <c r="X2598" i="1" s="1"/>
  <c r="P2599" i="1"/>
  <c r="X2599" i="1" s="1"/>
  <c r="P2600" i="1"/>
  <c r="X2600" i="1" s="1"/>
  <c r="P2601" i="1"/>
  <c r="X2601" i="1" s="1"/>
  <c r="P2602" i="1"/>
  <c r="X2602" i="1" s="1"/>
  <c r="P2603" i="1"/>
  <c r="X2603" i="1" s="1"/>
  <c r="P2604" i="1"/>
  <c r="X2604" i="1" s="1"/>
  <c r="P2605" i="1"/>
  <c r="X2605" i="1" s="1"/>
  <c r="P2606" i="1"/>
  <c r="X2606" i="1" s="1"/>
  <c r="P2607" i="1"/>
  <c r="X2607" i="1" s="1"/>
  <c r="P2608" i="1"/>
  <c r="X2608" i="1" s="1"/>
  <c r="P2609" i="1"/>
  <c r="X2609" i="1" s="1"/>
  <c r="P2610" i="1"/>
  <c r="X2610" i="1" s="1"/>
  <c r="P2611" i="1"/>
  <c r="X2611" i="1" s="1"/>
  <c r="P2612" i="1"/>
  <c r="X2612" i="1" s="1"/>
  <c r="P2613" i="1"/>
  <c r="X2613" i="1" s="1"/>
  <c r="P2614" i="1"/>
  <c r="X2614" i="1" s="1"/>
  <c r="P2615" i="1"/>
  <c r="X2615" i="1" s="1"/>
  <c r="P2616" i="1"/>
  <c r="X2616" i="1" s="1"/>
  <c r="P2617" i="1"/>
  <c r="X2617" i="1" s="1"/>
  <c r="P2618" i="1"/>
  <c r="X2618" i="1" s="1"/>
  <c r="P2619" i="1"/>
  <c r="X2619" i="1" s="1"/>
  <c r="P2620" i="1"/>
  <c r="X2620" i="1" s="1"/>
  <c r="P2621" i="1"/>
  <c r="X2621" i="1" s="1"/>
  <c r="P2622" i="1"/>
  <c r="X2622" i="1" s="1"/>
  <c r="P2623" i="1"/>
  <c r="X2623" i="1" s="1"/>
  <c r="P2624" i="1"/>
  <c r="X2624" i="1" s="1"/>
  <c r="P2625" i="1"/>
  <c r="X2625" i="1" s="1"/>
  <c r="P2626" i="1"/>
  <c r="X2626" i="1" s="1"/>
  <c r="P2627" i="1"/>
  <c r="X2627" i="1" s="1"/>
  <c r="P2628" i="1"/>
  <c r="X2628" i="1" s="1"/>
  <c r="P2629" i="1"/>
  <c r="X2629" i="1" s="1"/>
  <c r="P2630" i="1"/>
  <c r="X2630" i="1" s="1"/>
  <c r="P2631" i="1"/>
  <c r="X2631" i="1" s="1"/>
  <c r="P2632" i="1"/>
  <c r="X2632" i="1" s="1"/>
  <c r="P2633" i="1"/>
  <c r="X2633" i="1" s="1"/>
  <c r="P2634" i="1"/>
  <c r="X2634" i="1" s="1"/>
  <c r="P2635" i="1"/>
  <c r="X2635" i="1" s="1"/>
  <c r="P2636" i="1"/>
  <c r="X2636" i="1" s="1"/>
  <c r="P2637" i="1"/>
  <c r="X2637" i="1" s="1"/>
  <c r="P2638" i="1"/>
  <c r="X2638" i="1" s="1"/>
  <c r="P2639" i="1"/>
  <c r="X2639" i="1" s="1"/>
  <c r="P2640" i="1"/>
  <c r="X2640" i="1" s="1"/>
  <c r="P2641" i="1"/>
  <c r="X2641" i="1" s="1"/>
  <c r="P2642" i="1"/>
  <c r="X2642" i="1" s="1"/>
  <c r="P2643" i="1"/>
  <c r="X2643" i="1" s="1"/>
  <c r="P2644" i="1"/>
  <c r="X2644" i="1" s="1"/>
  <c r="P2645" i="1"/>
  <c r="X2645" i="1" s="1"/>
  <c r="P2646" i="1"/>
  <c r="X2646" i="1" s="1"/>
  <c r="P2647" i="1"/>
  <c r="X2647" i="1" s="1"/>
  <c r="P2648" i="1"/>
  <c r="X2648" i="1" s="1"/>
  <c r="P2649" i="1"/>
  <c r="X2649" i="1" s="1"/>
  <c r="P2650" i="1"/>
  <c r="X2650" i="1" s="1"/>
  <c r="P2651" i="1"/>
  <c r="X2651" i="1" s="1"/>
  <c r="P2652" i="1"/>
  <c r="X2652" i="1" s="1"/>
  <c r="P2653" i="1"/>
  <c r="X2653" i="1" s="1"/>
  <c r="P2654" i="1"/>
  <c r="X2654" i="1" s="1"/>
  <c r="P2655" i="1"/>
  <c r="X2655" i="1" s="1"/>
  <c r="P2656" i="1"/>
  <c r="X2656" i="1" s="1"/>
  <c r="P2657" i="1"/>
  <c r="X2657" i="1" s="1"/>
  <c r="P2658" i="1"/>
  <c r="X2658" i="1" s="1"/>
  <c r="P2659" i="1"/>
  <c r="X2659" i="1" s="1"/>
  <c r="P2660" i="1"/>
  <c r="X2660" i="1" s="1"/>
  <c r="P2661" i="1"/>
  <c r="X2661" i="1" s="1"/>
  <c r="P2662" i="1"/>
  <c r="X2662" i="1" s="1"/>
  <c r="P2663" i="1"/>
  <c r="X2663" i="1" s="1"/>
  <c r="P2664" i="1"/>
  <c r="X2664" i="1" s="1"/>
  <c r="P2665" i="1"/>
  <c r="X2665" i="1" s="1"/>
  <c r="P2666" i="1"/>
  <c r="X2666" i="1" s="1"/>
  <c r="P2667" i="1"/>
  <c r="X2667" i="1" s="1"/>
  <c r="P2668" i="1"/>
  <c r="X2668" i="1" s="1"/>
  <c r="P2669" i="1"/>
  <c r="X2669" i="1" s="1"/>
  <c r="P2670" i="1"/>
  <c r="X2670" i="1" s="1"/>
  <c r="P2671" i="1"/>
  <c r="X2671" i="1" s="1"/>
  <c r="P2672" i="1"/>
  <c r="X2672" i="1" s="1"/>
  <c r="P2673" i="1"/>
  <c r="X2673" i="1" s="1"/>
  <c r="P2674" i="1"/>
  <c r="X2674" i="1" s="1"/>
  <c r="P2675" i="1"/>
  <c r="X2675" i="1" s="1"/>
  <c r="P2676" i="1"/>
  <c r="X2676" i="1" s="1"/>
  <c r="P2677" i="1"/>
  <c r="X2677" i="1" s="1"/>
  <c r="P2678" i="1"/>
  <c r="X2678" i="1" s="1"/>
  <c r="P2679" i="1"/>
  <c r="X2679" i="1" s="1"/>
  <c r="P2680" i="1"/>
  <c r="X2680" i="1" s="1"/>
  <c r="P2681" i="1"/>
  <c r="X2681" i="1" s="1"/>
  <c r="P2682" i="1"/>
  <c r="X2682" i="1" s="1"/>
  <c r="P2683" i="1"/>
  <c r="X2683" i="1" s="1"/>
  <c r="P2684" i="1"/>
  <c r="X2684" i="1" s="1"/>
  <c r="P2685" i="1"/>
  <c r="X2685" i="1" s="1"/>
  <c r="P2686" i="1"/>
  <c r="X2686" i="1" s="1"/>
  <c r="P2687" i="1"/>
  <c r="X2687" i="1" s="1"/>
  <c r="P2688" i="1"/>
  <c r="X2688" i="1" s="1"/>
  <c r="P2689" i="1"/>
  <c r="X2689" i="1" s="1"/>
  <c r="P2690" i="1"/>
  <c r="X2690" i="1" s="1"/>
  <c r="P2691" i="1"/>
  <c r="X2691" i="1" s="1"/>
  <c r="P2692" i="1"/>
  <c r="X2692" i="1" s="1"/>
  <c r="P2693" i="1"/>
  <c r="X2693" i="1" s="1"/>
  <c r="P2694" i="1"/>
  <c r="X2694" i="1" s="1"/>
  <c r="P2695" i="1"/>
  <c r="X2695" i="1" s="1"/>
  <c r="P2696" i="1"/>
  <c r="X2696" i="1" s="1"/>
  <c r="P2697" i="1"/>
  <c r="X2697" i="1" s="1"/>
  <c r="P2698" i="1"/>
  <c r="X2698" i="1" s="1"/>
  <c r="P2699" i="1"/>
  <c r="X2699" i="1" s="1"/>
  <c r="P2700" i="1"/>
  <c r="X2700" i="1" s="1"/>
  <c r="P2701" i="1"/>
  <c r="X2701" i="1" s="1"/>
  <c r="P2702" i="1"/>
  <c r="X2702" i="1" s="1"/>
  <c r="P2703" i="1"/>
  <c r="X2703" i="1" s="1"/>
  <c r="P2704" i="1"/>
  <c r="X2704" i="1" s="1"/>
  <c r="P2705" i="1"/>
  <c r="X2705" i="1" s="1"/>
  <c r="P2706" i="1"/>
  <c r="X2706" i="1" s="1"/>
  <c r="P2707" i="1"/>
  <c r="X2707" i="1" s="1"/>
  <c r="P2708" i="1"/>
  <c r="X2708" i="1" s="1"/>
  <c r="P2709" i="1"/>
  <c r="X2709" i="1" s="1"/>
  <c r="P2710" i="1"/>
  <c r="X2710" i="1" s="1"/>
  <c r="P2711" i="1"/>
  <c r="X2711" i="1" s="1"/>
  <c r="P2712" i="1"/>
  <c r="X2712" i="1" s="1"/>
  <c r="P2713" i="1"/>
  <c r="X2713" i="1" s="1"/>
  <c r="P2714" i="1"/>
  <c r="X2714" i="1" s="1"/>
  <c r="P2715" i="1"/>
  <c r="X2715" i="1" s="1"/>
  <c r="P2716" i="1"/>
  <c r="X2716" i="1" s="1"/>
  <c r="P2717" i="1"/>
  <c r="X2717" i="1" s="1"/>
  <c r="P2718" i="1"/>
  <c r="X2718" i="1" s="1"/>
  <c r="P2719" i="1"/>
  <c r="X2719" i="1" s="1"/>
  <c r="P2720" i="1"/>
  <c r="X2720" i="1" s="1"/>
  <c r="P2721" i="1"/>
  <c r="X2721" i="1" s="1"/>
  <c r="P2722" i="1"/>
  <c r="X2722" i="1" s="1"/>
  <c r="P2723" i="1"/>
  <c r="X2723" i="1" s="1"/>
  <c r="P2724" i="1"/>
  <c r="X2724" i="1" s="1"/>
  <c r="P2725" i="1"/>
  <c r="X2725" i="1" s="1"/>
  <c r="P2726" i="1"/>
  <c r="X2726" i="1" s="1"/>
  <c r="P2727" i="1"/>
  <c r="X2727" i="1" s="1"/>
  <c r="P2728" i="1"/>
  <c r="X2728" i="1" s="1"/>
  <c r="P2729" i="1"/>
  <c r="X2729" i="1" s="1"/>
  <c r="P2730" i="1"/>
  <c r="X2730" i="1" s="1"/>
  <c r="P2731" i="1"/>
  <c r="X2731" i="1" s="1"/>
  <c r="P2732" i="1"/>
  <c r="X2732" i="1" s="1"/>
  <c r="P2733" i="1"/>
  <c r="X2733" i="1" s="1"/>
  <c r="P2734" i="1"/>
  <c r="X2734" i="1" s="1"/>
  <c r="P2735" i="1"/>
  <c r="X2735" i="1" s="1"/>
  <c r="P2736" i="1"/>
  <c r="X2736" i="1" s="1"/>
  <c r="P2737" i="1"/>
  <c r="X2737" i="1" s="1"/>
  <c r="P2738" i="1"/>
  <c r="X2738" i="1" s="1"/>
  <c r="P2739" i="1"/>
  <c r="X2739" i="1" s="1"/>
  <c r="P2740" i="1"/>
  <c r="X2740" i="1" s="1"/>
  <c r="P2741" i="1"/>
  <c r="X2741" i="1" s="1"/>
  <c r="P2742" i="1"/>
  <c r="X2742" i="1" s="1"/>
  <c r="P2743" i="1"/>
  <c r="X2743" i="1" s="1"/>
  <c r="P2744" i="1"/>
  <c r="X2744" i="1" s="1"/>
  <c r="P2745" i="1"/>
  <c r="X2745" i="1" s="1"/>
  <c r="P2746" i="1"/>
  <c r="X2746" i="1" s="1"/>
  <c r="P2747" i="1"/>
  <c r="X2747" i="1" s="1"/>
  <c r="P2748" i="1"/>
  <c r="X2748" i="1" s="1"/>
  <c r="P2749" i="1"/>
  <c r="X2749" i="1" s="1"/>
  <c r="P2750" i="1"/>
  <c r="X2750" i="1" s="1"/>
  <c r="P2751" i="1"/>
  <c r="X2751" i="1" s="1"/>
  <c r="P2752" i="1"/>
  <c r="X2752" i="1" s="1"/>
  <c r="P2753" i="1"/>
  <c r="X2753" i="1" s="1"/>
  <c r="P2754" i="1"/>
  <c r="X2754" i="1" s="1"/>
  <c r="P2755" i="1"/>
  <c r="X2755" i="1" s="1"/>
  <c r="P2756" i="1"/>
  <c r="X2756" i="1" s="1"/>
  <c r="P2757" i="1"/>
  <c r="X2757" i="1" s="1"/>
  <c r="P2758" i="1"/>
  <c r="X2758" i="1" s="1"/>
  <c r="P2759" i="1"/>
  <c r="X2759" i="1" s="1"/>
  <c r="P2760" i="1"/>
  <c r="X2760" i="1" s="1"/>
  <c r="P2761" i="1"/>
  <c r="X2761" i="1" s="1"/>
  <c r="P2762" i="1"/>
  <c r="X2762" i="1" s="1"/>
  <c r="P2763" i="1"/>
  <c r="X2763" i="1" s="1"/>
  <c r="P2764" i="1"/>
  <c r="X2764" i="1" s="1"/>
  <c r="P2765" i="1"/>
  <c r="X2765" i="1" s="1"/>
  <c r="P2766" i="1"/>
  <c r="X2766" i="1" s="1"/>
  <c r="P2767" i="1"/>
  <c r="X2767" i="1" s="1"/>
  <c r="P2768" i="1"/>
  <c r="X2768" i="1" s="1"/>
  <c r="P2769" i="1"/>
  <c r="X2769" i="1" s="1"/>
  <c r="P2770" i="1"/>
  <c r="X2770" i="1" s="1"/>
  <c r="P2771" i="1"/>
  <c r="X2771" i="1" s="1"/>
  <c r="P2772" i="1"/>
  <c r="X2772" i="1" s="1"/>
  <c r="P2773" i="1"/>
  <c r="X2773" i="1" s="1"/>
  <c r="P2774" i="1"/>
  <c r="X2774" i="1" s="1"/>
  <c r="P2775" i="1"/>
  <c r="X2775" i="1" s="1"/>
  <c r="P2776" i="1"/>
  <c r="X2776" i="1" s="1"/>
  <c r="P2777" i="1"/>
  <c r="X2777" i="1" s="1"/>
  <c r="P2778" i="1"/>
  <c r="X2778" i="1" s="1"/>
  <c r="P2779" i="1"/>
  <c r="X2779" i="1" s="1"/>
  <c r="P2780" i="1"/>
  <c r="X2780" i="1" s="1"/>
  <c r="P2781" i="1"/>
  <c r="X2781" i="1" s="1"/>
  <c r="P2782" i="1"/>
  <c r="X2782" i="1" s="1"/>
  <c r="P2783" i="1"/>
  <c r="X2783" i="1" s="1"/>
  <c r="P2784" i="1"/>
  <c r="X2784" i="1" s="1"/>
  <c r="P2785" i="1"/>
  <c r="X2785" i="1" s="1"/>
  <c r="P2786" i="1"/>
  <c r="X2786" i="1" s="1"/>
  <c r="P2787" i="1"/>
  <c r="X2787" i="1" s="1"/>
  <c r="P2788" i="1"/>
  <c r="X2788" i="1" s="1"/>
  <c r="P2789" i="1"/>
  <c r="X2789" i="1" s="1"/>
  <c r="P2790" i="1"/>
  <c r="X2790" i="1" s="1"/>
  <c r="P2791" i="1"/>
  <c r="X2791" i="1" s="1"/>
  <c r="P2792" i="1"/>
  <c r="X2792" i="1" s="1"/>
  <c r="P2793" i="1"/>
  <c r="X2793" i="1" s="1"/>
  <c r="P2794" i="1"/>
  <c r="X2794" i="1" s="1"/>
  <c r="P2795" i="1"/>
  <c r="X2795" i="1" s="1"/>
  <c r="P2796" i="1"/>
  <c r="X2796" i="1" s="1"/>
  <c r="P2797" i="1"/>
  <c r="X2797" i="1" s="1"/>
  <c r="P2798" i="1"/>
  <c r="X2798" i="1" s="1"/>
  <c r="P2799" i="1"/>
  <c r="X2799" i="1" s="1"/>
  <c r="P2800" i="1"/>
  <c r="X2800" i="1" s="1"/>
  <c r="P2801" i="1"/>
  <c r="X2801" i="1" s="1"/>
  <c r="P2802" i="1"/>
  <c r="X2802" i="1" s="1"/>
  <c r="P2803" i="1"/>
  <c r="X2803" i="1" s="1"/>
  <c r="P2804" i="1"/>
  <c r="X2804" i="1" s="1"/>
  <c r="P2805" i="1"/>
  <c r="X2805" i="1" s="1"/>
  <c r="P2806" i="1"/>
  <c r="X2806" i="1" s="1"/>
  <c r="P2807" i="1"/>
  <c r="X2807" i="1" s="1"/>
  <c r="P2808" i="1"/>
  <c r="X2808" i="1" s="1"/>
  <c r="P2809" i="1"/>
  <c r="X2809" i="1" s="1"/>
  <c r="P2810" i="1"/>
  <c r="X2810" i="1" s="1"/>
  <c r="P2811" i="1"/>
  <c r="X2811" i="1" s="1"/>
  <c r="P2812" i="1"/>
  <c r="X2812" i="1" s="1"/>
  <c r="P2813" i="1"/>
  <c r="X2813" i="1" s="1"/>
  <c r="P2814" i="1"/>
  <c r="X2814" i="1" s="1"/>
  <c r="P2815" i="1"/>
  <c r="X2815" i="1" s="1"/>
  <c r="P2816" i="1"/>
  <c r="X2816" i="1" s="1"/>
  <c r="P2817" i="1"/>
  <c r="X2817" i="1" s="1"/>
  <c r="P2818" i="1"/>
  <c r="X2818" i="1" s="1"/>
  <c r="P2819" i="1"/>
  <c r="X2819" i="1" s="1"/>
  <c r="P2820" i="1"/>
  <c r="X2820" i="1" s="1"/>
  <c r="P2821" i="1"/>
  <c r="X2821" i="1" s="1"/>
  <c r="P2822" i="1"/>
  <c r="X2822" i="1" s="1"/>
  <c r="P2823" i="1"/>
  <c r="X2823" i="1" s="1"/>
  <c r="P2824" i="1"/>
  <c r="X2824" i="1" s="1"/>
  <c r="P2825" i="1"/>
  <c r="X2825" i="1" s="1"/>
  <c r="P2826" i="1"/>
  <c r="X2826" i="1" s="1"/>
  <c r="P2827" i="1"/>
  <c r="X2827" i="1" s="1"/>
  <c r="P2828" i="1"/>
  <c r="X2828" i="1" s="1"/>
  <c r="P2829" i="1"/>
  <c r="X2829" i="1" s="1"/>
  <c r="P2830" i="1"/>
  <c r="X2830" i="1" s="1"/>
  <c r="P2831" i="1"/>
  <c r="X2831" i="1" s="1"/>
  <c r="P2832" i="1"/>
  <c r="X2832" i="1" s="1"/>
  <c r="P2833" i="1"/>
  <c r="X2833" i="1" s="1"/>
  <c r="P2834" i="1"/>
  <c r="X2834" i="1" s="1"/>
  <c r="P2835" i="1"/>
  <c r="X2835" i="1" s="1"/>
  <c r="P2836" i="1"/>
  <c r="X2836" i="1" s="1"/>
  <c r="P2837" i="1"/>
  <c r="X2837" i="1" s="1"/>
  <c r="P2838" i="1"/>
  <c r="X2838" i="1" s="1"/>
  <c r="P2839" i="1"/>
  <c r="X2839" i="1" s="1"/>
  <c r="P2840" i="1"/>
  <c r="X2840" i="1" s="1"/>
  <c r="P2841" i="1"/>
  <c r="X2841" i="1" s="1"/>
  <c r="P2842" i="1"/>
  <c r="X2842" i="1" s="1"/>
  <c r="P2843" i="1"/>
  <c r="X2843" i="1" s="1"/>
  <c r="P2844" i="1"/>
  <c r="X2844" i="1" s="1"/>
  <c r="P2845" i="1"/>
  <c r="X2845" i="1" s="1"/>
  <c r="P2846" i="1"/>
  <c r="X2846" i="1" s="1"/>
  <c r="P2847" i="1"/>
  <c r="X2847" i="1" s="1"/>
  <c r="P2848" i="1"/>
  <c r="X2848" i="1" s="1"/>
  <c r="P2849" i="1"/>
  <c r="X2849" i="1" s="1"/>
  <c r="P2850" i="1"/>
  <c r="X2850" i="1" s="1"/>
  <c r="P2851" i="1"/>
  <c r="X2851" i="1" s="1"/>
  <c r="P2852" i="1"/>
  <c r="X2852" i="1" s="1"/>
  <c r="P2853" i="1"/>
  <c r="X2853" i="1" s="1"/>
  <c r="P2854" i="1"/>
  <c r="X2854" i="1" s="1"/>
  <c r="P2855" i="1"/>
  <c r="X2855" i="1" s="1"/>
  <c r="P2856" i="1"/>
  <c r="X2856" i="1" s="1"/>
  <c r="P2857" i="1"/>
  <c r="X2857" i="1" s="1"/>
  <c r="P2858" i="1"/>
  <c r="X2858" i="1" s="1"/>
  <c r="P2859" i="1"/>
  <c r="X2859" i="1" s="1"/>
  <c r="P2860" i="1"/>
  <c r="X2860" i="1" s="1"/>
  <c r="P2861" i="1"/>
  <c r="X2861" i="1" s="1"/>
  <c r="P2862" i="1"/>
  <c r="X2862" i="1" s="1"/>
  <c r="P2863" i="1"/>
  <c r="X2863" i="1" s="1"/>
  <c r="P2864" i="1"/>
  <c r="X2864" i="1" s="1"/>
  <c r="P2865" i="1"/>
  <c r="X2865" i="1" s="1"/>
  <c r="P2866" i="1"/>
  <c r="X2866" i="1" s="1"/>
  <c r="P2867" i="1"/>
  <c r="X2867" i="1" s="1"/>
  <c r="P2868" i="1"/>
  <c r="X2868" i="1" s="1"/>
  <c r="P2869" i="1"/>
  <c r="X2869" i="1" s="1"/>
  <c r="P2870" i="1"/>
  <c r="X2870" i="1" s="1"/>
  <c r="P2871" i="1"/>
  <c r="X2871" i="1" s="1"/>
  <c r="P2872" i="1"/>
  <c r="X2872" i="1" s="1"/>
  <c r="P2873" i="1"/>
  <c r="X2873" i="1" s="1"/>
  <c r="P2874" i="1"/>
  <c r="X2874" i="1" s="1"/>
  <c r="P2875" i="1"/>
  <c r="X2875" i="1" s="1"/>
  <c r="P2876" i="1"/>
  <c r="X2876" i="1" s="1"/>
  <c r="P2877" i="1"/>
  <c r="X2877" i="1" s="1"/>
  <c r="P2878" i="1"/>
  <c r="X2878" i="1" s="1"/>
  <c r="P2879" i="1"/>
  <c r="X2879" i="1" s="1"/>
  <c r="P2880" i="1"/>
  <c r="X2880" i="1" s="1"/>
  <c r="P2881" i="1"/>
  <c r="X2881" i="1" s="1"/>
  <c r="P2882" i="1"/>
  <c r="X2882" i="1" s="1"/>
  <c r="P2883" i="1"/>
  <c r="X2883" i="1" s="1"/>
  <c r="P2884" i="1"/>
  <c r="X2884" i="1" s="1"/>
  <c r="P2885" i="1"/>
  <c r="X2885" i="1" s="1"/>
  <c r="P2886" i="1"/>
  <c r="X2886" i="1" s="1"/>
  <c r="P2887" i="1"/>
  <c r="X2887" i="1" s="1"/>
  <c r="P2888" i="1"/>
  <c r="X2888" i="1" s="1"/>
  <c r="P2889" i="1"/>
  <c r="X2889" i="1" s="1"/>
  <c r="P2890" i="1"/>
  <c r="X2890" i="1" s="1"/>
  <c r="P2891" i="1"/>
  <c r="X2891" i="1" s="1"/>
  <c r="P2892" i="1"/>
  <c r="X2892" i="1" s="1"/>
  <c r="P2893" i="1"/>
  <c r="X2893" i="1" s="1"/>
  <c r="P2894" i="1"/>
  <c r="X2894" i="1" s="1"/>
  <c r="P2895" i="1"/>
  <c r="X2895" i="1" s="1"/>
  <c r="P2896" i="1"/>
  <c r="X2896" i="1" s="1"/>
  <c r="P2897" i="1"/>
  <c r="X2897" i="1" s="1"/>
  <c r="P2898" i="1"/>
  <c r="X2898" i="1" s="1"/>
  <c r="P2899" i="1"/>
  <c r="X2899" i="1" s="1"/>
  <c r="P2900" i="1"/>
  <c r="X2900" i="1" s="1"/>
  <c r="P2901" i="1"/>
  <c r="X2901" i="1" s="1"/>
  <c r="P2902" i="1"/>
  <c r="X2902" i="1" s="1"/>
  <c r="P2903" i="1"/>
  <c r="X2903" i="1" s="1"/>
  <c r="P2904" i="1"/>
  <c r="X2904" i="1" s="1"/>
  <c r="P2905" i="1"/>
  <c r="X2905" i="1" s="1"/>
  <c r="P2906" i="1"/>
  <c r="X2906" i="1" s="1"/>
  <c r="P2907" i="1"/>
  <c r="X2907" i="1" s="1"/>
  <c r="P2908" i="1"/>
  <c r="X2908" i="1" s="1"/>
  <c r="P2909" i="1"/>
  <c r="X2909" i="1" s="1"/>
  <c r="P2910" i="1"/>
  <c r="X2910" i="1" s="1"/>
  <c r="P2911" i="1"/>
  <c r="X2911" i="1" s="1"/>
  <c r="P2912" i="1"/>
  <c r="X2912" i="1" s="1"/>
  <c r="P2913" i="1"/>
  <c r="X2913" i="1" s="1"/>
  <c r="P2914" i="1"/>
  <c r="X2914" i="1" s="1"/>
  <c r="P2915" i="1"/>
  <c r="X2915" i="1" s="1"/>
  <c r="P2916" i="1"/>
  <c r="X2916" i="1" s="1"/>
  <c r="P2917" i="1"/>
  <c r="X2917" i="1" s="1"/>
  <c r="P2918" i="1"/>
  <c r="X2918" i="1" s="1"/>
  <c r="P2919" i="1"/>
  <c r="X2919" i="1" s="1"/>
  <c r="P2920" i="1"/>
  <c r="X2920" i="1" s="1"/>
  <c r="P2921" i="1"/>
  <c r="X2921" i="1" s="1"/>
  <c r="P2922" i="1"/>
  <c r="X2922" i="1" s="1"/>
  <c r="P2923" i="1"/>
  <c r="X2923" i="1" s="1"/>
  <c r="P2924" i="1"/>
  <c r="X2924" i="1" s="1"/>
  <c r="P2925" i="1"/>
  <c r="X2925" i="1" s="1"/>
  <c r="P2926" i="1"/>
  <c r="X2926" i="1" s="1"/>
  <c r="P2927" i="1"/>
  <c r="X2927" i="1" s="1"/>
  <c r="P2928" i="1"/>
  <c r="X2928" i="1" s="1"/>
  <c r="P2929" i="1"/>
  <c r="X2929" i="1" s="1"/>
  <c r="P2930" i="1"/>
  <c r="X2930" i="1" s="1"/>
  <c r="P2931" i="1"/>
  <c r="X2931" i="1" s="1"/>
  <c r="P2932" i="1"/>
  <c r="X2932" i="1" s="1"/>
  <c r="P2933" i="1"/>
  <c r="X2933" i="1" s="1"/>
  <c r="P2934" i="1"/>
  <c r="X2934" i="1" s="1"/>
  <c r="P2935" i="1"/>
  <c r="X2935" i="1" s="1"/>
  <c r="P2936" i="1"/>
  <c r="X2936" i="1" s="1"/>
  <c r="P2937" i="1"/>
  <c r="X2937" i="1" s="1"/>
  <c r="P2938" i="1"/>
  <c r="X2938" i="1" s="1"/>
  <c r="P2939" i="1"/>
  <c r="X2939" i="1" s="1"/>
  <c r="P2940" i="1"/>
  <c r="X2940" i="1" s="1"/>
  <c r="P2941" i="1"/>
  <c r="X2941" i="1" s="1"/>
  <c r="P2942" i="1"/>
  <c r="X2942" i="1" s="1"/>
  <c r="P2943" i="1"/>
  <c r="X2943" i="1" s="1"/>
  <c r="P2944" i="1"/>
  <c r="X2944" i="1" s="1"/>
  <c r="P2945" i="1"/>
  <c r="X2945" i="1" s="1"/>
  <c r="P2946" i="1"/>
  <c r="X2946" i="1" s="1"/>
  <c r="P2947" i="1"/>
  <c r="X2947" i="1" s="1"/>
  <c r="P2948" i="1"/>
  <c r="X2948" i="1" s="1"/>
  <c r="P2949" i="1"/>
  <c r="X2949" i="1" s="1"/>
  <c r="P2950" i="1"/>
  <c r="X2950" i="1" s="1"/>
  <c r="P2951" i="1"/>
  <c r="X2951" i="1" s="1"/>
  <c r="P2952" i="1"/>
  <c r="X2952" i="1" s="1"/>
  <c r="P2953" i="1"/>
  <c r="X2953" i="1" s="1"/>
  <c r="P2954" i="1"/>
  <c r="X2954" i="1" s="1"/>
  <c r="P2955" i="1"/>
  <c r="X2955" i="1" s="1"/>
  <c r="P2956" i="1"/>
  <c r="X2956" i="1" s="1"/>
  <c r="P2957" i="1"/>
  <c r="X2957" i="1" s="1"/>
  <c r="P2958" i="1"/>
  <c r="X2958" i="1" s="1"/>
  <c r="P2959" i="1"/>
  <c r="X2959" i="1" s="1"/>
  <c r="P2960" i="1"/>
  <c r="X2960" i="1" s="1"/>
  <c r="P2961" i="1"/>
  <c r="X2961" i="1" s="1"/>
  <c r="P2962" i="1"/>
  <c r="X2962" i="1" s="1"/>
  <c r="P2963" i="1"/>
  <c r="X2963" i="1" s="1"/>
  <c r="P2964" i="1"/>
  <c r="X2964" i="1" s="1"/>
  <c r="P2965" i="1"/>
  <c r="X2965" i="1" s="1"/>
  <c r="P2966" i="1"/>
  <c r="X2966" i="1" s="1"/>
  <c r="P2967" i="1"/>
  <c r="X2967" i="1" s="1"/>
  <c r="P2968" i="1"/>
  <c r="X2968" i="1" s="1"/>
  <c r="P2969" i="1"/>
  <c r="X2969" i="1" s="1"/>
  <c r="P2970" i="1"/>
  <c r="X2970" i="1" s="1"/>
  <c r="P2971" i="1"/>
  <c r="X2971" i="1" s="1"/>
  <c r="P2972" i="1"/>
  <c r="X2972" i="1" s="1"/>
  <c r="P2973" i="1"/>
  <c r="X2973" i="1" s="1"/>
  <c r="P2974" i="1"/>
  <c r="X2974" i="1" s="1"/>
  <c r="P2975" i="1"/>
  <c r="X2975" i="1" s="1"/>
  <c r="P2976" i="1"/>
  <c r="X2976" i="1" s="1"/>
  <c r="P2977" i="1"/>
  <c r="X2977" i="1" s="1"/>
  <c r="P2978" i="1"/>
  <c r="X2978" i="1" s="1"/>
  <c r="P2979" i="1"/>
  <c r="X2979" i="1" s="1"/>
  <c r="P2980" i="1"/>
  <c r="X2980" i="1" s="1"/>
  <c r="P2981" i="1"/>
  <c r="X2981" i="1" s="1"/>
  <c r="P2982" i="1"/>
  <c r="X2982" i="1" s="1"/>
  <c r="P2983" i="1"/>
  <c r="X2983" i="1" s="1"/>
  <c r="P2984" i="1"/>
  <c r="X2984" i="1" s="1"/>
  <c r="P2985" i="1"/>
  <c r="X2985" i="1" s="1"/>
  <c r="P2986" i="1"/>
  <c r="X2986" i="1" s="1"/>
  <c r="P2987" i="1"/>
  <c r="X2987" i="1" s="1"/>
  <c r="P2988" i="1"/>
  <c r="X2988" i="1" s="1"/>
  <c r="P2989" i="1"/>
  <c r="X2989" i="1" s="1"/>
  <c r="P2990" i="1"/>
  <c r="X2990" i="1" s="1"/>
  <c r="P2991" i="1"/>
  <c r="X2991" i="1" s="1"/>
  <c r="P2992" i="1"/>
  <c r="X2992" i="1" s="1"/>
  <c r="P2993" i="1"/>
  <c r="X2993" i="1" s="1"/>
  <c r="P2994" i="1"/>
  <c r="X2994" i="1" s="1"/>
  <c r="P2995" i="1"/>
  <c r="X2995" i="1" s="1"/>
  <c r="P2996" i="1"/>
  <c r="X2996" i="1" s="1"/>
  <c r="P2997" i="1"/>
  <c r="X2997" i="1" s="1"/>
  <c r="P2998" i="1"/>
  <c r="X2998" i="1" s="1"/>
  <c r="P2999" i="1"/>
  <c r="X2999" i="1" s="1"/>
  <c r="P3000" i="1"/>
  <c r="X3000" i="1" s="1"/>
  <c r="P3001" i="1"/>
  <c r="X3001" i="1" s="1"/>
  <c r="P3002" i="1"/>
  <c r="X3002" i="1" s="1"/>
  <c r="P3003" i="1"/>
  <c r="X3003" i="1" s="1"/>
  <c r="P3004" i="1"/>
  <c r="X3004" i="1" s="1"/>
  <c r="P3005" i="1"/>
  <c r="X3005" i="1" s="1"/>
  <c r="P3006" i="1"/>
  <c r="X3006" i="1" s="1"/>
  <c r="P3007" i="1"/>
  <c r="X3007" i="1" s="1"/>
  <c r="P3008" i="1"/>
  <c r="X3008" i="1" s="1"/>
  <c r="P3009" i="1"/>
  <c r="X3009" i="1" s="1"/>
  <c r="P3010" i="1"/>
  <c r="X3010" i="1" s="1"/>
  <c r="P3011" i="1"/>
  <c r="X3011" i="1" s="1"/>
  <c r="P3012" i="1"/>
  <c r="X3012" i="1" s="1"/>
  <c r="P3013" i="1"/>
  <c r="X3013" i="1" s="1"/>
  <c r="P3014" i="1"/>
  <c r="X3014" i="1" s="1"/>
  <c r="P3015" i="1"/>
  <c r="X3015" i="1" s="1"/>
  <c r="P3016" i="1"/>
  <c r="X3016" i="1" s="1"/>
  <c r="P3017" i="1"/>
  <c r="X3017" i="1" s="1"/>
  <c r="P3018" i="1"/>
  <c r="X3018" i="1" s="1"/>
  <c r="P3019" i="1"/>
  <c r="X3019" i="1" s="1"/>
  <c r="P3020" i="1"/>
  <c r="X3020" i="1" s="1"/>
  <c r="P3021" i="1"/>
  <c r="X3021" i="1" s="1"/>
  <c r="P3022" i="1"/>
  <c r="X3022" i="1" s="1"/>
  <c r="P3023" i="1"/>
  <c r="X3023" i="1" s="1"/>
  <c r="P3024" i="1"/>
  <c r="X3024" i="1" s="1"/>
  <c r="P3025" i="1"/>
  <c r="X3025" i="1" s="1"/>
  <c r="P3026" i="1"/>
  <c r="X3026" i="1" s="1"/>
  <c r="P3027" i="1"/>
  <c r="X3027" i="1" s="1"/>
  <c r="P3028" i="1"/>
  <c r="X3028" i="1" s="1"/>
  <c r="P3029" i="1"/>
  <c r="X3029" i="1" s="1"/>
  <c r="P3030" i="1"/>
  <c r="X3030" i="1" s="1"/>
  <c r="P3031" i="1"/>
  <c r="X3031" i="1" s="1"/>
  <c r="P3032" i="1"/>
  <c r="X3032" i="1" s="1"/>
  <c r="P3033" i="1"/>
  <c r="X3033" i="1" s="1"/>
  <c r="P3034" i="1"/>
  <c r="X3034" i="1" s="1"/>
  <c r="P3035" i="1"/>
  <c r="X3035" i="1" s="1"/>
  <c r="P3036" i="1"/>
  <c r="X3036" i="1" s="1"/>
  <c r="P3037" i="1"/>
  <c r="X3037" i="1" s="1"/>
  <c r="P3038" i="1"/>
  <c r="X3038" i="1" s="1"/>
  <c r="P3039" i="1"/>
  <c r="X3039" i="1" s="1"/>
  <c r="P3040" i="1"/>
  <c r="X3040" i="1" s="1"/>
  <c r="P3041" i="1"/>
  <c r="X3041" i="1" s="1"/>
  <c r="P3042" i="1"/>
  <c r="X3042" i="1" s="1"/>
  <c r="P3043" i="1"/>
  <c r="X3043" i="1" s="1"/>
  <c r="P3044" i="1"/>
  <c r="X3044" i="1" s="1"/>
  <c r="P3045" i="1"/>
  <c r="X3045" i="1" s="1"/>
  <c r="P3046" i="1"/>
  <c r="X3046" i="1" s="1"/>
  <c r="P3047" i="1"/>
  <c r="X3047" i="1" s="1"/>
  <c r="P3048" i="1"/>
  <c r="X3048" i="1" s="1"/>
  <c r="P3049" i="1"/>
  <c r="X3049" i="1" s="1"/>
  <c r="P3050" i="1"/>
  <c r="X3050" i="1" s="1"/>
  <c r="P3051" i="1"/>
  <c r="X3051" i="1" s="1"/>
  <c r="P3052" i="1"/>
  <c r="X3052" i="1" s="1"/>
  <c r="P3053" i="1"/>
  <c r="X3053" i="1" s="1"/>
  <c r="P3054" i="1"/>
  <c r="X3054" i="1" s="1"/>
  <c r="P3055" i="1"/>
  <c r="X3055" i="1" s="1"/>
  <c r="P3056" i="1"/>
  <c r="X3056" i="1" s="1"/>
  <c r="P3057" i="1"/>
  <c r="X3057" i="1" s="1"/>
  <c r="P3058" i="1"/>
  <c r="X3058" i="1" s="1"/>
  <c r="P3059" i="1"/>
  <c r="X3059" i="1" s="1"/>
  <c r="P3060" i="1"/>
  <c r="X3060" i="1" s="1"/>
  <c r="P3061" i="1"/>
  <c r="X3061" i="1" s="1"/>
  <c r="P3062" i="1"/>
  <c r="X3062" i="1" s="1"/>
  <c r="P3063" i="1"/>
  <c r="X3063" i="1" s="1"/>
  <c r="P3064" i="1"/>
  <c r="X3064" i="1" s="1"/>
  <c r="P3065" i="1"/>
  <c r="X3065" i="1" s="1"/>
  <c r="P3066" i="1"/>
  <c r="X3066" i="1" s="1"/>
  <c r="P3067" i="1"/>
  <c r="X3067" i="1" s="1"/>
  <c r="P3068" i="1"/>
  <c r="X3068" i="1" s="1"/>
  <c r="P3069" i="1"/>
  <c r="X3069" i="1" s="1"/>
  <c r="P3070" i="1"/>
  <c r="X3070" i="1" s="1"/>
  <c r="P3071" i="1"/>
  <c r="X3071" i="1" s="1"/>
  <c r="P3072" i="1"/>
  <c r="X3072" i="1" s="1"/>
  <c r="P3073" i="1"/>
  <c r="X3073" i="1" s="1"/>
  <c r="P3074" i="1"/>
  <c r="X3074" i="1" s="1"/>
  <c r="P3075" i="1"/>
  <c r="X3075" i="1" s="1"/>
  <c r="P3076" i="1"/>
  <c r="X3076" i="1" s="1"/>
  <c r="P3077" i="1"/>
  <c r="X3077" i="1" s="1"/>
  <c r="P3078" i="1"/>
  <c r="X3078" i="1" s="1"/>
  <c r="P3079" i="1"/>
  <c r="X3079" i="1" s="1"/>
  <c r="P3080" i="1"/>
  <c r="X3080" i="1" s="1"/>
  <c r="P3081" i="1"/>
  <c r="X3081" i="1" s="1"/>
  <c r="P3082" i="1"/>
  <c r="X3082" i="1" s="1"/>
  <c r="P3083" i="1"/>
  <c r="X3083" i="1" s="1"/>
  <c r="P3084" i="1"/>
  <c r="X3084" i="1" s="1"/>
  <c r="P3085" i="1"/>
  <c r="X3085" i="1" s="1"/>
  <c r="P3086" i="1"/>
  <c r="X3086" i="1" s="1"/>
  <c r="P3087" i="1"/>
  <c r="X3087" i="1" s="1"/>
  <c r="P3088" i="1"/>
  <c r="X3088" i="1" s="1"/>
  <c r="P3089" i="1"/>
  <c r="X3089" i="1" s="1"/>
  <c r="P3090" i="1"/>
  <c r="X3090" i="1" s="1"/>
  <c r="P3091" i="1"/>
  <c r="X3091" i="1" s="1"/>
  <c r="P3092" i="1"/>
  <c r="X3092" i="1" s="1"/>
  <c r="P3093" i="1"/>
  <c r="X3093" i="1" s="1"/>
  <c r="P3094" i="1"/>
  <c r="X3094" i="1" s="1"/>
  <c r="P3095" i="1"/>
  <c r="X3095" i="1" s="1"/>
  <c r="P3096" i="1"/>
  <c r="X3096" i="1" s="1"/>
  <c r="P3097" i="1"/>
  <c r="X3097" i="1" s="1"/>
  <c r="P3098" i="1"/>
  <c r="X3098" i="1" s="1"/>
  <c r="P3099" i="1"/>
  <c r="X3099" i="1" s="1"/>
  <c r="P3100" i="1"/>
  <c r="X3100" i="1" s="1"/>
  <c r="P3101" i="1"/>
  <c r="X3101" i="1" s="1"/>
  <c r="P3102" i="1"/>
  <c r="X3102" i="1" s="1"/>
  <c r="P3103" i="1"/>
  <c r="X3103" i="1" s="1"/>
  <c r="P3104" i="1"/>
  <c r="X3104" i="1" s="1"/>
  <c r="P3105" i="1"/>
  <c r="X3105" i="1" s="1"/>
  <c r="P3106" i="1"/>
  <c r="X3106" i="1" s="1"/>
  <c r="P3107" i="1"/>
  <c r="X3107" i="1" s="1"/>
  <c r="P3108" i="1"/>
  <c r="X3108" i="1" s="1"/>
  <c r="P3109" i="1"/>
  <c r="X3109" i="1" s="1"/>
  <c r="P3110" i="1"/>
  <c r="X3110" i="1" s="1"/>
  <c r="P3111" i="1"/>
  <c r="X3111" i="1" s="1"/>
  <c r="P3112" i="1"/>
  <c r="X3112" i="1" s="1"/>
  <c r="P3113" i="1"/>
  <c r="X3113" i="1" s="1"/>
  <c r="P3114" i="1"/>
  <c r="X3114" i="1" s="1"/>
  <c r="P3115" i="1"/>
  <c r="X3115" i="1" s="1"/>
  <c r="P3116" i="1"/>
  <c r="X3116" i="1" s="1"/>
  <c r="P3117" i="1"/>
  <c r="X3117" i="1" s="1"/>
  <c r="P3118" i="1"/>
  <c r="X3118" i="1" s="1"/>
  <c r="P3119" i="1"/>
  <c r="X3119" i="1" s="1"/>
  <c r="P3120" i="1"/>
  <c r="X3120" i="1" s="1"/>
  <c r="P3121" i="1"/>
  <c r="X3121" i="1" s="1"/>
  <c r="P3122" i="1"/>
  <c r="X3122" i="1" s="1"/>
  <c r="P3123" i="1"/>
  <c r="X3123" i="1" s="1"/>
  <c r="P3124" i="1"/>
  <c r="X3124" i="1" s="1"/>
  <c r="P3125" i="1"/>
  <c r="X3125" i="1" s="1"/>
  <c r="P3126" i="1"/>
  <c r="X3126" i="1" s="1"/>
  <c r="P3127" i="1"/>
  <c r="X3127" i="1" s="1"/>
  <c r="P3128" i="1"/>
  <c r="X3128" i="1" s="1"/>
  <c r="P3129" i="1"/>
  <c r="X3129" i="1" s="1"/>
  <c r="P3130" i="1"/>
  <c r="X3130" i="1" s="1"/>
  <c r="P3131" i="1"/>
  <c r="X3131" i="1" s="1"/>
  <c r="P3132" i="1"/>
  <c r="X3132" i="1" s="1"/>
  <c r="P3133" i="1"/>
  <c r="X3133" i="1" s="1"/>
  <c r="P3134" i="1"/>
  <c r="X3134" i="1" s="1"/>
  <c r="P3135" i="1"/>
  <c r="X3135" i="1" s="1"/>
  <c r="P3136" i="1"/>
  <c r="X3136" i="1" s="1"/>
  <c r="P3137" i="1"/>
  <c r="X3137" i="1" s="1"/>
  <c r="P3138" i="1"/>
  <c r="X3138" i="1" s="1"/>
  <c r="P3139" i="1"/>
  <c r="X3139" i="1" s="1"/>
  <c r="P3140" i="1"/>
  <c r="X3140" i="1" s="1"/>
  <c r="P3141" i="1"/>
  <c r="X3141" i="1" s="1"/>
  <c r="P3142" i="1"/>
  <c r="X3142" i="1" s="1"/>
  <c r="P3143" i="1"/>
  <c r="X3143" i="1" s="1"/>
  <c r="P3144" i="1"/>
  <c r="X3144" i="1" s="1"/>
  <c r="P3145" i="1"/>
  <c r="X3145" i="1" s="1"/>
  <c r="P3146" i="1"/>
  <c r="X3146" i="1" s="1"/>
  <c r="P3147" i="1"/>
  <c r="X3147" i="1" s="1"/>
  <c r="P3148" i="1"/>
  <c r="X3148" i="1" s="1"/>
  <c r="P3149" i="1"/>
  <c r="X3149" i="1" s="1"/>
  <c r="P3150" i="1"/>
  <c r="X3150" i="1" s="1"/>
  <c r="P3151" i="1"/>
  <c r="X3151" i="1" s="1"/>
  <c r="P3152" i="1"/>
  <c r="X3152" i="1" s="1"/>
  <c r="P3153" i="1"/>
  <c r="X3153" i="1" s="1"/>
  <c r="P3154" i="1"/>
  <c r="X3154" i="1" s="1"/>
  <c r="P3155" i="1"/>
  <c r="X3155" i="1" s="1"/>
  <c r="P3156" i="1"/>
  <c r="X3156" i="1" s="1"/>
  <c r="P3157" i="1"/>
  <c r="X3157" i="1" s="1"/>
  <c r="P3158" i="1"/>
  <c r="X3158" i="1" s="1"/>
  <c r="P3159" i="1"/>
  <c r="X3159" i="1" s="1"/>
  <c r="P3160" i="1"/>
  <c r="X3160" i="1" s="1"/>
  <c r="P3161" i="1"/>
  <c r="X3161" i="1" s="1"/>
  <c r="P3162" i="1"/>
  <c r="X3162" i="1" s="1"/>
  <c r="P3163" i="1"/>
  <c r="X3163" i="1" s="1"/>
  <c r="P3164" i="1"/>
  <c r="X3164" i="1" s="1"/>
  <c r="P3165" i="1"/>
  <c r="X3165" i="1" s="1"/>
  <c r="P3166" i="1"/>
  <c r="X3166" i="1" s="1"/>
  <c r="P3167" i="1"/>
  <c r="X3167" i="1" s="1"/>
  <c r="P3168" i="1"/>
  <c r="X3168" i="1" s="1"/>
  <c r="P3169" i="1"/>
  <c r="X3169" i="1" s="1"/>
  <c r="P3170" i="1"/>
  <c r="X3170" i="1" s="1"/>
  <c r="P3171" i="1"/>
  <c r="X3171" i="1" s="1"/>
  <c r="P3172" i="1"/>
  <c r="X3172" i="1" s="1"/>
  <c r="P3173" i="1"/>
  <c r="X3173" i="1" s="1"/>
  <c r="P3174" i="1"/>
  <c r="X3174" i="1" s="1"/>
  <c r="P3175" i="1"/>
  <c r="X3175" i="1" s="1"/>
  <c r="P3176" i="1"/>
  <c r="X3176" i="1" s="1"/>
  <c r="P3177" i="1"/>
  <c r="X3177" i="1" s="1"/>
  <c r="P3178" i="1"/>
  <c r="X3178" i="1" s="1"/>
  <c r="P3179" i="1"/>
  <c r="X3179" i="1" s="1"/>
  <c r="P3180" i="1"/>
  <c r="X3180" i="1" s="1"/>
  <c r="P3181" i="1"/>
  <c r="X3181" i="1" s="1"/>
  <c r="P3182" i="1"/>
  <c r="X3182" i="1" s="1"/>
  <c r="P3183" i="1"/>
  <c r="X3183" i="1" s="1"/>
  <c r="P3184" i="1"/>
  <c r="X3184" i="1" s="1"/>
  <c r="P3185" i="1"/>
  <c r="X3185" i="1" s="1"/>
  <c r="P3186" i="1"/>
  <c r="X3186" i="1" s="1"/>
  <c r="P3187" i="1"/>
  <c r="X3187" i="1" s="1"/>
  <c r="P3188" i="1"/>
  <c r="X3188" i="1" s="1"/>
  <c r="P3189" i="1"/>
  <c r="X3189" i="1" s="1"/>
  <c r="P3190" i="1"/>
  <c r="X3190" i="1" s="1"/>
  <c r="P3191" i="1"/>
  <c r="X3191" i="1" s="1"/>
  <c r="P3192" i="1"/>
  <c r="X3192" i="1" s="1"/>
  <c r="P3193" i="1"/>
  <c r="X3193" i="1" s="1"/>
  <c r="P3194" i="1"/>
  <c r="X3194" i="1" s="1"/>
  <c r="P3195" i="1"/>
  <c r="X3195" i="1" s="1"/>
  <c r="P3196" i="1"/>
  <c r="X3196" i="1" s="1"/>
  <c r="P3197" i="1"/>
  <c r="X3197" i="1" s="1"/>
  <c r="P3198" i="1"/>
  <c r="X3198" i="1" s="1"/>
  <c r="P3199" i="1"/>
  <c r="X3199" i="1" s="1"/>
  <c r="P3200" i="1"/>
  <c r="X3200" i="1" s="1"/>
  <c r="P3201" i="1"/>
  <c r="X3201" i="1" s="1"/>
  <c r="P3202" i="1"/>
  <c r="X3202" i="1" s="1"/>
  <c r="P3203" i="1"/>
  <c r="X3203" i="1" s="1"/>
  <c r="P3204" i="1"/>
  <c r="X3204" i="1" s="1"/>
  <c r="P3205" i="1"/>
  <c r="X3205" i="1" s="1"/>
  <c r="P3206" i="1"/>
  <c r="X3206" i="1" s="1"/>
  <c r="P3207" i="1"/>
  <c r="X3207" i="1" s="1"/>
  <c r="P3208" i="1"/>
  <c r="X3208" i="1" s="1"/>
  <c r="P3209" i="1"/>
  <c r="X3209" i="1" s="1"/>
  <c r="P3210" i="1"/>
  <c r="X3210" i="1" s="1"/>
  <c r="P3211" i="1"/>
  <c r="X3211" i="1" s="1"/>
  <c r="P3212" i="1"/>
  <c r="X3212" i="1" s="1"/>
  <c r="P3213" i="1"/>
  <c r="X3213" i="1" s="1"/>
  <c r="P3214" i="1"/>
  <c r="X3214" i="1" s="1"/>
  <c r="P3215" i="1"/>
  <c r="X3215" i="1" s="1"/>
  <c r="P3216" i="1"/>
  <c r="X3216" i="1" s="1"/>
  <c r="P3217" i="1"/>
  <c r="X3217" i="1" s="1"/>
  <c r="P3218" i="1"/>
  <c r="X3218" i="1" s="1"/>
  <c r="P3219" i="1"/>
  <c r="X3219" i="1" s="1"/>
  <c r="P3220" i="1"/>
  <c r="X3220" i="1" s="1"/>
  <c r="P3221" i="1"/>
  <c r="X3221" i="1" s="1"/>
  <c r="P3222" i="1"/>
  <c r="X3222" i="1" s="1"/>
  <c r="P3223" i="1"/>
  <c r="X3223" i="1" s="1"/>
  <c r="P3224" i="1"/>
  <c r="X3224" i="1" s="1"/>
  <c r="P3225" i="1"/>
  <c r="X3225" i="1" s="1"/>
  <c r="P3226" i="1"/>
  <c r="X3226" i="1" s="1"/>
  <c r="P3227" i="1"/>
  <c r="X3227" i="1" s="1"/>
  <c r="P3228" i="1"/>
  <c r="X3228" i="1" s="1"/>
  <c r="P3229" i="1"/>
  <c r="X3229" i="1" s="1"/>
  <c r="P3230" i="1"/>
  <c r="X3230" i="1" s="1"/>
  <c r="P3231" i="1"/>
  <c r="X3231" i="1" s="1"/>
  <c r="P3232" i="1"/>
  <c r="X3232" i="1" s="1"/>
  <c r="P3233" i="1"/>
  <c r="X3233" i="1" s="1"/>
  <c r="P3234" i="1"/>
  <c r="X3234" i="1" s="1"/>
  <c r="P3235" i="1"/>
  <c r="X3235" i="1" s="1"/>
  <c r="P3236" i="1"/>
  <c r="X3236" i="1" s="1"/>
  <c r="P3237" i="1"/>
  <c r="X3237" i="1" s="1"/>
  <c r="P3238" i="1"/>
  <c r="X3238" i="1" s="1"/>
  <c r="P3239" i="1"/>
  <c r="X3239" i="1" s="1"/>
  <c r="P3240" i="1"/>
  <c r="X3240" i="1" s="1"/>
  <c r="P3241" i="1"/>
  <c r="X3241" i="1" s="1"/>
  <c r="P3242" i="1"/>
  <c r="X3242" i="1" s="1"/>
  <c r="P3243" i="1"/>
  <c r="X3243" i="1" s="1"/>
  <c r="P3244" i="1"/>
  <c r="X3244" i="1" s="1"/>
  <c r="P3245" i="1"/>
  <c r="X3245" i="1" s="1"/>
  <c r="P3246" i="1"/>
  <c r="X3246" i="1" s="1"/>
  <c r="P3247" i="1"/>
  <c r="X3247" i="1" s="1"/>
  <c r="P3248" i="1"/>
  <c r="X3248" i="1" s="1"/>
  <c r="P3249" i="1"/>
  <c r="X3249" i="1" s="1"/>
  <c r="P3250" i="1"/>
  <c r="X3250" i="1" s="1"/>
  <c r="P3251" i="1"/>
  <c r="X3251" i="1" s="1"/>
  <c r="P3252" i="1"/>
  <c r="X3252" i="1" s="1"/>
  <c r="P3253" i="1"/>
  <c r="X3253" i="1" s="1"/>
  <c r="P3254" i="1"/>
  <c r="X3254" i="1" s="1"/>
  <c r="P3255" i="1"/>
  <c r="X3255" i="1" s="1"/>
  <c r="P3256" i="1"/>
  <c r="X3256" i="1" s="1"/>
  <c r="P3257" i="1"/>
  <c r="X3257" i="1" s="1"/>
  <c r="P3258" i="1"/>
  <c r="X3258" i="1" s="1"/>
  <c r="P3259" i="1"/>
  <c r="X3259" i="1" s="1"/>
  <c r="P3260" i="1"/>
  <c r="X3260" i="1" s="1"/>
  <c r="P3261" i="1"/>
  <c r="X3261" i="1" s="1"/>
  <c r="P3262" i="1"/>
  <c r="X3262" i="1" s="1"/>
  <c r="P3263" i="1"/>
  <c r="X3263" i="1" s="1"/>
  <c r="P3264" i="1"/>
  <c r="X3264" i="1" s="1"/>
  <c r="P3265" i="1"/>
  <c r="X3265" i="1" s="1"/>
  <c r="P3266" i="1"/>
  <c r="X3266" i="1" s="1"/>
  <c r="P3267" i="1"/>
  <c r="X3267" i="1" s="1"/>
  <c r="P3268" i="1"/>
  <c r="X3268" i="1" s="1"/>
  <c r="P3269" i="1"/>
  <c r="X3269" i="1" s="1"/>
  <c r="P3270" i="1"/>
  <c r="X3270" i="1" s="1"/>
  <c r="P3271" i="1"/>
  <c r="X3271" i="1" s="1"/>
  <c r="P3272" i="1"/>
  <c r="X3272" i="1" s="1"/>
  <c r="P3273" i="1"/>
  <c r="X3273" i="1" s="1"/>
  <c r="P3274" i="1"/>
  <c r="X3274" i="1" s="1"/>
  <c r="P3275" i="1"/>
  <c r="X3275" i="1" s="1"/>
  <c r="P3276" i="1"/>
  <c r="X3276" i="1" s="1"/>
  <c r="P3277" i="1"/>
  <c r="X3277" i="1" s="1"/>
  <c r="P3278" i="1"/>
  <c r="X3278" i="1" s="1"/>
  <c r="P3279" i="1"/>
  <c r="X3279" i="1" s="1"/>
  <c r="P3280" i="1"/>
  <c r="X3280" i="1" s="1"/>
  <c r="P3281" i="1"/>
  <c r="X3281" i="1" s="1"/>
  <c r="P3282" i="1"/>
  <c r="X3282" i="1" s="1"/>
  <c r="P3283" i="1"/>
  <c r="X3283" i="1" s="1"/>
  <c r="P3284" i="1"/>
  <c r="X3284" i="1" s="1"/>
  <c r="P3285" i="1"/>
  <c r="X3285" i="1" s="1"/>
  <c r="P3286" i="1"/>
  <c r="X3286" i="1" s="1"/>
  <c r="P3287" i="1"/>
  <c r="X3287" i="1" s="1"/>
  <c r="P3288" i="1"/>
  <c r="X3288" i="1" s="1"/>
  <c r="P3289" i="1"/>
  <c r="X3289" i="1" s="1"/>
  <c r="P3290" i="1"/>
  <c r="X3290" i="1" s="1"/>
  <c r="P3291" i="1"/>
  <c r="X3291" i="1" s="1"/>
  <c r="P3292" i="1"/>
  <c r="X3292" i="1" s="1"/>
  <c r="P3293" i="1"/>
  <c r="X3293" i="1" s="1"/>
  <c r="P3294" i="1"/>
  <c r="X3294" i="1" s="1"/>
  <c r="P3295" i="1"/>
  <c r="X3295" i="1" s="1"/>
  <c r="P3296" i="1"/>
  <c r="X3296" i="1" s="1"/>
  <c r="P3297" i="1"/>
  <c r="X3297" i="1" s="1"/>
  <c r="P3298" i="1"/>
  <c r="X3298" i="1" s="1"/>
  <c r="P3299" i="1"/>
  <c r="X3299" i="1" s="1"/>
  <c r="P3300" i="1"/>
  <c r="X3300" i="1" s="1"/>
  <c r="P3301" i="1"/>
  <c r="X3301" i="1" s="1"/>
  <c r="P3302" i="1"/>
  <c r="X3302" i="1" s="1"/>
  <c r="P3303" i="1"/>
  <c r="X3303" i="1" s="1"/>
  <c r="P3304" i="1"/>
  <c r="X3304" i="1" s="1"/>
  <c r="P3305" i="1"/>
  <c r="X3305" i="1" s="1"/>
  <c r="P3306" i="1"/>
  <c r="X3306" i="1" s="1"/>
  <c r="P3307" i="1"/>
  <c r="X3307" i="1" s="1"/>
  <c r="P3308" i="1"/>
  <c r="X3308" i="1" s="1"/>
  <c r="P3309" i="1"/>
  <c r="X3309" i="1" s="1"/>
  <c r="P3310" i="1"/>
  <c r="X3310" i="1" s="1"/>
  <c r="P3311" i="1"/>
  <c r="X3311" i="1" s="1"/>
  <c r="P3312" i="1"/>
  <c r="X3312" i="1" s="1"/>
  <c r="P3313" i="1"/>
  <c r="X3313" i="1" s="1"/>
  <c r="P3314" i="1"/>
  <c r="X3314" i="1" s="1"/>
  <c r="P3315" i="1"/>
  <c r="X3315" i="1" s="1"/>
  <c r="P3316" i="1"/>
  <c r="X3316" i="1" s="1"/>
  <c r="P3317" i="1"/>
  <c r="X3317" i="1" s="1"/>
  <c r="P3318" i="1"/>
  <c r="X3318" i="1" s="1"/>
  <c r="P3319" i="1"/>
  <c r="X3319" i="1" s="1"/>
  <c r="P3320" i="1"/>
  <c r="X3320" i="1" s="1"/>
  <c r="P3321" i="1"/>
  <c r="X3321" i="1" s="1"/>
  <c r="P3322" i="1"/>
  <c r="X3322" i="1" s="1"/>
  <c r="P3323" i="1"/>
  <c r="X3323" i="1" s="1"/>
  <c r="P3324" i="1"/>
  <c r="X3324" i="1" s="1"/>
  <c r="P3325" i="1"/>
  <c r="X3325" i="1" s="1"/>
  <c r="P3326" i="1"/>
  <c r="X3326" i="1" s="1"/>
  <c r="P3327" i="1"/>
  <c r="X3327" i="1" s="1"/>
  <c r="P3328" i="1"/>
  <c r="X3328" i="1" s="1"/>
  <c r="P3329" i="1"/>
  <c r="X3329" i="1" s="1"/>
  <c r="P3330" i="1"/>
  <c r="X3330" i="1" s="1"/>
  <c r="P3331" i="1"/>
  <c r="X3331" i="1" s="1"/>
  <c r="P3332" i="1"/>
  <c r="X3332" i="1" s="1"/>
  <c r="P3333" i="1"/>
  <c r="X3333" i="1" s="1"/>
  <c r="P3334" i="1"/>
  <c r="X3334" i="1" s="1"/>
  <c r="P3335" i="1"/>
  <c r="X3335" i="1" s="1"/>
  <c r="P3336" i="1"/>
  <c r="X3336" i="1" s="1"/>
  <c r="P3337" i="1"/>
  <c r="X3337" i="1" s="1"/>
  <c r="P3338" i="1"/>
  <c r="X3338" i="1" s="1"/>
  <c r="P3339" i="1"/>
  <c r="X3339" i="1" s="1"/>
  <c r="P3340" i="1"/>
  <c r="X3340" i="1" s="1"/>
  <c r="P3341" i="1"/>
  <c r="X3341" i="1" s="1"/>
  <c r="P3342" i="1"/>
  <c r="X3342" i="1" s="1"/>
  <c r="P3343" i="1"/>
  <c r="X3343" i="1" s="1"/>
  <c r="P3344" i="1"/>
  <c r="X3344" i="1" s="1"/>
  <c r="P3345" i="1"/>
  <c r="X3345" i="1" s="1"/>
  <c r="P3346" i="1"/>
  <c r="X3346" i="1" s="1"/>
  <c r="P3347" i="1"/>
  <c r="X3347" i="1" s="1"/>
  <c r="P3348" i="1"/>
  <c r="X3348" i="1" s="1"/>
  <c r="P3349" i="1"/>
  <c r="X3349" i="1" s="1"/>
  <c r="P3350" i="1"/>
  <c r="X3350" i="1" s="1"/>
  <c r="P3351" i="1"/>
  <c r="X3351" i="1" s="1"/>
  <c r="P3352" i="1"/>
  <c r="X3352" i="1" s="1"/>
  <c r="P3353" i="1"/>
  <c r="X3353" i="1" s="1"/>
  <c r="P3354" i="1"/>
  <c r="X3354" i="1" s="1"/>
  <c r="P3355" i="1"/>
  <c r="X3355" i="1" s="1"/>
  <c r="P3356" i="1"/>
  <c r="X3356" i="1" s="1"/>
  <c r="P3357" i="1"/>
  <c r="X3357" i="1" s="1"/>
  <c r="P3358" i="1"/>
  <c r="X3358" i="1" s="1"/>
  <c r="P3359" i="1"/>
  <c r="X3359" i="1" s="1"/>
  <c r="P3360" i="1"/>
  <c r="X3360" i="1" s="1"/>
  <c r="P3361" i="1"/>
  <c r="X3361" i="1" s="1"/>
  <c r="P3362" i="1"/>
  <c r="X3362" i="1" s="1"/>
  <c r="P3363" i="1"/>
  <c r="X3363" i="1" s="1"/>
  <c r="P3364" i="1"/>
  <c r="X3364" i="1" s="1"/>
  <c r="P3365" i="1"/>
  <c r="X3365" i="1" s="1"/>
  <c r="P3366" i="1"/>
  <c r="X3366" i="1" s="1"/>
  <c r="P3367" i="1"/>
  <c r="X3367" i="1" s="1"/>
  <c r="P3368" i="1"/>
  <c r="X3368" i="1" s="1"/>
  <c r="P3369" i="1"/>
  <c r="X3369" i="1" s="1"/>
  <c r="P3370" i="1"/>
  <c r="X3370" i="1" s="1"/>
  <c r="P3371" i="1"/>
  <c r="X3371" i="1" s="1"/>
  <c r="P3372" i="1"/>
  <c r="X3372" i="1" s="1"/>
  <c r="P3373" i="1"/>
  <c r="X3373" i="1" s="1"/>
  <c r="P3374" i="1"/>
  <c r="X3374" i="1" s="1"/>
  <c r="P3375" i="1"/>
  <c r="X3375" i="1" s="1"/>
  <c r="P3376" i="1"/>
  <c r="X3376" i="1" s="1"/>
  <c r="P3377" i="1"/>
  <c r="X3377" i="1" s="1"/>
  <c r="P3378" i="1"/>
  <c r="X3378" i="1" s="1"/>
  <c r="P3379" i="1"/>
  <c r="X3379" i="1" s="1"/>
  <c r="P3380" i="1"/>
  <c r="X3380" i="1" s="1"/>
  <c r="P3381" i="1"/>
  <c r="X3381" i="1" s="1"/>
  <c r="P3382" i="1"/>
  <c r="X3382" i="1" s="1"/>
  <c r="P3383" i="1"/>
  <c r="X3383" i="1" s="1"/>
  <c r="P3384" i="1"/>
  <c r="X3384" i="1" s="1"/>
  <c r="P3385" i="1"/>
  <c r="X3385" i="1" s="1"/>
  <c r="P3386" i="1"/>
  <c r="X3386" i="1" s="1"/>
  <c r="P3387" i="1"/>
  <c r="X3387" i="1" s="1"/>
  <c r="P3388" i="1"/>
  <c r="X3388" i="1" s="1"/>
  <c r="P3389" i="1"/>
  <c r="X3389" i="1" s="1"/>
  <c r="P3390" i="1"/>
  <c r="X3390" i="1" s="1"/>
  <c r="P3391" i="1"/>
  <c r="X3391" i="1" s="1"/>
  <c r="P3392" i="1"/>
  <c r="X3392" i="1" s="1"/>
  <c r="P3393" i="1"/>
  <c r="X3393" i="1" s="1"/>
  <c r="P3394" i="1"/>
  <c r="X3394" i="1" s="1"/>
  <c r="P3395" i="1"/>
  <c r="X3395" i="1" s="1"/>
  <c r="P3396" i="1"/>
  <c r="X3396" i="1" s="1"/>
  <c r="P3397" i="1"/>
  <c r="X3397" i="1" s="1"/>
  <c r="P3398" i="1"/>
  <c r="X3398" i="1" s="1"/>
  <c r="P3399" i="1"/>
  <c r="X3399" i="1" s="1"/>
  <c r="P3400" i="1"/>
  <c r="X3400" i="1" s="1"/>
  <c r="P3401" i="1"/>
  <c r="X3401" i="1" s="1"/>
  <c r="P3402" i="1"/>
  <c r="X3402" i="1" s="1"/>
  <c r="P3403" i="1"/>
  <c r="X3403" i="1" s="1"/>
  <c r="P3404" i="1"/>
  <c r="X3404" i="1" s="1"/>
  <c r="P3405" i="1"/>
  <c r="X3405" i="1" s="1"/>
  <c r="P3406" i="1"/>
  <c r="X3406" i="1" s="1"/>
  <c r="P3407" i="1"/>
  <c r="X3407" i="1" s="1"/>
  <c r="P3408" i="1"/>
  <c r="X3408" i="1" s="1"/>
  <c r="P3409" i="1"/>
  <c r="X3409" i="1" s="1"/>
  <c r="P3410" i="1"/>
  <c r="X3410" i="1" s="1"/>
  <c r="P3411" i="1"/>
  <c r="X3411" i="1" s="1"/>
  <c r="P3412" i="1"/>
  <c r="X3412" i="1" s="1"/>
  <c r="P3413" i="1"/>
  <c r="X3413" i="1" s="1"/>
  <c r="P3414" i="1"/>
  <c r="X3414" i="1" s="1"/>
  <c r="P3415" i="1"/>
  <c r="X3415" i="1" s="1"/>
  <c r="P3416" i="1"/>
  <c r="X3416" i="1" s="1"/>
  <c r="P3417" i="1"/>
  <c r="X3417" i="1" s="1"/>
  <c r="P3418" i="1"/>
  <c r="X3418" i="1" s="1"/>
  <c r="P3419" i="1"/>
  <c r="X3419" i="1" s="1"/>
  <c r="P3420" i="1"/>
  <c r="X3420" i="1" s="1"/>
  <c r="P3421" i="1"/>
  <c r="X3421" i="1" s="1"/>
  <c r="P3422" i="1"/>
  <c r="X3422" i="1" s="1"/>
  <c r="P3423" i="1"/>
  <c r="X3423" i="1" s="1"/>
  <c r="P3424" i="1"/>
  <c r="X3424" i="1" s="1"/>
  <c r="P3425" i="1"/>
  <c r="X3425" i="1" s="1"/>
  <c r="P3426" i="1"/>
  <c r="X3426" i="1" s="1"/>
  <c r="P3427" i="1"/>
  <c r="X3427" i="1" s="1"/>
  <c r="P3428" i="1"/>
  <c r="X3428" i="1" s="1"/>
  <c r="P3429" i="1"/>
  <c r="X3429" i="1" s="1"/>
  <c r="P3430" i="1"/>
  <c r="X3430" i="1" s="1"/>
  <c r="P3431" i="1"/>
  <c r="X3431" i="1" s="1"/>
  <c r="P3432" i="1"/>
  <c r="X3432" i="1" s="1"/>
  <c r="P3433" i="1"/>
  <c r="X3433" i="1" s="1"/>
  <c r="P3434" i="1"/>
  <c r="X3434" i="1" s="1"/>
  <c r="P3435" i="1"/>
  <c r="X3435" i="1" s="1"/>
  <c r="P3436" i="1"/>
  <c r="X3436" i="1" s="1"/>
  <c r="P3437" i="1"/>
  <c r="X3437" i="1" s="1"/>
  <c r="P3438" i="1"/>
  <c r="X3438" i="1" s="1"/>
  <c r="P3439" i="1"/>
  <c r="X3439" i="1" s="1"/>
  <c r="P3440" i="1"/>
  <c r="X3440" i="1" s="1"/>
  <c r="P3441" i="1"/>
  <c r="X3441" i="1" s="1"/>
  <c r="P3442" i="1"/>
  <c r="X3442" i="1" s="1"/>
  <c r="P3443" i="1"/>
  <c r="X3443" i="1" s="1"/>
  <c r="P3444" i="1"/>
  <c r="X3444" i="1" s="1"/>
  <c r="P3445" i="1"/>
  <c r="X3445" i="1" s="1"/>
  <c r="P3446" i="1"/>
  <c r="X3446" i="1" s="1"/>
  <c r="P3447" i="1"/>
  <c r="X3447" i="1" s="1"/>
  <c r="P3448" i="1"/>
  <c r="X3448" i="1" s="1"/>
  <c r="P3449" i="1"/>
  <c r="X3449" i="1" s="1"/>
  <c r="P3450" i="1"/>
  <c r="X3450" i="1" s="1"/>
  <c r="P3451" i="1"/>
  <c r="X3451" i="1" s="1"/>
  <c r="P3452" i="1"/>
  <c r="X3452" i="1" s="1"/>
  <c r="P3453" i="1"/>
  <c r="X3453" i="1" s="1"/>
  <c r="P3454" i="1"/>
  <c r="X3454" i="1" s="1"/>
  <c r="P3455" i="1"/>
  <c r="X3455" i="1" s="1"/>
  <c r="P3456" i="1"/>
  <c r="X3456" i="1" s="1"/>
  <c r="P3457" i="1"/>
  <c r="X3457" i="1" s="1"/>
  <c r="P3458" i="1"/>
  <c r="X3458" i="1" s="1"/>
  <c r="P3459" i="1"/>
  <c r="X3459" i="1" s="1"/>
  <c r="P3460" i="1"/>
  <c r="X3460" i="1" s="1"/>
  <c r="P3461" i="1"/>
  <c r="X3461" i="1" s="1"/>
  <c r="P3462" i="1"/>
  <c r="X3462" i="1" s="1"/>
  <c r="P3463" i="1"/>
  <c r="X3463" i="1" s="1"/>
  <c r="P3464" i="1"/>
  <c r="X3464" i="1" s="1"/>
  <c r="P3465" i="1"/>
  <c r="X3465" i="1" s="1"/>
  <c r="P3466" i="1"/>
  <c r="X3466" i="1" s="1"/>
  <c r="P3467" i="1"/>
  <c r="X3467" i="1" s="1"/>
  <c r="P3468" i="1"/>
  <c r="X3468" i="1" s="1"/>
  <c r="P3469" i="1"/>
  <c r="X3469" i="1" s="1"/>
  <c r="P3470" i="1"/>
  <c r="X3470" i="1" s="1"/>
  <c r="P3471" i="1"/>
  <c r="X3471" i="1" s="1"/>
  <c r="P3472" i="1"/>
  <c r="X3472" i="1" s="1"/>
  <c r="P3473" i="1"/>
  <c r="X3473" i="1" s="1"/>
  <c r="P3474" i="1"/>
  <c r="X3474" i="1" s="1"/>
  <c r="P3475" i="1"/>
  <c r="X3475" i="1" s="1"/>
  <c r="P3476" i="1"/>
  <c r="X3476" i="1" s="1"/>
  <c r="P3477" i="1"/>
  <c r="X3477" i="1" s="1"/>
  <c r="P3478" i="1"/>
  <c r="X3478" i="1" s="1"/>
  <c r="P3479" i="1"/>
  <c r="X3479" i="1" s="1"/>
  <c r="P3480" i="1"/>
  <c r="X3480" i="1" s="1"/>
  <c r="P3481" i="1"/>
  <c r="X3481" i="1" s="1"/>
  <c r="P3482" i="1"/>
  <c r="X3482" i="1" s="1"/>
  <c r="P3483" i="1"/>
  <c r="X3483" i="1" s="1"/>
  <c r="P3484" i="1"/>
  <c r="X3484" i="1" s="1"/>
  <c r="P3485" i="1"/>
  <c r="X3485" i="1" s="1"/>
  <c r="P3486" i="1"/>
  <c r="X3486" i="1" s="1"/>
  <c r="P3487" i="1"/>
  <c r="X3487" i="1" s="1"/>
  <c r="P3488" i="1"/>
  <c r="X3488" i="1" s="1"/>
  <c r="P3489" i="1"/>
  <c r="X3489" i="1" s="1"/>
  <c r="P3490" i="1"/>
  <c r="X3490" i="1" s="1"/>
  <c r="P3491" i="1"/>
  <c r="X3491" i="1" s="1"/>
  <c r="P3492" i="1"/>
  <c r="X3492" i="1" s="1"/>
  <c r="P3493" i="1"/>
  <c r="X3493" i="1" s="1"/>
  <c r="P3494" i="1"/>
  <c r="X3494" i="1" s="1"/>
  <c r="P3495" i="1"/>
  <c r="X3495" i="1" s="1"/>
  <c r="P3496" i="1"/>
  <c r="X3496" i="1" s="1"/>
  <c r="P3497" i="1"/>
  <c r="X3497" i="1" s="1"/>
  <c r="P3498" i="1"/>
  <c r="X3498" i="1" s="1"/>
  <c r="P3499" i="1"/>
  <c r="X3499" i="1" s="1"/>
  <c r="P3500" i="1"/>
  <c r="X3500" i="1" s="1"/>
  <c r="P3501" i="1"/>
  <c r="X3501" i="1" s="1"/>
  <c r="P3502" i="1"/>
  <c r="X3502" i="1" s="1"/>
  <c r="P3503" i="1"/>
  <c r="X3503" i="1" s="1"/>
  <c r="P3504" i="1"/>
  <c r="X3504" i="1" s="1"/>
  <c r="P3505" i="1"/>
  <c r="X3505" i="1" s="1"/>
  <c r="P3506" i="1"/>
  <c r="X3506" i="1" s="1"/>
  <c r="P3507" i="1"/>
  <c r="X3507" i="1" s="1"/>
  <c r="P3508" i="1"/>
  <c r="X3508" i="1" s="1"/>
  <c r="P3509" i="1"/>
  <c r="X3509" i="1" s="1"/>
  <c r="P3510" i="1"/>
  <c r="X3510" i="1" s="1"/>
  <c r="P3511" i="1"/>
  <c r="X3511" i="1" s="1"/>
  <c r="P3512" i="1"/>
  <c r="X3512" i="1" s="1"/>
  <c r="P3513" i="1"/>
  <c r="X3513" i="1" s="1"/>
  <c r="P3514" i="1"/>
  <c r="X3514" i="1" s="1"/>
  <c r="P3515" i="1"/>
  <c r="X3515" i="1" s="1"/>
  <c r="P3516" i="1"/>
  <c r="X3516" i="1" s="1"/>
  <c r="P3517" i="1"/>
  <c r="X3517" i="1" s="1"/>
  <c r="P3518" i="1"/>
  <c r="X3518" i="1" s="1"/>
  <c r="P3519" i="1"/>
  <c r="X3519" i="1" s="1"/>
  <c r="P3520" i="1"/>
  <c r="X3520" i="1" s="1"/>
  <c r="P3521" i="1"/>
  <c r="X3521" i="1" s="1"/>
  <c r="P3522" i="1"/>
  <c r="X3522" i="1" s="1"/>
  <c r="P3523" i="1"/>
  <c r="X3523" i="1" s="1"/>
  <c r="P3524" i="1"/>
  <c r="X3524" i="1" s="1"/>
  <c r="P3525" i="1"/>
  <c r="X3525" i="1" s="1"/>
  <c r="P3526" i="1"/>
  <c r="X3526" i="1" s="1"/>
  <c r="P3527" i="1"/>
  <c r="X3527" i="1" s="1"/>
  <c r="P3528" i="1"/>
  <c r="X3528" i="1" s="1"/>
  <c r="P3529" i="1"/>
  <c r="X3529" i="1" s="1"/>
  <c r="P3530" i="1"/>
  <c r="X3530" i="1" s="1"/>
  <c r="P3531" i="1"/>
  <c r="X3531" i="1" s="1"/>
  <c r="P3532" i="1"/>
  <c r="X3532" i="1" s="1"/>
  <c r="P3533" i="1"/>
  <c r="X3533" i="1" s="1"/>
  <c r="P3534" i="1"/>
  <c r="X3534" i="1" s="1"/>
  <c r="P3535" i="1"/>
  <c r="X3535" i="1" s="1"/>
  <c r="P3536" i="1"/>
  <c r="X3536" i="1" s="1"/>
  <c r="P3537" i="1"/>
  <c r="X3537" i="1" s="1"/>
  <c r="P3538" i="1"/>
  <c r="X3538" i="1" s="1"/>
  <c r="P3539" i="1"/>
  <c r="X3539" i="1" s="1"/>
  <c r="P3540" i="1"/>
  <c r="X3540" i="1" s="1"/>
  <c r="P3541" i="1"/>
  <c r="X3541" i="1" s="1"/>
  <c r="P3542" i="1"/>
  <c r="X3542" i="1" s="1"/>
  <c r="P3543" i="1"/>
  <c r="X3543" i="1" s="1"/>
  <c r="P3544" i="1"/>
  <c r="X3544" i="1" s="1"/>
  <c r="P3545" i="1"/>
  <c r="X3545" i="1" s="1"/>
  <c r="P3546" i="1"/>
  <c r="X3546" i="1" s="1"/>
  <c r="P3547" i="1"/>
  <c r="X3547" i="1" s="1"/>
  <c r="P3548" i="1"/>
  <c r="X3548" i="1" s="1"/>
  <c r="P3549" i="1"/>
  <c r="X3549" i="1" s="1"/>
  <c r="P3550" i="1"/>
  <c r="X3550" i="1" s="1"/>
  <c r="P3551" i="1"/>
  <c r="X3551" i="1" s="1"/>
  <c r="P3552" i="1"/>
  <c r="X3552" i="1" s="1"/>
  <c r="P3553" i="1"/>
  <c r="X3553" i="1" s="1"/>
  <c r="P3554" i="1"/>
  <c r="X3554" i="1" s="1"/>
  <c r="P3555" i="1"/>
  <c r="X3555" i="1" s="1"/>
  <c r="P3556" i="1"/>
  <c r="X3556" i="1" s="1"/>
  <c r="P3557" i="1"/>
  <c r="X3557" i="1" s="1"/>
  <c r="P3558" i="1"/>
  <c r="X3558" i="1" s="1"/>
  <c r="P3559" i="1"/>
  <c r="X3559" i="1" s="1"/>
  <c r="P3560" i="1"/>
  <c r="X3560" i="1" s="1"/>
  <c r="P3561" i="1"/>
  <c r="X3561" i="1" s="1"/>
  <c r="P3562" i="1"/>
  <c r="X3562" i="1" s="1"/>
  <c r="P3563" i="1"/>
  <c r="X3563" i="1" s="1"/>
  <c r="P3564" i="1"/>
  <c r="X3564" i="1" s="1"/>
  <c r="P3565" i="1"/>
  <c r="X3565" i="1" s="1"/>
  <c r="P3566" i="1"/>
  <c r="X3566" i="1" s="1"/>
  <c r="P3567" i="1"/>
  <c r="X3567" i="1" s="1"/>
  <c r="P3568" i="1"/>
  <c r="X3568" i="1" s="1"/>
  <c r="P3569" i="1"/>
  <c r="X3569" i="1" s="1"/>
  <c r="P3570" i="1"/>
  <c r="X3570" i="1" s="1"/>
  <c r="P3571" i="1"/>
  <c r="X3571" i="1" s="1"/>
  <c r="P3572" i="1"/>
  <c r="X3572" i="1" s="1"/>
  <c r="P3573" i="1"/>
  <c r="X3573" i="1" s="1"/>
  <c r="P3574" i="1"/>
  <c r="X3574" i="1" s="1"/>
  <c r="P3575" i="1"/>
  <c r="X3575" i="1" s="1"/>
  <c r="P3576" i="1"/>
  <c r="X3576" i="1" s="1"/>
  <c r="P3577" i="1"/>
  <c r="X3577" i="1" s="1"/>
  <c r="P3578" i="1"/>
  <c r="X3578" i="1" s="1"/>
  <c r="P3579" i="1"/>
  <c r="X3579" i="1" s="1"/>
  <c r="P3580" i="1"/>
  <c r="X3580" i="1" s="1"/>
  <c r="P3581" i="1"/>
  <c r="X3581" i="1" s="1"/>
  <c r="P3582" i="1"/>
  <c r="X3582" i="1" s="1"/>
  <c r="P3583" i="1"/>
  <c r="X3583" i="1" s="1"/>
  <c r="P3584" i="1"/>
  <c r="X3584" i="1" s="1"/>
  <c r="P3585" i="1"/>
  <c r="X3585" i="1" s="1"/>
  <c r="P3586" i="1"/>
  <c r="X3586" i="1" s="1"/>
  <c r="P3587" i="1"/>
  <c r="X3587" i="1" s="1"/>
  <c r="P3588" i="1"/>
  <c r="X3588" i="1" s="1"/>
  <c r="P3589" i="1"/>
  <c r="X3589" i="1" s="1"/>
  <c r="P3590" i="1"/>
  <c r="X3590" i="1" s="1"/>
  <c r="P3591" i="1"/>
  <c r="X3591" i="1" s="1"/>
  <c r="P3592" i="1"/>
  <c r="X3592" i="1" s="1"/>
  <c r="P3593" i="1"/>
  <c r="X3593" i="1" s="1"/>
  <c r="P3594" i="1"/>
  <c r="X3594" i="1" s="1"/>
  <c r="P3595" i="1"/>
  <c r="X3595" i="1" s="1"/>
  <c r="P3596" i="1"/>
  <c r="X3596" i="1" s="1"/>
  <c r="P3597" i="1"/>
  <c r="X3597" i="1" s="1"/>
  <c r="P3598" i="1"/>
  <c r="X3598" i="1" s="1"/>
  <c r="P3599" i="1"/>
  <c r="X3599" i="1" s="1"/>
  <c r="P3600" i="1"/>
  <c r="X3600" i="1" s="1"/>
  <c r="P3601" i="1"/>
  <c r="X3601" i="1" s="1"/>
  <c r="P3602" i="1"/>
  <c r="X3602" i="1" s="1"/>
  <c r="P3603" i="1"/>
  <c r="X3603" i="1" s="1"/>
  <c r="P3604" i="1"/>
  <c r="X3604" i="1" s="1"/>
  <c r="P3605" i="1"/>
  <c r="X3605" i="1" s="1"/>
  <c r="P3606" i="1"/>
  <c r="X3606" i="1" s="1"/>
  <c r="P3607" i="1"/>
  <c r="X3607" i="1" s="1"/>
  <c r="P3608" i="1"/>
  <c r="X3608" i="1" s="1"/>
  <c r="P3609" i="1"/>
  <c r="X3609" i="1" s="1"/>
  <c r="P3610" i="1"/>
  <c r="X3610" i="1" s="1"/>
  <c r="P3611" i="1"/>
  <c r="X3611" i="1" s="1"/>
  <c r="P3612" i="1"/>
  <c r="X3612" i="1" s="1"/>
  <c r="P3613" i="1"/>
  <c r="X3613" i="1" s="1"/>
  <c r="P3614" i="1"/>
  <c r="X3614" i="1" s="1"/>
  <c r="P3615" i="1"/>
  <c r="X3615" i="1" s="1"/>
  <c r="P3616" i="1"/>
  <c r="X3616" i="1" s="1"/>
  <c r="P3617" i="1"/>
  <c r="X3617" i="1" s="1"/>
  <c r="P3618" i="1"/>
  <c r="X3618" i="1" s="1"/>
  <c r="P3619" i="1"/>
  <c r="X3619" i="1" s="1"/>
  <c r="P3620" i="1"/>
  <c r="X3620" i="1" s="1"/>
  <c r="P3621" i="1"/>
  <c r="X3621" i="1" s="1"/>
  <c r="P3622" i="1"/>
  <c r="X3622" i="1" s="1"/>
  <c r="P3623" i="1"/>
  <c r="X3623" i="1" s="1"/>
  <c r="P3624" i="1"/>
  <c r="X3624" i="1" s="1"/>
  <c r="P3625" i="1"/>
  <c r="X3625" i="1" s="1"/>
  <c r="P3626" i="1"/>
  <c r="X3626" i="1" s="1"/>
  <c r="P3627" i="1"/>
  <c r="X3627" i="1" s="1"/>
  <c r="P3628" i="1"/>
  <c r="X3628" i="1" s="1"/>
  <c r="P3629" i="1"/>
  <c r="X3629" i="1" s="1"/>
  <c r="P3630" i="1"/>
  <c r="X3630" i="1" s="1"/>
  <c r="P3631" i="1"/>
  <c r="X3631" i="1" s="1"/>
  <c r="P3632" i="1"/>
  <c r="X3632" i="1" s="1"/>
  <c r="P3633" i="1"/>
  <c r="X3633" i="1" s="1"/>
  <c r="P3634" i="1"/>
  <c r="X3634" i="1" s="1"/>
  <c r="P3635" i="1"/>
  <c r="X3635" i="1" s="1"/>
  <c r="P3636" i="1"/>
  <c r="X3636" i="1" s="1"/>
  <c r="P3637" i="1"/>
  <c r="X3637" i="1" s="1"/>
  <c r="P3638" i="1"/>
  <c r="X3638" i="1" s="1"/>
  <c r="P3639" i="1"/>
  <c r="X3639" i="1" s="1"/>
  <c r="P3640" i="1"/>
  <c r="X3640" i="1" s="1"/>
  <c r="P3641" i="1"/>
  <c r="X3641" i="1" s="1"/>
  <c r="P3642" i="1"/>
  <c r="X3642" i="1" s="1"/>
  <c r="P3643" i="1"/>
  <c r="X3643" i="1" s="1"/>
  <c r="P3644" i="1"/>
  <c r="X3644" i="1" s="1"/>
  <c r="P3645" i="1"/>
  <c r="X3645" i="1" s="1"/>
  <c r="P3646" i="1"/>
  <c r="X3646" i="1" s="1"/>
  <c r="P3647" i="1"/>
  <c r="X3647" i="1" s="1"/>
  <c r="P3648" i="1"/>
  <c r="X3648" i="1" s="1"/>
  <c r="P3649" i="1"/>
  <c r="X3649" i="1" s="1"/>
  <c r="P3650" i="1"/>
  <c r="X3650" i="1" s="1"/>
  <c r="P3651" i="1"/>
  <c r="X3651" i="1" s="1"/>
  <c r="P3652" i="1"/>
  <c r="X3652" i="1" s="1"/>
  <c r="P3653" i="1"/>
  <c r="X3653" i="1" s="1"/>
  <c r="P3654" i="1"/>
  <c r="X3654" i="1" s="1"/>
  <c r="P3655" i="1"/>
  <c r="X3655" i="1" s="1"/>
  <c r="P3656" i="1"/>
  <c r="X3656" i="1" s="1"/>
  <c r="P3657" i="1"/>
  <c r="X3657" i="1" s="1"/>
  <c r="P3658" i="1"/>
  <c r="X3658" i="1" s="1"/>
  <c r="P3659" i="1"/>
  <c r="X3659" i="1" s="1"/>
  <c r="P3660" i="1"/>
  <c r="X3660" i="1" s="1"/>
  <c r="P3661" i="1"/>
  <c r="X3661" i="1" s="1"/>
  <c r="P3662" i="1"/>
  <c r="X3662" i="1" s="1"/>
  <c r="P3663" i="1"/>
  <c r="X3663" i="1" s="1"/>
  <c r="P3664" i="1"/>
  <c r="X3664" i="1" s="1"/>
  <c r="P3665" i="1"/>
  <c r="X3665" i="1" s="1"/>
  <c r="P3666" i="1"/>
  <c r="X3666" i="1" s="1"/>
  <c r="P3667" i="1"/>
  <c r="X3667" i="1" s="1"/>
  <c r="P3668" i="1"/>
  <c r="X3668" i="1" s="1"/>
  <c r="P3669" i="1"/>
  <c r="X3669" i="1" s="1"/>
  <c r="P3670" i="1"/>
  <c r="X3670" i="1" s="1"/>
  <c r="P3671" i="1"/>
  <c r="X3671" i="1" s="1"/>
  <c r="P3672" i="1"/>
  <c r="X3672" i="1" s="1"/>
  <c r="P3673" i="1"/>
  <c r="X3673" i="1" s="1"/>
  <c r="P3674" i="1"/>
  <c r="X3674" i="1" s="1"/>
  <c r="P3675" i="1"/>
  <c r="X3675" i="1" s="1"/>
  <c r="P3676" i="1"/>
  <c r="X3676" i="1" s="1"/>
  <c r="P3677" i="1"/>
  <c r="X3677" i="1" s="1"/>
  <c r="P3678" i="1"/>
  <c r="X3678" i="1" s="1"/>
  <c r="P3679" i="1"/>
  <c r="X3679" i="1" s="1"/>
  <c r="P3680" i="1"/>
  <c r="X3680" i="1" s="1"/>
  <c r="P3681" i="1"/>
  <c r="X3681" i="1" s="1"/>
  <c r="P3682" i="1"/>
  <c r="X3682" i="1" s="1"/>
  <c r="P3683" i="1"/>
  <c r="X3683" i="1" s="1"/>
  <c r="P3684" i="1"/>
  <c r="X3684" i="1" s="1"/>
  <c r="P3685" i="1"/>
  <c r="X3685" i="1" s="1"/>
  <c r="P3686" i="1"/>
  <c r="X3686" i="1" s="1"/>
  <c r="P3687" i="1"/>
  <c r="X3687" i="1" s="1"/>
  <c r="P3688" i="1"/>
  <c r="X3688" i="1" s="1"/>
  <c r="P3689" i="1"/>
  <c r="X3689" i="1" s="1"/>
  <c r="P3690" i="1"/>
  <c r="X3690" i="1" s="1"/>
  <c r="P3691" i="1"/>
  <c r="X3691" i="1" s="1"/>
  <c r="P3692" i="1"/>
  <c r="X3692" i="1" s="1"/>
  <c r="P3693" i="1"/>
  <c r="X3693" i="1" s="1"/>
  <c r="P3694" i="1"/>
  <c r="X3694" i="1" s="1"/>
  <c r="P3695" i="1"/>
  <c r="X3695" i="1" s="1"/>
  <c r="P3696" i="1"/>
  <c r="X3696" i="1" s="1"/>
  <c r="P3697" i="1"/>
  <c r="X3697" i="1" s="1"/>
  <c r="P3698" i="1"/>
  <c r="X3698" i="1" s="1"/>
  <c r="P3699" i="1"/>
  <c r="X3699" i="1" s="1"/>
  <c r="P3700" i="1"/>
  <c r="X3700" i="1" s="1"/>
  <c r="P3701" i="1"/>
  <c r="X3701" i="1" s="1"/>
  <c r="P3702" i="1"/>
  <c r="X3702" i="1" s="1"/>
  <c r="P3703" i="1"/>
  <c r="X3703" i="1" s="1"/>
  <c r="P3704" i="1"/>
  <c r="X3704" i="1" s="1"/>
  <c r="P3705" i="1"/>
  <c r="X3705" i="1" s="1"/>
  <c r="P3706" i="1"/>
  <c r="X3706" i="1" s="1"/>
  <c r="P3707" i="1"/>
  <c r="X3707" i="1" s="1"/>
  <c r="P3708" i="1"/>
  <c r="X3708" i="1" s="1"/>
  <c r="P3709" i="1"/>
  <c r="X3709" i="1" s="1"/>
  <c r="P3710" i="1"/>
  <c r="X3710" i="1" s="1"/>
  <c r="P3711" i="1"/>
  <c r="X3711" i="1" s="1"/>
  <c r="P3712" i="1"/>
  <c r="X3712" i="1" s="1"/>
  <c r="P3713" i="1"/>
  <c r="X3713" i="1" s="1"/>
  <c r="P3714" i="1"/>
  <c r="X3714" i="1" s="1"/>
  <c r="P3715" i="1"/>
  <c r="X3715" i="1" s="1"/>
  <c r="P3716" i="1"/>
  <c r="X3716" i="1" s="1"/>
  <c r="P3717" i="1"/>
  <c r="X3717" i="1" s="1"/>
  <c r="P3718" i="1"/>
  <c r="X3718" i="1" s="1"/>
  <c r="P3719" i="1"/>
  <c r="X3719" i="1" s="1"/>
  <c r="P3720" i="1"/>
  <c r="X3720" i="1" s="1"/>
  <c r="P3721" i="1"/>
  <c r="X3721" i="1" s="1"/>
  <c r="P3722" i="1"/>
  <c r="X3722" i="1" s="1"/>
  <c r="P3723" i="1"/>
  <c r="X3723" i="1" s="1"/>
  <c r="P3724" i="1"/>
  <c r="X3724" i="1" s="1"/>
  <c r="P3725" i="1"/>
  <c r="X3725" i="1" s="1"/>
  <c r="P3726" i="1"/>
  <c r="X3726" i="1" s="1"/>
  <c r="P3727" i="1"/>
  <c r="X3727" i="1" s="1"/>
  <c r="P3728" i="1"/>
  <c r="X3728" i="1" s="1"/>
  <c r="P3729" i="1"/>
  <c r="X3729" i="1" s="1"/>
  <c r="P3730" i="1"/>
  <c r="X3730" i="1" s="1"/>
  <c r="P3731" i="1"/>
  <c r="X3731" i="1" s="1"/>
  <c r="P3732" i="1"/>
  <c r="X3732" i="1" s="1"/>
  <c r="P3733" i="1"/>
  <c r="X3733" i="1" s="1"/>
  <c r="P3734" i="1"/>
  <c r="X3734" i="1" s="1"/>
  <c r="P3735" i="1"/>
  <c r="X3735" i="1" s="1"/>
  <c r="P3736" i="1"/>
  <c r="X3736" i="1" s="1"/>
  <c r="P3737" i="1"/>
  <c r="X3737" i="1" s="1"/>
  <c r="P3738" i="1"/>
  <c r="X3738" i="1" s="1"/>
  <c r="P3739" i="1"/>
  <c r="X3739" i="1" s="1"/>
  <c r="P3740" i="1"/>
  <c r="X3740" i="1" s="1"/>
  <c r="P3741" i="1"/>
  <c r="X3741" i="1" s="1"/>
  <c r="P3742" i="1"/>
  <c r="X3742" i="1" s="1"/>
  <c r="P3743" i="1"/>
  <c r="X3743" i="1" s="1"/>
  <c r="P3744" i="1"/>
  <c r="X3744" i="1" s="1"/>
  <c r="P3745" i="1"/>
  <c r="X3745" i="1" s="1"/>
  <c r="P3746" i="1"/>
  <c r="X3746" i="1" s="1"/>
  <c r="P3747" i="1"/>
  <c r="X3747" i="1" s="1"/>
  <c r="P3748" i="1"/>
  <c r="X3748" i="1" s="1"/>
  <c r="P3749" i="1"/>
  <c r="X3749" i="1" s="1"/>
  <c r="P3750" i="1"/>
  <c r="X3750" i="1" s="1"/>
  <c r="P3751" i="1"/>
  <c r="X3751" i="1" s="1"/>
  <c r="P3752" i="1"/>
  <c r="X3752" i="1" s="1"/>
  <c r="P3753" i="1"/>
  <c r="X3753" i="1" s="1"/>
  <c r="P3754" i="1"/>
  <c r="X3754" i="1" s="1"/>
  <c r="P3755" i="1"/>
  <c r="X3755" i="1" s="1"/>
  <c r="P3756" i="1"/>
  <c r="X3756" i="1" s="1"/>
  <c r="P3757" i="1"/>
  <c r="X3757" i="1" s="1"/>
  <c r="P3758" i="1"/>
  <c r="X3758" i="1" s="1"/>
  <c r="P3759" i="1"/>
  <c r="X3759" i="1" s="1"/>
  <c r="P3760" i="1"/>
  <c r="X3760" i="1" s="1"/>
  <c r="P3761" i="1"/>
  <c r="X3761" i="1" s="1"/>
  <c r="P3762" i="1"/>
  <c r="X3762" i="1" s="1"/>
  <c r="P3763" i="1"/>
  <c r="X3763" i="1" s="1"/>
  <c r="P3764" i="1"/>
  <c r="X3764" i="1" s="1"/>
  <c r="P3765" i="1"/>
  <c r="X3765" i="1" s="1"/>
  <c r="P3766" i="1"/>
  <c r="X3766" i="1" s="1"/>
  <c r="P3767" i="1"/>
  <c r="X3767" i="1" s="1"/>
  <c r="P3768" i="1"/>
  <c r="X3768" i="1" s="1"/>
  <c r="P3769" i="1"/>
  <c r="X3769" i="1" s="1"/>
  <c r="P3770" i="1"/>
  <c r="X3770" i="1" s="1"/>
  <c r="P3771" i="1"/>
  <c r="X3771" i="1" s="1"/>
  <c r="P3772" i="1"/>
  <c r="X3772" i="1" s="1"/>
  <c r="P3773" i="1"/>
  <c r="X3773" i="1" s="1"/>
  <c r="P3774" i="1"/>
  <c r="X3774" i="1" s="1"/>
  <c r="P3775" i="1"/>
  <c r="X3775" i="1" s="1"/>
  <c r="P3776" i="1"/>
  <c r="X3776" i="1" s="1"/>
  <c r="P3777" i="1"/>
  <c r="X3777" i="1" s="1"/>
  <c r="P3778" i="1"/>
  <c r="X3778" i="1" s="1"/>
  <c r="P3779" i="1"/>
  <c r="X3779" i="1" s="1"/>
  <c r="P3780" i="1"/>
  <c r="X3780" i="1" s="1"/>
  <c r="P3781" i="1"/>
  <c r="X3781" i="1" s="1"/>
  <c r="P3782" i="1"/>
  <c r="X3782" i="1" s="1"/>
  <c r="P3783" i="1"/>
  <c r="X3783" i="1" s="1"/>
  <c r="P3784" i="1"/>
  <c r="X3784" i="1" s="1"/>
  <c r="P3785" i="1"/>
  <c r="X3785" i="1" s="1"/>
  <c r="P3786" i="1"/>
  <c r="X3786" i="1" s="1"/>
  <c r="P3787" i="1"/>
  <c r="X3787" i="1" s="1"/>
  <c r="P3788" i="1"/>
  <c r="X3788" i="1" s="1"/>
  <c r="P3789" i="1"/>
  <c r="X3789" i="1" s="1"/>
  <c r="P3790" i="1"/>
  <c r="X3790" i="1" s="1"/>
  <c r="P3791" i="1"/>
  <c r="X3791" i="1" s="1"/>
  <c r="P3792" i="1"/>
  <c r="X3792" i="1" s="1"/>
  <c r="P3793" i="1"/>
  <c r="X3793" i="1" s="1"/>
  <c r="P3794" i="1"/>
  <c r="X3794" i="1" s="1"/>
  <c r="P3795" i="1"/>
  <c r="X3795" i="1" s="1"/>
  <c r="P3796" i="1"/>
  <c r="X3796" i="1" s="1"/>
  <c r="P3797" i="1"/>
  <c r="X3797" i="1" s="1"/>
  <c r="P3798" i="1"/>
  <c r="X3798" i="1" s="1"/>
  <c r="P3799" i="1"/>
  <c r="X3799" i="1" s="1"/>
  <c r="P3800" i="1"/>
  <c r="X3800" i="1" s="1"/>
  <c r="P3801" i="1"/>
  <c r="X3801" i="1" s="1"/>
  <c r="P3802" i="1"/>
  <c r="X3802" i="1" s="1"/>
  <c r="P3803" i="1"/>
  <c r="X3803" i="1" s="1"/>
  <c r="P3804" i="1"/>
  <c r="X3804" i="1" s="1"/>
  <c r="P3805" i="1"/>
  <c r="X3805" i="1" s="1"/>
  <c r="P3806" i="1"/>
  <c r="X3806" i="1" s="1"/>
  <c r="P3807" i="1"/>
  <c r="X3807" i="1" s="1"/>
  <c r="P3808" i="1"/>
  <c r="X3808" i="1" s="1"/>
  <c r="P3809" i="1"/>
  <c r="X3809" i="1" s="1"/>
  <c r="P3810" i="1"/>
  <c r="X3810" i="1" s="1"/>
  <c r="P3811" i="1"/>
  <c r="X3811" i="1" s="1"/>
  <c r="P3812" i="1"/>
  <c r="X3812" i="1" s="1"/>
  <c r="P3813" i="1"/>
  <c r="X3813" i="1" s="1"/>
  <c r="P3814" i="1"/>
  <c r="X3814" i="1" s="1"/>
  <c r="P3815" i="1"/>
  <c r="X3815" i="1" s="1"/>
  <c r="P3816" i="1"/>
  <c r="X3816" i="1" s="1"/>
  <c r="P3817" i="1"/>
  <c r="X3817" i="1" s="1"/>
  <c r="P3818" i="1"/>
  <c r="X3818" i="1" s="1"/>
  <c r="P3819" i="1"/>
  <c r="X3819" i="1" s="1"/>
  <c r="P3820" i="1"/>
  <c r="X3820" i="1" s="1"/>
  <c r="P3821" i="1"/>
  <c r="X3821" i="1" s="1"/>
  <c r="P3822" i="1"/>
  <c r="X3822" i="1" s="1"/>
  <c r="P3823" i="1"/>
  <c r="X3823" i="1" s="1"/>
  <c r="P3824" i="1"/>
  <c r="X3824" i="1" s="1"/>
  <c r="P3825" i="1"/>
  <c r="X3825" i="1" s="1"/>
  <c r="P3826" i="1"/>
  <c r="X3826" i="1" s="1"/>
  <c r="P3827" i="1"/>
  <c r="X3827" i="1" s="1"/>
  <c r="P3828" i="1"/>
  <c r="X3828" i="1" s="1"/>
  <c r="P3829" i="1"/>
  <c r="X3829" i="1" s="1"/>
  <c r="P3830" i="1"/>
  <c r="X3830" i="1" s="1"/>
  <c r="P3831" i="1"/>
  <c r="X3831" i="1" s="1"/>
  <c r="P3832" i="1"/>
  <c r="X3832" i="1" s="1"/>
  <c r="P3833" i="1"/>
  <c r="X3833" i="1" s="1"/>
  <c r="P3834" i="1"/>
  <c r="X3834" i="1" s="1"/>
  <c r="P3835" i="1"/>
  <c r="X3835" i="1" s="1"/>
  <c r="P3836" i="1"/>
  <c r="X3836" i="1" s="1"/>
  <c r="P3837" i="1"/>
  <c r="X3837" i="1" s="1"/>
  <c r="P3838" i="1"/>
  <c r="X3838" i="1" s="1"/>
  <c r="P3839" i="1"/>
  <c r="X3839" i="1" s="1"/>
  <c r="P3840" i="1"/>
  <c r="X3840" i="1" s="1"/>
  <c r="P3841" i="1"/>
  <c r="X3841" i="1" s="1"/>
  <c r="P3842" i="1"/>
  <c r="X3842" i="1" s="1"/>
  <c r="P3843" i="1"/>
  <c r="X3843" i="1" s="1"/>
  <c r="P3844" i="1"/>
  <c r="X3844" i="1" s="1"/>
  <c r="P3845" i="1"/>
  <c r="X3845" i="1" s="1"/>
  <c r="P3846" i="1"/>
  <c r="X3846" i="1" s="1"/>
  <c r="P3847" i="1"/>
  <c r="X3847" i="1" s="1"/>
  <c r="P3848" i="1"/>
  <c r="X3848" i="1" s="1"/>
  <c r="P3849" i="1"/>
  <c r="X3849" i="1" s="1"/>
  <c r="P3850" i="1"/>
  <c r="X3850" i="1" s="1"/>
  <c r="P3851" i="1"/>
  <c r="X3851" i="1" s="1"/>
  <c r="P3852" i="1"/>
  <c r="X3852" i="1" s="1"/>
  <c r="P3853" i="1"/>
  <c r="X3853" i="1" s="1"/>
  <c r="P3854" i="1"/>
  <c r="X3854" i="1" s="1"/>
  <c r="P3855" i="1"/>
  <c r="X3855" i="1" s="1"/>
  <c r="P3856" i="1"/>
  <c r="X3856" i="1" s="1"/>
  <c r="P3857" i="1"/>
  <c r="X3857" i="1" s="1"/>
  <c r="P3858" i="1"/>
  <c r="X3858" i="1" s="1"/>
  <c r="P3859" i="1"/>
  <c r="X3859" i="1" s="1"/>
  <c r="P3860" i="1"/>
  <c r="X3860" i="1" s="1"/>
  <c r="P3861" i="1"/>
  <c r="X3861" i="1" s="1"/>
  <c r="P3862" i="1"/>
  <c r="X3862" i="1" s="1"/>
  <c r="P3863" i="1"/>
  <c r="X3863" i="1" s="1"/>
  <c r="P3864" i="1"/>
  <c r="X3864" i="1" s="1"/>
  <c r="P3865" i="1"/>
  <c r="X3865" i="1" s="1"/>
  <c r="P3866" i="1"/>
  <c r="X3866" i="1" s="1"/>
  <c r="P3867" i="1"/>
  <c r="X3867" i="1" s="1"/>
  <c r="P3868" i="1"/>
  <c r="X3868" i="1" s="1"/>
  <c r="P3869" i="1"/>
  <c r="X3869" i="1" s="1"/>
  <c r="P3870" i="1"/>
  <c r="X3870" i="1" s="1"/>
  <c r="P3871" i="1"/>
  <c r="X3871" i="1" s="1"/>
  <c r="P3872" i="1"/>
  <c r="X3872" i="1" s="1"/>
  <c r="P3873" i="1"/>
  <c r="X3873" i="1" s="1"/>
  <c r="P3874" i="1"/>
  <c r="X3874" i="1" s="1"/>
  <c r="P3875" i="1"/>
  <c r="X3875" i="1" s="1"/>
  <c r="P3876" i="1"/>
  <c r="X3876" i="1" s="1"/>
  <c r="P3877" i="1"/>
  <c r="X3877" i="1" s="1"/>
  <c r="P3878" i="1"/>
  <c r="X3878" i="1" s="1"/>
  <c r="P3879" i="1"/>
  <c r="X3879" i="1" s="1"/>
  <c r="P3880" i="1"/>
  <c r="X3880" i="1" s="1"/>
  <c r="P3881" i="1"/>
  <c r="X3881" i="1" s="1"/>
  <c r="P3882" i="1"/>
  <c r="X3882" i="1" s="1"/>
  <c r="P3883" i="1"/>
  <c r="X3883" i="1" s="1"/>
  <c r="P3884" i="1"/>
  <c r="X3884" i="1" s="1"/>
  <c r="P3885" i="1"/>
  <c r="X3885" i="1" s="1"/>
  <c r="P3886" i="1"/>
  <c r="X3886" i="1" s="1"/>
  <c r="P3887" i="1"/>
  <c r="X3887" i="1" s="1"/>
  <c r="P3888" i="1"/>
  <c r="X3888" i="1" s="1"/>
  <c r="P3889" i="1"/>
  <c r="X3889" i="1" s="1"/>
  <c r="P3890" i="1"/>
  <c r="X3890" i="1" s="1"/>
  <c r="P3891" i="1"/>
  <c r="X3891" i="1" s="1"/>
  <c r="P3892" i="1"/>
  <c r="X3892" i="1" s="1"/>
  <c r="P3893" i="1"/>
  <c r="X3893" i="1" s="1"/>
  <c r="P3894" i="1"/>
  <c r="X3894" i="1" s="1"/>
  <c r="P3895" i="1"/>
  <c r="X3895" i="1" s="1"/>
  <c r="P3896" i="1"/>
  <c r="X3896" i="1" s="1"/>
  <c r="P3897" i="1"/>
  <c r="X3897" i="1" s="1"/>
  <c r="P3898" i="1"/>
  <c r="X3898" i="1" s="1"/>
  <c r="P3899" i="1"/>
  <c r="X3899" i="1" s="1"/>
  <c r="P3900" i="1"/>
  <c r="X3900" i="1" s="1"/>
  <c r="P3901" i="1"/>
  <c r="X3901" i="1" s="1"/>
  <c r="P3902" i="1"/>
  <c r="X3902" i="1" s="1"/>
  <c r="P3903" i="1"/>
  <c r="X3903" i="1" s="1"/>
  <c r="P3904" i="1"/>
  <c r="X3904" i="1" s="1"/>
  <c r="P3905" i="1"/>
  <c r="X3905" i="1" s="1"/>
  <c r="P3906" i="1"/>
  <c r="X3906" i="1" s="1"/>
  <c r="P3907" i="1"/>
  <c r="X3907" i="1" s="1"/>
  <c r="P3908" i="1"/>
  <c r="X3908" i="1" s="1"/>
  <c r="P3909" i="1"/>
  <c r="X3909" i="1" s="1"/>
  <c r="P3910" i="1"/>
  <c r="X3910" i="1" s="1"/>
  <c r="P3911" i="1"/>
  <c r="X3911" i="1" s="1"/>
  <c r="P3912" i="1"/>
  <c r="X3912" i="1" s="1"/>
  <c r="P3913" i="1"/>
  <c r="X3913" i="1" s="1"/>
  <c r="P3914" i="1"/>
  <c r="X3914" i="1" s="1"/>
  <c r="P3915" i="1"/>
  <c r="X3915" i="1" s="1"/>
  <c r="P3916" i="1"/>
  <c r="X3916" i="1" s="1"/>
  <c r="P3917" i="1"/>
  <c r="X3917" i="1" s="1"/>
  <c r="P3918" i="1"/>
  <c r="X3918" i="1" s="1"/>
  <c r="P3919" i="1"/>
  <c r="X3919" i="1" s="1"/>
  <c r="P3920" i="1"/>
  <c r="X3920" i="1" s="1"/>
  <c r="P3921" i="1"/>
  <c r="X3921" i="1" s="1"/>
  <c r="P3922" i="1"/>
  <c r="X3922" i="1" s="1"/>
  <c r="P3923" i="1"/>
  <c r="X3923" i="1" s="1"/>
  <c r="P3924" i="1"/>
  <c r="X3924" i="1" s="1"/>
  <c r="P3925" i="1"/>
  <c r="X3925" i="1" s="1"/>
  <c r="P3926" i="1"/>
  <c r="X3926" i="1" s="1"/>
  <c r="P3927" i="1"/>
  <c r="X3927" i="1" s="1"/>
  <c r="P3928" i="1"/>
  <c r="X3928" i="1" s="1"/>
  <c r="P3929" i="1"/>
  <c r="X3929" i="1" s="1"/>
  <c r="P3930" i="1"/>
  <c r="X3930" i="1" s="1"/>
  <c r="P3931" i="1"/>
  <c r="X3931" i="1" s="1"/>
  <c r="P3932" i="1"/>
  <c r="X3932" i="1" s="1"/>
  <c r="P3933" i="1"/>
  <c r="X3933" i="1" s="1"/>
  <c r="P3934" i="1"/>
  <c r="X3934" i="1" s="1"/>
  <c r="P3935" i="1"/>
  <c r="X3935" i="1" s="1"/>
  <c r="P3936" i="1"/>
  <c r="X3936" i="1" s="1"/>
  <c r="P3937" i="1"/>
  <c r="X3937" i="1" s="1"/>
  <c r="P3938" i="1"/>
  <c r="X3938" i="1" s="1"/>
  <c r="P3939" i="1"/>
  <c r="X3939" i="1" s="1"/>
  <c r="P3940" i="1"/>
  <c r="X3940" i="1" s="1"/>
  <c r="P3941" i="1"/>
  <c r="X3941" i="1" s="1"/>
  <c r="P3942" i="1"/>
  <c r="X3942" i="1" s="1"/>
  <c r="P3943" i="1"/>
  <c r="X3943" i="1" s="1"/>
  <c r="P3944" i="1"/>
  <c r="X3944" i="1" s="1"/>
  <c r="P3945" i="1"/>
  <c r="X3945" i="1" s="1"/>
  <c r="P3946" i="1"/>
  <c r="X3946" i="1" s="1"/>
  <c r="P3947" i="1"/>
  <c r="X3947" i="1" s="1"/>
  <c r="P3948" i="1"/>
  <c r="X3948" i="1" s="1"/>
  <c r="P3949" i="1"/>
  <c r="X3949" i="1" s="1"/>
  <c r="P3950" i="1"/>
  <c r="X3950" i="1" s="1"/>
  <c r="P3951" i="1"/>
  <c r="X3951" i="1" s="1"/>
  <c r="P3952" i="1"/>
  <c r="X3952" i="1" s="1"/>
  <c r="P3953" i="1"/>
  <c r="X3953" i="1" s="1"/>
  <c r="P3954" i="1"/>
  <c r="X3954" i="1" s="1"/>
  <c r="P3955" i="1"/>
  <c r="X3955" i="1" s="1"/>
  <c r="P3956" i="1"/>
  <c r="X3956" i="1" s="1"/>
  <c r="P3957" i="1"/>
  <c r="X3957" i="1" s="1"/>
  <c r="P3958" i="1"/>
  <c r="X3958" i="1" s="1"/>
  <c r="P3959" i="1"/>
  <c r="X3959" i="1" s="1"/>
  <c r="P3960" i="1"/>
  <c r="X3960" i="1" s="1"/>
  <c r="P3961" i="1"/>
  <c r="X3961" i="1" s="1"/>
  <c r="P3962" i="1"/>
  <c r="X3962" i="1" s="1"/>
  <c r="P3963" i="1"/>
  <c r="X3963" i="1" s="1"/>
  <c r="P3964" i="1"/>
  <c r="X3964" i="1" s="1"/>
  <c r="P3965" i="1"/>
  <c r="X3965" i="1" s="1"/>
  <c r="P3966" i="1"/>
  <c r="X3966" i="1" s="1"/>
  <c r="P3967" i="1"/>
  <c r="X3967" i="1" s="1"/>
  <c r="P3968" i="1"/>
  <c r="X3968" i="1" s="1"/>
  <c r="P3969" i="1"/>
  <c r="X3969" i="1" s="1"/>
  <c r="P3970" i="1"/>
  <c r="X3970" i="1" s="1"/>
  <c r="P3971" i="1"/>
  <c r="X3971" i="1" s="1"/>
  <c r="P3972" i="1"/>
  <c r="X3972" i="1" s="1"/>
  <c r="P3973" i="1"/>
  <c r="X3973" i="1" s="1"/>
  <c r="P3974" i="1"/>
  <c r="X3974" i="1" s="1"/>
  <c r="P3975" i="1"/>
  <c r="X3975" i="1" s="1"/>
  <c r="P3976" i="1"/>
  <c r="X3976" i="1" s="1"/>
  <c r="P3977" i="1"/>
  <c r="X3977" i="1" s="1"/>
  <c r="P3978" i="1"/>
  <c r="X3978" i="1" s="1"/>
  <c r="P3979" i="1"/>
  <c r="X3979" i="1" s="1"/>
  <c r="P3980" i="1"/>
  <c r="X3980" i="1" s="1"/>
  <c r="P3981" i="1"/>
  <c r="X3981" i="1" s="1"/>
  <c r="P3982" i="1"/>
  <c r="X3982" i="1" s="1"/>
  <c r="P3983" i="1"/>
  <c r="X3983" i="1" s="1"/>
  <c r="P3984" i="1"/>
  <c r="X3984" i="1" s="1"/>
  <c r="P3985" i="1"/>
  <c r="X3985" i="1" s="1"/>
  <c r="P3986" i="1"/>
  <c r="X3986" i="1" s="1"/>
  <c r="P3987" i="1"/>
  <c r="X3987" i="1" s="1"/>
  <c r="P3988" i="1"/>
  <c r="X3988" i="1" s="1"/>
  <c r="P3989" i="1"/>
  <c r="X3989" i="1" s="1"/>
  <c r="P3990" i="1"/>
  <c r="X3990" i="1" s="1"/>
  <c r="P3991" i="1"/>
  <c r="X3991" i="1" s="1"/>
  <c r="P3992" i="1"/>
  <c r="X3992" i="1" s="1"/>
  <c r="P3993" i="1"/>
  <c r="X3993" i="1" s="1"/>
  <c r="P3994" i="1"/>
  <c r="X3994" i="1" s="1"/>
  <c r="P3995" i="1"/>
  <c r="X3995" i="1" s="1"/>
  <c r="P3996" i="1"/>
  <c r="X3996" i="1" s="1"/>
  <c r="P3997" i="1"/>
  <c r="X3997" i="1" s="1"/>
  <c r="P3998" i="1"/>
  <c r="X3998" i="1" s="1"/>
  <c r="P3999" i="1"/>
  <c r="X3999" i="1" s="1"/>
  <c r="P4000" i="1"/>
  <c r="X4000" i="1" s="1"/>
  <c r="P4001" i="1"/>
  <c r="X4001" i="1" s="1"/>
  <c r="P4002" i="1"/>
  <c r="X4002" i="1" s="1"/>
  <c r="P4003" i="1"/>
  <c r="X4003" i="1" s="1"/>
  <c r="P4004" i="1"/>
  <c r="X4004" i="1" s="1"/>
  <c r="P4005" i="1"/>
  <c r="X4005" i="1" s="1"/>
  <c r="P4006" i="1"/>
  <c r="X4006" i="1" s="1"/>
  <c r="P4007" i="1"/>
  <c r="X4007" i="1" s="1"/>
  <c r="P4008" i="1"/>
  <c r="X4008" i="1" s="1"/>
  <c r="P4009" i="1"/>
  <c r="X4009" i="1" s="1"/>
  <c r="P4010" i="1"/>
  <c r="X4010" i="1" s="1"/>
  <c r="P4011" i="1"/>
  <c r="X4011" i="1" s="1"/>
  <c r="P4012" i="1"/>
  <c r="X4012" i="1" s="1"/>
  <c r="P4013" i="1"/>
  <c r="X4013" i="1" s="1"/>
  <c r="P4014" i="1"/>
  <c r="X4014" i="1" s="1"/>
  <c r="P4015" i="1"/>
  <c r="X4015" i="1" s="1"/>
  <c r="P4016" i="1"/>
  <c r="X4016" i="1" s="1"/>
  <c r="P4017" i="1"/>
  <c r="X4017" i="1" s="1"/>
  <c r="P4018" i="1"/>
  <c r="X4018" i="1" s="1"/>
  <c r="P4019" i="1"/>
  <c r="X4019" i="1" s="1"/>
  <c r="P4020" i="1"/>
  <c r="X4020" i="1" s="1"/>
  <c r="P4021" i="1"/>
  <c r="X4021" i="1" s="1"/>
  <c r="P4022" i="1"/>
  <c r="X4022" i="1" s="1"/>
  <c r="P4023" i="1"/>
  <c r="X4023" i="1" s="1"/>
  <c r="P4024" i="1"/>
  <c r="X4024" i="1" s="1"/>
  <c r="P4025" i="1"/>
  <c r="X4025" i="1" s="1"/>
  <c r="P4026" i="1"/>
  <c r="X4026" i="1" s="1"/>
  <c r="P4027" i="1"/>
  <c r="X4027" i="1" s="1"/>
  <c r="P4028" i="1"/>
  <c r="X4028" i="1" s="1"/>
  <c r="P4029" i="1"/>
  <c r="X4029" i="1" s="1"/>
  <c r="P4030" i="1"/>
  <c r="X4030" i="1" s="1"/>
  <c r="P4031" i="1"/>
  <c r="X4031" i="1" s="1"/>
  <c r="P4032" i="1"/>
  <c r="X4032" i="1" s="1"/>
  <c r="P4033" i="1"/>
  <c r="X4033" i="1" s="1"/>
  <c r="P4034" i="1"/>
  <c r="X4034" i="1" s="1"/>
  <c r="P4035" i="1"/>
  <c r="X4035" i="1" s="1"/>
  <c r="P4036" i="1"/>
  <c r="X4036" i="1" s="1"/>
  <c r="P4037" i="1"/>
  <c r="X4037" i="1" s="1"/>
  <c r="P4038" i="1"/>
  <c r="X4038" i="1" s="1"/>
  <c r="P4039" i="1"/>
  <c r="X4039" i="1" s="1"/>
  <c r="P4040" i="1"/>
  <c r="X4040" i="1" s="1"/>
  <c r="P4041" i="1"/>
  <c r="X4041" i="1" s="1"/>
  <c r="P4042" i="1"/>
  <c r="X4042" i="1" s="1"/>
  <c r="P4043" i="1"/>
  <c r="X4043" i="1" s="1"/>
  <c r="P4044" i="1"/>
  <c r="X4044" i="1" s="1"/>
  <c r="P4045" i="1"/>
  <c r="X4045" i="1" s="1"/>
  <c r="P4046" i="1"/>
  <c r="X4046" i="1" s="1"/>
  <c r="P4047" i="1"/>
  <c r="X4047" i="1" s="1"/>
  <c r="P4048" i="1"/>
  <c r="X4048" i="1" s="1"/>
  <c r="P4049" i="1"/>
  <c r="X4049" i="1" s="1"/>
  <c r="P4050" i="1"/>
  <c r="X4050" i="1" s="1"/>
  <c r="P4051" i="1"/>
  <c r="X4051" i="1" s="1"/>
  <c r="P4052" i="1"/>
  <c r="X4052" i="1" s="1"/>
  <c r="P4053" i="1"/>
  <c r="X4053" i="1" s="1"/>
  <c r="P4054" i="1"/>
  <c r="X4054" i="1" s="1"/>
  <c r="P4055" i="1"/>
  <c r="X4055" i="1" s="1"/>
  <c r="P4056" i="1"/>
  <c r="X4056" i="1" s="1"/>
  <c r="P4057" i="1"/>
  <c r="X4057" i="1" s="1"/>
  <c r="P4058" i="1"/>
  <c r="X4058" i="1" s="1"/>
  <c r="P4059" i="1"/>
  <c r="X4059" i="1" s="1"/>
  <c r="P4060" i="1"/>
  <c r="X4060" i="1" s="1"/>
  <c r="P4061" i="1"/>
  <c r="X4061" i="1" s="1"/>
  <c r="P4062" i="1"/>
  <c r="X4062" i="1" s="1"/>
  <c r="P4063" i="1"/>
  <c r="X4063" i="1" s="1"/>
  <c r="P4064" i="1"/>
  <c r="X4064" i="1" s="1"/>
  <c r="P4065" i="1"/>
  <c r="X4065" i="1" s="1"/>
  <c r="P4066" i="1"/>
  <c r="X4066" i="1" s="1"/>
  <c r="P4067" i="1"/>
  <c r="X4067" i="1" s="1"/>
  <c r="P4068" i="1"/>
  <c r="X4068" i="1" s="1"/>
  <c r="P4069" i="1"/>
  <c r="X4069" i="1" s="1"/>
  <c r="P4070" i="1"/>
  <c r="X4070" i="1" s="1"/>
  <c r="P4071" i="1"/>
  <c r="X4071" i="1" s="1"/>
  <c r="P4072" i="1"/>
  <c r="X4072" i="1" s="1"/>
  <c r="P4073" i="1"/>
  <c r="X4073" i="1" s="1"/>
  <c r="P4074" i="1"/>
  <c r="X4074" i="1" s="1"/>
  <c r="P4075" i="1"/>
  <c r="X4075" i="1" s="1"/>
  <c r="P4076" i="1"/>
  <c r="X4076" i="1" s="1"/>
  <c r="P4077" i="1"/>
  <c r="X4077" i="1" s="1"/>
  <c r="P4078" i="1"/>
  <c r="X4078" i="1" s="1"/>
  <c r="P4079" i="1"/>
  <c r="X4079" i="1" s="1"/>
  <c r="P4080" i="1"/>
  <c r="X4080" i="1" s="1"/>
  <c r="P4081" i="1"/>
  <c r="X4081" i="1" s="1"/>
  <c r="P4082" i="1"/>
  <c r="X4082" i="1" s="1"/>
  <c r="P4083" i="1"/>
  <c r="X4083" i="1" s="1"/>
  <c r="P4084" i="1"/>
  <c r="X4084" i="1" s="1"/>
  <c r="P4085" i="1"/>
  <c r="X4085" i="1" s="1"/>
  <c r="P4086" i="1"/>
  <c r="X4086" i="1" s="1"/>
  <c r="P4087" i="1"/>
  <c r="X4087" i="1" s="1"/>
  <c r="P4088" i="1"/>
  <c r="X4088" i="1" s="1"/>
  <c r="P4089" i="1"/>
  <c r="X4089" i="1" s="1"/>
  <c r="P4090" i="1"/>
  <c r="X4090" i="1" s="1"/>
  <c r="P4091" i="1"/>
  <c r="X4091" i="1" s="1"/>
  <c r="P4092" i="1"/>
  <c r="X4092" i="1" s="1"/>
  <c r="P4093" i="1"/>
  <c r="X4093" i="1" s="1"/>
  <c r="P4094" i="1"/>
  <c r="X4094" i="1" s="1"/>
  <c r="P4095" i="1"/>
  <c r="X4095" i="1" s="1"/>
  <c r="P4096" i="1"/>
  <c r="X4096" i="1" s="1"/>
  <c r="P4097" i="1"/>
  <c r="X4097" i="1" s="1"/>
  <c r="P4098" i="1"/>
  <c r="X4098" i="1" s="1"/>
  <c r="P4099" i="1"/>
  <c r="X4099" i="1" s="1"/>
  <c r="P4100" i="1"/>
  <c r="X4100" i="1" s="1"/>
  <c r="P4101" i="1"/>
  <c r="X4101" i="1" s="1"/>
  <c r="P4102" i="1"/>
  <c r="X4102" i="1" s="1"/>
  <c r="P4103" i="1"/>
  <c r="X4103" i="1" s="1"/>
  <c r="P4104" i="1"/>
  <c r="X4104" i="1" s="1"/>
  <c r="P4105" i="1"/>
  <c r="X4105" i="1" s="1"/>
  <c r="P4106" i="1"/>
  <c r="X4106" i="1" s="1"/>
  <c r="P4107" i="1"/>
  <c r="X4107" i="1" s="1"/>
  <c r="P4108" i="1"/>
  <c r="X4108" i="1" s="1"/>
  <c r="P4109" i="1"/>
  <c r="X4109" i="1" s="1"/>
  <c r="P4110" i="1"/>
  <c r="X4110" i="1" s="1"/>
  <c r="P4111" i="1"/>
  <c r="X4111" i="1" s="1"/>
  <c r="P4112" i="1"/>
  <c r="X4112" i="1" s="1"/>
  <c r="P4113" i="1"/>
  <c r="X4113" i="1" s="1"/>
  <c r="P4114" i="1"/>
  <c r="X4114" i="1" s="1"/>
  <c r="P4115" i="1"/>
  <c r="X4115" i="1" s="1"/>
  <c r="P2" i="1"/>
  <c r="X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8" l="1"/>
  <c r="F8" i="8" s="1"/>
  <c r="E7" i="8"/>
  <c r="H7" i="8" s="1"/>
  <c r="E5" i="8"/>
  <c r="G5" i="8" s="1"/>
  <c r="E6" i="8"/>
  <c r="G6" i="8" s="1"/>
  <c r="E13" i="8"/>
  <c r="G13" i="8" s="1"/>
  <c r="E4" i="8"/>
  <c r="G4" i="8" s="1"/>
  <c r="E12" i="8"/>
  <c r="G12" i="8" s="1"/>
  <c r="E3" i="8"/>
  <c r="F3" i="8" s="1"/>
  <c r="E11" i="8"/>
  <c r="G11" i="8" s="1"/>
  <c r="E10" i="8"/>
  <c r="H10" i="8" s="1"/>
  <c r="E2" i="8"/>
  <c r="H2" i="8" s="1"/>
  <c r="E9" i="8"/>
  <c r="E2" i="6"/>
  <c r="E12" i="6"/>
  <c r="E11" i="6"/>
  <c r="H11" i="6" s="1"/>
  <c r="E8" i="6"/>
  <c r="E7" i="6"/>
  <c r="H7" i="6" s="1"/>
  <c r="E4" i="6"/>
  <c r="E3" i="6"/>
  <c r="H3" i="6" s="1"/>
  <c r="E13" i="6"/>
  <c r="H13" i="6" s="1"/>
  <c r="E10" i="6"/>
  <c r="E9" i="6"/>
  <c r="E6" i="6"/>
  <c r="E5" i="6"/>
  <c r="H5" i="6" s="1"/>
  <c r="H11" i="8" l="1"/>
  <c r="G8" i="8"/>
  <c r="H8" i="8"/>
  <c r="H5" i="8"/>
  <c r="F7" i="8"/>
  <c r="G7" i="8"/>
  <c r="F11" i="8"/>
  <c r="G10" i="8"/>
  <c r="H13" i="8"/>
  <c r="F5" i="8"/>
  <c r="G2" i="8"/>
  <c r="F12" i="8"/>
  <c r="F13" i="8"/>
  <c r="H3" i="8"/>
  <c r="H12" i="8"/>
  <c r="H6" i="8"/>
  <c r="F6" i="8"/>
  <c r="F10" i="8"/>
  <c r="F4" i="8"/>
  <c r="G3" i="8"/>
  <c r="H4" i="8"/>
  <c r="G9" i="8"/>
  <c r="H9" i="8"/>
  <c r="F2" i="8"/>
  <c r="F9" i="8"/>
  <c r="G13" i="6"/>
  <c r="F13" i="6"/>
  <c r="G12" i="6"/>
  <c r="F12" i="6"/>
  <c r="H12" i="6"/>
  <c r="G11" i="6"/>
  <c r="F11" i="6"/>
  <c r="F10" i="6"/>
  <c r="G10" i="6"/>
  <c r="H10" i="6"/>
  <c r="F9" i="6"/>
  <c r="G9" i="6"/>
  <c r="H9" i="6"/>
  <c r="F8" i="6"/>
  <c r="G8" i="6"/>
  <c r="H8" i="6"/>
  <c r="F7" i="6"/>
  <c r="G7" i="6"/>
  <c r="F6" i="6"/>
  <c r="G6" i="6"/>
  <c r="H6" i="6"/>
  <c r="G5" i="6"/>
  <c r="F5" i="6"/>
  <c r="G4" i="6"/>
  <c r="F4" i="6"/>
  <c r="H4" i="6"/>
  <c r="F3" i="6"/>
  <c r="G3" i="6"/>
  <c r="G2" i="6"/>
  <c r="F2" i="6"/>
  <c r="H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<sst xmlns="http://schemas.openxmlformats.org/spreadsheetml/2006/main" count="33627" uniqueCount="8422">
  <si>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</si>
  <si>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</si>
  <si>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</si>
  <si>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</si>
  <si>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</si>
  <si>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</si>
  <si>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</si>
  <si>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</si>
  <si>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</si>
  <si>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</si>
  <si>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</si>
  <si>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</si>
  <si>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</si>
  <si>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</si>
  <si>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</si>
  <si>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</si>
  <si>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</si>
  <si>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</si>
  <si>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</si>
  <si>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</si>
  <si>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</si>
  <si>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</si>
  <si>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</si>
  <si>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</si>
  <si>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</si>
  <si>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</si>
  <si>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</si>
  <si>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</si>
  <si>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</si>
  <si>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</si>
  <si>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</si>
  <si>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</si>
  <si>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</si>
  <si>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</si>
  <si>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</si>
  <si>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</si>
  <si>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</si>
  <si>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</si>
  <si>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</si>
  <si>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</si>
  <si>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</si>
  <si>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</si>
  <si>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</si>
  <si>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</si>
  <si>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</si>
  <si>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</si>
  <si>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</si>
  <si>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</si>
  <si>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</si>
  <si>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</si>
  <si>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</si>
  <si>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</si>
  <si>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</si>
  <si>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</si>
  <si>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</si>
  <si>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</si>
  <si>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</si>
  <si>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</si>
  <si>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</si>
  <si>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</si>
  <si>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</si>
  <si>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</si>
  <si>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</si>
  <si>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</si>
  <si>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</si>
  <si>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</si>
  <si>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</si>
  <si>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</si>
  <si>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</si>
  <si>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</si>
  <si>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</si>
  <si>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</si>
  <si>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</si>
  <si>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</si>
  <si>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</si>
  <si>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</si>
  <si>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</si>
  <si>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</si>
  <si>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</si>
  <si>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</si>
  <si>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</si>
  <si>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</si>
  <si>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</si>
  <si>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</si>
  <si>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</si>
  <si>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</si>
  <si>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</si>
  <si>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</si>
  <si>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</si>
  <si>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</si>
  <si>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</si>
  <si>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</si>
  <si>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</si>
  <si>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</si>
  <si>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</si>
  <si>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</si>
  <si>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</si>
  <si>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</si>
  <si>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</si>
  <si>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</si>
  <si>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</si>
  <si>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</si>
  <si>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</si>
  <si>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</si>
  <si>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</si>
  <si>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</si>
  <si>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</si>
  <si>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</si>
  <si>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</si>
  <si>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</si>
  <si>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</si>
  <si>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</si>
  <si>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</si>
  <si>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</si>
  <si>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</si>
  <si>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</si>
  <si>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</si>
  <si>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</si>
  <si>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</si>
  <si>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</si>
  <si>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</si>
  <si>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</si>
  <si>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</si>
  <si>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</si>
  <si>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</si>
  <si>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</si>
  <si>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</si>
  <si>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</si>
  <si>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</si>
  <si>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</si>
  <si>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</si>
  <si>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</si>
  <si>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</si>
  <si>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</si>
  <si>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</si>
  <si>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</si>
  <si>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</si>
  <si>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</si>
  <si>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</si>
  <si>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</si>
  <si>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</si>
  <si>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</si>
  <si>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</si>
  <si>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</si>
  <si>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</si>
  <si>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</si>
  <si>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</si>
  <si>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</si>
  <si>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</si>
  <si>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</si>
  <si>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</si>
  <si>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</si>
  <si>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</si>
  <si>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</si>
  <si>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</si>
  <si>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</si>
  <si>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</si>
  <si>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</si>
  <si>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</si>
  <si>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</si>
  <si>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</si>
  <si>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</si>
  <si>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</si>
  <si>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</si>
  <si>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</si>
  <si>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</si>
  <si>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</si>
  <si>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</si>
  <si>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</si>
  <si>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</si>
  <si>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</si>
  <si>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</si>
  <si>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</si>
  <si>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</si>
  <si>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</si>
  <si>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</si>
  <si>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</si>
  <si>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</si>
  <si>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</si>
  <si>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</si>
  <si>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</si>
  <si>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</si>
  <si>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</si>
  <si>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</si>
  <si>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</si>
  <si>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</si>
  <si>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</si>
  <si>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</si>
  <si>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</si>
  <si>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</si>
  <si>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</si>
  <si>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</si>
  <si>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</si>
  <si>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</si>
  <si>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</si>
  <si>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</si>
  <si>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</si>
  <si>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</si>
  <si>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</si>
  <si>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</si>
  <si>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</si>
  <si>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</si>
  <si>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</si>
  <si>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</si>
  <si>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</si>
  <si>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</si>
  <si>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</si>
  <si>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</si>
  <si>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</si>
  <si>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</si>
  <si>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</si>
  <si>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</si>
  <si>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</si>
  <si>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</si>
  <si>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</si>
  <si>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</si>
  <si>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</si>
  <si>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</si>
  <si>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</si>
  <si>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</si>
  <si>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</si>
  <si>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</si>
  <si>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</si>
  <si>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</si>
  <si>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</si>
  <si>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</si>
  <si>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</si>
  <si>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</si>
  <si>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</si>
  <si>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</si>
  <si>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</si>
  <si>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</si>
  <si>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</si>
  <si>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</si>
  <si>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</si>
  <si>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</si>
  <si>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</si>
  <si>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</si>
  <si>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</si>
  <si>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</si>
  <si>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</si>
  <si>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</si>
  <si>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</si>
  <si>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</si>
  <si>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</si>
  <si>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</si>
  <si>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</si>
  <si>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</si>
  <si>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</si>
  <si>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</si>
  <si>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</si>
  <si>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</si>
  <si>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</si>
  <si>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</si>
  <si>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</si>
  <si>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</si>
  <si>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</si>
  <si>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</si>
  <si>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</si>
  <si>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</si>
  <si>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</si>
  <si>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</si>
  <si>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</si>
  <si>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</si>
  <si>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</si>
  <si>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</si>
  <si>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</si>
  <si>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</si>
  <si>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</si>
  <si>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</si>
  <si>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</si>
  <si>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</si>
  <si>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</si>
  <si>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</si>
  <si>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</si>
  <si>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</si>
  <si>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</si>
  <si>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</si>
  <si>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</si>
  <si>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</si>
  <si>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</si>
  <si>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</si>
  <si>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</si>
  <si>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</si>
  <si>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</si>
  <si>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</si>
  <si>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</si>
  <si>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</si>
  <si>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</si>
  <si>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</si>
  <si>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</si>
  <si>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</si>
  <si>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</si>
  <si>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</si>
  <si>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</si>
  <si>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</si>
  <si>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</si>
  <si>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</si>
  <si>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</si>
  <si>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</si>
  <si>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</si>
  <si>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</si>
  <si>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</si>
  <si>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</si>
  <si>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</si>
  <si>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</si>
  <si>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</si>
  <si>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</si>
  <si>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</si>
  <si>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</si>
  <si>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</si>
  <si>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</si>
  <si>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</si>
  <si>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</si>
  <si>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</si>
  <si>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</si>
  <si>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</si>
  <si>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</si>
  <si>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</si>
  <si>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</si>
  <si>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</si>
  <si>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</si>
  <si>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</si>
  <si>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</si>
  <si>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</si>
  <si>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</si>
  <si>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</si>
  <si>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</si>
  <si>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</si>
  <si>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</si>
  <si>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</si>
  <si>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</si>
  <si>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</si>
  <si>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</si>
  <si>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</si>
  <si>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</si>
  <si>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</si>
  <si>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</si>
  <si>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</si>
  <si>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</si>
  <si>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</si>
  <si>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</si>
  <si>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</si>
  <si>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</si>
  <si>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</si>
  <si>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</si>
  <si>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</si>
  <si>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</si>
  <si>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</si>
  <si>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</si>
  <si>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</si>
  <si>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</si>
  <si>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</si>
  <si>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</si>
  <si>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</si>
  <si>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</si>
  <si>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</si>
  <si>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</si>
  <si>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</si>
  <si>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</si>
  <si>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</si>
  <si>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</si>
  <si>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</si>
  <si>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</si>
  <si>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</si>
  <si>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</si>
  <si>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</si>
  <si>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</si>
  <si>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</si>
  <si>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</si>
  <si>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</si>
  <si>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</si>
  <si>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</si>
  <si>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</si>
  <si>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</si>
  <si>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</si>
  <si>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</si>
  <si>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</si>
  <si>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</si>
  <si>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</si>
  <si>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</si>
  <si>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</si>
  <si>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</si>
  <si>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</si>
  <si>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</si>
  <si>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</si>
  <si>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</si>
  <si>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</si>
  <si>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</si>
  <si>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</si>
  <si>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</si>
  <si>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</si>
  <si>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</si>
  <si>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</si>
  <si>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</si>
  <si>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</si>
  <si>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</si>
  <si>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</si>
  <si>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</si>
  <si>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</si>
  <si>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</si>
  <si>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</si>
  <si>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</si>
  <si>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</si>
  <si>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</si>
  <si>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</si>
  <si>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</si>
  <si>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</si>
  <si>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</si>
  <si>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</si>
  <si>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</si>
  <si>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</si>
  <si>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</si>
  <si>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</si>
  <si>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</si>
  <si>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</si>
  <si>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</si>
  <si>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</si>
  <si>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</si>
  <si>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</si>
  <si>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</si>
  <si>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</si>
  <si>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</si>
  <si>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</si>
  <si>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</si>
  <si>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</si>
  <si>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</si>
  <si>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</si>
  <si>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</si>
  <si>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</si>
  <si>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</si>
  <si>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</si>
  <si>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</si>
  <si>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</si>
  <si>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</si>
  <si>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</si>
  <si>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</si>
  <si>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</si>
  <si>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</si>
  <si>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</si>
  <si>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</si>
  <si>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</si>
  <si>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</si>
  <si>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</si>
  <si>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</si>
  <si>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</si>
  <si>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</si>
  <si>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</si>
  <si>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</si>
  <si>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</si>
  <si>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</si>
  <si>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</si>
  <si>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</si>
  <si>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</si>
  <si>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</si>
  <si>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</si>
  <si>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</si>
  <si>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</si>
  <si>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</si>
  <si>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</si>
  <si>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</si>
  <si>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</si>
  <si>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</si>
  <si>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</si>
  <si>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</si>
  <si>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</si>
  <si>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</si>
  <si>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</si>
  <si>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</si>
  <si>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</si>
  <si>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</si>
  <si>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</si>
  <si>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</si>
  <si>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</si>
  <si>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</si>
  <si>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</si>
  <si>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</si>
  <si>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</si>
  <si>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</si>
  <si>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</si>
  <si>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</si>
  <si>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</si>
  <si>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</si>
  <si>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</si>
  <si>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</si>
  <si>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</si>
  <si>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</si>
  <si>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</si>
  <si>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</si>
  <si>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</si>
  <si>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</si>
  <si>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</si>
  <si>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</si>
  <si>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</si>
  <si>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</si>
  <si>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</si>
  <si>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</si>
  <si>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</si>
  <si>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</si>
  <si>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</si>
  <si>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</si>
  <si>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</si>
  <si>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</si>
  <si>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</si>
  <si>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</si>
  <si>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</si>
  <si>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</si>
  <si>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</si>
  <si>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</si>
  <si>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</si>
  <si>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</si>
  <si>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</si>
  <si>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</si>
  <si>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</si>
  <si>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</si>
  <si>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</si>
  <si>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</si>
  <si>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</si>
  <si>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</si>
  <si>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</si>
  <si>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</si>
  <si>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</si>
  <si>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</si>
  <si>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</si>
  <si>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</si>
  <si>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</si>
  <si>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</si>
  <si>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</si>
  <si>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</si>
  <si>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</si>
  <si>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</si>
  <si>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</si>
  <si>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</si>
  <si>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</si>
  <si>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</si>
  <si>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</si>
  <si>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</si>
  <si>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</si>
  <si>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</si>
  <si>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</si>
  <si>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</si>
  <si>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</si>
  <si>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</si>
  <si>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</si>
  <si>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</si>
  <si>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</si>
  <si>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</si>
  <si>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</si>
  <si>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</si>
  <si>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</si>
  <si>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</si>
  <si>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</si>
  <si>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</si>
  <si>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</si>
  <si>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</si>
  <si>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</si>
  <si>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</si>
  <si>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</si>
  <si>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</si>
  <si>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</si>
  <si>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</si>
  <si>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</si>
  <si>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</si>
  <si>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</si>
  <si>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</si>
  <si>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</si>
  <si>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</si>
  <si>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</si>
  <si>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</si>
  <si>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</si>
  <si>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</si>
  <si>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</si>
  <si>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</si>
  <si>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</si>
  <si>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</si>
  <si>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</si>
  <si>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</si>
  <si>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</si>
  <si>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</si>
  <si>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</si>
  <si>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</si>
  <si>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</si>
  <si>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</si>
  <si>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</si>
  <si>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</si>
  <si>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</si>
  <si>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</si>
  <si>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</si>
  <si>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</si>
  <si>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</si>
  <si>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</si>
  <si>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</si>
  <si>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</si>
  <si>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</si>
  <si>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</si>
  <si>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</si>
  <si>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</si>
  <si>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</si>
  <si>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</si>
  <si>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</si>
  <si>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</si>
  <si>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</si>
  <si>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</si>
  <si>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</si>
  <si>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</si>
  <si>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</si>
  <si>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</si>
  <si>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</si>
  <si>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</si>
  <si>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</si>
  <si>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</si>
  <si>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</si>
  <si>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</si>
  <si>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</si>
  <si>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</si>
  <si>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</si>
  <si>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</si>
  <si>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</si>
  <si>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</si>
  <si>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</si>
  <si>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</si>
  <si>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</si>
  <si>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</si>
  <si>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</si>
  <si>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</si>
  <si>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</si>
  <si>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</si>
  <si>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</si>
  <si>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</si>
  <si>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</si>
  <si>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</si>
  <si>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</si>
  <si>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</si>
  <si>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</si>
  <si>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</si>
  <si>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</si>
  <si>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</si>
  <si>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</si>
  <si>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</si>
  <si>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</si>
  <si>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</si>
  <si>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</si>
  <si>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</si>
  <si>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</si>
  <si>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</si>
  <si>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</si>
  <si>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</si>
  <si>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</si>
  <si>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</si>
  <si>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</si>
  <si>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</si>
  <si>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</si>
  <si>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</si>
  <si>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</si>
  <si>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</si>
  <si>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</si>
  <si>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</si>
  <si>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</si>
  <si>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</si>
  <si>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</si>
  <si>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</si>
  <si>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</si>
  <si>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</si>
  <si>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</si>
  <si>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</si>
  <si>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</si>
  <si>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</si>
  <si>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</si>
  <si>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</si>
  <si>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</si>
  <si>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</si>
  <si>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</si>
  <si>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</si>
  <si>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</si>
  <si>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</si>
  <si>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</si>
  <si>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</si>
  <si>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</si>
  <si>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</si>
  <si>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</si>
  <si>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</si>
  <si>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</si>
  <si>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</si>
  <si>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</si>
  <si>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</si>
  <si>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</si>
  <si>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</si>
  <si>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</si>
  <si>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</si>
  <si>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</si>
  <si>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</si>
  <si>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</si>
  <si>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</si>
  <si>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</si>
  <si>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</si>
  <si>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</si>
  <si>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</si>
  <si>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</si>
  <si>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</si>
  <si>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</si>
  <si>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</si>
  <si>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</si>
  <si>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</si>
  <si>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</si>
  <si>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</si>
  <si>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</si>
  <si>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</si>
  <si>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</si>
  <si>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</si>
  <si>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</si>
  <si>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</si>
  <si>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</si>
  <si>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</si>
  <si>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</si>
  <si>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</si>
  <si>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</si>
  <si>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</si>
  <si>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</si>
  <si>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</si>
  <si>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</si>
  <si>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</si>
  <si>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</si>
  <si>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</si>
  <si>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</si>
  <si>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</si>
  <si>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</si>
  <si>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</si>
  <si>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</si>
  <si>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</si>
  <si>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</si>
  <si>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</si>
  <si>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</si>
  <si>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</si>
  <si>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</si>
  <si>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</si>
  <si>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</si>
  <si>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</si>
  <si>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</si>
  <si>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</si>
  <si>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</si>
  <si>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</si>
  <si>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</si>
  <si>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</si>
  <si>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</si>
  <si>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</si>
  <si>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</si>
  <si>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</si>
  <si>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</si>
  <si>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</si>
  <si>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</si>
  <si>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</si>
  <si>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</si>
  <si>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</si>
  <si>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</si>
  <si>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</si>
  <si>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</si>
  <si>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</si>
  <si>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</si>
  <si>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</si>
  <si>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</si>
  <si>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</si>
  <si>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</si>
  <si>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</si>
  <si>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</si>
  <si>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</si>
  <si>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</si>
  <si>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</si>
  <si>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</si>
  <si>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</si>
  <si>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</si>
  <si>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</si>
  <si>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</si>
  <si>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</si>
  <si>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</si>
  <si>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</si>
  <si>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</si>
  <si>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</si>
  <si>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</si>
  <si>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</si>
  <si>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</si>
  <si>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</si>
  <si>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</si>
  <si>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</si>
  <si>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</si>
  <si>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</si>
  <si>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</si>
  <si>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</si>
  <si>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</si>
  <si>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</si>
  <si>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</si>
  <si>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</si>
  <si>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</si>
  <si>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</si>
  <si>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</si>
  <si>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</si>
  <si>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</si>
  <si>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</si>
  <si>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</si>
  <si>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</si>
  <si>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</si>
  <si>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</si>
  <si>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</si>
  <si>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</si>
  <si>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</si>
  <si>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</si>
  <si>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</si>
  <si>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</si>
  <si>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</si>
  <si>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</si>
  <si>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</si>
  <si>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</si>
  <si>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</si>
  <si>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</si>
  <si>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</si>
  <si>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</si>
  <si>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</si>
  <si>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</si>
  <si>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</si>
  <si>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</si>
  <si>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</si>
  <si>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</si>
  <si>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</si>
  <si>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</si>
  <si>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</si>
  <si>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</si>
  <si>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</si>
  <si>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</si>
  <si>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</si>
  <si>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</si>
  <si>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</si>
  <si>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</si>
  <si>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</si>
  <si>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</si>
  <si>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</si>
  <si>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</si>
  <si>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</si>
  <si>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</si>
  <si>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</si>
  <si>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</si>
  <si>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</si>
  <si>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</si>
  <si>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</si>
  <si>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</si>
  <si>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</si>
  <si>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</si>
  <si>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</si>
  <si>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</si>
  <si>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</si>
  <si>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</si>
  <si>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</si>
  <si>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</si>
  <si>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</si>
  <si>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</si>
  <si>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</si>
  <si>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</si>
  <si>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</si>
  <si>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</si>
  <si>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</si>
  <si>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</si>
  <si>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</si>
  <si>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</si>
  <si>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</si>
  <si>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</si>
  <si>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</si>
  <si>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</si>
  <si>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</si>
  <si>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</si>
  <si>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</si>
  <si>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</si>
  <si>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</si>
  <si>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</si>
  <si>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</si>
  <si>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</si>
  <si>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</si>
  <si>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</si>
  <si>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</si>
  <si>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</si>
  <si>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</si>
  <si>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</si>
  <si>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</si>
  <si>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</si>
  <si>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</si>
  <si>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</si>
  <si>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</si>
  <si>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</si>
  <si>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</si>
  <si>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</si>
  <si>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</si>
  <si>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</si>
  <si>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</si>
  <si>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</si>
  <si>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</si>
  <si>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</si>
  <si>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</si>
  <si>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</si>
  <si>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</si>
  <si>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</si>
  <si>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</si>
  <si>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</si>
  <si>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</si>
  <si>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</si>
  <si>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</si>
  <si>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</si>
  <si>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</si>
  <si>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</si>
  <si>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</si>
  <si>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</si>
  <si>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</si>
  <si>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</si>
  <si>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</si>
  <si>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</si>
  <si>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</si>
  <si>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</si>
  <si>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</si>
  <si>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</si>
  <si>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</si>
  <si>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</si>
  <si>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</si>
  <si>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</si>
  <si>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</si>
  <si>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</si>
  <si>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</si>
  <si>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</si>
  <si>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</si>
  <si>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</si>
  <si>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</si>
  <si>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</si>
  <si>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</si>
  <si>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</si>
  <si>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</si>
  <si>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</si>
  <si>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</si>
  <si>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</si>
  <si>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</si>
  <si>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</si>
  <si>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</si>
  <si>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</si>
  <si>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</si>
  <si>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</si>
  <si>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</si>
  <si>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</si>
  <si>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</si>
  <si>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</si>
  <si>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</si>
  <si>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</si>
  <si>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</si>
  <si>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</si>
  <si>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</si>
  <si>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</si>
  <si>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</si>
  <si>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</si>
  <si>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</si>
  <si>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</si>
  <si>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</si>
  <si>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</si>
  <si>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</si>
  <si>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</si>
  <si>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</si>
  <si>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</si>
  <si>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</si>
  <si>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</si>
  <si>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</si>
  <si>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</si>
  <si>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</si>
  <si>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</si>
  <si>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</si>
  <si>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</si>
  <si>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</si>
  <si>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</si>
  <si>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</si>
  <si>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</si>
  <si>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</si>
  <si>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</si>
  <si>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</si>
  <si>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</si>
  <si>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</si>
  <si>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</si>
  <si>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</si>
  <si>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</si>
  <si>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</si>
  <si>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</si>
  <si>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</si>
  <si>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</si>
  <si>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</si>
  <si>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</si>
  <si>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</si>
  <si>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</si>
  <si>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</si>
  <si>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</si>
  <si>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</si>
  <si>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</si>
  <si>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</si>
  <si>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</si>
  <si>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</si>
  <si>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</si>
  <si>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</si>
  <si>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</si>
  <si>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</si>
  <si>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</si>
  <si>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</si>
  <si>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</si>
  <si>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</si>
  <si>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</si>
  <si>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</si>
  <si>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</si>
  <si>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</si>
  <si>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</si>
  <si>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</si>
  <si>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</si>
  <si>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</si>
  <si>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</si>
  <si>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</si>
  <si>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</si>
  <si>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</si>
  <si>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</si>
  <si>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</si>
  <si>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</si>
  <si>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</si>
  <si>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</si>
  <si>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</si>
  <si>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</si>
  <si>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</si>
  <si>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</si>
  <si>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</si>
  <si>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</si>
  <si>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</si>
  <si>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</si>
  <si>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</si>
  <si>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</si>
  <si>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</si>
  <si>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</si>
  <si>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</si>
  <si>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</si>
  <si>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</si>
  <si>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</si>
  <si>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</si>
  <si>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</si>
  <si>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</si>
  <si>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</si>
  <si>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</si>
  <si>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</si>
  <si>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</si>
  <si>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</si>
  <si>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</si>
  <si>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</si>
  <si>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</si>
  <si>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</si>
  <si>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</si>
  <si>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</si>
  <si>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</si>
  <si>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</si>
  <si>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</si>
  <si>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</si>
  <si>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</si>
  <si>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</si>
  <si>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</si>
  <si>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</si>
  <si>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</si>
  <si>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</si>
  <si>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</si>
  <si>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</si>
  <si>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</si>
  <si>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</si>
  <si>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</si>
  <si>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</si>
  <si>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</si>
  <si>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</si>
  <si>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</si>
  <si>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</si>
  <si>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</si>
  <si>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</si>
  <si>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</si>
  <si>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</si>
  <si>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</si>
  <si>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</si>
  <si>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</si>
  <si>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</si>
  <si>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</si>
  <si>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</si>
  <si>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</si>
  <si>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</si>
  <si>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</si>
  <si>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</si>
  <si>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</si>
  <si>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</si>
  <si>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</si>
  <si>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</si>
  <si>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</si>
  <si>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</si>
  <si>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</si>
  <si>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</si>
  <si>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</si>
  <si>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</si>
  <si>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</si>
  <si>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</si>
  <si>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</si>
  <si>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</si>
  <si>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</si>
  <si>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</si>
  <si>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</si>
  <si>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</si>
  <si>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</si>
  <si>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</si>
  <si>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</si>
  <si>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</si>
  <si>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</si>
  <si>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</si>
  <si>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</si>
  <si>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</si>
  <si>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</si>
  <si>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</si>
  <si>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</si>
  <si>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</si>
  <si>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</si>
  <si>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</si>
  <si>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</si>
  <si>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</si>
  <si>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</si>
  <si>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</si>
  <si>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</si>
  <si>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</si>
  <si>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</si>
  <si>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</si>
  <si>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</si>
  <si>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</si>
  <si>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</si>
  <si>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</si>
  <si>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</si>
  <si>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</si>
  <si>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</si>
  <si>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</si>
  <si>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</si>
  <si>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</si>
  <si>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</si>
  <si>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</si>
  <si>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</si>
  <si>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</si>
  <si>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</si>
  <si>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</si>
  <si>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</si>
  <si>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</si>
  <si>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</si>
  <si>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</si>
  <si>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</si>
  <si>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</si>
  <si>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</si>
  <si>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</si>
  <si>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</si>
  <si>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</si>
  <si>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</si>
  <si>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</si>
  <si>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</si>
  <si>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</si>
  <si>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</si>
  <si>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</si>
  <si>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</si>
  <si>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</si>
  <si>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</si>
  <si>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</si>
  <si>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</si>
  <si>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</si>
  <si>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</si>
  <si>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</si>
  <si>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</si>
  <si>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</si>
  <si>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</si>
  <si>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</si>
  <si>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</si>
  <si>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</si>
  <si>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</si>
  <si>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</si>
  <si>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</si>
  <si>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</si>
  <si>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</si>
  <si>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</si>
  <si>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</si>
  <si>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</si>
  <si>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</si>
  <si>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</si>
  <si>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</si>
  <si>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</si>
  <si>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</si>
  <si>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</si>
  <si>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</si>
  <si>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</si>
  <si>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</si>
  <si>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</si>
  <si>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</si>
  <si>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</si>
  <si>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</si>
  <si>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</si>
  <si>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</si>
  <si>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</si>
  <si>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</si>
  <si>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</si>
  <si>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</si>
  <si>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</si>
  <si>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</si>
  <si>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</si>
  <si>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</si>
  <si>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</si>
  <si>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</si>
  <si>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</si>
  <si>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</si>
  <si>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</si>
  <si>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</si>
  <si>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</si>
  <si>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</si>
  <si>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</si>
  <si>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</si>
  <si>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</si>
  <si>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</si>
  <si>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</si>
  <si>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</si>
  <si>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</si>
  <si>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</si>
  <si>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</si>
  <si>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</si>
  <si>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</si>
  <si>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</si>
  <si>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</si>
  <si>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</si>
  <si>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</si>
  <si>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</si>
  <si>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</si>
  <si>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</si>
  <si>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</si>
  <si>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</si>
  <si>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</si>
  <si>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</si>
  <si>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</si>
  <si>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</si>
  <si>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</si>
  <si>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</si>
  <si>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</si>
  <si>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</si>
  <si>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</si>
  <si>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</si>
  <si>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</si>
  <si>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</si>
  <si>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</si>
  <si>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</si>
  <si>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</si>
  <si>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</si>
  <si>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</si>
  <si>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</si>
  <si>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</si>
  <si>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</si>
  <si>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</si>
  <si>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</si>
  <si>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</si>
  <si>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</si>
  <si>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</si>
  <si>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</si>
  <si>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</si>
  <si>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</si>
  <si>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</si>
  <si>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</si>
  <si>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</si>
  <si>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</si>
  <si>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</si>
  <si>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</si>
  <si>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</si>
  <si>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</si>
  <si>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</si>
  <si>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</si>
  <si>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</si>
  <si>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</si>
  <si>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</si>
  <si>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</si>
  <si>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</si>
  <si>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</si>
  <si>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</si>
  <si>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</si>
  <si>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</si>
  <si>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</si>
  <si>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</si>
  <si>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</si>
  <si>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</si>
  <si>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</si>
  <si>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</si>
  <si>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</si>
  <si>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</si>
  <si>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</si>
  <si>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</si>
  <si>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</si>
  <si>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</si>
  <si>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</si>
  <si>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</si>
  <si>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</si>
  <si>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</si>
  <si>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</si>
  <si>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</si>
  <si>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</si>
  <si>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</si>
  <si>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</si>
  <si>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</si>
  <si>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</si>
  <si>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</si>
  <si>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</si>
  <si>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</si>
  <si>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</si>
  <si>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</si>
  <si>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</si>
  <si>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</si>
  <si>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</si>
  <si>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</si>
  <si>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</si>
  <si>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</si>
  <si>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</si>
  <si>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</si>
  <si>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</si>
  <si>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</si>
  <si>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</si>
  <si>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</si>
  <si>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</si>
  <si>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</si>
  <si>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</si>
  <si>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</si>
  <si>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</si>
  <si>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</si>
  <si>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</si>
  <si>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</si>
  <si>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</si>
  <si>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</si>
  <si>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</si>
  <si>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</si>
  <si>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</si>
  <si>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</si>
  <si>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</si>
  <si>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</si>
  <si>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</si>
  <si>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</si>
  <si>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</si>
  <si>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</si>
  <si>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</si>
  <si>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</si>
  <si>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</si>
  <si>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</si>
  <si>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</si>
  <si>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</si>
  <si>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</si>
  <si>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</si>
  <si>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</si>
  <si>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</si>
  <si>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</si>
  <si>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</si>
  <si>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</si>
  <si>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</si>
  <si>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</si>
  <si>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</si>
  <si>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</si>
  <si>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</si>
  <si>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</si>
  <si>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</si>
  <si>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</si>
  <si>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</si>
  <si>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</si>
  <si>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</si>
  <si>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</si>
  <si>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</si>
  <si>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</si>
  <si>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</si>
  <si>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</si>
  <si>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</si>
  <si>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</si>
  <si>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</si>
  <si>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</si>
  <si>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</si>
  <si>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</si>
  <si>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</si>
  <si>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</si>
  <si>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</si>
  <si>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</si>
  <si>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</si>
  <si>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</si>
  <si>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</si>
  <si>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</si>
  <si>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</si>
  <si>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</si>
  <si>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</si>
  <si>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</si>
  <si>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</si>
  <si>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</si>
  <si>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</si>
  <si>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</si>
  <si>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</si>
  <si>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</si>
  <si>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</si>
  <si>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</si>
  <si>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</si>
  <si>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</si>
  <si>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</si>
  <si>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</si>
  <si>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</si>
  <si>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</si>
  <si>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</si>
  <si>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</si>
  <si>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</si>
  <si>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</si>
  <si>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</si>
  <si>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</si>
  <si>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</si>
  <si>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</si>
  <si>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</si>
  <si>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</si>
  <si>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</si>
  <si>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</si>
  <si>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</si>
  <si>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</si>
  <si>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</si>
  <si>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</si>
  <si>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</si>
  <si>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</si>
  <si>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</si>
  <si>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</si>
  <si>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</si>
  <si>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</si>
  <si>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</si>
  <si>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</si>
  <si>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</si>
  <si>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</si>
  <si>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</si>
  <si>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</si>
  <si>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</si>
  <si>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</si>
  <si>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</si>
  <si>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</si>
  <si>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</si>
  <si>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</si>
  <si>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</si>
  <si>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</si>
  <si>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</si>
  <si>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</si>
  <si>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</si>
  <si>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</si>
  <si>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</si>
  <si>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</si>
  <si>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</si>
  <si>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</si>
  <si>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</si>
  <si>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</si>
  <si>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</si>
  <si>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</si>
  <si>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</si>
  <si>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</si>
  <si>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</si>
  <si>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</si>
  <si>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</si>
  <si>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</si>
  <si>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</si>
  <si>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</si>
  <si>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</si>
  <si>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</si>
  <si>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</si>
  <si>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</si>
  <si>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</si>
  <si>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</si>
  <si>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</si>
  <si>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</si>
  <si>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</si>
  <si>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</si>
  <si>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</si>
  <si>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</si>
  <si>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</si>
  <si>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</si>
  <si>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</si>
  <si>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</si>
  <si>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</si>
  <si>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</si>
  <si>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</si>
  <si>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</si>
  <si>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</si>
  <si>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</si>
  <si>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</si>
  <si>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</si>
  <si>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</si>
  <si>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</si>
  <si>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</si>
  <si>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</si>
  <si>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</si>
  <si>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</si>
  <si>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</si>
  <si>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</si>
  <si>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</si>
  <si>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</si>
  <si>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</si>
  <si>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</si>
  <si>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</si>
  <si>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</si>
  <si>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</si>
  <si>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</si>
  <si>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</si>
  <si>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</si>
  <si>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</si>
  <si>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</si>
  <si>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</si>
  <si>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</si>
  <si>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</si>
  <si>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</si>
  <si>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</si>
  <si>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</si>
  <si>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</si>
  <si>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</si>
  <si>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</si>
  <si>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</si>
  <si>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</si>
  <si>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</si>
  <si>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</si>
  <si>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</si>
  <si>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</si>
  <si>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</si>
  <si>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</si>
  <si>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</si>
  <si>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</si>
  <si>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</si>
  <si>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</si>
  <si>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</si>
  <si>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</si>
  <si>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</si>
  <si>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</si>
  <si>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</si>
  <si>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</si>
  <si>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</si>
  <si>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</si>
  <si>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</si>
  <si>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</si>
  <si>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</si>
  <si>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</si>
  <si>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</si>
  <si>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</si>
  <si>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</si>
  <si>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</si>
  <si>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</si>
  <si>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</si>
  <si>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</si>
  <si>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</si>
  <si>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</si>
  <si>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</si>
  <si>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</si>
  <si>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</si>
  <si>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</si>
  <si>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</si>
  <si>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</si>
  <si>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</si>
  <si>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</si>
  <si>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</si>
  <si>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</si>
  <si>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</si>
  <si>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</si>
  <si>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</si>
  <si>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</si>
  <si>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</si>
  <si>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</si>
  <si>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</si>
  <si>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</si>
  <si>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</si>
  <si>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</si>
  <si>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</si>
  <si>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</si>
  <si>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</si>
  <si>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</si>
  <si>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</si>
  <si>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</si>
  <si>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</si>
  <si>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</si>
  <si>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</si>
  <si>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</si>
  <si>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</si>
  <si>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</si>
  <si>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</si>
  <si>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</si>
  <si>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</si>
  <si>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</si>
  <si>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</si>
  <si>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</si>
  <si>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</si>
  <si>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</si>
  <si>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</si>
  <si>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</si>
  <si>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</si>
  <si>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</si>
  <si>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</si>
  <si>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</si>
  <si>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</si>
  <si>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</si>
  <si>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</si>
  <si>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</si>
  <si>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</si>
  <si>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</si>
  <si>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</si>
  <si>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</si>
  <si>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</si>
  <si>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</si>
  <si>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</si>
  <si>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</si>
  <si>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</si>
  <si>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</si>
  <si>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</si>
  <si>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</si>
  <si>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</si>
  <si>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</si>
  <si>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</si>
  <si>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</si>
  <si>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</si>
  <si>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</si>
  <si>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</si>
  <si>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</si>
  <si>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</si>
  <si>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</si>
  <si>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</si>
  <si>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</si>
  <si>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</si>
  <si>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</si>
  <si>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</si>
  <si>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</si>
  <si>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</si>
  <si>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</si>
  <si>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</si>
  <si>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</si>
  <si>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</si>
  <si>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</si>
  <si>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</si>
  <si>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</si>
  <si>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</si>
  <si>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</si>
  <si>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</si>
  <si>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</si>
  <si>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</si>
  <si>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</si>
  <si>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</si>
  <si>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</si>
  <si>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</si>
  <si>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</si>
  <si>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</si>
  <si>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</si>
  <si>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</si>
  <si>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</si>
  <si>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</si>
  <si>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</si>
  <si>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</si>
  <si>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</si>
  <si>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</si>
  <si>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</si>
  <si>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</si>
  <si>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</si>
  <si>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</si>
  <si>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</si>
  <si>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</si>
  <si>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</si>
  <si>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</si>
  <si>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</si>
  <si>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</si>
  <si>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</si>
  <si>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</si>
  <si>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</si>
  <si>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</si>
  <si>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</si>
  <si>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</si>
  <si>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</si>
  <si>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</si>
  <si>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</si>
  <si>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</si>
  <si>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</si>
  <si>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</si>
  <si>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</si>
  <si>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</si>
  <si>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</si>
  <si>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</si>
  <si>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</si>
  <si>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</si>
  <si>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</si>
  <si>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</si>
  <si>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</si>
  <si>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</si>
  <si>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</si>
  <si>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</si>
  <si>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</si>
  <si>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</si>
  <si>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</si>
  <si>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</si>
  <si>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</si>
  <si>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</si>
  <si>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</si>
  <si>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</si>
  <si>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</si>
  <si>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</si>
  <si>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</si>
  <si>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</si>
  <si>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</si>
  <si>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</si>
  <si>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</si>
  <si>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</si>
  <si>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</si>
  <si>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</si>
  <si>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</si>
  <si>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</si>
  <si>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</si>
  <si>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</si>
  <si>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</si>
  <si>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</si>
  <si>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</si>
  <si>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</si>
  <si>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</si>
  <si>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</si>
  <si>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</si>
  <si>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</si>
  <si>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</si>
  <si>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</si>
  <si>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</si>
  <si>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</si>
  <si>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</si>
  <si>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</si>
  <si>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</si>
  <si>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</si>
  <si>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</si>
  <si>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</si>
  <si>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</si>
  <si>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</si>
  <si>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</si>
  <si>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</si>
  <si>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</si>
  <si>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</si>
  <si>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</si>
  <si>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</si>
  <si>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</si>
  <si>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</si>
  <si>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</si>
  <si>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</si>
  <si>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</si>
  <si>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</si>
  <si>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</si>
  <si>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</si>
  <si>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</si>
  <si>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</si>
  <si>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</si>
  <si>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</si>
  <si>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</si>
  <si>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</si>
  <si>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</si>
  <si>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</si>
  <si>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</si>
  <si>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</si>
  <si>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</si>
  <si>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</si>
  <si>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</si>
  <si>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</si>
  <si>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</si>
  <si>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</si>
  <si>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</si>
  <si>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</si>
  <si>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</si>
  <si>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</si>
  <si>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</si>
  <si>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</si>
  <si>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</si>
  <si>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</si>
  <si>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</si>
  <si>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</si>
  <si>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</si>
  <si>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</si>
  <si>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</si>
  <si>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</si>
  <si>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</si>
  <si>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</si>
  <si>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</si>
  <si>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</si>
  <si>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</si>
  <si>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</si>
  <si>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</si>
  <si>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</si>
  <si>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</si>
  <si>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</si>
  <si>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</si>
  <si>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</si>
  <si>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</si>
  <si>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</si>
  <si>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</si>
  <si>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</si>
  <si>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</si>
  <si>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</si>
  <si>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</si>
  <si>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</si>
  <si>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</si>
  <si>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</si>
  <si>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</si>
  <si>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</si>
  <si>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</si>
  <si>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</si>
  <si>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</si>
  <si>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</si>
  <si>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</si>
  <si>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</si>
  <si>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</si>
  <si>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</si>
  <si>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</si>
  <si>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</si>
  <si>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</si>
  <si>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</si>
  <si>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</si>
  <si>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</si>
  <si>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</si>
  <si>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</si>
  <si>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</si>
  <si>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</si>
  <si>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</si>
  <si>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</si>
  <si>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</si>
  <si>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</si>
  <si>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</si>
  <si>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</si>
  <si>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</si>
  <si>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</si>
  <si>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</si>
  <si>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</si>
  <si>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</si>
  <si>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</si>
  <si>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</si>
  <si>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</si>
  <si>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</si>
  <si>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</si>
  <si>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</si>
  <si>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</si>
  <si>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</si>
  <si>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</si>
  <si>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</si>
  <si>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</si>
  <si>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</si>
  <si>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</si>
  <si>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</si>
  <si>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</si>
  <si>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</si>
  <si>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</si>
  <si>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</si>
  <si>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</si>
  <si>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</si>
  <si>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</si>
  <si>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</si>
  <si>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</si>
  <si>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</si>
  <si>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</si>
  <si>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</si>
  <si>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</si>
  <si>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</si>
  <si>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</si>
  <si>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</si>
  <si>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</si>
  <si>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</si>
  <si>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</si>
  <si>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</si>
  <si>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</si>
  <si>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</si>
  <si>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</si>
  <si>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</si>
  <si>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</si>
  <si>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</si>
  <si>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</si>
  <si>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</si>
  <si>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</si>
  <si>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</si>
  <si>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</si>
  <si>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</si>
  <si>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</si>
  <si>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</si>
  <si>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</si>
  <si>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</si>
  <si>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</si>
  <si>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</si>
  <si>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</si>
  <si>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</si>
  <si>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</si>
  <si>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</si>
  <si>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</si>
  <si>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</si>
  <si>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</si>
  <si>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</si>
  <si>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</si>
  <si>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</si>
  <si>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</si>
  <si>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</si>
  <si>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</si>
  <si>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</si>
  <si>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</si>
  <si>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</si>
  <si>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</si>
  <si>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</si>
  <si>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</si>
  <si>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</si>
  <si>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</si>
  <si>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</si>
  <si>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</si>
  <si>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</si>
  <si>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</si>
  <si>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</si>
  <si>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</si>
  <si>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</si>
  <si>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</si>
  <si>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</si>
  <si>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</si>
  <si>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</si>
  <si>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</si>
  <si>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</si>
  <si>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</si>
  <si>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</si>
  <si>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</si>
  <si>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</si>
  <si>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</si>
  <si>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</si>
  <si>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</si>
  <si>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</si>
  <si>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</si>
  <si>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</si>
  <si>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</si>
  <si>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</si>
  <si>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</si>
  <si>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</si>
  <si>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</si>
  <si>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</si>
  <si>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</si>
  <si>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</si>
  <si>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</si>
  <si>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</si>
  <si>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</si>
  <si>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</si>
  <si>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</si>
  <si>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</si>
  <si>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</si>
  <si>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</si>
  <si>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</si>
  <si>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</si>
  <si>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</si>
  <si>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</si>
  <si>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</si>
  <si>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</si>
  <si>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</si>
  <si>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</si>
  <si>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</si>
  <si>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</si>
  <si>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</si>
  <si>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</si>
  <si>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</si>
  <si>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</si>
  <si>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</si>
  <si>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</si>
  <si>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</si>
  <si>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</si>
  <si>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</si>
  <si>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</si>
  <si>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</si>
  <si>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</si>
  <si>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</si>
  <si>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</si>
  <si>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</si>
  <si>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</si>
  <si>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</si>
  <si>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</si>
  <si>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</si>
  <si>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</si>
  <si>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</si>
  <si>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</si>
  <si>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</si>
  <si>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</si>
  <si>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</si>
  <si>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</si>
  <si>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</si>
  <si>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</si>
  <si>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</si>
  <si>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</si>
  <si>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</si>
  <si>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</si>
  <si>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</si>
  <si>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</si>
  <si>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</si>
  <si>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</si>
  <si>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</si>
  <si>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</si>
  <si>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</si>
  <si>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</si>
  <si>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</si>
  <si>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</si>
  <si>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</si>
  <si>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</si>
  <si>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</si>
  <si>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</si>
  <si>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</si>
  <si>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</si>
  <si>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</si>
  <si>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</si>
  <si>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</si>
  <si>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</si>
  <si>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</si>
  <si>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</si>
  <si>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</si>
  <si>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</si>
  <si>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</si>
  <si>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</si>
  <si>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</si>
  <si>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</si>
  <si>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</si>
  <si>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</si>
  <si>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</si>
  <si>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</si>
  <si>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</si>
  <si>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</si>
  <si>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</si>
  <si>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</si>
  <si>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</si>
  <si>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</si>
  <si>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</si>
  <si>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</si>
  <si>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</si>
  <si>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</si>
  <si>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</si>
  <si>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</si>
  <si>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</si>
  <si>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</si>
  <si>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</si>
  <si>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</si>
  <si>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</si>
  <si>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</si>
  <si>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</si>
  <si>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</si>
  <si>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</si>
  <si>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</si>
  <si>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</si>
  <si>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</si>
  <si>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</si>
  <si>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</si>
  <si>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</si>
  <si>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</si>
  <si>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</si>
  <si>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</si>
  <si>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</si>
  <si>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</si>
  <si>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</si>
  <si>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</si>
  <si>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</si>
  <si>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</si>
  <si>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</si>
  <si>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</si>
  <si>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</si>
  <si>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</si>
  <si>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</si>
  <si>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</si>
  <si>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</si>
  <si>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</si>
  <si>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</si>
  <si>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</si>
  <si>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</si>
  <si>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</si>
  <si>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</si>
  <si>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</si>
  <si>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</si>
  <si>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</si>
  <si>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</si>
  <si>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</si>
  <si>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</si>
  <si>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</si>
  <si>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</si>
  <si>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</si>
  <si>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</si>
  <si>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</si>
  <si>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</si>
  <si>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</si>
  <si>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</si>
  <si>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</si>
  <si>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</si>
  <si>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</si>
  <si>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</si>
  <si>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</si>
  <si>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</si>
  <si>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</si>
  <si>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</si>
  <si>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</si>
  <si>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</si>
  <si>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</si>
  <si>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</si>
  <si>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</si>
  <si>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</si>
  <si>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</si>
  <si>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</si>
  <si>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</si>
  <si>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</si>
  <si>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</si>
  <si>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</si>
  <si>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</si>
  <si>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</si>
  <si>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</si>
  <si>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</si>
  <si>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</si>
  <si>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</si>
  <si>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</si>
  <si>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</si>
  <si>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</si>
  <si>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</si>
  <si>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</si>
  <si>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</si>
  <si>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</si>
  <si>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</si>
  <si>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</si>
  <si>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</si>
  <si>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</si>
  <si>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</si>
  <si>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</si>
  <si>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</si>
  <si>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</si>
  <si>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</si>
  <si>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</si>
  <si>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</si>
  <si>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</si>
  <si>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</si>
  <si>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</si>
  <si>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</si>
  <si>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</si>
  <si>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</si>
  <si>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</si>
  <si>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</si>
  <si>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</si>
  <si>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</si>
  <si>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</si>
  <si>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</si>
  <si>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</si>
  <si>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</si>
  <si>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</si>
  <si>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</si>
  <si>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</si>
  <si>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</si>
  <si>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</si>
  <si>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</si>
  <si>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</si>
  <si>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</si>
  <si>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</si>
  <si>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</si>
  <si>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</si>
  <si>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</si>
  <si>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</si>
  <si>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</si>
  <si>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</si>
  <si>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</si>
  <si>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</si>
  <si>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</si>
  <si>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</si>
  <si>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</si>
  <si>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</si>
  <si>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</si>
  <si>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</si>
  <si>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</si>
  <si>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</si>
  <si>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</si>
  <si>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</si>
  <si>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</si>
  <si>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</si>
  <si>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</si>
  <si>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</si>
  <si>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</si>
  <si>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</si>
  <si>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</si>
  <si>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</si>
  <si>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</si>
  <si>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</si>
  <si>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</si>
  <si>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</si>
  <si>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</si>
  <si>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</si>
  <si>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</si>
  <si>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</si>
  <si>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</si>
  <si>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</si>
  <si>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</si>
  <si>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</si>
  <si>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</si>
  <si>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</si>
  <si>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</si>
  <si>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</si>
  <si>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</si>
  <si>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</si>
  <si>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</si>
  <si>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</si>
  <si>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</si>
  <si>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</si>
  <si>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</si>
  <si>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</si>
  <si>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</si>
  <si>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</si>
  <si>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</si>
  <si>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</si>
  <si>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</si>
  <si>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</si>
  <si>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</si>
  <si>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</si>
  <si>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</si>
  <si>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</si>
  <si>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</si>
  <si>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</si>
  <si>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</si>
  <si>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</si>
  <si>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</si>
  <si>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</si>
  <si>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</si>
  <si>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</si>
  <si>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</si>
  <si>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</si>
  <si>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</si>
  <si>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</si>
  <si>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</si>
  <si>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</si>
  <si>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</si>
  <si>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</si>
  <si>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</si>
  <si>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</si>
  <si>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</si>
  <si>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</si>
  <si>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</si>
  <si>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</si>
  <si>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</si>
  <si>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</si>
  <si>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</si>
  <si>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</si>
  <si>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</si>
  <si>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</si>
  <si>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</si>
  <si>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</si>
  <si>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</si>
  <si>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</si>
  <si>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</si>
  <si>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</si>
  <si>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</si>
  <si>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</si>
  <si>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</si>
  <si>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</si>
  <si>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</si>
  <si>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</si>
  <si>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</si>
  <si>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</si>
  <si>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</si>
  <si>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</si>
  <si>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</si>
  <si>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</si>
  <si>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</si>
  <si>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</si>
  <si>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</si>
  <si>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</si>
  <si>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</si>
  <si>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</si>
  <si>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</si>
  <si>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</si>
  <si>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</si>
  <si>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</si>
  <si>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</si>
  <si>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</si>
  <si>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</si>
  <si>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</si>
  <si>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</si>
  <si>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</si>
  <si>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</si>
  <si>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</si>
  <si>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</si>
  <si>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</si>
  <si>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</si>
  <si>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</si>
  <si>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</si>
  <si>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</si>
  <si>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</si>
  <si>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</si>
  <si>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</si>
  <si>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</si>
  <si>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</si>
  <si>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</si>
  <si>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</si>
  <si>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</si>
  <si>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</si>
  <si>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</si>
  <si>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</si>
  <si>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</si>
  <si>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</si>
  <si>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</si>
  <si>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</si>
  <si>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</si>
  <si>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</si>
  <si>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</si>
  <si>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</si>
  <si>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</si>
  <si>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</si>
  <si>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</si>
  <si>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</si>
  <si>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</si>
  <si>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</si>
  <si>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</si>
  <si>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</si>
  <si>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</si>
  <si>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</si>
  <si>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</si>
  <si>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</si>
  <si>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</si>
  <si>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</si>
  <si>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</si>
  <si>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</si>
  <si>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</si>
  <si>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</si>
  <si>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</si>
  <si>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</si>
  <si>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</si>
  <si>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</si>
  <si>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</si>
  <si>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</si>
  <si>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</si>
  <si>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</si>
  <si>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</si>
  <si>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</si>
  <si>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</si>
  <si>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</si>
  <si>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</si>
  <si>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</si>
  <si>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</si>
  <si>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</si>
  <si>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</si>
  <si>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</si>
  <si>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</si>
  <si>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</si>
  <si>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</si>
  <si>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</si>
  <si>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</si>
  <si>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</si>
  <si>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</si>
  <si>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</si>
  <si>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</si>
  <si>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</si>
  <si>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</si>
  <si>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</si>
  <si>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</si>
  <si>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</si>
  <si>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</si>
  <si>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</si>
  <si>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</si>
  <si>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</si>
  <si>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</si>
  <si>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</si>
  <si>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</si>
  <si>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</si>
  <si>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</si>
  <si>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</si>
  <si>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</si>
  <si>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</si>
  <si>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</si>
  <si>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</si>
  <si>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</si>
  <si>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</si>
  <si>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</si>
  <si>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</si>
  <si>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</si>
  <si>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</si>
  <si>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</si>
  <si>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</si>
  <si>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</si>
  <si>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</si>
  <si>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</si>
  <si>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</si>
  <si>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</si>
  <si>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</si>
  <si>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</si>
  <si>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</si>
  <si>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</si>
  <si>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</si>
  <si>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</si>
  <si>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</si>
  <si>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</si>
  <si>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</si>
  <si>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</si>
  <si>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</si>
  <si>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</si>
  <si>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</si>
  <si>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</si>
  <si>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</si>
  <si>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</si>
  <si>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</si>
  <si>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</si>
  <si>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</si>
  <si>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</si>
  <si>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</si>
  <si>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</si>
  <si>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</si>
  <si>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</si>
  <si>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</si>
  <si>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</si>
  <si>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</si>
  <si>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</si>
  <si>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</si>
  <si>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</si>
  <si>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</si>
  <si>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</si>
  <si>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</si>
  <si>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</si>
  <si>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</si>
  <si>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</si>
  <si>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</si>
  <si>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</si>
  <si>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</si>
  <si>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</si>
  <si>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</si>
  <si>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</si>
  <si>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</si>
  <si>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</si>
  <si>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</si>
  <si>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</si>
  <si>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</si>
  <si>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</si>
  <si>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</si>
  <si>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</si>
  <si>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</si>
  <si>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</si>
  <si>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</si>
  <si>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</si>
  <si>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</si>
  <si>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</si>
  <si>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</si>
  <si>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</si>
  <si>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</si>
  <si>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</si>
  <si>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</si>
  <si>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</si>
  <si>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</si>
  <si>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</si>
  <si>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</si>
  <si>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</si>
  <si>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</si>
  <si>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</si>
  <si>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</si>
  <si>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</si>
  <si>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</si>
  <si>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</si>
  <si>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</si>
  <si>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</si>
  <si>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</si>
  <si>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</si>
  <si>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</si>
  <si>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</si>
  <si>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</si>
  <si>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</si>
  <si>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</si>
  <si>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</si>
  <si>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</si>
  <si>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</si>
  <si>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</si>
  <si>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</si>
  <si>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</si>
  <si>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</si>
  <si>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</si>
  <si>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</si>
  <si>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</si>
  <si>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</si>
  <si>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</si>
  <si>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</si>
  <si>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</si>
  <si>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</si>
  <si>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</si>
  <si>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</si>
  <si>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</si>
  <si>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</si>
  <si>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</si>
  <si>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</si>
  <si>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</si>
  <si>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</si>
  <si>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</si>
  <si>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</si>
  <si>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</si>
  <si>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</si>
  <si>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</si>
  <si>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</si>
  <si>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</si>
  <si>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</si>
  <si>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</si>
  <si>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</si>
  <si>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</si>
  <si>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</si>
  <si>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</si>
  <si>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</si>
  <si>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</si>
  <si>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</si>
  <si>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</si>
  <si>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</si>
  <si>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</si>
  <si>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</si>
  <si>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</si>
  <si>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</si>
  <si>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</si>
  <si>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</si>
  <si>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</si>
  <si>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</si>
  <si>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</si>
  <si>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</si>
  <si>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</si>
  <si>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</si>
  <si>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</si>
  <si>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</si>
  <si>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</si>
  <si>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</si>
  <si>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</si>
  <si>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</si>
  <si>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</si>
  <si>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</si>
  <si>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</si>
  <si>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</si>
  <si>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</si>
  <si>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</si>
  <si>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</si>
  <si>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</si>
  <si>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</si>
  <si>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</si>
  <si>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</si>
  <si>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</si>
  <si>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</si>
  <si>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</si>
  <si>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</si>
  <si>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</si>
  <si>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</si>
  <si>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</si>
  <si>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</si>
  <si>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</si>
  <si>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</si>
  <si>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</si>
  <si>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</si>
  <si>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</si>
  <si>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</si>
  <si>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</si>
  <si>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</si>
  <si>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</si>
  <si>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</si>
  <si>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</si>
  <si>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</si>
  <si>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</si>
  <si>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</si>
  <si>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</si>
  <si>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</si>
  <si>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</si>
  <si>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</si>
  <si>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</si>
  <si>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</si>
  <si>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</si>
  <si>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</si>
  <si>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</si>
  <si>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</si>
  <si>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</si>
  <si>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</si>
  <si>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</si>
  <si>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</si>
  <si>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</si>
  <si>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</si>
  <si>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</si>
  <si>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</si>
  <si>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</si>
  <si>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</si>
  <si>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</si>
  <si>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</si>
  <si>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</si>
  <si>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</si>
  <si>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</si>
  <si>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</si>
  <si>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</si>
  <si>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</si>
  <si>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</si>
  <si>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</si>
  <si>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</si>
  <si>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</si>
  <si>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</si>
  <si>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</si>
  <si>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</si>
  <si>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</si>
  <si>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</si>
  <si>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</si>
  <si>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</si>
  <si>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</si>
  <si>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</si>
  <si>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</si>
  <si>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</si>
  <si>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</si>
  <si>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</si>
  <si>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</si>
  <si>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</si>
  <si>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</si>
  <si>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</si>
  <si>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</si>
  <si>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</si>
  <si>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</si>
  <si>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</si>
  <si>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</si>
  <si>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</si>
  <si>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</si>
  <si>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</si>
  <si>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</si>
  <si>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</si>
  <si>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</si>
  <si>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</si>
  <si>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</si>
  <si>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</si>
  <si>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</si>
  <si>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</si>
  <si>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</si>
  <si>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</si>
  <si>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</si>
  <si>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</si>
  <si>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</si>
  <si>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</si>
  <si>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</si>
  <si>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</si>
  <si>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</si>
  <si>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</si>
  <si>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</si>
  <si>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</si>
  <si>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</si>
  <si>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</si>
  <si>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</si>
  <si>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</si>
  <si>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</si>
  <si>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</si>
  <si>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</si>
  <si>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</si>
  <si>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</si>
  <si>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</si>
  <si>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</si>
  <si>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</si>
  <si>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</si>
  <si>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</si>
  <si>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</si>
  <si>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</si>
  <si>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</si>
  <si>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</si>
  <si>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</si>
  <si>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</si>
  <si>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</si>
  <si>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</si>
  <si>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</si>
  <si>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</si>
  <si>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</si>
  <si>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</si>
  <si>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</si>
  <si>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</si>
  <si>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</si>
  <si>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</si>
  <si>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</si>
  <si>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</si>
  <si>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</si>
  <si>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</si>
  <si>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</si>
  <si>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</si>
  <si>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</si>
  <si>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</si>
  <si>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</si>
  <si>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</si>
  <si>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</si>
  <si>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</si>
  <si>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</si>
  <si>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</si>
  <si>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</si>
  <si>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</si>
  <si>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</si>
  <si>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</si>
  <si>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</si>
  <si>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</si>
  <si>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</si>
  <si>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</si>
  <si>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</si>
  <si>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</si>
  <si>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</si>
  <si>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</si>
  <si>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</si>
  <si>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</si>
  <si>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</si>
  <si>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</si>
  <si>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</si>
  <si>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</si>
  <si>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</si>
  <si>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</si>
  <si>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</si>
  <si>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</si>
  <si>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</si>
  <si>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</si>
  <si>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</si>
  <si>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</si>
  <si>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</si>
  <si>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</si>
  <si>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</si>
  <si>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</si>
  <si>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</si>
  <si>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</si>
  <si>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</si>
  <si>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</si>
  <si>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</si>
  <si>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</si>
  <si>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</si>
  <si>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</si>
  <si>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</si>
  <si>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</si>
  <si>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</si>
  <si>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</si>
  <si>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</si>
  <si>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</si>
  <si>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</si>
  <si>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</si>
  <si>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</si>
  <si>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</si>
  <si>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</si>
  <si>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</si>
  <si>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</si>
  <si>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</si>
  <si>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</si>
  <si>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</si>
  <si>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</si>
  <si>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</si>
  <si>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</si>
  <si>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</si>
  <si>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</si>
  <si>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</si>
  <si>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</si>
  <si>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</si>
  <si>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</si>
  <si>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</si>
  <si>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</si>
  <si>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</si>
  <si>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</si>
  <si>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</si>
  <si>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</si>
  <si>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</si>
  <si>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</si>
  <si>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</si>
  <si>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</si>
  <si>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</si>
  <si>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</si>
  <si>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</si>
  <si>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</si>
  <si>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</si>
  <si>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</si>
  <si>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</si>
  <si>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</si>
  <si>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</si>
  <si>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</si>
  <si>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</si>
  <si>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</si>
  <si>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</si>
  <si>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</si>
  <si>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</si>
  <si>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</si>
  <si>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</si>
  <si>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</si>
  <si>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</si>
  <si>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</si>
  <si>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</si>
  <si>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</si>
  <si>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</si>
  <si>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</si>
  <si>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</si>
  <si>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</si>
  <si>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</si>
  <si>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</si>
  <si>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</si>
  <si>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</si>
  <si>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</si>
  <si>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</si>
  <si>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</si>
  <si>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</si>
  <si>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</si>
  <si>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</si>
  <si>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</si>
  <si>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</si>
  <si>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</si>
  <si>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</si>
  <si>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</si>
  <si>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</si>
  <si>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</si>
  <si>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</si>
  <si>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</si>
  <si>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</si>
  <si>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</si>
  <si>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</si>
  <si>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</si>
  <si>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</si>
  <si>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</si>
  <si>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</si>
  <si>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</si>
  <si>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</si>
  <si>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</si>
  <si>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</si>
  <si>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</si>
  <si>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</si>
  <si>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</si>
  <si>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</si>
  <si>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</si>
  <si>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</si>
  <si>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</si>
  <si>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</si>
  <si>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</si>
  <si>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</si>
  <si>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</si>
  <si>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</si>
  <si>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</si>
  <si>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</si>
  <si>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</si>
  <si>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</si>
  <si>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</si>
  <si>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</si>
  <si>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</si>
  <si>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</si>
  <si>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</si>
  <si>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</si>
  <si>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</si>
  <si>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</si>
  <si>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</si>
  <si>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</si>
  <si>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</si>
  <si>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</si>
  <si>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</si>
  <si>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</si>
  <si>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</si>
  <si>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</si>
  <si>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</si>
  <si>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</si>
  <si>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</si>
  <si>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</si>
  <si>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</si>
  <si>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</si>
  <si>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</si>
  <si>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</si>
  <si>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</si>
  <si>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</si>
  <si>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</si>
  <si>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</si>
  <si>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</si>
  <si>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</si>
  <si>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</si>
  <si>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</si>
  <si>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</si>
  <si>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</si>
  <si>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</si>
  <si>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</si>
  <si>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</si>
  <si>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</si>
  <si>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</si>
  <si>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</si>
  <si>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</si>
  <si>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</si>
  <si>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</si>
  <si>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</si>
  <si>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</si>
  <si>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</si>
  <si>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</si>
  <si>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</si>
  <si>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</si>
  <si>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</si>
  <si>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</si>
  <si>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</si>
  <si>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</si>
  <si>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</si>
  <si>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</si>
  <si>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</si>
  <si>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</si>
  <si>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</si>
  <si>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</si>
  <si>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</si>
  <si>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</si>
  <si>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</si>
  <si>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</si>
  <si>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</si>
  <si>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</si>
  <si>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</si>
  <si>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</si>
  <si>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</si>
  <si>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</si>
  <si>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</si>
  <si>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</si>
  <si>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</si>
  <si>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</si>
  <si>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</si>
  <si>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</si>
  <si>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</si>
  <si>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</si>
  <si>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</si>
  <si>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</si>
  <si>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</si>
  <si>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</si>
  <si>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</si>
  <si>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</si>
  <si>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</si>
  <si>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</si>
  <si>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</si>
  <si>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</si>
  <si>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</si>
  <si>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</si>
  <si>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</si>
  <si>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</si>
  <si>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</si>
  <si>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</si>
  <si>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</si>
  <si>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</si>
  <si>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</si>
  <si>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</si>
  <si>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</si>
  <si>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</si>
  <si>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</si>
  <si>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</si>
  <si>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</si>
  <si>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</si>
  <si>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</si>
  <si>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</si>
  <si>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</si>
  <si>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</si>
  <si>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</si>
  <si>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</si>
  <si>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</si>
  <si>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</si>
  <si>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</si>
  <si>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</si>
  <si>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</si>
  <si>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</si>
  <si>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</si>
  <si>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</si>
  <si>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</si>
  <si>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</si>
  <si>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</si>
  <si>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</si>
  <si>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</si>
  <si>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</si>
  <si>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</si>
  <si>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</si>
  <si>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</si>
  <si>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</si>
  <si>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</si>
  <si>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</si>
  <si>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</si>
  <si>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</si>
  <si>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</si>
  <si>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</si>
  <si>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</si>
  <si>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</si>
  <si>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</si>
  <si>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</si>
  <si>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</si>
  <si>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</si>
  <si>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</si>
  <si>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</si>
  <si>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</si>
  <si>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</si>
  <si>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</si>
  <si>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</si>
  <si>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</si>
  <si>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</si>
  <si>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</si>
  <si>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</si>
  <si>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</si>
  <si>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</si>
  <si>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</si>
  <si>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</si>
  <si>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</si>
  <si>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</si>
  <si>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</si>
  <si>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</si>
  <si>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</si>
  <si>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</si>
  <si>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</si>
  <si>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</si>
  <si>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</si>
  <si>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</si>
  <si>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</si>
  <si>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</si>
  <si>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</si>
  <si>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</si>
  <si>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</si>
  <si>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</si>
  <si>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</si>
  <si>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</si>
  <si>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</si>
  <si>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</si>
  <si>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</si>
  <si>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</si>
  <si>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</si>
  <si>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</si>
  <si>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</si>
  <si>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</si>
  <si>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</si>
  <si>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</si>
  <si>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</si>
  <si>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</si>
  <si>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</si>
  <si>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</si>
  <si>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</si>
  <si>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</si>
  <si>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</si>
  <si>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</si>
  <si>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</si>
  <si>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</si>
  <si>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</si>
  <si>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</si>
  <si>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</si>
  <si>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</si>
  <si>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</si>
  <si>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</si>
  <si>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</si>
  <si>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</si>
  <si>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</si>
  <si>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</si>
  <si>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</si>
  <si>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</si>
  <si>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</si>
  <si>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</si>
  <si>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</si>
  <si>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</si>
  <si>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</si>
  <si>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</si>
  <si>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</si>
  <si>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</si>
  <si>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</si>
  <si>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</si>
  <si>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</si>
  <si>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</si>
  <si>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</si>
  <si>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</si>
  <si>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</si>
  <si>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</si>
  <si>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</si>
  <si>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</si>
  <si>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</si>
  <si>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</si>
  <si>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</si>
  <si>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</si>
  <si>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</si>
  <si>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</si>
  <si>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</si>
  <si>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</si>
  <si>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</si>
  <si>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</si>
  <si>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</si>
  <si>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</si>
  <si>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</si>
  <si>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</si>
  <si>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</si>
  <si>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</si>
  <si>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</si>
  <si>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</si>
  <si>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</si>
  <si>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</si>
  <si>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</si>
  <si>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</si>
  <si>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</si>
  <si>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</si>
  <si>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</si>
  <si>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</si>
  <si>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</si>
  <si>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</si>
  <si>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</si>
  <si>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</si>
  <si>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</si>
  <si>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</si>
  <si>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</si>
  <si>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</si>
  <si>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</si>
  <si>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</si>
  <si>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</si>
  <si>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</si>
  <si>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</si>
  <si>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</si>
  <si>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</si>
  <si>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</si>
  <si>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</si>
  <si>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</si>
  <si>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</si>
  <si>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</si>
  <si>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</si>
  <si>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</si>
  <si>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</si>
  <si>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</si>
  <si>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</si>
  <si>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</si>
  <si>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</si>
  <si>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</si>
  <si>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</si>
  <si>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</si>
  <si>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</si>
  <si>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</si>
  <si>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</si>
  <si>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</si>
  <si>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</si>
  <si>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</si>
  <si>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</si>
  <si>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</si>
  <si>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</si>
  <si>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</si>
  <si>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</si>
  <si>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</si>
  <si>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</si>
  <si>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</si>
  <si>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</si>
  <si>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</si>
  <si>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</si>
  <si>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</si>
  <si>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</si>
  <si>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</si>
  <si>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</si>
  <si>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</si>
  <si>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</si>
  <si>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</si>
  <si>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</si>
  <si>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</si>
  <si>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</si>
  <si>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</si>
  <si>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</si>
  <si>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</si>
  <si>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</si>
  <si>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</si>
  <si>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</si>
  <si>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</si>
  <si>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</si>
  <si>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</si>
  <si>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</si>
  <si>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</si>
  <si>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</si>
  <si>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</si>
  <si>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</si>
  <si>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</si>
  <si>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</si>
  <si>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</si>
  <si>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</si>
  <si>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</si>
  <si>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</si>
  <si>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</si>
  <si>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</si>
  <si>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</si>
  <si>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</si>
  <si>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</si>
  <si>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</si>
  <si>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</si>
  <si>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</si>
  <si>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</si>
  <si>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</si>
  <si>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</si>
  <si>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</si>
  <si>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</si>
  <si>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</si>
  <si>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</si>
  <si>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</si>
  <si>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</si>
  <si>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</si>
  <si>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</si>
  <si>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</si>
  <si>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</si>
  <si>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</si>
  <si>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</si>
  <si>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</si>
  <si>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</si>
  <si>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</si>
  <si>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</si>
  <si>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</si>
  <si>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</si>
  <si>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</si>
  <si>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</si>
  <si>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</si>
  <si>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</si>
  <si>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</si>
  <si>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</si>
  <si>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</si>
  <si>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</si>
  <si>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</si>
  <si>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</si>
  <si>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</si>
  <si>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</si>
  <si>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</si>
  <si>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</si>
  <si>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</si>
  <si>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</si>
  <si>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</si>
  <si>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</si>
  <si>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</si>
  <si>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</si>
  <si>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</si>
  <si>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</si>
  <si>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</si>
  <si>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</si>
  <si>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</si>
  <si>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</si>
  <si>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</si>
  <si>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</si>
  <si>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</si>
  <si>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</si>
  <si>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</si>
  <si>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</si>
  <si>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</si>
  <si>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</si>
  <si>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</si>
  <si>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</si>
  <si>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</si>
  <si>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</si>
  <si>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</si>
  <si>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</si>
  <si>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</si>
  <si>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</si>
  <si>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</si>
  <si>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</si>
  <si>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</si>
  <si>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</si>
  <si>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</si>
  <si>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</si>
  <si>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</si>
  <si>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</si>
  <si>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</si>
  <si>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</si>
  <si>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</si>
  <si>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</si>
  <si>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</si>
  <si>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</si>
  <si>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</si>
  <si>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</si>
  <si>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</si>
  <si>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</si>
  <si>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</si>
  <si>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</si>
  <si>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</si>
  <si>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</si>
  <si>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</si>
  <si>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</si>
  <si>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</si>
  <si>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</si>
  <si>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</si>
  <si>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</si>
  <si>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</si>
  <si>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</si>
  <si>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</si>
  <si>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</si>
  <si>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</si>
  <si>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</si>
  <si>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</si>
  <si>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</si>
  <si>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</si>
  <si>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</si>
  <si>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</si>
  <si>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</si>
  <si>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</si>
  <si>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</si>
  <si>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</si>
  <si>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</si>
  <si>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</si>
  <si>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</si>
  <si>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</si>
  <si>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</si>
  <si>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</si>
  <si>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</si>
  <si>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</si>
  <si>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</si>
  <si>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</si>
  <si>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</si>
  <si>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</si>
  <si>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</si>
  <si>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</si>
  <si>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</si>
  <si>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</si>
  <si>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</si>
  <si>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</si>
  <si>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</si>
  <si>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</si>
  <si>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</si>
  <si>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</si>
  <si>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</si>
  <si>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</si>
  <si>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</si>
  <si>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</si>
  <si>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</si>
  <si>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</si>
  <si>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</si>
  <si>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</si>
  <si>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</si>
  <si>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</si>
  <si>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</si>
  <si>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</si>
  <si>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</si>
  <si>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</si>
  <si>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</si>
  <si>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</si>
  <si>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</si>
  <si>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</si>
  <si>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</si>
  <si>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</si>
  <si>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</si>
  <si>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</si>
  <si>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</si>
  <si>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</si>
  <si>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</si>
  <si>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</si>
  <si>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</si>
  <si>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</si>
  <si>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</si>
  <si>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</si>
  <si>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</si>
  <si>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</si>
  <si>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</si>
  <si>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</si>
  <si>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</si>
  <si>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</si>
  <si>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</si>
  <si>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</si>
  <si>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</si>
  <si>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</si>
  <si>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</si>
  <si>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</si>
  <si>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</si>
  <si>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</si>
  <si>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</si>
  <si>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</si>
  <si>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</si>
  <si>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</si>
  <si>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</si>
  <si>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</si>
  <si>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</si>
  <si>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</si>
  <si>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</si>
  <si>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</si>
  <si>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</si>
  <si>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</si>
  <si>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</si>
  <si>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</si>
  <si>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</si>
  <si>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</si>
  <si>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</si>
  <si>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</si>
  <si>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</si>
  <si>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</si>
  <si>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</si>
  <si>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</si>
  <si>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</si>
  <si>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</si>
  <si>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</si>
  <si>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</si>
  <si>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</si>
  <si>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</si>
  <si>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</si>
  <si>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</si>
  <si>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</si>
  <si>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</si>
  <si>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</si>
  <si>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</si>
  <si>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</si>
  <si>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</si>
  <si>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</si>
  <si>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</si>
  <si>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</si>
  <si>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</si>
  <si>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</si>
  <si>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</si>
  <si>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</si>
  <si>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</si>
  <si>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</si>
  <si>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</si>
  <si>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</si>
  <si>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</si>
  <si>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</si>
  <si>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</si>
  <si>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</si>
  <si>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</si>
  <si>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</si>
  <si>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</si>
  <si>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</si>
  <si>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</si>
  <si>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</si>
  <si>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</si>
  <si>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</si>
  <si>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</si>
  <si>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</si>
  <si>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</si>
  <si>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</si>
  <si>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</si>
  <si>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</si>
  <si>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</si>
  <si>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</si>
  <si>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</si>
  <si>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</si>
  <si>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</si>
  <si>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</si>
  <si>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</si>
  <si>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</si>
  <si>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</si>
  <si>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</si>
  <si>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</si>
  <si>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</si>
  <si>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</si>
  <si>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</si>
  <si>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</si>
  <si>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</si>
  <si>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</si>
  <si>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</si>
  <si>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</si>
  <si>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</si>
  <si>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</si>
  <si>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</si>
  <si>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</si>
  <si>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</si>
  <si>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</si>
  <si>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</si>
  <si>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</si>
  <si>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</si>
  <si>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</si>
  <si>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</si>
  <si>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</si>
  <si>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</si>
  <si>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</si>
  <si>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</si>
  <si>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</si>
  <si>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</si>
  <si>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</si>
  <si>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</si>
  <si>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</si>
  <si>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</si>
  <si>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</si>
  <si>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</si>
  <si>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</si>
  <si>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</si>
  <si>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</si>
  <si>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</si>
  <si>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</si>
  <si>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</si>
  <si>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</si>
  <si>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</si>
  <si>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</si>
  <si>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</si>
  <si>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</si>
  <si>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</si>
  <si>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</si>
  <si>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</si>
  <si>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</si>
  <si>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</si>
  <si>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</si>
  <si>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</si>
  <si>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</si>
  <si>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</si>
  <si>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</si>
  <si>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</si>
  <si>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</si>
  <si>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</si>
  <si>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</si>
  <si>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</si>
  <si>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</si>
  <si>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</si>
  <si>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</si>
  <si>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</si>
  <si>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</si>
  <si>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</si>
  <si>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</si>
  <si>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</si>
  <si>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</si>
  <si>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</si>
  <si>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</si>
  <si>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</si>
  <si>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</si>
  <si>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</si>
  <si>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</si>
  <si>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</si>
  <si>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</si>
  <si>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</si>
  <si>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</si>
  <si>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</si>
  <si>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</si>
  <si>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</si>
  <si>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</si>
  <si>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</si>
  <si>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</si>
  <si>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</si>
  <si>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</si>
  <si>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</si>
  <si>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</si>
  <si>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</si>
  <si>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</si>
  <si>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</si>
  <si>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</si>
  <si>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</si>
  <si>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</si>
  <si>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</si>
  <si>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</si>
  <si>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</si>
  <si>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</si>
  <si>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</si>
  <si>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</si>
  <si>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</si>
  <si>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</si>
  <si>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</si>
  <si>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</si>
  <si>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</si>
  <si>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</si>
  <si>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</si>
  <si>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</si>
  <si>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</si>
  <si>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</si>
  <si>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</si>
  <si>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</si>
  <si>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</si>
  <si>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</si>
  <si>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</si>
  <si>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</si>
  <si>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</si>
  <si>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</si>
  <si>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</si>
  <si>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</si>
  <si>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</si>
  <si>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</si>
  <si>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</si>
  <si>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</si>
  <si>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</si>
  <si>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</si>
  <si>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</si>
  <si>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</si>
  <si>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</si>
  <si>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</si>
  <si>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</si>
  <si>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</si>
  <si>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</si>
  <si>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</si>
  <si>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</si>
  <si>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</si>
  <si>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</si>
  <si>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</si>
  <si>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</si>
  <si>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</si>
  <si>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</si>
  <si>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</si>
  <si>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</si>
  <si>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</si>
  <si>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</si>
  <si>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</si>
  <si>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</si>
  <si>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</si>
  <si>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</si>
  <si>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</si>
  <si>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</si>
  <si>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</si>
  <si>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</si>
  <si>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</si>
  <si>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</si>
  <si>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</si>
  <si>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</si>
  <si>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</si>
  <si>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</si>
  <si>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</si>
  <si>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</si>
  <si>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</si>
  <si>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</si>
  <si>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</si>
  <si>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</si>
  <si>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</si>
  <si>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</si>
  <si>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</si>
  <si>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</si>
  <si>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</si>
  <si>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</si>
  <si>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</si>
  <si>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</si>
  <si>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</si>
  <si>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</si>
  <si>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</si>
  <si>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</si>
  <si>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</si>
  <si>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</si>
  <si>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</si>
  <si>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</si>
  <si>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</si>
  <si>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</si>
  <si>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</si>
  <si>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</si>
  <si>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</si>
  <si>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</si>
  <si>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</si>
  <si>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</si>
  <si>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</si>
  <si>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</si>
  <si>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</si>
  <si>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</si>
  <si>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</si>
  <si>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</si>
  <si>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</si>
  <si>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</si>
  <si>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</si>
  <si>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</si>
  <si>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</si>
  <si>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</si>
  <si>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</si>
  <si>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</si>
  <si>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</si>
  <si>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</si>
  <si>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</si>
  <si>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</si>
  <si>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</si>
  <si>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</si>
  <si>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</si>
  <si>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</si>
  <si>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</si>
  <si>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</si>
  <si>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</si>
  <si>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</si>
  <si>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</si>
  <si>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</si>
  <si>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</si>
  <si>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</si>
  <si>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</si>
  <si>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</si>
  <si>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</si>
  <si>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</si>
  <si>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</si>
  <si>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</si>
  <si>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</si>
  <si>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</si>
  <si>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</si>
  <si>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</si>
  <si>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</si>
  <si>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</si>
  <si>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</si>
  <si>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</si>
  <si>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</si>
  <si>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</si>
  <si>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</si>
  <si>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</si>
  <si>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</si>
  <si>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</si>
  <si>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</si>
  <si>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</si>
  <si>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</si>
  <si>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</si>
  <si>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</si>
  <si>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</si>
  <si>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</si>
  <si>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</si>
  <si>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</si>
  <si>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</si>
  <si>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</si>
  <si>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</si>
  <si>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</si>
  <si>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</si>
  <si>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</si>
  <si>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</si>
  <si>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</si>
  <si>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</si>
  <si>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</si>
  <si>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</si>
  <si>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</si>
  <si>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</si>
  <si>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</si>
  <si>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</si>
  <si>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</si>
  <si>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</si>
  <si>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</si>
  <si>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</si>
  <si>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</si>
  <si>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</si>
  <si>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</si>
  <si>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</si>
  <si>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</si>
  <si>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</si>
  <si>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</si>
  <si>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</si>
  <si>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</si>
  <si>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</si>
  <si>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</si>
  <si>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</si>
  <si>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</si>
  <si>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</si>
  <si>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</si>
  <si>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</si>
  <si>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</si>
  <si>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</si>
  <si>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</si>
  <si>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</si>
  <si>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</si>
  <si>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</si>
  <si>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</si>
  <si>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</si>
  <si>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</si>
  <si>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</si>
  <si>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</si>
  <si>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</si>
  <si>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</si>
  <si>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</si>
  <si>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</si>
  <si>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</si>
  <si>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</si>
  <si>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</si>
  <si>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</si>
  <si>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</si>
  <si>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</si>
  <si>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</si>
  <si>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</si>
  <si>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</si>
  <si>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</si>
  <si>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</si>
  <si>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</si>
  <si>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</si>
  <si>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</si>
  <si>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</si>
  <si>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</si>
  <si>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</si>
  <si>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</si>
  <si>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</si>
  <si>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</si>
  <si>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</si>
  <si>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</si>
  <si>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</si>
  <si>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</si>
  <si>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</si>
  <si>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</si>
  <si>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</si>
  <si>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</si>
  <si>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</si>
  <si>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</si>
  <si>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</si>
  <si>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</si>
  <si>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</si>
  <si>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</si>
  <si>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</si>
  <si>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</si>
  <si>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</si>
  <si>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</si>
  <si>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</si>
  <si>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</si>
  <si>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</si>
  <si>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</si>
  <si>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</si>
  <si>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</si>
  <si>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</si>
  <si>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</si>
  <si>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</si>
  <si>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</si>
  <si>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</si>
  <si>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</si>
  <si>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</si>
  <si>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</si>
  <si>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</si>
  <si>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</si>
  <si>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</si>
  <si>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</si>
  <si>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</si>
  <si>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</si>
  <si>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</si>
  <si>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</si>
  <si>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</si>
  <si>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</si>
  <si>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</si>
  <si>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</si>
  <si>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</si>
  <si>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</si>
  <si>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</si>
  <si>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</si>
  <si>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</si>
  <si>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</si>
  <si>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</si>
  <si>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</si>
  <si>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</si>
  <si>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</si>
  <si>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</si>
  <si>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</si>
  <si>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</si>
  <si>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</si>
  <si>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</si>
  <si>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</si>
  <si>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</si>
  <si>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</si>
  <si>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</si>
  <si>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</si>
  <si>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</si>
  <si>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</si>
  <si>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</si>
  <si>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</si>
  <si>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</si>
  <si>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</si>
  <si>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</si>
  <si>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</si>
  <si>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</si>
  <si>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</si>
  <si>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</si>
  <si>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</si>
  <si>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</si>
  <si>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</si>
  <si>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</si>
  <si>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</si>
  <si>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</si>
  <si>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</si>
  <si>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</si>
  <si>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</si>
  <si>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</si>
  <si>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</si>
  <si>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</si>
  <si>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</si>
  <si>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</si>
  <si>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</si>
  <si>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</si>
  <si>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</si>
  <si>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</si>
  <si>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</si>
  <si>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</si>
  <si>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</si>
  <si>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</si>
  <si>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</si>
  <si>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</si>
  <si>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</si>
  <si>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</si>
  <si>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</si>
  <si>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</si>
  <si>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</si>
  <si>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</si>
  <si>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</si>
  <si>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</si>
  <si>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</si>
  <si>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</si>
  <si>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</si>
  <si>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</si>
  <si>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</si>
  <si>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</si>
  <si>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</si>
  <si>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</si>
  <si>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</si>
  <si>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</si>
  <si>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</si>
  <si>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</si>
  <si>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</si>
  <si>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</si>
  <si>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</si>
  <si>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</si>
  <si>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</si>
  <si>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</si>
  <si>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</si>
  <si>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</si>
  <si>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</si>
  <si>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</si>
  <si>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</si>
  <si>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</si>
  <si>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</si>
  <si>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</si>
  <si>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</si>
  <si>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</si>
  <si>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</si>
  <si>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</si>
  <si>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</si>
  <si>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</si>
  <si>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</si>
  <si>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</si>
  <si>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</si>
  <si>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</si>
  <si>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</si>
  <si>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</si>
  <si>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</si>
  <si>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</si>
  <si>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</si>
  <si>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</si>
  <si>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</si>
  <si>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</si>
  <si>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</si>
  <si>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</si>
  <si>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</si>
  <si>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</si>
  <si>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</si>
  <si>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</si>
  <si>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</si>
  <si>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</si>
  <si>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</si>
  <si>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</si>
  <si>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</si>
  <si>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</si>
  <si>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</si>
  <si>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</si>
  <si>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</si>
  <si>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</si>
  <si>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</si>
  <si>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</si>
  <si>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</si>
  <si>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</si>
  <si>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</si>
  <si>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</si>
  <si>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</si>
  <si>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</si>
  <si>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</si>
  <si>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</si>
  <si>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</si>
  <si>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</si>
  <si>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</si>
  <si>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</si>
  <si>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</si>
  <si>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</si>
  <si>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</si>
  <si>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</si>
  <si>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</si>
  <si>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</si>
  <si>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</si>
  <si>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</si>
  <si>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</si>
  <si>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</si>
  <si>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</si>
  <si>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</si>
  <si>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</si>
  <si>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</si>
  <si>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</si>
  <si>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</si>
  <si>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</si>
  <si>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</si>
  <si>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</si>
  <si>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</si>
  <si>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</si>
  <si>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</si>
  <si>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</si>
  <si>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</si>
  <si>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</si>
  <si>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</si>
  <si>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</si>
  <si>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</si>
  <si>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</si>
  <si>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</si>
  <si>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</si>
  <si>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</si>
  <si>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</si>
  <si>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</si>
  <si>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</si>
  <si>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</si>
  <si>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</si>
  <si>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</si>
  <si>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</si>
  <si>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</si>
  <si>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</si>
  <si>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</si>
  <si>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</si>
  <si>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</si>
  <si>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</si>
  <si>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</si>
  <si>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</si>
  <si>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</si>
  <si>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</si>
  <si>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</si>
  <si>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</si>
  <si>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</si>
  <si>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</si>
  <si>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</si>
  <si>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</si>
  <si>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</si>
  <si>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</si>
  <si>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</si>
  <si>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</si>
  <si>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</si>
  <si>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</si>
  <si>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</si>
  <si>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</si>
  <si>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</si>
  <si>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</si>
  <si>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</si>
  <si>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</si>
  <si>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</si>
  <si>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</si>
  <si>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</si>
  <si>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</si>
  <si>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</si>
  <si>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</si>
  <si>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</si>
  <si>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</si>
  <si>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</si>
  <si>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</si>
  <si>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</si>
  <si>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</si>
  <si>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</si>
  <si>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</si>
  <si>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</si>
  <si>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</si>
  <si>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</si>
  <si>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</si>
  <si>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</si>
  <si>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</si>
  <si>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</si>
  <si>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</si>
  <si>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</si>
  <si>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</si>
  <si>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</si>
  <si>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</si>
  <si>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</si>
  <si>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</si>
  <si>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</si>
  <si>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</si>
  <si>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</si>
  <si>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</si>
  <si>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</si>
  <si>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</si>
  <si>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</si>
  <si>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</si>
  <si>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</si>
  <si>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</si>
  <si>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</si>
  <si>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</si>
  <si>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</si>
  <si>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</si>
  <si>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</si>
  <si>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</si>
  <si>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</si>
  <si>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</si>
  <si>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</si>
  <si>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</si>
  <si>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</si>
  <si>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</si>
  <si>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</si>
  <si>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</si>
  <si>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</si>
  <si>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</si>
  <si>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</si>
  <si>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</si>
  <si>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</si>
  <si>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</si>
  <si>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</si>
  <si>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</si>
  <si>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</si>
  <si>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</si>
  <si>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</si>
  <si>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</si>
  <si>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</si>
  <si>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</si>
  <si>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</si>
  <si>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</si>
  <si>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</si>
  <si>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</si>
  <si>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</si>
  <si>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</si>
  <si>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</si>
  <si>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</si>
  <si>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</si>
  <si>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</si>
  <si>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</si>
  <si>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</si>
  <si>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</si>
  <si>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</si>
  <si>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</si>
  <si>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</si>
  <si>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</si>
  <si>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</si>
  <si>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</si>
  <si>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</si>
  <si>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</si>
  <si>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</si>
  <si>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</si>
  <si>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</si>
  <si>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</si>
  <si>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</si>
  <si>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</si>
  <si>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</si>
  <si>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</si>
  <si>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</si>
  <si>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</si>
  <si>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</si>
  <si>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</si>
  <si>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</si>
  <si>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</si>
  <si>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</si>
  <si>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</si>
  <si>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</si>
  <si>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</si>
  <si>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</si>
  <si>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</si>
  <si>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</si>
  <si>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</si>
  <si>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</si>
  <si>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</si>
  <si>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</si>
  <si>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</si>
  <si>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</si>
  <si>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</si>
  <si>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</si>
  <si>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</si>
  <si>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</si>
  <si>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</si>
  <si>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</si>
  <si>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</si>
  <si>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</si>
  <si>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</si>
  <si>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</si>
  <si>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</si>
  <si>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</si>
  <si>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</si>
  <si>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</si>
  <si>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</si>
  <si>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</si>
  <si>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</si>
  <si>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</si>
  <si>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</si>
  <si>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</si>
  <si>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</si>
  <si>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</si>
  <si>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</si>
  <si>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</si>
  <si>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</si>
  <si>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</si>
  <si>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</si>
  <si>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</si>
  <si>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</si>
  <si>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</si>
  <si>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</si>
  <si>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</si>
  <si>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</si>
  <si>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</si>
  <si>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</si>
  <si>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</si>
  <si>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</si>
  <si>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</si>
  <si>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</si>
  <si>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</si>
  <si>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</si>
  <si>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</si>
  <si>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</si>
  <si>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</si>
  <si>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</si>
  <si>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</si>
  <si>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</si>
  <si>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</si>
  <si>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</si>
  <si>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</si>
  <si>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</si>
  <si>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</si>
  <si>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</si>
  <si>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</si>
  <si>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</si>
  <si>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</si>
  <si>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</si>
  <si>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</si>
  <si>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</si>
  <si>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</si>
  <si>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</si>
  <si>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</si>
  <si>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</si>
  <si>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</si>
  <si>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</si>
  <si>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</si>
  <si>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</si>
  <si>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</si>
  <si>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</si>
  <si>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</si>
  <si>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</si>
  <si>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</si>
  <si>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</si>
  <si>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</si>
  <si>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</si>
  <si>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</si>
  <si>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</si>
  <si>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</si>
  <si>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</si>
  <si>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</si>
  <si>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</si>
  <si>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</si>
  <si>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</si>
  <si>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</si>
  <si>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</si>
  <si>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</si>
  <si>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</si>
  <si>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</si>
  <si>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</si>
  <si>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</si>
  <si>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</si>
  <si>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</si>
  <si>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</si>
  <si>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</si>
  <si>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</si>
  <si>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</si>
  <si>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</si>
  <si>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</si>
  <si>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</si>
  <si>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</si>
  <si>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</si>
  <si>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</si>
  <si>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</si>
  <si>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</si>
  <si>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</si>
  <si>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</si>
  <si>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</si>
  <si>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</si>
  <si>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</si>
  <si>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</si>
  <si>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</si>
  <si>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</si>
  <si>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</si>
  <si>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</si>
  <si>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</si>
  <si>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</si>
  <si>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</si>
  <si>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</si>
  <si>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</si>
  <si>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</si>
  <si>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</si>
  <si>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</si>
  <si>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</si>
  <si>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</si>
  <si>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</si>
  <si>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</si>
  <si>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</si>
  <si>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</si>
  <si>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</si>
  <si>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</si>
  <si>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</si>
  <si>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</si>
  <si>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</si>
  <si>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</si>
  <si>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</si>
  <si>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</si>
  <si>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</si>
  <si>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</si>
  <si>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</si>
  <si>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</si>
  <si>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</si>
  <si>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</si>
  <si>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</si>
  <si>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</si>
  <si>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</si>
  <si>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</si>
  <si>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</si>
  <si>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</si>
  <si>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</si>
  <si>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</si>
  <si>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</si>
  <si>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</si>
  <si>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</si>
  <si>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</si>
  <si>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</si>
  <si>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</si>
  <si>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</si>
  <si>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</si>
  <si>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</si>
  <si>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</si>
  <si>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</si>
  <si>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</si>
  <si>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</si>
  <si>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</si>
  <si>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</si>
  <si>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</si>
  <si>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</si>
  <si>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</si>
  <si>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</si>
  <si>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</si>
  <si>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</si>
  <si>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</si>
  <si>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</si>
  <si>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</si>
  <si>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</si>
  <si>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</si>
  <si>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</si>
  <si>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</si>
  <si>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</si>
  <si>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</si>
  <si>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</si>
  <si>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</si>
  <si>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</si>
  <si>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</si>
  <si>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</si>
  <si>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</si>
  <si>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</si>
  <si>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</si>
  <si>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</si>
  <si>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</si>
  <si>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</si>
  <si>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</si>
  <si>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</si>
  <si>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</si>
  <si>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</si>
  <si>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</si>
  <si>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</si>
  <si>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</si>
  <si>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</si>
  <si>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</si>
  <si>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</si>
  <si>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</si>
  <si>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</si>
  <si>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</si>
  <si>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</si>
  <si>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</si>
  <si>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</si>
  <si>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</si>
  <si>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</si>
  <si>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</si>
  <si>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</si>
  <si>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</si>
  <si>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</si>
  <si>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</si>
  <si>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</si>
  <si>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</si>
  <si>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</si>
  <si>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</si>
  <si>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</si>
  <si>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</si>
  <si>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</si>
  <si>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</si>
  <si>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</si>
  <si>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</si>
  <si>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</si>
  <si>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</si>
  <si>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</si>
  <si>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</si>
  <si>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</si>
  <si>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</si>
  <si>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</si>
  <si>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</si>
  <si>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</si>
  <si>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</si>
  <si>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</si>
  <si>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</si>
  <si>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</si>
  <si>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</si>
  <si>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</si>
  <si>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</si>
  <si>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</si>
  <si>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</si>
  <si>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</si>
  <si>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</si>
  <si>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</si>
  <si>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</si>
  <si>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</si>
  <si>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</si>
  <si>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</si>
  <si>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</si>
  <si>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</si>
  <si>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</si>
  <si>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</si>
  <si>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</si>
  <si>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</si>
  <si>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</si>
  <si>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</si>
  <si>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</si>
  <si>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</si>
  <si>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</si>
  <si>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</si>
  <si>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</si>
  <si>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</si>
  <si>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</si>
  <si>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</si>
  <si>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</si>
  <si>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</si>
  <si>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</si>
  <si>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</si>
  <si>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</si>
  <si>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</si>
  <si>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</si>
  <si>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</si>
  <si>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</si>
  <si>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</si>
  <si>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</si>
  <si>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</si>
  <si>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</si>
  <si>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</si>
  <si>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</si>
  <si>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</si>
  <si>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</si>
  <si>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</si>
  <si>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</si>
  <si>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</si>
  <si>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</si>
  <si>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</si>
  <si>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</si>
  <si>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</si>
  <si>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</si>
  <si>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</si>
  <si>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</si>
  <si>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</si>
  <si>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</si>
  <si>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</si>
  <si>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</si>
  <si>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</si>
  <si>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</si>
  <si>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</si>
  <si>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</si>
  <si>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</si>
  <si>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</si>
  <si>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</si>
  <si>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</si>
  <si>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</si>
  <si>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</si>
  <si>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</si>
  <si>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</si>
  <si>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</si>
  <si>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</si>
  <si>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</si>
  <si>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</si>
  <si>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</si>
  <si>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</si>
  <si>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</si>
  <si>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</si>
  <si>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</si>
  <si>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</si>
  <si>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</si>
  <si>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</si>
  <si>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</si>
  <si>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</si>
  <si>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</si>
  <si>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</si>
  <si>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</si>
  <si>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</si>
  <si>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</si>
  <si>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</si>
  <si>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</si>
  <si>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</si>
  <si>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</si>
  <si>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</si>
  <si>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</si>
  <si>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</si>
  <si>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</si>
  <si>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</si>
  <si>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</si>
  <si>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</si>
  <si>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</si>
  <si>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</si>
  <si>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</si>
  <si>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</si>
  <si>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</si>
  <si>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</si>
  <si>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</si>
  <si>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</si>
  <si>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</si>
  <si>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</si>
  <si>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</si>
  <si>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</si>
  <si>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</si>
  <si>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</si>
  <si>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</si>
  <si>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</si>
  <si>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</si>
  <si>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</si>
  <si>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</si>
  <si>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</si>
  <si>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</si>
  <si>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</si>
  <si>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</si>
  <si>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</si>
  <si>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</si>
  <si>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</si>
  <si>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</si>
  <si>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</si>
  <si>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</si>
  <si>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</si>
  <si>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</si>
  <si>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</si>
  <si>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</si>
  <si>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</si>
  <si>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</si>
  <si>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</si>
  <si>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</si>
  <si>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</si>
  <si>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</si>
  <si>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</si>
  <si>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</si>
  <si>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</si>
  <si>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</si>
  <si>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</si>
  <si>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</si>
  <si>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</si>
  <si>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</si>
  <si>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</si>
  <si>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</si>
  <si>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</si>
  <si>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</si>
  <si>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</si>
  <si>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</si>
  <si>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</si>
  <si>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</si>
  <si>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</si>
  <si>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</si>
  <si>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</si>
  <si>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</si>
  <si>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</si>
  <si>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</si>
  <si>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</si>
  <si>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</si>
  <si>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</si>
  <si>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</si>
  <si>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</si>
  <si>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</si>
  <si>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</si>
  <si>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</si>
  <si>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</si>
  <si>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</si>
  <si>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</si>
  <si>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</si>
  <si>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</si>
  <si>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</si>
  <si>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</si>
  <si>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</si>
  <si>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</si>
  <si>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</si>
  <si>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</si>
  <si>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</si>
  <si>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</si>
  <si>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</si>
  <si>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</si>
  <si>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</si>
  <si>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</si>
  <si>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</si>
  <si>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</si>
  <si>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</si>
  <si>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</si>
  <si>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</si>
  <si>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</si>
  <si>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</si>
  <si>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</si>
  <si>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</si>
  <si>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</si>
  <si>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</si>
  <si>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</si>
  <si>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</si>
  <si>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</si>
  <si>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</si>
  <si>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</si>
  <si>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</si>
  <si>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</si>
  <si>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</si>
  <si>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</si>
  <si>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</si>
  <si>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</si>
  <si>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</si>
  <si>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</si>
  <si>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</si>
  <si>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</si>
  <si>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</si>
  <si>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</si>
  <si>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</si>
  <si>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</si>
  <si>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</si>
  <si>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</si>
  <si>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</si>
  <si>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</si>
  <si>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</si>
  <si>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</si>
  <si>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</si>
  <si>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</si>
  <si>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</si>
  <si>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</si>
  <si>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</si>
  <si>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</si>
  <si>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</si>
  <si>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</si>
  <si>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</si>
  <si>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</si>
  <si>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</si>
  <si>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</si>
  <si>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</si>
  <si>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</si>
  <si>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</si>
  <si>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</si>
  <si>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</si>
  <si>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</si>
  <si>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</si>
  <si>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</si>
  <si>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</si>
  <si>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</si>
  <si>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</si>
  <si>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</si>
  <si>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</si>
  <si>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</si>
  <si>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</si>
  <si>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</si>
  <si>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</si>
  <si>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</si>
  <si>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</si>
  <si>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</si>
  <si>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</si>
  <si>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</si>
  <si>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</si>
  <si>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</si>
  <si>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</si>
  <si>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</si>
  <si>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</si>
  <si>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</si>
  <si>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</si>
  <si>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</si>
  <si>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</si>
  <si>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</si>
  <si>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</si>
  <si>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</si>
  <si>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</si>
  <si>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</si>
  <si>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</si>
  <si>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</si>
  <si>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</si>
  <si>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</si>
  <si>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</si>
  <si>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</si>
  <si>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</si>
  <si>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</si>
  <si>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</si>
  <si>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</si>
  <si>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</si>
  <si>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</si>
  <si>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</si>
  <si>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</si>
  <si>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</si>
  <si>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</si>
  <si>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</si>
  <si>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</si>
  <si>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</si>
  <si>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</si>
  <si>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</si>
  <si>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</si>
  <si>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</si>
  <si>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</si>
  <si>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</si>
  <si>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</si>
  <si>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</si>
  <si>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</si>
  <si>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</si>
  <si>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</si>
  <si>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</si>
  <si>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</si>
  <si>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</si>
  <si>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</si>
  <si>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</si>
  <si>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</si>
  <si>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</si>
  <si>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</si>
  <si>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</si>
  <si>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</si>
  <si>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</si>
  <si>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</si>
  <si>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</si>
  <si>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</si>
  <si>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</si>
  <si>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</si>
  <si>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</si>
  <si>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</si>
  <si>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</si>
  <si>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</si>
  <si>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</si>
  <si>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</si>
  <si>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</si>
  <si>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</si>
  <si>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</si>
  <si>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</si>
  <si>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</si>
  <si>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</si>
  <si>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</si>
  <si>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</si>
  <si>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</si>
  <si>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</si>
  <si>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</si>
  <si>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</si>
  <si>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</si>
  <si>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</si>
  <si>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</si>
  <si>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</si>
  <si>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</si>
  <si>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</si>
  <si>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</si>
  <si>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</si>
  <si>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</si>
  <si>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</si>
  <si>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</si>
  <si>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</si>
  <si>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</si>
  <si>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</si>
  <si>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</si>
  <si>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</si>
  <si>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</si>
  <si>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</si>
  <si>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</si>
  <si>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</si>
  <si>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</si>
  <si>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</si>
  <si>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</si>
  <si>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</si>
  <si>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</si>
  <si>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</si>
  <si>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</si>
  <si>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</si>
  <si>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</si>
  <si>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</si>
  <si>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</si>
  <si>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</si>
  <si>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</si>
  <si>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</si>
  <si>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</si>
  <si>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</si>
  <si>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</si>
  <si>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</si>
  <si>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</si>
  <si>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</si>
  <si>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</si>
  <si>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</si>
  <si>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</si>
  <si>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</si>
  <si>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</si>
  <si>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</si>
  <si>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</si>
  <si>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</si>
  <si>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</si>
  <si>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</si>
  <si>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</si>
  <si>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</si>
  <si>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</si>
  <si>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</si>
  <si>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</si>
  <si>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</si>
  <si>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</si>
  <si>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</si>
  <si>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</si>
  <si>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</si>
  <si>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</si>
  <si>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</si>
  <si>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</si>
  <si>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</si>
  <si>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</si>
  <si>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</si>
  <si>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</si>
  <si>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</si>
  <si>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</si>
  <si>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</si>
  <si>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</si>
  <si>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</si>
  <si>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</si>
  <si>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</si>
  <si>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</si>
  <si>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</si>
  <si>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</si>
  <si>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</si>
  <si>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</si>
  <si>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</si>
  <si>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</si>
  <si>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</si>
  <si>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</si>
  <si>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</si>
  <si>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</si>
  <si>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</si>
  <si>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</si>
  <si>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</si>
  <si>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</si>
  <si>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</si>
  <si>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</si>
  <si>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</si>
  <si>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</si>
  <si>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</si>
  <si>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</si>
  <si>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</si>
  <si>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</si>
  <si>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</si>
  <si>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</si>
  <si>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</si>
  <si>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</si>
  <si>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</si>
  <si>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</si>
  <si>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</si>
  <si>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</si>
  <si>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</si>
  <si>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</si>
  <si>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</si>
  <si>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</si>
  <si>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</si>
  <si>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</si>
  <si>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</si>
  <si>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</si>
  <si>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</si>
  <si>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</si>
  <si>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</si>
  <si>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</si>
  <si>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</si>
  <si>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</si>
  <si>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</si>
  <si>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</si>
  <si>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</si>
  <si>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</si>
  <si>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</si>
  <si>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</si>
  <si>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</si>
  <si>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</si>
  <si>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</si>
  <si>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</si>
  <si>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</si>
  <si>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</si>
  <si>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</si>
  <si>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</si>
  <si>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</si>
  <si>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</si>
  <si>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</si>
  <si>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</si>
  <si>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</si>
  <si>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</si>
  <si>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</si>
  <si>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</si>
  <si>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</si>
  <si>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</si>
  <si>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</si>
  <si>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</si>
  <si>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</si>
  <si>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</si>
  <si>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</si>
  <si>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</si>
  <si>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</si>
  <si>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</si>
  <si>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</si>
  <si>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</si>
  <si>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</si>
  <si>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</si>
  <si>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</si>
  <si>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</si>
  <si>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</si>
  <si>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</si>
  <si>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</si>
  <si>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</si>
  <si>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</si>
  <si>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</si>
  <si>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</si>
  <si>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</si>
  <si>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</si>
  <si>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</si>
  <si>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</si>
  <si>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</si>
  <si>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</si>
  <si>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</si>
  <si>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</si>
  <si>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</si>
  <si>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</si>
  <si>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</si>
  <si>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</si>
  <si>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</si>
  <si>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</si>
  <si>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</si>
  <si>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</si>
  <si>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</si>
  <si>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</si>
  <si>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</si>
  <si>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</si>
  <si>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</si>
  <si>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</si>
  <si>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</si>
  <si>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</si>
  <si>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</si>
  <si>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</si>
  <si>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</si>
  <si>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</si>
  <si>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</si>
  <si>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</si>
  <si>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</si>
  <si>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</si>
  <si>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</si>
  <si>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</si>
  <si>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</si>
  <si>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</si>
  <si>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</si>
  <si>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</si>
  <si>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</si>
  <si>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</si>
  <si>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</si>
  <si>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</si>
  <si>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</si>
  <si>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</si>
  <si>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</si>
  <si>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</si>
  <si>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</si>
  <si>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</si>
  <si>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</si>
  <si>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</si>
  <si>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</si>
  <si>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</si>
  <si>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</si>
  <si>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</si>
  <si>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</si>
  <si>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</si>
  <si>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</si>
  <si>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</si>
  <si>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</si>
  <si>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</si>
  <si>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</si>
  <si>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</si>
  <si>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</si>
  <si>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</si>
  <si>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</si>
  <si>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</si>
  <si>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</si>
  <si>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</si>
  <si>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</si>
  <si>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</si>
  <si>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</si>
  <si>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</si>
  <si>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</si>
  <si>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</si>
  <si>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</si>
  <si>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</si>
  <si>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</si>
  <si>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</si>
  <si>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</si>
  <si>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</si>
  <si>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</si>
  <si>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</si>
  <si>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</si>
  <si>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</si>
  <si>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</si>
  <si>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</si>
  <si>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</si>
  <si>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</si>
  <si>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</si>
  <si>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</si>
  <si>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</si>
  <si>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</si>
  <si>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</si>
  <si>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</si>
  <si>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</si>
  <si>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</si>
  <si>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</si>
  <si>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</si>
  <si>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</si>
  <si>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</si>
  <si>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</si>
  <si>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</si>
  <si>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</si>
  <si>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</si>
  <si>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</si>
  <si>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</si>
  <si>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</si>
  <si>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</si>
  <si>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</si>
  <si>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</si>
  <si>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</si>
  <si>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</si>
  <si>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</si>
  <si>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</si>
  <si>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</si>
  <si>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</si>
  <si>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</si>
  <si>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</si>
  <si>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</si>
  <si>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</si>
  <si>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</si>
  <si>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</si>
  <si>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</si>
  <si>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</si>
  <si>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</si>
  <si>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</si>
  <si>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</si>
  <si>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</si>
  <si>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</si>
  <si>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</si>
  <si>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</si>
  <si>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</si>
  <si>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</si>
  <si>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</si>
  <si>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</si>
  <si>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</si>
  <si>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</si>
  <si>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</si>
  <si>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</si>
  <si>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</si>
  <si>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</si>
  <si>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</si>
  <si>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</si>
  <si>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</si>
  <si>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</si>
  <si>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</si>
  <si>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</si>
  <si>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</si>
  <si>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</si>
  <si>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</si>
  <si>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</si>
  <si>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</si>
  <si>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</si>
  <si>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</si>
  <si>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</si>
  <si>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</si>
  <si>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</si>
  <si>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</si>
  <si>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</si>
  <si>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</si>
  <si>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</si>
  <si>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</si>
  <si>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</si>
  <si>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</si>
  <si>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</si>
  <si>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</si>
  <si>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</si>
  <si>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</si>
  <si>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</si>
  <si>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</si>
  <si>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</si>
  <si>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</si>
  <si>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</si>
  <si>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</si>
  <si>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</si>
  <si>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</si>
  <si>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</si>
  <si>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</si>
  <si>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</si>
  <si>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</si>
  <si>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</si>
  <si>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</si>
  <si>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</si>
  <si>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</si>
  <si>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</si>
  <si>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</si>
  <si>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</si>
  <si>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</si>
  <si>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</si>
  <si>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</si>
  <si>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</si>
  <si>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</si>
  <si>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</si>
  <si>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</si>
  <si>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</si>
  <si>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</si>
  <si>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</si>
  <si>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</si>
  <si>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</si>
  <si>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</si>
  <si>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</si>
  <si>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</si>
  <si>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</si>
  <si>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</si>
  <si>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</si>
  <si>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</si>
  <si>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</si>
  <si>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</si>
  <si>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</si>
  <si>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</si>
  <si>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</si>
  <si>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</si>
  <si>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</si>
  <si>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</si>
  <si>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</si>
  <si>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</si>
  <si>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</si>
  <si>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</si>
  <si>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</si>
  <si>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</si>
  <si>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</si>
  <si>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</si>
  <si>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</si>
  <si>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</si>
  <si>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</si>
  <si>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</si>
  <si>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</si>
  <si>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</si>
  <si>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</si>
  <si>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</si>
  <si>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</si>
  <si>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</si>
  <si>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</si>
  <si>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</si>
  <si>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</si>
  <si>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</si>
  <si>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</si>
  <si>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</si>
  <si>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</si>
  <si>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</si>
  <si>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</si>
  <si>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</si>
  <si>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</si>
  <si>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</si>
  <si>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</si>
  <si>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</si>
  <si>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</si>
  <si>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</si>
  <si>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</si>
  <si>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</si>
  <si>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</si>
  <si>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</si>
  <si>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</si>
  <si>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</si>
  <si>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</si>
  <si>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</si>
  <si>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</si>
  <si>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</si>
  <si>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</si>
  <si>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</si>
  <si>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</si>
  <si>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</si>
  <si>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</si>
  <si>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</si>
  <si>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</si>
  <si>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</si>
  <si>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</si>
  <si>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</si>
  <si>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</si>
  <si>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</si>
  <si>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</si>
  <si>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</si>
  <si>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</si>
  <si>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</si>
  <si>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</si>
  <si>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</si>
  <si>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</si>
  <si>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</si>
  <si>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</si>
  <si>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</si>
  <si>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</si>
  <si>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</si>
  <si>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</si>
  <si>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</si>
  <si>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</si>
  <si>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</si>
  <si>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</si>
  <si>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</si>
  <si>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</si>
  <si>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</si>
  <si>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</si>
  <si>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</si>
  <si>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</si>
  <si>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</si>
  <si>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</si>
  <si>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</si>
  <si>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</si>
  <si>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</si>
  <si>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</si>
  <si>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</si>
  <si>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</si>
  <si>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</si>
  <si>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</si>
  <si>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</si>
  <si>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</si>
  <si>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</si>
  <si>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</si>
  <si>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</si>
  <si>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</si>
  <si>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</si>
  <si>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</si>
  <si>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</si>
  <si>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</si>
  <si>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</si>
  <si>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</si>
  <si>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</si>
  <si>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</si>
  <si>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</si>
  <si>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</si>
  <si>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</si>
  <si>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</si>
  <si>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</si>
  <si>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</si>
  <si>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</si>
  <si>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</si>
  <si>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</si>
  <si>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</si>
  <si>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</si>
  <si>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</si>
  <si>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</si>
  <si>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</si>
  <si>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</si>
  <si>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</si>
  <si>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</si>
  <si>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</si>
  <si>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</si>
  <si>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</si>
  <si>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</si>
  <si>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</si>
  <si>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</si>
  <si>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</si>
  <si>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</si>
  <si>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</si>
  <si>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</si>
  <si>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</si>
  <si>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</si>
  <si>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</si>
  <si>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</si>
  <si>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</si>
  <si>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</si>
  <si>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</si>
  <si>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</si>
  <si>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</si>
  <si>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</si>
  <si>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</si>
  <si>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</si>
  <si>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</si>
  <si>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</si>
  <si>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</si>
  <si>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</si>
  <si>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</si>
  <si>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</si>
  <si>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</si>
  <si>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</si>
  <si>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</si>
  <si>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</si>
  <si>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</si>
  <si>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</si>
  <si>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</si>
  <si>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</si>
  <si>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</si>
  <si>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</si>
  <si>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</si>
  <si>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</si>
  <si>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</si>
  <si>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</si>
  <si>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</si>
  <si>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</si>
  <si>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</si>
  <si>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</si>
  <si>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</si>
  <si>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</si>
  <si>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</si>
  <si>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</si>
  <si>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</si>
  <si>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</si>
  <si>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</si>
  <si>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</si>
  <si>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</si>
  <si>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</si>
  <si>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</si>
  <si>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</si>
  <si>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</si>
  <si>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</si>
  <si>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</si>
  <si>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</si>
  <si>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</si>
  <si>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</si>
  <si>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</si>
  <si>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</si>
  <si>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</si>
  <si>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</si>
  <si>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</si>
  <si>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</si>
  <si>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</si>
  <si>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</si>
  <si>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</si>
  <si>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</si>
  <si>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</si>
  <si>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</si>
  <si>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</si>
  <si>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</si>
  <si>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</si>
  <si>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</si>
  <si>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</si>
  <si>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</si>
  <si>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</si>
  <si>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</si>
  <si>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</si>
  <si>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</si>
  <si>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</si>
  <si>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</si>
  <si>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</si>
  <si>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</si>
  <si>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</si>
  <si>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</si>
  <si>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</si>
  <si>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</si>
  <si>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</si>
  <si>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</si>
  <si>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</si>
  <si>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</si>
  <si>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</si>
  <si>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</si>
  <si>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</si>
  <si>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</si>
  <si>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</si>
  <si>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</si>
  <si>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</si>
  <si>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</si>
  <si>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</si>
  <si>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</si>
  <si>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</si>
  <si>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</si>
  <si>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</si>
  <si>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</si>
  <si>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</si>
  <si>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</si>
  <si>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</si>
  <si>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</si>
  <si>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</si>
  <si>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</si>
  <si>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</si>
  <si>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</si>
  <si>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</si>
  <si>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</si>
  <si>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</si>
  <si>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</si>
  <si>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</si>
  <si>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</si>
  <si>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</si>
  <si>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</si>
  <si>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</si>
  <si>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</si>
  <si>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</si>
  <si>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</si>
  <si>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</si>
  <si>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</si>
  <si>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</si>
  <si>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</si>
  <si>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</si>
  <si>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</si>
  <si>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</si>
  <si>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</si>
  <si>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</si>
  <si>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</si>
  <si>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</si>
  <si>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</si>
  <si>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</si>
  <si>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</si>
  <si>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</si>
  <si>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</si>
  <si>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</si>
  <si>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</si>
  <si>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</si>
  <si>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</si>
  <si>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</si>
  <si>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</si>
  <si>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</si>
  <si>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</si>
  <si>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</si>
  <si>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</si>
  <si>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</si>
  <si>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</si>
  <si>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</si>
  <si>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</si>
  <si>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</si>
  <si>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</si>
  <si>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</si>
  <si>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</si>
  <si>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</si>
  <si>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</si>
  <si>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</si>
  <si>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</si>
  <si>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</si>
  <si>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</si>
  <si>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</si>
  <si>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</si>
  <si>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</si>
  <si>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</si>
  <si>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</si>
  <si>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</si>
  <si>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</si>
  <si>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</si>
  <si>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</si>
  <si>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</si>
  <si>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</si>
  <si>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</si>
  <si>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</si>
  <si>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</si>
  <si>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</si>
  <si>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</si>
  <si>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</si>
  <si>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</si>
  <si>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</si>
  <si>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</si>
  <si>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</si>
  <si>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</si>
  <si>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</si>
  <si>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</si>
  <si>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</si>
  <si>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</si>
  <si>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</si>
  <si>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</si>
  <si>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</si>
  <si>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</si>
  <si>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</si>
  <si>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</si>
  <si>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</si>
  <si>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</si>
  <si>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</si>
  <si>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</si>
  <si>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</si>
  <si>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</si>
  <si>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</si>
  <si>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</si>
  <si>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</si>
  <si>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</si>
  <si>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</si>
  <si>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</si>
  <si>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</si>
  <si>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</si>
  <si>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</si>
  <si>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</si>
  <si>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</si>
  <si>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</si>
  <si>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</si>
  <si>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</si>
  <si>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</si>
  <si>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</si>
  <si>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</si>
  <si>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</si>
  <si>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</si>
  <si>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</si>
  <si>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</si>
  <si>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</si>
  <si>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</si>
  <si>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</si>
  <si>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</si>
  <si>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</si>
  <si>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</si>
  <si>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</si>
  <si>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</si>
  <si>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</si>
  <si>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</si>
  <si>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</si>
  <si>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</si>
  <si>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</si>
  <si>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</si>
  <si>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</si>
  <si>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</si>
  <si>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</si>
  <si>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</si>
  <si>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</si>
  <si>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</si>
  <si>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</si>
  <si>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</si>
  <si>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</si>
  <si>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</si>
  <si>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</si>
  <si>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</si>
  <si>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</si>
  <si>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</si>
  <si>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</si>
  <si>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</si>
  <si>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</si>
  <si>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</si>
  <si>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</si>
  <si>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</si>
  <si>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</si>
  <si>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</si>
  <si>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</si>
  <si>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</si>
  <si>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</si>
  <si>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</si>
  <si>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</si>
  <si>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</si>
  <si>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</si>
  <si>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</si>
  <si>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</si>
  <si>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</si>
  <si>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</si>
  <si>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</si>
  <si>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</si>
  <si>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</si>
  <si>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</si>
  <si>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</si>
  <si>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</si>
  <si>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</si>
  <si>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</si>
  <si>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</si>
  <si>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</si>
  <si>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</si>
  <si>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</si>
  <si>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</si>
  <si>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</si>
  <si>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</si>
  <si>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</si>
  <si>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</si>
  <si>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</si>
  <si>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</si>
  <si>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</si>
  <si>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</si>
  <si>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</si>
  <si>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</si>
  <si>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</si>
  <si>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</si>
  <si>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</si>
  <si>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</si>
  <si>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</si>
  <si>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</si>
  <si>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</si>
  <si>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</si>
  <si>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</si>
  <si>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</si>
  <si>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</si>
  <si>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</si>
  <si>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</si>
  <si>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</si>
  <si>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</si>
  <si>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</si>
  <si>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</si>
  <si>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</si>
  <si>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</si>
  <si>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</si>
  <si>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</si>
  <si>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</si>
  <si>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</si>
  <si>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</si>
  <si>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</si>
  <si>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</si>
  <si>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</si>
  <si>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</si>
  <si>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</si>
  <si>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</si>
  <si>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</si>
  <si>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</si>
  <si>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</si>
  <si>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</si>
  <si>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</si>
  <si>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</si>
  <si>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</si>
  <si>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</si>
  <si>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</si>
  <si>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</si>
  <si>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</si>
  <si>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</si>
  <si>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</si>
  <si>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</si>
  <si>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</si>
  <si>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</si>
  <si>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</si>
  <si>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</si>
  <si>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</si>
  <si>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</si>
  <si>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</si>
  <si>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</si>
  <si>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</si>
  <si>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</si>
  <si>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</si>
  <si>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</si>
  <si>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</si>
  <si>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</si>
  <si>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</si>
  <si>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</si>
  <si>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</si>
  <si>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</si>
  <si>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</si>
  <si>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</si>
  <si>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</si>
  <si>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</si>
  <si>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</si>
  <si>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</si>
  <si>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</si>
  <si>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</si>
  <si>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</si>
  <si>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</si>
  <si>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</si>
  <si>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</si>
  <si>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</si>
  <si>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</si>
  <si>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</si>
  <si>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</si>
  <si>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</si>
  <si>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</si>
  <si>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</si>
  <si>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</si>
  <si>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</si>
  <si>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</si>
  <si>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</si>
  <si>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</si>
  <si>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</si>
  <si>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</si>
  <si>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</si>
  <si>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</si>
  <si>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</si>
  <si>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</si>
  <si>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</si>
  <si>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</si>
  <si>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</si>
  <si>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</si>
  <si>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</si>
  <si>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</si>
  <si>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</si>
  <si>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</si>
  <si>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</si>
  <si>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</si>
  <si>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</si>
  <si>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</si>
  <si>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</si>
  <si>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</si>
  <si>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</si>
  <si>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</si>
  <si>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</si>
  <si>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</si>
  <si>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</si>
  <si>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</si>
  <si>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</si>
  <si>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</si>
  <si>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</si>
  <si>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</si>
  <si>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</si>
  <si>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</si>
  <si>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</si>
  <si>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</si>
  <si>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</si>
  <si>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</si>
  <si>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</si>
  <si>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</si>
  <si>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</si>
  <si>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</si>
  <si>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</si>
  <si>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</si>
  <si>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</si>
  <si>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</si>
  <si>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</si>
  <si>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</si>
  <si>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</si>
  <si>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</si>
  <si>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</si>
  <si>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</si>
  <si>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</si>
  <si>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</si>
  <si>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</si>
  <si>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</si>
  <si>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</si>
  <si>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</si>
  <si>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</si>
  <si>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</si>
  <si>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</si>
  <si>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</si>
  <si>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</si>
  <si>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</si>
  <si>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</si>
  <si>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</si>
  <si>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</si>
  <si>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</si>
  <si>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</si>
  <si>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</si>
  <si>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</si>
  <si>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</si>
  <si>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</si>
  <si>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</si>
  <si>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</si>
  <si>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</si>
  <si>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</si>
  <si>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</si>
  <si>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</si>
  <si>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</si>
  <si>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</si>
  <si>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</si>
  <si>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</si>
  <si>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</si>
  <si>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</si>
  <si>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</si>
  <si>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</si>
  <si>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</si>
  <si>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</si>
  <si>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</si>
  <si>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</si>
  <si>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</si>
  <si>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</si>
  <si>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</si>
  <si>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</si>
  <si>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</si>
  <si>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</si>
  <si>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</si>
  <si>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</si>
  <si>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</si>
  <si>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</si>
  <si>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</si>
  <si>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</si>
  <si>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</si>
  <si>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</si>
  <si>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</si>
  <si>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</si>
  <si>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</si>
  <si>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</si>
  <si>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</si>
  <si>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</si>
  <si>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</si>
  <si>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</si>
  <si>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</si>
  <si>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</si>
  <si>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</si>
  <si>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</si>
  <si>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</si>
  <si>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</si>
  <si>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</si>
  <si>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</si>
  <si>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</si>
  <si>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</si>
  <si>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</si>
  <si>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</si>
  <si>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</si>
  <si>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</si>
  <si>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</si>
  <si>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</si>
  <si>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</si>
  <si>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</si>
  <si>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</si>
  <si>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</si>
  <si>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</si>
  <si>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</si>
  <si>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</si>
  <si>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</si>
  <si>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</si>
  <si>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</si>
  <si>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</si>
  <si>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</si>
  <si>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</si>
  <si>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</si>
  <si>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</si>
  <si>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</si>
  <si>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</si>
  <si>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</si>
  <si>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</si>
  <si>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</si>
  <si>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</si>
  <si>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</si>
  <si>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</si>
  <si>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</si>
  <si>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</si>
  <si>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</si>
  <si>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</si>
  <si>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</si>
  <si>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</si>
  <si>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</si>
  <si>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</si>
  <si>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</si>
  <si>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</si>
  <si>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</si>
  <si>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</si>
  <si>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</si>
  <si>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</si>
  <si>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</si>
  <si>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</si>
  <si>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</si>
  <si>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</si>
  <si>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</si>
  <si>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</si>
  <si>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</si>
  <si>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</si>
  <si>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</si>
  <si>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</si>
  <si>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</si>
  <si>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</si>
  <si>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</si>
  <si>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</si>
  <si>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</si>
  <si>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</si>
  <si>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</si>
  <si>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</si>
  <si>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</si>
  <si>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</si>
  <si>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</si>
  <si>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</si>
  <si>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</si>
  <si>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</si>
  <si>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</si>
  <si>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</si>
  <si>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</si>
  <si>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</si>
  <si>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</si>
  <si>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</si>
  <si>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</si>
  <si>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</si>
  <si>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</si>
  <si>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</si>
  <si>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</si>
  <si>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</si>
  <si>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</si>
  <si>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</si>
  <si>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</si>
  <si>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</si>
  <si>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</si>
  <si>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</si>
  <si>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</si>
  <si>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</si>
  <si>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</si>
  <si>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</si>
  <si>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</si>
  <si>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</si>
  <si>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</si>
  <si>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</si>
  <si>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</si>
  <si>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</si>
  <si>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</si>
  <si>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</si>
  <si>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</si>
  <si>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</si>
  <si>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</si>
  <si>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</si>
  <si>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</si>
  <si>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</si>
  <si>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</si>
  <si>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</si>
  <si>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</si>
  <si>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</si>
  <si>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</si>
  <si>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</si>
  <si>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</si>
  <si>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</si>
  <si>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</si>
  <si>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</si>
  <si>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</si>
  <si>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</si>
  <si>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</si>
  <si>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</si>
  <si>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</si>
  <si>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</si>
  <si>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</si>
  <si>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</si>
  <si>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</si>
  <si>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</si>
  <si>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</si>
  <si>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</si>
  <si>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</si>
  <si>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</si>
  <si>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</si>
  <si>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</si>
  <si>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</si>
  <si>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</si>
  <si>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</si>
  <si>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</si>
  <si>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</si>
  <si>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</si>
  <si>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</si>
  <si>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</si>
  <si>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</si>
  <si>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</si>
  <si>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</si>
  <si>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</si>
  <si>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</si>
  <si>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</si>
  <si>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</si>
  <si>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</si>
  <si>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</si>
  <si>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</si>
  <si>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</si>
  <si>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</si>
  <si>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</si>
  <si>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</si>
  <si>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</si>
  <si>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</si>
  <si>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</si>
  <si>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</si>
  <si>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</si>
  <si>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</si>
  <si>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</si>
  <si>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</si>
  <si>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</si>
  <si>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</si>
  <si>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</si>
  <si>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</si>
  <si>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</si>
  <si>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</si>
  <si>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</si>
  <si>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</si>
  <si>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</si>
  <si>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</si>
  <si>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</si>
  <si>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</si>
  <si>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</si>
  <si>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</si>
  <si>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</si>
  <si>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</si>
  <si>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</si>
  <si>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</si>
  <si>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</si>
  <si>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</si>
  <si>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</si>
  <si>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</si>
  <si>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</si>
  <si>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</si>
  <si>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</si>
  <si>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</si>
  <si>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</si>
  <si>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</si>
  <si>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</si>
  <si>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</si>
  <si>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</si>
  <si>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</si>
  <si>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</si>
  <si>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</si>
  <si>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</si>
  <si>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</si>
  <si>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</si>
  <si>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</si>
  <si>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</si>
  <si>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</si>
  <si>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</si>
  <si>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</si>
  <si>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</si>
  <si>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</si>
  <si>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</si>
  <si>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</si>
  <si>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</si>
  <si>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</si>
  <si>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</si>
  <si>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</si>
  <si>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</si>
  <si>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</si>
  <si>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</si>
  <si>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</si>
  <si>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</si>
  <si>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</si>
  <si>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</si>
  <si>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</si>
  <si>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</si>
  <si>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</si>
  <si>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</si>
  <si>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</si>
  <si>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</si>
  <si>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</si>
  <si>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</si>
  <si>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</si>
  <si>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</si>
  <si>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</si>
  <si>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</si>
  <si>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</si>
  <si>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</si>
  <si>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</si>
  <si>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</si>
  <si>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</si>
  <si>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</si>
  <si>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</si>
  <si>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</si>
  <si>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</si>
  <si>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</si>
  <si>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</si>
  <si>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</si>
  <si>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</si>
  <si>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</si>
  <si>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</si>
  <si>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</si>
  <si>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</si>
  <si>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</si>
  <si>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</si>
  <si>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</si>
  <si>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</si>
  <si>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</si>
  <si>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</si>
  <si>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</si>
  <si>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</si>
  <si>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</si>
  <si>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</si>
  <si>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</si>
  <si>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</si>
  <si>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</si>
  <si>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</si>
  <si>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</si>
  <si>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</si>
  <si>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</si>
  <si>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</si>
  <si>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</si>
  <si>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</si>
  <si>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</si>
  <si>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</si>
  <si>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</si>
  <si>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</si>
  <si>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</si>
  <si>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</si>
  <si>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</si>
  <si>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</si>
  <si>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</si>
  <si>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</si>
  <si>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</si>
  <si>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</si>
  <si>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</si>
  <si>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</si>
  <si>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</si>
  <si>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</si>
  <si>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</si>
  <si>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</si>
  <si>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</si>
  <si>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</si>
  <si>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</si>
  <si>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</si>
  <si>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</si>
  <si>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</si>
  <si>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</si>
  <si>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</si>
  <si>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</si>
  <si>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</si>
  <si>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</si>
  <si>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</si>
  <si>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</si>
  <si>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</si>
  <si>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</si>
  <si>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</si>
  <si>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</si>
  <si>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</si>
  <si>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</si>
  <si>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</si>
  <si>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</si>
  <si>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</si>
  <si>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</si>
  <si>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</si>
  <si>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</si>
  <si>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</si>
  <si>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</si>
  <si>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</si>
  <si>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</si>
  <si>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</si>
  <si>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</si>
  <si>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</si>
  <si>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</si>
  <si>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</si>
  <si>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</si>
  <si>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</si>
  <si>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</si>
  <si>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</si>
  <si>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</si>
  <si>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</si>
  <si>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</si>
  <si>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</si>
  <si>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</si>
  <si>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</si>
  <si>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</si>
  <si>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</si>
  <si>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</si>
  <si>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</si>
  <si>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</si>
  <si>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</si>
  <si>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</si>
  <si>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</si>
  <si>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</si>
  <si>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</si>
  <si>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</si>
  <si>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</si>
  <si>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</si>
  <si>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</si>
  <si>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</si>
  <si>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</si>
  <si>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</si>
  <si>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</si>
  <si>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</si>
  <si>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</si>
  <si>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</si>
  <si>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</si>
  <si>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</si>
  <si>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</si>
  <si>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</si>
  <si>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</si>
  <si>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</si>
  <si>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</si>
  <si>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</si>
  <si>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</si>
  <si>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</si>
  <si>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</si>
  <si>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</si>
  <si>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</si>
  <si>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</si>
  <si>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</si>
  <si>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</si>
  <si>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</si>
  <si>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</si>
  <si>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</si>
  <si>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</si>
  <si>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</si>
  <si>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</si>
  <si>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</si>
  <si>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</si>
  <si>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</si>
  <si>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</si>
  <si>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</si>
  <si>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</si>
  <si>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</si>
  <si>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</si>
  <si>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</si>
  <si>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</si>
  <si>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</si>
  <si>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</si>
  <si>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</si>
  <si>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</si>
  <si>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</si>
  <si>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</si>
  <si>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</si>
  <si>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</si>
  <si>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</si>
  <si>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</si>
  <si>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</si>
  <si>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</si>
  <si>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</si>
  <si>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</si>
  <si>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</si>
  <si>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</si>
  <si>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</si>
  <si>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</si>
  <si>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</si>
  <si>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</si>
  <si>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</si>
  <si>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</si>
  <si>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</si>
  <si>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</si>
  <si>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</si>
  <si>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</si>
  <si>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</si>
  <si>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</si>
  <si>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</si>
  <si>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</si>
  <si>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</si>
  <si>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</si>
  <si>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</si>
  <si>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</si>
  <si>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</si>
  <si>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</si>
  <si>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</si>
  <si>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</si>
  <si>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</si>
  <si>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</si>
  <si>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</si>
  <si>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</si>
  <si>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</si>
  <si>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</si>
  <si>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</si>
  <si>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</si>
  <si>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</si>
  <si>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</si>
  <si>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</si>
  <si>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</si>
  <si>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</si>
  <si>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</si>
  <si>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</si>
  <si>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</si>
  <si>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</si>
  <si>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</si>
  <si>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</si>
  <si>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</si>
  <si>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</si>
  <si>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</si>
  <si>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</si>
  <si>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</si>
  <si>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</si>
  <si>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</si>
  <si>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</si>
  <si>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</si>
  <si>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</si>
  <si>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</si>
  <si>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</si>
  <si>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</si>
  <si>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</si>
  <si>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</si>
  <si>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</si>
  <si>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</si>
  <si>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</si>
  <si>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</si>
  <si>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</si>
  <si>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</si>
  <si>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</si>
  <si>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</si>
  <si>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</si>
  <si>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</si>
  <si>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</si>
  <si>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</si>
  <si>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</si>
  <si>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</si>
  <si>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</si>
  <si>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</si>
  <si>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</si>
  <si>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</si>
  <si>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</si>
  <si>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</si>
  <si>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</si>
  <si>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</si>
  <si>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</si>
  <si>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</si>
  <si>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</si>
  <si>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</si>
  <si>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</si>
  <si>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</si>
  <si>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</si>
  <si>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</si>
  <si>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</si>
  <si>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</si>
  <si>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</si>
  <si>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</si>
  <si>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</si>
  <si>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</si>
  <si>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</si>
  <si>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</si>
  <si>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</si>
  <si>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</si>
  <si>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</si>
  <si>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</si>
  <si>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</si>
  <si>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</si>
  <si>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</si>
  <si>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</si>
  <si>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</si>
  <si>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</si>
  <si>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</si>
  <si>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</si>
  <si>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</si>
  <si>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</si>
  <si>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</si>
  <si>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</si>
  <si>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</si>
  <si>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</si>
  <si>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</si>
  <si>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</si>
  <si>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</si>
  <si>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</si>
  <si>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</si>
  <si>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</si>
  <si>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</si>
  <si>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</si>
  <si>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</si>
  <si>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</si>
  <si>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</si>
  <si>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</si>
  <si>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</si>
  <si>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</si>
  <si>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</si>
  <si>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</si>
  <si>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</si>
  <si>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</si>
  <si>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</si>
  <si>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</si>
  <si>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</si>
  <si>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</si>
  <si>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</si>
  <si>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</si>
  <si>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</si>
  <si>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</si>
  <si>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</si>
  <si>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</si>
  <si>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</si>
  <si>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</si>
  <si>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</si>
  <si>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</si>
  <si>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</si>
  <si>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</si>
  <si>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</si>
  <si>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</si>
  <si>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</si>
  <si>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</si>
  <si>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</si>
  <si>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</si>
  <si>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</si>
  <si>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</si>
  <si>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</si>
  <si>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</si>
  <si>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</si>
  <si>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</si>
  <si>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</si>
  <si>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</si>
  <si>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</si>
  <si>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</si>
  <si>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</si>
  <si>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</si>
  <si>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</si>
  <si>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</si>
  <si>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</si>
  <si>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</si>
  <si>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</si>
  <si>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</si>
  <si>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</si>
  <si>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</si>
  <si>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</si>
  <si>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</si>
  <si>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</si>
  <si>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</si>
  <si>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</si>
  <si>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</si>
  <si>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</si>
  <si>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</si>
  <si>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</si>
  <si>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</si>
  <si>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</si>
  <si>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</si>
  <si>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</si>
  <si>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</si>
  <si>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</si>
  <si>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</si>
  <si>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</si>
  <si>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</si>
  <si>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</si>
  <si>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</si>
  <si>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</si>
  <si>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</si>
  <si>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</si>
  <si>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</si>
  <si>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</si>
  <si>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</si>
  <si>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</si>
  <si>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</si>
  <si>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</si>
  <si>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</si>
  <si>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</si>
  <si>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</si>
  <si>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</si>
  <si>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</si>
  <si>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</si>
  <si>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</si>
  <si>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</si>
  <si>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</si>
  <si>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</si>
  <si>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</si>
  <si>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</si>
  <si>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</si>
  <si>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</si>
  <si>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</si>
  <si>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</si>
  <si>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</si>
  <si>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</si>
  <si>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</si>
  <si>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</si>
  <si>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</si>
  <si>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</si>
  <si>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</si>
  <si>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</si>
  <si>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</si>
  <si>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</si>
  <si>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</si>
  <si>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</si>
  <si>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</si>
  <si>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</si>
  <si>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</si>
  <si>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</si>
  <si>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</si>
  <si>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</si>
  <si>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</si>
  <si>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</si>
  <si>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</si>
  <si>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</si>
  <si>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</si>
  <si>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</si>
  <si>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</si>
  <si>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</si>
  <si>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</si>
  <si>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</si>
  <si>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</si>
  <si>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</si>
  <si>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</si>
  <si>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</si>
  <si>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</si>
  <si>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</si>
  <si>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</si>
  <si>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</si>
  <si>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</si>
  <si>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</si>
  <si>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</si>
  <si>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</si>
  <si>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</si>
  <si>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</si>
  <si>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</si>
  <si>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</si>
  <si>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</si>
  <si>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</si>
  <si>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</si>
  <si>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</si>
  <si>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</si>
  <si>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</si>
  <si>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</si>
  <si>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</si>
  <si>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</si>
  <si>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</si>
  <si>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</si>
  <si>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</si>
  <si>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</si>
  <si>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</si>
  <si>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</si>
  <si>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</si>
  <si>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</si>
  <si>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</si>
  <si>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</si>
  <si>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</si>
  <si>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</si>
  <si>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</si>
  <si>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</si>
  <si>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</si>
  <si>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</si>
  <si>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</si>
  <si>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</si>
  <si>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</si>
  <si>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</si>
  <si>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</si>
  <si>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</si>
  <si>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</si>
  <si>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</si>
  <si>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</si>
  <si>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</si>
  <si>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</si>
  <si>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</si>
  <si>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</si>
  <si>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</si>
  <si>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</si>
  <si>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</si>
  <si>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</si>
  <si>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</si>
  <si>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</si>
  <si>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</si>
  <si>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</si>
  <si>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</si>
  <si>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</si>
  <si>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</si>
  <si>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</si>
  <si>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</si>
  <si>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</si>
  <si>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</si>
  <si>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</si>
  <si>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</si>
  <si>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</si>
  <si>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</si>
  <si>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</si>
  <si>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</si>
  <si>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</si>
  <si>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</si>
  <si>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</si>
  <si>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</si>
  <si>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</si>
  <si>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</si>
  <si>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</si>
  <si>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</si>
  <si>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</si>
  <si>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</si>
  <si>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</si>
  <si>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</si>
  <si>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</si>
  <si>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</si>
  <si>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</si>
  <si>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</si>
  <si>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</si>
  <si>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</si>
  <si>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</si>
  <si>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</si>
  <si>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</si>
  <si>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</si>
  <si>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</si>
  <si>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</si>
  <si>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</si>
  <si>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</si>
  <si>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</si>
  <si>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</si>
  <si>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</si>
  <si>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</si>
  <si>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</si>
  <si>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</si>
  <si>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</si>
  <si>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</si>
  <si>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</si>
  <si>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</si>
  <si>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</si>
  <si>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</si>
  <si>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</si>
  <si>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</si>
  <si>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</si>
  <si>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</si>
  <si>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</si>
  <si>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</si>
  <si>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</si>
  <si>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</si>
  <si>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</si>
  <si>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</si>
  <si>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</si>
  <si>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</si>
  <si>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</si>
  <si>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</si>
  <si>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</si>
  <si>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</si>
  <si>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</si>
  <si>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</si>
  <si>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</si>
  <si>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</si>
  <si>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</si>
  <si>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</si>
  <si>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</si>
  <si>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</si>
  <si>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</si>
  <si>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</si>
  <si>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</si>
  <si>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</si>
  <si>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</si>
  <si>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</si>
  <si>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</si>
  <si>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</si>
  <si>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</si>
  <si>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</si>
  <si>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</si>
  <si>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</si>
  <si>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</si>
  <si>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</si>
  <si>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</si>
  <si>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</si>
  <si>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</si>
  <si>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</si>
  <si>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</si>
  <si>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</si>
  <si>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</si>
  <si>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</si>
  <si>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</si>
  <si>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</si>
  <si>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</si>
  <si>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</si>
  <si>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</si>
  <si>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</si>
  <si>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</si>
  <si>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</si>
  <si>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</si>
  <si>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</si>
  <si>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</si>
  <si>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</si>
  <si>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</si>
  <si>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</si>
  <si>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</si>
  <si>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</si>
  <si>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</si>
  <si>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</si>
  <si>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</si>
  <si>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</si>
  <si>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</si>
  <si>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</si>
  <si>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</si>
  <si>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</si>
  <si>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</si>
  <si>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</si>
  <si>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</si>
  <si>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</si>
  <si>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</si>
  <si>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</si>
  <si>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</si>
  <si>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</si>
  <si>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</si>
  <si>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</si>
  <si>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</si>
  <si>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</si>
  <si>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</si>
  <si>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</si>
  <si>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</si>
  <si>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</si>
  <si>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</si>
  <si>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</si>
  <si>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</si>
  <si>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</si>
  <si>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</si>
  <si>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</si>
  <si>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</si>
  <si>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</si>
  <si>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</si>
  <si>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</si>
  <si>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</si>
  <si>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</si>
  <si>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</si>
  <si>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</si>
  <si>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</si>
  <si>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</si>
  <si>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</si>
  <si>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</si>
  <si>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</si>
  <si>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</si>
  <si>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</si>
  <si>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</si>
  <si>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</si>
  <si>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</si>
  <si>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</si>
  <si>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</si>
  <si>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</si>
  <si>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</si>
  <si>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</si>
  <si>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</si>
  <si>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</si>
  <si>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</si>
  <si>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</si>
  <si>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</si>
  <si>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</si>
  <si>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</si>
  <si>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</si>
  <si>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</si>
  <si>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</si>
  <si>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</si>
  <si>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</si>
  <si>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</si>
  <si>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</si>
  <si>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</si>
  <si>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</si>
  <si>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</si>
  <si>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</si>
  <si>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</si>
  <si>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</si>
  <si>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</si>
  <si>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</si>
  <si>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</si>
  <si>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</si>
  <si>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</si>
  <si>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</si>
  <si>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</si>
  <si>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</si>
  <si>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</si>
  <si>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</si>
  <si>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</si>
  <si>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</si>
  <si>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</si>
  <si>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</si>
  <si>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</si>
  <si>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</si>
  <si>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</si>
  <si>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</si>
  <si>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</si>
  <si>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</si>
  <si>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</si>
  <si>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</si>
  <si>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</si>
  <si>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</si>
  <si>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</si>
  <si>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</si>
  <si>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</si>
  <si>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</si>
  <si>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</si>
  <si>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</si>
  <si>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</si>
  <si>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</si>
  <si>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</si>
  <si>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</si>
  <si>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</si>
  <si>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</si>
  <si>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</si>
  <si>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</si>
  <si>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</si>
  <si>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</si>
  <si>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</si>
  <si>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</si>
  <si>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</si>
  <si>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</si>
  <si>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</si>
  <si>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</si>
  <si>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</si>
  <si>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</si>
  <si>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</si>
  <si>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</si>
  <si>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</si>
  <si>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</si>
  <si>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</si>
  <si>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</si>
  <si>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</si>
  <si>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</si>
  <si>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</si>
  <si>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</si>
  <si>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</si>
  <si>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</si>
  <si>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</si>
  <si>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</si>
  <si>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</si>
  <si>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</si>
  <si>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</si>
  <si>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</si>
  <si>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</si>
  <si>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</si>
  <si>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</si>
  <si>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</si>
  <si>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</si>
  <si>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</si>
  <si>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</si>
  <si>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</si>
  <si>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</si>
  <si>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</si>
  <si>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</si>
  <si>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</si>
  <si>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</si>
  <si>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</si>
  <si>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</si>
  <si>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</si>
  <si>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</si>
  <si>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</si>
  <si>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</si>
  <si>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</si>
  <si>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</si>
  <si>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</si>
  <si>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</si>
  <si>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</si>
  <si>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</si>
  <si>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</si>
  <si>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</si>
  <si>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</si>
  <si>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</si>
  <si>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</si>
  <si>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</si>
  <si>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</si>
  <si>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</si>
  <si>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</si>
  <si>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</si>
  <si>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</si>
  <si>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</si>
  <si>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</si>
  <si>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</si>
  <si>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</si>
  <si>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</si>
  <si>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</si>
  <si>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</si>
  <si>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</si>
  <si>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</si>
  <si>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</si>
  <si>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</si>
  <si>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</si>
  <si>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</si>
  <si>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</si>
  <si>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</si>
  <si>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</si>
  <si>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</si>
  <si>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</si>
  <si>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</si>
  <si>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</si>
  <si>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</si>
  <si>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</si>
  <si>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</si>
  <si>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</si>
  <si>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</si>
  <si>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</si>
  <si>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</si>
  <si>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</si>
  <si>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</si>
  <si>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</si>
  <si>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</si>
  <si>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</si>
  <si>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</si>
  <si>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</si>
  <si>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</si>
  <si>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</si>
  <si>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</si>
  <si>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</si>
  <si>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</si>
  <si>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</si>
  <si>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</si>
  <si>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</si>
  <si>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</si>
  <si>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</si>
  <si>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</si>
  <si>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</si>
  <si>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</si>
  <si>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</si>
  <si>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</si>
  <si>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</si>
  <si>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</si>
  <si>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</si>
  <si>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</si>
  <si>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</si>
  <si>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</si>
  <si>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</si>
  <si>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</si>
  <si>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</si>
  <si>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</si>
  <si>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</si>
  <si>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</si>
  <si>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</si>
  <si>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</si>
  <si>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</si>
  <si>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</si>
  <si>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</si>
  <si>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</si>
  <si>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</si>
  <si>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</si>
  <si>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</si>
  <si>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</si>
  <si>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</si>
  <si>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</si>
  <si>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</si>
  <si>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</si>
  <si>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</si>
  <si>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</si>
  <si>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</si>
  <si>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</si>
  <si>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</si>
  <si>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</si>
  <si>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</si>
  <si>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</si>
  <si>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</si>
  <si>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</si>
  <si>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</si>
  <si>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</si>
  <si>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</si>
  <si>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</si>
  <si>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</si>
  <si>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</si>
  <si>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</si>
  <si>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</si>
  <si>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</si>
  <si>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</si>
  <si>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</si>
  <si>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</si>
  <si>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</si>
  <si>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</si>
  <si>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</si>
  <si>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</si>
  <si>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</si>
  <si>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</si>
  <si>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</si>
  <si>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</si>
  <si>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</si>
  <si>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</si>
  <si>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</si>
  <si>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</si>
  <si>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</si>
  <si>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</si>
  <si>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</si>
  <si>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</si>
  <si>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</si>
  <si>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</si>
  <si>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</si>
  <si>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</si>
  <si>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</si>
  <si>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</si>
  <si>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</si>
  <si>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</si>
  <si>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</si>
  <si>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</si>
  <si>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</si>
  <si>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</si>
  <si>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</si>
  <si>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</si>
  <si>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</si>
  <si>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</si>
  <si>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</si>
  <si>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</si>
  <si>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</si>
  <si>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</si>
  <si>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</si>
  <si>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</si>
  <si>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</si>
  <si>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</si>
  <si>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</si>
  <si>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</si>
  <si>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</si>
  <si>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</si>
  <si>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</si>
  <si>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</si>
  <si>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</si>
  <si>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</si>
  <si>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</si>
  <si>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</si>
  <si>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</si>
  <si>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</si>
  <si>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</si>
  <si>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</si>
  <si>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</si>
  <si>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</si>
  <si>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</si>
  <si>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</si>
  <si>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</si>
  <si>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</si>
  <si>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</si>
  <si>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</si>
  <si>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</si>
  <si>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</si>
  <si>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</si>
  <si>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</si>
  <si>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</si>
  <si>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</si>
  <si>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</si>
  <si>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</si>
  <si>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</si>
  <si>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</si>
  <si>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</si>
  <si>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</si>
  <si>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</si>
  <si>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</si>
  <si>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</si>
  <si>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</si>
  <si>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</si>
  <si>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</si>
  <si>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</si>
  <si>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</si>
  <si>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</si>
  <si>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</si>
  <si>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</si>
  <si>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</si>
  <si>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</si>
  <si>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</si>
  <si>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</si>
  <si>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</si>
  <si>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</si>
  <si>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</si>
  <si>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</si>
  <si>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</si>
  <si>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</si>
  <si>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</si>
  <si>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</si>
  <si>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</si>
  <si>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</si>
  <si>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</si>
  <si>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</si>
  <si>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</si>
  <si>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</si>
  <si>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</si>
  <si>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</si>
  <si>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</si>
  <si>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</si>
  <si>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</si>
  <si>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</si>
  <si>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</si>
  <si>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</si>
  <si>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</si>
  <si>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</si>
  <si>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</si>
  <si>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</si>
  <si>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</si>
  <si>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</si>
  <si>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</si>
  <si>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</si>
  <si>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</si>
  <si>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</si>
  <si>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</si>
  <si>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</si>
  <si>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</si>
  <si>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</si>
  <si>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</si>
  <si>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</si>
  <si>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</si>
  <si>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</si>
  <si>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</si>
  <si>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</si>
  <si>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</si>
  <si>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</si>
  <si>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</si>
  <si>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</si>
  <si>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</si>
  <si>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</si>
  <si>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</si>
  <si>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</si>
  <si>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</si>
  <si>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</si>
  <si>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</si>
  <si>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</si>
  <si>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</si>
  <si>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</si>
  <si>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</si>
  <si>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</si>
  <si>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</si>
  <si>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</si>
  <si>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</si>
  <si>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</si>
  <si>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</si>
  <si>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</si>
  <si>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</si>
  <si>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</si>
  <si>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</si>
  <si>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</si>
  <si>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</si>
  <si>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</si>
  <si>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</si>
  <si>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</si>
  <si>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</si>
  <si>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</si>
  <si>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</si>
  <si>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</si>
  <si>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</si>
  <si>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</si>
  <si>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</si>
  <si>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</si>
  <si>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</si>
  <si>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</si>
  <si>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</si>
  <si>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</si>
  <si>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</si>
  <si>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</si>
  <si>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</si>
  <si>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</si>
  <si>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</si>
  <si>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</si>
  <si>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</si>
  <si>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</si>
  <si>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</si>
  <si>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</si>
  <si>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</si>
  <si>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</si>
  <si>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</si>
  <si>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</si>
  <si>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</si>
  <si>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</si>
  <si>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</si>
  <si>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</si>
  <si>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</si>
  <si>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</si>
  <si>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</si>
  <si>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</si>
  <si>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</si>
  <si>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</si>
  <si>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</si>
  <si>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</si>
  <si>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</si>
  <si>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</si>
  <si>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</si>
  <si>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</si>
  <si>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</si>
  <si>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</si>
  <si>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</si>
  <si>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</si>
  <si>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</si>
  <si>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</si>
  <si>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</si>
  <si>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</si>
  <si>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</si>
  <si>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</si>
  <si>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</si>
  <si>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</si>
  <si>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</si>
  <si>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</si>
  <si>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</si>
  <si>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</si>
  <si>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</si>
  <si>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</si>
  <si>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</si>
  <si>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</si>
  <si>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</si>
  <si>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</si>
  <si>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</si>
  <si>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</si>
  <si>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</si>
  <si>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</si>
  <si>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</si>
  <si>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</si>
  <si>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</si>
  <si>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</si>
  <si>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</si>
  <si>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</si>
  <si>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</si>
  <si>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</si>
  <si>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</si>
  <si>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</si>
  <si>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</si>
  <si>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</si>
  <si>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</si>
  <si>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</si>
  <si>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</si>
  <si>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</si>
  <si>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</si>
  <si>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</si>
  <si>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</si>
  <si>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</si>
  <si>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</si>
  <si>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</si>
  <si>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</si>
  <si>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</si>
  <si>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</si>
  <si>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</si>
  <si>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</si>
  <si>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</si>
  <si>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</si>
  <si>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</si>
  <si>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</si>
  <si>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</si>
  <si>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</si>
  <si>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</si>
  <si>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</si>
  <si>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</si>
  <si>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</si>
  <si>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</si>
  <si>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</si>
  <si>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</si>
  <si>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</si>
  <si>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</si>
  <si>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</si>
  <si>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</si>
  <si>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</si>
  <si>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</si>
  <si>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</si>
  <si>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</si>
  <si>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</si>
  <si>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</si>
  <si>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</si>
  <si>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</si>
  <si>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</si>
  <si>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</si>
  <si>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</si>
  <si>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</si>
  <si>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</si>
  <si>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</si>
  <si>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</si>
  <si>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</si>
  <si>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</si>
  <si>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</si>
  <si>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</si>
  <si>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</si>
  <si>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</si>
  <si>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</si>
  <si>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</si>
  <si>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</si>
  <si>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</si>
  <si>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</si>
  <si>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</si>
  <si>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</si>
  <si>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</si>
  <si>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</si>
  <si>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</si>
  <si>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</si>
  <si>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</si>
  <si>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</si>
  <si>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</si>
  <si>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</si>
  <si>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</si>
  <si>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</si>
  <si>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</si>
  <si>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</si>
  <si>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</si>
  <si>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</si>
  <si>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</si>
  <si>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</si>
  <si>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</si>
  <si>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</si>
  <si>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</si>
  <si>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</si>
  <si>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</si>
  <si>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</si>
  <si>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</si>
  <si>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</si>
  <si>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</si>
  <si>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</si>
  <si>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</si>
  <si>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</si>
  <si>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</si>
  <si>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</si>
  <si>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</si>
  <si>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</si>
  <si>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</si>
  <si>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</si>
  <si>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</si>
  <si>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</si>
  <si>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</si>
  <si>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</si>
  <si>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</si>
  <si>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</si>
  <si>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</si>
  <si>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</si>
  <si>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</si>
  <si>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</si>
  <si>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</si>
  <si>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</si>
  <si>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</si>
  <si>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</si>
  <si>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</si>
  <si>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</si>
  <si>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</si>
  <si>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</si>
  <si>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</si>
  <si>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</si>
  <si>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</si>
  <si>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</si>
  <si>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</si>
  <si>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</si>
  <si>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</si>
  <si>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</si>
  <si>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</si>
  <si>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</si>
  <si>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</si>
  <si>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</si>
  <si>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</si>
  <si>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</si>
  <si>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</si>
  <si>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</si>
  <si>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</si>
  <si>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</si>
  <si>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</si>
  <si>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</si>
  <si>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</si>
  <si>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</si>
  <si>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</si>
  <si>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</si>
  <si>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</si>
  <si>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</si>
  <si>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</si>
  <si>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</si>
  <si>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</si>
  <si>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</si>
  <si>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</si>
  <si>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</si>
  <si>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</si>
  <si>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</si>
  <si>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</si>
  <si>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</si>
  <si>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</si>
  <si>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</si>
  <si>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</si>
  <si>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</si>
  <si>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</si>
  <si>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</si>
  <si>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</si>
  <si>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</si>
  <si>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</si>
  <si>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</si>
  <si>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</si>
  <si>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</si>
  <si>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</si>
  <si>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</si>
  <si>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</si>
  <si>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</si>
  <si>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</si>
  <si>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</si>
  <si>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</si>
  <si>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</si>
  <si>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</si>
  <si>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</si>
  <si>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</si>
  <si>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</si>
  <si>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</si>
  <si>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</si>
  <si>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</si>
  <si>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</si>
  <si>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</si>
  <si>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</si>
  <si>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</si>
  <si>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</si>
  <si>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</si>
  <si>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</si>
  <si>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</si>
  <si>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</si>
  <si>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</si>
  <si>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</si>
  <si>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</si>
  <si>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</si>
  <si>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</si>
  <si>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</si>
  <si>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</si>
  <si>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</si>
  <si>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</si>
  <si>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</si>
  <si>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</si>
  <si>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</si>
  <si>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</si>
  <si>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</si>
  <si>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</si>
  <si>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</si>
  <si>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</si>
  <si>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</si>
  <si>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</si>
  <si>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</si>
  <si>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</si>
  <si>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</si>
  <si>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</si>
  <si>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</si>
  <si>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</si>
  <si>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</si>
  <si>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</si>
  <si>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</si>
  <si>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</si>
  <si>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</si>
  <si>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</si>
  <si>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</si>
  <si>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</si>
  <si>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</si>
  <si>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</si>
  <si>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</si>
  <si>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</si>
  <si>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</si>
  <si>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</si>
  <si>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</si>
  <si>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</si>
  <si>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</si>
  <si>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</si>
  <si>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</si>
  <si>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</si>
  <si>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</si>
  <si>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</si>
  <si>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</si>
  <si>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</si>
  <si>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</si>
  <si>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</si>
  <si>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</si>
  <si>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</si>
  <si>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</si>
  <si>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</si>
  <si>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</si>
  <si>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</si>
  <si>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</si>
  <si>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</si>
  <si>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</si>
  <si>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</si>
  <si>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</si>
  <si>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</si>
  <si>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</si>
  <si>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</si>
  <si>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</si>
  <si>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</si>
  <si>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</si>
  <si>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</si>
  <si>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</si>
  <si>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</si>
  <si>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</si>
  <si>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</si>
  <si>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</si>
  <si>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</si>
  <si>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</si>
  <si>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</si>
  <si>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</si>
  <si>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</si>
  <si>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</si>
  <si>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</si>
  <si>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</si>
  <si>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</si>
  <si>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</si>
  <si>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</si>
  <si>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</si>
  <si>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</si>
  <si>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</si>
  <si>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</si>
  <si>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</si>
  <si>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</si>
  <si>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</si>
  <si>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</si>
  <si>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</si>
  <si>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</si>
  <si>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</si>
  <si>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</si>
  <si>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</si>
  <si>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</si>
  <si>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</si>
  <si>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</si>
  <si>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</si>
  <si>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</si>
  <si>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</si>
  <si>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</si>
  <si>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</si>
  <si>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</si>
  <si>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</si>
  <si>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</si>
  <si>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</si>
  <si>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</si>
  <si>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</si>
  <si>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</si>
  <si>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</si>
  <si>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</si>
  <si>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</si>
  <si>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</si>
  <si>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</si>
  <si>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</si>
  <si>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</si>
  <si>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</si>
  <si>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</si>
  <si>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</si>
  <si>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</si>
  <si>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</si>
  <si>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</si>
  <si>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</si>
  <si>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</si>
  <si>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</si>
  <si>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</si>
  <si>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</si>
  <si>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</si>
  <si>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</si>
  <si>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</si>
  <si>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</si>
  <si>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</si>
  <si>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</si>
  <si>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</si>
  <si>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</si>
  <si>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</si>
  <si>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</si>
  <si>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</si>
  <si>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</si>
  <si>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</si>
  <si>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</si>
  <si>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</si>
  <si>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</si>
  <si>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</si>
  <si>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</si>
  <si>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</si>
  <si>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</si>
  <si>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</si>
  <si>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</si>
  <si>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</si>
  <si>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</si>
  <si>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</si>
  <si>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</si>
  <si>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</si>
  <si>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</si>
  <si>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</si>
  <si>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</si>
  <si>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</si>
  <si>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</si>
  <si>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</si>
  <si>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</si>
  <si>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</si>
  <si>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</si>
  <si>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</si>
  <si>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</si>
  <si>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</si>
  <si>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</si>
  <si>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</si>
  <si>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</si>
  <si>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</si>
  <si>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</si>
  <si>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</si>
  <si>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</si>
  <si>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</si>
  <si>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</si>
  <si>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</si>
  <si>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</si>
  <si>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</si>
  <si>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</si>
  <si>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</si>
  <si>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</si>
  <si>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</si>
  <si>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</si>
  <si>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</si>
  <si>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</si>
  <si>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</si>
  <si>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</si>
  <si>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</si>
  <si>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</si>
  <si>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</si>
  <si>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</si>
  <si>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</si>
  <si>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</si>
  <si>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</si>
  <si>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</si>
  <si>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</si>
  <si>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</si>
  <si>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</si>
  <si>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</si>
  <si>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</si>
  <si>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</si>
  <si>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</si>
  <si>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</si>
  <si>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</si>
  <si>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</si>
  <si>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</si>
  <si>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</si>
  <si>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</si>
  <si>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</si>
  <si>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</si>
  <si>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</si>
  <si>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</si>
  <si>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</si>
  <si>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</si>
  <si>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</si>
  <si>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</si>
  <si>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</si>
  <si>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</si>
  <si>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</si>
  <si>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</si>
  <si>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</si>
  <si>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</si>
  <si>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</si>
  <si>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</si>
  <si>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</si>
  <si>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</si>
  <si>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</si>
  <si>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</si>
  <si>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</si>
  <si>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</si>
  <si>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</si>
  <si>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</si>
  <si>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</si>
  <si>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</si>
  <si>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</si>
  <si>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</si>
  <si>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</si>
  <si>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</si>
  <si>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</si>
  <si>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</si>
  <si>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</si>
  <si>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</si>
  <si>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</si>
  <si>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</si>
  <si>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</si>
  <si>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</si>
  <si>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</si>
  <si>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</si>
  <si>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</si>
  <si>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</si>
  <si>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</si>
  <si>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</si>
  <si>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</si>
  <si>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</si>
  <si>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</si>
  <si>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</si>
  <si>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</si>
  <si>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</si>
  <si>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</si>
  <si>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</si>
  <si>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</si>
  <si>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</si>
  <si>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</si>
  <si>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</si>
  <si>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</si>
  <si>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</si>
  <si>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</si>
  <si>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</si>
  <si>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</si>
  <si>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</si>
  <si>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</si>
  <si>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</si>
  <si>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</si>
  <si>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</si>
  <si>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</si>
  <si>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</si>
  <si>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</si>
  <si>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</si>
  <si>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</si>
  <si>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</si>
  <si>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</si>
  <si>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</si>
  <si>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</si>
  <si>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</si>
  <si>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</si>
  <si>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</si>
  <si>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</si>
  <si>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</si>
  <si>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</si>
  <si>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</si>
  <si>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</si>
  <si>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</si>
  <si>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</si>
  <si>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</si>
  <si>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</si>
  <si>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</si>
  <si>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</si>
  <si>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</si>
  <si>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</si>
  <si>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</si>
  <si>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</si>
  <si>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</si>
  <si>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</si>
  <si>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</si>
  <si>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</si>
  <si>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</si>
  <si>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</si>
  <si>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</si>
  <si>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</si>
  <si>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</si>
  <si>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</si>
  <si>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</si>
  <si>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</si>
  <si>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</si>
  <si>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</si>
  <si>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</si>
  <si>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</si>
  <si>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</si>
  <si>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</si>
  <si>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</si>
  <si>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</si>
  <si>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</si>
  <si>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</si>
  <si>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</si>
  <si>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</si>
  <si>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</si>
  <si>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</si>
  <si>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</si>
  <si>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</si>
  <si>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</si>
  <si>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</si>
  <si>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</si>
  <si>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</si>
  <si>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</si>
  <si>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</si>
  <si>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</si>
  <si>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</si>
  <si>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</si>
  <si>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</si>
  <si>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</si>
  <si>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</si>
  <si>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</si>
  <si>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</si>
  <si>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</si>
  <si>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</si>
  <si>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</si>
  <si>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</si>
  <si>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</si>
  <si>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</si>
  <si>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</si>
  <si>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</si>
  <si>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</si>
  <si>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</si>
  <si>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</si>
  <si>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</si>
  <si>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</si>
  <si>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</si>
  <si>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</si>
  <si>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</si>
  <si>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</si>
  <si>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</si>
  <si>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</si>
  <si>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</si>
  <si>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</si>
  <si>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</si>
  <si>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</si>
  <si>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</si>
  <si>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</si>
  <si>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</si>
  <si>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</si>
  <si>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</si>
  <si>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</si>
  <si>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</si>
  <si>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</si>
  <si>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</si>
  <si>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</si>
  <si>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</si>
  <si>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</si>
  <si>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</si>
  <si>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</si>
  <si>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</si>
  <si>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</si>
  <si>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</si>
  <si>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</si>
  <si>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</si>
  <si>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</si>
  <si>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</si>
  <si>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</si>
  <si>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</si>
  <si>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</si>
  <si>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</si>
  <si>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</si>
  <si>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</si>
  <si>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</si>
  <si>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</si>
  <si>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</si>
  <si>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</si>
  <si>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</si>
  <si>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</si>
  <si>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</si>
  <si>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</si>
  <si>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</si>
  <si>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</si>
  <si>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</si>
  <si>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</si>
  <si>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</si>
  <si>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</si>
  <si>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</si>
  <si>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</si>
  <si>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</si>
  <si>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</si>
  <si>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</si>
  <si>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</si>
  <si>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</si>
  <si>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</si>
  <si>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</si>
  <si>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</si>
  <si>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</si>
  <si>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</si>
  <si>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</si>
  <si>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</si>
  <si>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</si>
  <si>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</si>
  <si>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</si>
  <si>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</si>
  <si>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</si>
  <si>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</si>
  <si>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</si>
  <si>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</si>
  <si>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</si>
  <si>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</si>
  <si>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</si>
  <si>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</si>
  <si>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</si>
  <si>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</si>
  <si>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</si>
  <si>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</si>
  <si>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</si>
  <si>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</si>
  <si>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</si>
  <si>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</si>
  <si>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</si>
  <si>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</si>
  <si>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</si>
  <si>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</si>
  <si>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</si>
  <si>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</si>
  <si>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</si>
  <si>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</si>
  <si>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</si>
  <si>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</si>
  <si>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</si>
  <si>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</si>
  <si>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</si>
  <si>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</si>
  <si>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</si>
  <si>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</si>
  <si>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</si>
  <si>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</si>
  <si>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</si>
  <si>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</si>
  <si>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</si>
  <si>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</si>
  <si>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</si>
  <si>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</si>
  <si>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</si>
  <si>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</si>
  <si>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</si>
  <si>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</si>
  <si>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</si>
  <si>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</si>
  <si>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</si>
  <si>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</si>
  <si>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</si>
  <si>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</si>
  <si>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</si>
  <si>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</si>
  <si>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</si>
  <si>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</si>
  <si>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</si>
  <si>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</si>
  <si>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</si>
  <si>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</si>
  <si>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</si>
  <si>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</si>
  <si>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</si>
  <si>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</si>
  <si>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</si>
  <si>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</si>
  <si>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</si>
  <si>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</si>
  <si>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</si>
  <si>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</si>
  <si>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</si>
  <si>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</si>
  <si>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</si>
  <si>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</si>
  <si>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</si>
  <si>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</si>
  <si>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</si>
  <si>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</si>
  <si>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</si>
  <si>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</si>
  <si>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</si>
  <si>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</si>
  <si>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</si>
  <si>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</si>
  <si>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</si>
  <si>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</si>
  <si>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</si>
  <si>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</si>
  <si>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</si>
  <si>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</si>
  <si>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</si>
  <si>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</si>
  <si>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</si>
  <si>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</si>
  <si>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</si>
  <si>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</si>
  <si>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</si>
  <si>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</si>
  <si>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</si>
  <si>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</si>
  <si>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</si>
  <si>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</si>
  <si>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</si>
  <si>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</si>
  <si>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</si>
  <si>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</si>
  <si>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</si>
  <si>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</si>
  <si>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</si>
  <si>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</si>
  <si>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</si>
  <si>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</si>
  <si>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</si>
  <si>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</si>
  <si>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</si>
  <si>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</si>
  <si>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</si>
  <si>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</si>
  <si>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</si>
  <si>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</si>
  <si>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</si>
  <si>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</si>
  <si>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</si>
  <si>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</si>
  <si>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</si>
  <si>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</si>
  <si>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</si>
  <si>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</si>
  <si>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</si>
  <si>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</si>
  <si>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</si>
  <si>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</si>
  <si>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</si>
  <si>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</si>
  <si>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</si>
  <si>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</si>
  <si>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</si>
  <si>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</si>
  <si>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</si>
  <si>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</si>
  <si>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</si>
  <si>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</si>
  <si>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</si>
  <si>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</si>
  <si>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</si>
  <si>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</si>
  <si>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</si>
  <si>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</si>
  <si>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</si>
  <si>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</si>
  <si>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</si>
  <si>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</si>
  <si>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</si>
  <si>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</si>
  <si>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</si>
  <si>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</si>
  <si>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</si>
  <si>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</si>
  <si>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</si>
  <si>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</si>
  <si>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</si>
  <si>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</si>
  <si>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</si>
  <si>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</si>
  <si>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</si>
  <si>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</si>
  <si>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</si>
  <si>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</si>
  <si>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</si>
  <si>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</si>
  <si>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</si>
  <si>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</si>
  <si>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</si>
  <si>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</si>
  <si>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</si>
  <si>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</si>
  <si>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</si>
  <si>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</si>
  <si>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</si>
  <si>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</si>
  <si>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</si>
  <si>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</si>
  <si>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</si>
  <si>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</si>
  <si>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</si>
  <si>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</si>
  <si>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</si>
  <si>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</si>
  <si>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</si>
  <si>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</si>
  <si>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</si>
  <si>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</si>
  <si>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</si>
  <si>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</si>
  <si>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</si>
  <si>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</si>
  <si>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</si>
  <si>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</si>
  <si>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</si>
  <si>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</si>
  <si>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</si>
  <si>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</si>
  <si>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</si>
  <si>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</si>
  <si>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</si>
  <si>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</si>
  <si>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</si>
  <si>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</si>
  <si>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</si>
  <si>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</si>
  <si>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</si>
  <si>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</si>
  <si>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</si>
  <si>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</si>
  <si>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</si>
  <si>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</si>
  <si>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</si>
  <si>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</si>
  <si>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</si>
  <si>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</si>
  <si>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</si>
  <si>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</si>
  <si>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</si>
  <si>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</si>
  <si>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</si>
  <si>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</si>
  <si>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</si>
  <si>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</si>
  <si>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</si>
  <si>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</si>
  <si>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</si>
  <si>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</si>
  <si>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</si>
  <si>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</si>
  <si>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</si>
  <si>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</si>
  <si>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</si>
  <si>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</si>
  <si>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</si>
  <si>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</si>
  <si>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</si>
  <si>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</si>
  <si>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</si>
  <si>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</si>
  <si>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</si>
  <si>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</si>
  <si>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</si>
  <si>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</si>
  <si>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</si>
  <si>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</si>
  <si>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</si>
  <si>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</si>
  <si>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</si>
  <si>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</si>
  <si>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</si>
  <si>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</si>
  <si>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</si>
  <si>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</si>
  <si>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</si>
  <si>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</si>
  <si>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</si>
  <si>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</si>
  <si>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</si>
  <si>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</si>
  <si>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</si>
  <si>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</si>
  <si>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</si>
  <si>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</si>
  <si>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</si>
  <si>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</si>
  <si>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</si>
  <si>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</si>
  <si>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</si>
  <si>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</si>
  <si>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</si>
  <si>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</si>
  <si>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</si>
  <si>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</si>
  <si>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</si>
  <si>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</si>
  <si>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</si>
  <si>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</si>
  <si>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</si>
  <si>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</si>
  <si>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</si>
  <si>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</si>
  <si>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</si>
  <si>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</si>
  <si>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</si>
  <si>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</si>
  <si>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</si>
  <si>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</si>
  <si>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</si>
  <si>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</si>
  <si>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</si>
  <si>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</si>
  <si>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</si>
  <si>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</si>
  <si>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</si>
  <si>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</si>
  <si>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</si>
  <si>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</si>
  <si>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</si>
  <si>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</si>
  <si>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</si>
  <si>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</si>
  <si>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</si>
  <si>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</si>
  <si>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</si>
  <si>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</si>
  <si>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</si>
  <si>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</si>
  <si>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</si>
  <si>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</si>
  <si>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</si>
  <si>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</si>
  <si>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</si>
  <si>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</si>
  <si>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</si>
  <si>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</si>
  <si>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</si>
  <si>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</si>
  <si>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</si>
  <si>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</si>
  <si>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</si>
  <si>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</si>
  <si>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</si>
  <si>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</si>
  <si>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</si>
  <si>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</si>
  <si>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</si>
  <si>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</si>
  <si>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</si>
  <si>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</si>
  <si>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</si>
  <si>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</si>
  <si>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</si>
  <si>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</si>
  <si>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</si>
  <si>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</si>
  <si>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</si>
  <si>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</si>
  <si>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</si>
  <si>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</si>
  <si>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</si>
  <si>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</si>
  <si>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</si>
  <si>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</si>
  <si>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</si>
  <si>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</si>
  <si>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</si>
  <si>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</si>
  <si>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</si>
  <si>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</si>
  <si>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</si>
  <si>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</si>
  <si>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</si>
  <si>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</si>
  <si>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</si>
  <si>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</si>
  <si>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</si>
  <si>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</si>
  <si>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</si>
  <si>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</si>
  <si>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</si>
  <si>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</si>
  <si>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</si>
  <si>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</si>
  <si>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</si>
  <si>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</si>
  <si>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</si>
  <si>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</si>
  <si>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</si>
  <si>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</si>
  <si>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</si>
  <si>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</si>
  <si>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</si>
  <si>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</si>
  <si>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</si>
  <si>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</si>
  <si>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</si>
  <si>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</si>
  <si>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</si>
  <si>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</si>
  <si>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</si>
  <si>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</si>
  <si>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</si>
  <si>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</si>
  <si>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</si>
  <si>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</si>
  <si>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</si>
  <si>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</si>
  <si>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</si>
  <si>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</si>
  <si>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</si>
  <si>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</si>
  <si>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</si>
  <si>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</si>
  <si>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</si>
  <si>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</si>
  <si>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</si>
  <si>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</si>
  <si>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</si>
  <si>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</si>
  <si>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</si>
  <si>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</si>
  <si>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</si>
  <si>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</si>
  <si>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</si>
  <si>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</si>
  <si>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</si>
  <si>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</si>
  <si>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</si>
  <si>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</si>
  <si>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</si>
  <si>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</si>
  <si>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</si>
  <si>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</si>
  <si>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</si>
  <si>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</si>
  <si>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</si>
  <si>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</si>
  <si>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</si>
  <si>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</si>
  <si>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</si>
  <si>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</si>
  <si>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</si>
  <si>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</si>
  <si>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</si>
  <si>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</si>
  <si>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</si>
  <si>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</si>
  <si>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</si>
  <si>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</si>
  <si>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</si>
  <si>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</si>
  <si>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</si>
  <si>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</si>
  <si>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</si>
  <si>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</si>
  <si>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</si>
  <si>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</si>
  <si>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</si>
  <si>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</si>
  <si>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</si>
  <si>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</si>
  <si>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</si>
  <si>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</si>
  <si>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</si>
  <si>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</si>
  <si>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</si>
  <si>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</si>
  <si>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</si>
  <si>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</si>
  <si>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</si>
  <si>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</si>
  <si>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</si>
  <si>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</si>
  <si>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</si>
  <si>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</si>
  <si>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</si>
  <si>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</si>
  <si>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</si>
  <si>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</si>
  <si>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</si>
  <si>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</si>
  <si>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</si>
  <si>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</si>
  <si>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</si>
  <si>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</si>
  <si>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</si>
  <si>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</si>
  <si>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</si>
  <si>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</si>
  <si>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</si>
  <si>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</si>
  <si>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</si>
  <si>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</si>
  <si>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</si>
  <si>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</si>
  <si>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</si>
  <si>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</si>
  <si>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</si>
  <si>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</si>
  <si>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</si>
  <si>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</si>
  <si>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</si>
  <si>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</si>
  <si>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</si>
  <si>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</si>
  <si>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</si>
  <si>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</si>
  <si>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</si>
  <si>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</si>
  <si>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</si>
  <si>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</si>
  <si>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</si>
  <si>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</si>
  <si>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</si>
  <si>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</si>
  <si>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</si>
  <si>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</si>
  <si>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</si>
  <si>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</si>
  <si>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</si>
  <si>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</si>
  <si>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</si>
  <si>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</si>
  <si>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</si>
  <si>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</si>
  <si>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</si>
  <si>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</si>
  <si>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</si>
  <si>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</si>
  <si>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</si>
  <si>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</si>
  <si>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</si>
  <si>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</si>
  <si>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</si>
  <si>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</si>
  <si>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</si>
  <si>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</si>
  <si>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</si>
  <si>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</si>
  <si>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</si>
  <si>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</si>
  <si>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</si>
  <si>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</si>
  <si>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</si>
  <si>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</si>
  <si>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</si>
  <si>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</si>
  <si>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</si>
  <si>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</si>
  <si>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</si>
  <si>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</si>
  <si>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</si>
  <si>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</si>
  <si>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</si>
  <si>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</si>
  <si>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</si>
  <si>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</si>
  <si>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</si>
  <si>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</si>
  <si>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</si>
  <si>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</si>
  <si>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</si>
  <si>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</si>
  <si>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</si>
  <si>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</si>
  <si>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</si>
  <si>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</si>
  <si>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</si>
  <si>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</si>
  <si>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</si>
  <si>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</si>
  <si>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</si>
  <si>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</si>
  <si>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</si>
  <si>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</si>
  <si>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</si>
  <si>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</si>
  <si>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</si>
  <si>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</si>
  <si>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</si>
  <si>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</si>
  <si>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</si>
  <si>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</si>
  <si>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</si>
  <si>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</si>
  <si>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</si>
  <si>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</si>
  <si>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</si>
  <si>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</si>
  <si>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</si>
  <si>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</si>
  <si>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</si>
  <si>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</si>
  <si>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</si>
  <si>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</si>
  <si>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</si>
  <si>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</si>
  <si>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</si>
  <si>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</si>
  <si>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</si>
  <si>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</si>
  <si>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</si>
  <si>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</si>
  <si>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</si>
  <si>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</si>
  <si>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</si>
  <si>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</si>
  <si>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</si>
  <si>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</si>
  <si>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</si>
  <si>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</si>
  <si>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</si>
  <si>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</si>
  <si>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</si>
  <si>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</si>
  <si>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</si>
  <si>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</si>
  <si>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</si>
  <si>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</si>
  <si>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</si>
  <si>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</si>
  <si>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</si>
  <si>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</si>
  <si>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</si>
  <si>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</si>
  <si>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</si>
  <si>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</si>
  <si>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</si>
  <si>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</si>
  <si>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</si>
  <si>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</si>
  <si>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</si>
  <si>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</si>
  <si>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</si>
  <si>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</si>
  <si>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</si>
  <si>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</si>
  <si>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</si>
  <si>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</si>
  <si>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</si>
  <si>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</si>
  <si>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</si>
  <si>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</si>
  <si>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</si>
  <si>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</si>
  <si>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</si>
  <si>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</si>
  <si>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</si>
  <si>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</si>
  <si>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</si>
  <si>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</si>
  <si>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</si>
  <si>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</si>
  <si>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</si>
  <si>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</si>
  <si>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</si>
  <si>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</si>
  <si>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</si>
  <si>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</si>
  <si>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</si>
  <si>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</si>
  <si>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</si>
  <si>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</si>
  <si>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</si>
  <si>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</si>
  <si>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</si>
  <si>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</si>
  <si>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</si>
  <si>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</si>
  <si>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</si>
  <si>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</si>
  <si>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</si>
  <si>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</si>
  <si>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</si>
  <si>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</si>
  <si>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</si>
  <si>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</si>
  <si>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</si>
  <si>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</si>
  <si>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</si>
  <si>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</si>
  <si>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</si>
  <si>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</si>
  <si>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</si>
  <si>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</si>
  <si>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</si>
  <si>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</si>
  <si>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</si>
  <si>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</si>
  <si>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</si>
  <si>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</si>
  <si>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</si>
  <si>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</si>
  <si>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</si>
  <si>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</si>
  <si>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</si>
  <si>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</si>
  <si>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</si>
  <si>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</si>
  <si>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</si>
  <si>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</si>
  <si>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</si>
  <si>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</si>
  <si>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</si>
  <si>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</si>
  <si>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</si>
  <si>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</si>
  <si>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</si>
  <si>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</si>
  <si>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</si>
  <si>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</si>
  <si>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</si>
  <si>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</si>
  <si>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</si>
  <si>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</si>
  <si>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</si>
  <si>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</si>
  <si>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</si>
  <si>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</si>
  <si>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</si>
  <si>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</si>
  <si>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</si>
  <si>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</si>
  <si>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</si>
  <si>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</si>
  <si>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</si>
  <si>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</si>
  <si>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</si>
  <si>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</si>
  <si>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</si>
  <si>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</si>
  <si>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</si>
  <si>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</si>
  <si>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</si>
  <si>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</si>
  <si>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</si>
  <si>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</si>
  <si>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</si>
  <si>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</si>
  <si>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</si>
  <si>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</si>
  <si>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</si>
  <si>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</si>
  <si>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</si>
  <si>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</si>
  <si>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</si>
  <si>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</si>
  <si>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</si>
  <si>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</si>
  <si>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</si>
  <si>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</si>
  <si>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</si>
  <si>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</si>
  <si>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</si>
  <si>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</si>
  <si>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</si>
  <si>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</si>
  <si>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</si>
  <si>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</si>
  <si>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</si>
  <si>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</si>
  <si>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</si>
  <si>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</si>
  <si>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</si>
  <si>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</si>
  <si>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</si>
  <si>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</si>
  <si>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</si>
  <si>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</si>
  <si>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</si>
  <si>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</si>
  <si>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</si>
  <si>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</si>
  <si>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</si>
  <si>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</si>
  <si>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</si>
  <si>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</si>
  <si>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</si>
  <si>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</si>
  <si>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</si>
  <si>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</si>
  <si>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</si>
  <si>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</si>
  <si>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</si>
  <si>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</si>
  <si>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</si>
  <si>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</si>
  <si>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</si>
  <si>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</si>
  <si>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</si>
  <si>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</si>
  <si>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</si>
  <si>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</si>
  <si>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</si>
  <si>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</si>
  <si>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</si>
  <si>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</si>
  <si>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</si>
  <si>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</si>
  <si>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</si>
  <si>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</si>
  <si>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</si>
  <si>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</si>
  <si>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</si>
  <si>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</si>
  <si>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</si>
  <si>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</si>
  <si>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</si>
  <si>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</si>
  <si>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</si>
  <si>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</si>
  <si>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</si>
  <si>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</si>
  <si>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</si>
  <si>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</si>
  <si>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</si>
  <si>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</si>
  <si>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</si>
  <si>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</si>
  <si>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</si>
  <si>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</si>
  <si>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</si>
  <si>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</si>
  <si>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</si>
  <si>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</si>
  <si>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</si>
  <si>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</si>
  <si>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</si>
  <si>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</si>
  <si>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</si>
  <si>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</si>
  <si>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</si>
  <si>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</si>
  <si>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</si>
  <si>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</si>
  <si>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</si>
  <si>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</si>
  <si>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</si>
  <si>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</si>
  <si>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</si>
  <si>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</si>
  <si>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</si>
  <si>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SortOrder</t>
  </si>
  <si>
    <t>Subcategory_New</t>
  </si>
  <si>
    <t>Max Goal</t>
  </si>
  <si>
    <t>Max Pledged Amount</t>
  </si>
  <si>
    <t>Count of Number Successful</t>
  </si>
  <si>
    <t>Count of Number Failed</t>
  </si>
  <si>
    <t>Count of Number Canceled</t>
  </si>
  <si>
    <t>Count of Total Projects</t>
  </si>
  <si>
    <t>category</t>
  </si>
  <si>
    <t>Sum of backers_count</t>
  </si>
  <si>
    <t>(Multiple Items)</t>
  </si>
  <si>
    <t xml:space="preserve">Count of backers </t>
  </si>
  <si>
    <t>OverExceededGoal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</si>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</sst>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8"/>
      <color theme="1"/>
      <name val="Calibri"/>
      <family val="2"/>
      <scheme val="minor"/>
    </font>
    <font>
      <b/>
      <sz val="8"/>
      <color rgb="FF2B2B2B"/>
      <name val="Roboto"/>
    </font>
    <font>
      <sz val="8"/>
      <color theme="1"/>
      <name val="Var(--ff-mono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2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10" fontId="4" fillId="0" borderId="1" xfId="0" applyNumberFormat="1" applyFont="1" applyBorder="1" applyAlignment="1"/>
    <xf numFmtId="14" fontId="0" fillId="0" borderId="0" xfId="0" applyNumberFormat="1" applyAlignment="1">
      <alignment horizontal="left" indent="1"/>
    </xf>
    <xf numFmtId="0" fontId="6" fillId="0" borderId="0" xfId="0" applyFont="1" applyAlignment="1">
      <alignment horizontal="left" vertical="center" indent="1"/>
    </xf>
    <xf numFmtId="0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[Kickstarter_Challenge_original.xlsx]Goal Targets!PivotTable1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Targets'!$B$4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'Goal Targets'!$A$5:$A$130</c:f>
              <c:multiLvlStrCache>
                <c:ptCount val="116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'Goal Targets'!$B$5:$B$130</c:f>
              <c:numCache>
                <c:formatCode>General</c:formatCode>
                <c:ptCount val="116"/>
                <c:pt idx="0">
                  <c:v>3042</c:v>
                </c:pt>
                <c:pt idx="1">
                  <c:v>447</c:v>
                </c:pt>
                <c:pt idx="2">
                  <c:v>338</c:v>
                </c:pt>
                <c:pt idx="3">
                  <c:v>0</c:v>
                </c:pt>
                <c:pt idx="4">
                  <c:v>1112</c:v>
                </c:pt>
                <c:pt idx="5">
                  <c:v>81</c:v>
                </c:pt>
                <c:pt idx="6">
                  <c:v>2154</c:v>
                </c:pt>
                <c:pt idx="7">
                  <c:v>1</c:v>
                </c:pt>
                <c:pt idx="8">
                  <c:v>0</c:v>
                </c:pt>
                <c:pt idx="9">
                  <c:v>10</c:v>
                </c:pt>
                <c:pt idx="10">
                  <c:v>150</c:v>
                </c:pt>
                <c:pt idx="11">
                  <c:v>38</c:v>
                </c:pt>
                <c:pt idx="12">
                  <c:v>50973</c:v>
                </c:pt>
                <c:pt idx="13">
                  <c:v>64</c:v>
                </c:pt>
                <c:pt idx="14">
                  <c:v>5</c:v>
                </c:pt>
                <c:pt idx="15">
                  <c:v>2</c:v>
                </c:pt>
                <c:pt idx="16">
                  <c:v>76</c:v>
                </c:pt>
                <c:pt idx="17">
                  <c:v>3</c:v>
                </c:pt>
                <c:pt idx="18">
                  <c:v>1</c:v>
                </c:pt>
                <c:pt idx="19">
                  <c:v>0</c:v>
                </c:pt>
                <c:pt idx="20">
                  <c:v>114</c:v>
                </c:pt>
                <c:pt idx="21">
                  <c:v>4</c:v>
                </c:pt>
                <c:pt idx="22">
                  <c:v>4</c:v>
                </c:pt>
                <c:pt idx="23">
                  <c:v>12725</c:v>
                </c:pt>
                <c:pt idx="24">
                  <c:v>734</c:v>
                </c:pt>
                <c:pt idx="25">
                  <c:v>1314</c:v>
                </c:pt>
                <c:pt idx="26">
                  <c:v>10</c:v>
                </c:pt>
                <c:pt idx="27">
                  <c:v>272</c:v>
                </c:pt>
                <c:pt idx="28">
                  <c:v>251</c:v>
                </c:pt>
                <c:pt idx="29">
                  <c:v>55</c:v>
                </c:pt>
                <c:pt idx="30">
                  <c:v>7329</c:v>
                </c:pt>
                <c:pt idx="31">
                  <c:v>251</c:v>
                </c:pt>
                <c:pt idx="32">
                  <c:v>102</c:v>
                </c:pt>
                <c:pt idx="33">
                  <c:v>3</c:v>
                </c:pt>
                <c:pt idx="34">
                  <c:v>4</c:v>
                </c:pt>
                <c:pt idx="35">
                  <c:v>60</c:v>
                </c:pt>
                <c:pt idx="36">
                  <c:v>38437</c:v>
                </c:pt>
                <c:pt idx="37">
                  <c:v>0</c:v>
                </c:pt>
                <c:pt idx="38">
                  <c:v>315</c:v>
                </c:pt>
                <c:pt idx="39">
                  <c:v>101</c:v>
                </c:pt>
                <c:pt idx="40">
                  <c:v>18</c:v>
                </c:pt>
                <c:pt idx="41">
                  <c:v>690</c:v>
                </c:pt>
                <c:pt idx="42">
                  <c:v>163</c:v>
                </c:pt>
                <c:pt idx="43">
                  <c:v>144</c:v>
                </c:pt>
                <c:pt idx="44">
                  <c:v>74</c:v>
                </c:pt>
                <c:pt idx="45">
                  <c:v>343</c:v>
                </c:pt>
                <c:pt idx="46">
                  <c:v>1798</c:v>
                </c:pt>
                <c:pt idx="47">
                  <c:v>36</c:v>
                </c:pt>
                <c:pt idx="48">
                  <c:v>202</c:v>
                </c:pt>
                <c:pt idx="49">
                  <c:v>43728</c:v>
                </c:pt>
                <c:pt idx="50">
                  <c:v>32</c:v>
                </c:pt>
                <c:pt idx="51">
                  <c:v>567</c:v>
                </c:pt>
                <c:pt idx="52">
                  <c:v>71</c:v>
                </c:pt>
                <c:pt idx="53">
                  <c:v>1459</c:v>
                </c:pt>
                <c:pt idx="54">
                  <c:v>6</c:v>
                </c:pt>
                <c:pt idx="55">
                  <c:v>1188</c:v>
                </c:pt>
                <c:pt idx="56">
                  <c:v>35</c:v>
                </c:pt>
                <c:pt idx="57">
                  <c:v>3657</c:v>
                </c:pt>
                <c:pt idx="58">
                  <c:v>0</c:v>
                </c:pt>
                <c:pt idx="59">
                  <c:v>714</c:v>
                </c:pt>
                <c:pt idx="60">
                  <c:v>313</c:v>
                </c:pt>
                <c:pt idx="61">
                  <c:v>131</c:v>
                </c:pt>
                <c:pt idx="62">
                  <c:v>39</c:v>
                </c:pt>
                <c:pt idx="63">
                  <c:v>555</c:v>
                </c:pt>
                <c:pt idx="64">
                  <c:v>131</c:v>
                </c:pt>
                <c:pt idx="65">
                  <c:v>12905</c:v>
                </c:pt>
                <c:pt idx="66">
                  <c:v>120</c:v>
                </c:pt>
                <c:pt idx="67">
                  <c:v>387</c:v>
                </c:pt>
                <c:pt idx="68">
                  <c:v>6</c:v>
                </c:pt>
                <c:pt idx="69">
                  <c:v>19</c:v>
                </c:pt>
                <c:pt idx="70">
                  <c:v>5</c:v>
                </c:pt>
                <c:pt idx="71">
                  <c:v>0</c:v>
                </c:pt>
                <c:pt idx="72">
                  <c:v>761</c:v>
                </c:pt>
                <c:pt idx="73">
                  <c:v>15</c:v>
                </c:pt>
                <c:pt idx="74">
                  <c:v>21</c:v>
                </c:pt>
                <c:pt idx="75">
                  <c:v>0</c:v>
                </c:pt>
                <c:pt idx="76">
                  <c:v>55</c:v>
                </c:pt>
                <c:pt idx="77">
                  <c:v>2</c:v>
                </c:pt>
                <c:pt idx="78">
                  <c:v>2</c:v>
                </c:pt>
                <c:pt idx="79">
                  <c:v>33279</c:v>
                </c:pt>
                <c:pt idx="80">
                  <c:v>983</c:v>
                </c:pt>
                <c:pt idx="81">
                  <c:v>1902</c:v>
                </c:pt>
                <c:pt idx="82">
                  <c:v>1447</c:v>
                </c:pt>
                <c:pt idx="83">
                  <c:v>7</c:v>
                </c:pt>
                <c:pt idx="84">
                  <c:v>12351</c:v>
                </c:pt>
                <c:pt idx="85">
                  <c:v>229</c:v>
                </c:pt>
                <c:pt idx="86">
                  <c:v>944</c:v>
                </c:pt>
                <c:pt idx="87">
                  <c:v>69</c:v>
                </c:pt>
                <c:pt idx="88">
                  <c:v>21217</c:v>
                </c:pt>
                <c:pt idx="89">
                  <c:v>70</c:v>
                </c:pt>
                <c:pt idx="90">
                  <c:v>452</c:v>
                </c:pt>
                <c:pt idx="91">
                  <c:v>1792</c:v>
                </c:pt>
                <c:pt idx="92">
                  <c:v>18</c:v>
                </c:pt>
                <c:pt idx="93">
                  <c:v>1193</c:v>
                </c:pt>
                <c:pt idx="94">
                  <c:v>16</c:v>
                </c:pt>
                <c:pt idx="95">
                  <c:v>193</c:v>
                </c:pt>
                <c:pt idx="96">
                  <c:v>131914</c:v>
                </c:pt>
                <c:pt idx="97">
                  <c:v>1</c:v>
                </c:pt>
                <c:pt idx="98">
                  <c:v>343</c:v>
                </c:pt>
                <c:pt idx="99">
                  <c:v>1492</c:v>
                </c:pt>
                <c:pt idx="100">
                  <c:v>46</c:v>
                </c:pt>
                <c:pt idx="101">
                  <c:v>353</c:v>
                </c:pt>
                <c:pt idx="102">
                  <c:v>23</c:v>
                </c:pt>
                <c:pt idx="103">
                  <c:v>75</c:v>
                </c:pt>
                <c:pt idx="104">
                  <c:v>78</c:v>
                </c:pt>
                <c:pt idx="105">
                  <c:v>13945</c:v>
                </c:pt>
                <c:pt idx="106">
                  <c:v>318</c:v>
                </c:pt>
                <c:pt idx="107">
                  <c:v>21</c:v>
                </c:pt>
                <c:pt idx="108">
                  <c:v>51</c:v>
                </c:pt>
                <c:pt idx="109">
                  <c:v>85</c:v>
                </c:pt>
                <c:pt idx="110">
                  <c:v>22</c:v>
                </c:pt>
                <c:pt idx="111">
                  <c:v>52</c:v>
                </c:pt>
                <c:pt idx="112">
                  <c:v>213</c:v>
                </c:pt>
                <c:pt idx="113">
                  <c:v>122</c:v>
                </c:pt>
                <c:pt idx="114">
                  <c:v>72</c:v>
                </c:pt>
                <c:pt idx="115">
                  <c:v>46884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7-43CD-BD8A-69269EDD4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2722031"/>
        <c:axId val="832720783"/>
      </c:barChart>
      <c:catAx>
        <c:axId val="83272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720783"/>
        <c:crosses val="autoZero"/>
        <c:auto val="1"/>
        <c:lblAlgn val="ctr"/>
        <c:lblOffset val="100"/>
        <c:noMultiLvlLbl val="0"/>
      </c:catAx>
      <c:valAx>
        <c:axId val="83272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72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[Kickstarter_Challenge_original.xlsx]Backers!PivotTable1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Backers by</a:t>
            </a:r>
            <a:r>
              <a:rPr lang="en-US" baseline="0"/>
              <a:t> Years (excluding Journalism)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Backers!$B$4:$B$5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Backers!$B$6:$B$15</c:f>
              <c:numCache>
                <c:formatCode>General</c:formatCode>
                <c:ptCount val="9"/>
                <c:pt idx="0">
                  <c:v>4</c:v>
                </c:pt>
                <c:pt idx="1">
                  <c:v>21</c:v>
                </c:pt>
                <c:pt idx="2">
                  <c:v>48</c:v>
                </c:pt>
                <c:pt idx="3">
                  <c:v>55</c:v>
                </c:pt>
                <c:pt idx="4">
                  <c:v>53</c:v>
                </c:pt>
                <c:pt idx="5">
                  <c:v>110</c:v>
                </c:pt>
                <c:pt idx="6">
                  <c:v>139</c:v>
                </c:pt>
                <c:pt idx="7">
                  <c:v>80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3-40F9-8E16-80390754DB31}"/>
            </c:ext>
          </c:extLst>
        </c:ser>
        <c:ser>
          <c:idx val="1"/>
          <c:order val="1"/>
          <c:tx>
            <c:strRef>
              <c:f>Backers!$C$4:$C$5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Backers!$C$6:$C$15</c:f>
              <c:numCache>
                <c:formatCode>General</c:formatCode>
                <c:ptCount val="9"/>
                <c:pt idx="5">
                  <c:v>64</c:v>
                </c:pt>
                <c:pt idx="6">
                  <c:v>77</c:v>
                </c:pt>
                <c:pt idx="7">
                  <c:v>46</c:v>
                </c:pt>
                <c:pt idx="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93-40F9-8E16-80390754DB31}"/>
            </c:ext>
          </c:extLst>
        </c:ser>
        <c:ser>
          <c:idx val="2"/>
          <c:order val="2"/>
          <c:tx>
            <c:strRef>
              <c:f>Backers!$D$4:$D$5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Backers!$D$6:$D$15</c:f>
              <c:numCache>
                <c:formatCode>General</c:formatCode>
                <c:ptCount val="9"/>
                <c:pt idx="1">
                  <c:v>4</c:v>
                </c:pt>
                <c:pt idx="2">
                  <c:v>7</c:v>
                </c:pt>
                <c:pt idx="3">
                  <c:v>13</c:v>
                </c:pt>
                <c:pt idx="4">
                  <c:v>23</c:v>
                </c:pt>
                <c:pt idx="5">
                  <c:v>55</c:v>
                </c:pt>
                <c:pt idx="6">
                  <c:v>43</c:v>
                </c:pt>
                <c:pt idx="7">
                  <c:v>61</c:v>
                </c:pt>
                <c:pt idx="8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93-40F9-8E16-80390754DB31}"/>
            </c:ext>
          </c:extLst>
        </c:ser>
        <c:ser>
          <c:idx val="3"/>
          <c:order val="3"/>
          <c:tx>
            <c:strRef>
              <c:f>Backers!$E$4:$E$5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Backers!$E$6:$E$15</c:f>
              <c:numCache>
                <c:formatCode>General</c:formatCode>
                <c:ptCount val="9"/>
                <c:pt idx="0">
                  <c:v>7</c:v>
                </c:pt>
                <c:pt idx="1">
                  <c:v>30</c:v>
                </c:pt>
                <c:pt idx="2">
                  <c:v>89</c:v>
                </c:pt>
                <c:pt idx="3">
                  <c:v>159</c:v>
                </c:pt>
                <c:pt idx="4">
                  <c:v>118</c:v>
                </c:pt>
                <c:pt idx="5">
                  <c:v>102</c:v>
                </c:pt>
                <c:pt idx="6">
                  <c:v>99</c:v>
                </c:pt>
                <c:pt idx="7">
                  <c:v>68</c:v>
                </c:pt>
                <c:pt idx="8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93-40F9-8E16-80390754DB31}"/>
            </c:ext>
          </c:extLst>
        </c:ser>
        <c:ser>
          <c:idx val="4"/>
          <c:order val="4"/>
          <c:tx>
            <c:strRef>
              <c:f>Backers!$F$4:$F$5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Backers!$F$6:$F$15</c:f>
              <c:numCache>
                <c:formatCode>General</c:formatCode>
                <c:ptCount val="9"/>
                <c:pt idx="1">
                  <c:v>1</c:v>
                </c:pt>
                <c:pt idx="5">
                  <c:v>61</c:v>
                </c:pt>
                <c:pt idx="6">
                  <c:v>81</c:v>
                </c:pt>
                <c:pt idx="7">
                  <c:v>65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93-40F9-8E16-80390754DB31}"/>
            </c:ext>
          </c:extLst>
        </c:ser>
        <c:ser>
          <c:idx val="5"/>
          <c:order val="5"/>
          <c:tx>
            <c:strRef>
              <c:f>Backers!$G$4:$G$5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493-40F9-8E16-80390754DB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Backers!$G$6:$G$15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18</c:v>
                </c:pt>
                <c:pt idx="3">
                  <c:v>32</c:v>
                </c:pt>
                <c:pt idx="4">
                  <c:v>40</c:v>
                </c:pt>
                <c:pt idx="5">
                  <c:v>44</c:v>
                </c:pt>
                <c:pt idx="6">
                  <c:v>55</c:v>
                </c:pt>
                <c:pt idx="7">
                  <c:v>40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93-40F9-8E16-80390754DB31}"/>
            </c:ext>
          </c:extLst>
        </c:ser>
        <c:ser>
          <c:idx val="6"/>
          <c:order val="6"/>
          <c:tx>
            <c:strRef>
              <c:f>Backers!$H$4:$H$5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493-40F9-8E16-80390754DB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Backers!$H$6:$H$15</c:f>
              <c:numCache>
                <c:formatCode>General</c:formatCode>
                <c:ptCount val="9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29</c:v>
                </c:pt>
                <c:pt idx="5">
                  <c:v>131</c:v>
                </c:pt>
                <c:pt idx="6">
                  <c:v>205</c:v>
                </c:pt>
                <c:pt idx="7">
                  <c:v>190</c:v>
                </c:pt>
                <c:pt idx="8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93-40F9-8E16-80390754DB31}"/>
            </c:ext>
          </c:extLst>
        </c:ser>
        <c:ser>
          <c:idx val="7"/>
          <c:order val="7"/>
          <c:tx>
            <c:strRef>
              <c:f>Backers!$I$4:$I$5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493-40F9-8E16-80390754DB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Backers!$A$6:$A$15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Backers!$I$6:$I$15</c:f>
              <c:numCache>
                <c:formatCode>General</c:formatCode>
                <c:ptCount val="9"/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403</c:v>
                </c:pt>
                <c:pt idx="6">
                  <c:v>518</c:v>
                </c:pt>
                <c:pt idx="7">
                  <c:v>391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93-40F9-8E16-80390754D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101919"/>
        <c:axId val="1348076543"/>
      </c:lineChart>
      <c:catAx>
        <c:axId val="134810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76543"/>
        <c:crosses val="autoZero"/>
        <c:auto val="1"/>
        <c:lblAlgn val="ctr"/>
        <c:lblOffset val="100"/>
        <c:noMultiLvlLbl val="0"/>
      </c:catAx>
      <c:valAx>
        <c:axId val="134807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Backers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10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Theatre Outcomes</a:t>
            </a:r>
            <a:r>
              <a:rPr lang="en-US" sz="1000" b="1" baseline="0"/>
              <a:t>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Date'!$A$7:$A$471</c:f>
              <c:multiLvlStrCache>
                <c:ptCount val="42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Jan</c:v>
                  </c:pt>
                  <c:pt idx="24">
                    <c:v>Feb</c:v>
                  </c:pt>
                  <c:pt idx="25">
                    <c:v>Mar</c:v>
                  </c:pt>
                  <c:pt idx="26">
                    <c:v>Apr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Jan</c:v>
                  </c:pt>
                  <c:pt idx="32">
                    <c:v>Feb</c:v>
                  </c:pt>
                  <c:pt idx="33">
                    <c:v>Mar</c:v>
                  </c:pt>
                  <c:pt idx="34">
                    <c:v>Apr</c:v>
                  </c:pt>
                  <c:pt idx="35">
                    <c:v>May</c:v>
                  </c:pt>
                  <c:pt idx="36">
                    <c:v>Jun</c:v>
                  </c:pt>
                  <c:pt idx="37">
                    <c:v>Jul</c:v>
                  </c:pt>
                  <c:pt idx="38">
                    <c:v>Aug</c:v>
                  </c:pt>
                  <c:pt idx="39">
                    <c:v>Sep</c:v>
                  </c:pt>
                  <c:pt idx="40">
                    <c:v>Oct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Apr</c:v>
                  </c:pt>
                  <c:pt idx="47">
                    <c:v>May</c:v>
                  </c:pt>
                  <c:pt idx="48">
                    <c:v>Jun</c:v>
                  </c:pt>
                  <c:pt idx="49">
                    <c:v>Jul</c:v>
                  </c:pt>
                  <c:pt idx="50">
                    <c:v>Aug</c:v>
                  </c:pt>
                  <c:pt idx="51">
                    <c:v>Sep</c:v>
                  </c:pt>
                  <c:pt idx="52">
                    <c:v>Oct</c:v>
                  </c:pt>
                  <c:pt idx="53">
                    <c:v>Nov</c:v>
                  </c:pt>
                  <c:pt idx="54">
                    <c:v>Dec</c:v>
                  </c:pt>
                  <c:pt idx="55">
                    <c:v>Jan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Apr</c:v>
                  </c:pt>
                  <c:pt idx="59">
                    <c:v>May</c:v>
                  </c:pt>
                  <c:pt idx="60">
                    <c:v>Jun</c:v>
                  </c:pt>
                  <c:pt idx="61">
                    <c:v>Jul</c:v>
                  </c:pt>
                  <c:pt idx="62">
                    <c:v>Aug</c:v>
                  </c:pt>
                  <c:pt idx="63">
                    <c:v>Sep</c:v>
                  </c:pt>
                  <c:pt idx="64">
                    <c:v>Oct</c:v>
                  </c:pt>
                  <c:pt idx="65">
                    <c:v>Nov</c:v>
                  </c:pt>
                  <c:pt idx="66">
                    <c:v>Dec</c:v>
                  </c:pt>
                  <c:pt idx="67">
                    <c:v>Jan</c:v>
                  </c:pt>
                  <c:pt idx="68">
                    <c:v>Feb</c:v>
                  </c:pt>
                  <c:pt idx="69">
                    <c:v>Mar</c:v>
                  </c:pt>
                  <c:pt idx="70">
                    <c:v>Apr</c:v>
                  </c:pt>
                  <c:pt idx="71">
                    <c:v>May</c:v>
                  </c:pt>
                  <c:pt idx="72">
                    <c:v>Jun</c:v>
                  </c:pt>
                  <c:pt idx="73">
                    <c:v>Jul</c:v>
                  </c:pt>
                  <c:pt idx="74">
                    <c:v>Aug</c:v>
                  </c:pt>
                  <c:pt idx="75">
                    <c:v>Sep</c:v>
                  </c:pt>
                  <c:pt idx="76">
                    <c:v>Oct</c:v>
                  </c:pt>
                  <c:pt idx="77">
                    <c:v>Nov</c:v>
                  </c:pt>
                  <c:pt idx="78">
                    <c:v>Dec</c:v>
                  </c:pt>
                  <c:pt idx="79">
                    <c:v>Jan</c:v>
                  </c:pt>
                  <c:pt idx="80">
                    <c:v>Feb</c:v>
                  </c:pt>
                  <c:pt idx="81">
                    <c:v>Mar</c:v>
                  </c:pt>
                  <c:pt idx="82">
                    <c:v>Apr</c:v>
                  </c:pt>
                  <c:pt idx="83">
                    <c:v>May</c:v>
                  </c:pt>
                  <c:pt idx="84">
                    <c:v>Jun</c:v>
                  </c:pt>
                  <c:pt idx="85">
                    <c:v>Jul</c:v>
                  </c:pt>
                  <c:pt idx="86">
                    <c:v>Aug</c:v>
                  </c:pt>
                  <c:pt idx="87">
                    <c:v>Sep</c:v>
                  </c:pt>
                  <c:pt idx="88">
                    <c:v>Oct</c:v>
                  </c:pt>
                  <c:pt idx="89">
                    <c:v>Nov</c:v>
                  </c:pt>
                  <c:pt idx="90">
                    <c:v>Dec</c:v>
                  </c:pt>
                  <c:pt idx="91">
                    <c:v>Jan</c:v>
                  </c:pt>
                  <c:pt idx="92">
                    <c:v>Feb</c:v>
                  </c:pt>
                  <c:pt idx="93">
                    <c:v>Mar</c:v>
                  </c:pt>
                  <c:pt idx="94">
                    <c:v>Apr</c:v>
                  </c:pt>
                  <c:pt idx="95">
                    <c:v>May</c:v>
                  </c:pt>
                  <c:pt idx="96">
                    <c:v>Jun</c:v>
                  </c:pt>
                  <c:pt idx="97">
                    <c:v>Jul</c:v>
                  </c:pt>
                  <c:pt idx="98">
                    <c:v>Aug</c:v>
                  </c:pt>
                  <c:pt idx="99">
                    <c:v>Sep</c:v>
                  </c:pt>
                  <c:pt idx="100">
                    <c:v>Oct</c:v>
                  </c:pt>
                  <c:pt idx="101">
                    <c:v>Nov</c:v>
                  </c:pt>
                  <c:pt idx="102">
                    <c:v>Dec</c:v>
                  </c:pt>
                  <c:pt idx="103">
                    <c:v>Jan</c:v>
                  </c:pt>
                  <c:pt idx="104">
                    <c:v>Mar</c:v>
                  </c:pt>
                  <c:pt idx="105">
                    <c:v>Apr</c:v>
                  </c:pt>
                  <c:pt idx="106">
                    <c:v>May</c:v>
                  </c:pt>
                  <c:pt idx="107">
                    <c:v>Jun</c:v>
                  </c:pt>
                  <c:pt idx="108">
                    <c:v>Jul</c:v>
                  </c:pt>
                  <c:pt idx="109">
                    <c:v>Aug</c:v>
                  </c:pt>
                  <c:pt idx="110">
                    <c:v>Sep</c:v>
                  </c:pt>
                  <c:pt idx="111">
                    <c:v>Oct</c:v>
                  </c:pt>
                  <c:pt idx="112">
                    <c:v>Nov</c:v>
                  </c:pt>
                  <c:pt idx="113">
                    <c:v>Dec</c:v>
                  </c:pt>
                  <c:pt idx="114">
                    <c:v>Jan</c:v>
                  </c:pt>
                  <c:pt idx="115">
                    <c:v>Feb</c:v>
                  </c:pt>
                  <c:pt idx="116">
                    <c:v>Mar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Jun</c:v>
                  </c:pt>
                  <c:pt idx="120">
                    <c:v>Jul</c:v>
                  </c:pt>
                  <c:pt idx="121">
                    <c:v>Aug</c:v>
                  </c:pt>
                  <c:pt idx="122">
                    <c:v>Sep</c:v>
                  </c:pt>
                  <c:pt idx="123">
                    <c:v>Oct</c:v>
                  </c:pt>
                  <c:pt idx="124">
                    <c:v>Nov</c:v>
                  </c:pt>
                  <c:pt idx="125">
                    <c:v>Dec</c:v>
                  </c:pt>
                  <c:pt idx="126">
                    <c:v>Jan</c:v>
                  </c:pt>
                  <c:pt idx="127">
                    <c:v>Feb</c:v>
                  </c:pt>
                  <c:pt idx="128">
                    <c:v>Apr</c:v>
                  </c:pt>
                  <c:pt idx="129">
                    <c:v>May</c:v>
                  </c:pt>
                  <c:pt idx="130">
                    <c:v>Jul</c:v>
                  </c:pt>
                  <c:pt idx="131">
                    <c:v>Aug</c:v>
                  </c:pt>
                  <c:pt idx="132">
                    <c:v>Sep</c:v>
                  </c:pt>
                  <c:pt idx="133">
                    <c:v>Oct</c:v>
                  </c:pt>
                  <c:pt idx="134">
                    <c:v>Nov</c:v>
                  </c:pt>
                  <c:pt idx="135">
                    <c:v>Jan</c:v>
                  </c:pt>
                  <c:pt idx="136">
                    <c:v>Feb</c:v>
                  </c:pt>
                  <c:pt idx="137">
                    <c:v>Mar</c:v>
                  </c:pt>
                  <c:pt idx="138">
                    <c:v>Apr</c:v>
                  </c:pt>
                  <c:pt idx="139">
                    <c:v>May</c:v>
                  </c:pt>
                  <c:pt idx="140">
                    <c:v>Jun</c:v>
                  </c:pt>
                  <c:pt idx="141">
                    <c:v>Jul</c:v>
                  </c:pt>
                  <c:pt idx="142">
                    <c:v>Aug</c:v>
                  </c:pt>
                  <c:pt idx="143">
                    <c:v>Sep</c:v>
                  </c:pt>
                  <c:pt idx="144">
                    <c:v>Oct</c:v>
                  </c:pt>
                  <c:pt idx="145">
                    <c:v>Nov</c:v>
                  </c:pt>
                  <c:pt idx="146">
                    <c:v>Dec</c:v>
                  </c:pt>
                  <c:pt idx="147">
                    <c:v>Jan</c:v>
                  </c:pt>
                  <c:pt idx="148">
                    <c:v>Feb</c:v>
                  </c:pt>
                  <c:pt idx="149">
                    <c:v>Mar</c:v>
                  </c:pt>
                  <c:pt idx="150">
                    <c:v>Apr</c:v>
                  </c:pt>
                  <c:pt idx="151">
                    <c:v>May</c:v>
                  </c:pt>
                  <c:pt idx="152">
                    <c:v>Jun</c:v>
                  </c:pt>
                  <c:pt idx="153">
                    <c:v>Jul</c:v>
                  </c:pt>
                  <c:pt idx="154">
                    <c:v>Aug</c:v>
                  </c:pt>
                  <c:pt idx="155">
                    <c:v>Sep</c:v>
                  </c:pt>
                  <c:pt idx="156">
                    <c:v>Oct</c:v>
                  </c:pt>
                  <c:pt idx="157">
                    <c:v>Nov</c:v>
                  </c:pt>
                  <c:pt idx="158">
                    <c:v>Dec</c:v>
                  </c:pt>
                  <c:pt idx="159">
                    <c:v>Jan</c:v>
                  </c:pt>
                  <c:pt idx="160">
                    <c:v>Feb</c:v>
                  </c:pt>
                  <c:pt idx="161">
                    <c:v>Mar</c:v>
                  </c:pt>
                  <c:pt idx="162">
                    <c:v>Apr</c:v>
                  </c:pt>
                  <c:pt idx="163">
                    <c:v>May</c:v>
                  </c:pt>
                  <c:pt idx="164">
                    <c:v>Jun</c:v>
                  </c:pt>
                  <c:pt idx="165">
                    <c:v>Jul</c:v>
                  </c:pt>
                  <c:pt idx="166">
                    <c:v>Aug</c:v>
                  </c:pt>
                  <c:pt idx="167">
                    <c:v>Sep</c:v>
                  </c:pt>
                  <c:pt idx="168">
                    <c:v>Oct</c:v>
                  </c:pt>
                  <c:pt idx="169">
                    <c:v>Nov</c:v>
                  </c:pt>
                  <c:pt idx="170">
                    <c:v>Dec</c:v>
                  </c:pt>
                  <c:pt idx="171">
                    <c:v>Jan</c:v>
                  </c:pt>
                  <c:pt idx="172">
                    <c:v>Mar</c:v>
                  </c:pt>
                  <c:pt idx="173">
                    <c:v>Apr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May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Oct</c:v>
                  </c:pt>
                  <c:pt idx="190">
                    <c:v>Nov</c:v>
                  </c:pt>
                  <c:pt idx="191">
                    <c:v>Jan</c:v>
                  </c:pt>
                  <c:pt idx="192">
                    <c:v>Feb</c:v>
                  </c:pt>
                  <c:pt idx="193">
                    <c:v>Mar</c:v>
                  </c:pt>
                  <c:pt idx="194">
                    <c:v>Apr</c:v>
                  </c:pt>
                  <c:pt idx="195">
                    <c:v>May</c:v>
                  </c:pt>
                  <c:pt idx="196">
                    <c:v>Jun</c:v>
                  </c:pt>
                  <c:pt idx="197">
                    <c:v>Jul</c:v>
                  </c:pt>
                  <c:pt idx="198">
                    <c:v>Sep</c:v>
                  </c:pt>
                  <c:pt idx="199">
                    <c:v>Oct</c:v>
                  </c:pt>
                  <c:pt idx="200">
                    <c:v>Nov</c:v>
                  </c:pt>
                  <c:pt idx="201">
                    <c:v>Dec</c:v>
                  </c:pt>
                  <c:pt idx="202">
                    <c:v>Jan</c:v>
                  </c:pt>
                  <c:pt idx="203">
                    <c:v>Feb</c:v>
                  </c:pt>
                  <c:pt idx="204">
                    <c:v>Apr</c:v>
                  </c:pt>
                  <c:pt idx="205">
                    <c:v>Jun</c:v>
                  </c:pt>
                  <c:pt idx="206">
                    <c:v>Jul</c:v>
                  </c:pt>
                  <c:pt idx="207">
                    <c:v>Aug</c:v>
                  </c:pt>
                  <c:pt idx="208">
                    <c:v>Sep</c:v>
                  </c:pt>
                  <c:pt idx="209">
                    <c:v>Oct</c:v>
                  </c:pt>
                  <c:pt idx="210">
                    <c:v>Dec</c:v>
                  </c:pt>
                  <c:pt idx="211">
                    <c:v>Jan</c:v>
                  </c:pt>
                  <c:pt idx="212">
                    <c:v>Feb</c:v>
                  </c:pt>
                  <c:pt idx="213">
                    <c:v>Mar</c:v>
                  </c:pt>
                  <c:pt idx="214">
                    <c:v>Apr</c:v>
                  </c:pt>
                  <c:pt idx="215">
                    <c:v>May</c:v>
                  </c:pt>
                  <c:pt idx="216">
                    <c:v>Jun</c:v>
                  </c:pt>
                  <c:pt idx="217">
                    <c:v>Jul</c:v>
                  </c:pt>
                  <c:pt idx="218">
                    <c:v>Sep</c:v>
                  </c:pt>
                  <c:pt idx="219">
                    <c:v>Oct</c:v>
                  </c:pt>
                  <c:pt idx="220">
                    <c:v>Nov</c:v>
                  </c:pt>
                  <c:pt idx="221">
                    <c:v>Dec</c:v>
                  </c:pt>
                  <c:pt idx="222">
                    <c:v>Jan</c:v>
                  </c:pt>
                  <c:pt idx="223">
                    <c:v>Feb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Aug</c:v>
                  </c:pt>
                  <c:pt idx="227">
                    <c:v>Oct</c:v>
                  </c:pt>
                  <c:pt idx="228">
                    <c:v>Nov</c:v>
                  </c:pt>
                  <c:pt idx="229">
                    <c:v>Dec</c:v>
                  </c:pt>
                  <c:pt idx="230">
                    <c:v>Jan</c:v>
                  </c:pt>
                  <c:pt idx="231">
                    <c:v>Feb</c:v>
                  </c:pt>
                  <c:pt idx="232">
                    <c:v>Mar</c:v>
                  </c:pt>
                  <c:pt idx="233">
                    <c:v>Apr</c:v>
                  </c:pt>
                  <c:pt idx="234">
                    <c:v>May</c:v>
                  </c:pt>
                  <c:pt idx="235">
                    <c:v>Jun</c:v>
                  </c:pt>
                  <c:pt idx="236">
                    <c:v>Jul</c:v>
                  </c:pt>
                  <c:pt idx="237">
                    <c:v>Aug</c:v>
                  </c:pt>
                  <c:pt idx="238">
                    <c:v>Sep</c:v>
                  </c:pt>
                  <c:pt idx="239">
                    <c:v>Oct</c:v>
                  </c:pt>
                  <c:pt idx="240">
                    <c:v>Nov</c:v>
                  </c:pt>
                  <c:pt idx="241">
                    <c:v>Dec</c:v>
                  </c:pt>
                  <c:pt idx="242">
                    <c:v>Jan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Aug</c:v>
                  </c:pt>
                  <c:pt idx="248">
                    <c:v>Sep</c:v>
                  </c:pt>
                  <c:pt idx="249">
                    <c:v>Oct</c:v>
                  </c:pt>
                  <c:pt idx="250">
                    <c:v>Nov</c:v>
                  </c:pt>
                  <c:pt idx="251">
                    <c:v>Dec</c:v>
                  </c:pt>
                  <c:pt idx="252">
                    <c:v>Jan</c:v>
                  </c:pt>
                  <c:pt idx="253">
                    <c:v>Feb</c:v>
                  </c:pt>
                  <c:pt idx="254">
                    <c:v>Mar</c:v>
                  </c:pt>
                  <c:pt idx="255">
                    <c:v>Apr</c:v>
                  </c:pt>
                  <c:pt idx="256">
                    <c:v>May</c:v>
                  </c:pt>
                  <c:pt idx="257">
                    <c:v>Jun</c:v>
                  </c:pt>
                  <c:pt idx="258">
                    <c:v>Jul</c:v>
                  </c:pt>
                  <c:pt idx="259">
                    <c:v>Aug</c:v>
                  </c:pt>
                  <c:pt idx="260">
                    <c:v>Sep</c:v>
                  </c:pt>
                  <c:pt idx="261">
                    <c:v>Oct</c:v>
                  </c:pt>
                  <c:pt idx="262">
                    <c:v>Nov</c:v>
                  </c:pt>
                  <c:pt idx="263">
                    <c:v>Dec</c:v>
                  </c:pt>
                  <c:pt idx="264">
                    <c:v>Jan</c:v>
                  </c:pt>
                  <c:pt idx="265">
                    <c:v>Feb</c:v>
                  </c:pt>
                  <c:pt idx="266">
                    <c:v>Mar</c:v>
                  </c:pt>
                  <c:pt idx="267">
                    <c:v>Apr</c:v>
                  </c:pt>
                  <c:pt idx="268">
                    <c:v>Jul</c:v>
                  </c:pt>
                  <c:pt idx="269">
                    <c:v>Aug</c:v>
                  </c:pt>
                  <c:pt idx="270">
                    <c:v>Sep</c:v>
                  </c:pt>
                  <c:pt idx="271">
                    <c:v>Oct</c:v>
                  </c:pt>
                  <c:pt idx="272">
                    <c:v>Nov</c:v>
                  </c:pt>
                  <c:pt idx="273">
                    <c:v>Dec</c:v>
                  </c:pt>
                  <c:pt idx="274">
                    <c:v>Jan</c:v>
                  </c:pt>
                  <c:pt idx="275">
                    <c:v>Feb</c:v>
                  </c:pt>
                  <c:pt idx="276">
                    <c:v>Mar</c:v>
                  </c:pt>
                  <c:pt idx="277">
                    <c:v>Apr</c:v>
                  </c:pt>
                  <c:pt idx="278">
                    <c:v>May</c:v>
                  </c:pt>
                  <c:pt idx="279">
                    <c:v>Jun</c:v>
                  </c:pt>
                  <c:pt idx="280">
                    <c:v>Jul</c:v>
                  </c:pt>
                  <c:pt idx="281">
                    <c:v>Aug</c:v>
                  </c:pt>
                  <c:pt idx="282">
                    <c:v>Sep</c:v>
                  </c:pt>
                  <c:pt idx="283">
                    <c:v>Oct</c:v>
                  </c:pt>
                  <c:pt idx="284">
                    <c:v>Nov</c:v>
                  </c:pt>
                  <c:pt idx="285">
                    <c:v>Dec</c:v>
                  </c:pt>
                  <c:pt idx="286">
                    <c:v>Jan</c:v>
                  </c:pt>
                  <c:pt idx="287">
                    <c:v>Feb</c:v>
                  </c:pt>
                  <c:pt idx="288">
                    <c:v>Mar</c:v>
                  </c:pt>
                  <c:pt idx="289">
                    <c:v>Apr</c:v>
                  </c:pt>
                  <c:pt idx="290">
                    <c:v>May</c:v>
                  </c:pt>
                  <c:pt idx="291">
                    <c:v>Jun</c:v>
                  </c:pt>
                  <c:pt idx="292">
                    <c:v>Jul</c:v>
                  </c:pt>
                  <c:pt idx="293">
                    <c:v>Aug</c:v>
                  </c:pt>
                  <c:pt idx="294">
                    <c:v>Sep</c:v>
                  </c:pt>
                  <c:pt idx="295">
                    <c:v>Oct</c:v>
                  </c:pt>
                  <c:pt idx="296">
                    <c:v>Nov</c:v>
                  </c:pt>
                  <c:pt idx="297">
                    <c:v>Dec</c:v>
                  </c:pt>
                  <c:pt idx="298">
                    <c:v>Jan</c:v>
                  </c:pt>
                  <c:pt idx="299">
                    <c:v>Feb</c:v>
                  </c:pt>
                  <c:pt idx="300">
                    <c:v>Mar</c:v>
                  </c:pt>
                  <c:pt idx="301">
                    <c:v>Apr</c:v>
                  </c:pt>
                  <c:pt idx="302">
                    <c:v>May</c:v>
                  </c:pt>
                  <c:pt idx="303">
                    <c:v>Jun</c:v>
                  </c:pt>
                  <c:pt idx="304">
                    <c:v>Jul</c:v>
                  </c:pt>
                  <c:pt idx="305">
                    <c:v>Aug</c:v>
                  </c:pt>
                  <c:pt idx="306">
                    <c:v>Sep</c:v>
                  </c:pt>
                  <c:pt idx="307">
                    <c:v>Oct</c:v>
                  </c:pt>
                  <c:pt idx="308">
                    <c:v>Nov</c:v>
                  </c:pt>
                  <c:pt idx="309">
                    <c:v>Dec</c:v>
                  </c:pt>
                  <c:pt idx="310">
                    <c:v>Jan</c:v>
                  </c:pt>
                  <c:pt idx="311">
                    <c:v>Feb</c:v>
                  </c:pt>
                  <c:pt idx="312">
                    <c:v>Mar</c:v>
                  </c:pt>
                  <c:pt idx="313">
                    <c:v>Apr</c:v>
                  </c:pt>
                  <c:pt idx="314">
                    <c:v>May</c:v>
                  </c:pt>
                  <c:pt idx="315">
                    <c:v>Jun</c:v>
                  </c:pt>
                  <c:pt idx="316">
                    <c:v>Jul</c:v>
                  </c:pt>
                  <c:pt idx="317">
                    <c:v>Aug</c:v>
                  </c:pt>
                  <c:pt idx="318">
                    <c:v>Sep</c:v>
                  </c:pt>
                  <c:pt idx="319">
                    <c:v>Oct</c:v>
                  </c:pt>
                  <c:pt idx="320">
                    <c:v>Nov</c:v>
                  </c:pt>
                  <c:pt idx="321">
                    <c:v>Dec</c:v>
                  </c:pt>
                  <c:pt idx="322">
                    <c:v>Jan</c:v>
                  </c:pt>
                  <c:pt idx="323">
                    <c:v>Feb</c:v>
                  </c:pt>
                  <c:pt idx="324">
                    <c:v>Mar</c:v>
                  </c:pt>
                  <c:pt idx="325">
                    <c:v>Apr</c:v>
                  </c:pt>
                  <c:pt idx="326">
                    <c:v>May</c:v>
                  </c:pt>
                  <c:pt idx="327">
                    <c:v>Jun</c:v>
                  </c:pt>
                  <c:pt idx="328">
                    <c:v>Jul</c:v>
                  </c:pt>
                  <c:pt idx="329">
                    <c:v>Aug</c:v>
                  </c:pt>
                  <c:pt idx="330">
                    <c:v>Sep</c:v>
                  </c:pt>
                  <c:pt idx="331">
                    <c:v>Oct</c:v>
                  </c:pt>
                  <c:pt idx="332">
                    <c:v>Nov</c:v>
                  </c:pt>
                  <c:pt idx="333">
                    <c:v>Jan</c:v>
                  </c:pt>
                  <c:pt idx="334">
                    <c:v>Feb</c:v>
                  </c:pt>
                  <c:pt idx="335">
                    <c:v>Mar</c:v>
                  </c:pt>
                  <c:pt idx="336">
                    <c:v>Apr</c:v>
                  </c:pt>
                  <c:pt idx="337">
                    <c:v>May</c:v>
                  </c:pt>
                  <c:pt idx="338">
                    <c:v>Jun</c:v>
                  </c:pt>
                  <c:pt idx="339">
                    <c:v>Jul</c:v>
                  </c:pt>
                  <c:pt idx="340">
                    <c:v>Aug</c:v>
                  </c:pt>
                  <c:pt idx="341">
                    <c:v>Sep</c:v>
                  </c:pt>
                  <c:pt idx="342">
                    <c:v>Oct</c:v>
                  </c:pt>
                  <c:pt idx="343">
                    <c:v>Nov</c:v>
                  </c:pt>
                  <c:pt idx="344">
                    <c:v>Dec</c:v>
                  </c:pt>
                  <c:pt idx="345">
                    <c:v>Jan</c:v>
                  </c:pt>
                  <c:pt idx="346">
                    <c:v>Feb</c:v>
                  </c:pt>
                  <c:pt idx="347">
                    <c:v>Mar</c:v>
                  </c:pt>
                  <c:pt idx="348">
                    <c:v>Apr</c:v>
                  </c:pt>
                  <c:pt idx="349">
                    <c:v>May</c:v>
                  </c:pt>
                  <c:pt idx="350">
                    <c:v>Jun</c:v>
                  </c:pt>
                  <c:pt idx="351">
                    <c:v>Jul</c:v>
                  </c:pt>
                  <c:pt idx="352">
                    <c:v>Aug</c:v>
                  </c:pt>
                  <c:pt idx="353">
                    <c:v>Sep</c:v>
                  </c:pt>
                  <c:pt idx="354">
                    <c:v>Oct</c:v>
                  </c:pt>
                  <c:pt idx="355">
                    <c:v>Nov</c:v>
                  </c:pt>
                  <c:pt idx="356">
                    <c:v>Dec</c:v>
                  </c:pt>
                  <c:pt idx="357">
                    <c:v>Jan</c:v>
                  </c:pt>
                  <c:pt idx="358">
                    <c:v>Feb</c:v>
                  </c:pt>
                  <c:pt idx="359">
                    <c:v>Mar</c:v>
                  </c:pt>
                  <c:pt idx="360">
                    <c:v>Apr</c:v>
                  </c:pt>
                  <c:pt idx="361">
                    <c:v>May</c:v>
                  </c:pt>
                  <c:pt idx="362">
                    <c:v>Jun</c:v>
                  </c:pt>
                  <c:pt idx="363">
                    <c:v>Jul</c:v>
                  </c:pt>
                  <c:pt idx="364">
                    <c:v>Aug</c:v>
                  </c:pt>
                  <c:pt idx="365">
                    <c:v>Sep</c:v>
                  </c:pt>
                  <c:pt idx="366">
                    <c:v>Oct</c:v>
                  </c:pt>
                  <c:pt idx="367">
                    <c:v>Nov</c:v>
                  </c:pt>
                  <c:pt idx="368">
                    <c:v>Dec</c:v>
                  </c:pt>
                  <c:pt idx="369">
                    <c:v>Jan</c:v>
                  </c:pt>
                  <c:pt idx="370">
                    <c:v>Feb</c:v>
                  </c:pt>
                  <c:pt idx="371">
                    <c:v>Mar</c:v>
                  </c:pt>
                  <c:pt idx="372">
                    <c:v>Apr</c:v>
                  </c:pt>
                  <c:pt idx="373">
                    <c:v>May</c:v>
                  </c:pt>
                  <c:pt idx="374">
                    <c:v>Jun</c:v>
                  </c:pt>
                  <c:pt idx="375">
                    <c:v>Jul</c:v>
                  </c:pt>
                  <c:pt idx="376">
                    <c:v>Aug</c:v>
                  </c:pt>
                  <c:pt idx="377">
                    <c:v>Sep</c:v>
                  </c:pt>
                  <c:pt idx="378">
                    <c:v>Oct</c:v>
                  </c:pt>
                  <c:pt idx="379">
                    <c:v>Nov</c:v>
                  </c:pt>
                  <c:pt idx="380">
                    <c:v>Dec</c:v>
                  </c:pt>
                  <c:pt idx="381">
                    <c:v>Jan</c:v>
                  </c:pt>
                  <c:pt idx="382">
                    <c:v>Feb</c:v>
                  </c:pt>
                  <c:pt idx="383">
                    <c:v>Mar</c:v>
                  </c:pt>
                  <c:pt idx="384">
                    <c:v>Apr</c:v>
                  </c:pt>
                  <c:pt idx="385">
                    <c:v>May</c:v>
                  </c:pt>
                  <c:pt idx="386">
                    <c:v>Jun</c:v>
                  </c:pt>
                  <c:pt idx="387">
                    <c:v>Jul</c:v>
                  </c:pt>
                  <c:pt idx="388">
                    <c:v>Aug</c:v>
                  </c:pt>
                  <c:pt idx="389">
                    <c:v>Sep</c:v>
                  </c:pt>
                  <c:pt idx="390">
                    <c:v>Oct</c:v>
                  </c:pt>
                  <c:pt idx="391">
                    <c:v>Nov</c:v>
                  </c:pt>
                  <c:pt idx="392">
                    <c:v>Dec</c:v>
                  </c:pt>
                  <c:pt idx="393">
                    <c:v>Jan</c:v>
                  </c:pt>
                  <c:pt idx="394">
                    <c:v>Feb</c:v>
                  </c:pt>
                  <c:pt idx="395">
                    <c:v>Mar</c:v>
                  </c:pt>
                  <c:pt idx="396">
                    <c:v>Apr</c:v>
                  </c:pt>
                  <c:pt idx="397">
                    <c:v>May</c:v>
                  </c:pt>
                  <c:pt idx="398">
                    <c:v>Jun</c:v>
                  </c:pt>
                  <c:pt idx="399">
                    <c:v>Jul</c:v>
                  </c:pt>
                  <c:pt idx="400">
                    <c:v>Aug</c:v>
                  </c:pt>
                  <c:pt idx="401">
                    <c:v>Sep</c:v>
                  </c:pt>
                  <c:pt idx="402">
                    <c:v>Oct</c:v>
                  </c:pt>
                  <c:pt idx="403">
                    <c:v>Nov</c:v>
                  </c:pt>
                  <c:pt idx="404">
                    <c:v>Dec</c:v>
                  </c:pt>
                  <c:pt idx="405">
                    <c:v>Jan</c:v>
                  </c:pt>
                  <c:pt idx="406">
                    <c:v>Feb</c:v>
                  </c:pt>
                  <c:pt idx="407">
                    <c:v>Mar</c:v>
                  </c:pt>
                  <c:pt idx="408">
                    <c:v>Apr</c:v>
                  </c:pt>
                  <c:pt idx="409">
                    <c:v>May</c:v>
                  </c:pt>
                  <c:pt idx="410">
                    <c:v>Jun</c:v>
                  </c:pt>
                  <c:pt idx="411">
                    <c:v>Jul</c:v>
                  </c:pt>
                  <c:pt idx="412">
                    <c:v>Aug</c:v>
                  </c:pt>
                  <c:pt idx="413">
                    <c:v>Sep</c:v>
                  </c:pt>
                  <c:pt idx="414">
                    <c:v>Oct</c:v>
                  </c:pt>
                  <c:pt idx="415">
                    <c:v>Nov</c:v>
                  </c:pt>
                  <c:pt idx="416">
                    <c:v>Dec</c:v>
                  </c:pt>
                  <c:pt idx="417">
                    <c:v>Jan</c:v>
                  </c:pt>
                  <c:pt idx="418">
                    <c:v>Mar</c:v>
                  </c:pt>
                  <c:pt idx="419">
                    <c:v>Apr</c:v>
                  </c:pt>
                  <c:pt idx="420">
                    <c:v>May</c:v>
                  </c:pt>
                  <c:pt idx="421">
                    <c:v>Jul</c:v>
                  </c:pt>
                  <c:pt idx="422">
                    <c:v>Aug</c:v>
                  </c:pt>
                  <c:pt idx="423">
                    <c:v>Oct</c:v>
                  </c:pt>
                  <c:pt idx="424">
                    <c:v>Nov</c:v>
                  </c:pt>
                  <c:pt idx="425">
                    <c:v>Dec</c:v>
                  </c:pt>
                </c:lvl>
                <c:lvl>
                  <c:pt idx="0">
                    <c:v>animation</c:v>
                  </c:pt>
                  <c:pt idx="12">
                    <c:v>art books</c:v>
                  </c:pt>
                  <c:pt idx="23">
                    <c:v>audio</c:v>
                  </c:pt>
                  <c:pt idx="31">
                    <c:v>children's books</c:v>
                  </c:pt>
                  <c:pt idx="43">
                    <c:v>classical music</c:v>
                  </c:pt>
                  <c:pt idx="55">
                    <c:v>documentary</c:v>
                  </c:pt>
                  <c:pt idx="67">
                    <c:v>drama</c:v>
                  </c:pt>
                  <c:pt idx="79">
                    <c:v>electronic music</c:v>
                  </c:pt>
                  <c:pt idx="91">
                    <c:v>faith</c:v>
                  </c:pt>
                  <c:pt idx="103">
                    <c:v>fiction</c:v>
                  </c:pt>
                  <c:pt idx="114">
                    <c:v>food trucks</c:v>
                  </c:pt>
                  <c:pt idx="126">
                    <c:v>gadgets</c:v>
                  </c:pt>
                  <c:pt idx="135">
                    <c:v>hardware</c:v>
                  </c:pt>
                  <c:pt idx="147">
                    <c:v>indie rock</c:v>
                  </c:pt>
                  <c:pt idx="159">
                    <c:v>jazz</c:v>
                  </c:pt>
                  <c:pt idx="171">
                    <c:v>makerspaces</c:v>
                  </c:pt>
                  <c:pt idx="181">
                    <c:v>metal</c:v>
                  </c:pt>
                  <c:pt idx="191">
                    <c:v>mobile games</c:v>
                  </c:pt>
                  <c:pt idx="202">
                    <c:v>nature</c:v>
                  </c:pt>
                  <c:pt idx="211">
                    <c:v>nonfiction</c:v>
                  </c:pt>
                  <c:pt idx="222">
                    <c:v>people</c:v>
                  </c:pt>
                  <c:pt idx="230">
                    <c:v>photobooks</c:v>
                  </c:pt>
                  <c:pt idx="242">
                    <c:v>places</c:v>
                  </c:pt>
                  <c:pt idx="252">
                    <c:v>pop</c:v>
                  </c:pt>
                  <c:pt idx="264">
                    <c:v>radio &amp; podcasts</c:v>
                  </c:pt>
                  <c:pt idx="274">
                    <c:v>restaurants</c:v>
                  </c:pt>
                  <c:pt idx="286">
                    <c:v>rock</c:v>
                  </c:pt>
                  <c:pt idx="298">
                    <c:v>science fiction</c:v>
                  </c:pt>
                  <c:pt idx="310">
                    <c:v>shorts</c:v>
                  </c:pt>
                  <c:pt idx="322">
                    <c:v>small batch</c:v>
                  </c:pt>
                  <c:pt idx="333">
                    <c:v>space exploration</c:v>
                  </c:pt>
                  <c:pt idx="345">
                    <c:v>tabletop games</c:v>
                  </c:pt>
                  <c:pt idx="357">
                    <c:v>television</c:v>
                  </c:pt>
                  <c:pt idx="369">
                    <c:v>translations</c:v>
                  </c:pt>
                  <c:pt idx="381">
                    <c:v>video games</c:v>
                  </c:pt>
                  <c:pt idx="393">
                    <c:v>wearables</c:v>
                  </c:pt>
                  <c:pt idx="405">
                    <c:v>web</c:v>
                  </c:pt>
                  <c:pt idx="417">
                    <c:v>world music</c:v>
                  </c:pt>
                </c:lvl>
              </c:multiLvlStrCache>
            </c:multiLvlStrRef>
          </c:cat>
          <c:val>
            <c:numRef>
              <c:f>'Theater Outcomes by Launch Date'!$B$7:$B$471</c:f>
              <c:numCache>
                <c:formatCode>General</c:formatCode>
                <c:ptCount val="426"/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2</c:v>
                </c:pt>
                <c:pt idx="55">
                  <c:v>17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10</c:v>
                </c:pt>
                <c:pt idx="60">
                  <c:v>15</c:v>
                </c:pt>
                <c:pt idx="61">
                  <c:v>12</c:v>
                </c:pt>
                <c:pt idx="62">
                  <c:v>8</c:v>
                </c:pt>
                <c:pt idx="63">
                  <c:v>15</c:v>
                </c:pt>
                <c:pt idx="64">
                  <c:v>19</c:v>
                </c:pt>
                <c:pt idx="65">
                  <c:v>13</c:v>
                </c:pt>
                <c:pt idx="66">
                  <c:v>8</c:v>
                </c:pt>
                <c:pt idx="79">
                  <c:v>5</c:v>
                </c:pt>
                <c:pt idx="80">
                  <c:v>8</c:v>
                </c:pt>
                <c:pt idx="81">
                  <c:v>2</c:v>
                </c:pt>
                <c:pt idx="82">
                  <c:v>4</c:v>
                </c:pt>
                <c:pt idx="83">
                  <c:v>4</c:v>
                </c:pt>
                <c:pt idx="84">
                  <c:v>1</c:v>
                </c:pt>
                <c:pt idx="85">
                  <c:v>3</c:v>
                </c:pt>
                <c:pt idx="86">
                  <c:v>3</c:v>
                </c:pt>
                <c:pt idx="87">
                  <c:v>2</c:v>
                </c:pt>
                <c:pt idx="88">
                  <c:v>4</c:v>
                </c:pt>
                <c:pt idx="89">
                  <c:v>3</c:v>
                </c:pt>
                <c:pt idx="90">
                  <c:v>1</c:v>
                </c:pt>
                <c:pt idx="135">
                  <c:v>6</c:v>
                </c:pt>
                <c:pt idx="136">
                  <c:v>15</c:v>
                </c:pt>
                <c:pt idx="137">
                  <c:v>13</c:v>
                </c:pt>
                <c:pt idx="138">
                  <c:v>21</c:v>
                </c:pt>
                <c:pt idx="139">
                  <c:v>11</c:v>
                </c:pt>
                <c:pt idx="140">
                  <c:v>12</c:v>
                </c:pt>
                <c:pt idx="141">
                  <c:v>9</c:v>
                </c:pt>
                <c:pt idx="142">
                  <c:v>10</c:v>
                </c:pt>
                <c:pt idx="143">
                  <c:v>6</c:v>
                </c:pt>
                <c:pt idx="144">
                  <c:v>15</c:v>
                </c:pt>
                <c:pt idx="145">
                  <c:v>14</c:v>
                </c:pt>
                <c:pt idx="146">
                  <c:v>8</c:v>
                </c:pt>
                <c:pt idx="147">
                  <c:v>10</c:v>
                </c:pt>
                <c:pt idx="148">
                  <c:v>11</c:v>
                </c:pt>
                <c:pt idx="149">
                  <c:v>9</c:v>
                </c:pt>
                <c:pt idx="150">
                  <c:v>19</c:v>
                </c:pt>
                <c:pt idx="151">
                  <c:v>14</c:v>
                </c:pt>
                <c:pt idx="152">
                  <c:v>15</c:v>
                </c:pt>
                <c:pt idx="153">
                  <c:v>6</c:v>
                </c:pt>
                <c:pt idx="154">
                  <c:v>15</c:v>
                </c:pt>
                <c:pt idx="155">
                  <c:v>8</c:v>
                </c:pt>
                <c:pt idx="156">
                  <c:v>13</c:v>
                </c:pt>
                <c:pt idx="157">
                  <c:v>13</c:v>
                </c:pt>
                <c:pt idx="158">
                  <c:v>7</c:v>
                </c:pt>
                <c:pt idx="171">
                  <c:v>1</c:v>
                </c:pt>
                <c:pt idx="172">
                  <c:v>1</c:v>
                </c:pt>
                <c:pt idx="175">
                  <c:v>1</c:v>
                </c:pt>
                <c:pt idx="176">
                  <c:v>2</c:v>
                </c:pt>
                <c:pt idx="177">
                  <c:v>2</c:v>
                </c:pt>
                <c:pt idx="179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3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2</c:v>
                </c:pt>
                <c:pt idx="211">
                  <c:v>7</c:v>
                </c:pt>
                <c:pt idx="212">
                  <c:v>4</c:v>
                </c:pt>
                <c:pt idx="213">
                  <c:v>3</c:v>
                </c:pt>
                <c:pt idx="214">
                  <c:v>3</c:v>
                </c:pt>
                <c:pt idx="215">
                  <c:v>8</c:v>
                </c:pt>
                <c:pt idx="216">
                  <c:v>7</c:v>
                </c:pt>
                <c:pt idx="217">
                  <c:v>8</c:v>
                </c:pt>
                <c:pt idx="218">
                  <c:v>3</c:v>
                </c:pt>
                <c:pt idx="219">
                  <c:v>2</c:v>
                </c:pt>
                <c:pt idx="220">
                  <c:v>10</c:v>
                </c:pt>
                <c:pt idx="221">
                  <c:v>5</c:v>
                </c:pt>
                <c:pt idx="230">
                  <c:v>10</c:v>
                </c:pt>
                <c:pt idx="231">
                  <c:v>13</c:v>
                </c:pt>
                <c:pt idx="232">
                  <c:v>9</c:v>
                </c:pt>
                <c:pt idx="233">
                  <c:v>6</c:v>
                </c:pt>
                <c:pt idx="234">
                  <c:v>13</c:v>
                </c:pt>
                <c:pt idx="235">
                  <c:v>8</c:v>
                </c:pt>
                <c:pt idx="236">
                  <c:v>6</c:v>
                </c:pt>
                <c:pt idx="237">
                  <c:v>7</c:v>
                </c:pt>
                <c:pt idx="238">
                  <c:v>7</c:v>
                </c:pt>
                <c:pt idx="239">
                  <c:v>9</c:v>
                </c:pt>
                <c:pt idx="240">
                  <c:v>8</c:v>
                </c:pt>
                <c:pt idx="241">
                  <c:v>7</c:v>
                </c:pt>
                <c:pt idx="252">
                  <c:v>4</c:v>
                </c:pt>
                <c:pt idx="253">
                  <c:v>5</c:v>
                </c:pt>
                <c:pt idx="254">
                  <c:v>6</c:v>
                </c:pt>
                <c:pt idx="255">
                  <c:v>3</c:v>
                </c:pt>
                <c:pt idx="256">
                  <c:v>4</c:v>
                </c:pt>
                <c:pt idx="257">
                  <c:v>2</c:v>
                </c:pt>
                <c:pt idx="258">
                  <c:v>3</c:v>
                </c:pt>
                <c:pt idx="259">
                  <c:v>1</c:v>
                </c:pt>
                <c:pt idx="260">
                  <c:v>4</c:v>
                </c:pt>
                <c:pt idx="261">
                  <c:v>2</c:v>
                </c:pt>
                <c:pt idx="262">
                  <c:v>5</c:v>
                </c:pt>
                <c:pt idx="263">
                  <c:v>1</c:v>
                </c:pt>
                <c:pt idx="264">
                  <c:v>4</c:v>
                </c:pt>
                <c:pt idx="265">
                  <c:v>2</c:v>
                </c:pt>
                <c:pt idx="266">
                  <c:v>2</c:v>
                </c:pt>
                <c:pt idx="267">
                  <c:v>3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86">
                  <c:v>31</c:v>
                </c:pt>
                <c:pt idx="287">
                  <c:v>19</c:v>
                </c:pt>
                <c:pt idx="288">
                  <c:v>25</c:v>
                </c:pt>
                <c:pt idx="289">
                  <c:v>19</c:v>
                </c:pt>
                <c:pt idx="290">
                  <c:v>29</c:v>
                </c:pt>
                <c:pt idx="291">
                  <c:v>23</c:v>
                </c:pt>
                <c:pt idx="292">
                  <c:v>21</c:v>
                </c:pt>
                <c:pt idx="293">
                  <c:v>19</c:v>
                </c:pt>
                <c:pt idx="294">
                  <c:v>18</c:v>
                </c:pt>
                <c:pt idx="295">
                  <c:v>18</c:v>
                </c:pt>
                <c:pt idx="296">
                  <c:v>19</c:v>
                </c:pt>
                <c:pt idx="297">
                  <c:v>19</c:v>
                </c:pt>
                <c:pt idx="310">
                  <c:v>4</c:v>
                </c:pt>
                <c:pt idx="311">
                  <c:v>5</c:v>
                </c:pt>
                <c:pt idx="312">
                  <c:v>11</c:v>
                </c:pt>
                <c:pt idx="313">
                  <c:v>4</c:v>
                </c:pt>
                <c:pt idx="314">
                  <c:v>6</c:v>
                </c:pt>
                <c:pt idx="315">
                  <c:v>7</c:v>
                </c:pt>
                <c:pt idx="316">
                  <c:v>5</c:v>
                </c:pt>
                <c:pt idx="317">
                  <c:v>3</c:v>
                </c:pt>
                <c:pt idx="318">
                  <c:v>1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5</c:v>
                </c:pt>
                <c:pt idx="324">
                  <c:v>1</c:v>
                </c:pt>
                <c:pt idx="325">
                  <c:v>1</c:v>
                </c:pt>
                <c:pt idx="326">
                  <c:v>6</c:v>
                </c:pt>
                <c:pt idx="327">
                  <c:v>1</c:v>
                </c:pt>
                <c:pt idx="328">
                  <c:v>4</c:v>
                </c:pt>
                <c:pt idx="329">
                  <c:v>2</c:v>
                </c:pt>
                <c:pt idx="330">
                  <c:v>2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2</c:v>
                </c:pt>
                <c:pt idx="335">
                  <c:v>3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5</c:v>
                </c:pt>
                <c:pt idx="341">
                  <c:v>5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13</c:v>
                </c:pt>
                <c:pt idx="346">
                  <c:v>11</c:v>
                </c:pt>
                <c:pt idx="347">
                  <c:v>6</c:v>
                </c:pt>
                <c:pt idx="348">
                  <c:v>3</c:v>
                </c:pt>
                <c:pt idx="349">
                  <c:v>5</c:v>
                </c:pt>
                <c:pt idx="350">
                  <c:v>2</c:v>
                </c:pt>
                <c:pt idx="351">
                  <c:v>6</c:v>
                </c:pt>
                <c:pt idx="352">
                  <c:v>5</c:v>
                </c:pt>
                <c:pt idx="353">
                  <c:v>2</c:v>
                </c:pt>
                <c:pt idx="354">
                  <c:v>10</c:v>
                </c:pt>
                <c:pt idx="355">
                  <c:v>13</c:v>
                </c:pt>
                <c:pt idx="356">
                  <c:v>4</c:v>
                </c:pt>
                <c:pt idx="357">
                  <c:v>4</c:v>
                </c:pt>
                <c:pt idx="358">
                  <c:v>1</c:v>
                </c:pt>
                <c:pt idx="359">
                  <c:v>5</c:v>
                </c:pt>
                <c:pt idx="360">
                  <c:v>6</c:v>
                </c:pt>
                <c:pt idx="361">
                  <c:v>7</c:v>
                </c:pt>
                <c:pt idx="362">
                  <c:v>8</c:v>
                </c:pt>
                <c:pt idx="363">
                  <c:v>8</c:v>
                </c:pt>
                <c:pt idx="364">
                  <c:v>5</c:v>
                </c:pt>
                <c:pt idx="365">
                  <c:v>3</c:v>
                </c:pt>
                <c:pt idx="366">
                  <c:v>5</c:v>
                </c:pt>
                <c:pt idx="367">
                  <c:v>6</c:v>
                </c:pt>
                <c:pt idx="368">
                  <c:v>2</c:v>
                </c:pt>
                <c:pt idx="394">
                  <c:v>3</c:v>
                </c:pt>
                <c:pt idx="396">
                  <c:v>1</c:v>
                </c:pt>
                <c:pt idx="398">
                  <c:v>2</c:v>
                </c:pt>
                <c:pt idx="399">
                  <c:v>6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E-416E-9B39-946CDBE25C4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Date'!$A$7:$A$471</c:f>
              <c:multiLvlStrCache>
                <c:ptCount val="42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Jan</c:v>
                  </c:pt>
                  <c:pt idx="24">
                    <c:v>Feb</c:v>
                  </c:pt>
                  <c:pt idx="25">
                    <c:v>Mar</c:v>
                  </c:pt>
                  <c:pt idx="26">
                    <c:v>Apr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Jan</c:v>
                  </c:pt>
                  <c:pt idx="32">
                    <c:v>Feb</c:v>
                  </c:pt>
                  <c:pt idx="33">
                    <c:v>Mar</c:v>
                  </c:pt>
                  <c:pt idx="34">
                    <c:v>Apr</c:v>
                  </c:pt>
                  <c:pt idx="35">
                    <c:v>May</c:v>
                  </c:pt>
                  <c:pt idx="36">
                    <c:v>Jun</c:v>
                  </c:pt>
                  <c:pt idx="37">
                    <c:v>Jul</c:v>
                  </c:pt>
                  <c:pt idx="38">
                    <c:v>Aug</c:v>
                  </c:pt>
                  <c:pt idx="39">
                    <c:v>Sep</c:v>
                  </c:pt>
                  <c:pt idx="40">
                    <c:v>Oct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Apr</c:v>
                  </c:pt>
                  <c:pt idx="47">
                    <c:v>May</c:v>
                  </c:pt>
                  <c:pt idx="48">
                    <c:v>Jun</c:v>
                  </c:pt>
                  <c:pt idx="49">
                    <c:v>Jul</c:v>
                  </c:pt>
                  <c:pt idx="50">
                    <c:v>Aug</c:v>
                  </c:pt>
                  <c:pt idx="51">
                    <c:v>Sep</c:v>
                  </c:pt>
                  <c:pt idx="52">
                    <c:v>Oct</c:v>
                  </c:pt>
                  <c:pt idx="53">
                    <c:v>Nov</c:v>
                  </c:pt>
                  <c:pt idx="54">
                    <c:v>Dec</c:v>
                  </c:pt>
                  <c:pt idx="55">
                    <c:v>Jan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Apr</c:v>
                  </c:pt>
                  <c:pt idx="59">
                    <c:v>May</c:v>
                  </c:pt>
                  <c:pt idx="60">
                    <c:v>Jun</c:v>
                  </c:pt>
                  <c:pt idx="61">
                    <c:v>Jul</c:v>
                  </c:pt>
                  <c:pt idx="62">
                    <c:v>Aug</c:v>
                  </c:pt>
                  <c:pt idx="63">
                    <c:v>Sep</c:v>
                  </c:pt>
                  <c:pt idx="64">
                    <c:v>Oct</c:v>
                  </c:pt>
                  <c:pt idx="65">
                    <c:v>Nov</c:v>
                  </c:pt>
                  <c:pt idx="66">
                    <c:v>Dec</c:v>
                  </c:pt>
                  <c:pt idx="67">
                    <c:v>Jan</c:v>
                  </c:pt>
                  <c:pt idx="68">
                    <c:v>Feb</c:v>
                  </c:pt>
                  <c:pt idx="69">
                    <c:v>Mar</c:v>
                  </c:pt>
                  <c:pt idx="70">
                    <c:v>Apr</c:v>
                  </c:pt>
                  <c:pt idx="71">
                    <c:v>May</c:v>
                  </c:pt>
                  <c:pt idx="72">
                    <c:v>Jun</c:v>
                  </c:pt>
                  <c:pt idx="73">
                    <c:v>Jul</c:v>
                  </c:pt>
                  <c:pt idx="74">
                    <c:v>Aug</c:v>
                  </c:pt>
                  <c:pt idx="75">
                    <c:v>Sep</c:v>
                  </c:pt>
                  <c:pt idx="76">
                    <c:v>Oct</c:v>
                  </c:pt>
                  <c:pt idx="77">
                    <c:v>Nov</c:v>
                  </c:pt>
                  <c:pt idx="78">
                    <c:v>Dec</c:v>
                  </c:pt>
                  <c:pt idx="79">
                    <c:v>Jan</c:v>
                  </c:pt>
                  <c:pt idx="80">
                    <c:v>Feb</c:v>
                  </c:pt>
                  <c:pt idx="81">
                    <c:v>Mar</c:v>
                  </c:pt>
                  <c:pt idx="82">
                    <c:v>Apr</c:v>
                  </c:pt>
                  <c:pt idx="83">
                    <c:v>May</c:v>
                  </c:pt>
                  <c:pt idx="84">
                    <c:v>Jun</c:v>
                  </c:pt>
                  <c:pt idx="85">
                    <c:v>Jul</c:v>
                  </c:pt>
                  <c:pt idx="86">
                    <c:v>Aug</c:v>
                  </c:pt>
                  <c:pt idx="87">
                    <c:v>Sep</c:v>
                  </c:pt>
                  <c:pt idx="88">
                    <c:v>Oct</c:v>
                  </c:pt>
                  <c:pt idx="89">
                    <c:v>Nov</c:v>
                  </c:pt>
                  <c:pt idx="90">
                    <c:v>Dec</c:v>
                  </c:pt>
                  <c:pt idx="91">
                    <c:v>Jan</c:v>
                  </c:pt>
                  <c:pt idx="92">
                    <c:v>Feb</c:v>
                  </c:pt>
                  <c:pt idx="93">
                    <c:v>Mar</c:v>
                  </c:pt>
                  <c:pt idx="94">
                    <c:v>Apr</c:v>
                  </c:pt>
                  <c:pt idx="95">
                    <c:v>May</c:v>
                  </c:pt>
                  <c:pt idx="96">
                    <c:v>Jun</c:v>
                  </c:pt>
                  <c:pt idx="97">
                    <c:v>Jul</c:v>
                  </c:pt>
                  <c:pt idx="98">
                    <c:v>Aug</c:v>
                  </c:pt>
                  <c:pt idx="99">
                    <c:v>Sep</c:v>
                  </c:pt>
                  <c:pt idx="100">
                    <c:v>Oct</c:v>
                  </c:pt>
                  <c:pt idx="101">
                    <c:v>Nov</c:v>
                  </c:pt>
                  <c:pt idx="102">
                    <c:v>Dec</c:v>
                  </c:pt>
                  <c:pt idx="103">
                    <c:v>Jan</c:v>
                  </c:pt>
                  <c:pt idx="104">
                    <c:v>Mar</c:v>
                  </c:pt>
                  <c:pt idx="105">
                    <c:v>Apr</c:v>
                  </c:pt>
                  <c:pt idx="106">
                    <c:v>May</c:v>
                  </c:pt>
                  <c:pt idx="107">
                    <c:v>Jun</c:v>
                  </c:pt>
                  <c:pt idx="108">
                    <c:v>Jul</c:v>
                  </c:pt>
                  <c:pt idx="109">
                    <c:v>Aug</c:v>
                  </c:pt>
                  <c:pt idx="110">
                    <c:v>Sep</c:v>
                  </c:pt>
                  <c:pt idx="111">
                    <c:v>Oct</c:v>
                  </c:pt>
                  <c:pt idx="112">
                    <c:v>Nov</c:v>
                  </c:pt>
                  <c:pt idx="113">
                    <c:v>Dec</c:v>
                  </c:pt>
                  <c:pt idx="114">
                    <c:v>Jan</c:v>
                  </c:pt>
                  <c:pt idx="115">
                    <c:v>Feb</c:v>
                  </c:pt>
                  <c:pt idx="116">
                    <c:v>Mar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Jun</c:v>
                  </c:pt>
                  <c:pt idx="120">
                    <c:v>Jul</c:v>
                  </c:pt>
                  <c:pt idx="121">
                    <c:v>Aug</c:v>
                  </c:pt>
                  <c:pt idx="122">
                    <c:v>Sep</c:v>
                  </c:pt>
                  <c:pt idx="123">
                    <c:v>Oct</c:v>
                  </c:pt>
                  <c:pt idx="124">
                    <c:v>Nov</c:v>
                  </c:pt>
                  <c:pt idx="125">
                    <c:v>Dec</c:v>
                  </c:pt>
                  <c:pt idx="126">
                    <c:v>Jan</c:v>
                  </c:pt>
                  <c:pt idx="127">
                    <c:v>Feb</c:v>
                  </c:pt>
                  <c:pt idx="128">
                    <c:v>Apr</c:v>
                  </c:pt>
                  <c:pt idx="129">
                    <c:v>May</c:v>
                  </c:pt>
                  <c:pt idx="130">
                    <c:v>Jul</c:v>
                  </c:pt>
                  <c:pt idx="131">
                    <c:v>Aug</c:v>
                  </c:pt>
                  <c:pt idx="132">
                    <c:v>Sep</c:v>
                  </c:pt>
                  <c:pt idx="133">
                    <c:v>Oct</c:v>
                  </c:pt>
                  <c:pt idx="134">
                    <c:v>Nov</c:v>
                  </c:pt>
                  <c:pt idx="135">
                    <c:v>Jan</c:v>
                  </c:pt>
                  <c:pt idx="136">
                    <c:v>Feb</c:v>
                  </c:pt>
                  <c:pt idx="137">
                    <c:v>Mar</c:v>
                  </c:pt>
                  <c:pt idx="138">
                    <c:v>Apr</c:v>
                  </c:pt>
                  <c:pt idx="139">
                    <c:v>May</c:v>
                  </c:pt>
                  <c:pt idx="140">
                    <c:v>Jun</c:v>
                  </c:pt>
                  <c:pt idx="141">
                    <c:v>Jul</c:v>
                  </c:pt>
                  <c:pt idx="142">
                    <c:v>Aug</c:v>
                  </c:pt>
                  <c:pt idx="143">
                    <c:v>Sep</c:v>
                  </c:pt>
                  <c:pt idx="144">
                    <c:v>Oct</c:v>
                  </c:pt>
                  <c:pt idx="145">
                    <c:v>Nov</c:v>
                  </c:pt>
                  <c:pt idx="146">
                    <c:v>Dec</c:v>
                  </c:pt>
                  <c:pt idx="147">
                    <c:v>Jan</c:v>
                  </c:pt>
                  <c:pt idx="148">
                    <c:v>Feb</c:v>
                  </c:pt>
                  <c:pt idx="149">
                    <c:v>Mar</c:v>
                  </c:pt>
                  <c:pt idx="150">
                    <c:v>Apr</c:v>
                  </c:pt>
                  <c:pt idx="151">
                    <c:v>May</c:v>
                  </c:pt>
                  <c:pt idx="152">
                    <c:v>Jun</c:v>
                  </c:pt>
                  <c:pt idx="153">
                    <c:v>Jul</c:v>
                  </c:pt>
                  <c:pt idx="154">
                    <c:v>Aug</c:v>
                  </c:pt>
                  <c:pt idx="155">
                    <c:v>Sep</c:v>
                  </c:pt>
                  <c:pt idx="156">
                    <c:v>Oct</c:v>
                  </c:pt>
                  <c:pt idx="157">
                    <c:v>Nov</c:v>
                  </c:pt>
                  <c:pt idx="158">
                    <c:v>Dec</c:v>
                  </c:pt>
                  <c:pt idx="159">
                    <c:v>Jan</c:v>
                  </c:pt>
                  <c:pt idx="160">
                    <c:v>Feb</c:v>
                  </c:pt>
                  <c:pt idx="161">
                    <c:v>Mar</c:v>
                  </c:pt>
                  <c:pt idx="162">
                    <c:v>Apr</c:v>
                  </c:pt>
                  <c:pt idx="163">
                    <c:v>May</c:v>
                  </c:pt>
                  <c:pt idx="164">
                    <c:v>Jun</c:v>
                  </c:pt>
                  <c:pt idx="165">
                    <c:v>Jul</c:v>
                  </c:pt>
                  <c:pt idx="166">
                    <c:v>Aug</c:v>
                  </c:pt>
                  <c:pt idx="167">
                    <c:v>Sep</c:v>
                  </c:pt>
                  <c:pt idx="168">
                    <c:v>Oct</c:v>
                  </c:pt>
                  <c:pt idx="169">
                    <c:v>Nov</c:v>
                  </c:pt>
                  <c:pt idx="170">
                    <c:v>Dec</c:v>
                  </c:pt>
                  <c:pt idx="171">
                    <c:v>Jan</c:v>
                  </c:pt>
                  <c:pt idx="172">
                    <c:v>Mar</c:v>
                  </c:pt>
                  <c:pt idx="173">
                    <c:v>Apr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May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Oct</c:v>
                  </c:pt>
                  <c:pt idx="190">
                    <c:v>Nov</c:v>
                  </c:pt>
                  <c:pt idx="191">
                    <c:v>Jan</c:v>
                  </c:pt>
                  <c:pt idx="192">
                    <c:v>Feb</c:v>
                  </c:pt>
                  <c:pt idx="193">
                    <c:v>Mar</c:v>
                  </c:pt>
                  <c:pt idx="194">
                    <c:v>Apr</c:v>
                  </c:pt>
                  <c:pt idx="195">
                    <c:v>May</c:v>
                  </c:pt>
                  <c:pt idx="196">
                    <c:v>Jun</c:v>
                  </c:pt>
                  <c:pt idx="197">
                    <c:v>Jul</c:v>
                  </c:pt>
                  <c:pt idx="198">
                    <c:v>Sep</c:v>
                  </c:pt>
                  <c:pt idx="199">
                    <c:v>Oct</c:v>
                  </c:pt>
                  <c:pt idx="200">
                    <c:v>Nov</c:v>
                  </c:pt>
                  <c:pt idx="201">
                    <c:v>Dec</c:v>
                  </c:pt>
                  <c:pt idx="202">
                    <c:v>Jan</c:v>
                  </c:pt>
                  <c:pt idx="203">
                    <c:v>Feb</c:v>
                  </c:pt>
                  <c:pt idx="204">
                    <c:v>Apr</c:v>
                  </c:pt>
                  <c:pt idx="205">
                    <c:v>Jun</c:v>
                  </c:pt>
                  <c:pt idx="206">
                    <c:v>Jul</c:v>
                  </c:pt>
                  <c:pt idx="207">
                    <c:v>Aug</c:v>
                  </c:pt>
                  <c:pt idx="208">
                    <c:v>Sep</c:v>
                  </c:pt>
                  <c:pt idx="209">
                    <c:v>Oct</c:v>
                  </c:pt>
                  <c:pt idx="210">
                    <c:v>Dec</c:v>
                  </c:pt>
                  <c:pt idx="211">
                    <c:v>Jan</c:v>
                  </c:pt>
                  <c:pt idx="212">
                    <c:v>Feb</c:v>
                  </c:pt>
                  <c:pt idx="213">
                    <c:v>Mar</c:v>
                  </c:pt>
                  <c:pt idx="214">
                    <c:v>Apr</c:v>
                  </c:pt>
                  <c:pt idx="215">
                    <c:v>May</c:v>
                  </c:pt>
                  <c:pt idx="216">
                    <c:v>Jun</c:v>
                  </c:pt>
                  <c:pt idx="217">
                    <c:v>Jul</c:v>
                  </c:pt>
                  <c:pt idx="218">
                    <c:v>Sep</c:v>
                  </c:pt>
                  <c:pt idx="219">
                    <c:v>Oct</c:v>
                  </c:pt>
                  <c:pt idx="220">
                    <c:v>Nov</c:v>
                  </c:pt>
                  <c:pt idx="221">
                    <c:v>Dec</c:v>
                  </c:pt>
                  <c:pt idx="222">
                    <c:v>Jan</c:v>
                  </c:pt>
                  <c:pt idx="223">
                    <c:v>Feb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Aug</c:v>
                  </c:pt>
                  <c:pt idx="227">
                    <c:v>Oct</c:v>
                  </c:pt>
                  <c:pt idx="228">
                    <c:v>Nov</c:v>
                  </c:pt>
                  <c:pt idx="229">
                    <c:v>Dec</c:v>
                  </c:pt>
                  <c:pt idx="230">
                    <c:v>Jan</c:v>
                  </c:pt>
                  <c:pt idx="231">
                    <c:v>Feb</c:v>
                  </c:pt>
                  <c:pt idx="232">
                    <c:v>Mar</c:v>
                  </c:pt>
                  <c:pt idx="233">
                    <c:v>Apr</c:v>
                  </c:pt>
                  <c:pt idx="234">
                    <c:v>May</c:v>
                  </c:pt>
                  <c:pt idx="235">
                    <c:v>Jun</c:v>
                  </c:pt>
                  <c:pt idx="236">
                    <c:v>Jul</c:v>
                  </c:pt>
                  <c:pt idx="237">
                    <c:v>Aug</c:v>
                  </c:pt>
                  <c:pt idx="238">
                    <c:v>Sep</c:v>
                  </c:pt>
                  <c:pt idx="239">
                    <c:v>Oct</c:v>
                  </c:pt>
                  <c:pt idx="240">
                    <c:v>Nov</c:v>
                  </c:pt>
                  <c:pt idx="241">
                    <c:v>Dec</c:v>
                  </c:pt>
                  <c:pt idx="242">
                    <c:v>Jan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Aug</c:v>
                  </c:pt>
                  <c:pt idx="248">
                    <c:v>Sep</c:v>
                  </c:pt>
                  <c:pt idx="249">
                    <c:v>Oct</c:v>
                  </c:pt>
                  <c:pt idx="250">
                    <c:v>Nov</c:v>
                  </c:pt>
                  <c:pt idx="251">
                    <c:v>Dec</c:v>
                  </c:pt>
                  <c:pt idx="252">
                    <c:v>Jan</c:v>
                  </c:pt>
                  <c:pt idx="253">
                    <c:v>Feb</c:v>
                  </c:pt>
                  <c:pt idx="254">
                    <c:v>Mar</c:v>
                  </c:pt>
                  <c:pt idx="255">
                    <c:v>Apr</c:v>
                  </c:pt>
                  <c:pt idx="256">
                    <c:v>May</c:v>
                  </c:pt>
                  <c:pt idx="257">
                    <c:v>Jun</c:v>
                  </c:pt>
                  <c:pt idx="258">
                    <c:v>Jul</c:v>
                  </c:pt>
                  <c:pt idx="259">
                    <c:v>Aug</c:v>
                  </c:pt>
                  <c:pt idx="260">
                    <c:v>Sep</c:v>
                  </c:pt>
                  <c:pt idx="261">
                    <c:v>Oct</c:v>
                  </c:pt>
                  <c:pt idx="262">
                    <c:v>Nov</c:v>
                  </c:pt>
                  <c:pt idx="263">
                    <c:v>Dec</c:v>
                  </c:pt>
                  <c:pt idx="264">
                    <c:v>Jan</c:v>
                  </c:pt>
                  <c:pt idx="265">
                    <c:v>Feb</c:v>
                  </c:pt>
                  <c:pt idx="266">
                    <c:v>Mar</c:v>
                  </c:pt>
                  <c:pt idx="267">
                    <c:v>Apr</c:v>
                  </c:pt>
                  <c:pt idx="268">
                    <c:v>Jul</c:v>
                  </c:pt>
                  <c:pt idx="269">
                    <c:v>Aug</c:v>
                  </c:pt>
                  <c:pt idx="270">
                    <c:v>Sep</c:v>
                  </c:pt>
                  <c:pt idx="271">
                    <c:v>Oct</c:v>
                  </c:pt>
                  <c:pt idx="272">
                    <c:v>Nov</c:v>
                  </c:pt>
                  <c:pt idx="273">
                    <c:v>Dec</c:v>
                  </c:pt>
                  <c:pt idx="274">
                    <c:v>Jan</c:v>
                  </c:pt>
                  <c:pt idx="275">
                    <c:v>Feb</c:v>
                  </c:pt>
                  <c:pt idx="276">
                    <c:v>Mar</c:v>
                  </c:pt>
                  <c:pt idx="277">
                    <c:v>Apr</c:v>
                  </c:pt>
                  <c:pt idx="278">
                    <c:v>May</c:v>
                  </c:pt>
                  <c:pt idx="279">
                    <c:v>Jun</c:v>
                  </c:pt>
                  <c:pt idx="280">
                    <c:v>Jul</c:v>
                  </c:pt>
                  <c:pt idx="281">
                    <c:v>Aug</c:v>
                  </c:pt>
                  <c:pt idx="282">
                    <c:v>Sep</c:v>
                  </c:pt>
                  <c:pt idx="283">
                    <c:v>Oct</c:v>
                  </c:pt>
                  <c:pt idx="284">
                    <c:v>Nov</c:v>
                  </c:pt>
                  <c:pt idx="285">
                    <c:v>Dec</c:v>
                  </c:pt>
                  <c:pt idx="286">
                    <c:v>Jan</c:v>
                  </c:pt>
                  <c:pt idx="287">
                    <c:v>Feb</c:v>
                  </c:pt>
                  <c:pt idx="288">
                    <c:v>Mar</c:v>
                  </c:pt>
                  <c:pt idx="289">
                    <c:v>Apr</c:v>
                  </c:pt>
                  <c:pt idx="290">
                    <c:v>May</c:v>
                  </c:pt>
                  <c:pt idx="291">
                    <c:v>Jun</c:v>
                  </c:pt>
                  <c:pt idx="292">
                    <c:v>Jul</c:v>
                  </c:pt>
                  <c:pt idx="293">
                    <c:v>Aug</c:v>
                  </c:pt>
                  <c:pt idx="294">
                    <c:v>Sep</c:v>
                  </c:pt>
                  <c:pt idx="295">
                    <c:v>Oct</c:v>
                  </c:pt>
                  <c:pt idx="296">
                    <c:v>Nov</c:v>
                  </c:pt>
                  <c:pt idx="297">
                    <c:v>Dec</c:v>
                  </c:pt>
                  <c:pt idx="298">
                    <c:v>Jan</c:v>
                  </c:pt>
                  <c:pt idx="299">
                    <c:v>Feb</c:v>
                  </c:pt>
                  <c:pt idx="300">
                    <c:v>Mar</c:v>
                  </c:pt>
                  <c:pt idx="301">
                    <c:v>Apr</c:v>
                  </c:pt>
                  <c:pt idx="302">
                    <c:v>May</c:v>
                  </c:pt>
                  <c:pt idx="303">
                    <c:v>Jun</c:v>
                  </c:pt>
                  <c:pt idx="304">
                    <c:v>Jul</c:v>
                  </c:pt>
                  <c:pt idx="305">
                    <c:v>Aug</c:v>
                  </c:pt>
                  <c:pt idx="306">
                    <c:v>Sep</c:v>
                  </c:pt>
                  <c:pt idx="307">
                    <c:v>Oct</c:v>
                  </c:pt>
                  <c:pt idx="308">
                    <c:v>Nov</c:v>
                  </c:pt>
                  <c:pt idx="309">
                    <c:v>Dec</c:v>
                  </c:pt>
                  <c:pt idx="310">
                    <c:v>Jan</c:v>
                  </c:pt>
                  <c:pt idx="311">
                    <c:v>Feb</c:v>
                  </c:pt>
                  <c:pt idx="312">
                    <c:v>Mar</c:v>
                  </c:pt>
                  <c:pt idx="313">
                    <c:v>Apr</c:v>
                  </c:pt>
                  <c:pt idx="314">
                    <c:v>May</c:v>
                  </c:pt>
                  <c:pt idx="315">
                    <c:v>Jun</c:v>
                  </c:pt>
                  <c:pt idx="316">
                    <c:v>Jul</c:v>
                  </c:pt>
                  <c:pt idx="317">
                    <c:v>Aug</c:v>
                  </c:pt>
                  <c:pt idx="318">
                    <c:v>Sep</c:v>
                  </c:pt>
                  <c:pt idx="319">
                    <c:v>Oct</c:v>
                  </c:pt>
                  <c:pt idx="320">
                    <c:v>Nov</c:v>
                  </c:pt>
                  <c:pt idx="321">
                    <c:v>Dec</c:v>
                  </c:pt>
                  <c:pt idx="322">
                    <c:v>Jan</c:v>
                  </c:pt>
                  <c:pt idx="323">
                    <c:v>Feb</c:v>
                  </c:pt>
                  <c:pt idx="324">
                    <c:v>Mar</c:v>
                  </c:pt>
                  <c:pt idx="325">
                    <c:v>Apr</c:v>
                  </c:pt>
                  <c:pt idx="326">
                    <c:v>May</c:v>
                  </c:pt>
                  <c:pt idx="327">
                    <c:v>Jun</c:v>
                  </c:pt>
                  <c:pt idx="328">
                    <c:v>Jul</c:v>
                  </c:pt>
                  <c:pt idx="329">
                    <c:v>Aug</c:v>
                  </c:pt>
                  <c:pt idx="330">
                    <c:v>Sep</c:v>
                  </c:pt>
                  <c:pt idx="331">
                    <c:v>Oct</c:v>
                  </c:pt>
                  <c:pt idx="332">
                    <c:v>Nov</c:v>
                  </c:pt>
                  <c:pt idx="333">
                    <c:v>Jan</c:v>
                  </c:pt>
                  <c:pt idx="334">
                    <c:v>Feb</c:v>
                  </c:pt>
                  <c:pt idx="335">
                    <c:v>Mar</c:v>
                  </c:pt>
                  <c:pt idx="336">
                    <c:v>Apr</c:v>
                  </c:pt>
                  <c:pt idx="337">
                    <c:v>May</c:v>
                  </c:pt>
                  <c:pt idx="338">
                    <c:v>Jun</c:v>
                  </c:pt>
                  <c:pt idx="339">
                    <c:v>Jul</c:v>
                  </c:pt>
                  <c:pt idx="340">
                    <c:v>Aug</c:v>
                  </c:pt>
                  <c:pt idx="341">
                    <c:v>Sep</c:v>
                  </c:pt>
                  <c:pt idx="342">
                    <c:v>Oct</c:v>
                  </c:pt>
                  <c:pt idx="343">
                    <c:v>Nov</c:v>
                  </c:pt>
                  <c:pt idx="344">
                    <c:v>Dec</c:v>
                  </c:pt>
                  <c:pt idx="345">
                    <c:v>Jan</c:v>
                  </c:pt>
                  <c:pt idx="346">
                    <c:v>Feb</c:v>
                  </c:pt>
                  <c:pt idx="347">
                    <c:v>Mar</c:v>
                  </c:pt>
                  <c:pt idx="348">
                    <c:v>Apr</c:v>
                  </c:pt>
                  <c:pt idx="349">
                    <c:v>May</c:v>
                  </c:pt>
                  <c:pt idx="350">
                    <c:v>Jun</c:v>
                  </c:pt>
                  <c:pt idx="351">
                    <c:v>Jul</c:v>
                  </c:pt>
                  <c:pt idx="352">
                    <c:v>Aug</c:v>
                  </c:pt>
                  <c:pt idx="353">
                    <c:v>Sep</c:v>
                  </c:pt>
                  <c:pt idx="354">
                    <c:v>Oct</c:v>
                  </c:pt>
                  <c:pt idx="355">
                    <c:v>Nov</c:v>
                  </c:pt>
                  <c:pt idx="356">
                    <c:v>Dec</c:v>
                  </c:pt>
                  <c:pt idx="357">
                    <c:v>Jan</c:v>
                  </c:pt>
                  <c:pt idx="358">
                    <c:v>Feb</c:v>
                  </c:pt>
                  <c:pt idx="359">
                    <c:v>Mar</c:v>
                  </c:pt>
                  <c:pt idx="360">
                    <c:v>Apr</c:v>
                  </c:pt>
                  <c:pt idx="361">
                    <c:v>May</c:v>
                  </c:pt>
                  <c:pt idx="362">
                    <c:v>Jun</c:v>
                  </c:pt>
                  <c:pt idx="363">
                    <c:v>Jul</c:v>
                  </c:pt>
                  <c:pt idx="364">
                    <c:v>Aug</c:v>
                  </c:pt>
                  <c:pt idx="365">
                    <c:v>Sep</c:v>
                  </c:pt>
                  <c:pt idx="366">
                    <c:v>Oct</c:v>
                  </c:pt>
                  <c:pt idx="367">
                    <c:v>Nov</c:v>
                  </c:pt>
                  <c:pt idx="368">
                    <c:v>Dec</c:v>
                  </c:pt>
                  <c:pt idx="369">
                    <c:v>Jan</c:v>
                  </c:pt>
                  <c:pt idx="370">
                    <c:v>Feb</c:v>
                  </c:pt>
                  <c:pt idx="371">
                    <c:v>Mar</c:v>
                  </c:pt>
                  <c:pt idx="372">
                    <c:v>Apr</c:v>
                  </c:pt>
                  <c:pt idx="373">
                    <c:v>May</c:v>
                  </c:pt>
                  <c:pt idx="374">
                    <c:v>Jun</c:v>
                  </c:pt>
                  <c:pt idx="375">
                    <c:v>Jul</c:v>
                  </c:pt>
                  <c:pt idx="376">
                    <c:v>Aug</c:v>
                  </c:pt>
                  <c:pt idx="377">
                    <c:v>Sep</c:v>
                  </c:pt>
                  <c:pt idx="378">
                    <c:v>Oct</c:v>
                  </c:pt>
                  <c:pt idx="379">
                    <c:v>Nov</c:v>
                  </c:pt>
                  <c:pt idx="380">
                    <c:v>Dec</c:v>
                  </c:pt>
                  <c:pt idx="381">
                    <c:v>Jan</c:v>
                  </c:pt>
                  <c:pt idx="382">
                    <c:v>Feb</c:v>
                  </c:pt>
                  <c:pt idx="383">
                    <c:v>Mar</c:v>
                  </c:pt>
                  <c:pt idx="384">
                    <c:v>Apr</c:v>
                  </c:pt>
                  <c:pt idx="385">
                    <c:v>May</c:v>
                  </c:pt>
                  <c:pt idx="386">
                    <c:v>Jun</c:v>
                  </c:pt>
                  <c:pt idx="387">
                    <c:v>Jul</c:v>
                  </c:pt>
                  <c:pt idx="388">
                    <c:v>Aug</c:v>
                  </c:pt>
                  <c:pt idx="389">
                    <c:v>Sep</c:v>
                  </c:pt>
                  <c:pt idx="390">
                    <c:v>Oct</c:v>
                  </c:pt>
                  <c:pt idx="391">
                    <c:v>Nov</c:v>
                  </c:pt>
                  <c:pt idx="392">
                    <c:v>Dec</c:v>
                  </c:pt>
                  <c:pt idx="393">
                    <c:v>Jan</c:v>
                  </c:pt>
                  <c:pt idx="394">
                    <c:v>Feb</c:v>
                  </c:pt>
                  <c:pt idx="395">
                    <c:v>Mar</c:v>
                  </c:pt>
                  <c:pt idx="396">
                    <c:v>Apr</c:v>
                  </c:pt>
                  <c:pt idx="397">
                    <c:v>May</c:v>
                  </c:pt>
                  <c:pt idx="398">
                    <c:v>Jun</c:v>
                  </c:pt>
                  <c:pt idx="399">
                    <c:v>Jul</c:v>
                  </c:pt>
                  <c:pt idx="400">
                    <c:v>Aug</c:v>
                  </c:pt>
                  <c:pt idx="401">
                    <c:v>Sep</c:v>
                  </c:pt>
                  <c:pt idx="402">
                    <c:v>Oct</c:v>
                  </c:pt>
                  <c:pt idx="403">
                    <c:v>Nov</c:v>
                  </c:pt>
                  <c:pt idx="404">
                    <c:v>Dec</c:v>
                  </c:pt>
                  <c:pt idx="405">
                    <c:v>Jan</c:v>
                  </c:pt>
                  <c:pt idx="406">
                    <c:v>Feb</c:v>
                  </c:pt>
                  <c:pt idx="407">
                    <c:v>Mar</c:v>
                  </c:pt>
                  <c:pt idx="408">
                    <c:v>Apr</c:v>
                  </c:pt>
                  <c:pt idx="409">
                    <c:v>May</c:v>
                  </c:pt>
                  <c:pt idx="410">
                    <c:v>Jun</c:v>
                  </c:pt>
                  <c:pt idx="411">
                    <c:v>Jul</c:v>
                  </c:pt>
                  <c:pt idx="412">
                    <c:v>Aug</c:v>
                  </c:pt>
                  <c:pt idx="413">
                    <c:v>Sep</c:v>
                  </c:pt>
                  <c:pt idx="414">
                    <c:v>Oct</c:v>
                  </c:pt>
                  <c:pt idx="415">
                    <c:v>Nov</c:v>
                  </c:pt>
                  <c:pt idx="416">
                    <c:v>Dec</c:v>
                  </c:pt>
                  <c:pt idx="417">
                    <c:v>Jan</c:v>
                  </c:pt>
                  <c:pt idx="418">
                    <c:v>Mar</c:v>
                  </c:pt>
                  <c:pt idx="419">
                    <c:v>Apr</c:v>
                  </c:pt>
                  <c:pt idx="420">
                    <c:v>May</c:v>
                  </c:pt>
                  <c:pt idx="421">
                    <c:v>Jul</c:v>
                  </c:pt>
                  <c:pt idx="422">
                    <c:v>Aug</c:v>
                  </c:pt>
                  <c:pt idx="423">
                    <c:v>Oct</c:v>
                  </c:pt>
                  <c:pt idx="424">
                    <c:v>Nov</c:v>
                  </c:pt>
                  <c:pt idx="425">
                    <c:v>Dec</c:v>
                  </c:pt>
                </c:lvl>
                <c:lvl>
                  <c:pt idx="0">
                    <c:v>animation</c:v>
                  </c:pt>
                  <c:pt idx="12">
                    <c:v>art books</c:v>
                  </c:pt>
                  <c:pt idx="23">
                    <c:v>audio</c:v>
                  </c:pt>
                  <c:pt idx="31">
                    <c:v>children's books</c:v>
                  </c:pt>
                  <c:pt idx="43">
                    <c:v>classical music</c:v>
                  </c:pt>
                  <c:pt idx="55">
                    <c:v>documentary</c:v>
                  </c:pt>
                  <c:pt idx="67">
                    <c:v>drama</c:v>
                  </c:pt>
                  <c:pt idx="79">
                    <c:v>electronic music</c:v>
                  </c:pt>
                  <c:pt idx="91">
                    <c:v>faith</c:v>
                  </c:pt>
                  <c:pt idx="103">
                    <c:v>fiction</c:v>
                  </c:pt>
                  <c:pt idx="114">
                    <c:v>food trucks</c:v>
                  </c:pt>
                  <c:pt idx="126">
                    <c:v>gadgets</c:v>
                  </c:pt>
                  <c:pt idx="135">
                    <c:v>hardware</c:v>
                  </c:pt>
                  <c:pt idx="147">
                    <c:v>indie rock</c:v>
                  </c:pt>
                  <c:pt idx="159">
                    <c:v>jazz</c:v>
                  </c:pt>
                  <c:pt idx="171">
                    <c:v>makerspaces</c:v>
                  </c:pt>
                  <c:pt idx="181">
                    <c:v>metal</c:v>
                  </c:pt>
                  <c:pt idx="191">
                    <c:v>mobile games</c:v>
                  </c:pt>
                  <c:pt idx="202">
                    <c:v>nature</c:v>
                  </c:pt>
                  <c:pt idx="211">
                    <c:v>nonfiction</c:v>
                  </c:pt>
                  <c:pt idx="222">
                    <c:v>people</c:v>
                  </c:pt>
                  <c:pt idx="230">
                    <c:v>photobooks</c:v>
                  </c:pt>
                  <c:pt idx="242">
                    <c:v>places</c:v>
                  </c:pt>
                  <c:pt idx="252">
                    <c:v>pop</c:v>
                  </c:pt>
                  <c:pt idx="264">
                    <c:v>radio &amp; podcasts</c:v>
                  </c:pt>
                  <c:pt idx="274">
                    <c:v>restaurants</c:v>
                  </c:pt>
                  <c:pt idx="286">
                    <c:v>rock</c:v>
                  </c:pt>
                  <c:pt idx="298">
                    <c:v>science fiction</c:v>
                  </c:pt>
                  <c:pt idx="310">
                    <c:v>shorts</c:v>
                  </c:pt>
                  <c:pt idx="322">
                    <c:v>small batch</c:v>
                  </c:pt>
                  <c:pt idx="333">
                    <c:v>space exploration</c:v>
                  </c:pt>
                  <c:pt idx="345">
                    <c:v>tabletop games</c:v>
                  </c:pt>
                  <c:pt idx="357">
                    <c:v>television</c:v>
                  </c:pt>
                  <c:pt idx="369">
                    <c:v>translations</c:v>
                  </c:pt>
                  <c:pt idx="381">
                    <c:v>video games</c:v>
                  </c:pt>
                  <c:pt idx="393">
                    <c:v>wearables</c:v>
                  </c:pt>
                  <c:pt idx="405">
                    <c:v>web</c:v>
                  </c:pt>
                  <c:pt idx="417">
                    <c:v>world music</c:v>
                  </c:pt>
                </c:lvl>
              </c:multiLvlStrCache>
            </c:multiLvlStrRef>
          </c:cat>
          <c:val>
            <c:numRef>
              <c:f>'Theater Outcomes by Launch Date'!$C$7:$C$471</c:f>
              <c:numCache>
                <c:formatCode>General</c:formatCode>
                <c:ptCount val="426"/>
                <c:pt idx="0">
                  <c:v>8</c:v>
                </c:pt>
                <c:pt idx="1">
                  <c:v>7</c:v>
                </c:pt>
                <c:pt idx="2">
                  <c:v>9</c:v>
                </c:pt>
                <c:pt idx="3">
                  <c:v>9</c:v>
                </c:pt>
                <c:pt idx="4">
                  <c:v>7</c:v>
                </c:pt>
                <c:pt idx="5">
                  <c:v>7</c:v>
                </c:pt>
                <c:pt idx="6">
                  <c:v>10</c:v>
                </c:pt>
                <c:pt idx="7">
                  <c:v>12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31">
                  <c:v>2</c:v>
                </c:pt>
                <c:pt idx="32">
                  <c:v>4</c:v>
                </c:pt>
                <c:pt idx="33">
                  <c:v>2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5</c:v>
                </c:pt>
                <c:pt idx="38">
                  <c:v>2</c:v>
                </c:pt>
                <c:pt idx="39">
                  <c:v>4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67">
                  <c:v>11</c:v>
                </c:pt>
                <c:pt idx="68">
                  <c:v>6</c:v>
                </c:pt>
                <c:pt idx="69">
                  <c:v>6</c:v>
                </c:pt>
                <c:pt idx="70">
                  <c:v>3</c:v>
                </c:pt>
                <c:pt idx="71">
                  <c:v>5</c:v>
                </c:pt>
                <c:pt idx="72">
                  <c:v>9</c:v>
                </c:pt>
                <c:pt idx="73">
                  <c:v>11</c:v>
                </c:pt>
                <c:pt idx="74">
                  <c:v>8</c:v>
                </c:pt>
                <c:pt idx="75">
                  <c:v>8</c:v>
                </c:pt>
                <c:pt idx="76">
                  <c:v>3</c:v>
                </c:pt>
                <c:pt idx="77">
                  <c:v>4</c:v>
                </c:pt>
                <c:pt idx="78">
                  <c:v>6</c:v>
                </c:pt>
                <c:pt idx="91">
                  <c:v>1</c:v>
                </c:pt>
                <c:pt idx="92">
                  <c:v>4</c:v>
                </c:pt>
                <c:pt idx="93">
                  <c:v>5</c:v>
                </c:pt>
                <c:pt idx="94">
                  <c:v>3</c:v>
                </c:pt>
                <c:pt idx="95">
                  <c:v>4</c:v>
                </c:pt>
                <c:pt idx="96">
                  <c:v>3</c:v>
                </c:pt>
                <c:pt idx="97">
                  <c:v>4</c:v>
                </c:pt>
                <c:pt idx="98">
                  <c:v>3</c:v>
                </c:pt>
                <c:pt idx="99">
                  <c:v>6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3</c:v>
                </c:pt>
                <c:pt idx="108">
                  <c:v>6</c:v>
                </c:pt>
                <c:pt idx="109">
                  <c:v>2</c:v>
                </c:pt>
                <c:pt idx="110">
                  <c:v>5</c:v>
                </c:pt>
                <c:pt idx="111">
                  <c:v>3</c:v>
                </c:pt>
                <c:pt idx="112">
                  <c:v>4</c:v>
                </c:pt>
                <c:pt idx="113">
                  <c:v>3</c:v>
                </c:pt>
                <c:pt idx="114">
                  <c:v>20</c:v>
                </c:pt>
                <c:pt idx="115">
                  <c:v>10</c:v>
                </c:pt>
                <c:pt idx="116">
                  <c:v>5</c:v>
                </c:pt>
                <c:pt idx="117">
                  <c:v>7</c:v>
                </c:pt>
                <c:pt idx="118">
                  <c:v>12</c:v>
                </c:pt>
                <c:pt idx="119">
                  <c:v>11</c:v>
                </c:pt>
                <c:pt idx="120">
                  <c:v>13</c:v>
                </c:pt>
                <c:pt idx="121">
                  <c:v>12</c:v>
                </c:pt>
                <c:pt idx="122">
                  <c:v>9</c:v>
                </c:pt>
                <c:pt idx="123">
                  <c:v>8</c:v>
                </c:pt>
                <c:pt idx="124">
                  <c:v>7</c:v>
                </c:pt>
                <c:pt idx="125">
                  <c:v>6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4</c:v>
                </c:pt>
                <c:pt idx="133">
                  <c:v>2</c:v>
                </c:pt>
                <c:pt idx="134">
                  <c:v>3</c:v>
                </c:pt>
                <c:pt idx="147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2</c:v>
                </c:pt>
                <c:pt idx="159">
                  <c:v>8</c:v>
                </c:pt>
                <c:pt idx="160">
                  <c:v>4</c:v>
                </c:pt>
                <c:pt idx="161">
                  <c:v>3</c:v>
                </c:pt>
                <c:pt idx="162">
                  <c:v>5</c:v>
                </c:pt>
                <c:pt idx="163">
                  <c:v>3</c:v>
                </c:pt>
                <c:pt idx="164">
                  <c:v>4</c:v>
                </c:pt>
                <c:pt idx="165">
                  <c:v>2</c:v>
                </c:pt>
                <c:pt idx="166">
                  <c:v>6</c:v>
                </c:pt>
                <c:pt idx="167">
                  <c:v>4</c:v>
                </c:pt>
                <c:pt idx="168">
                  <c:v>11</c:v>
                </c:pt>
                <c:pt idx="169">
                  <c:v>6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91">
                  <c:v>6</c:v>
                </c:pt>
                <c:pt idx="192">
                  <c:v>1</c:v>
                </c:pt>
                <c:pt idx="193">
                  <c:v>3</c:v>
                </c:pt>
                <c:pt idx="194">
                  <c:v>1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1</c:v>
                </c:pt>
                <c:pt idx="199">
                  <c:v>4</c:v>
                </c:pt>
                <c:pt idx="200">
                  <c:v>5</c:v>
                </c:pt>
                <c:pt idx="201">
                  <c:v>4</c:v>
                </c:pt>
                <c:pt idx="202">
                  <c:v>1</c:v>
                </c:pt>
                <c:pt idx="203">
                  <c:v>2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3</c:v>
                </c:pt>
                <c:pt idx="208">
                  <c:v>1</c:v>
                </c:pt>
                <c:pt idx="209">
                  <c:v>4</c:v>
                </c:pt>
                <c:pt idx="210">
                  <c:v>1</c:v>
                </c:pt>
                <c:pt idx="222">
                  <c:v>3</c:v>
                </c:pt>
                <c:pt idx="223">
                  <c:v>1</c:v>
                </c:pt>
                <c:pt idx="224">
                  <c:v>5</c:v>
                </c:pt>
                <c:pt idx="225">
                  <c:v>3</c:v>
                </c:pt>
                <c:pt idx="226">
                  <c:v>1</c:v>
                </c:pt>
                <c:pt idx="227">
                  <c:v>3</c:v>
                </c:pt>
                <c:pt idx="228">
                  <c:v>3</c:v>
                </c:pt>
                <c:pt idx="229">
                  <c:v>1</c:v>
                </c:pt>
                <c:pt idx="230">
                  <c:v>8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3</c:v>
                </c:pt>
                <c:pt idx="235">
                  <c:v>5</c:v>
                </c:pt>
                <c:pt idx="236">
                  <c:v>6</c:v>
                </c:pt>
                <c:pt idx="237">
                  <c:v>8</c:v>
                </c:pt>
                <c:pt idx="238">
                  <c:v>7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2</c:v>
                </c:pt>
                <c:pt idx="243">
                  <c:v>1</c:v>
                </c:pt>
                <c:pt idx="244">
                  <c:v>4</c:v>
                </c:pt>
                <c:pt idx="245">
                  <c:v>3</c:v>
                </c:pt>
                <c:pt idx="246">
                  <c:v>1</c:v>
                </c:pt>
                <c:pt idx="247">
                  <c:v>4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74">
                  <c:v>2</c:v>
                </c:pt>
                <c:pt idx="275">
                  <c:v>3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4</c:v>
                </c:pt>
                <c:pt idx="282">
                  <c:v>1</c:v>
                </c:pt>
                <c:pt idx="283">
                  <c:v>3</c:v>
                </c:pt>
                <c:pt idx="284">
                  <c:v>1</c:v>
                </c:pt>
                <c:pt idx="285">
                  <c:v>1</c:v>
                </c:pt>
                <c:pt idx="338">
                  <c:v>1</c:v>
                </c:pt>
                <c:pt idx="340">
                  <c:v>1</c:v>
                </c:pt>
                <c:pt idx="369">
                  <c:v>6</c:v>
                </c:pt>
                <c:pt idx="370">
                  <c:v>1</c:v>
                </c:pt>
                <c:pt idx="371">
                  <c:v>5</c:v>
                </c:pt>
                <c:pt idx="372">
                  <c:v>5</c:v>
                </c:pt>
                <c:pt idx="373">
                  <c:v>2</c:v>
                </c:pt>
                <c:pt idx="374">
                  <c:v>5</c:v>
                </c:pt>
                <c:pt idx="375">
                  <c:v>4</c:v>
                </c:pt>
                <c:pt idx="376">
                  <c:v>3</c:v>
                </c:pt>
                <c:pt idx="377">
                  <c:v>2</c:v>
                </c:pt>
                <c:pt idx="378">
                  <c:v>6</c:v>
                </c:pt>
                <c:pt idx="379">
                  <c:v>4</c:v>
                </c:pt>
                <c:pt idx="380">
                  <c:v>4</c:v>
                </c:pt>
                <c:pt idx="381">
                  <c:v>9</c:v>
                </c:pt>
                <c:pt idx="382">
                  <c:v>8</c:v>
                </c:pt>
                <c:pt idx="383">
                  <c:v>12</c:v>
                </c:pt>
                <c:pt idx="384">
                  <c:v>8</c:v>
                </c:pt>
                <c:pt idx="385">
                  <c:v>6</c:v>
                </c:pt>
                <c:pt idx="386">
                  <c:v>10</c:v>
                </c:pt>
                <c:pt idx="387">
                  <c:v>9</c:v>
                </c:pt>
                <c:pt idx="388">
                  <c:v>2</c:v>
                </c:pt>
                <c:pt idx="389">
                  <c:v>8</c:v>
                </c:pt>
                <c:pt idx="390">
                  <c:v>10</c:v>
                </c:pt>
                <c:pt idx="391">
                  <c:v>7</c:v>
                </c:pt>
                <c:pt idx="392">
                  <c:v>11</c:v>
                </c:pt>
                <c:pt idx="393">
                  <c:v>13</c:v>
                </c:pt>
                <c:pt idx="394">
                  <c:v>7</c:v>
                </c:pt>
                <c:pt idx="395">
                  <c:v>6</c:v>
                </c:pt>
                <c:pt idx="396">
                  <c:v>4</c:v>
                </c:pt>
                <c:pt idx="397">
                  <c:v>6</c:v>
                </c:pt>
                <c:pt idx="398">
                  <c:v>11</c:v>
                </c:pt>
                <c:pt idx="399">
                  <c:v>12</c:v>
                </c:pt>
                <c:pt idx="400">
                  <c:v>8</c:v>
                </c:pt>
                <c:pt idx="401">
                  <c:v>12</c:v>
                </c:pt>
                <c:pt idx="402">
                  <c:v>14</c:v>
                </c:pt>
                <c:pt idx="403">
                  <c:v>10</c:v>
                </c:pt>
                <c:pt idx="404">
                  <c:v>17</c:v>
                </c:pt>
                <c:pt idx="405">
                  <c:v>8</c:v>
                </c:pt>
                <c:pt idx="406">
                  <c:v>6</c:v>
                </c:pt>
                <c:pt idx="407">
                  <c:v>6</c:v>
                </c:pt>
                <c:pt idx="409">
                  <c:v>2</c:v>
                </c:pt>
                <c:pt idx="410">
                  <c:v>8</c:v>
                </c:pt>
                <c:pt idx="411">
                  <c:v>2</c:v>
                </c:pt>
                <c:pt idx="412">
                  <c:v>2</c:v>
                </c:pt>
                <c:pt idx="413">
                  <c:v>7</c:v>
                </c:pt>
                <c:pt idx="414">
                  <c:v>6</c:v>
                </c:pt>
                <c:pt idx="415">
                  <c:v>9</c:v>
                </c:pt>
                <c:pt idx="41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206-42D8-BC78-AA076B31957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Date'!$A$7:$A$471</c:f>
              <c:multiLvlStrCache>
                <c:ptCount val="42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Jan</c:v>
                  </c:pt>
                  <c:pt idx="24">
                    <c:v>Feb</c:v>
                  </c:pt>
                  <c:pt idx="25">
                    <c:v>Mar</c:v>
                  </c:pt>
                  <c:pt idx="26">
                    <c:v>Apr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Jan</c:v>
                  </c:pt>
                  <c:pt idx="32">
                    <c:v>Feb</c:v>
                  </c:pt>
                  <c:pt idx="33">
                    <c:v>Mar</c:v>
                  </c:pt>
                  <c:pt idx="34">
                    <c:v>Apr</c:v>
                  </c:pt>
                  <c:pt idx="35">
                    <c:v>May</c:v>
                  </c:pt>
                  <c:pt idx="36">
                    <c:v>Jun</c:v>
                  </c:pt>
                  <c:pt idx="37">
                    <c:v>Jul</c:v>
                  </c:pt>
                  <c:pt idx="38">
                    <c:v>Aug</c:v>
                  </c:pt>
                  <c:pt idx="39">
                    <c:v>Sep</c:v>
                  </c:pt>
                  <c:pt idx="40">
                    <c:v>Oct</c:v>
                  </c:pt>
                  <c:pt idx="41">
                    <c:v>Nov</c:v>
                  </c:pt>
                  <c:pt idx="42">
                    <c:v>Dec</c:v>
                  </c:pt>
                  <c:pt idx="43">
                    <c:v>Jan</c:v>
                  </c:pt>
                  <c:pt idx="44">
                    <c:v>Feb</c:v>
                  </c:pt>
                  <c:pt idx="45">
                    <c:v>Mar</c:v>
                  </c:pt>
                  <c:pt idx="46">
                    <c:v>Apr</c:v>
                  </c:pt>
                  <c:pt idx="47">
                    <c:v>May</c:v>
                  </c:pt>
                  <c:pt idx="48">
                    <c:v>Jun</c:v>
                  </c:pt>
                  <c:pt idx="49">
                    <c:v>Jul</c:v>
                  </c:pt>
                  <c:pt idx="50">
                    <c:v>Aug</c:v>
                  </c:pt>
                  <c:pt idx="51">
                    <c:v>Sep</c:v>
                  </c:pt>
                  <c:pt idx="52">
                    <c:v>Oct</c:v>
                  </c:pt>
                  <c:pt idx="53">
                    <c:v>Nov</c:v>
                  </c:pt>
                  <c:pt idx="54">
                    <c:v>Dec</c:v>
                  </c:pt>
                  <c:pt idx="55">
                    <c:v>Jan</c:v>
                  </c:pt>
                  <c:pt idx="56">
                    <c:v>Feb</c:v>
                  </c:pt>
                  <c:pt idx="57">
                    <c:v>Mar</c:v>
                  </c:pt>
                  <c:pt idx="58">
                    <c:v>Apr</c:v>
                  </c:pt>
                  <c:pt idx="59">
                    <c:v>May</c:v>
                  </c:pt>
                  <c:pt idx="60">
                    <c:v>Jun</c:v>
                  </c:pt>
                  <c:pt idx="61">
                    <c:v>Jul</c:v>
                  </c:pt>
                  <c:pt idx="62">
                    <c:v>Aug</c:v>
                  </c:pt>
                  <c:pt idx="63">
                    <c:v>Sep</c:v>
                  </c:pt>
                  <c:pt idx="64">
                    <c:v>Oct</c:v>
                  </c:pt>
                  <c:pt idx="65">
                    <c:v>Nov</c:v>
                  </c:pt>
                  <c:pt idx="66">
                    <c:v>Dec</c:v>
                  </c:pt>
                  <c:pt idx="67">
                    <c:v>Jan</c:v>
                  </c:pt>
                  <c:pt idx="68">
                    <c:v>Feb</c:v>
                  </c:pt>
                  <c:pt idx="69">
                    <c:v>Mar</c:v>
                  </c:pt>
                  <c:pt idx="70">
                    <c:v>Apr</c:v>
                  </c:pt>
                  <c:pt idx="71">
                    <c:v>May</c:v>
                  </c:pt>
                  <c:pt idx="72">
                    <c:v>Jun</c:v>
                  </c:pt>
                  <c:pt idx="73">
                    <c:v>Jul</c:v>
                  </c:pt>
                  <c:pt idx="74">
                    <c:v>Aug</c:v>
                  </c:pt>
                  <c:pt idx="75">
                    <c:v>Sep</c:v>
                  </c:pt>
                  <c:pt idx="76">
                    <c:v>Oct</c:v>
                  </c:pt>
                  <c:pt idx="77">
                    <c:v>Nov</c:v>
                  </c:pt>
                  <c:pt idx="78">
                    <c:v>Dec</c:v>
                  </c:pt>
                  <c:pt idx="79">
                    <c:v>Jan</c:v>
                  </c:pt>
                  <c:pt idx="80">
                    <c:v>Feb</c:v>
                  </c:pt>
                  <c:pt idx="81">
                    <c:v>Mar</c:v>
                  </c:pt>
                  <c:pt idx="82">
                    <c:v>Apr</c:v>
                  </c:pt>
                  <c:pt idx="83">
                    <c:v>May</c:v>
                  </c:pt>
                  <c:pt idx="84">
                    <c:v>Jun</c:v>
                  </c:pt>
                  <c:pt idx="85">
                    <c:v>Jul</c:v>
                  </c:pt>
                  <c:pt idx="86">
                    <c:v>Aug</c:v>
                  </c:pt>
                  <c:pt idx="87">
                    <c:v>Sep</c:v>
                  </c:pt>
                  <c:pt idx="88">
                    <c:v>Oct</c:v>
                  </c:pt>
                  <c:pt idx="89">
                    <c:v>Nov</c:v>
                  </c:pt>
                  <c:pt idx="90">
                    <c:v>Dec</c:v>
                  </c:pt>
                  <c:pt idx="91">
                    <c:v>Jan</c:v>
                  </c:pt>
                  <c:pt idx="92">
                    <c:v>Feb</c:v>
                  </c:pt>
                  <c:pt idx="93">
                    <c:v>Mar</c:v>
                  </c:pt>
                  <c:pt idx="94">
                    <c:v>Apr</c:v>
                  </c:pt>
                  <c:pt idx="95">
                    <c:v>May</c:v>
                  </c:pt>
                  <c:pt idx="96">
                    <c:v>Jun</c:v>
                  </c:pt>
                  <c:pt idx="97">
                    <c:v>Jul</c:v>
                  </c:pt>
                  <c:pt idx="98">
                    <c:v>Aug</c:v>
                  </c:pt>
                  <c:pt idx="99">
                    <c:v>Sep</c:v>
                  </c:pt>
                  <c:pt idx="100">
                    <c:v>Oct</c:v>
                  </c:pt>
                  <c:pt idx="101">
                    <c:v>Nov</c:v>
                  </c:pt>
                  <c:pt idx="102">
                    <c:v>Dec</c:v>
                  </c:pt>
                  <c:pt idx="103">
                    <c:v>Jan</c:v>
                  </c:pt>
                  <c:pt idx="104">
                    <c:v>Mar</c:v>
                  </c:pt>
                  <c:pt idx="105">
                    <c:v>Apr</c:v>
                  </c:pt>
                  <c:pt idx="106">
                    <c:v>May</c:v>
                  </c:pt>
                  <c:pt idx="107">
                    <c:v>Jun</c:v>
                  </c:pt>
                  <c:pt idx="108">
                    <c:v>Jul</c:v>
                  </c:pt>
                  <c:pt idx="109">
                    <c:v>Aug</c:v>
                  </c:pt>
                  <c:pt idx="110">
                    <c:v>Sep</c:v>
                  </c:pt>
                  <c:pt idx="111">
                    <c:v>Oct</c:v>
                  </c:pt>
                  <c:pt idx="112">
                    <c:v>Nov</c:v>
                  </c:pt>
                  <c:pt idx="113">
                    <c:v>Dec</c:v>
                  </c:pt>
                  <c:pt idx="114">
                    <c:v>Jan</c:v>
                  </c:pt>
                  <c:pt idx="115">
                    <c:v>Feb</c:v>
                  </c:pt>
                  <c:pt idx="116">
                    <c:v>Mar</c:v>
                  </c:pt>
                  <c:pt idx="117">
                    <c:v>Apr</c:v>
                  </c:pt>
                  <c:pt idx="118">
                    <c:v>May</c:v>
                  </c:pt>
                  <c:pt idx="119">
                    <c:v>Jun</c:v>
                  </c:pt>
                  <c:pt idx="120">
                    <c:v>Jul</c:v>
                  </c:pt>
                  <c:pt idx="121">
                    <c:v>Aug</c:v>
                  </c:pt>
                  <c:pt idx="122">
                    <c:v>Sep</c:v>
                  </c:pt>
                  <c:pt idx="123">
                    <c:v>Oct</c:v>
                  </c:pt>
                  <c:pt idx="124">
                    <c:v>Nov</c:v>
                  </c:pt>
                  <c:pt idx="125">
                    <c:v>Dec</c:v>
                  </c:pt>
                  <c:pt idx="126">
                    <c:v>Jan</c:v>
                  </c:pt>
                  <c:pt idx="127">
                    <c:v>Feb</c:v>
                  </c:pt>
                  <c:pt idx="128">
                    <c:v>Apr</c:v>
                  </c:pt>
                  <c:pt idx="129">
                    <c:v>May</c:v>
                  </c:pt>
                  <c:pt idx="130">
                    <c:v>Jul</c:v>
                  </c:pt>
                  <c:pt idx="131">
                    <c:v>Aug</c:v>
                  </c:pt>
                  <c:pt idx="132">
                    <c:v>Sep</c:v>
                  </c:pt>
                  <c:pt idx="133">
                    <c:v>Oct</c:v>
                  </c:pt>
                  <c:pt idx="134">
                    <c:v>Nov</c:v>
                  </c:pt>
                  <c:pt idx="135">
                    <c:v>Jan</c:v>
                  </c:pt>
                  <c:pt idx="136">
                    <c:v>Feb</c:v>
                  </c:pt>
                  <c:pt idx="137">
                    <c:v>Mar</c:v>
                  </c:pt>
                  <c:pt idx="138">
                    <c:v>Apr</c:v>
                  </c:pt>
                  <c:pt idx="139">
                    <c:v>May</c:v>
                  </c:pt>
                  <c:pt idx="140">
                    <c:v>Jun</c:v>
                  </c:pt>
                  <c:pt idx="141">
                    <c:v>Jul</c:v>
                  </c:pt>
                  <c:pt idx="142">
                    <c:v>Aug</c:v>
                  </c:pt>
                  <c:pt idx="143">
                    <c:v>Sep</c:v>
                  </c:pt>
                  <c:pt idx="144">
                    <c:v>Oct</c:v>
                  </c:pt>
                  <c:pt idx="145">
                    <c:v>Nov</c:v>
                  </c:pt>
                  <c:pt idx="146">
                    <c:v>Dec</c:v>
                  </c:pt>
                  <c:pt idx="147">
                    <c:v>Jan</c:v>
                  </c:pt>
                  <c:pt idx="148">
                    <c:v>Feb</c:v>
                  </c:pt>
                  <c:pt idx="149">
                    <c:v>Mar</c:v>
                  </c:pt>
                  <c:pt idx="150">
                    <c:v>Apr</c:v>
                  </c:pt>
                  <c:pt idx="151">
                    <c:v>May</c:v>
                  </c:pt>
                  <c:pt idx="152">
                    <c:v>Jun</c:v>
                  </c:pt>
                  <c:pt idx="153">
                    <c:v>Jul</c:v>
                  </c:pt>
                  <c:pt idx="154">
                    <c:v>Aug</c:v>
                  </c:pt>
                  <c:pt idx="155">
                    <c:v>Sep</c:v>
                  </c:pt>
                  <c:pt idx="156">
                    <c:v>Oct</c:v>
                  </c:pt>
                  <c:pt idx="157">
                    <c:v>Nov</c:v>
                  </c:pt>
                  <c:pt idx="158">
                    <c:v>Dec</c:v>
                  </c:pt>
                  <c:pt idx="159">
                    <c:v>Jan</c:v>
                  </c:pt>
                  <c:pt idx="160">
                    <c:v>Feb</c:v>
                  </c:pt>
                  <c:pt idx="161">
                    <c:v>Mar</c:v>
                  </c:pt>
                  <c:pt idx="162">
                    <c:v>Apr</c:v>
                  </c:pt>
                  <c:pt idx="163">
                    <c:v>May</c:v>
                  </c:pt>
                  <c:pt idx="164">
                    <c:v>Jun</c:v>
                  </c:pt>
                  <c:pt idx="165">
                    <c:v>Jul</c:v>
                  </c:pt>
                  <c:pt idx="166">
                    <c:v>Aug</c:v>
                  </c:pt>
                  <c:pt idx="167">
                    <c:v>Sep</c:v>
                  </c:pt>
                  <c:pt idx="168">
                    <c:v>Oct</c:v>
                  </c:pt>
                  <c:pt idx="169">
                    <c:v>Nov</c:v>
                  </c:pt>
                  <c:pt idx="170">
                    <c:v>Dec</c:v>
                  </c:pt>
                  <c:pt idx="171">
                    <c:v>Jan</c:v>
                  </c:pt>
                  <c:pt idx="172">
                    <c:v>Mar</c:v>
                  </c:pt>
                  <c:pt idx="173">
                    <c:v>Apr</c:v>
                  </c:pt>
                  <c:pt idx="174">
                    <c:v>Jun</c:v>
                  </c:pt>
                  <c:pt idx="175">
                    <c:v>Jul</c:v>
                  </c:pt>
                  <c:pt idx="176">
                    <c:v>Aug</c:v>
                  </c:pt>
                  <c:pt idx="177">
                    <c:v>Sep</c:v>
                  </c:pt>
                  <c:pt idx="178">
                    <c:v>Oct</c:v>
                  </c:pt>
                  <c:pt idx="179">
                    <c:v>Nov</c:v>
                  </c:pt>
                  <c:pt idx="180">
                    <c:v>Dec</c:v>
                  </c:pt>
                  <c:pt idx="181">
                    <c:v>Jan</c:v>
                  </c:pt>
                  <c:pt idx="182">
                    <c:v>Feb</c:v>
                  </c:pt>
                  <c:pt idx="183">
                    <c:v>Mar</c:v>
                  </c:pt>
                  <c:pt idx="184">
                    <c:v>May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Oct</c:v>
                  </c:pt>
                  <c:pt idx="190">
                    <c:v>Nov</c:v>
                  </c:pt>
                  <c:pt idx="191">
                    <c:v>Jan</c:v>
                  </c:pt>
                  <c:pt idx="192">
                    <c:v>Feb</c:v>
                  </c:pt>
                  <c:pt idx="193">
                    <c:v>Mar</c:v>
                  </c:pt>
                  <c:pt idx="194">
                    <c:v>Apr</c:v>
                  </c:pt>
                  <c:pt idx="195">
                    <c:v>May</c:v>
                  </c:pt>
                  <c:pt idx="196">
                    <c:v>Jun</c:v>
                  </c:pt>
                  <c:pt idx="197">
                    <c:v>Jul</c:v>
                  </c:pt>
                  <c:pt idx="198">
                    <c:v>Sep</c:v>
                  </c:pt>
                  <c:pt idx="199">
                    <c:v>Oct</c:v>
                  </c:pt>
                  <c:pt idx="200">
                    <c:v>Nov</c:v>
                  </c:pt>
                  <c:pt idx="201">
                    <c:v>Dec</c:v>
                  </c:pt>
                  <c:pt idx="202">
                    <c:v>Jan</c:v>
                  </c:pt>
                  <c:pt idx="203">
                    <c:v>Feb</c:v>
                  </c:pt>
                  <c:pt idx="204">
                    <c:v>Apr</c:v>
                  </c:pt>
                  <c:pt idx="205">
                    <c:v>Jun</c:v>
                  </c:pt>
                  <c:pt idx="206">
                    <c:v>Jul</c:v>
                  </c:pt>
                  <c:pt idx="207">
                    <c:v>Aug</c:v>
                  </c:pt>
                  <c:pt idx="208">
                    <c:v>Sep</c:v>
                  </c:pt>
                  <c:pt idx="209">
                    <c:v>Oct</c:v>
                  </c:pt>
                  <c:pt idx="210">
                    <c:v>Dec</c:v>
                  </c:pt>
                  <c:pt idx="211">
                    <c:v>Jan</c:v>
                  </c:pt>
                  <c:pt idx="212">
                    <c:v>Feb</c:v>
                  </c:pt>
                  <c:pt idx="213">
                    <c:v>Mar</c:v>
                  </c:pt>
                  <c:pt idx="214">
                    <c:v>Apr</c:v>
                  </c:pt>
                  <c:pt idx="215">
                    <c:v>May</c:v>
                  </c:pt>
                  <c:pt idx="216">
                    <c:v>Jun</c:v>
                  </c:pt>
                  <c:pt idx="217">
                    <c:v>Jul</c:v>
                  </c:pt>
                  <c:pt idx="218">
                    <c:v>Sep</c:v>
                  </c:pt>
                  <c:pt idx="219">
                    <c:v>Oct</c:v>
                  </c:pt>
                  <c:pt idx="220">
                    <c:v>Nov</c:v>
                  </c:pt>
                  <c:pt idx="221">
                    <c:v>Dec</c:v>
                  </c:pt>
                  <c:pt idx="222">
                    <c:v>Jan</c:v>
                  </c:pt>
                  <c:pt idx="223">
                    <c:v>Feb</c:v>
                  </c:pt>
                  <c:pt idx="224">
                    <c:v>Jun</c:v>
                  </c:pt>
                  <c:pt idx="225">
                    <c:v>Jul</c:v>
                  </c:pt>
                  <c:pt idx="226">
                    <c:v>Aug</c:v>
                  </c:pt>
                  <c:pt idx="227">
                    <c:v>Oct</c:v>
                  </c:pt>
                  <c:pt idx="228">
                    <c:v>Nov</c:v>
                  </c:pt>
                  <c:pt idx="229">
                    <c:v>Dec</c:v>
                  </c:pt>
                  <c:pt idx="230">
                    <c:v>Jan</c:v>
                  </c:pt>
                  <c:pt idx="231">
                    <c:v>Feb</c:v>
                  </c:pt>
                  <c:pt idx="232">
                    <c:v>Mar</c:v>
                  </c:pt>
                  <c:pt idx="233">
                    <c:v>Apr</c:v>
                  </c:pt>
                  <c:pt idx="234">
                    <c:v>May</c:v>
                  </c:pt>
                  <c:pt idx="235">
                    <c:v>Jun</c:v>
                  </c:pt>
                  <c:pt idx="236">
                    <c:v>Jul</c:v>
                  </c:pt>
                  <c:pt idx="237">
                    <c:v>Aug</c:v>
                  </c:pt>
                  <c:pt idx="238">
                    <c:v>Sep</c:v>
                  </c:pt>
                  <c:pt idx="239">
                    <c:v>Oct</c:v>
                  </c:pt>
                  <c:pt idx="240">
                    <c:v>Nov</c:v>
                  </c:pt>
                  <c:pt idx="241">
                    <c:v>Dec</c:v>
                  </c:pt>
                  <c:pt idx="242">
                    <c:v>Jan</c:v>
                  </c:pt>
                  <c:pt idx="243">
                    <c:v>Feb</c:v>
                  </c:pt>
                  <c:pt idx="244">
                    <c:v>Mar</c:v>
                  </c:pt>
                  <c:pt idx="245">
                    <c:v>May</c:v>
                  </c:pt>
                  <c:pt idx="246">
                    <c:v>Jun</c:v>
                  </c:pt>
                  <c:pt idx="247">
                    <c:v>Aug</c:v>
                  </c:pt>
                  <c:pt idx="248">
                    <c:v>Sep</c:v>
                  </c:pt>
                  <c:pt idx="249">
                    <c:v>Oct</c:v>
                  </c:pt>
                  <c:pt idx="250">
                    <c:v>Nov</c:v>
                  </c:pt>
                  <c:pt idx="251">
                    <c:v>Dec</c:v>
                  </c:pt>
                  <c:pt idx="252">
                    <c:v>Jan</c:v>
                  </c:pt>
                  <c:pt idx="253">
                    <c:v>Feb</c:v>
                  </c:pt>
                  <c:pt idx="254">
                    <c:v>Mar</c:v>
                  </c:pt>
                  <c:pt idx="255">
                    <c:v>Apr</c:v>
                  </c:pt>
                  <c:pt idx="256">
                    <c:v>May</c:v>
                  </c:pt>
                  <c:pt idx="257">
                    <c:v>Jun</c:v>
                  </c:pt>
                  <c:pt idx="258">
                    <c:v>Jul</c:v>
                  </c:pt>
                  <c:pt idx="259">
                    <c:v>Aug</c:v>
                  </c:pt>
                  <c:pt idx="260">
                    <c:v>Sep</c:v>
                  </c:pt>
                  <c:pt idx="261">
                    <c:v>Oct</c:v>
                  </c:pt>
                  <c:pt idx="262">
                    <c:v>Nov</c:v>
                  </c:pt>
                  <c:pt idx="263">
                    <c:v>Dec</c:v>
                  </c:pt>
                  <c:pt idx="264">
                    <c:v>Jan</c:v>
                  </c:pt>
                  <c:pt idx="265">
                    <c:v>Feb</c:v>
                  </c:pt>
                  <c:pt idx="266">
                    <c:v>Mar</c:v>
                  </c:pt>
                  <c:pt idx="267">
                    <c:v>Apr</c:v>
                  </c:pt>
                  <c:pt idx="268">
                    <c:v>Jul</c:v>
                  </c:pt>
                  <c:pt idx="269">
                    <c:v>Aug</c:v>
                  </c:pt>
                  <c:pt idx="270">
                    <c:v>Sep</c:v>
                  </c:pt>
                  <c:pt idx="271">
                    <c:v>Oct</c:v>
                  </c:pt>
                  <c:pt idx="272">
                    <c:v>Nov</c:v>
                  </c:pt>
                  <c:pt idx="273">
                    <c:v>Dec</c:v>
                  </c:pt>
                  <c:pt idx="274">
                    <c:v>Jan</c:v>
                  </c:pt>
                  <c:pt idx="275">
                    <c:v>Feb</c:v>
                  </c:pt>
                  <c:pt idx="276">
                    <c:v>Mar</c:v>
                  </c:pt>
                  <c:pt idx="277">
                    <c:v>Apr</c:v>
                  </c:pt>
                  <c:pt idx="278">
                    <c:v>May</c:v>
                  </c:pt>
                  <c:pt idx="279">
                    <c:v>Jun</c:v>
                  </c:pt>
                  <c:pt idx="280">
                    <c:v>Jul</c:v>
                  </c:pt>
                  <c:pt idx="281">
                    <c:v>Aug</c:v>
                  </c:pt>
                  <c:pt idx="282">
                    <c:v>Sep</c:v>
                  </c:pt>
                  <c:pt idx="283">
                    <c:v>Oct</c:v>
                  </c:pt>
                  <c:pt idx="284">
                    <c:v>Nov</c:v>
                  </c:pt>
                  <c:pt idx="285">
                    <c:v>Dec</c:v>
                  </c:pt>
                  <c:pt idx="286">
                    <c:v>Jan</c:v>
                  </c:pt>
                  <c:pt idx="287">
                    <c:v>Feb</c:v>
                  </c:pt>
                  <c:pt idx="288">
                    <c:v>Mar</c:v>
                  </c:pt>
                  <c:pt idx="289">
                    <c:v>Apr</c:v>
                  </c:pt>
                  <c:pt idx="290">
                    <c:v>May</c:v>
                  </c:pt>
                  <c:pt idx="291">
                    <c:v>Jun</c:v>
                  </c:pt>
                  <c:pt idx="292">
                    <c:v>Jul</c:v>
                  </c:pt>
                  <c:pt idx="293">
                    <c:v>Aug</c:v>
                  </c:pt>
                  <c:pt idx="294">
                    <c:v>Sep</c:v>
                  </c:pt>
                  <c:pt idx="295">
                    <c:v>Oct</c:v>
                  </c:pt>
                  <c:pt idx="296">
                    <c:v>Nov</c:v>
                  </c:pt>
                  <c:pt idx="297">
                    <c:v>Dec</c:v>
                  </c:pt>
                  <c:pt idx="298">
                    <c:v>Jan</c:v>
                  </c:pt>
                  <c:pt idx="299">
                    <c:v>Feb</c:v>
                  </c:pt>
                  <c:pt idx="300">
                    <c:v>Mar</c:v>
                  </c:pt>
                  <c:pt idx="301">
                    <c:v>Apr</c:v>
                  </c:pt>
                  <c:pt idx="302">
                    <c:v>May</c:v>
                  </c:pt>
                  <c:pt idx="303">
                    <c:v>Jun</c:v>
                  </c:pt>
                  <c:pt idx="304">
                    <c:v>Jul</c:v>
                  </c:pt>
                  <c:pt idx="305">
                    <c:v>Aug</c:v>
                  </c:pt>
                  <c:pt idx="306">
                    <c:v>Sep</c:v>
                  </c:pt>
                  <c:pt idx="307">
                    <c:v>Oct</c:v>
                  </c:pt>
                  <c:pt idx="308">
                    <c:v>Nov</c:v>
                  </c:pt>
                  <c:pt idx="309">
                    <c:v>Dec</c:v>
                  </c:pt>
                  <c:pt idx="310">
                    <c:v>Jan</c:v>
                  </c:pt>
                  <c:pt idx="311">
                    <c:v>Feb</c:v>
                  </c:pt>
                  <c:pt idx="312">
                    <c:v>Mar</c:v>
                  </c:pt>
                  <c:pt idx="313">
                    <c:v>Apr</c:v>
                  </c:pt>
                  <c:pt idx="314">
                    <c:v>May</c:v>
                  </c:pt>
                  <c:pt idx="315">
                    <c:v>Jun</c:v>
                  </c:pt>
                  <c:pt idx="316">
                    <c:v>Jul</c:v>
                  </c:pt>
                  <c:pt idx="317">
                    <c:v>Aug</c:v>
                  </c:pt>
                  <c:pt idx="318">
                    <c:v>Sep</c:v>
                  </c:pt>
                  <c:pt idx="319">
                    <c:v>Oct</c:v>
                  </c:pt>
                  <c:pt idx="320">
                    <c:v>Nov</c:v>
                  </c:pt>
                  <c:pt idx="321">
                    <c:v>Dec</c:v>
                  </c:pt>
                  <c:pt idx="322">
                    <c:v>Jan</c:v>
                  </c:pt>
                  <c:pt idx="323">
                    <c:v>Feb</c:v>
                  </c:pt>
                  <c:pt idx="324">
                    <c:v>Mar</c:v>
                  </c:pt>
                  <c:pt idx="325">
                    <c:v>Apr</c:v>
                  </c:pt>
                  <c:pt idx="326">
                    <c:v>May</c:v>
                  </c:pt>
                  <c:pt idx="327">
                    <c:v>Jun</c:v>
                  </c:pt>
                  <c:pt idx="328">
                    <c:v>Jul</c:v>
                  </c:pt>
                  <c:pt idx="329">
                    <c:v>Aug</c:v>
                  </c:pt>
                  <c:pt idx="330">
                    <c:v>Sep</c:v>
                  </c:pt>
                  <c:pt idx="331">
                    <c:v>Oct</c:v>
                  </c:pt>
                  <c:pt idx="332">
                    <c:v>Nov</c:v>
                  </c:pt>
                  <c:pt idx="333">
                    <c:v>Jan</c:v>
                  </c:pt>
                  <c:pt idx="334">
                    <c:v>Feb</c:v>
                  </c:pt>
                  <c:pt idx="335">
                    <c:v>Mar</c:v>
                  </c:pt>
                  <c:pt idx="336">
                    <c:v>Apr</c:v>
                  </c:pt>
                  <c:pt idx="337">
                    <c:v>May</c:v>
                  </c:pt>
                  <c:pt idx="338">
                    <c:v>Jun</c:v>
                  </c:pt>
                  <c:pt idx="339">
                    <c:v>Jul</c:v>
                  </c:pt>
                  <c:pt idx="340">
                    <c:v>Aug</c:v>
                  </c:pt>
                  <c:pt idx="341">
                    <c:v>Sep</c:v>
                  </c:pt>
                  <c:pt idx="342">
                    <c:v>Oct</c:v>
                  </c:pt>
                  <c:pt idx="343">
                    <c:v>Nov</c:v>
                  </c:pt>
                  <c:pt idx="344">
                    <c:v>Dec</c:v>
                  </c:pt>
                  <c:pt idx="345">
                    <c:v>Jan</c:v>
                  </c:pt>
                  <c:pt idx="346">
                    <c:v>Feb</c:v>
                  </c:pt>
                  <c:pt idx="347">
                    <c:v>Mar</c:v>
                  </c:pt>
                  <c:pt idx="348">
                    <c:v>Apr</c:v>
                  </c:pt>
                  <c:pt idx="349">
                    <c:v>May</c:v>
                  </c:pt>
                  <c:pt idx="350">
                    <c:v>Jun</c:v>
                  </c:pt>
                  <c:pt idx="351">
                    <c:v>Jul</c:v>
                  </c:pt>
                  <c:pt idx="352">
                    <c:v>Aug</c:v>
                  </c:pt>
                  <c:pt idx="353">
                    <c:v>Sep</c:v>
                  </c:pt>
                  <c:pt idx="354">
                    <c:v>Oct</c:v>
                  </c:pt>
                  <c:pt idx="355">
                    <c:v>Nov</c:v>
                  </c:pt>
                  <c:pt idx="356">
                    <c:v>Dec</c:v>
                  </c:pt>
                  <c:pt idx="357">
                    <c:v>Jan</c:v>
                  </c:pt>
                  <c:pt idx="358">
                    <c:v>Feb</c:v>
                  </c:pt>
                  <c:pt idx="359">
                    <c:v>Mar</c:v>
                  </c:pt>
                  <c:pt idx="360">
                    <c:v>Apr</c:v>
                  </c:pt>
                  <c:pt idx="361">
                    <c:v>May</c:v>
                  </c:pt>
                  <c:pt idx="362">
                    <c:v>Jun</c:v>
                  </c:pt>
                  <c:pt idx="363">
                    <c:v>Jul</c:v>
                  </c:pt>
                  <c:pt idx="364">
                    <c:v>Aug</c:v>
                  </c:pt>
                  <c:pt idx="365">
                    <c:v>Sep</c:v>
                  </c:pt>
                  <c:pt idx="366">
                    <c:v>Oct</c:v>
                  </c:pt>
                  <c:pt idx="367">
                    <c:v>Nov</c:v>
                  </c:pt>
                  <c:pt idx="368">
                    <c:v>Dec</c:v>
                  </c:pt>
                  <c:pt idx="369">
                    <c:v>Jan</c:v>
                  </c:pt>
                  <c:pt idx="370">
                    <c:v>Feb</c:v>
                  </c:pt>
                  <c:pt idx="371">
                    <c:v>Mar</c:v>
                  </c:pt>
                  <c:pt idx="372">
                    <c:v>Apr</c:v>
                  </c:pt>
                  <c:pt idx="373">
                    <c:v>May</c:v>
                  </c:pt>
                  <c:pt idx="374">
                    <c:v>Jun</c:v>
                  </c:pt>
                  <c:pt idx="375">
                    <c:v>Jul</c:v>
                  </c:pt>
                  <c:pt idx="376">
                    <c:v>Aug</c:v>
                  </c:pt>
                  <c:pt idx="377">
                    <c:v>Sep</c:v>
                  </c:pt>
                  <c:pt idx="378">
                    <c:v>Oct</c:v>
                  </c:pt>
                  <c:pt idx="379">
                    <c:v>Nov</c:v>
                  </c:pt>
                  <c:pt idx="380">
                    <c:v>Dec</c:v>
                  </c:pt>
                  <c:pt idx="381">
                    <c:v>Jan</c:v>
                  </c:pt>
                  <c:pt idx="382">
                    <c:v>Feb</c:v>
                  </c:pt>
                  <c:pt idx="383">
                    <c:v>Mar</c:v>
                  </c:pt>
                  <c:pt idx="384">
                    <c:v>Apr</c:v>
                  </c:pt>
                  <c:pt idx="385">
                    <c:v>May</c:v>
                  </c:pt>
                  <c:pt idx="386">
                    <c:v>Jun</c:v>
                  </c:pt>
                  <c:pt idx="387">
                    <c:v>Jul</c:v>
                  </c:pt>
                  <c:pt idx="388">
                    <c:v>Aug</c:v>
                  </c:pt>
                  <c:pt idx="389">
                    <c:v>Sep</c:v>
                  </c:pt>
                  <c:pt idx="390">
                    <c:v>Oct</c:v>
                  </c:pt>
                  <c:pt idx="391">
                    <c:v>Nov</c:v>
                  </c:pt>
                  <c:pt idx="392">
                    <c:v>Dec</c:v>
                  </c:pt>
                  <c:pt idx="393">
                    <c:v>Jan</c:v>
                  </c:pt>
                  <c:pt idx="394">
                    <c:v>Feb</c:v>
                  </c:pt>
                  <c:pt idx="395">
                    <c:v>Mar</c:v>
                  </c:pt>
                  <c:pt idx="396">
                    <c:v>Apr</c:v>
                  </c:pt>
                  <c:pt idx="397">
                    <c:v>May</c:v>
                  </c:pt>
                  <c:pt idx="398">
                    <c:v>Jun</c:v>
                  </c:pt>
                  <c:pt idx="399">
                    <c:v>Jul</c:v>
                  </c:pt>
                  <c:pt idx="400">
                    <c:v>Aug</c:v>
                  </c:pt>
                  <c:pt idx="401">
                    <c:v>Sep</c:v>
                  </c:pt>
                  <c:pt idx="402">
                    <c:v>Oct</c:v>
                  </c:pt>
                  <c:pt idx="403">
                    <c:v>Nov</c:v>
                  </c:pt>
                  <c:pt idx="404">
                    <c:v>Dec</c:v>
                  </c:pt>
                  <c:pt idx="405">
                    <c:v>Jan</c:v>
                  </c:pt>
                  <c:pt idx="406">
                    <c:v>Feb</c:v>
                  </c:pt>
                  <c:pt idx="407">
                    <c:v>Mar</c:v>
                  </c:pt>
                  <c:pt idx="408">
                    <c:v>Apr</c:v>
                  </c:pt>
                  <c:pt idx="409">
                    <c:v>May</c:v>
                  </c:pt>
                  <c:pt idx="410">
                    <c:v>Jun</c:v>
                  </c:pt>
                  <c:pt idx="411">
                    <c:v>Jul</c:v>
                  </c:pt>
                  <c:pt idx="412">
                    <c:v>Aug</c:v>
                  </c:pt>
                  <c:pt idx="413">
                    <c:v>Sep</c:v>
                  </c:pt>
                  <c:pt idx="414">
                    <c:v>Oct</c:v>
                  </c:pt>
                  <c:pt idx="415">
                    <c:v>Nov</c:v>
                  </c:pt>
                  <c:pt idx="416">
                    <c:v>Dec</c:v>
                  </c:pt>
                  <c:pt idx="417">
                    <c:v>Jan</c:v>
                  </c:pt>
                  <c:pt idx="418">
                    <c:v>Mar</c:v>
                  </c:pt>
                  <c:pt idx="419">
                    <c:v>Apr</c:v>
                  </c:pt>
                  <c:pt idx="420">
                    <c:v>May</c:v>
                  </c:pt>
                  <c:pt idx="421">
                    <c:v>Jul</c:v>
                  </c:pt>
                  <c:pt idx="422">
                    <c:v>Aug</c:v>
                  </c:pt>
                  <c:pt idx="423">
                    <c:v>Oct</c:v>
                  </c:pt>
                  <c:pt idx="424">
                    <c:v>Nov</c:v>
                  </c:pt>
                  <c:pt idx="425">
                    <c:v>Dec</c:v>
                  </c:pt>
                </c:lvl>
                <c:lvl>
                  <c:pt idx="0">
                    <c:v>animation</c:v>
                  </c:pt>
                  <c:pt idx="12">
                    <c:v>art books</c:v>
                  </c:pt>
                  <c:pt idx="23">
                    <c:v>audio</c:v>
                  </c:pt>
                  <c:pt idx="31">
                    <c:v>children's books</c:v>
                  </c:pt>
                  <c:pt idx="43">
                    <c:v>classical music</c:v>
                  </c:pt>
                  <c:pt idx="55">
                    <c:v>documentary</c:v>
                  </c:pt>
                  <c:pt idx="67">
                    <c:v>drama</c:v>
                  </c:pt>
                  <c:pt idx="79">
                    <c:v>electronic music</c:v>
                  </c:pt>
                  <c:pt idx="91">
                    <c:v>faith</c:v>
                  </c:pt>
                  <c:pt idx="103">
                    <c:v>fiction</c:v>
                  </c:pt>
                  <c:pt idx="114">
                    <c:v>food trucks</c:v>
                  </c:pt>
                  <c:pt idx="126">
                    <c:v>gadgets</c:v>
                  </c:pt>
                  <c:pt idx="135">
                    <c:v>hardware</c:v>
                  </c:pt>
                  <c:pt idx="147">
                    <c:v>indie rock</c:v>
                  </c:pt>
                  <c:pt idx="159">
                    <c:v>jazz</c:v>
                  </c:pt>
                  <c:pt idx="171">
                    <c:v>makerspaces</c:v>
                  </c:pt>
                  <c:pt idx="181">
                    <c:v>metal</c:v>
                  </c:pt>
                  <c:pt idx="191">
                    <c:v>mobile games</c:v>
                  </c:pt>
                  <c:pt idx="202">
                    <c:v>nature</c:v>
                  </c:pt>
                  <c:pt idx="211">
                    <c:v>nonfiction</c:v>
                  </c:pt>
                  <c:pt idx="222">
                    <c:v>people</c:v>
                  </c:pt>
                  <c:pt idx="230">
                    <c:v>photobooks</c:v>
                  </c:pt>
                  <c:pt idx="242">
                    <c:v>places</c:v>
                  </c:pt>
                  <c:pt idx="252">
                    <c:v>pop</c:v>
                  </c:pt>
                  <c:pt idx="264">
                    <c:v>radio &amp; podcasts</c:v>
                  </c:pt>
                  <c:pt idx="274">
                    <c:v>restaurants</c:v>
                  </c:pt>
                  <c:pt idx="286">
                    <c:v>rock</c:v>
                  </c:pt>
                  <c:pt idx="298">
                    <c:v>science fiction</c:v>
                  </c:pt>
                  <c:pt idx="310">
                    <c:v>shorts</c:v>
                  </c:pt>
                  <c:pt idx="322">
                    <c:v>small batch</c:v>
                  </c:pt>
                  <c:pt idx="333">
                    <c:v>space exploration</c:v>
                  </c:pt>
                  <c:pt idx="345">
                    <c:v>tabletop games</c:v>
                  </c:pt>
                  <c:pt idx="357">
                    <c:v>television</c:v>
                  </c:pt>
                  <c:pt idx="369">
                    <c:v>translations</c:v>
                  </c:pt>
                  <c:pt idx="381">
                    <c:v>video games</c:v>
                  </c:pt>
                  <c:pt idx="393">
                    <c:v>wearables</c:v>
                  </c:pt>
                  <c:pt idx="405">
                    <c:v>web</c:v>
                  </c:pt>
                  <c:pt idx="417">
                    <c:v>world music</c:v>
                  </c:pt>
                </c:lvl>
              </c:multiLvlStrCache>
            </c:multiLvlStrRef>
          </c:cat>
          <c:val>
            <c:numRef>
              <c:f>'Theater Outcomes by Launch Date'!$D$7:$D$471</c:f>
              <c:numCache>
                <c:formatCode>General</c:formatCode>
                <c:ptCount val="426"/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5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4</c:v>
                </c:pt>
                <c:pt idx="117">
                  <c:v>2</c:v>
                </c:pt>
                <c:pt idx="118">
                  <c:v>1</c:v>
                </c:pt>
                <c:pt idx="120">
                  <c:v>5</c:v>
                </c:pt>
                <c:pt idx="121">
                  <c:v>4</c:v>
                </c:pt>
                <c:pt idx="122">
                  <c:v>1</c:v>
                </c:pt>
                <c:pt idx="125">
                  <c:v>1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6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5</c:v>
                </c:pt>
                <c:pt idx="306">
                  <c:v>5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33">
                  <c:v>1</c:v>
                </c:pt>
                <c:pt idx="334">
                  <c:v>4</c:v>
                </c:pt>
                <c:pt idx="335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4</c:v>
                </c:pt>
                <c:pt idx="344">
                  <c:v>1</c:v>
                </c:pt>
                <c:pt idx="371">
                  <c:v>1</c:v>
                </c:pt>
                <c:pt idx="372">
                  <c:v>1</c:v>
                </c:pt>
                <c:pt idx="374">
                  <c:v>1</c:v>
                </c:pt>
                <c:pt idx="375">
                  <c:v>2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93">
                  <c:v>6</c:v>
                </c:pt>
                <c:pt idx="394">
                  <c:v>5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7</c:v>
                </c:pt>
                <c:pt idx="399">
                  <c:v>5</c:v>
                </c:pt>
                <c:pt idx="400">
                  <c:v>4</c:v>
                </c:pt>
                <c:pt idx="401">
                  <c:v>3</c:v>
                </c:pt>
                <c:pt idx="402">
                  <c:v>6</c:v>
                </c:pt>
                <c:pt idx="403">
                  <c:v>10</c:v>
                </c:pt>
                <c:pt idx="404">
                  <c:v>8</c:v>
                </c:pt>
                <c:pt idx="405">
                  <c:v>10</c:v>
                </c:pt>
                <c:pt idx="406">
                  <c:v>4</c:v>
                </c:pt>
                <c:pt idx="407">
                  <c:v>9</c:v>
                </c:pt>
                <c:pt idx="408">
                  <c:v>9</c:v>
                </c:pt>
                <c:pt idx="409">
                  <c:v>8</c:v>
                </c:pt>
                <c:pt idx="410">
                  <c:v>8</c:v>
                </c:pt>
                <c:pt idx="411">
                  <c:v>12</c:v>
                </c:pt>
                <c:pt idx="412">
                  <c:v>7</c:v>
                </c:pt>
                <c:pt idx="413">
                  <c:v>9</c:v>
                </c:pt>
                <c:pt idx="414">
                  <c:v>5</c:v>
                </c:pt>
                <c:pt idx="415">
                  <c:v>12</c:v>
                </c:pt>
                <c:pt idx="416">
                  <c:v>7</c:v>
                </c:pt>
                <c:pt idx="417">
                  <c:v>3</c:v>
                </c:pt>
                <c:pt idx="418">
                  <c:v>2</c:v>
                </c:pt>
                <c:pt idx="419">
                  <c:v>1</c:v>
                </c:pt>
                <c:pt idx="420">
                  <c:v>2</c:v>
                </c:pt>
                <c:pt idx="421">
                  <c:v>5</c:v>
                </c:pt>
                <c:pt idx="422">
                  <c:v>4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206-42D8-BC78-AA076B319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575"/>
        <c:axId val="488570991"/>
      </c:lineChart>
      <c:catAx>
        <c:axId val="4885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91"/>
        <c:crosses val="autoZero"/>
        <c:auto val="1"/>
        <c:lblAlgn val="ctr"/>
        <c:lblOffset val="100"/>
        <c:noMultiLvlLbl val="0"/>
      </c:catAx>
      <c:valAx>
        <c:axId val="4885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Outcomes Based on Goal by Count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43F-4C2C-BD29-A2FBFF390266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43F-4C2C-BD29-A2FBFF390266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43F-4C2C-BD29-A2FBFF390266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843F-4C2C-BD29-A2FBFF39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230239"/>
        <c:axId val="762306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solidFill>
                      <a:schemeClr val="accent1">
                        <a:lumMod val="75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0.75806451612903225</c:v>
                    </c:pt>
                    <c:pt idx="1">
                      <c:v>0.726078799249531</c:v>
                    </c:pt>
                    <c:pt idx="2">
                      <c:v>0.55029585798816572</c:v>
                    </c:pt>
                    <c:pt idx="3">
                      <c:v>0.54166666666666663</c:v>
                    </c:pt>
                    <c:pt idx="4">
                      <c:v>0.5</c:v>
                    </c:pt>
                    <c:pt idx="5">
                      <c:v>0.45</c:v>
                    </c:pt>
                    <c:pt idx="6">
                      <c:v>0.2</c:v>
                    </c:pt>
                    <c:pt idx="7">
                      <c:v>0.27272727272727271</c:v>
                    </c:pt>
                    <c:pt idx="8">
                      <c:v>0.66666666666666663</c:v>
                    </c:pt>
                    <c:pt idx="9">
                      <c:v>0.66666666666666663</c:v>
                    </c:pt>
                    <c:pt idx="10">
                      <c:v>0</c:v>
                    </c:pt>
                    <c:pt idx="11">
                      <c:v>0.16666666666666666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4-843F-4C2C-BD29-A2FBFF39026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0.24193548387096775</c:v>
                    </c:pt>
                    <c:pt idx="1">
                      <c:v>0.27392120075046905</c:v>
                    </c:pt>
                    <c:pt idx="2">
                      <c:v>0.44970414201183434</c:v>
                    </c:pt>
                    <c:pt idx="3">
                      <c:v>0.45833333333333331</c:v>
                    </c:pt>
                    <c:pt idx="4">
                      <c:v>0.5</c:v>
                    </c:pt>
                    <c:pt idx="5">
                      <c:v>0.55000000000000004</c:v>
                    </c:pt>
                    <c:pt idx="6">
                      <c:v>0.8</c:v>
                    </c:pt>
                    <c:pt idx="7">
                      <c:v>0.72727272727272729</c:v>
                    </c:pt>
                    <c:pt idx="8">
                      <c:v>0.33333333333333331</c:v>
                    </c:pt>
                    <c:pt idx="9">
                      <c:v>0.33333333333333331</c:v>
                    </c:pt>
                    <c:pt idx="10">
                      <c:v>1</c:v>
                    </c:pt>
                    <c:pt idx="11">
                      <c:v>0.83333333333333337</c:v>
                    </c:pt>
                  </c:numLit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43F-4C2C-BD29-A2FBFF39026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solidFill>
                      <a:schemeClr val="bg1">
                        <a:lumMod val="75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</c:v>
                    </c:pt>
                    <c:pt idx="1">
                      <c:v>0</c:v>
                    </c:pt>
                    <c:pt idx="2">
                      <c:v>0</c:v>
                    </c:pt>
                    <c:pt idx="3">
                      <c:v>0</c:v>
                    </c:pt>
                    <c:pt idx="4">
                      <c:v>0</c:v>
                    </c:pt>
                    <c:pt idx="5">
                      <c:v>0</c:v>
                    </c:pt>
                    <c:pt idx="6">
                      <c:v>0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</c:v>
                    </c:pt>
                    <c:pt idx="11">
                      <c:v>0</c:v>
                    </c:pt>
                  </c:numLit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43F-4C2C-BD29-A2FBFF39026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43F-4C2C-BD29-A2FBFF390266}"/>
                  </c:ext>
                </c:extLst>
              </c15:ser>
            </c15:filteredBarSeries>
          </c:ext>
        </c:extLst>
      </c:barChart>
      <c:catAx>
        <c:axId val="76230239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[Kickstarter_Challenge_original.xlsx]Outcomes_vs_Goals!PivotTable4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Outcomes</a:t>
            </a:r>
            <a:r>
              <a:rPr lang="en-US" sz="1050" b="1" baseline="0"/>
              <a:t> Based on Goal (Count)</a:t>
            </a:r>
            <a:endParaRPr lang="en-US" sz="1050" b="1"/>
          </a:p>
        </c:rich>
      </c:tx>
      <c:layout>
        <c:manualLayout>
          <c:xMode val="edge"/>
          <c:yMode val="edge"/>
          <c:x val="0.38002023114588279"/>
          <c:y val="3.9401103230890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Count of 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2B9-4A67-BD99-05EE5F9D8B94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B9-4A67-BD99-05EE5F9D8B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Outcomes_vs_Goals!$B$4:$B$28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9-4A67-BD99-05EE5F9D8B94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Count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Outcomes_vs_Goals!$C$4:$C$28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9-4A67-BD99-05EE5F9D8B94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Count of 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Outcomes_vs_Goals!$D$4:$D$28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9-4A67-BD99-05EE5F9D8B94}"/>
            </c:ext>
          </c:extLst>
        </c:ser>
        <c:ser>
          <c:idx val="3"/>
          <c:order val="3"/>
          <c:tx>
            <c:strRef>
              <c:f>Outcomes_vs_Goals!$E$3</c:f>
              <c:strCache>
                <c:ptCount val="1"/>
                <c:pt idx="0">
                  <c:v>Count of 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Outcomes_vs_Goals!$E$4:$E$28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B9-4A67-BD99-05EE5F9D8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784175"/>
        <c:axId val="294785007"/>
      </c:barChart>
      <c:catAx>
        <c:axId val="29478417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5007"/>
        <c:crosses val="autoZero"/>
        <c:auto val="1"/>
        <c:lblAlgn val="ctr"/>
        <c:lblOffset val="100"/>
        <c:noMultiLvlLbl val="0"/>
      </c:catAx>
      <c:valAx>
        <c:axId val="294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Outcomes Based on Goal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Goals-Part2'!$F$1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0.726078799249531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0.16666666666666666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B44-4014-97D1-AE3FA3930F5C}"/>
            </c:ext>
          </c:extLst>
        </c:ser>
        <c:ser>
          <c:idx val="5"/>
          <c:order val="5"/>
          <c:tx>
            <c:strRef>
              <c:f>'Outcomes Based on Goals-Part2'!$G$1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0.27392120075046905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0.83333333333333337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B44-4014-97D1-AE3FA3930F5C}"/>
            </c:ext>
          </c:extLst>
        </c:ser>
        <c:ser>
          <c:idx val="6"/>
          <c:order val="6"/>
          <c:tx>
            <c:strRef>
              <c:f>'Outcomes Based on Goals-Part2'!$H$1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B44-4014-97D1-AE3FA3930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30239"/>
        <c:axId val="76230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Goals-Part2'!$B$1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Goals-Part2'!$B$2:$B$13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44-4014-97D1-AE3FA3930F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44-4014-97D1-AE3FA3930F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B44-4014-97D1-AE3FA3930F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44-4014-97D1-AE3FA3930F5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44-4014-97D1-AE3FA3930F5C}"/>
                  </c:ext>
                </c:extLst>
              </c15:ser>
            </c15:filteredLineSeries>
          </c:ext>
        </c:extLst>
      </c:lineChart>
      <c:catAx>
        <c:axId val="76230239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7</xdr:row>
      <xdr:rowOff>0</xdr:rowOff>
    </xdr:from>
    <xdr:to>
      <xdr:col>8</xdr:col>
      <xdr:colOff>784860</xdr:colOff>
      <xdr:row>22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6D4C55-6D4A-4B69-A360-2E2406109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175260</xdr:rowOff>
    </xdr:from>
    <xdr:to>
      <xdr:col>27</xdr:col>
      <xdr:colOff>114300</xdr:colOff>
      <xdr:row>26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A6F25-B308-4D8A-BCB0-F5EC34C3E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179070</xdr:rowOff>
    </xdr:from>
    <xdr:to>
      <xdr:col>15</xdr:col>
      <xdr:colOff>518160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0DDDB-E659-4546-A65F-8864539A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31D64-8ADD-4E89-BF82-3EF83BD9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93617</xdr:colOff>
      <xdr:row>2</xdr:row>
      <xdr:rowOff>102326</xdr:rowOff>
    </xdr:from>
    <xdr:to>
      <xdr:col>21</xdr:col>
      <xdr:colOff>522514</xdr:colOff>
      <xdr:row>20</xdr:row>
      <xdr:rowOff>33746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FB774-DCA0-4A3B-8C97-64896D2B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8CC12-207D-4180-8C6B-3F930B85B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2.722627662035" createdVersion="6" refreshedVersion="6" minRefreshableVersion="3" recordCount="12" xr:uid="{98334AB3-248C-41AB-842E-3B0C4F2D2429}">
  <cacheSource type="worksheet">
    <worksheetSource ref="A1:I13" sheet="Outcomes Based on Goals"/>
  </cacheSource>
  <cacheFields count="9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 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  <cacheField name="SortOrd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2.722628009258" createdVersion="6" refreshedVersion="6" minRefreshableVersion="3" recordCount="4114" xr:uid="{A6F2C4CD-8650-424D-B4AE-F5E49B2F9628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3.554664351854" createdVersion="6" refreshedVersion="6" minRefreshableVersion="3" recordCount="4114" xr:uid="{C20EBDCB-47FE-4C9C-9C78-F4D3BC7C0218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category" numFmtId="0">
      <sharedItems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ubcategory_New" numFmtId="0">
      <sharedItems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3.578350462965" createdVersion="6" refreshedVersion="6" minRefreshableVersion="3" recordCount="4114" xr:uid="{6A6F682D-6B32-4E3C-916B-850C9DA42BDD}">
  <cacheSource type="worksheet">
    <worksheetSource ref="A1:X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category" numFmtId="0">
      <sharedItems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Subcategory_New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 and Spaces"/>
      </sharedItems>
    </cacheField>
    <cacheField name="OverExceededGoal" numFmtId="0">
      <sharedItems count="2">
        <s v="ExceededGoal"/>
        <s v="UnderFund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  <x v="0"/>
  </r>
  <r>
    <x v="1"/>
    <n v="387"/>
    <n v="146"/>
    <n v="0"/>
    <n v="533"/>
    <n v="0.726078799249531"/>
    <n v="0.27392120075046905"/>
    <n v="0"/>
    <x v="1"/>
  </r>
  <r>
    <x v="2"/>
    <n v="93"/>
    <n v="76"/>
    <n v="0"/>
    <n v="169"/>
    <n v="0.55029585798816572"/>
    <n v="0.44970414201183434"/>
    <n v="0"/>
    <x v="2"/>
  </r>
  <r>
    <x v="3"/>
    <n v="39"/>
    <n v="33"/>
    <n v="0"/>
    <n v="72"/>
    <n v="0.54166666666666663"/>
    <n v="0.45833333333333331"/>
    <n v="0"/>
    <x v="3"/>
  </r>
  <r>
    <x v="4"/>
    <n v="12"/>
    <n v="12"/>
    <n v="0"/>
    <n v="24"/>
    <n v="0.5"/>
    <n v="0.5"/>
    <n v="0"/>
    <x v="4"/>
  </r>
  <r>
    <x v="5"/>
    <n v="9"/>
    <n v="11"/>
    <n v="0"/>
    <n v="20"/>
    <n v="0.45"/>
    <n v="0.55000000000000004"/>
    <n v="0"/>
    <x v="5"/>
  </r>
  <r>
    <x v="6"/>
    <n v="1"/>
    <n v="4"/>
    <n v="0"/>
    <n v="5"/>
    <n v="0.2"/>
    <n v="0.8"/>
    <n v="0"/>
    <x v="6"/>
  </r>
  <r>
    <x v="7"/>
    <n v="3"/>
    <n v="8"/>
    <n v="0"/>
    <n v="11"/>
    <n v="0.27272727272727271"/>
    <n v="0.72727272727272729"/>
    <n v="0"/>
    <x v="7"/>
  </r>
  <r>
    <x v="8"/>
    <n v="4"/>
    <n v="2"/>
    <n v="0"/>
    <n v="6"/>
    <n v="0.66666666666666663"/>
    <n v="0.33333333333333331"/>
    <n v="0"/>
    <x v="8"/>
  </r>
  <r>
    <x v="9"/>
    <n v="2"/>
    <n v="1"/>
    <n v="0"/>
    <n v="3"/>
    <n v="0.66666666666666663"/>
    <n v="0.33333333333333331"/>
    <n v="0"/>
    <x v="9"/>
  </r>
  <r>
    <x v="10"/>
    <n v="0"/>
    <n v="1"/>
    <n v="0"/>
    <n v="1"/>
    <n v="0"/>
    <n v="1"/>
    <n v="0"/>
    <x v="10"/>
  </r>
  <r>
    <x v="11"/>
    <n v="2"/>
    <n v="10"/>
    <n v="0"/>
    <n v="12"/>
    <n v="0.16666666666666666"/>
    <n v="0.83333333333333337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s v="Comedy"/>
    <n v="8500"/>
    <n v="11633"/>
    <s v="successful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s v="television"/>
  </r>
  <r>
    <n v="1"/>
    <s v="FannibalFest Fan Convention"/>
    <s v="A Hannibal TV Show Fan Convention and Art Collective"/>
    <b v="0"/>
    <n v="10275"/>
    <n v="14653"/>
    <s v="successful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s v="television"/>
  </r>
  <r>
    <n v="2"/>
    <s v="Charlie teaser completion"/>
    <s v="Completion fund for post-production for teaser of British crime/drama tv series about a girl who sells morals for money"/>
    <b v="0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s v="television"/>
  </r>
  <r>
    <n v="3"/>
    <s v="Unsure/Positive: A Dramedy Series About Life with HIV"/>
    <s v="We already produced the *very* beginning of this story. Help us to see it through?"/>
    <b v="0"/>
    <n v="10000"/>
    <n v="10390"/>
    <s v="successful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s v="television"/>
  </r>
  <r>
    <n v="4"/>
    <s v="Party Monsters"/>
    <s v="19th centuryâ€™s most notorious literary characters, out of step with the times, find comradery as roommates in modern day Los Angeles."/>
    <b v="0"/>
    <n v="44000"/>
    <n v="54116.28"/>
    <s v="successful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b v="0"/>
    <n v="3999"/>
    <n v="4390"/>
    <s v="successful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  <s v="television"/>
  </r>
  <r>
    <n v="6"/>
    <s v="POINT HOPE"/>
    <s v="The story of &quot;Point Hope&quot; will honor, respect, and share the beauty and traditions of the Alaska Natives in Point Hope, AK: the Inupiat"/>
    <b v="0"/>
    <n v="8000"/>
    <n v="8519"/>
    <s v="successful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  <s v="television"/>
  </r>
  <r>
    <n v="7"/>
    <s v="Skin: Film Production By 14 Year Old Aniya Wolfe"/>
    <s v="Secrets bond three unfortunate teens who are facing issues that are common among youth today. And for one, it becomes too much to bear."/>
    <b v="0"/>
    <n v="9000"/>
    <n v="9110"/>
    <s v="successful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  <s v="television"/>
  </r>
  <r>
    <n v="8"/>
    <s v="Sizzling in the Kitchen Flynn Style"/>
    <s v="Help us raise the funds to film our pilot episode!"/>
    <b v="0"/>
    <n v="3500"/>
    <n v="3501.52"/>
    <s v="successful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  <s v="television"/>
  </r>
  <r>
    <n v="9"/>
    <s v="The Academy: Mockumentary Sitcom TV Pilot"/>
    <s v="Capturing everyday life at Falkirk Academy, a fictitious elite private high school where &quot;everyday life&quot; is anything but normal."/>
    <b v="0"/>
    <n v="500"/>
    <n v="629.99"/>
    <s v="successful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b v="0"/>
    <n v="3000"/>
    <n v="3015"/>
    <s v="successful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  <s v="television"/>
  </r>
  <r>
    <n v="11"/>
    <s v="2016 TAPR DCC Video on HamRadioNow"/>
    <s v="HamRadioNow will produce YouTube video of the complete 2016 ARRL &amp; TAPR Amateur Radio (Ham Radio) Digital Communications Conference"/>
    <b v="0"/>
    <n v="5000"/>
    <n v="6025"/>
    <s v="successful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  <s v="television"/>
  </r>
  <r>
    <n v="12"/>
    <s v="Spinward Traveller (T.V. Pilot)"/>
    <s v="Spinward Traveller is based on the award winning role-playing game. Launch your imagination into the Traveller universe at Jump 6."/>
    <b v="0"/>
    <n v="30000"/>
    <n v="49588"/>
    <s v="successful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  <s v="television"/>
  </r>
  <r>
    <n v="13"/>
    <s v="Can't Go Home"/>
    <s v="A travel series hosted by touring musicians that profiles a different American city in each episode."/>
    <b v="0"/>
    <n v="3500"/>
    <n v="5599"/>
    <s v="successful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  <s v="television"/>
  </r>
  <r>
    <n v="14"/>
    <s v="3010 | Sci-fi Series"/>
    <s v="A highly charged post apocalyptic sci fi series that pulls no punches!"/>
    <b v="0"/>
    <n v="6000"/>
    <n v="6056"/>
    <s v="successful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  <s v="television"/>
  </r>
  <r>
    <n v="15"/>
    <s v="Cien&amp;Cia"/>
    <s v="Cien&amp;Cia es un proyecto transmedia para televisiÃ³n; la finalidad de la venta de camisetas es financiar el reality (Factual)."/>
    <b v="0"/>
    <n v="2000"/>
    <n v="2132"/>
    <s v="successful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  <s v="television"/>
  </r>
  <r>
    <n v="16"/>
    <s v="ArtMoose TV Series"/>
    <s v="We want to create a Sizzle Reel to pitch a Reality TV Series to TV Executive starring artists Art Moose will use new artists each week."/>
    <b v="0"/>
    <n v="12000"/>
    <n v="12029"/>
    <s v="successful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  <s v="television"/>
  </r>
  <r>
    <n v="17"/>
    <s v="Humble Pie"/>
    <s v="Uplifting English sitcom, a love letter to youthful exuberance that proves once and for all that none of us are ready for real life."/>
    <b v="0"/>
    <n v="1500"/>
    <n v="1510"/>
    <s v="successful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  <s v="television"/>
  </r>
  <r>
    <n v="18"/>
    <s v="Indian As Apple Pie TV"/>
    <s v="The Indian cooking show you crave: complete with cooking, travel to India, and loads of spicy inspiration with Anupy."/>
    <b v="0"/>
    <n v="30000"/>
    <n v="31896.33"/>
    <s v="successful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  <s v="television"/>
  </r>
  <r>
    <n v="19"/>
    <s v="Brouhaha (an Original Sitcom)"/>
    <s v="Brouhaha chronicles the adventures of aspiring comedian and prolific hedonist Jenny Carmichael as she works at a clickbait website."/>
    <b v="0"/>
    <n v="850"/>
    <n v="1235"/>
    <s v="successful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s v="television"/>
  </r>
  <r>
    <n v="20"/>
    <s v="Finding Kylie Hard Read Fund"/>
    <s v="Help us reach our goal &amp; pay the drama dept that is performing the hard read, which is set for October 2015."/>
    <b v="0"/>
    <n v="2000"/>
    <n v="2004"/>
    <s v="successful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b v="0"/>
    <n v="18500"/>
    <n v="20190"/>
    <s v="successful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  <s v="television"/>
  </r>
  <r>
    <n v="22"/>
    <s v="CREATURES OF HABIT!"/>
    <s v="Meet Gary, and Troy: Two unlikely friends that investigate &quot;strange phenomenon&quot;."/>
    <b v="0"/>
    <n v="350"/>
    <n v="410"/>
    <s v="successful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  <s v="television"/>
  </r>
  <r>
    <n v="23"/>
    <s v="Bad Boy of Beauty and Bride Crashers!"/>
    <s v="Lois and Berlin are the Lucy and Ricky of reality. You will go on  journey to reinvent beauty from the inside out. Be the star !"/>
    <b v="0"/>
    <n v="2000"/>
    <n v="2370"/>
    <s v="successful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  <s v="television"/>
  </r>
  <r>
    <n v="24"/>
    <s v="Bring STL Up Late to TV"/>
    <s v="STL Up Late is a weekly late night comedy talk show for St. Louis television."/>
    <b v="0"/>
    <n v="35000"/>
    <n v="38082.69"/>
    <s v="successful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b v="0"/>
    <n v="600"/>
    <n v="800"/>
    <s v="successful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  <s v="television"/>
  </r>
  <r>
    <n v="26"/>
    <s v="You, Me &amp; Sicily:  Part I Editing"/>
    <s v="Highlighting Sicily's points of light: its extraordinary people. Editing phase is now underway!!!"/>
    <b v="0"/>
    <n v="1250"/>
    <n v="1940"/>
    <s v="successful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s v="television"/>
  </r>
  <r>
    <n v="27"/>
    <s v="B-Rabbit TV Comedy Pilot"/>
    <s v="B-Rabbit is a hilarious depiction of immigrating to New Zealand and the life you desperately tried to leave behind."/>
    <s v="Comedy"/>
    <n v="20000"/>
    <n v="22345"/>
    <s v="successful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  <s v="television"/>
  </r>
  <r>
    <n v="28"/>
    <s v="John Earle Dog Training Concept Development Reel"/>
    <s v="John and Brian are on a quest to change people's lives and rehabilitate dogs."/>
    <b v="0"/>
    <n v="12000"/>
    <n v="12042"/>
    <s v="successful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  <s v="television"/>
  </r>
  <r>
    <n v="29"/>
    <s v="The JOB Prelude."/>
    <s v="Genuine, no cliche Cop dramedy. Stories based on Adam's time as a Constable. What really goes on? Think you know the Police? Find out."/>
    <b v="0"/>
    <n v="3000"/>
    <n v="3700"/>
    <s v="successful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  <s v="television"/>
  </r>
  <r>
    <n v="30"/>
    <s v="Introverts Web Series"/>
    <s v="Comedy series about three introverted roommates coping with single life, secret resentments, and loudmouthed extroverts."/>
    <b v="0"/>
    <n v="4000"/>
    <n v="4051.99"/>
    <s v="successful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s v="television"/>
  </r>
  <r>
    <n v="31"/>
    <s v="The Alan Katz Show"/>
    <s v="After a two-year hiatus, The Alan Katz Show is coming back! But it can't unless we can get a 16gb flash drive valued at $12.71!"/>
    <b v="0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  <s v="television"/>
  </r>
  <r>
    <n v="32"/>
    <s v="Over &amp; Out"/>
    <s v="Approaching a milestone birthday, Gail abandons her group of yuppie stay-at-home mom friends for the vibrant and rowdy gay community."/>
    <b v="0"/>
    <n v="28450"/>
    <n v="28520"/>
    <s v="successful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  <s v="television"/>
  </r>
  <r>
    <n v="33"/>
    <s v="Imaginary Problems"/>
    <s v="3 best friends balance their work, personal and private lives while finding time for their imaginary friends (who are 3 puppets)."/>
    <b v="0"/>
    <n v="5250"/>
    <n v="5360"/>
    <s v="successful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  <s v="television"/>
  </r>
  <r>
    <n v="34"/>
    <s v="#Josh: T.V. Show Sizzle Reel"/>
    <s v="A digitally dependent Josh, is forced to coexist with his promiscuous problematic cousin Wes, and face his fears of a human connection"/>
    <b v="0"/>
    <n v="2600"/>
    <n v="3392"/>
    <s v="successful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s v="television"/>
  </r>
  <r>
    <n v="35"/>
    <s v="Why Adam? A TV show about the science behind everyday life!"/>
    <s v="Why Adam? is an independent TV show that explores concepts of basic science in everyday life."/>
    <b v="0"/>
    <n v="1000"/>
    <n v="1665"/>
    <s v="successful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  <s v="television"/>
  </r>
  <r>
    <n v="36"/>
    <s v="THE LISTENING BOX"/>
    <s v="A modern day priest makes an unusual discovery, setting off a chain of events."/>
    <b v="0"/>
    <n v="6000"/>
    <n v="8529"/>
    <s v="successful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  <s v="television"/>
  </r>
  <r>
    <n v="37"/>
    <s v="The Journey"/>
    <s v="Take an unscripted, real-time journey with Greg Aiello to the planet's wildest and most iconic places on this adventure travel TV show."/>
    <b v="0"/>
    <n v="22000"/>
    <n v="40357"/>
    <s v="successful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  <s v="television"/>
  </r>
  <r>
    <n v="38"/>
    <s v="Brewz Brothers TV"/>
    <s v="A television show about three brothers from Chicago on a mission to discover and highlight the best breweries in America."/>
    <b v="0"/>
    <n v="2500"/>
    <n v="2751"/>
    <s v="successful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  <s v="television"/>
  </r>
  <r>
    <n v="39"/>
    <s v="Deep Cuts - Series"/>
    <s v="Mystery-Drama Series. Following a shocking event, residents of a remote woodland community learn that some wounds never heal..."/>
    <b v="0"/>
    <n v="25000"/>
    <n v="32745"/>
    <s v="successful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  <s v="television"/>
  </r>
  <r>
    <n v="40"/>
    <s v="Regal Fare Season One"/>
    <s v="There is a cooking show in production that needs your help, a show about using local ingredients to create simple and elegant meals."/>
    <b v="0"/>
    <n v="2000"/>
    <n v="2027"/>
    <s v="successful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  <s v="television"/>
  </r>
  <r>
    <n v="41"/>
    <s v="Up on High Ground TV series"/>
    <s v="A TV series that takes place in a high school setting with religions,morals,&amp; ethics as a guiding message for students &amp; their families"/>
    <b v="0"/>
    <n v="2000"/>
    <n v="2000"/>
    <s v="successful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  <s v="television"/>
  </r>
  <r>
    <n v="42"/>
    <s v="BROS TV Pilot (Iraq)"/>
    <s v="A show that explores the universal hospitality and shenanigans of BRO cultures in the most forbidden and unfamiliar places on earth!"/>
    <b v="0"/>
    <n v="14000"/>
    <n v="19860"/>
    <s v="successful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b v="0"/>
    <n v="10000"/>
    <n v="30866"/>
    <s v="successful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  <s v="television"/>
  </r>
  <r>
    <n v="44"/>
    <s v="BIG WHISKEY TV Show"/>
    <s v="The Creator of the hit FOX show THE BOURBON LOUNGE brings you BIG WHISKEY. A new travel show exploring whiskey like you've never seen."/>
    <b v="0"/>
    <n v="2000"/>
    <n v="2000"/>
    <s v="successful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  <s v="television"/>
  </r>
  <r>
    <n v="45"/>
    <s v="The Art of the Lift"/>
    <s v="The Art of the Lift is a crime drama that follows an expert crew of pick-pockets and their attempt at breaking in a new recruit."/>
    <b v="0"/>
    <n v="5000"/>
    <n v="6000"/>
    <s v="successful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  <s v="television"/>
  </r>
  <r>
    <n v="46"/>
    <s v="New equipment for Joy's World!"/>
    <s v="The legendary community TV programme Joy's World is in dire need of new equipment! We are hoping you can help."/>
    <b v="0"/>
    <n v="8400"/>
    <n v="8750"/>
    <s v="successful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b v="0"/>
    <n v="5000"/>
    <n v="5380.55"/>
    <s v="successful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  <s v="television"/>
  </r>
  <r>
    <n v="48"/>
    <s v="'Noir' A New Independant Tech-Noir TV Pilot"/>
    <s v="With future neo-London as a backdrop to this new independent TV pilot, we investigate the bad and the corrupt that rule London."/>
    <b v="0"/>
    <n v="2000"/>
    <n v="2159"/>
    <s v="successful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  <s v="television"/>
  </r>
  <r>
    <n v="49"/>
    <s v="Driving Jersey - Season Five"/>
    <s v="Driving Jersey is real people telling real stories."/>
    <b v="0"/>
    <n v="12000"/>
    <n v="12000"/>
    <s v="successful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  <s v="television"/>
  </r>
  <r>
    <n v="50"/>
    <s v="The Love Lounge"/>
    <s v="A brand new dating show which helps one lucky lady find her Mr Right with difficult decisions to make along the way."/>
    <b v="0"/>
    <n v="600"/>
    <n v="600"/>
    <s v="successful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  <s v="television"/>
  </r>
  <r>
    <n v="51"/>
    <s v="SKY CITY HAYA"/>
    <s v="Please help us reach stretch goals of 16k, 26k, 41k for the soundtrack, extended scenes &amp; story development for our sci-fi TV series!"/>
    <b v="0"/>
    <n v="11000"/>
    <n v="14082"/>
    <s v="successful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  <s v="television"/>
  </r>
  <r>
    <n v="52"/>
    <s v="Kode Orange - New TV Series"/>
    <s v="Kode Orange is an original television series that follows the lives of two police officers who join a special unit in high-crime LA"/>
    <b v="0"/>
    <n v="10000"/>
    <n v="11621"/>
    <s v="successful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  <s v="television"/>
  </r>
  <r>
    <n v="53"/>
    <s v="Rolling out Vegan Mashup's Season 2"/>
    <s v="Delicious TV's Vegan Mashup launching season two on public television"/>
    <b v="0"/>
    <n v="3000"/>
    <n v="3289"/>
    <s v="successful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  <s v="television"/>
  </r>
  <r>
    <n v="54"/>
    <s v="&quot;Stand-In&quot; Television Pilot"/>
    <s v="TV stand-in Elizabeth was diagnosed BRCA+ as her mother was succumbing to cancer. This pilot navigates evolving modern female identity."/>
    <b v="0"/>
    <n v="10000"/>
    <n v="10100"/>
    <s v="successful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  <s v="television"/>
  </r>
  <r>
    <n v="55"/>
    <s v="Di FAMILY"/>
    <s v="A story of an Italian family who tried it the right way but realized things work better if they do it &quot;their&quot; way. Weekly Series PILOT"/>
    <b v="0"/>
    <n v="8600"/>
    <n v="11090"/>
    <s v="successful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  <s v="television"/>
  </r>
  <r>
    <n v="56"/>
    <s v="Voxwomen Cycling Show"/>
    <s v="We want to see more women's cycling on TV - and we need your help to make it happen!"/>
    <b v="0"/>
    <n v="8000"/>
    <n v="8581"/>
    <s v="successful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b v="0"/>
    <n v="15000"/>
    <n v="15285"/>
    <s v="successful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  <s v="television"/>
  </r>
  <r>
    <n v="58"/>
    <s v="Gloaming"/>
    <s v="Alex thought he knew how the world worked. You live, you die and it's over. He was very, very wrong."/>
    <b v="0"/>
    <n v="10000"/>
    <n v="10291"/>
    <s v="successful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  <s v="television"/>
  </r>
  <r>
    <n v="59"/>
    <s v="&quot;Momentum&quot; - The Series"/>
    <s v="An electronic music producer stuck in his blue collar life has overnight success thrown at him when his music leaks on the internet."/>
    <b v="0"/>
    <n v="20000"/>
    <n v="20025.14"/>
    <s v="successful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  <s v="television"/>
  </r>
  <r>
    <n v="60"/>
    <s v="Ever Since - Short Film"/>
    <s v="Set in a beautiful but desolate world, we see how loneliness can lead to friendship in unconventional ways."/>
    <b v="0"/>
    <n v="4500"/>
    <n v="4648.33"/>
    <s v="successful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  <s v="shorts"/>
  </r>
  <r>
    <n v="61"/>
    <s v="SPLITTING THE SYNAPSE"/>
    <s v="An exploration of the shadows that follow us from our past, the darkness that lives inside us and the ability to find our own freedom"/>
    <b v="0"/>
    <n v="5000"/>
    <n v="7415"/>
    <s v="successful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  <s v="shorts"/>
  </r>
  <r>
    <n v="62"/>
    <s v="SPECIMEN 0625c - Sci-Fi Thriller"/>
    <s v="A man is forced to repeatedly crawl through a mysterious maze not knowing who captured him or why, but he is determined to find out."/>
    <b v="0"/>
    <n v="3000"/>
    <n v="4642"/>
    <s v="successful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  <s v="shorts"/>
  </r>
  <r>
    <n v="63"/>
    <s v="The Attic"/>
    <s v="The Attic is my first short film.  Please help me with post production and distribution so that I can let it out into the world"/>
    <b v="0"/>
    <n v="2000"/>
    <n v="2270.37"/>
    <s v="successful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  <s v="shorts"/>
  </r>
  <r>
    <n v="64"/>
    <s v="Millennial, The Movie"/>
    <s v="At the dawn of the New Millennium, a group of teenagers battle the Y2K bug to save humanity from boredom. The 2nd film by and/or."/>
    <b v="0"/>
    <n v="1200"/>
    <n v="2080"/>
    <s v="successful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  <s v="shorts"/>
  </r>
  <r>
    <n v="65"/>
    <s v="Hello World - Post Production Funds"/>
    <s v="Help finish the short film Hello World. The story of an android in the broken home of a father &amp; son."/>
    <b v="0"/>
    <n v="7000"/>
    <n v="7527"/>
    <s v="successful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s v="shorts"/>
  </r>
  <r>
    <n v="66"/>
    <s v="A Stagnant Fever: Short Film"/>
    <s v="A dark comedy set in the '60s about clinical depression and one night stands."/>
    <b v="0"/>
    <n v="2000"/>
    <n v="2372"/>
    <s v="successful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  <s v="shorts"/>
  </r>
  <r>
    <n v="67"/>
    <s v="You are a Priest Forever"/>
    <s v="The Ordination Mass of five Dominicans friars to the priesthood at the historic Saint Dominicâ€™s Church in Washington DC."/>
    <b v="0"/>
    <n v="2000"/>
    <n v="2325"/>
    <s v="successful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  <s v="shorts"/>
  </r>
  <r>
    <n v="68"/>
    <s v="King Eider: Short Film"/>
    <s v="Black Comedy by final year students at Leeds University. _x000a_'Bird watching, tea, seaside and murder. Just your average British holiday.'"/>
    <b v="0"/>
    <n v="600"/>
    <n v="763"/>
    <s v="successful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  <s v="shorts"/>
  </r>
  <r>
    <n v="69"/>
    <s v="More Than A Drive"/>
    <s v="A breakthrough cinematic experience about more than just the carsâ€¦the people, lifestyle, enthusiasm, party, and the Leavenworth Drive."/>
    <b v="0"/>
    <n v="10000"/>
    <n v="11094.23"/>
    <s v="successful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  <s v="shorts"/>
  </r>
  <r>
    <n v="70"/>
    <s v="Scraps"/>
    <s v="Maggie barely survives a deranged baptism by her mother only to be born again to a string of foster parents. Things can always be worse"/>
    <b v="0"/>
    <n v="500"/>
    <n v="636"/>
    <s v="successful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  <s v="shorts"/>
  </r>
  <r>
    <n v="71"/>
    <s v="Diggin Deep to help find &quot;A Man, Buried&quot;"/>
    <s v="A comedic tale about the duality of man set in a trailer park needs your help with sound design and getting it into film festivals"/>
    <b v="0"/>
    <n v="1800"/>
    <n v="2231"/>
    <s v="successful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  <s v="shorts"/>
  </r>
  <r>
    <n v="72"/>
    <s v="Trickle"/>
    <s v="A young man forced to live back home after an automobile accident leaves him to rediscover what it means to be a part of his family."/>
    <b v="0"/>
    <n v="2200"/>
    <n v="2385"/>
    <s v="successful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  <s v="shorts"/>
  </r>
  <r>
    <n v="73"/>
    <s v="Project Z-6463 - a 3D short movie by Chris Eller"/>
    <s v="A scientist on the brink of a discovery that will revolutionize society sees her work destroyed in an experiment gone horribly wrong."/>
    <b v="0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  <s v="shorts"/>
  </r>
  <r>
    <n v="74"/>
    <s v="L'oiseau la nuit - Court-mÃ©trage"/>
    <s v="La nuit est devenue le lieu de la terreur. Alors qu'un couvre-feu est imposÃ©, une petite fille est enlevÃ©e par un rapace nocturne."/>
    <b v="0"/>
    <n v="500"/>
    <n v="564.66"/>
    <s v="successful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  <s v="shorts"/>
  </r>
  <r>
    <n v="75"/>
    <s v="&quot;DAD&quot; - A USC Short Film"/>
    <s v="A teenager named Charlie discovers something new about himself while coping with the loss of his father."/>
    <b v="0"/>
    <n v="3500"/>
    <n v="4040"/>
    <s v="successful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  <s v="shorts"/>
  </r>
  <r>
    <n v="76"/>
    <s v="Star Wars: Insidious"/>
    <s v="Karn A'Mor has awoken bloodied on a distant battlefield with no memory of his past! JOIN THE RESISTANCE and find out more..."/>
    <b v="0"/>
    <n v="300"/>
    <n v="460"/>
    <s v="successful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  <s v="shorts"/>
  </r>
  <r>
    <n v="77"/>
    <s v="Jonah and the Crab"/>
    <s v="A short film about a boy searching for companionship in a hermit crab he finds on the beach."/>
    <b v="0"/>
    <n v="400"/>
    <n v="1570"/>
    <s v="successful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b v="0"/>
    <n v="50"/>
    <n v="1351"/>
    <s v="successful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  <s v="shorts"/>
  </r>
  <r>
    <n v="79"/>
    <s v="Japanese/International Short Film &quot;Mtn.&quot;"/>
    <s v="A short film about life, achieving your dreams, and overcoming hardship. We all have our mountain to climb."/>
    <b v="0"/>
    <n v="1300"/>
    <n v="1651"/>
    <s v="successful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  <s v="shorts"/>
  </r>
  <r>
    <n v="80"/>
    <s v="Swingers Anonymous"/>
    <s v="What would you do if you ended up at a swingers party with two dead bodies and $20,000 in drug money?"/>
    <b v="0"/>
    <n v="12000"/>
    <n v="12870"/>
    <s v="successful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s v="shorts"/>
  </r>
  <r>
    <n v="81"/>
    <s v="Carrying Place: A film of Maine hauntings"/>
    <s v="An elderly woman in rural Maine is haunted by figures seeking a sacrifice, but there are more forces at work than mere ghosts."/>
    <b v="0"/>
    <n v="750"/>
    <n v="1485"/>
    <s v="successful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  <s v="shorts"/>
  </r>
  <r>
    <n v="82"/>
    <s v="&quot;T IS FOR TANTRUM&quot; - HORROR/COMEDY"/>
    <s v="A short film about the tragically hilarious events that occur when a fearful and panicky 6-year old boy loses his first baby tooth."/>
    <b v="0"/>
    <n v="4000"/>
    <n v="4000.5"/>
    <s v="successful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  <s v="shorts"/>
  </r>
  <r>
    <n v="83"/>
    <s v="Sleep Lovers - By Daniel Modeste"/>
    <s v="Isaac, creator of the DreamMaker3000, finds love in his dreams with Mei his boss's wife who lives on the other side of the planet."/>
    <b v="0"/>
    <n v="200"/>
    <n v="205"/>
    <s v="successful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  <s v="shorts"/>
  </r>
  <r>
    <n v="84"/>
    <s v="Redemption - Short Film"/>
    <s v="&quot;A sociopath crosses paths with the person he must confront about his wife's murder, it might be himself&quot;"/>
    <b v="0"/>
    <n v="500"/>
    <n v="500"/>
    <s v="successful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s v="shorts"/>
  </r>
  <r>
    <n v="85"/>
    <s v="In Her Voice: short film"/>
    <s v="A short film by Melissa Woodrow &amp; Mark Janiak about seeking forgiveness, embracing the past and memories with a loved one."/>
    <b v="0"/>
    <n v="1200"/>
    <n v="1506"/>
    <s v="successful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  <s v="shorts"/>
  </r>
  <r>
    <n v="86"/>
    <s v="SECOND CHANCE - DEUXIÃˆME CHANCE"/>
    <s v="Two women, two destinies connected by a letter. _x000a_Between Paris and Skopje a poetic outstanding story of true courage, love and hope."/>
    <b v="0"/>
    <n v="6000"/>
    <n v="6388"/>
    <s v="successful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  <s v="shorts"/>
  </r>
  <r>
    <n v="87"/>
    <s v="Village Films Summer Project Fund (TK 2)"/>
    <s v="A father without work uses his daughter to con sympathy from strangers... sound familiar?  Help us make this film!"/>
    <b v="0"/>
    <n v="2500"/>
    <n v="2615"/>
    <s v="successful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  <s v="shorts"/>
  </r>
  <r>
    <n v="88"/>
    <s v="The Recursion Theorem (Short Film)"/>
    <s v="Imprisoned in an unfamiliar reality with strange new rules, Dan Everett struggles to find meaning and reason in this sci-fi noir short."/>
    <b v="0"/>
    <n v="3500"/>
    <n v="3600"/>
    <s v="successful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  <s v="shorts"/>
  </r>
  <r>
    <n v="89"/>
    <s v="The Southwest Chronicles"/>
    <s v="A chronicle of four very different stories concerning racism to the power of love, all set in the beauty of the Southwest."/>
    <b v="0"/>
    <n v="6000"/>
    <n v="6904"/>
    <s v="successful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  <s v="shorts"/>
  </r>
  <r>
    <n v="90"/>
    <s v="Help Get the Short Film Interior Design into Film Festivals!"/>
    <s v="We're looking for funding to help submit a short film to film festivals."/>
    <b v="0"/>
    <n v="500"/>
    <n v="502"/>
    <s v="successful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b v="0"/>
    <n v="3000"/>
    <n v="3600"/>
    <s v="successful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  <s v="shorts"/>
  </r>
  <r>
    <n v="92"/>
    <s v="Euphoria"/>
    <s v="Euphoria is an adventure film that follows adrenaline filled athletes on their hunt for the sublime while balancing family and careers."/>
    <b v="0"/>
    <n v="5000"/>
    <n v="5260"/>
    <s v="successful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  <s v="shorts"/>
  </r>
  <r>
    <n v="93"/>
    <s v="&quot;Someday Everyday&quot; Short Film"/>
    <s v="Someday Everyday is a short drama that navigates through the past and present of a young man's life, through his struggles and triumphs"/>
    <b v="0"/>
    <n v="1000"/>
    <n v="1106"/>
    <s v="successful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b v="0"/>
    <n v="250"/>
    <n v="260"/>
    <s v="successful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  <s v="shorts"/>
  </r>
  <r>
    <n v="95"/>
    <s v="Gotham Knight Terrors: Comedic Batman Short"/>
    <s v="The Batman's Rogues Gallery assembles for a meeting. Scarecrow's fear gas accidently goes off and fears of the villains start to arise."/>
    <b v="0"/>
    <n v="350"/>
    <n v="460"/>
    <s v="successful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  <s v="shorts"/>
  </r>
  <r>
    <n v="96"/>
    <s v="Ice Hockey"/>
    <s v="Danny is a defenseman for his high school hockey team. This is a day in his life: school, hockey, girls and his next-door neighbor, Ken Daneyko."/>
    <b v="0"/>
    <n v="1500"/>
    <n v="1720"/>
    <s v="successful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  <s v="shorts"/>
  </r>
  <r>
    <n v="97"/>
    <s v="Innsmouth at 9000 ft. A Short Horror Film Project"/>
    <s v="Innsmouth at 9000 ft. is a Short Film Project in the Spirit of H.P. Lovecraft, and created by Denver based visual artist  Jesse Farley."/>
    <b v="0"/>
    <n v="400"/>
    <n v="425"/>
    <s v="successful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  <s v="shorts"/>
  </r>
  <r>
    <n v="98"/>
    <s v="CUT OUT"/>
    <s v="&quot;Cut Out&quot; tells the story of a young woman who befriends a neighborhood teen and finds herself involved with gang violence."/>
    <b v="0"/>
    <n v="3200"/>
    <n v="3400"/>
    <s v="successful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  <s v="shorts"/>
  </r>
  <r>
    <n v="99"/>
    <s v="BEAT: An Original Short Film"/>
    <s v="A feminist tale of two girls finally giving a &quot;Nice Guy&quot; what he truly deserves. Also, dancing!"/>
    <b v="0"/>
    <n v="1500"/>
    <n v="1590.29"/>
    <s v="successful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  <s v="shorts"/>
  </r>
  <r>
    <n v="100"/>
    <s v="Two Sisters"/>
    <s v="Two sisters share a fragile relationship. When their mother dies and they inherit the family house, old problems rise to the surface."/>
    <b v="0"/>
    <n v="5000"/>
    <n v="5000"/>
    <s v="successful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  <s v="shorts"/>
  </r>
  <r>
    <n v="101"/>
    <s v="In Their Turn : A MFA Thesis Film"/>
    <s v="The spatiotemporal boundaries between a manâ€™s life, and that of his father dissolve. A reflection on experience, image, and memory."/>
    <b v="0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  <s v="shorts"/>
  </r>
  <r>
    <n v="102"/>
    <s v="Dear God No!"/>
    <s v="A gang of outlaw bikers pull a home invasion on a disgraced Anthropologist hiding a secret locked in his cabin basement."/>
    <b v="0"/>
    <n v="6000"/>
    <n v="7665"/>
    <s v="successful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  <s v="shorts"/>
  </r>
  <r>
    <n v="103"/>
    <s v="I'M TWENTY SOMETHING"/>
    <s v="Three friends in their twenties are trying to do the impossible - have fun on a casual Friday night."/>
    <s v="Comedy"/>
    <n v="1300"/>
    <n v="1367"/>
    <s v="successful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  <s v="shorts"/>
  </r>
  <r>
    <n v="104"/>
    <s v="Good 'Ol Trumpet"/>
    <s v="UCF short film about an old man, his love for music, and his misplaced trumpet.  "/>
    <b v="0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  <s v="shorts"/>
  </r>
  <r>
    <n v="105"/>
    <s v="Single Parent Date Night-A Comedic Short Film"/>
    <s v="Single Parent Date Night is a comedic short film about two single parents trying to reentering the dating pool."/>
    <b v="0"/>
    <n v="2200"/>
    <n v="2363"/>
    <s v="successful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  <s v="shorts"/>
  </r>
  <r>
    <n v="106"/>
    <s v="LOST WEEKEND"/>
    <s v="A Boy. A Girl. A Car. A Serial Killer."/>
    <b v="0"/>
    <n v="5000"/>
    <n v="5025"/>
    <s v="successful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  <s v="shorts"/>
  </r>
  <r>
    <n v="107"/>
    <s v="PRETTY LITTLE VICTIM - A Short Film by Paul Jones"/>
    <s v="PRETTY LITTLE VICTIM is a short film from the expanding community of independent Alaskan filmmakers, to be shot in Anchorage, AK"/>
    <b v="0"/>
    <n v="7500"/>
    <n v="7685"/>
    <s v="successful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s v="shorts"/>
  </r>
  <r>
    <n v="108"/>
    <s v="GLASS: A Love Story"/>
    <s v="When a man can't find love, his Google GLASS does the searching for him. A short film shot with Google Glass."/>
    <b v="0"/>
    <n v="1500"/>
    <n v="3700"/>
    <s v="successful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  <s v="shorts"/>
  </r>
  <r>
    <n v="109"/>
    <s v="Dapper Dan - &quot;Fly As I Wanna&quot; Music Video"/>
    <s v="This video may be bigger than you and it may be bigger than me but, itâ€™s not bigger than you and me! Can you dig it?"/>
    <b v="0"/>
    <n v="1000"/>
    <n v="2195"/>
    <s v="successful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  <s v="shorts"/>
  </r>
  <r>
    <n v="110"/>
    <s v="Earlids"/>
    <s v="Lee, an awkward teenager with sound-blocking earlids, must confront his self-isolation after a girl moves in next door."/>
    <b v="0"/>
    <n v="1300"/>
    <n v="1700"/>
    <s v="successful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  <s v="shorts"/>
  </r>
  <r>
    <n v="111"/>
    <s v="Judi Dench is Cool in Person"/>
    <s v="Two actors, one bookie and a very bad day.  Judi Dench is Cool in Person is fast, funny and only a little bit nasty."/>
    <b v="0"/>
    <n v="3500"/>
    <n v="5410"/>
    <s v="successful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  <s v="shorts"/>
  </r>
  <r>
    <n v="112"/>
    <s v="MITOSIS | a short film"/>
    <s v="Only one choice can stop Anthony Oswald from fulfilling his destiny and saving millions of lives, and itâ€™s not his decision to make."/>
    <b v="0"/>
    <n v="5000"/>
    <n v="5200"/>
    <s v="successful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  <s v="shorts"/>
  </r>
  <r>
    <n v="113"/>
    <s v="&quot;The First Day&quot; by Julia Othmer- Music Video"/>
    <s v="A living memorial for all those dealing with trauma, grief and loss."/>
    <b v="0"/>
    <n v="5000"/>
    <n v="7050"/>
    <s v="successful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  <s v="shorts"/>
  </r>
  <r>
    <n v="114"/>
    <s v="l'esprit d'escalier-a senior film"/>
    <s v="This film explores the complicated nature that exists in all human relationships. A mother and a daughter seek to find happiness."/>
    <b v="0"/>
    <n v="3000"/>
    <n v="3100"/>
    <s v="successful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  <s v="shorts"/>
  </r>
  <r>
    <n v="115"/>
    <s v="The World's Greatest Lover"/>
    <s v="Never judge a book (or a lover) by their cover."/>
    <b v="0"/>
    <n v="450"/>
    <n v="632"/>
    <s v="successful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  <s v="shorts"/>
  </r>
  <r>
    <n v="116"/>
    <s v="Villanelle"/>
    <s v="Villanelle is a feature film that blends elements of classic, hardboiled Film Noir, with classic Horror and tells a great story to boot"/>
    <b v="0"/>
    <n v="3500"/>
    <n v="3978"/>
    <s v="successful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b v="0"/>
    <n v="4500"/>
    <n v="4522.22"/>
    <s v="successful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s v="shorts"/>
  </r>
  <r>
    <n v="118"/>
    <s v="DENOUNCED - A Short Film"/>
    <s v="When a ruthless hit-man is 'denounced' from the mafia, his old enemies declare war."/>
    <b v="0"/>
    <n v="5000"/>
    <n v="5651.58"/>
    <s v="successful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  <s v="shorts"/>
  </r>
  <r>
    <n v="119"/>
    <s v="Inspire CANCER survivors to tell their STORIES"/>
    <s v="This short film will inspire young adult cancer survivors to share with others the wisdom they have gained from their cancer journey."/>
    <b v="0"/>
    <n v="3250"/>
    <n v="3398.1"/>
    <s v="successful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  <s v="shorts"/>
  </r>
  <r>
    <n v="120"/>
    <s v="Time Live: A short film (Canceled)"/>
    <s v="Now, you can chat with people from the history, by our sport cam with the time machine. However, the girl had some trouble to use it."/>
    <b v="0"/>
    <n v="70000"/>
    <n v="10"/>
    <s v="canceled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  <s v="science fiction"/>
  </r>
  <r>
    <n v="121"/>
    <s v="MICRO-MISSION"/>
    <s v="NAVY SEALS sent on a Area 51 Top-Secret rescue mission where they are shrunken and injected into an ET body, the immune system mutated."/>
    <b v="0"/>
    <n v="3000"/>
    <n v="1"/>
    <s v="canceled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  <s v="science fiction"/>
  </r>
  <r>
    <n v="122"/>
    <s v="The Time Jumper (Canceled)"/>
    <s v="My ambition for this knows no bounds.  Seeing Sephoria in a live-action is a dream of mine."/>
    <b v="0"/>
    <n v="100000000"/>
    <n v="0"/>
    <s v="canceled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  <s v="science fiction"/>
  </r>
  <r>
    <n v="123"/>
    <s v="Sentient - The Web Series (Canceled)"/>
    <s v="A group of scientists stumble upon an extraterrestrial virus that is self aware. They must stop it's spread in order to save humanity."/>
    <b v="0"/>
    <n v="55000"/>
    <n v="151"/>
    <s v="canceled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  <s v="science fiction"/>
  </r>
  <r>
    <n v="124"/>
    <s v="Blank Bodies - Post Production (Canceled)"/>
    <s v="An artificial man and woman discover love under the unsuspecting eyes of the four renowned artists who created them."/>
    <b v="0"/>
    <n v="4000"/>
    <n v="0"/>
    <s v="canceled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b v="0"/>
    <n v="500"/>
    <n v="70"/>
    <s v="canceled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b v="0"/>
    <n v="25000"/>
    <n v="1387"/>
    <s v="canceled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  <s v="science fiction"/>
  </r>
  <r>
    <n v="127"/>
    <s v="Human Evolution (Canceled)"/>
    <s v="An ambitious Sci-Fi/Action film that will have a big-budget feel with stunning visuals &amp; stunts starring a casting of up and comers."/>
    <b v="0"/>
    <n v="8000"/>
    <n v="190"/>
    <s v="canceled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  <s v="science fiction"/>
  </r>
  <r>
    <n v="128"/>
    <s v="Ralphi3 (Canceled)"/>
    <s v="A Science Fiction film filled with entertainment and Excitement"/>
    <b v="0"/>
    <n v="100000"/>
    <n v="1867"/>
    <s v="canceled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  <s v="science fiction"/>
  </r>
  <r>
    <n v="129"/>
    <s v="JUSTICE LEAGUE ORIGINS (Canceled)"/>
    <s v="HEY!!! I'm David House, and I am currently working on a film called Justice League Origins!!! non-profit based on DC Comics Characters."/>
    <b v="0"/>
    <n v="20000"/>
    <n v="0"/>
    <s v="canceled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  <s v="science fiction"/>
  </r>
  <r>
    <n v="130"/>
    <s v="Blue in the Green (Canceled)"/>
    <s v="A journey down the rabbit hole into the dark future. A mix of reality and dreams of a world dependant on an oppressed by technology."/>
    <b v="0"/>
    <n v="600"/>
    <n v="0"/>
    <s v="canceled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  <s v="science fiction"/>
  </r>
  <r>
    <n v="131"/>
    <s v="I (Canceled)"/>
    <s v="I"/>
    <b v="0"/>
    <n v="1200"/>
    <n v="0"/>
    <s v="canceled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  <s v="science fiction"/>
  </r>
  <r>
    <n v="132"/>
    <s v="The Message (Canceled)"/>
    <s v="An anime inspired sci-fi action short set in Tokyo, Japan by VFX veterans, Gerald Abraham, Kim Tran and sound engineer, Jeremy Corby."/>
    <b v="0"/>
    <n v="80000"/>
    <n v="7655"/>
    <s v="canceled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  <s v="science fiction"/>
  </r>
  <r>
    <n v="133"/>
    <s v="Demon Women from outer space (Canceled)"/>
    <s v="Invasion from outer space sights, to weird to imagine destruction too monstrous to escape"/>
    <b v="0"/>
    <n v="71764"/>
    <n v="0"/>
    <s v="canceled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  <s v="science fiction"/>
  </r>
  <r>
    <n v="134"/>
    <s v="MARLEY'S GHOST (AMBASSADORS OF STEAM) (Canceled)"/>
    <s v="steampunk  remake of &quot;a Christmas carol&quot;"/>
    <b v="0"/>
    <n v="5000"/>
    <n v="0"/>
    <s v="canceled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b v="0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  <s v="science fiction"/>
  </r>
  <r>
    <n v="136"/>
    <s v="MICRO-MISSION (Canceled)"/>
    <s v="NAVY SEALS sent on a Area 51 Top-Secret rescue mission where they are shrunken and injected into an ET body, the immune system mutated."/>
    <b v="0"/>
    <n v="3000"/>
    <n v="0"/>
    <s v="canceled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  <s v="science fiction"/>
  </r>
  <r>
    <n v="137"/>
    <s v="Predator : Repentance (Canceled)"/>
    <s v="An unofficial sequel to the independent 2015 fan film Predator: Dark ages. Set in 2141 we follow the crew of the cargoship Centurion"/>
    <b v="0"/>
    <n v="55000"/>
    <n v="0"/>
    <s v="canceled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b v="0"/>
    <n v="150000"/>
    <n v="4712"/>
    <s v="canceled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  <s v="science fiction"/>
  </r>
  <r>
    <n v="139"/>
    <s v="Roman Dead (Canceled)"/>
    <s v="When  Rome is infected with a zombie plague, Lucius Agrippa and a small group fights for survival"/>
    <b v="0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  <s v="science fiction"/>
  </r>
  <r>
    <n v="140"/>
    <s v="Rome of the Dead (Canceled)"/>
    <s v="A Gladiator fights for his freedom to be reunited with his Family, he's one fight away, when Rome is infected with a Zombie Virus"/>
    <b v="0"/>
    <n v="200000"/>
    <n v="0"/>
    <s v="canceled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b v="0"/>
    <n v="12000"/>
    <n v="1293"/>
    <s v="canceled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  <s v="science fiction"/>
  </r>
  <r>
    <n v="142"/>
    <s v="SAMANTHA  SHADOW (Canceled)"/>
    <s v="A science fiction series about a women trying to stave off a mysterious appearance of monsters from getting out of a dark alley."/>
    <b v="0"/>
    <n v="3000"/>
    <n v="10"/>
    <s v="canceled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  <s v="science fiction"/>
  </r>
  <r>
    <n v="143"/>
    <s v="CATTLE - AN AWESOME SCI-FI SHORT (Canceled)"/>
    <s v="A young woman learns she is one of few women left bred like cattle in order to control a deadly disease and the world populace"/>
    <b v="0"/>
    <n v="5500"/>
    <n v="0"/>
    <s v="canceled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  <s v="science fiction"/>
  </r>
  <r>
    <n v="144"/>
    <s v="The Great Fear - Post Production Funds (Canceled)"/>
    <s v="A film about a collapsing food industry, a lonely farmer and a lonely botanist needs your help to finish post-production!"/>
    <b v="0"/>
    <n v="7500"/>
    <n v="2070"/>
    <s v="canceled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  <s v="science fiction"/>
  </r>
  <r>
    <n v="145"/>
    <s v="Threshold (Canceled)"/>
    <s v="Film-Makers Ricky Comuniello &amp; Ian Weeks are at it again - for the 1st time. We need your support for a modern Sci-Fiction short film"/>
    <b v="0"/>
    <n v="4500"/>
    <n v="338"/>
    <s v="canceled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b v="0"/>
    <n v="20000"/>
    <n v="115"/>
    <s v="canceled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  <s v="science fiction"/>
  </r>
  <r>
    <n v="147"/>
    <s v="Consumed (Static Air) (Canceled)"/>
    <s v="Film makers catch live footage beyond their wildest dreams."/>
    <b v="0"/>
    <n v="7000"/>
    <n v="0"/>
    <s v="canceled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  <s v="science fiction"/>
  </r>
  <r>
    <n v="148"/>
    <s v="Space Gangstars (Canceled)"/>
    <s v="An aspiring pilot decides to take his Dad's ship for a joyride, and learns it was the biggest mistake of his life in this Sci-Fi comedy"/>
    <b v="0"/>
    <n v="50000"/>
    <n v="40"/>
    <s v="canceled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  <s v="science fiction"/>
  </r>
  <r>
    <n v="149"/>
    <s v="Dichotomy (Canceled)"/>
    <s v="A provocatively mind-bending sci-fi thriller, this short film project examines opposites and the balance of the universe. #Dichotomy"/>
    <b v="0"/>
    <n v="10000"/>
    <n v="92"/>
    <s v="canceled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  <s v="science fiction"/>
  </r>
  <r>
    <n v="150"/>
    <s v="Star Trek First Frontier (Canceled)"/>
    <s v="The untold story of Captain Robert April and the first launching of the starship U.S.S. Enterprise,  NCC-1701"/>
    <b v="0"/>
    <n v="130000"/>
    <n v="30112"/>
    <s v="canceled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b v="0"/>
    <n v="250000"/>
    <n v="140"/>
    <s v="canceled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  <s v="science fiction"/>
  </r>
  <r>
    <n v="152"/>
    <s v="The Great Dark (Canceled)"/>
    <s v="The Great Dark is a journey through the unimaginable...and un foreseeable..."/>
    <b v="0"/>
    <n v="380000"/>
    <n v="30"/>
    <s v="canceled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  <s v="science fiction"/>
  </r>
  <r>
    <n v="153"/>
    <s v="Awakening (Canceled)"/>
    <s v="What would you do if you face something beyond your understanding? If someone you loved disappeared without a trace?"/>
    <b v="0"/>
    <n v="50000"/>
    <n v="359"/>
    <s v="canceled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  <s v="science fiction"/>
  </r>
  <r>
    <n v="154"/>
    <s v="Quantum Alterations: Sci-fi, Stop Motion &amp; Fantasy Fan Film"/>
    <s v="Fiction Becomes Reality in this non-profit science fiction, stop motion, and fantasy fan film."/>
    <b v="0"/>
    <n v="1500"/>
    <n v="40"/>
    <s v="canceled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b v="0"/>
    <n v="1350000"/>
    <n v="81"/>
    <s v="canceled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b v="0"/>
    <n v="35000"/>
    <n v="1785"/>
    <s v="canceled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  <s v="science fiction"/>
  </r>
  <r>
    <n v="157"/>
    <s v="Forever Man (short film) (Canceled)"/>
    <s v="Man's cryogenic chamber and his soulmate's time travel from the distant future allows them to meet in the middle."/>
    <b v="0"/>
    <n v="2995"/>
    <n v="8"/>
    <s v="canceled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s v="thriller"/>
    <n v="5000"/>
    <n v="0"/>
    <s v="canceled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b v="0"/>
    <n v="500000"/>
    <n v="10"/>
    <s v="canceled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  <s v="science fiction"/>
  </r>
  <r>
    <n v="160"/>
    <s v="Con Todo mi Corazon: With all of my Heart."/>
    <s v="The title might seem cheesy, but my father says that to my mother every time they say I love you.     This story is dedicated to them."/>
    <b v="0"/>
    <n v="5000"/>
    <n v="0"/>
    <s v="failed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s v="drama"/>
  </r>
  <r>
    <n v="161"/>
    <s v="Midway: The Turning Point"/>
    <s v="Step 1 (script editing) to produce a dramatic film about the air/sea battle of WWII that turned the tide of victory for the US."/>
    <b v="0"/>
    <n v="50000"/>
    <n v="5"/>
    <s v="failed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  <s v="drama"/>
  </r>
  <r>
    <n v="162"/>
    <s v="See It My Way"/>
    <s v="This film follows a young man who has had only a troubled family life. He turns to all the wrong things and life falls apart."/>
    <b v="0"/>
    <n v="2800"/>
    <n v="435"/>
    <s v="failed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s v="drama"/>
  </r>
  <r>
    <n v="163"/>
    <s v="UNDIVIDED (Working Title)"/>
    <s v="Over 2.5 million Black men registered for the draft in World War II. _x000a_This will be the most comprehensive portrayal EVER of US. THEN."/>
    <b v="0"/>
    <n v="2000000"/>
    <n v="0"/>
    <s v="failed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  <s v="drama"/>
  </r>
  <r>
    <n v="164"/>
    <s v="Angelix"/>
    <s v="Two cousins are caught up in the private war between warrior class angels and demons. You may be caught up too and not realize it yet."/>
    <b v="0"/>
    <n v="120000"/>
    <n v="640"/>
    <s v="failed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s v="drama"/>
  </r>
  <r>
    <n v="165"/>
    <s v="NET"/>
    <s v="A teacher. A boy. The beach and a heatwave that drove them all insane."/>
    <b v="0"/>
    <n v="17000"/>
    <n v="0"/>
    <s v="failed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  <s v="drama"/>
  </r>
  <r>
    <n v="166"/>
    <s v="Pressure"/>
    <s v="A young teen makes a bad decision after joining gang and the film expresses his choices that led him to that point."/>
    <b v="0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  <s v="drama"/>
  </r>
  <r>
    <n v="167"/>
    <s v="Past"/>
    <s v="A young man experiences a tragedy and has the opportunity to go back and learn from his mistakes and find out his true self."/>
    <b v="0"/>
    <n v="110000"/>
    <n v="11"/>
    <s v="failed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s v="drama"/>
  </r>
  <r>
    <n v="168"/>
    <s v="Moving On"/>
    <s v="A homeless Gulf War 2 vet, and Congressional Medal of Honor recipient fights for his sanity on the mean streets of Albuquerque."/>
    <b v="0"/>
    <n v="8000"/>
    <n v="325"/>
    <s v="failed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  <s v="drama"/>
  </r>
  <r>
    <n v="169"/>
    <s v="Family"/>
    <s v="Family is a short film about a father and son and two brothers who were separated by the Korean war and finally reunite after 60 years."/>
    <b v="0"/>
    <n v="2500"/>
    <n v="560"/>
    <s v="failed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  <s v="drama"/>
  </r>
  <r>
    <n v="170"/>
    <s v="Letters to Daniel"/>
    <s v="Amy &amp; Missy survive Amy's bipolar disorder and go on to become award winning &amp; bestselling authors, screenwriters &amp; filmmakers"/>
    <b v="0"/>
    <n v="10000"/>
    <n v="325"/>
    <s v="failed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  <s v="drama"/>
  </r>
  <r>
    <n v="171"/>
    <s v="IRL: Gamers Unite"/>
    <s v="Team Mayhem, a local small town gang of gamers who are enlisted   to save the world from the new great evil known as Prowler."/>
    <s v="horror"/>
    <n v="50000"/>
    <n v="1"/>
    <s v="failed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  <s v="drama"/>
  </r>
  <r>
    <n v="172"/>
    <s v="The Blind Dolphin Story"/>
    <s v="A short film on the rarest mammal and the second most endangered freshwater river dolphin, in Pakistan."/>
    <b v="0"/>
    <n v="95000"/>
    <n v="0"/>
    <s v="failed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  <s v="drama"/>
  </r>
  <r>
    <n v="173"/>
    <s v="7 Sins"/>
    <s v="This is a film inspired by Quentin Tarantino, I want to make a film thats entertaining yet gritty. 7 Sins is in pre-production."/>
    <b v="0"/>
    <n v="1110"/>
    <n v="0"/>
    <s v="failed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  <s v="drama"/>
  </r>
  <r>
    <n v="174"/>
    <s v="I Am Forgotten"/>
    <s v="An international short film project. It is about loneliness, wich is caused by the current compulsion to check your Facebook every day."/>
    <b v="0"/>
    <n v="6000"/>
    <n v="0"/>
    <s v="failed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  <s v="drama"/>
  </r>
  <r>
    <n v="175"/>
    <s v="Gooseberry Fool - Feature Film"/>
    <s v="To heal her scars Olivia must take a journey back to her roots, where an unresolved conflict stands between her and musical success."/>
    <b v="0"/>
    <n v="20000"/>
    <n v="1297"/>
    <s v="failed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  <s v="drama"/>
  </r>
  <r>
    <n v="176"/>
    <s v="Silent Monster"/>
    <s v="I'm seeking funding to finish my short film, Silent Monster, to bring awareness to teenage bullying as well as teenage violence."/>
    <b v="0"/>
    <n v="1500"/>
    <n v="0"/>
    <s v="failed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  <s v="drama"/>
  </r>
  <r>
    <n v="177"/>
    <s v="The Good Samaritan"/>
    <s v="I'm making a modern day version of the bible story &quot; The Good Samaritan&quot;"/>
    <b v="0"/>
    <n v="450"/>
    <n v="180"/>
    <s v="failed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  <s v="drama"/>
  </r>
  <r>
    <n v="178"/>
    <s v="El viaje de LucÃ­a"/>
    <s v="El viaje de LucÃ­a es un largometraje de ficciÃ³n con temÃ¡tica sobre el cÃ¡ncer infantil."/>
    <b v="0"/>
    <n v="500000"/>
    <n v="0"/>
    <s v="failed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  <s v="drama"/>
  </r>
  <r>
    <n v="179"/>
    <s v="Sustain: A Film About Survival"/>
    <s v="A feature-length film about how three people survive in a diseased world."/>
    <b v="0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s v="drama"/>
  </r>
  <r>
    <n v="180"/>
    <s v="The Rest of Us Mini-Series"/>
    <s v="The Rest of Us follows a survivor of an outbreak that nearly destroyed the earth as he travels to find some form of humanity."/>
    <b v="0"/>
    <n v="1200"/>
    <n v="401"/>
    <s v="failed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  <s v="drama"/>
  </r>
  <r>
    <n v="181"/>
    <s v="Immemorial"/>
    <s v="Christina has been suffering with flash backs and some very disturbing nightmares and realises that it is more than just nightmares."/>
    <b v="0"/>
    <n v="3423"/>
    <n v="722"/>
    <s v="failed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b v="0"/>
    <n v="1000"/>
    <n v="0"/>
    <s v="failed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  <s v="drama"/>
  </r>
  <r>
    <n v="183"/>
    <s v="Three Little Words"/>
    <s v="Don't kill me until I meet my Dad"/>
    <b v="0"/>
    <n v="12500"/>
    <n v="4482"/>
    <s v="failed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  <s v="drama"/>
  </r>
  <r>
    <n v="184"/>
    <s v="Lana - Short film"/>
    <s v="&quot;Lana&quot; is an horror/dramatic short film, written by myself, about a young woman fighting the darkness in her, but it might be too late."/>
    <b v="0"/>
    <n v="1500"/>
    <n v="51"/>
    <s v="failed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s v="drama"/>
  </r>
  <r>
    <n v="185"/>
    <s v="BLANK Short Movie"/>
    <s v="Love has no boundaries!"/>
    <b v="0"/>
    <n v="40000"/>
    <n v="2200"/>
    <s v="failed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  <s v="drama"/>
  </r>
  <r>
    <n v="186"/>
    <s v="Feature Film: The Wolfes"/>
    <s v="My film is about a boy who discovers the truth about his fathers dissapearance through the dark secrets of his mothers past."/>
    <b v="0"/>
    <n v="5000"/>
    <n v="0"/>
    <s v="failed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  <s v="drama"/>
  </r>
  <r>
    <n v="187"/>
    <s v="The Imbalanced Heart of a Symmetric Mind (film)"/>
    <s v="A young man suffering from a severe case of OCD embarks on a road trip to find peace of mind."/>
    <b v="0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s v="drama"/>
  </r>
  <r>
    <n v="188"/>
    <s v="Mariano (A Screenplay)"/>
    <s v="Mariano Messini, an aspiring musician, indebted to the mafia must put his life on the line to escape their grasp and pursue his dream."/>
    <b v="0"/>
    <n v="1500"/>
    <n v="0"/>
    <s v="failed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  <s v="drama"/>
  </r>
  <r>
    <n v="189"/>
    <s v="A GOOD MAN'S DECISION"/>
    <s v="Jack Barlow's wife and daughter shot in cold blood at a gun confiscation station in Texas, he sets out to save his family &amp; neighbors."/>
    <b v="0"/>
    <n v="500000"/>
    <n v="345"/>
    <s v="failed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  <s v="drama"/>
  </r>
  <r>
    <n v="190"/>
    <s v="REGIONRAT, the movie"/>
    <s v="Because hope can be a 4 letter word"/>
    <b v="0"/>
    <n v="12000"/>
    <n v="50"/>
    <s v="failed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  <s v="drama"/>
  </r>
  <r>
    <n v="191"/>
    <s v="Trillion: Feature Film"/>
    <s v="A young boy passionate about Astronomy and Chemistry tracks down an astroid that scientists said would never hit earth."/>
    <b v="0"/>
    <n v="5000"/>
    <n v="250"/>
    <s v="failed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b v="0"/>
    <n v="1000000"/>
    <n v="17"/>
    <s v="failed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b v="0"/>
    <n v="1000"/>
    <n v="0"/>
    <s v="failed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  <s v="drama"/>
  </r>
  <r>
    <n v="194"/>
    <s v="Desperation Short Film"/>
    <s v="Northern Irish Original Short Film based on the desperation of love and survival and taking a risk that may change everything."/>
    <b v="0"/>
    <n v="2500"/>
    <n v="3"/>
    <s v="failed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  <s v="drama"/>
  </r>
  <r>
    <n v="195"/>
    <s v="37 U.S. Navy Sailors Murdered, an American story"/>
    <s v="A film project based on my auto-biography, a military conflict with no media attention, this story depicts war and its aftermath."/>
    <b v="0"/>
    <n v="2000000"/>
    <n v="0"/>
    <s v="failed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  <s v="drama"/>
  </r>
  <r>
    <n v="196"/>
    <s v="Thunder Under Control"/>
    <s v="A moving short film about a retired female boxer who develops a relationship with a young journalist who idolises her"/>
    <b v="0"/>
    <n v="3500"/>
    <n v="1465"/>
    <s v="failed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  <s v="drama"/>
  </r>
  <r>
    <n v="197"/>
    <s v="Cole - A Short Film."/>
    <s v="â€œAfter a terrifying ordeal, a young woman is left in a depressive state and abandoned to cope with a distressing account of revengeâ€"/>
    <b v="0"/>
    <n v="2500"/>
    <n v="262"/>
    <s v="failed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s v="drama"/>
  </r>
  <r>
    <n v="198"/>
    <s v="Nine Lives"/>
    <s v="Nine Lives is a story of one woman's survival of EIGHT near deaths and her love for one man as an influence to fight for the NINTH."/>
    <b v="0"/>
    <n v="25000"/>
    <n v="279"/>
    <s v="failed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b v="0"/>
    <n v="10000"/>
    <n v="0"/>
    <s v="failed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  <s v="drama"/>
  </r>
  <r>
    <n v="200"/>
    <s v="The Crossing Shore"/>
    <s v="A film dedicated to an AAF Pilot's struggle to survive behind enemy lines during WWII."/>
    <b v="0"/>
    <n v="6000"/>
    <n v="1571.55"/>
    <s v="failed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  <s v="drama"/>
  </r>
  <r>
    <n v="201"/>
    <s v="Life of Change"/>
    <s v="Everyone has a choice. Can two college students get past their differences to save the life of a man whom they've never met before?"/>
    <b v="0"/>
    <n v="650"/>
    <n v="380"/>
    <s v="failed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  <s v="drama"/>
  </r>
  <r>
    <n v="202"/>
    <s v="Modern Gangsters"/>
    <s v="new web series created by jonney terry"/>
    <b v="0"/>
    <n v="6000"/>
    <n v="0"/>
    <s v="failed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  <s v="drama"/>
  </r>
  <r>
    <n v="203"/>
    <s v="TheM"/>
    <s v="We are aiming to make a Web Series based on Youth Culture and the misrepresentation of socially stereotyped people."/>
    <b v="0"/>
    <n v="2500"/>
    <n v="746"/>
    <s v="failed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  <s v="drama"/>
  </r>
  <r>
    <n v="204"/>
    <s v="WHERE IS DANIEL? The feature film"/>
    <s v="A feature film based on the true story of Bruce and Denise Morcombe and their battle for justice for their missing son Daniel."/>
    <b v="0"/>
    <n v="300000"/>
    <n v="152165"/>
    <s v="failed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  <s v="drama"/>
  </r>
  <r>
    <n v="205"/>
    <s v="KISS ME GOODBYE - A REFRESHING VOICE IN INDIE FILMMAKING"/>
    <s v="A martyr faces execution at the hands of the State, while enduring the horrors and alienation of a new world order."/>
    <b v="0"/>
    <n v="8000"/>
    <n v="1300"/>
    <s v="failed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  <s v="drama"/>
  </r>
  <r>
    <n v="206"/>
    <s v="Blood Bond Movie Development"/>
    <s v="A love story featuring adoption,struggle,dysfunction,grace, healing, and restoration."/>
    <b v="0"/>
    <n v="12700"/>
    <n v="0"/>
    <s v="failed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  <s v="drama"/>
  </r>
  <r>
    <n v="207"/>
    <s v="M39 - Action film / Drama"/>
    <s v="To avoid bankruptcy, Vincent, a passionate young entrepreneur embarks  on an illicit affair in order to save his dream business."/>
    <b v="0"/>
    <n v="14000"/>
    <n v="2130"/>
    <s v="failed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  <s v="drama"/>
  </r>
  <r>
    <n v="208"/>
    <s v="OLIVIA"/>
    <s v="A young woman's journey from Africa to Australia where she finds heaven on earth, love and tragedy. Within her tragedy she saves lives."/>
    <b v="0"/>
    <n v="50000"/>
    <n v="0"/>
    <s v="failed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  <s v="drama"/>
  </r>
  <r>
    <n v="209"/>
    <s v="&quot;A Brighter Day&quot;"/>
    <s v="&quot;A Brighter Day&quot; is the first episode of a television series about an ex-hustler that becomes a school teacher to help at risk youth."/>
    <b v="0"/>
    <n v="25000"/>
    <n v="0"/>
    <s v="failed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s v="drama"/>
  </r>
  <r>
    <n v="210"/>
    <s v="Like Son, Like Father"/>
    <s v="A tender short film about a young man who needs advice from  someone he had no intention of ever meeting, his biological father."/>
    <b v="0"/>
    <n v="12000"/>
    <n v="3030"/>
    <s v="failed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b v="0"/>
    <n v="5000"/>
    <n v="2230"/>
    <s v="failed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  <s v="drama"/>
  </r>
  <r>
    <n v="212"/>
    <s v="The Ecstasy of Vengeance - Feature Length Film"/>
    <s v="This film is a fictional crime drama following the events of a heist that ended in bloodshed."/>
    <b v="0"/>
    <n v="6300"/>
    <n v="1"/>
    <s v="failed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s v="drama"/>
  </r>
  <r>
    <n v="213"/>
    <s v="Hart Blvd. A feature film by Andrew Greve"/>
    <s v="A family dramedy about a grandfather  and grandson who are both on their path to redemption."/>
    <b v="0"/>
    <n v="50000"/>
    <n v="20"/>
    <s v="failed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b v="0"/>
    <n v="12500"/>
    <n v="1"/>
    <s v="failed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  <s v="drama"/>
  </r>
  <r>
    <n v="215"/>
    <s v="Invisible Scars"/>
    <s v="A short drama based on a true events. Story of a British Soldier who comes back home suffering from Post Traumatic Stress Disorder."/>
    <b v="0"/>
    <n v="4400"/>
    <n v="10"/>
    <s v="failed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  <s v="drama"/>
  </r>
  <r>
    <n v="216"/>
    <s v="Another Brick In The Wall - Feature Film"/>
    <s v="A nostalgic film about the unorthodox teacher we all wish we had, the girl we all fell for, and the friend we didn't expect to make."/>
    <b v="0"/>
    <n v="50000"/>
    <n v="27849.22"/>
    <s v="failed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  <s v="drama"/>
  </r>
  <r>
    <n v="217"/>
    <s v="Bitch"/>
    <s v="A roadmovie by paw"/>
    <b v="0"/>
    <n v="100000"/>
    <n v="11943"/>
    <s v="failed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  <s v="drama"/>
  </r>
  <r>
    <n v="218"/>
    <s v="Charmaine (Daughter of Charlotte)"/>
    <s v="A sassy talking spider named Charmaine, joins forces with an abused young boy.  She stages off bullies and help fight an abusive father"/>
    <b v="0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  <s v="drama"/>
  </r>
  <r>
    <n v="219"/>
    <s v="True Colors"/>
    <s v="An hour-long pilot about a group of suburban LGBT teens coming of age in the early 90's."/>
    <b v="0"/>
    <n v="50000"/>
    <n v="8815"/>
    <s v="failed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s v="drama"/>
  </r>
  <r>
    <n v="220"/>
    <s v="LA VIE"/>
    <s v="A Freelancer abandons everything to chase after his dream of being &quot;great&quot; escape to Bangkok and return to his home-world."/>
    <b v="0"/>
    <n v="50000"/>
    <n v="360"/>
    <s v="failed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  <s v="drama"/>
  </r>
  <r>
    <n v="221"/>
    <s v="Archetypes"/>
    <s v="Film about Schizophrenia with Surreal Twists!"/>
    <b v="0"/>
    <n v="50000"/>
    <n v="0"/>
    <s v="failed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  <s v="drama"/>
  </r>
  <r>
    <n v="222"/>
    <s v="SICKNESS 2014 Build Killian's Bike"/>
    <s v="Killian leader of an outlaw bike gang doesnâ€™t have a bike yet and here is your chance to help design and build his machine."/>
    <b v="0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  <s v="drama"/>
  </r>
  <r>
    <n v="223"/>
    <s v="The Pass"/>
    <s v="An old man, a U.S Marine Corps veteran remembers his combat experience in the battle of Toktong Pass 1950, during the Korean War."/>
    <b v="0"/>
    <n v="1500000"/>
    <n v="0"/>
    <s v="failed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  <s v="drama"/>
  </r>
  <r>
    <n v="224"/>
    <s v="Legend of the Stolen Guitar -- (Zimbabwe film)"/>
    <s v="African Hollywood production, from the people who brought you Spiderman 1&amp;2, Star Trek 1&amp;2, Mission Impossible 3&amp;4 and Star Wars Ep7"/>
    <b v="0"/>
    <n v="6000000"/>
    <n v="0"/>
    <s v="failed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  <s v="drama"/>
  </r>
  <r>
    <n v="225"/>
    <s v="Backpage Shawty"/>
    <s v="I'm creating a &quot;Lifetime&quot; type drama film about a girl who uses backpage for money, but trying to turn her life around."/>
    <b v="0"/>
    <n v="200"/>
    <n v="0"/>
    <s v="failed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  <s v="drama"/>
  </r>
  <r>
    <n v="226"/>
    <s v="MAGGIE Film"/>
    <s v="A TRUE STORY OF DOMESTIC VILOLENCE THAT SEEKS TO OFFER THE VIEWER OUTLEST OF SUPPORT."/>
    <b v="0"/>
    <n v="29000"/>
    <n v="250"/>
    <s v="failed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  <s v="drama"/>
  </r>
  <r>
    <n v="227"/>
    <s v="The Chance of Freedom Short Film"/>
    <s v="Imagine your life is full is nothing but pain and darkness. One day, you had the chance to be free from it all. Would you take it?"/>
    <b v="0"/>
    <n v="28000"/>
    <n v="0"/>
    <s v="failed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s v="drama"/>
  </r>
  <r>
    <n v="228"/>
    <s v="Facets of a Geek life"/>
    <s v="I am making a film from one one of my books called facets of a Geek life."/>
    <b v="0"/>
    <n v="8000"/>
    <n v="0"/>
    <s v="failed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  <s v="drama"/>
  </r>
  <r>
    <n v="229"/>
    <s v="The Perfect Plan"/>
    <s v="I teenage girl that wants to go around the system. She does all she can to cheat and finds herself in a bad position when she messesup"/>
    <b v="0"/>
    <n v="3000"/>
    <n v="0"/>
    <s v="failed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  <s v="drama"/>
  </r>
  <r>
    <n v="230"/>
    <s v="In Love There's War"/>
    <s v="In Love There's War is a spicy web series that will have viewers at the edge of their seats as deception and hidden secrecies unravel."/>
    <b v="0"/>
    <n v="15000"/>
    <n v="60"/>
    <s v="failed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b v="0"/>
    <n v="1500000"/>
    <n v="0"/>
    <s v="failed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  <s v="drama"/>
  </r>
  <r>
    <n v="232"/>
    <s v="#noblurredlines"/>
    <s v="A high-impact, high-quality resource to address, for young people and youth-related professionals, the issue of sexual consent."/>
    <b v="0"/>
    <n v="4000"/>
    <n v="110"/>
    <s v="failed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  <s v="drama"/>
  </r>
  <r>
    <n v="233"/>
    <s v="Area 4 - The Film"/>
    <s v="â€œArea 4â€ revolves around Frank Hammond, a counselor at a high school, who discovers the scandals that took place."/>
    <b v="0"/>
    <n v="350000"/>
    <n v="0"/>
    <s v="failed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  <s v="drama"/>
  </r>
  <r>
    <n v="234"/>
    <s v="The Interviewer (Charity Movie)"/>
    <s v="The Interviewer is a dramatic short film about second chances. If a murderer can get a second chance then uneducated children can too."/>
    <b v="0"/>
    <n v="1000"/>
    <n v="401"/>
    <s v="failed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  <s v="drama"/>
  </r>
  <r>
    <n v="235"/>
    <s v="Film about help homeless child to live a better life."/>
    <s v="Taking people on a deep emotional trip with a story about sometimes those who have less, give more."/>
    <b v="0"/>
    <n v="10000"/>
    <n v="0"/>
    <s v="failed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b v="0"/>
    <n v="150000"/>
    <n v="0"/>
    <s v="failed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  <s v="drama"/>
  </r>
  <r>
    <n v="237"/>
    <s v="Making The Choice"/>
    <s v="Making The Choice is a christian short film series."/>
    <b v="0"/>
    <n v="15000"/>
    <n v="50"/>
    <s v="failed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  <s v="drama"/>
  </r>
  <r>
    <n v="238"/>
    <s v="Within The Threshold"/>
    <s v="A film to stop society from judging others and get along. Life is not about discrimination! Donate for this Thrilling Drama Series!!!!"/>
    <b v="0"/>
    <n v="26000"/>
    <n v="0"/>
    <s v="failed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  <s v="drama"/>
  </r>
  <r>
    <n v="239"/>
    <s v="Filthy - Short Film"/>
    <s v="Lovers Clint and Eli convey their conflicting perspectives of guilt and remorse while in the desolate Australian bush."/>
    <b v="0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  <s v="drama"/>
  </r>
  <r>
    <n v="240"/>
    <s v="Hackers in Uganda: A Documentary"/>
    <s v="&quot;Hackers in Uganda&quot; is the story of a group of humanitarian computer hackers providing technological education and services in Uganda."/>
    <b v="0"/>
    <n v="15000"/>
    <n v="16145.12"/>
    <s v="successful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  <s v="documentary"/>
  </r>
  <r>
    <n v="241"/>
    <s v="&quot;LESLIE&quot;"/>
    <s v="&quot;LESLIE&quot; explores the unapologetic life of Leslie Cochran, the thong-clad homeless man turned cultural icon in the heart of Texas."/>
    <b v="0"/>
    <n v="36400"/>
    <n v="41000"/>
    <s v="successful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  <s v="documentary"/>
  </r>
  <r>
    <n v="242"/>
    <s v="Hardwater"/>
    <s v="An unprecedented feature-length documentary film about Maine's tribal, oft-misunderstood ice fishing sub-culture."/>
    <b v="0"/>
    <n v="13000"/>
    <n v="14750"/>
    <s v="successful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  <s v="documentary"/>
  </r>
  <r>
    <n v="243"/>
    <s v="Following Boruch"/>
    <s v="A Hasidic man reaches a turning point in his recovery from mental illness and addiction, and is determined to start a new life."/>
    <b v="0"/>
    <n v="25000"/>
    <n v="25648"/>
    <s v="successful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  <s v="documentary"/>
  </r>
  <r>
    <n v="244"/>
    <d v="2008-11-04T00:00:00"/>
    <s v="A transmedia-project to amass a library of footage shot the day Obama was elected, for (1) a feature documentary, (2) an interactive web history"/>
    <b v="0"/>
    <n v="3500"/>
    <n v="3981.5"/>
    <s v="successful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b v="0"/>
    <n v="5000"/>
    <n v="5186"/>
    <s v="successful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  <s v="documentary"/>
  </r>
  <r>
    <n v="246"/>
    <s v="LEAVING ATLANTA THE FILM"/>
    <s v="From 1979 to 1981 twenty-nine Black children in Atlanta were murdered and the others terrified. This is our story..."/>
    <b v="0"/>
    <n v="5000"/>
    <n v="15273"/>
    <s v="successful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  <s v="documentary"/>
  </r>
  <r>
    <n v="247"/>
    <s v="Deja-Vu: Dissecting Memory on Camera"/>
    <s v="A young neuroscientist attempts to reconnect with his ailing father by obsessively studying old family footage._x000a_"/>
    <b v="0"/>
    <n v="5000"/>
    <n v="6705"/>
    <s v="successful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  <s v="documentary"/>
  </r>
  <r>
    <n v="248"/>
    <s v="Far Out Isn't Far Enough: The Tomi Ungerer Story"/>
    <s v="FAR OUT ISN'T FAR ENOUGH depicts one man's wild, lifelong adventure of testing societal boundaries through his use of subversive art."/>
    <b v="0"/>
    <n v="85000"/>
    <n v="86133"/>
    <s v="successful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b v="0"/>
    <n v="10000"/>
    <n v="11292"/>
    <s v="successful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  <s v="documentary"/>
  </r>
  <r>
    <n v="250"/>
    <s v="BOONE- THE DOCUMENTARY"/>
    <s v="Three young farmers risk land and friendship to stand up to the USDA. An experiential film about living a life of self reliance."/>
    <b v="0"/>
    <n v="30000"/>
    <n v="31675"/>
    <s v="successful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  <s v="documentary"/>
  </r>
  <r>
    <n v="251"/>
    <s v="The Way Back to Yarasquin: A Coffee Pilgrimage"/>
    <s v="Remarkably devoted, Mayra is single-handedly sourcing small farm, single-origin coffee from her rural village in Honduras."/>
    <b v="0"/>
    <n v="3500"/>
    <n v="4395"/>
    <s v="successful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  <s v="documentary"/>
  </r>
  <r>
    <n v="252"/>
    <s v="Good Grief: Making CARTOON COLLEGE - a documentary about comics"/>
    <s v="The definitive story of indie comics and the foremost institution of higher learning for those who draw them."/>
    <b v="0"/>
    <n v="5000"/>
    <n v="9228"/>
    <s v="successful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s v="documentary"/>
  </r>
  <r>
    <n v="253"/>
    <s v="Leon Claxton's HARLEM IN HAVANA"/>
    <s v="A so-called â€œJig Showâ€ innovates music and theatre and gives birth to entertainment icons that would one day write American pop culture"/>
    <b v="0"/>
    <n v="1500"/>
    <n v="1511"/>
    <s v="successful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  <s v="documentary"/>
  </r>
  <r>
    <n v="254"/>
    <s v="&quot;I Clown You&quot; Documentary"/>
    <s v="&quot;I Clown You&quot; is a documentary about Israeli medical clowns and clowning as an art of challenging the norm."/>
    <b v="0"/>
    <n v="24000"/>
    <n v="28067.34"/>
    <s v="successful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  <s v="documentary"/>
  </r>
  <r>
    <n v="255"/>
    <s v="xoxosms: a documentary about love in the 21st century"/>
    <s v="xoxosms is a documentary about first love, long distance and Skype."/>
    <b v="0"/>
    <n v="8000"/>
    <n v="8538.66"/>
    <s v="successful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  <s v="documentary"/>
  </r>
  <r>
    <n v="256"/>
    <s v="POW WOW: Share the arts community of Hawaii"/>
    <s v="Help share the art and community of Pow Wow, a contemporary art movement in Hawaii, with the rest of the world. #powwowhawaii"/>
    <b v="0"/>
    <n v="13000"/>
    <n v="18083"/>
    <s v="successful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b v="0"/>
    <n v="35000"/>
    <n v="37354.269999999997"/>
    <s v="successful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  <s v="documentary"/>
  </r>
  <r>
    <n v="258"/>
    <s v="HOW TO START A REVOLUTION a new documentary film"/>
    <s v="This film reveals the story of the modern revolution, the power of people to change their world and the man behind it all, Gene Sharp."/>
    <b v="0"/>
    <n v="30000"/>
    <n v="57342"/>
    <s v="successful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  <s v="documentary"/>
  </r>
  <r>
    <n v="259"/>
    <s v="The Colossus Of Destiny - A Melvins Tale"/>
    <s v="A tale about a band who have journeyed through time, dodging hype and mediocrity, and still managed to survive even stronger than ever."/>
    <b v="0"/>
    <n v="75000"/>
    <n v="98953.42"/>
    <s v="successful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  <s v="documentary"/>
  </r>
  <r>
    <n v="260"/>
    <s v="Escaramuza: Riding from the Heart (a feature documentary)"/>
    <s v="In the traditional world of Mexican Rodeo, a team of first-generation California girls does it their way."/>
    <b v="0"/>
    <n v="10000"/>
    <n v="10640"/>
    <s v="successful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  <s v="documentary"/>
  </r>
  <r>
    <n v="261"/>
    <s v="Empires: The Film"/>
    <s v="Empires explores the impact of networks on histories and philosophies of political thought."/>
    <b v="0"/>
    <n v="20000"/>
    <n v="21480"/>
    <s v="successful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  <s v="documentary"/>
  </r>
  <r>
    <n v="262"/>
    <s v="The Last Cosmonaut"/>
    <s v="He can never die. He will live forever. He is the last cosmonaut, and this is his story."/>
    <b v="0"/>
    <n v="2500"/>
    <n v="6000"/>
    <s v="successful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  <s v="documentary"/>
  </r>
  <r>
    <n v="263"/>
    <s v="AMERICAN WINTER: A Documentary Film"/>
    <s v="We need $75,000 to finish this film on families struggling in the worst_x000a_economy in 80 years, while facing huge cuts to social services."/>
    <b v="0"/>
    <n v="25000"/>
    <n v="29520.27"/>
    <s v="successful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b v="0"/>
    <n v="5000"/>
    <n v="5910"/>
    <s v="successful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  <s v="documentary"/>
  </r>
  <r>
    <n v="265"/>
    <s v="The Garden Summer"/>
    <s v="A documentary: a summer garden and communities of local food exchange. The integration of old and new, beauty and function, growth and sustainability."/>
    <b v="0"/>
    <n v="5000"/>
    <n v="5555"/>
    <s v="successful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s v="documentary"/>
  </r>
  <r>
    <n v="266"/>
    <s v="The Eventful Life of Al Hawkes"/>
    <s v="The Eventful Life of Al Hawkes is a documentary film about New England country music, told through the story of a Maine record label and its founder."/>
    <b v="0"/>
    <n v="1000"/>
    <n v="1455"/>
    <s v="successful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  <s v="documentary"/>
  </r>
  <r>
    <n v="267"/>
    <s v="Uncharted Amazon"/>
    <s v="A visually stunning, feature length film chronicling life's challenges in the remote depths of the Amazon rainforest."/>
    <b v="0"/>
    <n v="9850"/>
    <n v="12965.44"/>
    <s v="successful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  <s v="documentary"/>
  </r>
  <r>
    <n v="268"/>
    <s v="La Tierra de los Adioses"/>
    <s v="Help us finish a documentary about four teens coming-of-age in a small, rural Mexican town that has suffered 50% migration to the U.S."/>
    <b v="0"/>
    <n v="5000"/>
    <n v="5570"/>
    <s v="successful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  <s v="documentary"/>
  </r>
  <r>
    <n v="269"/>
    <s v="Islam and the Future of Tolerance: The Movie"/>
    <s v="This documentary tells the story of an unlikely conversation on a topic of grave importance, and how it changed two foes into friends."/>
    <b v="0"/>
    <n v="100000"/>
    <n v="147233.76999999999"/>
    <s v="successful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s v="documentary"/>
  </r>
  <r>
    <n v="270"/>
    <s v="rock on: inside the archive of an unlikely rock photographer"/>
    <s v="Journey behind the lens of the legendary Jini Dellaccio, one of the first women rock â€˜nâ€™ roll photographers."/>
    <b v="0"/>
    <n v="2300"/>
    <n v="3510"/>
    <s v="successful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s v="documentary"/>
  </r>
  <r>
    <n v="271"/>
    <s v="The Mathare Project"/>
    <s v="A documentary shot over 12 years about the hopes and dreams of five orphans struggling to reach adulthood in Kenya's Mathare slum."/>
    <b v="0"/>
    <n v="30000"/>
    <n v="31404"/>
    <s v="successful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b v="0"/>
    <n v="3000"/>
    <n v="5323.01"/>
    <s v="successful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  <s v="documentary"/>
  </r>
  <r>
    <n v="273"/>
    <s v="The Man Who Ate New Orleans (and rebuilt it too!)"/>
    <s v="Man vs. Food meets Extreme Home Makeover! A celebration of the food, music, and rebuilding of New Orleans, and a history-making quest."/>
    <b v="0"/>
    <n v="5000"/>
    <n v="5388.79"/>
    <s v="successful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  <s v="documentary"/>
  </r>
  <r>
    <n v="274"/>
    <s v="In Search of Nabad (Documentary Film)"/>
    <s v="An intimate documentary sharing the powerful voices of Seattle's Somali refugees and their search for peace in their new home."/>
    <b v="0"/>
    <n v="4000"/>
    <n v="6240"/>
    <s v="successful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  <s v="documentary"/>
  </r>
  <r>
    <n v="275"/>
    <s v="Finding the Funk"/>
    <s v="A journey through the origins and influence of funk music from James Brown to D'Angelo we are FINDING THE FUNK!"/>
    <b v="0"/>
    <n v="20000"/>
    <n v="21679"/>
    <s v="successful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  <s v="documentary"/>
  </r>
  <r>
    <n v="276"/>
    <s v="Abalimi"/>
    <s v="A film about Xhosa women in townships of South Africa micro-farming to fight extreme poverty, gain health, and create food security."/>
    <b v="0"/>
    <n v="4000"/>
    <n v="5904"/>
    <s v="successful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  <s v="documentary"/>
  </r>
  <r>
    <n v="277"/>
    <s v="Pressing On: The Letterpress Film"/>
    <s v="A documentary about the survival of letterpress and the remarkable printers who preserve the history and knowledge of the craft."/>
    <b v="0"/>
    <n v="65000"/>
    <n v="71748"/>
    <s v="successful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  <s v="documentary"/>
  </r>
  <r>
    <n v="278"/>
    <s v="The Babushkas of Chernobyl"/>
    <s v="An unlikely story of spirit, defiance and beauty from the most contaminated place on Earth"/>
    <b v="0"/>
    <n v="27000"/>
    <n v="40594"/>
    <s v="successful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  <s v="documentary"/>
  </r>
  <r>
    <n v="279"/>
    <s v="Instructions on Parting"/>
    <s v="This documentary film is an intimate portrait of love and loss that observes family and nature undergoing the cycle of birth to death."/>
    <b v="0"/>
    <n v="17000"/>
    <n v="26744.11"/>
    <s v="successful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s v="documentary"/>
  </r>
  <r>
    <n v="280"/>
    <s v="Korengal Theatrical Release"/>
    <s v="My latest film Korengal, takes us back to the same valley with the same troops as in my Academy AwardÂ® nominated film Restrepo."/>
    <b v="0"/>
    <n v="75000"/>
    <n v="117108"/>
    <s v="successful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  <s v="documentary"/>
  </r>
  <r>
    <n v="281"/>
    <s v="Do It Again: One Man's Quest to Reunite the Kinks"/>
    <s v="Last May, I created my mission: To reunite the brilliant but (in my opinion) under-appreciated band, the Kinks. I decided to make..."/>
    <b v="0"/>
    <n v="5500"/>
    <n v="6632.32"/>
    <s v="successful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  <s v="documentary"/>
  </r>
  <r>
    <n v="282"/>
    <s v="Greenlight the PATROL BASE JAKER Movie"/>
    <s v="See US Marines make counter-insurgency work in Helmand Province--the Taliban's stronghold in Afghanistan."/>
    <b v="0"/>
    <n v="45000"/>
    <n v="45535"/>
    <s v="successful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  <s v="documentary"/>
  </r>
  <r>
    <n v="283"/>
    <s v="SOLE SURVIVOR"/>
    <s v="What is the impact of survivorship on the human condition?"/>
    <b v="0"/>
    <n v="18000"/>
    <n v="20569.05"/>
    <s v="successful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  <s v="documentary"/>
  </r>
  <r>
    <n v="284"/>
    <s v="Wisconsin Rising"/>
    <s v="A film documenting WI Gov.Scott Walker's attack on working families and how it is reanimating the American labor movement."/>
    <b v="0"/>
    <n v="40000"/>
    <n v="41850.46"/>
    <s v="successful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  <s v="documentary"/>
  </r>
  <r>
    <n v="285"/>
    <s v="The Phantom Tollbooth: Beyond Expectations - Final Push"/>
    <s v="A documentary about the classic children's book, its creators, and the lasting impact over half a century and beyond."/>
    <b v="0"/>
    <n v="14000"/>
    <n v="32035.51"/>
    <s v="successful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  <s v="documentary"/>
  </r>
  <r>
    <n v="286"/>
    <s v="George Tice: Seeing Beyond the Moment"/>
    <s v="A documentary film on the life of legendary photographer George Tice by Peter Bosco, Bruce Wodder and Douglas Underdahl."/>
    <b v="0"/>
    <n v="15000"/>
    <n v="16373"/>
    <s v="successful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  <s v="documentary"/>
  </r>
  <r>
    <n v="287"/>
    <s v="In Country: A Documentary Film (POSTPRODUCTION)"/>
    <s v="War is hell. Why would anyone want to spend their weekends there?"/>
    <b v="0"/>
    <n v="15000"/>
    <n v="26445"/>
    <s v="successful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b v="0"/>
    <n v="50000"/>
    <n v="51605.31"/>
    <s v="successful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s v="documentary"/>
  </r>
  <r>
    <n v="289"/>
    <s v="Audience Unlock: &quot;The UK Gold&quot;"/>
    <s v="A campaign to unlock an award winning film that exposes for the first time the modern British Empire ... and it's terrible cost."/>
    <b v="0"/>
    <n v="15000"/>
    <n v="15723"/>
    <s v="successful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  <s v="documentary"/>
  </r>
  <r>
    <n v="290"/>
    <s v="INTOTHEWOODS.TV â€“ Music Media from the Pacific Northwest"/>
    <s v="Help INTOTHEWOODS.TV purchase audio and video gear, lighting and BACK UP HARD DRIVES"/>
    <b v="0"/>
    <n v="4500"/>
    <n v="4800.8"/>
    <s v="successful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  <s v="documentary"/>
  </r>
  <r>
    <n v="291"/>
    <s v="Zoe Goes Running - The Film: Running The Tour De France"/>
    <s v="ZoÃ« Romano will be the first person to RUN the route of the Tour de France. I will join her to document that adventure."/>
    <b v="0"/>
    <n v="5000"/>
    <n v="6001"/>
    <s v="successful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  <s v="documentary"/>
  </r>
  <r>
    <n v="292"/>
    <s v="The Undocumented"/>
    <s v="THE UNDOCUMENTED is a 90 cinema verite documentary that exposes a little known consequence of current U. S. immigration policy."/>
    <b v="0"/>
    <n v="75000"/>
    <n v="76130.2"/>
    <s v="successful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  <s v="documentary"/>
  </r>
  <r>
    <n v="293"/>
    <s v="NELL SHIPMAN:GIRL FROM GOD'S COUNTRY FILM"/>
    <s v="The untold story of the first action-adventure heroine who left Hollywood with 70 abused animal actors to make  her films in Idaho"/>
    <b v="0"/>
    <n v="26000"/>
    <n v="26360"/>
    <s v="successful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b v="0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b v="0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  <s v="documentary"/>
  </r>
  <r>
    <n v="296"/>
    <s v="Bel Borba Is Here!"/>
    <s v="Bel Borba is Here is a feature film about the most inspiring Brazilian artist you've never heard of... until now."/>
    <b v="0"/>
    <n v="25000"/>
    <n v="29681.55"/>
    <s v="successful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  <s v="documentary"/>
  </r>
  <r>
    <n v="297"/>
    <s v="Who Owns Yoga?"/>
    <s v="Who Owns Yoga? is a feature length documentary film that explores the changing nature of yoga in the modern world."/>
    <b v="0"/>
    <n v="20000"/>
    <n v="20128"/>
    <s v="successful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  <s v="documentary"/>
  </r>
  <r>
    <n v="298"/>
    <s v="DisHonesty - A Documentary Feature Film"/>
    <s v="The truth is, we all lie - and by &quot;we,&quot; we mean everyone!"/>
    <b v="0"/>
    <n v="126000"/>
    <n v="137254.84"/>
    <s v="successful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  <s v="documentary"/>
  </r>
  <r>
    <n v="299"/>
    <s v="ReMade: The Rebirth of the Maker Movement"/>
    <s v="We are currently filming a documentary called ReMade that explores the state and direction of the DIY and Hackerspace movement in America."/>
    <b v="0"/>
    <n v="10000"/>
    <n v="17895.25"/>
    <s v="successful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  <s v="documentary"/>
  </r>
  <r>
    <n v="300"/>
    <s v="The Bus "/>
    <s v="THE BUS is a feature-length documentary film celebrating one of the most iconic and beloved vehicles ever produced, the Volkswagen Bus."/>
    <b v="0"/>
    <n v="25000"/>
    <n v="25430.66"/>
    <s v="successful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  <s v="documentary"/>
  </r>
  <r>
    <n v="301"/>
    <s v="WORLD FAIR"/>
    <s v="A film about personal memory, amateur cinematography, and visions of the future at the 1939 New York World's Fair."/>
    <b v="0"/>
    <n v="13000"/>
    <n v="15435.55"/>
    <s v="successful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  <s v="documentary"/>
  </r>
  <r>
    <n v="302"/>
    <s v="(UN)CUT"/>
    <s v="(UN)CUT explores circumcisionâ€™s medical, sexual &amp; religious complexities against the backdrop of San Franciscoâ€™s latest ban controversy"/>
    <b v="0"/>
    <n v="10000"/>
    <n v="10046"/>
    <s v="successful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  <s v="documentary"/>
  </r>
  <r>
    <n v="303"/>
    <s v="The Forest for the Trees"/>
    <s v="The story of Jadab Payeng, an Indian man who single handedly planted nearly 1400 acres of forest to save his island, Majuli."/>
    <b v="0"/>
    <n v="3000"/>
    <n v="4124"/>
    <s v="successful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s v="documentary"/>
  </r>
  <r>
    <n v="304"/>
    <s v="Beyond Iconic: Distribution for film on Dennis Stock"/>
    <s v="A portrait of a life fully realized and a look at what it takes to make great photography."/>
    <b v="0"/>
    <n v="3400"/>
    <n v="7876"/>
    <s v="successful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  <s v="documentary"/>
  </r>
  <r>
    <n v="305"/>
    <s v="My Friend Mott-ly"/>
    <s v="A documentary that I am making about the difficult, but inspiring, life of a late friend of mine."/>
    <b v="0"/>
    <n v="7500"/>
    <n v="9775"/>
    <s v="successful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  <s v="documentary"/>
  </r>
  <r>
    <n v="306"/>
    <s v="Escape/Artist: The Jason Escape Documentary"/>
    <s v="A feature-length documentary on the life of Boston escape artist Jason Escape."/>
    <b v="0"/>
    <n v="1000"/>
    <n v="2929"/>
    <s v="successful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  <s v="documentary"/>
  </r>
  <r>
    <n v="307"/>
    <s v="Grammar Revolution"/>
    <s v="Why is grammar important?"/>
    <b v="0"/>
    <n v="22000"/>
    <n v="24490"/>
    <s v="successful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b v="0"/>
    <n v="12000"/>
    <n v="12668"/>
    <s v="successful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  <s v="documentary"/>
  </r>
  <r>
    <n v="309"/>
    <s v="SOLE SURVIVOR FILM - Finishing Funds"/>
    <s v="A first glimpse into the lives of sole survivors of commercial plane crashes as they struggle to understand their perplexing fate."/>
    <b v="0"/>
    <n v="18000"/>
    <n v="21410"/>
    <s v="successful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  <s v="documentary"/>
  </r>
  <r>
    <n v="310"/>
    <s v="Feels Like Coming Home Tour"/>
    <s v="30 day tour to release a compilation CD with 16 original songs about hometowns.  Webisodes and documentary to follow."/>
    <b v="0"/>
    <n v="1000"/>
    <n v="1041.29"/>
    <s v="successful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  <s v="documentary"/>
  </r>
  <r>
    <n v="311"/>
    <s v="The Sticking Place Interactive Documentary"/>
    <s v="An imaginative interactive documentary about Leah Callahan, a freestyle wrestler and Olympic hopeful."/>
    <b v="0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b v="0"/>
    <n v="8000"/>
    <n v="8950"/>
    <s v="successful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  <s v="documentary"/>
  </r>
  <r>
    <n v="313"/>
    <s v="DEVIL MAY CARE"/>
    <s v="Most people have heard Bob Dorough's music over the past 50 years without knowing it. Until now. A story for every artist who refuses to give up."/>
    <b v="0"/>
    <n v="17000"/>
    <n v="17805"/>
    <s v="successful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  <s v="documentary"/>
  </r>
  <r>
    <n v="314"/>
    <s v="Making Mail: A Documentary"/>
    <s v="A documentary about artists who embrace the antiquated postal service and use it to send beautiful pieces of mail art across the globe."/>
    <b v="0"/>
    <n v="1000"/>
    <n v="3851.5"/>
    <s v="successful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  <s v="documentary"/>
  </r>
  <r>
    <n v="315"/>
    <s v="Arias With A Twist: The Docufantasy"/>
    <s v="A documentary that explores  the magical collaboration between performance artist Joey Arias and puppeteer Basil Twist."/>
    <b v="0"/>
    <n v="25000"/>
    <n v="25312"/>
    <s v="successful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  <s v="documentary"/>
  </r>
  <r>
    <n v="316"/>
    <s v="THE SECRET TRIAL 5 - GRASSROOTS CROSS-CANADA TOUR"/>
    <s v="Award winning documentary The Secret Trial 5 needs your help for a Cross-Canada Tour!"/>
    <b v="0"/>
    <n v="15000"/>
    <n v="17066"/>
    <s v="successful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  <s v="documentary"/>
  </r>
  <r>
    <n v="317"/>
    <s v="Good Men, Bad Men, and a Few Rowdy Ladies"/>
    <s v="The story of a cowboy town with a prison problem, and the colorful characters who call it home."/>
    <b v="0"/>
    <n v="30000"/>
    <n v="30241"/>
    <s v="successful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s v="documentary"/>
  </r>
  <r>
    <n v="318"/>
    <s v="Friend Request: Accepted"/>
    <s v="Photographer, Ty Morin, pays a visit to every single one of his Facebook friends to take their portrait...all 788 of them."/>
    <b v="0"/>
    <n v="5000"/>
    <n v="14166"/>
    <s v="successful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b v="0"/>
    <n v="5000"/>
    <n v="5634"/>
    <s v="successful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b v="0"/>
    <n v="20000"/>
    <n v="21316"/>
    <s v="successful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  <s v="documentary"/>
  </r>
  <r>
    <n v="321"/>
    <s v="An Impossible Project"/>
    <s v="The more digital the world, the more analog our dreams._x000a_A feature documentary shot on 35mm film."/>
    <b v="0"/>
    <n v="35000"/>
    <n v="35932"/>
    <s v="successful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  <s v="documentary"/>
  </r>
  <r>
    <n v="322"/>
    <s v="Last of the Big Tuskers"/>
    <s v="A documentary film about the largest elephants on earth and what is being done to ensure their survival."/>
    <b v="0"/>
    <n v="25000"/>
    <n v="26978"/>
    <s v="successful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  <s v="documentary"/>
  </r>
  <r>
    <n v="323"/>
    <s v="White Ravens: A feature-length documentary film"/>
    <s v="A documentary focusing on the Haida Nation's resurgence in the wake of colonization and Canada's Indian Residential Schools."/>
    <b v="0"/>
    <n v="5400"/>
    <n v="6646"/>
    <s v="successful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  <s v="documentary"/>
  </r>
  <r>
    <n v="324"/>
    <s v="KEEP MOVING FORWARD - Documentary Film"/>
    <s v="A documentary about a Vietnam veteran who finds peace from his PTSD through Disney, rather than medication."/>
    <b v="0"/>
    <n v="8500"/>
    <n v="8636"/>
    <s v="successful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b v="0"/>
    <n v="50000"/>
    <n v="52198"/>
    <s v="successful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  <s v="documentary"/>
  </r>
  <r>
    <n v="326"/>
    <s v="Love Letters for My Children - The Maggie Doyne Documentary."/>
    <s v="An inspiring story of love and resilience after tragedy strikes humanitarian Maggie Doyne, mother to 49 Nepali children."/>
    <b v="0"/>
    <n v="150000"/>
    <n v="169394.6"/>
    <s v="successful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  <s v="documentary"/>
  </r>
  <r>
    <n v="327"/>
    <s v="Finding Beauty In the Rubble"/>
    <s v="A short film documenting the inspirational life of Mrs. Fukuoka, a tsunami survivor helping to bring hope back to her community."/>
    <b v="0"/>
    <n v="4000"/>
    <n v="5456"/>
    <s v="successful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  <s v="documentary"/>
  </r>
  <r>
    <n v="328"/>
    <s v="Edgar Allan Poe: Buried Alive"/>
    <s v="A documentary that tells the real story of the misunderstood author, and explores the iconic status he still commands today."/>
    <b v="0"/>
    <n v="75000"/>
    <n v="77710.8"/>
    <s v="successful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  <s v="documentary"/>
  </r>
  <r>
    <n v="329"/>
    <s v="Struggle &amp; Hope - Documentary Film Music Soundtrack"/>
    <s v="Our documentary about Oklahoma's all-black towns needs a soundtrack that is authentic. Help us make it happen."/>
    <b v="0"/>
    <n v="10000"/>
    <n v="10550"/>
    <s v="successful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  <s v="documentary"/>
  </r>
  <r>
    <n v="330"/>
    <s v="The Power of Place"/>
    <s v="A film project that will compel decision makers to conserve iconic NH landscapes at risk due to an electricity transmission project."/>
    <b v="0"/>
    <n v="35000"/>
    <n v="35640"/>
    <s v="successful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  <s v="documentary"/>
  </r>
  <r>
    <n v="331"/>
    <s v="Living On Soul: The Family Daptone"/>
    <s v="A hybrid music documentary/concert film featuring Sharon Jones, Charles Bradley and the rest of the Daptone Records family."/>
    <b v="0"/>
    <n v="40000"/>
    <n v="42642"/>
    <s v="successful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  <s v="documentary"/>
  </r>
  <r>
    <n v="332"/>
    <s v="Changing of the Gods"/>
    <s v="A groundbreaking new film by Kenny Ausubel &amp; Louie Schwartzberg, featuring John Cleese, based on the work of Richard Tarnas."/>
    <b v="0"/>
    <n v="100000"/>
    <n v="113015"/>
    <s v="successful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  <s v="documentary"/>
  </r>
  <r>
    <n v="333"/>
    <s v="CUBAN FOOD STORIES - A Feature Documentary"/>
    <s v="Enter a unique world of flavors, passion, resourcefulness and breathtaking locations. Join us on this unprecedented journey!"/>
    <s v="food"/>
    <n v="40000"/>
    <n v="50091"/>
    <s v="successful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  <s v="documentary"/>
  </r>
  <r>
    <n v="334"/>
    <s v="The Little Girl with the Big Voice"/>
    <s v="An unapologetic portrait of the iconic, pioneering entertainer Mary Small whose voice comforted millions through the Depression &amp; WWII"/>
    <b v="0"/>
    <n v="10000"/>
    <n v="10119"/>
    <s v="successful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b v="0"/>
    <n v="8500"/>
    <n v="8735"/>
    <s v="successful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  <s v="documentary"/>
  </r>
  <r>
    <n v="336"/>
    <s v="Celluloid Wizards in the Video Wasteland"/>
    <s v="An epic documentary about the dramatic rise and fall of Empire Pictures, the most ambitious B-movie studio of the 1980â€™s."/>
    <b v="0"/>
    <n v="25000"/>
    <n v="29209.78"/>
    <s v="successful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b v="0"/>
    <n v="3000"/>
    <n v="3035.05"/>
    <s v="successful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  <s v="documentary"/>
  </r>
  <r>
    <n v="338"/>
    <s v="Queer Genius"/>
    <s v="&quot;Queer Genius&quot; explores the lives of four visionary queer artists: Eileen Myles, Barbara Hammer, Jibz Cameron and Shannon Funchess"/>
    <b v="0"/>
    <n v="15000"/>
    <n v="16520.04"/>
    <s v="successful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  <s v="documentary"/>
  </r>
  <r>
    <n v="339"/>
    <s v="A Man, A Plan, A Palindrome (Feature)"/>
    <s v="A documentary film following the world's greatest palindromists leading up to the 2017 World Palindrome Championship."/>
    <b v="0"/>
    <n v="6000"/>
    <n v="6485"/>
    <s v="successful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  <s v="documentary"/>
  </r>
  <r>
    <n v="340"/>
    <s v="Somaliland: The Abaarso Story"/>
    <s v="Feature-length documentary about five Somali Muslim students pursuing dreams of education in America"/>
    <b v="0"/>
    <n v="35000"/>
    <n v="43758"/>
    <s v="successful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  <s v="documentary"/>
  </r>
  <r>
    <n v="341"/>
    <s v="Video of Connections: A Mural"/>
    <s v="Documentary: Creation of large-scale outdoor mural by young artists. Time lapse. From blank concrete wall to colorful, visual story."/>
    <b v="0"/>
    <n v="3500"/>
    <n v="3735"/>
    <s v="successful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  <s v="documentary"/>
  </r>
  <r>
    <n v="342"/>
    <s v="BREAKING A MONSTER a film about the band Unlocking The Truth"/>
    <s v="BREAKING A MONSTER needs your help to play in THEATERS!"/>
    <b v="0"/>
    <n v="55000"/>
    <n v="55201.52"/>
    <s v="successful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  <s v="documentary"/>
  </r>
  <r>
    <n v="343"/>
    <s v="Royalty Free: The Music of Kevin MacLeod"/>
    <s v="A documentary on a composer who releases his music for free and ended up in millions of videos, thousands of films, &amp; many odd places."/>
    <b v="0"/>
    <n v="30000"/>
    <n v="30608.59"/>
    <s v="successful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b v="0"/>
    <n v="33500"/>
    <n v="34198"/>
    <s v="successful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  <s v="documentary"/>
  </r>
  <r>
    <n v="345"/>
    <s v="Red Wolf Revival: An Uncertain Tomorrow"/>
    <s v="With the fate of the red wolves at stake, we explore if they can still survive in their last wild home in North Carolina."/>
    <b v="0"/>
    <n v="14500"/>
    <n v="17875"/>
    <s v="successful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b v="0"/>
    <n v="10000"/>
    <n v="17028.88"/>
    <s v="successful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b v="0"/>
    <n v="40000"/>
    <n v="44636.2"/>
    <s v="successful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b v="0"/>
    <n v="10000"/>
    <n v="10300"/>
    <s v="successful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  <s v="documentary"/>
  </r>
  <r>
    <n v="349"/>
    <s v="Strangers To Peace: A Documentary"/>
    <s v="After 52 years of war, FARC guerrilla soldiers rejoin Colombian society to forge new lives of peace."/>
    <b v="0"/>
    <n v="11260"/>
    <n v="12007.18"/>
    <s v="successful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s v="documentary"/>
  </r>
  <r>
    <n v="350"/>
    <s v="Mr. Chibbs (Documentary about NBA great Kenny Anderson)"/>
    <s v="NBA All-Star Kenny Anderson's mid-life crisis prompts him to examine his past, as he searches for relevancy in his future."/>
    <b v="0"/>
    <n v="25000"/>
    <n v="28690"/>
    <s v="successful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b v="0"/>
    <n v="34000"/>
    <n v="43296"/>
    <s v="successful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s v="documentary"/>
  </r>
  <r>
    <n v="352"/>
    <s v="Art Therapy: The Movie - The Final Push"/>
    <s v="An epic journey around the world, exploring the power of the human spirit and how art can be used to inspire a lifetime."/>
    <b v="0"/>
    <n v="10000"/>
    <n v="11656"/>
    <s v="successful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b v="0"/>
    <n v="58425"/>
    <n v="63460.18"/>
    <s v="successful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b v="0"/>
    <n v="3500"/>
    <n v="3638"/>
    <s v="successful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  <s v="documentary"/>
  </r>
  <r>
    <n v="355"/>
    <s v="REZA ABDOH -Theatre Visionary"/>
    <s v="A documentary film about the late REZA ABDOH and his performance company DAR A LUZ."/>
    <b v="0"/>
    <n v="35000"/>
    <n v="40690"/>
    <s v="successful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  <s v="documentary"/>
  </r>
  <r>
    <n v="356"/>
    <s v="43 and 80"/>
    <s v="A documentary about halibut conservation and how it impacts communities of Southeast Alaska."/>
    <b v="0"/>
    <n v="7500"/>
    <n v="7701.93"/>
    <s v="successful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b v="0"/>
    <n v="15000"/>
    <n v="26100"/>
    <s v="successful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  <s v="documentary"/>
  </r>
  <r>
    <n v="358"/>
    <s v="Nobody Knows Anything (except William Goldman)"/>
    <s v="Screenwriter. Novelist. Playwright. The inside story of famed writer William Goldman. As only he can tell it."/>
    <b v="0"/>
    <n v="50000"/>
    <n v="51544"/>
    <s v="successful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  <s v="documentary"/>
  </r>
  <r>
    <n v="359"/>
    <s v="Us, Naked: Trixie &amp; Monkey â€” World Premiere"/>
    <s v="Circus burlesque innovators, Trixie and Monkey seek to balance love and life while pursuing new creative heights."/>
    <b v="0"/>
    <n v="24200"/>
    <n v="25375"/>
    <s v="successful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  <s v="documentary"/>
  </r>
  <r>
    <n v="360"/>
    <s v="Faith: A Documentary"/>
    <s v="A brave woman takes her wife and son from New York to visit her hometown in Kenya, where she was persecuted for being a lesbian."/>
    <b v="0"/>
    <n v="12000"/>
    <n v="12165"/>
    <s v="successful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b v="0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  <s v="documentary"/>
  </r>
  <r>
    <n v="362"/>
    <s v="THE RIDGE: TEN FOR THIRTY"/>
    <s v="A SHORT FILM celebrating ONE RACE: the Bridger Ridge Run. TEN RUNNERS: the movie-stars. THIRTY YEARS: running wild in the mountains."/>
    <b v="0"/>
    <n v="9665"/>
    <n v="12000"/>
    <s v="successful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b v="0"/>
    <n v="8925"/>
    <n v="9044"/>
    <s v="successful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b v="0"/>
    <n v="7000"/>
    <n v="7711.3"/>
    <s v="successful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  <s v="documentary"/>
  </r>
  <r>
    <n v="365"/>
    <s v="A QUEER COUNTRY"/>
    <s v="Please help us finish this documentary about how Tel Aviv in Israel became a gay friendly liberal hub in a religious state"/>
    <b v="0"/>
    <n v="15000"/>
    <n v="15596"/>
    <s v="successful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  <s v="documentary"/>
  </r>
  <r>
    <n v="366"/>
    <s v="A BUSHMAN ODYSSEY"/>
    <s v="One Bushman familyâ€™s struggle to survive genocide, dispossession and post-apartheid freedom in South Africa."/>
    <b v="0"/>
    <n v="38000"/>
    <n v="38500"/>
    <s v="successful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  <s v="documentary"/>
  </r>
  <r>
    <n v="367"/>
    <s v="Game Changer: Lithuania's Nonviolent Revolution"/>
    <s v="This film relates how one country's burning desire for independence unified a diverse nation into a successful nonviolent revolution."/>
    <b v="0"/>
    <n v="10000"/>
    <n v="10335.01"/>
    <s v="successful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b v="0"/>
    <n v="12500"/>
    <n v="13014"/>
    <s v="successful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  <s v="documentary"/>
  </r>
  <r>
    <n v="369"/>
    <s v="Alpine Zone"/>
    <s v="A documentary of one woman's attempt at solo hiking 2,000 miles, in an effort to understand herself and societal expectations."/>
    <b v="0"/>
    <n v="6500"/>
    <n v="7160.12"/>
    <s v="successful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  <s v="documentary"/>
  </r>
  <r>
    <n v="370"/>
    <s v="Hola Mohalla: Festival of Soldier Saints"/>
    <s v="An exploration of what Sikhism is, through the journey of eight pilgrims at Hola Mohalla, a religious festival in Anandpur Sahib, India"/>
    <b v="0"/>
    <n v="25000"/>
    <n v="30505"/>
    <s v="successful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  <s v="documentary"/>
  </r>
  <r>
    <n v="371"/>
    <s v="Unbranded"/>
    <s v="3,000 Miles. 18 Wild Horses. 6 Months. 5 States. 4 men. A documentary about Conservation, Exploration, and Wild Mustangs."/>
    <b v="0"/>
    <n v="150000"/>
    <n v="171253"/>
    <s v="successful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  <s v="documentary"/>
  </r>
  <r>
    <n v="372"/>
    <s v="Wild Equus"/>
    <s v="A short documentary exploring the uses of 'Natural Horsemanship' across Europe"/>
    <b v="0"/>
    <n v="300"/>
    <n v="376"/>
    <s v="successful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s v="documentary"/>
  </r>
  <r>
    <n v="373"/>
    <s v="The Boing Heard 'Round the World"/>
    <s v="A feature documentary about UPA Pictures, the little studio that changed the course of animation around the world"/>
    <b v="0"/>
    <n v="7500"/>
    <n v="8000"/>
    <s v="successful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  <s v="documentary"/>
  </r>
  <r>
    <n v="374"/>
    <s v="Bird Language with Jon Young; an instructional video"/>
    <s v="Bird Language with Jon Young is a 2 disk DVD set teaching you all you need to know to start learning bird language and start a group."/>
    <b v="0"/>
    <n v="6000"/>
    <n v="7839"/>
    <s v="successful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  <s v="documentary"/>
  </r>
  <r>
    <n v="375"/>
    <s v="Project Reconnect: WHERE WE ARE NOW"/>
    <s v="As the videocam &quot;Enrique de Malaca&quot; circumnavigates the globe, it captures stories of friends who have set foot on other lands."/>
    <b v="0"/>
    <n v="500"/>
    <n v="600"/>
    <s v="successful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  <s v="documentary"/>
  </r>
  <r>
    <n v="376"/>
    <s v="Quintessential: The Journey"/>
    <s v="A film about the cosmetics industry. Everything you need to know about the ingredients being used and what alternatives are out there."/>
    <b v="0"/>
    <n v="2450"/>
    <n v="2596"/>
    <s v="successful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  <s v="documentary"/>
  </r>
  <r>
    <n v="377"/>
    <s v="PIN UP! THE MOVIE The documentary with vintage style"/>
    <s v="Dangerous. Sexy. All-American Girl. You know the look. Now meet the women who are making retro style modern."/>
    <b v="0"/>
    <n v="12000"/>
    <n v="13728"/>
    <s v="successful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  <s v="documentary"/>
  </r>
  <r>
    <n v="378"/>
    <s v="Where is Home?"/>
    <s v="Ugandan Filmmaker and Activist Kamoga Hassan's new documentary follows Ugandan LGBT asylum seekers asking the question &quot;Where is home?&quot;"/>
    <b v="0"/>
    <n v="3000"/>
    <n v="3353"/>
    <s v="successful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  <s v="documentary"/>
  </r>
  <r>
    <n v="379"/>
    <s v="The Unknowns"/>
    <s v="The U.S. Army has granted us permission to film a documentary at America's most sacred shrine: The Tomb of the Unknown Soldier."/>
    <b v="0"/>
    <n v="15000"/>
    <n v="17412"/>
    <s v="successful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  <s v="documentary"/>
  </r>
  <r>
    <n v="380"/>
    <s v="Steamboat Springs Van Clan"/>
    <s v="The Steamboat Van Clan is a group of three young ski competitors following their dreams and documenting their adventures along the way."/>
    <b v="0"/>
    <n v="4000"/>
    <n v="5660"/>
    <s v="successful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  <s v="documentary"/>
  </r>
  <r>
    <n v="381"/>
    <s v="Clearwater"/>
    <s v="Set in the ancient waters of the Puget Sound, Clearwater is a universal story about the need to adapt to change."/>
    <b v="0"/>
    <n v="25000"/>
    <n v="26182.5"/>
    <s v="successful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  <s v="documentary"/>
  </r>
  <r>
    <n v="382"/>
    <s v="99% Declaration Mini-Doc"/>
    <s v="I went to Philadelphia to find out if The 99% Declaration could take the ideas of OccupyWallSt. and make change from within the system."/>
    <b v="0"/>
    <n v="600"/>
    <n v="1535"/>
    <s v="successful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  <s v="documentary"/>
  </r>
  <r>
    <n v="383"/>
    <s v="Tornado Pursuit: 2014 Storm Chasing Web Series"/>
    <s v="An independent documentary web series about storm chasing in tornado alley that features the chase team TornadoRaiders.com"/>
    <b v="0"/>
    <n v="999"/>
    <n v="2065"/>
    <s v="successful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  <s v="documentary"/>
  </r>
  <r>
    <n v="384"/>
    <s v="Nurse Mare Foals: Born to Die"/>
    <s v="This documentary is about Last Chance Corral in Athens, Ohio and their heroic work saving nurse mare foals from imminent death."/>
    <b v="0"/>
    <n v="20000"/>
    <n v="22421"/>
    <s v="successful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  <s v="documentary"/>
  </r>
  <r>
    <n v="385"/>
    <s v="Luke and Jedi"/>
    <s v="A documentary following the incredible story of a brave little boy and his service dog, fighting Type 1 Diabetes one day at a time."/>
    <b v="0"/>
    <n v="25000"/>
    <n v="26495.5"/>
    <s v="successful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  <s v="documentary"/>
  </r>
  <r>
    <n v="386"/>
    <s v="Submarine: Diving Away From Adulthood"/>
    <s v="Eight friends reunite to achieve their childhood dream of designing, constructing, and launching a homemade submarine."/>
    <b v="0"/>
    <n v="600"/>
    <n v="601"/>
    <s v="successful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  <s v="documentary"/>
  </r>
  <r>
    <n v="387"/>
    <s v="On the Back of a Tiger"/>
    <s v="The workings of life revised: Pioneering scientists &amp; health-seekers challenge our understanding of disease, aging and consciousness."/>
    <b v="0"/>
    <n v="38000"/>
    <n v="81316"/>
    <s v="successful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  <s v="documentary"/>
  </r>
  <r>
    <n v="388"/>
    <s v="Another Man's Treasure documentary"/>
    <s v="A documentary film featuring the World's Largest Rummage Sale and rumination on the Power and Pleasures of Possessions."/>
    <b v="0"/>
    <n v="5000"/>
    <n v="6308"/>
    <s v="successful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  <s v="documentary"/>
  </r>
  <r>
    <n v="389"/>
    <s v="The Food Cure"/>
    <s v="What difference can food really make? A documentary film about six people who make the radical choice to face cancer with their plates."/>
    <s v="food"/>
    <n v="68000"/>
    <n v="123444.12"/>
    <s v="successful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  <s v="documentary"/>
  </r>
  <r>
    <n v="390"/>
    <s v="Built by UCF: St. Vincent and the Grenadines Chapter"/>
    <s v="Join UCF as they dive into the creative and community outreach for the families in St. Vincent and the Grenadines."/>
    <b v="0"/>
    <n v="1000"/>
    <n v="1000"/>
    <s v="successful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  <s v="documentary"/>
  </r>
  <r>
    <n v="391"/>
    <s v="Science, Sex and the Ladies"/>
    <s v="Too many women feel confused about their orgasm and shame about their desire. This movie aims to change that."/>
    <b v="0"/>
    <n v="20000"/>
    <n v="20122"/>
    <s v="successful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  <s v="documentary"/>
  </r>
  <r>
    <n v="392"/>
    <s v="More than Gold: The Rhino Rescue Project"/>
    <s v="Rhinos are the most endangered large animal in the world today, and an epic, global battle is being waged to ensure their survival."/>
    <b v="0"/>
    <n v="18500"/>
    <n v="18667"/>
    <s v="successful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  <s v="documentary"/>
  </r>
  <r>
    <n v="393"/>
    <s v="THE PENGUIN COUNTERS Documentary Film"/>
    <s v="This is a story thatâ€™s never been told, about tackling climate change one penguin at a timeâ€¦"/>
    <b v="0"/>
    <n v="50000"/>
    <n v="55223"/>
    <s v="successful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b v="0"/>
    <n v="4700"/>
    <n v="5259"/>
    <s v="successful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s v="documentary"/>
  </r>
  <r>
    <n v="395"/>
    <s v="The Peace Agency Documentary Kickstarter Campaign!"/>
    <s v="When the war ends, a woman's fight begins. Bringing to life the most untapped resources in peace making between faiths."/>
    <b v="0"/>
    <n v="10000"/>
    <n v="10804.45"/>
    <s v="successful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  <s v="documentary"/>
  </r>
  <r>
    <n v="396"/>
    <s v="No Act of Ours Film"/>
    <s v="Loyalty and morality are questioned as we follow the struggles of Penn State students in wake of the child sexual abuse scandal."/>
    <b v="0"/>
    <n v="15000"/>
    <n v="16000"/>
    <s v="successful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b v="0"/>
    <n v="12444"/>
    <n v="12929.35"/>
    <s v="successful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  <s v="documentary"/>
  </r>
  <r>
    <n v="398"/>
    <s v="Picking Up the Pieces: Child Holocaust Survivors Rebuild"/>
    <s v="My film tells the stories of Jewish Child Holocaust Survivors and how they rebuilt their lives. STRETCH GOALS ADDED!"/>
    <b v="0"/>
    <n v="7500"/>
    <n v="9387"/>
    <s v="successful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b v="0"/>
    <n v="20000"/>
    <n v="21361"/>
    <s v="successful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  <s v="documentary"/>
  </r>
  <r>
    <n v="400"/>
    <s v="From Two Sticks - the fight against hunger and malnutrition"/>
    <s v="A documentary film on a sustainable, grassroots effort to fight malnutrition in Indonesia.  And it's organic!"/>
    <b v="0"/>
    <n v="10000"/>
    <n v="11230.25"/>
    <s v="successful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  <s v="documentary"/>
  </r>
  <r>
    <n v="401"/>
    <s v="Present and Unaccounted For: Black Women in Medicine"/>
    <s v="Join us as we explore their humanity, intellect and legacy, demonstrating to young women around the world that all things are possible."/>
    <b v="0"/>
    <n v="50000"/>
    <n v="51906"/>
    <s v="successful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b v="0"/>
    <n v="2000"/>
    <n v="2833"/>
    <s v="successful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  <s v="documentary"/>
  </r>
  <r>
    <n v="403"/>
    <s v="MONDO BANANA"/>
    <s v="A documentary adventure about bananas - and people. Your round-trip ticket into the heart of banana-cultures!!"/>
    <b v="0"/>
    <n v="5000"/>
    <n v="5263"/>
    <s v="successful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  <s v="documentary"/>
  </r>
  <r>
    <n v="404"/>
    <s v="The Last One: Unfolding the AIDS MEMORIAL QUILT"/>
    <s v="A feature length documentary, exploring the many lives memorialized by the iconic AIDS Memorial Quilt."/>
    <b v="0"/>
    <n v="35000"/>
    <n v="36082"/>
    <s v="successful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  <s v="documentary"/>
  </r>
  <r>
    <n v="405"/>
    <s v="The Healing Effect Movie"/>
    <s v="Come, join our movie movement.  A new documentary about the healing power of food."/>
    <b v="0"/>
    <n v="2820"/>
    <n v="3036"/>
    <s v="successful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  <s v="documentary"/>
  </r>
  <r>
    <n v="406"/>
    <s v="The Desert River Bends"/>
    <s v="The Desert River Bends is a short documentary following the alternative lifestyles of three middle-age river guides in Moab UT."/>
    <b v="0"/>
    <n v="2800"/>
    <n v="3015.73"/>
    <s v="successful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s v="documentary"/>
  </r>
  <r>
    <n v="407"/>
    <s v="Haymarket Documentary"/>
    <s v="The story of the 1886 Haymarket Riot explored through the history of the Haymarket Police Memorial Statue."/>
    <b v="0"/>
    <n v="2000"/>
    <n v="2031"/>
    <s v="successful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  <s v="documentary"/>
  </r>
  <r>
    <n v="408"/>
    <s v="Reverence: A Documentary Short on Branded Yarmulkes"/>
    <s v="A documentary exploring the phenomenon of custom and branded yarmulkes in Jewish-American communities."/>
    <b v="0"/>
    <n v="6000"/>
    <n v="6086.26"/>
    <s v="successful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  <s v="documentary"/>
  </r>
  <r>
    <n v="409"/>
    <s v="The Lost Generation"/>
    <s v="I am working on a project that explores the relationship between education to work for youth within the European Union."/>
    <b v="0"/>
    <n v="500"/>
    <n v="684"/>
    <s v="successful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  <s v="documentary"/>
  </r>
  <r>
    <n v="410"/>
    <s v="January's Story - A One Of A Kind Transgender Woman"/>
    <s v="January was a mentor, advocate, and friend.  Her life tragically came to an end in September 2012.  This film is her story."/>
    <b v="0"/>
    <n v="1000"/>
    <n v="1283"/>
    <s v="successful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  <s v="documentary"/>
  </r>
  <r>
    <n v="411"/>
    <s v="GO FAR: The Christopher Rush Story (4)"/>
    <s v="An inspirational feature-length documentary that will help those with disabilities achieve their goals despite the obstacles."/>
    <b v="0"/>
    <n v="30000"/>
    <n v="30315"/>
    <s v="successful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s v="documentary"/>
  </r>
  <r>
    <n v="412"/>
    <s v="Southern Oregon VS. LNG"/>
    <s v="A short film about property rights, salmon, and ratepayers in the controversy over exporting natural gas through southern Oregon"/>
    <b v="0"/>
    <n v="2500"/>
    <n v="3171"/>
    <s v="successful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  <s v="documentary"/>
  </r>
  <r>
    <n v="413"/>
    <s v="Through the Fire: Rebuilding Somalia"/>
    <s v="A journey to discover how Somalis are rebuilding their shattered nation, with a focus on the role that women are playing."/>
    <b v="0"/>
    <n v="12800"/>
    <n v="13451"/>
    <s v="successful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  <s v="documentary"/>
  </r>
  <r>
    <n v="414"/>
    <s v="thisisstuttering: A Documentary"/>
    <s v="thisisstuttering is a found-footage doc that has already changed lives. It is completely done; we need your help to get it out there."/>
    <b v="0"/>
    <n v="18500"/>
    <n v="19028"/>
    <s v="successful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b v="0"/>
    <n v="1400"/>
    <n v="1430.06"/>
    <s v="successful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  <s v="documentary"/>
  </r>
  <r>
    <n v="416"/>
    <s v="Fire in the Heart of the City"/>
    <s v="35,000 pounds of food to a city. Highlighting the &quot;Convoy New Britain&quot; event from birth to beyond."/>
    <b v="0"/>
    <n v="1000"/>
    <n v="1202.17"/>
    <s v="successful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  <s v="documentary"/>
  </r>
  <r>
    <n v="417"/>
    <s v="Cycle of Life"/>
    <s v="An unexpected kidney donor acts on faith in order to rescue a fellow cyclist from his failing body. The true story of Pete and Kelly."/>
    <b v="0"/>
    <n v="10500"/>
    <n v="10526"/>
    <s v="successful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  <s v="documentary"/>
  </r>
  <r>
    <n v="418"/>
    <s v="Swim for the Reef"/>
    <s v="A Texas grandfather's extraordinary quest to protect the coral reefs and his challenge to humanity to take care of the things we love."/>
    <b v="0"/>
    <n v="22400"/>
    <n v="22542"/>
    <s v="successful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s v="documentary"/>
  </r>
  <r>
    <n v="419"/>
    <s v="BEYOND LOCAL"/>
    <s v="Beyond Local is a personal journey through an art-centric and musically talented community that fosters creativity."/>
    <b v="0"/>
    <n v="8000"/>
    <n v="8035"/>
    <s v="successful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b v="0"/>
    <n v="3300"/>
    <n v="14.5"/>
    <s v="failed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  <s v="animation"/>
  </r>
  <r>
    <n v="421"/>
    <s v="The monster Inside"/>
    <s v="An artistic project that will act as my final animation project and first feature film written, directed, animated, and produced by me"/>
    <b v="0"/>
    <n v="15000"/>
    <n v="301"/>
    <s v="failed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b v="0"/>
    <n v="40000"/>
    <n v="430"/>
    <s v="failed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  <s v="animation"/>
  </r>
  <r>
    <n v="423"/>
    <s v="The Dark Brotherhood  (from the makers of COPS: Skyrim)"/>
    <s v="from the makers of COPS: Skyrim comes the Dark Brotherhood. a dramatic series created with Skyrim machinima."/>
    <b v="0"/>
    <n v="20000"/>
    <n v="153"/>
    <s v="failed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  <s v="animation"/>
  </r>
  <r>
    <n v="424"/>
    <s v="Drowning -Short animated Film"/>
    <s v="A short film about a gay teenage boy who is bullied to the point where he is willing to commit suicide. Only he can save himself."/>
    <b v="0"/>
    <n v="3000"/>
    <n v="203.9"/>
    <s v="failed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  <s v="animation"/>
  </r>
  <r>
    <n v="425"/>
    <s v="Patch Bo - Organic toons"/>
    <s v="Support new organic, gluten free cartoon! You'll enjoy this funny story about fruits &amp; vegies and will be able to see new episodes!"/>
    <b v="0"/>
    <n v="50000"/>
    <n v="6"/>
    <s v="failed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  <s v="animation"/>
  </r>
  <r>
    <n v="426"/>
    <s v="Dewey Does 110 Animation"/>
    <s v="The first ever, Dewey Does 110 animation, teaches kids good values, how to succeed in life and maintaining a 110% state-of-mind."/>
    <b v="0"/>
    <n v="10000"/>
    <n v="133"/>
    <s v="failed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  <s v="animation"/>
  </r>
  <r>
    <n v="427"/>
    <s v="Hard Times Charles Video Book"/>
    <s v="Iâ€™m raising funds to produce a professional Hard Times Charles animated video book, including hiring animators and voice-over talent."/>
    <b v="0"/>
    <n v="6500"/>
    <n v="0"/>
    <s v="failed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  <s v="animation"/>
  </r>
  <r>
    <n v="428"/>
    <s v="Little Clay Bible - Zacchaeus"/>
    <s v="Fresh, fun, entertaining Bible stories on YouTube, stop-motion style."/>
    <b v="0"/>
    <n v="12000"/>
    <n v="676"/>
    <s v="failed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  <s v="animation"/>
  </r>
  <r>
    <n v="429"/>
    <s v="THE FUTURE"/>
    <s v="THE FUTURE is a short animated film created entirely by autistic and developmentally disabled artists from the L.A.N.D. program in Brooklyn, New York."/>
    <b v="0"/>
    <n v="5000"/>
    <n v="0"/>
    <s v="failed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s v="animation"/>
  </r>
  <r>
    <n v="430"/>
    <s v="&quot;I'll Take You Back&quot; Animated Music Video"/>
    <s v="Freddy Flint is creating an animated music video to the new &quot;Buttonpusher&quot; single, &quot;I'll Take You Back&quot;"/>
    <b v="0"/>
    <n v="1000"/>
    <n v="24"/>
    <s v="failed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  <s v="animation"/>
  </r>
  <r>
    <n v="431"/>
    <s v="Bump in the road short stop motion animation"/>
    <s v="A short stop motion animated film of a man on his way home when strange goings on start to happen on his journey."/>
    <b v="0"/>
    <n v="3000"/>
    <n v="415"/>
    <s v="failed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  <s v="animation"/>
  </r>
  <r>
    <n v="432"/>
    <s v="The Zombie Next Door"/>
    <s v="A teenage zombie named Jeff and his mad scientist mother adapt to life in the town of Serendipity, where the supernatural occurs daily."/>
    <b v="0"/>
    <n v="6000"/>
    <n v="570"/>
    <s v="failed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b v="0"/>
    <n v="3000"/>
    <n v="0"/>
    <s v="failed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b v="0"/>
    <n v="2500"/>
    <n v="125"/>
    <s v="failed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  <s v="animation"/>
  </r>
  <r>
    <n v="435"/>
    <s v="Planet Earth Superheroes"/>
    <s v="Be a part of the Planet Earth Superheroes legacy by supporting the project. Mike and friends gain powers to save endangered animals."/>
    <b v="0"/>
    <n v="110000"/>
    <n v="3"/>
    <s v="failed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  <s v="animation"/>
  </r>
  <r>
    <n v="436"/>
    <s v="Blinky"/>
    <s v="Blinky is the story of a naÃ¯ve simpleton who suddenly finds himself struggling to adapt to changes within his environment."/>
    <b v="0"/>
    <n v="1000"/>
    <n v="0"/>
    <s v="failed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  <s v="animation"/>
  </r>
  <r>
    <n v="437"/>
    <s v="&quot;Johny and Jasper&quot; educational series"/>
    <s v="This is an educational adventure series for kids about a baby owl and an alien. Physics, science, adventures, drama and joy!"/>
    <b v="0"/>
    <n v="7000"/>
    <n v="0"/>
    <s v="failed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  <s v="animation"/>
  </r>
  <r>
    <n v="438"/>
    <s v="In Game: The Animated Series"/>
    <s v="As Smyton pushes himself to become respected, he unlocks secrets about himself and the world around him."/>
    <b v="0"/>
    <n v="20000"/>
    <n v="1876"/>
    <s v="failed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  <s v="animation"/>
  </r>
  <r>
    <n v="439"/>
    <s v="Starting a cartoon series"/>
    <s v="Hi everyone, I'm trying to begin a cartoon series. It's a show about space bounty hunters and their adventures as they travel around."/>
    <b v="0"/>
    <n v="450"/>
    <n v="0"/>
    <s v="failed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  <s v="animation"/>
  </r>
  <r>
    <n v="440"/>
    <s v="Consumed"/>
    <s v="A stop-motion animation made by a one girl team, with a camera, creativity, and a lot of determination."/>
    <b v="0"/>
    <n v="5000"/>
    <n v="5"/>
    <s v="failed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s v="animation"/>
  </r>
  <r>
    <n v="441"/>
    <s v="Wolf Squad Lego Stop Motion"/>
    <s v="A group of specialist clones called Wolf Squad are the only clones left after order 66 and are searching the galaxy for survivors!"/>
    <b v="0"/>
    <n v="400"/>
    <n v="0"/>
    <s v="failed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  <s v="animation"/>
  </r>
  <r>
    <n v="442"/>
    <s v="The Paranormal Idiot"/>
    <s v="Doomsday is here"/>
    <b v="0"/>
    <n v="17000"/>
    <n v="6691"/>
    <s v="failed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  <s v="animation"/>
  </r>
  <r>
    <n v="443"/>
    <s v="Bad Teddy Studios"/>
    <s v="We love cartoons!! We want to make more but it costs money to so. Be apart of your daily dose of WTF!?! Pledge now!!"/>
    <b v="0"/>
    <n v="10000"/>
    <n v="10"/>
    <s v="failed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  <s v="animation"/>
  </r>
  <r>
    <n v="444"/>
    <s v="Discovering the Other Woman"/>
    <s v="An upcoming animated web sitcom series centered around dealing with life, love, and relationships."/>
    <b v="0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  <s v="animation"/>
  </r>
  <r>
    <n v="445"/>
    <s v="Shutupsystems.com Innapropriate Cartoon and Comics Dvd set"/>
    <s v="We're ready to officially launch our website with a collectable dvd and comic package. Three shows and a double comic."/>
    <b v="0"/>
    <n v="60000"/>
    <n v="2"/>
    <s v="failed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  <s v="animation"/>
  </r>
  <r>
    <n v="446"/>
    <s v="DisChord"/>
    <s v="A faith based animated short. (The same guy who said a picture is worth a thousand words also said a cartoon is worth two thousand.)"/>
    <b v="0"/>
    <n v="10500"/>
    <n v="766"/>
    <s v="failed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  <s v="animation"/>
  </r>
  <r>
    <n v="447"/>
    <s v="Fat Rich Bastards Animated videos"/>
    <s v="10 tracks have been professionally recorded by CGI supergroup, The Fat Rich Bastards. Funding required for 10 animated music videos."/>
    <b v="0"/>
    <n v="30000"/>
    <n v="5"/>
    <s v="failed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  <s v="animation"/>
  </r>
  <r>
    <n v="448"/>
    <s v="The Last Mice"/>
    <s v="Max is a pessimistic mouse, always fantasizing about the end of the world. In The Last Mice, Max's fantasy becomes a real nightmare."/>
    <b v="0"/>
    <n v="2500"/>
    <n v="82.01"/>
    <s v="failed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  <s v="animation"/>
  </r>
  <r>
    <n v="449"/>
    <s v="Shell &amp; Paddy"/>
    <s v="Shell &amp; Paddy is a 2D animation cartoon with 4 minutes of slapstick surreal humour staring two animal characters in weird, wacky world."/>
    <b v="0"/>
    <n v="2000"/>
    <n v="45"/>
    <s v="failed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  <s v="animation"/>
  </r>
  <r>
    <n v="450"/>
    <s v="DreamAfrica"/>
    <s v="Why do the moon and stars receive their light from the sun? Africa has a story to tell. Ananse and Kweku appear in this great folktale."/>
    <b v="0"/>
    <n v="50000"/>
    <n v="396"/>
    <s v="failed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  <s v="animation"/>
  </r>
  <r>
    <n v="451"/>
    <s v="The Gangbangers"/>
    <s v="This comedy follows two devils who discover a magical boombox to become musicians after an 80s rapture enchants earth with fairy-tales."/>
    <b v="0"/>
    <n v="20000"/>
    <n v="0"/>
    <s v="failed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  <s v="animation"/>
  </r>
  <r>
    <n v="452"/>
    <s v="Lost in the Shadows"/>
    <s v="A man must find his way out of the depths of the shadows by using the aid of a little girl."/>
    <b v="0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  <s v="animation"/>
  </r>
  <r>
    <n v="453"/>
    <s v="Jamboni Brothers Pizza Pilot"/>
    <s v="A 7 minute broadcast-quality web pilot (in 3D animation) of Jamboni Brothers Pizza {the ultimate goal being a cartoon TV series}."/>
    <b v="0"/>
    <n v="94875"/>
    <n v="26"/>
    <s v="failed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  <s v="animation"/>
  </r>
  <r>
    <n v="454"/>
    <s v="Super Hi-Speed Road Strikers"/>
    <s v="Itâ€™s an Action/Adventure Anime for The Yuusha Brave series, G1 Transformer, and the Fast and the Furious Fans!"/>
    <b v="0"/>
    <n v="10000"/>
    <n v="82"/>
    <s v="failed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  <s v="animation"/>
  </r>
  <r>
    <n v="455"/>
    <s v="The FunBunch Cartoon!!!"/>
    <s v="Goal The FunBunch characters animated on TV: Fun entertainment for kids just like other authors before us (ex.Arthur,Clifford,Dr Seuss)"/>
    <s v="Comedy"/>
    <n v="65000"/>
    <n v="45"/>
    <s v="failed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b v="0"/>
    <n v="8888"/>
    <n v="61"/>
    <s v="failed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  <s v="animation"/>
  </r>
  <r>
    <n v="457"/>
    <s v="phenix heart 3D animation"/>
    <s v="from my photo work, pyro techniques, aqua technitque and more , i will take the pricipale personnage to the lost land of phenix where ."/>
    <b v="0"/>
    <n v="20000"/>
    <n v="0"/>
    <s v="failed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s v="animation"/>
  </r>
  <r>
    <n v="458"/>
    <s v="DE_dust2: Hacker's Wrath"/>
    <s v="An animated parody of the game, Counter-Strike. The sequel to the very popular Counter-Strike: DE_dust2. Hacker is back!"/>
    <b v="0"/>
    <n v="10000"/>
    <n v="821"/>
    <s v="failed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b v="0"/>
    <n v="39000"/>
    <n v="25"/>
    <s v="failed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  <s v="animation"/>
  </r>
  <r>
    <n v="460"/>
    <s v="Darwin's Kiss"/>
    <s v="An animated web series about biological evolution gone haywire."/>
    <b v="0"/>
    <n v="8500"/>
    <n v="25"/>
    <s v="failed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  <s v="animation"/>
  </r>
  <r>
    <n v="461"/>
    <s v="Machinima film project : Open 24/7"/>
    <s v="A machinima based film, displaying the effects of todays financial crisis the world faces, and the explossive consequences it carries."/>
    <b v="0"/>
    <n v="550"/>
    <n v="0"/>
    <s v="failed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  <s v="animation"/>
  </r>
  <r>
    <n v="462"/>
    <s v="THE FORGOTTEN LAND"/>
    <s v="A prince who becomes a slave, suffers of amnesia far away from his land. Slowly he recovers memory and returns where all started."/>
    <b v="0"/>
    <n v="100000"/>
    <n v="0"/>
    <s v="failed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  <s v="animation"/>
  </r>
  <r>
    <n v="463"/>
    <s v="Tuskegee Redtails"/>
    <s v="Depicts the contribution the Tuskegee airmen made in certain historical events that helped turn the tide in World War II."/>
    <b v="0"/>
    <n v="55000"/>
    <n v="1250"/>
    <s v="failed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  <s v="animation"/>
  </r>
  <r>
    <n v="464"/>
    <s v="PokÃ©Movie - A PokÃ©monâ„¢ school project"/>
    <s v="We are three students that want to make a short PokÃ©mon movie as a school project!"/>
    <b v="0"/>
    <n v="1010"/>
    <n v="1"/>
    <s v="failed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  <s v="animation"/>
  </r>
  <r>
    <n v="465"/>
    <s v="&quot;Amp&quot; A Story About a Robot"/>
    <s v="&quot;Amp&quot; is a short film about a robot with needs."/>
    <b v="0"/>
    <n v="512"/>
    <n v="138"/>
    <s v="failed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  <s v="animation"/>
  </r>
  <r>
    <n v="466"/>
    <s v="The Legend Of The Crimson Knight"/>
    <s v="(Working storyboard for animated project) A multi-generational Knight that wages war on criminals and corrupt governments"/>
    <b v="0"/>
    <n v="10000"/>
    <n v="76"/>
    <s v="failed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b v="0"/>
    <n v="20000"/>
    <n v="4315"/>
    <s v="failed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  <s v="animation"/>
  </r>
  <r>
    <n v="468"/>
    <s v="Storyville: Return of the Vodou Queen"/>
    <s v="After the devastation of a massive Hurricane, main character that has strong's ties to the city returns to find everything in ruins. As"/>
    <b v="0"/>
    <n v="7500"/>
    <n v="0"/>
    <s v="failed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s v="animation"/>
  </r>
  <r>
    <n v="469"/>
    <s v="Dreamland PERSONALISED Animated Shorts Film"/>
    <s v="Create a personalised animation film using your child's name and photo."/>
    <b v="0"/>
    <n v="6000"/>
    <n v="0"/>
    <s v="failed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s v="Comedy"/>
    <n v="5000"/>
    <n v="51"/>
    <s v="failed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s v="animation"/>
  </r>
  <r>
    <n v="471"/>
    <s v="Red Origins"/>
    <s v="Three kids try to stop Mazi Mbe's plan to restore Africa to its original state where Tricksters &amp; Spirits ruled_x000a_and Juju was law."/>
    <b v="0"/>
    <n v="55000"/>
    <n v="6541"/>
    <s v="failed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b v="0"/>
    <n v="800"/>
    <n v="141"/>
    <s v="failed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s v="animation"/>
  </r>
  <r>
    <n v="473"/>
    <s v="QUANTUM KIDZ - 3D animated pilot - THE ULTIMATE GOAL"/>
    <s v="Quantum Kidz follows a young girlâ€™s journey becoming a superhero and dealing with alien threats against the Earth!"/>
    <b v="0"/>
    <n v="30000"/>
    <n v="861"/>
    <s v="failed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  <s v="animation"/>
  </r>
  <r>
    <n v="474"/>
    <s v="TAO Mr. Fantastic!!"/>
    <s v="Time travel the light Mr. Fantastic!  Spin the dimensions toward other continuums and worlds.  Hold onto your panties."/>
    <b v="0"/>
    <n v="3300"/>
    <n v="1"/>
    <s v="failed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b v="0"/>
    <n v="2000"/>
    <n v="0"/>
    <s v="failed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  <s v="animation"/>
  </r>
  <r>
    <n v="476"/>
    <s v="Sight Word Music Videos"/>
    <s v="Animated Music Videos that teach kids how to read."/>
    <b v="0"/>
    <n v="220000"/>
    <n v="4906.59"/>
    <s v="failed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  <s v="animation"/>
  </r>
  <r>
    <n v="477"/>
    <s v="Hymn of Unity"/>
    <s v="A Comedy-drama animation revolving around a man who finds a problematic pair of headphones that literally take over his whole life."/>
    <b v="0"/>
    <n v="1500"/>
    <n v="0"/>
    <s v="failed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b v="0"/>
    <n v="10000"/>
    <n v="0"/>
    <s v="failed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  <s v="animation"/>
  </r>
  <r>
    <n v="479"/>
    <s v="Harvard Math 55A and Stanford Math 51H Animated!"/>
    <s v="ANIMATING the most INFAMOUS Math Courses in America and TRANSLATING them for the mathematical underdog!"/>
    <b v="0"/>
    <n v="15000"/>
    <n v="4884"/>
    <s v="failed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  <s v="animation"/>
  </r>
  <r>
    <n v="480"/>
    <s v="The CafÃ©"/>
    <s v="To court his muse, an artist must first outsmart her dog.  A short animated film collaboration by Dana and Terrence Masson."/>
    <b v="0"/>
    <n v="40000"/>
    <n v="7764"/>
    <s v="failed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  <s v="animation"/>
  </r>
  <r>
    <n v="481"/>
    <s v="ERA"/>
    <s v="The year is 2043. Test subject David Beck has been augmented with psychokinetic abilities. He uses his newfound gifts to thwart evil."/>
    <b v="0"/>
    <n v="30000"/>
    <n v="1830"/>
    <s v="failed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  <s v="animation"/>
  </r>
  <r>
    <n v="482"/>
    <s v="Animated Stand-up Routines Shenanigans"/>
    <s v="Help me quit my day job and also create animated Stand-up routines from local up and coming comedians."/>
    <b v="0"/>
    <n v="10000"/>
    <n v="10"/>
    <s v="failed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  <s v="animation"/>
  </r>
  <r>
    <n v="483"/>
    <s v="Misri Bunch: Names of Allah series 2"/>
    <s v="Help to fund a children's animation Series. Teaching good morals and conduct. Also includes simplified teachings about Islam and Allah."/>
    <b v="0"/>
    <n v="15000"/>
    <n v="7530"/>
    <s v="failed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  <s v="animation"/>
  </r>
  <r>
    <n v="484"/>
    <s v="The Diddlys &quot;Steam powered Superheroes&quot;"/>
    <s v="The Diddlys are steam powered superheroes,transforming into spaceships,submarines or whatever it takes to complete their secret mission"/>
    <b v="0"/>
    <n v="80000"/>
    <n v="149"/>
    <s v="failed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  <s v="animation"/>
  </r>
  <r>
    <n v="485"/>
    <s v="The Lighthouse and the Lock cartoon - funny stuff for kids."/>
    <s v="Last few days to make this toon a reality! 5 funny toons for YOU! See the pilot episode here!"/>
    <b v="0"/>
    <n v="37956"/>
    <n v="8315.01"/>
    <s v="failed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b v="0"/>
    <n v="550000"/>
    <n v="50"/>
    <s v="failed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  <s v="animation"/>
  </r>
  <r>
    <n v="487"/>
    <s v="The Adventures of Daryl and Straight Man"/>
    <s v="Hey everyone we are producing a new show called The Adventures of Daryl and Straight Man. It is an animated comedy web series."/>
    <b v="0"/>
    <n v="50000"/>
    <n v="0"/>
    <s v="failed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  <s v="animation"/>
  </r>
  <r>
    <n v="488"/>
    <s v="City Animals independent cartoon series"/>
    <s v="When humans left the earth, the animals took over the city. What could go wrong? Well...everything!"/>
    <b v="0"/>
    <n v="12000"/>
    <n v="0"/>
    <s v="failed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  <s v="animation"/>
  </r>
  <r>
    <n v="489"/>
    <s v="THE GUINEAS SHOW"/>
    <s v="Help America's favorite dysfunctional immigrant family THE GUINEAS launch the first season of their animated web series."/>
    <b v="0"/>
    <n v="74997"/>
    <n v="215"/>
    <s v="failed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  <s v="animation"/>
  </r>
  <r>
    <n v="490"/>
    <s v="PROJECT IS CANCELLED"/>
    <s v="Cancelled"/>
    <b v="0"/>
    <n v="1000"/>
    <n v="0"/>
    <s v="failed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  <s v="animation"/>
  </r>
  <r>
    <n v="491"/>
    <s v="Guess What? Gus"/>
    <s v="&quot;Guess What? Gus&quot; is a magical animated comedy that follow a new kid who playful antics for attention make the news."/>
    <b v="0"/>
    <n v="10000"/>
    <n v="0"/>
    <s v="failed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b v="0"/>
    <n v="10000000"/>
    <n v="0"/>
    <s v="failed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  <s v="animation"/>
  </r>
  <r>
    <n v="493"/>
    <s v="Joc Barrera The Chupacabra Hunter"/>
    <s v="The Chupacabra is not a myth and one man is on a mission to prove its existence no matter what, his name is Joc Barrera."/>
    <b v="0"/>
    <n v="30000"/>
    <n v="0"/>
    <s v="failed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  <s v="animation"/>
  </r>
  <r>
    <n v="494"/>
    <s v="The Grigori"/>
    <s v="Angels come to Earth in human disguise to deceive mankind, rule the Earth as gods, create a hybrid army &amp; destroy all who oppose them."/>
    <b v="0"/>
    <n v="20000"/>
    <n v="31"/>
    <s v="failed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  <s v="animation"/>
  </r>
  <r>
    <n v="495"/>
    <s v="Average Heroes pilot"/>
    <s v="two friends set out to conquer and reach the level cap of the quest watch, how will they do it when they're 2 teenage idiots"/>
    <b v="0"/>
    <n v="7000"/>
    <n v="0"/>
    <s v="failed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s v="animation"/>
  </r>
  <r>
    <n v="496"/>
    <s v="Airships and Anatasia: The Movie"/>
    <s v="The movie is about the adventures of Ethan, Danna, The mysterious inventor and more."/>
    <b v="0"/>
    <n v="60000"/>
    <n v="1"/>
    <s v="failed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  <s v="animation"/>
  </r>
  <r>
    <n v="497"/>
    <s v="Galaxy Probe Kids"/>
    <s v="live-action/animated series pilot."/>
    <b v="0"/>
    <n v="4480"/>
    <n v="30"/>
    <s v="failed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  <s v="animation"/>
  </r>
  <r>
    <n v="498"/>
    <s v="ANGAL TENTARA and The Root of All Evil"/>
    <s v="AT is an Interactive Animation made for the iPad where the user becomes part of the story. It's a fantastic journey of discovery!"/>
    <b v="0"/>
    <n v="65108"/>
    <n v="2994"/>
    <s v="failed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b v="0"/>
    <n v="20000"/>
    <n v="1910"/>
    <s v="failed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  <s v="animation"/>
  </r>
  <r>
    <n v="500"/>
    <s v="Stephen Colbert animated video"/>
    <s v="This animated dark comedy video highlights Stephen Colbert as a super hero-like figure within a corrupt and sinister world manipulated by the media."/>
    <b v="0"/>
    <n v="6500"/>
    <n v="215"/>
    <s v="failed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s v="animation"/>
  </r>
  <r>
    <n v="501"/>
    <s v="World War 4"/>
    <s v="Based on the invention portfolio of a patented inventor World War Four is a look into the future of warfare and humanity as a whole"/>
    <b v="0"/>
    <n v="10000"/>
    <n v="0"/>
    <s v="failed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  <s v="animation"/>
  </r>
  <r>
    <n v="502"/>
    <s v="Strawberry Bowl"/>
    <s v="This Strawberry Bowl concept is the 1st of many episodes.  These episodes will be released in accordance with the harvest of the month."/>
    <b v="0"/>
    <n v="20000"/>
    <n v="230"/>
    <s v="failed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  <s v="animation"/>
  </r>
  <r>
    <n v="503"/>
    <s v="Jimmy There and Back - Documentary Animation"/>
    <s v="Jimmy wants to live life and see his grandchildren grow up, but alcoholism threatens to curtail everything he dreams of."/>
    <b v="0"/>
    <n v="6500"/>
    <n v="114"/>
    <s v="failed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  <s v="animation"/>
  </r>
  <r>
    <n v="504"/>
    <s v="Woodsy Owl Animation: Cartoons That Give A Hoot!"/>
    <s v="An animated DVD starring Woodsy Owl that entertains children while  showing them how they can help create a cleaner, greener planet."/>
    <b v="0"/>
    <n v="24500"/>
    <n v="335"/>
    <s v="failed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  <s v="animation"/>
  </r>
  <r>
    <n v="505"/>
    <s v="MY4FACES THE ANIMATED MOVIE"/>
    <s v="This wonderful movie will tells the story of two adorable aliens who crash land into a familyâ€™s backyard, and travel the Earth."/>
    <b v="0"/>
    <n v="12000"/>
    <n v="52"/>
    <s v="failed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  <s v="animation"/>
  </r>
  <r>
    <n v="506"/>
    <s v="Age of Spirit: The Battle in Heaven"/>
    <s v="A feature-length 3D animation that depicts what happened when the Son of the Morning rebelled against God."/>
    <b v="0"/>
    <n v="200000"/>
    <n v="250"/>
    <s v="failed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  <s v="animation"/>
  </r>
  <r>
    <n v="507"/>
    <s v="Code Monkeys"/>
    <s v="&quot;Code Monkey(s)&quot; is a short animated-series about life from the perspective of an engineer who feels like an actual &quot;Code Monkey&quot;."/>
    <b v="0"/>
    <n v="20000"/>
    <n v="640"/>
    <s v="failed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  <s v="animation"/>
  </r>
  <r>
    <n v="508"/>
    <s v="Heroes Faith II (Superior Soldier)"/>
    <s v="A stop-motion animated action packed adventure. Telling a great story with an even greater message. Join me and lets change the world."/>
    <b v="0"/>
    <n v="50000"/>
    <n v="400"/>
    <s v="failed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  <s v="animation"/>
  </r>
  <r>
    <n v="509"/>
    <s v="Indian in Chelsea - Web Animated series"/>
    <s v="A hilarious comedy podcast being turned into an animated series  about an indian servant and his boss."/>
    <b v="0"/>
    <n v="5000"/>
    <n v="10"/>
    <s v="failed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  <s v="animation"/>
  </r>
  <r>
    <n v="510"/>
    <s v="TPI Episode 2: Doomsday Dean"/>
    <s v="A mile below the Franco-Swiss border Dean manages to break the Large Hadron Collider and triggers the end of the world."/>
    <b v="0"/>
    <n v="14000"/>
    <n v="0"/>
    <s v="failed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  <s v="animation"/>
  </r>
  <r>
    <n v="511"/>
    <s v="Stuck On An Eyeland"/>
    <s v="A project that incorporates animation and comic art into a relevant story. 4 boys, 1 eyeland, and a whole lot of drama!!!"/>
    <b v="0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  <s v="animation"/>
  </r>
  <r>
    <n v="512"/>
    <s v="Otherkin The Animated Series"/>
    <s v="We have a fully developed 2D animated series that requires more professional animation. Our first 2 home-animated eps are up online."/>
    <b v="0"/>
    <n v="8000"/>
    <n v="11"/>
    <s v="failed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  <s v="animation"/>
  </r>
  <r>
    <n v="513"/>
    <s v="Paradigm Spiral - The Animated Series"/>
    <s v="A sci-fi fantasy 2.5D anime styled series about some guys trying to save the world, probably..."/>
    <b v="0"/>
    <n v="50000"/>
    <n v="6962"/>
    <s v="failed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  <s v="animation"/>
  </r>
  <r>
    <n v="514"/>
    <s v="I'm Sticking With You."/>
    <s v="A film created entirely out of paper, visual effects and found objects depicts how one man created a new life for himself."/>
    <b v="0"/>
    <n v="1500"/>
    <n v="50"/>
    <s v="failed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s v="animation"/>
  </r>
  <r>
    <n v="515"/>
    <s v="A Tale of Faith - An Animated Short Film"/>
    <s v="A Tale of Faith is an animated short film based on the heartwarming tale by Rebbe Nachman of Breslov."/>
    <b v="0"/>
    <n v="97000"/>
    <n v="24651"/>
    <s v="failed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  <s v="animation"/>
  </r>
  <r>
    <n v="516"/>
    <s v="Shipmates"/>
    <s v="A big brother style comedy animation series starring famous seafarers"/>
    <b v="0"/>
    <n v="5000"/>
    <n v="0"/>
    <s v="failed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s v="Comedy"/>
    <n v="15000"/>
    <n v="205"/>
    <s v="failed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s v="animation"/>
  </r>
  <r>
    <n v="518"/>
    <s v="Somorrah"/>
    <s v="The community of Somorrah is peaceful and unblemished until &quot;The Boss&quot; power and money starts to diminish &amp; plans to gain it all back!"/>
    <b v="0"/>
    <n v="7175"/>
    <n v="0"/>
    <s v="failed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b v="0"/>
    <n v="12001"/>
    <n v="2746"/>
    <s v="failed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  <s v="animation"/>
  </r>
  <r>
    <n v="520"/>
    <s v="Darktales The Play"/>
    <s v="Tim Arthur's 21st anniversary sell-out production of his 'chilling' and 'sinister' ghostly thriller returns to the Edinburgh Fringe!"/>
    <s v="thriller"/>
    <n v="5000"/>
    <n v="5105"/>
    <s v="successful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b v="0"/>
    <n v="5000"/>
    <n v="5232"/>
    <s v="successful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  <s v="plays"/>
  </r>
  <r>
    <n v="522"/>
    <s v="COMPASS PLAYERS"/>
    <s v="*** TO MAKE DONATIONS IN THE FUTURE                                   GO TO OUR WEBSITE: www.compassplayers.com ***"/>
    <b v="0"/>
    <n v="3000"/>
    <n v="3440"/>
    <s v="successful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b v="0"/>
    <n v="5000"/>
    <n v="6030"/>
    <s v="successful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  <s v="plays"/>
  </r>
  <r>
    <n v="524"/>
    <s v="Zero Down"/>
    <s v="Angel on the Corner need YOUR help to raise Â£3,500 to take Zero Down by Sarah Hehir to the Edinburgh Fringe Festival this August!"/>
    <b v="0"/>
    <n v="3500"/>
    <n v="3803.55"/>
    <s v="successful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b v="0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  <s v="plays"/>
  </r>
  <r>
    <n v="526"/>
    <s v="Victory by Madicken Malm"/>
    <s v="We have a brand new play. We urgently need your help to fund our production, which opens at Theatre503 on August 18th."/>
    <b v="0"/>
    <n v="1500"/>
    <n v="1710"/>
    <s v="successful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  <s v="plays"/>
  </r>
  <r>
    <n v="527"/>
    <s v="Omega Kids - a new play"/>
    <s v="OMEGA KIDS, a new play by Noah Mease, directed by Jay Stull &amp; produced by New Light Theater Project in association with Access Theater."/>
    <b v="0"/>
    <n v="10000"/>
    <n v="10085"/>
    <s v="successful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  <s v="plays"/>
  </r>
  <r>
    <n v="528"/>
    <s v="Devastated No Matter What"/>
    <s v="A Festival Backed Production of a Full-Length Play."/>
    <b v="0"/>
    <n v="1150"/>
    <n v="1330"/>
    <s v="successful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b v="0"/>
    <n v="1200"/>
    <n v="1565"/>
    <s v="successful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  <s v="plays"/>
  </r>
  <r>
    <n v="530"/>
    <s v="Corners Grove"/>
    <s v="Corners Grove is a coming-of-age play about leaving home, gender identity and the death of Whitney Houston; will benefit Win NYC."/>
    <b v="0"/>
    <n v="3405"/>
    <n v="3670"/>
    <s v="successful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b v="0"/>
    <n v="4000"/>
    <n v="4000"/>
    <s v="successful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  <s v="plays"/>
  </r>
  <r>
    <n v="532"/>
    <s v="Walken On Sunshine"/>
    <s v="A fast paced, comedic play about an anxiety-ridden filmmaker who lies to investors about having Christopher Walken in his film."/>
    <b v="0"/>
    <n v="10000"/>
    <n v="12325"/>
    <s v="successful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  <s v="plays"/>
  </r>
  <r>
    <n v="533"/>
    <s v="Foresight"/>
    <s v="New writing â€¢ Twisty-turny magical realist retro sci-fi â€¢ Human lives â€¢ Storytelling â€¢ The slope our society slips down..."/>
    <b v="0"/>
    <n v="2000"/>
    <n v="2004"/>
    <s v="successful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  <s v="plays"/>
  </r>
  <r>
    <n v="534"/>
    <s v="Theatre for restorative justice - help us get to Belgium!"/>
    <s v="We're a zero-budget, non-profit theatre group based in Oslo and have been invited to perform at a conference in Belgium. Help!"/>
    <b v="0"/>
    <n v="15000"/>
    <n v="15700"/>
    <s v="successful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  <s v="plays"/>
  </r>
  <r>
    <n v="535"/>
    <s v="Astronauts of Hartlepool: a Brexit sci-fi for VAULT 2017"/>
    <s v="Weâ€™re producing a Northern Brexit sci-fi play for VAULT festival 2017 and we need your help!"/>
    <b v="0"/>
    <n v="2000"/>
    <n v="2050"/>
    <s v="successful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  <s v="plays"/>
  </r>
  <r>
    <n v="536"/>
    <s v="Much Further Out Than You Thought @ Edinburgh Fringe 2015"/>
    <s v="A new one-man play by Giles Roberts, shining a different light on the very human cost of war *IDEASTAP UNDERBELLY AWARD WINNER 2015*"/>
    <b v="0"/>
    <n v="3300"/>
    <n v="3902.5"/>
    <s v="successful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b v="0"/>
    <n v="2000"/>
    <n v="2410"/>
    <s v="successful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  <s v="plays"/>
  </r>
  <r>
    <n v="538"/>
    <s v="Shakespeare Orange County's HAMLET: Match This!"/>
    <s v="SOC produces affordable and accessible theatre in the heart of Orange County, CA, and we need your help to match a $5,000 grant!"/>
    <b v="0"/>
    <n v="5000"/>
    <n v="15121"/>
    <s v="successful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  <s v="plays"/>
  </r>
  <r>
    <n v="539"/>
    <s v="&quot;The Tale of The Cockatrice&quot; by Peafrog Puppetry"/>
    <s v="A brand new show that unites puppetry, live music and storytelling to bring a forgotten English legend back to life!"/>
    <b v="0"/>
    <n v="500"/>
    <n v="503.22"/>
    <s v="successful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  <s v="plays"/>
  </r>
  <r>
    <n v="540"/>
    <s v="hap's- Whats the program?"/>
    <s v="There are so many dilemmas in life- what to do, where to go? _x000a_Let us solve it - search our preference based entertainment calendar"/>
    <b v="0"/>
    <n v="15000"/>
    <n v="1"/>
    <s v="failed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  <s v="web"/>
  </r>
  <r>
    <n v="541"/>
    <s v="Deviations"/>
    <s v="A website dedicated to local Kink Communities; to find others with matching interests and bring them together."/>
    <b v="0"/>
    <n v="4500"/>
    <n v="25"/>
    <s v="failed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  <s v="web"/>
  </r>
  <r>
    <n v="542"/>
    <s v="Chronicles - History by us, as we tell it, as we share it"/>
    <s v="The platform to record visual, audio and text memory of the common man - as we experienced history when it brushed us by"/>
    <b v="0"/>
    <n v="250000"/>
    <n v="1"/>
    <s v="failed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b v="0"/>
    <n v="22000"/>
    <n v="70"/>
    <s v="failed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  <s v="web"/>
  </r>
  <r>
    <n v="544"/>
    <s v="Favowear - Shopping for your favorite clothes made simple"/>
    <s v="Do you have a favorite shirt? So does everyone else. Favowear is creating a platform to share the best clothes and shopping sources."/>
    <b v="0"/>
    <n v="500"/>
    <n v="6"/>
    <s v="failed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b v="0"/>
    <n v="50000"/>
    <n v="13692"/>
    <s v="failed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  <s v="web"/>
  </r>
  <r>
    <n v="546"/>
    <s v="Lift Up Missions a Global Christian Online Platform"/>
    <s v="Build a Christian Network Platform to connect and collaborate projects, events, missions and support online to fulfill the call."/>
    <b v="0"/>
    <n v="60000"/>
    <n v="52"/>
    <s v="failed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  <s v="web"/>
  </r>
  <r>
    <n v="547"/>
    <s v="Secure Email and Document sharing"/>
    <s v="We are looking to build a secure email / document sharing system for companies needing to send sensitive information to clients."/>
    <b v="0"/>
    <n v="7500"/>
    <n v="0"/>
    <s v="failed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b v="0"/>
    <n v="10000"/>
    <n v="9"/>
    <s v="failed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s v="Comedy"/>
    <n v="2500"/>
    <n v="68"/>
    <s v="failed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b v="0"/>
    <n v="5000"/>
    <n v="35"/>
    <s v="failed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  <s v="web"/>
  </r>
  <r>
    <n v="551"/>
    <s v="ALIBI X Nation - The Digital Black Wall Street"/>
    <s v="AX Nation's goal is to develop, highlight, and connect black business leaders across the diaspora with skilled software developers."/>
    <b v="0"/>
    <n v="75000"/>
    <n v="3781"/>
    <s v="failed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  <s v="web"/>
  </r>
  <r>
    <n v="552"/>
    <s v="Spinnable Social Media"/>
    <s v="Axoral is a 3d interactive social media interface, with the potential to be so much more, but we need your help!"/>
    <b v="0"/>
    <n v="45000"/>
    <n v="0"/>
    <s v="failed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  <s v="web"/>
  </r>
  <r>
    <n v="553"/>
    <s v="sellorshopusa.com"/>
    <s v="Groundbreaking New Classifieds Website Grows Into Largest Nationwide Coverage By Turning Users Into Entrepreneurs"/>
    <b v="0"/>
    <n v="25000"/>
    <n v="123"/>
    <s v="failed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  <s v="web"/>
  </r>
  <r>
    <n v="554"/>
    <s v="grplife, private social network for non-profit organizations"/>
    <s v="grplife helps non-profit and community groups engage their members while upholding an attitude of responsibility for their information"/>
    <b v="0"/>
    <n v="3870"/>
    <n v="1416"/>
    <s v="failed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  <s v="web"/>
  </r>
  <r>
    <n v="555"/>
    <s v="Marketing campaign for Show-Skill.net website"/>
    <s v="Show-Skill.net helps to promote young football talents for free. It's the best place to show what you've got! Just post your videos :)"/>
    <b v="0"/>
    <n v="7500"/>
    <n v="0"/>
    <s v="failed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  <s v="web"/>
  </r>
  <r>
    <n v="556"/>
    <s v="Braille Academy"/>
    <s v="An educational platform for learning Unified English Braille Code"/>
    <b v="0"/>
    <n v="8000"/>
    <n v="200"/>
    <s v="failed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  <s v="web"/>
  </r>
  <r>
    <n v="557"/>
    <s v="Interactive Global Domestic Violence Platform"/>
    <s v="The world's first interactive global domestic violence platform which connects victims, NGO's, policy-makers and researchers."/>
    <b v="0"/>
    <n v="150000"/>
    <n v="1366"/>
    <s v="failed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  <s v="web"/>
  </r>
  <r>
    <n v="558"/>
    <s v="Southwest Louisville Online A Local Social Network"/>
    <s v="A community website with news, classifieds, photo albums, business reviews and a calendar for the local community to share."/>
    <b v="0"/>
    <n v="750"/>
    <n v="0"/>
    <s v="failed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b v="0"/>
    <n v="240000"/>
    <n v="50"/>
    <s v="failed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  <s v="web"/>
  </r>
  <r>
    <n v="560"/>
    <s v="DOWNLOAD THE INTERNET,...."/>
    <s v="In the future the possibility exists that the internet it's self could be felled, we have world seed banks, it's time for a net bank,.."/>
    <b v="0"/>
    <n v="100000"/>
    <n v="12"/>
    <s v="failed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  <s v="web"/>
  </r>
  <r>
    <n v="561"/>
    <s v="CheckMate Careers"/>
    <s v="A marketplace for talent and employers to match. Using intuitive technology we match &amp; place talent with the best career position."/>
    <b v="0"/>
    <n v="15000"/>
    <n v="55"/>
    <s v="failed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  <s v="web"/>
  </r>
  <r>
    <n v="562"/>
    <s v="International/Domestic Student room platform"/>
    <s v="i would like to develop an international free platform for domestic and international students to find accomodation in all countries"/>
    <b v="0"/>
    <n v="50000"/>
    <n v="0"/>
    <s v="failed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b v="0"/>
    <n v="75000"/>
    <n v="68"/>
    <s v="failed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  <s v="web"/>
  </r>
  <r>
    <n v="564"/>
    <s v="TOC TOC TROC"/>
    <s v="Plateforme de troc gratuit et d'Ã©changes en tous genres par nature. Mieux s'entraider, Ã©changer, de donner, louer ou vendre Ã  distance."/>
    <b v="0"/>
    <n v="18000"/>
    <n v="1"/>
    <s v="failed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  <s v="web"/>
  </r>
  <r>
    <n v="565"/>
    <s v="EasyLearnings"/>
    <s v="Our objective is to provide a platform which helps teachers to provide courses to leaners in wide range of locations including Africa."/>
    <b v="0"/>
    <n v="25000"/>
    <n v="0"/>
    <s v="failed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s v="web"/>
  </r>
  <r>
    <n v="566"/>
    <s v="RummageCity.com - Rummage sailing made easy!"/>
    <s v="I am creating a website that will make it easier for people to promote or find rummage sales utilizing the power of Google Maps"/>
    <b v="0"/>
    <n v="5000"/>
    <n v="1"/>
    <s v="failed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  <s v="web"/>
  </r>
  <r>
    <n v="567"/>
    <s v="UnimeTV - Revolutionizing Anime"/>
    <s v="UnimeTV's goal to revolutionize the way anime lovers interact with one another. Connect with others around the globe like never before!"/>
    <b v="0"/>
    <n v="10000"/>
    <n v="0"/>
    <s v="failed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b v="0"/>
    <n v="24500"/>
    <n v="245"/>
    <s v="failed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  <s v="web"/>
  </r>
  <r>
    <n v="569"/>
    <s v="Mioti"/>
    <s v="Mioti is an indie game marketplace that doubles as a community for developers to join networks and discuss projects."/>
    <b v="0"/>
    <n v="2500"/>
    <n v="20"/>
    <s v="failed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  <s v="web"/>
  </r>
  <r>
    <n v="570"/>
    <s v="Relaunching in May"/>
    <s v="Humans have AM/FM/Satellite radio, kids have radio Disney, pets have DogCatRadio."/>
    <b v="0"/>
    <n v="85000"/>
    <n v="142"/>
    <s v="failed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  <s v="web"/>
  </r>
  <r>
    <n v="571"/>
    <s v="Snag-A-Slip"/>
    <s v="Snag-A-Slip is an online platform that connects boaters with awesome marinas and available boat slips so that they can book with ease."/>
    <b v="0"/>
    <n v="25000"/>
    <n v="106"/>
    <s v="failed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  <s v="web"/>
  </r>
  <r>
    <n v="572"/>
    <s v="FairwayJockey.com Custom Golf Equipment"/>
    <s v="FairwayJockey.com is a web platform to make high quality custom tour golf equipment available at a lower cost to the consumer."/>
    <b v="0"/>
    <n v="2500"/>
    <n v="0"/>
    <s v="failed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b v="0"/>
    <n v="88888"/>
    <n v="346"/>
    <s v="failed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  <s v="web"/>
  </r>
  <r>
    <n v="574"/>
    <s v="Unity, A Content Creators Toolkit"/>
    <s v="Grow your YouTube channel and increase your audience by allowing multi uploads, shares and interaction from a single simple interface."/>
    <b v="0"/>
    <n v="11180"/>
    <n v="80"/>
    <s v="failed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b v="0"/>
    <n v="60000"/>
    <n v="259"/>
    <s v="failed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  <s v="web"/>
  </r>
  <r>
    <n v="576"/>
    <s v="Uthtopia"/>
    <s v="UthTopia Is a social media organization that believes in positive online usage, youth mentorship, and youth empowerment."/>
    <b v="0"/>
    <n v="80000"/>
    <n v="1"/>
    <s v="failed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  <s v="web"/>
  </r>
  <r>
    <n v="577"/>
    <s v="everydayrelay"/>
    <s v="Emails are one of pervasively used mode of communication today. However, emails can be personal and sometimes discretion is needed."/>
    <b v="0"/>
    <n v="5000"/>
    <n v="10"/>
    <s v="failed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  <s v="web"/>
  </r>
  <r>
    <n v="578"/>
    <s v="weBuy Crowdsourced Shopping"/>
    <s v="weBuy trade built on technology and Crowd Sourced Power"/>
    <b v="0"/>
    <n v="125000"/>
    <n v="14"/>
    <s v="failed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  <s v="web"/>
  </r>
  <r>
    <n v="579"/>
    <s v="Course: Learn Cryptography"/>
    <s v="Learn classic and public key cryptography with a full proof-of-concept system in JavaScript."/>
    <b v="0"/>
    <n v="12000"/>
    <n v="175"/>
    <s v="failed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  <s v="web"/>
  </r>
  <r>
    <n v="580"/>
    <s v="Talented Minds â­ï¸"/>
    <s v="I Want To Create A Website That Helps Young Inventors Of Today Broadcast Their Talents &amp; Help Get The Reconigition They Deserve"/>
    <b v="0"/>
    <n v="3000"/>
    <n v="1"/>
    <s v="failed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  <s v="web"/>
  </r>
  <r>
    <n v="581"/>
    <s v="A Poets Domain"/>
    <s v="Help me raise funds so that I can be able to give passionate young poets a chance to earn money weekly for their writing &amp; spoken word."/>
    <b v="0"/>
    <n v="400"/>
    <n v="0"/>
    <s v="failed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  <s v="web"/>
  </r>
  <r>
    <n v="582"/>
    <s v="&quot;We the People...&quot;"/>
    <s v="A community-driven online system which promotes self-governance.  Level up by adding content; civic agendas and private associations."/>
    <b v="0"/>
    <n v="100000"/>
    <n v="0"/>
    <s v="failed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  <s v="web"/>
  </r>
  <r>
    <n v="583"/>
    <s v="HackersArchive.com"/>
    <s v="HackersArchive.com will help rid the web of viruses and scams found everywhere else you look!"/>
    <b v="0"/>
    <n v="9000"/>
    <n v="1"/>
    <s v="failed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  <s v="web"/>
  </r>
  <r>
    <n v="584"/>
    <s v="scriptCall - The Personal Presentation Platform"/>
    <s v="Script Call takes your presentation from the wall to your audience; from your device to theirs."/>
    <b v="0"/>
    <n v="1000"/>
    <n v="10"/>
    <s v="failed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  <s v="web"/>
  </r>
  <r>
    <n v="585"/>
    <s v="Link Card"/>
    <s v="SAVE UP TO 40% WHEN YOU SPEND!_x000a__x000a_PRE-ORDER YOUR LINK CARD TODAY"/>
    <b v="0"/>
    <n v="9000"/>
    <n v="0"/>
    <s v="failed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  <s v="web"/>
  </r>
  <r>
    <n v="586"/>
    <s v="Employ College 2K"/>
    <s v="Employ College is a movement for companies to hire college graduates from their respected institutions."/>
    <b v="0"/>
    <n v="10000"/>
    <n v="56"/>
    <s v="failed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  <s v="web"/>
  </r>
  <r>
    <n v="587"/>
    <s v="Waitresses.com"/>
    <s v="Waitresses.com is an online community devoted to servers around the world. Learn. Connect. Work. Travel. Share._x000a__x000a_Make a pledge today!"/>
    <b v="0"/>
    <n v="30000"/>
    <n v="2725"/>
    <s v="failed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  <s v="web"/>
  </r>
  <r>
    <n v="588"/>
    <s v="TiTraGO! your personal driver"/>
    <s v="Offrire un &quot;TRAGO&quot;, ossia un passaggio con autista che ti segue e ti aspetta mentre concludi i tuoi affari, quando non puoi guidare"/>
    <b v="0"/>
    <n v="9000"/>
    <n v="301"/>
    <s v="failed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  <s v="web"/>
  </r>
  <r>
    <n v="589"/>
    <s v="Get Neighborly"/>
    <s v="Services closer than you think..."/>
    <b v="0"/>
    <n v="7500"/>
    <n v="1"/>
    <s v="failed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  <s v="web"/>
  </r>
  <r>
    <n v="590"/>
    <s v="Build a Search Engine and more - Web Engineering Course"/>
    <s v="Learn the skills needed to be a successful web engineer. Create your own complex web applications, deploy servers, use data and more."/>
    <b v="0"/>
    <n v="5000"/>
    <n v="223"/>
    <s v="failed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b v="0"/>
    <n v="100000"/>
    <n v="61"/>
    <s v="failed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  <s v="web"/>
  </r>
  <r>
    <n v="592"/>
    <s v="Go Start A Biz"/>
    <s v="Together, we can build a FREE, business start-up system that will help aspiring entrepreneurs change their economic circumstances."/>
    <b v="0"/>
    <n v="7500"/>
    <n v="250"/>
    <s v="failed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b v="0"/>
    <n v="500"/>
    <n v="115"/>
    <s v="failed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  <s v="web"/>
  </r>
  <r>
    <n v="594"/>
    <s v="Unleashed Fitness"/>
    <s v="Creating a fitness site that will change the fitness game forever!"/>
    <b v="0"/>
    <n v="25000"/>
    <n v="26"/>
    <s v="failed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  <s v="web"/>
  </r>
  <r>
    <n v="595"/>
    <s v="MyBestInterest.org"/>
    <s v="MyBestInterest.org elminates election research by quickly identifying the candidates that will best represent your interests."/>
    <b v="0"/>
    <n v="100000"/>
    <n v="426"/>
    <s v="failed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  <s v="web"/>
  </r>
  <r>
    <n v="596"/>
    <s v="DigitaliBook free library"/>
    <s v="We present digitaibook,com site which can become a free electronic library with your help,"/>
    <b v="0"/>
    <n v="20000"/>
    <n v="6"/>
    <s v="failed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  <s v="web"/>
  </r>
  <r>
    <n v="597"/>
    <s v="Rolodex: One Contact List to Rule Them All"/>
    <s v="Rolodex is a web application that strives to nurture business to business relationships by connecting users via email."/>
    <b v="0"/>
    <n v="7500"/>
    <n v="20"/>
    <s v="failed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  <s v="web"/>
  </r>
  <r>
    <n v="598"/>
    <s v="Goals not creeds"/>
    <s v="This is a project to create a crowd-funding site for Urantia Book readers worldwide."/>
    <b v="0"/>
    <n v="2500"/>
    <n v="850"/>
    <s v="failed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  <s v="web"/>
  </r>
  <r>
    <n v="599"/>
    <s v="Mail 4 Jail"/>
    <s v="We send care packages to incarcerated individuals throughout the country that include specific items hand picked by the sender."/>
    <b v="0"/>
    <n v="50000"/>
    <n v="31"/>
    <s v="failed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  <s v="web"/>
  </r>
  <r>
    <n v="600"/>
    <s v="Anaheim California here we come but we need your help."/>
    <s v="Science Technology Engineering and Math + youth = a brighter tomorrow."/>
    <b v="0"/>
    <n v="5000"/>
    <n v="100"/>
    <s v="canceled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b v="0"/>
    <n v="10000"/>
    <n v="140"/>
    <s v="canceled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  <s v="web"/>
  </r>
  <r>
    <n v="602"/>
    <s v="EZDoctor Reports a &quot;CarFax&quot; type report on Doctors."/>
    <s v="A &quot;CarFax&quot; type of report for Doctors. We have the right to make informed decisions about who we choose to be our doctor!"/>
    <b v="0"/>
    <n v="70000"/>
    <n v="0"/>
    <s v="canceled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  <s v="web"/>
  </r>
  <r>
    <n v="603"/>
    <s v="Randompics.net - Make It Fan Owned And Updated! (Canceled)"/>
    <s v="The admin for Randompics has announced they will be shutting down. I want to run, and improve, this great site!"/>
    <b v="0"/>
    <n v="15000"/>
    <n v="590.02"/>
    <s v="canceled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  <s v="web"/>
  </r>
  <r>
    <n v="604"/>
    <s v="Don't Shoot the Messenger Chick (Canceled)"/>
    <s v="Bad news is our business. We deliver the news you don't want to and soften the blow with custom designed gifts and personalized verse."/>
    <b v="0"/>
    <n v="1500"/>
    <n v="0"/>
    <s v="canceled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s v="web"/>
  </r>
  <r>
    <n v="605"/>
    <s v="Teach Your Parents iPad (Canceled)"/>
    <s v="An iPad support care package for your parents / seniors."/>
    <b v="0"/>
    <n v="5000"/>
    <n v="131"/>
    <s v="canceled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b v="0"/>
    <n v="5000"/>
    <n v="10"/>
    <s v="canceled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  <s v="web"/>
  </r>
  <r>
    <n v="607"/>
    <s v="An Online Music Venue Awaits (Canceled)"/>
    <s v="Gritty, upfront reality going the distance hard with a proven track record of insatiable artist. Broadcasted live on the Web."/>
    <b v="0"/>
    <n v="250"/>
    <n v="0"/>
    <s v="canceled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  <s v="web"/>
  </r>
  <r>
    <n v="608"/>
    <s v="Mise En Abyme Cloud Computers - PC inside a Website"/>
    <s v="A website that hosts virtual desktops. Simply log in and the cloud will enhance the power of your local computer or smart device"/>
    <b v="0"/>
    <n v="150000"/>
    <n v="1461"/>
    <s v="canceled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  <s v="web"/>
  </r>
  <r>
    <n v="609"/>
    <s v="Swap Anything (Canceled)"/>
    <s v="Can we swap, please? - everybody's said it. I want to create a website that enables anybody to trade their items, without money hassle."/>
    <b v="0"/>
    <n v="780"/>
    <n v="5"/>
    <s v="canceled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  <s v="web"/>
  </r>
  <r>
    <n v="610"/>
    <s v="UniteChrist (Canceled)"/>
    <s v="We are creating a Christian social network to empower, educate, and connect Christians all over the world."/>
    <b v="0"/>
    <n v="13803"/>
    <n v="0"/>
    <s v="canceled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  <s v="web"/>
  </r>
  <r>
    <n v="611"/>
    <s v="Securivente (Canceled)"/>
    <s v="Finie la peur de vendre ou acheter d'occasion Ã  un inconnu ! Colis ouverts, photographiÃ©s et testÃ©s. Paiements en ligne sÃ©curisÃ©s."/>
    <b v="0"/>
    <n v="80000"/>
    <n v="0"/>
    <s v="canceled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  <s v="web"/>
  </r>
  <r>
    <n v="612"/>
    <s v="Web Streaming 2.0 (Canceled)"/>
    <s v="A Fast and Reliable new Web platform to stream videos from Internet"/>
    <b v="0"/>
    <n v="10000"/>
    <n v="0"/>
    <s v="canceled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b v="0"/>
    <n v="60000"/>
    <n v="12818"/>
    <s v="canceled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  <s v="web"/>
  </r>
  <r>
    <n v="614"/>
    <s v="Lets Reinvent Our Election Process (Canceled)"/>
    <s v="Something is wrong when your choices are between a &quot;giant douche and a turd sandwich.&quot;  So, lets make it better."/>
    <b v="0"/>
    <n v="10000"/>
    <n v="0"/>
    <s v="canceled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  <s v="web"/>
  </r>
  <r>
    <n v="615"/>
    <s v="PixlDir.com - Simple and fast image hosting. (Canceled)"/>
    <s v="The aim of PixlDir is to deliver the most simple, and fast experience when it comes to uploading images to the web."/>
    <b v="0"/>
    <n v="515"/>
    <n v="0"/>
    <s v="canceled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  <s v="web"/>
  </r>
  <r>
    <n v="616"/>
    <s v="S'time Soirees (Canceled)"/>
    <s v="Hormis la similitude envers d'autres rÃ©seaux socials, celui-ci vous permettra d'organiser / participer Ã  des soirÃ©es trÃ¨s facilement !"/>
    <b v="0"/>
    <n v="5000"/>
    <n v="0"/>
    <s v="canceled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b v="0"/>
    <n v="2000"/>
    <n v="60"/>
    <s v="canceled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  <s v="web"/>
  </r>
  <r>
    <n v="618"/>
    <s v="Y2Y Tutors (Canceled)"/>
    <s v="With the cost of education seemingly always on the rise, Y2Y aims to ensure that no student will be left behind through peer tutoring."/>
    <b v="0"/>
    <n v="400"/>
    <n v="0"/>
    <s v="canceled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  <s v="web"/>
  </r>
  <r>
    <n v="619"/>
    <s v="Big Data (Canceled)"/>
    <s v="Big Data Sets for researchers interested in improving the quality of life."/>
    <b v="0"/>
    <n v="2500000"/>
    <n v="1"/>
    <s v="canceled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  <s v="web"/>
  </r>
  <r>
    <n v="620"/>
    <s v="iShopGreen.ca - the green product marketplace (Canceled)"/>
    <s v="iShopGreen.ca is an online marketplace that connects consumers and suppliers with green products &amp; services"/>
    <b v="0"/>
    <n v="30000"/>
    <n v="300"/>
    <s v="canceled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  <s v="web"/>
  </r>
  <r>
    <n v="621"/>
    <s v="We CAN End Police Violence Against Our Dog's (Canceled)"/>
    <s v="Creating a web portal to train law enforcement departments on how to handle dogs and a directory and profile system for our dog's."/>
    <b v="0"/>
    <n v="25000"/>
    <n v="261"/>
    <s v="canceled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b v="0"/>
    <n v="6000"/>
    <n v="341"/>
    <s v="canceled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b v="0"/>
    <n v="75000"/>
    <n v="0"/>
    <s v="canceled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  <s v="web"/>
  </r>
  <r>
    <n v="624"/>
    <s v="NeedSomeLoven.com (Canceled)"/>
    <s v="I am designing a fun, high tech dating website, with over 25 cool features. It is innovate as well as user friendly."/>
    <b v="0"/>
    <n v="5000"/>
    <n v="0"/>
    <s v="canceled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  <s v="web"/>
  </r>
  <r>
    <n v="625"/>
    <s v="SkyRooms.io Virtual Offices (Canceled)"/>
    <s v="SkyRooms.IO is a social network for business people that actually equips them to do work together. Resume, video conferencing and PM."/>
    <b v="0"/>
    <n v="25000"/>
    <n v="0"/>
    <s v="canceled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b v="0"/>
    <n v="25000"/>
    <n v="4345"/>
    <s v="canceled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b v="0"/>
    <n v="450000"/>
    <n v="90"/>
    <s v="canceled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  <s v="web"/>
  </r>
  <r>
    <n v="628"/>
    <s v="Website for Firearms Education &amp; Sale of Accessories"/>
    <s v="Funding of website design &amp; materials for education about firearms, firearm safety &amp; firearm related apparel"/>
    <b v="0"/>
    <n v="5000"/>
    <n v="0"/>
    <s v="canceled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b v="0"/>
    <n v="200000"/>
    <n v="350"/>
    <s v="canceled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  <s v="web"/>
  </r>
  <r>
    <n v="630"/>
    <s v="Ecosteader (Canceled)"/>
    <s v="Land development network for an eco-conscious collective. Community portal features ideas on lean design, green building, urban ecology"/>
    <b v="0"/>
    <n v="11999"/>
    <n v="10"/>
    <s v="canceled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  <s v="web"/>
  </r>
  <r>
    <n v="631"/>
    <s v="Brevity: A Powerful Online Publishing Software! (Canceled)"/>
    <s v="A Powerful Multimedia-Rich Software that aims at making online publishing very simple."/>
    <b v="0"/>
    <n v="50000"/>
    <n v="690"/>
    <s v="canceled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  <s v="web"/>
  </r>
  <r>
    <n v="632"/>
    <s v="UniWherse.com - Bring students future (Canceled)"/>
    <s v="Our goal is to create a system, students can find universities that best match their interests."/>
    <b v="0"/>
    <n v="20000"/>
    <n v="0"/>
    <s v="canceled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  <s v="web"/>
  </r>
  <r>
    <n v="633"/>
    <s v="Uivo-fast,secure emergency contact system for your property"/>
    <s v="Uivo lets police and fire department personnel quickly contact you in the event of an emergency involving your property."/>
    <b v="0"/>
    <n v="10000"/>
    <n v="1245"/>
    <s v="canceled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  <s v="web"/>
  </r>
  <r>
    <n v="634"/>
    <s v="pitchtograndma (Canceled)"/>
    <s v="We help companies to explain what they do in simple, grandma-would-understand terms."/>
    <b v="0"/>
    <n v="5000"/>
    <n v="1"/>
    <s v="canceled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  <s v="web"/>
  </r>
  <r>
    <n v="635"/>
    <s v="Pleero, A Technology Team Building Website (Canceled)"/>
    <s v="Network used for building technology development teams."/>
    <b v="0"/>
    <n v="25000"/>
    <n v="2"/>
    <s v="canceled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  <s v="web"/>
  </r>
  <r>
    <n v="636"/>
    <s v="Keto Advice (Canceled)"/>
    <s v="With no central location for keto knowledge, keto advice will be a community run knowledge base."/>
    <b v="0"/>
    <n v="2000"/>
    <n v="4"/>
    <s v="canceled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b v="0"/>
    <n v="100000"/>
    <n v="0"/>
    <s v="canceled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s v="web"/>
  </r>
  <r>
    <n v="638"/>
    <s v="W (Canceled)"/>
    <s v="O0"/>
    <b v="0"/>
    <n v="200000"/>
    <n v="18"/>
    <s v="canceled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  <s v="web"/>
  </r>
  <r>
    <n v="639"/>
    <s v="Kids Educational Social Media Site (Canceled)"/>
    <s v="Development of a Safe and Educational Social Media site for kids."/>
    <b v="0"/>
    <n v="1000000"/>
    <n v="1"/>
    <s v="canceled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  <s v="web"/>
  </r>
  <r>
    <n v="640"/>
    <s v="Carbon mini bikes / race / MTB / FAT ~ Carbon tow placement"/>
    <s v="Mountain, fat and race bikes made from high grade aero carbon fibers by tow placement and tow folding technology (no fibres cutting)."/>
    <b v="0"/>
    <n v="70"/>
    <n v="101"/>
    <s v="successful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b v="0"/>
    <n v="40000"/>
    <n v="47665"/>
    <s v="successful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  <s v="wearables"/>
  </r>
  <r>
    <n v="642"/>
    <s v="Gauss - Redefining Eye Protection for the Digital Age"/>
    <s v="Gauss glasses protect your eyes in front of screens and outside with self-tinting lenses and a new, proprietary coating technology."/>
    <b v="0"/>
    <n v="20000"/>
    <n v="292097"/>
    <s v="successful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  <s v="wearables"/>
  </r>
  <r>
    <n v="643"/>
    <s v="Phone Silks - The best way to carry your smart phone!"/>
    <s v="Stylish new phone carrier allows instant access to your smart phone while freeing up your hands."/>
    <b v="0"/>
    <n v="25000"/>
    <n v="26452"/>
    <s v="successful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  <s v="wearables"/>
  </r>
  <r>
    <n v="644"/>
    <s v="Sofft: Blocks Stains &amp; Softens Clothes!"/>
    <s v="Sofft...it's Soft with an Off! A stain-blocking fabric softener that simplifies your laundry and helps the environment at the same time"/>
    <b v="0"/>
    <n v="25000"/>
    <n v="75029.48"/>
    <s v="successful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  <s v="wearables"/>
  </r>
  <r>
    <n v="645"/>
    <s v="Carbon Fiber Collar Stays"/>
    <s v="Ever wanted to own something made out of carbon fiber? Now you can!"/>
    <b v="0"/>
    <n v="2000"/>
    <n v="5574"/>
    <s v="successful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b v="0"/>
    <n v="800"/>
    <n v="1055.01"/>
    <s v="successful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b v="0"/>
    <n v="2000"/>
    <n v="2141"/>
    <s v="successful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s v="wearables"/>
  </r>
  <r>
    <n v="648"/>
    <s v="Audio Jacket"/>
    <s v="Get ready for the next product that you canâ€™t live without"/>
    <b v="0"/>
    <n v="35000"/>
    <n v="44388"/>
    <s v="successful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  <s v="wearables"/>
  </r>
  <r>
    <n v="649"/>
    <s v="VIVO Solar Bag"/>
    <s v="A backpack with a built in solar panel to charge any USB device. Includes removable battery pack, USB cable, and 7 different adapters!"/>
    <b v="0"/>
    <n v="2500"/>
    <n v="3499"/>
    <s v="successful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  <s v="wearables"/>
  </r>
  <r>
    <n v="650"/>
    <s v="Jake Lazarow's Eagle Project"/>
    <s v="This project is designed to obtain flash drive bracelets with a child's information on it for parents to wear in case of emergencies"/>
    <b v="0"/>
    <n v="1500"/>
    <n v="1686"/>
    <s v="successful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b v="0"/>
    <n v="25000"/>
    <n v="25132"/>
    <s v="successful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  <s v="wearables"/>
  </r>
  <r>
    <n v="652"/>
    <s v="The Zossom Phone Case"/>
    <s v="Zossom is a smart phone case with a strap. Forget the days of shattered screens and scratches. The Zossom case keeps your phone safe."/>
    <b v="0"/>
    <n v="3000"/>
    <n v="3014"/>
    <s v="successful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b v="0"/>
    <n v="75000"/>
    <n v="106084.5"/>
    <s v="successful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  <s v="wearables"/>
  </r>
  <r>
    <n v="654"/>
    <s v="TRASENSE MOVEMENT: The Smartest Daily Tracker for Under $30"/>
    <s v="The MOVEMENT delivers the same tracking functions as the industry leaders at a fraction of the cost. SUPPORT our Project Today."/>
    <b v="0"/>
    <n v="12000"/>
    <n v="32075"/>
    <s v="successful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s v="wearables"/>
  </r>
  <r>
    <n v="655"/>
    <s v="Spark: The Watch That Keeps You Awake"/>
    <s v="Meet Spark: The friendly companion that helps you stay awake during the day. Re-released with new features!"/>
    <b v="0"/>
    <n v="8000"/>
    <n v="11751"/>
    <s v="successful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  <s v="wearables"/>
  </r>
  <r>
    <n v="656"/>
    <s v="Motion Control Camera Camcorder HD Bluetooth Smart Glasses"/>
    <s v="Innovative smart glasses allow you recording videos, taking pictures and connecting to your phone with smart defined gestures."/>
    <b v="0"/>
    <n v="5000"/>
    <n v="10678"/>
    <s v="successful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b v="0"/>
    <n v="15000"/>
    <n v="18855"/>
    <s v="successful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b v="0"/>
    <n v="28888"/>
    <n v="30177"/>
    <s v="successful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s v="wearables"/>
  </r>
  <r>
    <n v="659"/>
    <s v="Lulu Watch Designs - Apple Watch"/>
    <s v="Sync up your lifestyle"/>
    <b v="0"/>
    <n v="3000"/>
    <n v="3017"/>
    <s v="successful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b v="0"/>
    <n v="50000"/>
    <n v="1529"/>
    <s v="failed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  <s v="wearables"/>
  </r>
  <r>
    <n v="661"/>
    <s v="AirString"/>
    <s v="AirString keeps your AirPods from getting lost by keeping the pair together with a  durable and premium quality string."/>
    <b v="0"/>
    <n v="10000"/>
    <n v="95"/>
    <s v="failed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  <s v="wearables"/>
  </r>
  <r>
    <n v="662"/>
    <s v="LW - the cool luminescent band with a watch"/>
    <s v="A stylish, durable safety light band on your wrist or ankle holds a watch or another modular accessory."/>
    <b v="0"/>
    <n v="39000"/>
    <n v="156"/>
    <s v="failed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  <s v="wearables"/>
  </r>
  <r>
    <n v="663"/>
    <s v="MouseFighter invisible AIR mouse"/>
    <s v="Imagine a mouse that automatically moves your pointer to where your head is facing. Its an air mouse hidden inside a standard headset."/>
    <b v="0"/>
    <n v="200000"/>
    <n v="700"/>
    <s v="failed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s v="wearables"/>
  </r>
  <r>
    <n v="664"/>
    <s v="Oregon Babyâ„¢ Diapers"/>
    <s v="Save Oregon Babyâ„¢ Diapers, a handmade business, run by awesome moms in Southern Oregon, from permanently closing!"/>
    <b v="0"/>
    <n v="12000"/>
    <n v="904"/>
    <s v="failed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  <s v="wearables"/>
  </r>
  <r>
    <n v="665"/>
    <s v="CulBox , Open Source Wearable Smart Watch for Arduino"/>
    <s v="Culbox is an Open Source Wrist Watch for Arduino with built in Bluetooth and bunch of Hi-Tech sensors and tons of features for Makers"/>
    <b v="0"/>
    <n v="10000"/>
    <n v="1864"/>
    <s v="failed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  <s v="wearables"/>
  </r>
  <r>
    <n v="666"/>
    <s v="Ducky Diapers"/>
    <s v="Have you ever dreamed of having a pet duckling, but concerned about all the pooping, here is a a solution to help solve that issue."/>
    <b v="0"/>
    <n v="200000"/>
    <n v="8"/>
    <s v="failed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  <s v="wearables"/>
  </r>
  <r>
    <n v="667"/>
    <s v="Ubivade - Vibrating navigation belt"/>
    <s v="The first navigation system, usable by each means of transport, that will take you wherever you want without thinking about the route."/>
    <b v="0"/>
    <n v="50000"/>
    <n v="5010"/>
    <s v="failed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b v="0"/>
    <n v="15000"/>
    <n v="684"/>
    <s v="failed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  <s v="wearables"/>
  </r>
  <r>
    <n v="669"/>
    <s v="Christian DiLusso Watches"/>
    <s v="Beautiful automatic watches, made for every moment._x000a_Sports, business, casual.....it fits every moment of your life."/>
    <b v="0"/>
    <n v="200000"/>
    <n v="43015"/>
    <s v="failed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b v="0"/>
    <n v="90000"/>
    <n v="26349"/>
    <s v="failed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b v="0"/>
    <n v="30000"/>
    <n v="11828"/>
    <s v="failed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b v="0"/>
    <n v="50000"/>
    <n v="10814"/>
    <s v="failed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  <s v="wearables"/>
  </r>
  <r>
    <n v="673"/>
    <s v="HORIZON: LIFE ENHANCED GLASSWARE"/>
    <s v="Will assist the deaf to have better communication and safety through the use of LCD glassware with audio &amp; sensory components."/>
    <b v="0"/>
    <n v="100000"/>
    <n v="205"/>
    <s v="failed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s v="wearables"/>
  </r>
  <r>
    <n v="674"/>
    <s v="Something To Wear For Hearing Sounds By Feeling Vibrations"/>
    <s v="Listen to sounds by feeling an array of vibrational patterns against your body."/>
    <b v="0"/>
    <n v="50000"/>
    <n v="15"/>
    <s v="failed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  <s v="wearables"/>
  </r>
  <r>
    <n v="675"/>
    <s v="How to Make Innovative Apple Watch Apps with WatchKit"/>
    <s v="24+ hour online class in WatchKit development from an expert iOS developer and instructor via unconventional, innovative projects."/>
    <b v="0"/>
    <n v="6000"/>
    <n v="891"/>
    <s v="failed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b v="0"/>
    <n v="100000"/>
    <n v="1471"/>
    <s v="failed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b v="0"/>
    <n v="50000"/>
    <n v="12792"/>
    <s v="failed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b v="0"/>
    <n v="29000"/>
    <n v="1108"/>
    <s v="failed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  <s v="wearables"/>
  </r>
  <r>
    <n v="679"/>
    <s v="Monolith Posture Coach"/>
    <s v="World's first bio-feedback posture device for your entire back. Trains back, neck, thoracic &amp; ab segments by using only 30 min/day."/>
    <b v="0"/>
    <n v="57000"/>
    <n v="8827"/>
    <s v="failed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b v="0"/>
    <n v="75000"/>
    <n v="19434"/>
    <s v="failed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  <s v="wearables"/>
  </r>
  <r>
    <n v="681"/>
    <s v="D-Pro Athletic Headband with Carbon Fiber"/>
    <s v="The D-Pro is a lightweight, moisture-wicking headband with a padded carbon fiber insert that reduces the risk of head injury in sports."/>
    <b v="0"/>
    <n v="2500"/>
    <n v="1"/>
    <s v="failed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  <s v="wearables"/>
  </r>
  <r>
    <n v="682"/>
    <s v="Deception Belt"/>
    <s v="The Deception Belt is an innovative belt with app capability, designed to assist any user gain control over their appetite."/>
    <b v="0"/>
    <n v="50000"/>
    <n v="53"/>
    <s v="failed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  <s v="wearables"/>
  </r>
  <r>
    <n v="683"/>
    <s v="Mist Buddy Hydration/Misting Backpack"/>
    <s v="Mist Buddy is a remote controlled misting system, powered by a rechargeable battery with misting/sipping tip for complete coolness."/>
    <b v="0"/>
    <n v="35000"/>
    <n v="298"/>
    <s v="failed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  <s v="wearables"/>
  </r>
  <r>
    <n v="684"/>
    <s v="Arcus Motion Analyzer | The Versatile Smart Ring"/>
    <s v="Arcus gives your fingers super powers."/>
    <b v="0"/>
    <n v="320000"/>
    <n v="23948"/>
    <s v="failed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  <s v="wearables"/>
  </r>
  <r>
    <n v="685"/>
    <s v="Nomadica All purpose backpack with battery"/>
    <s v="PowerPack is an efficient and affordable backpack with a lithium-ion charger for all electronic devices offering charges on the go!"/>
    <b v="0"/>
    <n v="2000"/>
    <n v="553"/>
    <s v="failed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  <s v="wearables"/>
  </r>
  <r>
    <n v="686"/>
    <s v="Vivi di Cuore - Heart Rate Watch"/>
    <s v="La tua giornata sportiva monitorata nel tuo polso??!!!_x000a_Rendiamolo possibile... VIVI DI CUORE --- All MADE in ITALY"/>
    <b v="0"/>
    <n v="500000"/>
    <n v="0"/>
    <s v="failed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b v="0"/>
    <n v="100000"/>
    <n v="3550"/>
    <s v="failed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b v="0"/>
    <n v="20000"/>
    <n v="14598"/>
    <s v="failed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b v="0"/>
    <n v="200000"/>
    <n v="115297.5"/>
    <s v="failed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  <s v="wearables"/>
  </r>
  <r>
    <n v="690"/>
    <s v="BLOXSHIELD"/>
    <s v="A radiation shield for your fitness tracker, smartwatch or other wearable smart device"/>
    <b v="0"/>
    <n v="20000"/>
    <n v="2468"/>
    <s v="failed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  <s v="wearables"/>
  </r>
  <r>
    <n v="691"/>
    <s v="ShapeCase - Colorful Apple Watch Bumpers"/>
    <s v="Personalizing your Apple Watch has never been easier. Ten different colors to match any lifestyle. Time is precious, protect it."/>
    <b v="0"/>
    <n v="50000"/>
    <n v="260"/>
    <s v="failed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s v="wearables"/>
  </r>
  <r>
    <n v="692"/>
    <s v="Signum Indicators by Brighter Indication"/>
    <s v="A revolutionary, cycling safety device is born! Signum indicators close the communication gap between cyclists and other road users."/>
    <b v="0"/>
    <n v="20000"/>
    <n v="1306"/>
    <s v="failed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  <s v="wearables"/>
  </r>
  <r>
    <n v="693"/>
    <s v="Prana: Wearable for Breathing and Posture"/>
    <s v="Prana is the first wearable combining breath and posture tracking to make your sitting time count."/>
    <b v="0"/>
    <n v="100000"/>
    <n v="35338"/>
    <s v="failed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  <s v="wearables"/>
  </r>
  <r>
    <n v="694"/>
    <s v="Airlock bike helmet"/>
    <s v="You can control how much air enters the helmet by opening or closing the vents. This is very useful in bad weather, or for competition."/>
    <b v="0"/>
    <n v="150000"/>
    <n v="590"/>
    <s v="failed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s v="wearables"/>
  </r>
  <r>
    <n v="695"/>
    <s v="mini air- personal air conditioner"/>
    <s v="Unique small wearable personal air conditioning device that provides the user a 10-15 degree environmental difference on his person."/>
    <b v="0"/>
    <n v="60000"/>
    <n v="636"/>
    <s v="failed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  <s v="wearables"/>
  </r>
  <r>
    <n v="696"/>
    <s v="trustee"/>
    <s v="Show your fidelity by wearing the Trustee rings! Show where you are (at)!"/>
    <b v="0"/>
    <n v="175000"/>
    <n v="1"/>
    <s v="failed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b v="0"/>
    <n v="5000"/>
    <n v="2319"/>
    <s v="failed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b v="0"/>
    <n v="100000"/>
    <n v="15390"/>
    <s v="failed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  <s v="wearables"/>
  </r>
  <r>
    <n v="699"/>
    <s v="TapTap, a touch communication wristband"/>
    <s v="TapTap is a technology to transfer touch between two people. It can also be an activity tracker, a game controller or smart alarm."/>
    <b v="0"/>
    <n v="130000"/>
    <n v="107148.74"/>
    <s v="failed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b v="0"/>
    <n v="15000"/>
    <n v="403"/>
    <s v="failed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b v="0"/>
    <n v="23000"/>
    <n v="6118"/>
    <s v="failed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b v="0"/>
    <n v="15000"/>
    <n v="4622.01"/>
    <s v="failed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b v="0"/>
    <n v="15000"/>
    <n v="837"/>
    <s v="failed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  <s v="wearables"/>
  </r>
  <r>
    <n v="704"/>
    <s v="ZNITCH- The Evolution in Helmet Safety"/>
    <s v="Turn you helmet into the safest helmet and don't worry about a thing,you will always have the right fit!!"/>
    <b v="0"/>
    <n v="55000"/>
    <n v="481"/>
    <s v="failed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  <s v="wearables"/>
  </r>
  <r>
    <n v="705"/>
    <s v="SomnoScope"/>
    <s v="The closest thing ever to the Holy Grail of wearables technology"/>
    <b v="0"/>
    <n v="100000"/>
    <n v="977"/>
    <s v="failed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  <s v="wearables"/>
  </r>
  <r>
    <n v="706"/>
    <s v="Driver Alert System"/>
    <s v="Driver Alert System es un sistema de seguridad para el conductor, que le avisa en caso de perder la posicion vertical mientras conduce."/>
    <b v="0"/>
    <n v="100000"/>
    <n v="0"/>
    <s v="failed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b v="0"/>
    <n v="68000"/>
    <n v="53670.6"/>
    <s v="failed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b v="0"/>
    <n v="40000"/>
    <n v="8837"/>
    <s v="failed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s v="wearables"/>
  </r>
  <r>
    <n v="709"/>
    <s v="lumiglove"/>
    <s v="A &quot;handheld&quot; light, which eases the way you illuminate objects and/or paths."/>
    <b v="0"/>
    <n v="15000"/>
    <n v="61"/>
    <s v="failed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  <s v="wearables"/>
  </r>
  <r>
    <n v="710"/>
    <s v="Hate York Shirt 2.0"/>
    <s v="Shirts, so technologically advanced, they connect mentally to their audience upon sight."/>
    <b v="0"/>
    <n v="1200"/>
    <n v="0"/>
    <s v="failed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s v="wearables"/>
  </r>
  <r>
    <n v="711"/>
    <s v="Anti Snore Wearable"/>
    <s v="Our wearable and app automates the poke you normally get from your bedpartner to make you stop snoring and making you turn to the side."/>
    <b v="0"/>
    <n v="100000"/>
    <n v="33791"/>
    <s v="failed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b v="0"/>
    <n v="48500"/>
    <n v="105"/>
    <s v="failed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b v="0"/>
    <n v="25000"/>
    <n v="199"/>
    <s v="failed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  <s v="wearables"/>
  </r>
  <r>
    <n v="714"/>
    <s v="Prep Packs Survival Belt"/>
    <s v="The Prep Packs Survival Belt allows you to carry all of the essentials for outdoor survival inside your belt buckle"/>
    <b v="0"/>
    <n v="15000"/>
    <n v="2249"/>
    <s v="failed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  <s v="wearables"/>
  </r>
  <r>
    <n v="715"/>
    <s v="Mouse^3"/>
    <s v="Mouse^3 is the next generation of input devices. With cursor control and customized gesture recognition, its applications are endless!"/>
    <b v="0"/>
    <n v="27500"/>
    <n v="1389"/>
    <s v="failed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  <s v="wearables"/>
  </r>
  <r>
    <n v="716"/>
    <s v="Pathfinder - Wearable Navigation for the Blind"/>
    <s v="Translate sight into touch with a wrist-mounted wearable. A revolution for visually impaired people everywhere."/>
    <b v="0"/>
    <n v="7000"/>
    <n v="715"/>
    <s v="failed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  <s v="wearables"/>
  </r>
  <r>
    <n v="717"/>
    <s v="cool air belt"/>
    <s v="Cool air flowing under clothing keeps you cool."/>
    <b v="0"/>
    <n v="100000"/>
    <n v="305"/>
    <s v="failed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  <s v="wearables"/>
  </r>
  <r>
    <n v="718"/>
    <s v="BioToo - Emergency Temporary Tattoos"/>
    <s v="When every second matters, BioToo temporary tattoos get critical information to emergency personnel to help them help you."/>
    <b v="0"/>
    <n v="12000"/>
    <n v="90"/>
    <s v="failed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b v="0"/>
    <n v="15000"/>
    <n v="194"/>
    <s v="failed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b v="0"/>
    <n v="1900"/>
    <n v="2735"/>
    <s v="successful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b v="0"/>
    <n v="8200"/>
    <n v="10013"/>
    <s v="successful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  <s v="nonfiction"/>
  </r>
  <r>
    <n v="722"/>
    <s v="The BANGGAI Rescue Project"/>
    <s v="BANGGAI RESCUE is a beautiful, must-read book and a project setting out to answer some critical questions about the species' future."/>
    <b v="0"/>
    <n v="25000"/>
    <n v="33006"/>
    <s v="successful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  <s v="nonfiction"/>
  </r>
  <r>
    <n v="723"/>
    <s v="The 2015 Pro Football Beast Book"/>
    <s v="The Definitive (and Slightly Ridiculous) Guide to Enjoying the 2015 Pro Football Season"/>
    <b v="0"/>
    <n v="5000"/>
    <n v="5469"/>
    <s v="successful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s v="nonfiction"/>
  </r>
  <r>
    <n v="724"/>
    <s v="The Adventure Access Guide: How to Walk Across America"/>
    <s v="We are creating the Adventure Access Trail, a new walking trail from Boston to San Francisco.  _x000a_http://adventureaccess.org"/>
    <b v="0"/>
    <n v="7000"/>
    <n v="7383.01"/>
    <s v="successful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  <s v="nonfiction"/>
  </r>
  <r>
    <n v="725"/>
    <s v="The Year It All Made Sense"/>
    <s v="A true story about inspiration and survival - David Alfred George turns his powerful experience into a compelling vBook."/>
    <b v="0"/>
    <n v="20000"/>
    <n v="20070"/>
    <s v="successful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  <s v="nonfiction"/>
  </r>
  <r>
    <n v="726"/>
    <s v="60 Days to a Radiating Faith"/>
    <s v="&quot;60 Days to a Radiating Faith&quot; is a collection of carefully selected Bible verses to encourage those undergoing cancer treatments."/>
    <b v="0"/>
    <n v="2500"/>
    <n v="2535"/>
    <s v="successful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  <s v="nonfiction"/>
  </r>
  <r>
    <n v="727"/>
    <s v="CHRISTIAN MERCY: Compassion, Proclamation, and Power"/>
    <s v="A surgeon's call for today's Christians to practice biblical compassion. Pre-order now and turn the tide towards the model Christ gave!"/>
    <b v="0"/>
    <n v="3500"/>
    <n v="5443"/>
    <s v="successful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  <s v="nonfiction"/>
  </r>
  <r>
    <n v="728"/>
    <s v="The Age of the Platform: My Fourth Book"/>
    <s v="A big idea non-fiction book by an impatient three-time author and insomniac willing to bet on himself."/>
    <b v="0"/>
    <n v="7500"/>
    <n v="7917.45"/>
    <s v="successful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  <s v="nonfiction"/>
  </r>
  <r>
    <n v="729"/>
    <s v="The Malformation of Health Care"/>
    <s v="A true David vs.Goliath story about a young adult battling the U.S. health care system to survive and become an advocate for change."/>
    <b v="0"/>
    <n v="4000"/>
    <n v="5226"/>
    <s v="successful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  <s v="nonfiction"/>
  </r>
  <r>
    <n v="730"/>
    <s v="Encyclopedia of Surfing"/>
    <s v="A Massive but Cheerful Online Digital Archive of Surfing"/>
    <b v="0"/>
    <n v="20000"/>
    <n v="26438"/>
    <s v="successful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  <s v="nonfiction"/>
  </r>
  <r>
    <n v="731"/>
    <s v="Portland Boat Tours:  From Dream to Business"/>
    <s v="Be part of the excitement by supporting our first season offering unique perspectives of Portland from the water."/>
    <b v="0"/>
    <n v="5000"/>
    <n v="6300"/>
    <s v="successful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  <s v="nonfiction"/>
  </r>
  <r>
    <n v="732"/>
    <s v="Chess puzzles in your pocket: a new eBook"/>
    <s v="A great collection of puzzles to take and enjoy anywhere in the world - have fun, challenge yourself, and become a better chess player!"/>
    <b v="0"/>
    <n v="40"/>
    <n v="64"/>
    <s v="successful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  <s v="nonfiction"/>
  </r>
  <r>
    <n v="733"/>
    <s v="Sinatra Cookbook - Recipes for the Ruby framework"/>
    <s v="Sinatra Cookbook is an ebook featuring 12 fantastic example applications built on the Sinatra framework and many well known Ruby gems."/>
    <b v="0"/>
    <n v="2500"/>
    <n v="3012"/>
    <s v="successful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s v="nonfiction"/>
  </r>
  <r>
    <n v="734"/>
    <s v="Sideswiped"/>
    <s v="Sideswiped is my story of growing in and trusting God through the mess and mysteries of life."/>
    <b v="0"/>
    <n v="8500"/>
    <n v="10670"/>
    <s v="successful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  <s v="nonfiction"/>
  </r>
  <r>
    <n v="735"/>
    <s v="TOP FUEL FOR LIFE - Life Lessons from a Crew Chief"/>
    <s v="TOP FUEL FOR LIFE â€¦ a true story of victory, unimaginable loss_x000a_and the epiphany that changed everything."/>
    <b v="0"/>
    <n v="47000"/>
    <n v="53771"/>
    <s v="successful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  <s v="nonfiction"/>
  </r>
  <r>
    <n v="736"/>
    <s v="What Happens in Vegas Stays on YouTube"/>
    <s v="I'm writing a new book! Topic: Privacy is Dead. What does a world without privacy mean for humanity? Our reputations? Our kids?"/>
    <b v="0"/>
    <n v="3600"/>
    <n v="11345"/>
    <s v="successful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s v="nonfiction"/>
  </r>
  <r>
    <n v="737"/>
    <s v="Eat Mendocino: Writing the Book"/>
    <s v="For one year, two women exclusively ate food produced within Mendocino County, CA. Now, they will write a book about their adventures."/>
    <b v="0"/>
    <n v="5000"/>
    <n v="6120"/>
    <s v="successful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  <s v="nonfiction"/>
  </r>
  <r>
    <n v="738"/>
    <s v="Under the Sour Sun: Hunger through the Eyes of a Child"/>
    <s v="The true story of a child's struggle with hunger, poverty, and war in El Salvador."/>
    <b v="0"/>
    <n v="1500"/>
    <n v="1601"/>
    <s v="successful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b v="0"/>
    <n v="6000"/>
    <n v="9500"/>
    <s v="successful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b v="0"/>
    <n v="3000"/>
    <n v="3222"/>
    <s v="successful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s v="nonfiction"/>
  </r>
  <r>
    <n v="741"/>
    <s v="reVILNA: the vilna ghetto project"/>
    <s v="A revolutionary digital mapping project of the Vilna Ghetto"/>
    <b v="0"/>
    <n v="13000"/>
    <n v="13293.8"/>
    <s v="successful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b v="0"/>
    <n v="1400"/>
    <n v="1550"/>
    <s v="successful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b v="0"/>
    <n v="550"/>
    <n v="814"/>
    <s v="successful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  <s v="nonfiction"/>
  </r>
  <r>
    <n v="744"/>
    <s v="A Revolutionary Leadership Resource Book"/>
    <s v="Join others to help create a world that is possible -- in your workplace, community and society!"/>
    <b v="0"/>
    <n v="5000"/>
    <n v="5116"/>
    <s v="successful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b v="0"/>
    <n v="2220"/>
    <n v="3976"/>
    <s v="successful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  <s v="nonfiction"/>
  </r>
  <r>
    <n v="746"/>
    <s v="Attention: People With Body Parts"/>
    <s v="This is a book of letters. Letters to our body parts."/>
    <b v="0"/>
    <n v="2987"/>
    <n v="3318"/>
    <s v="successful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  <s v="nonfiction"/>
  </r>
  <r>
    <n v="747"/>
    <s v="Trash is Treasure"/>
    <s v="My creations are born in different cultural environment around the globe with Â« what is already there Â» and act as a social impulse"/>
    <b v="0"/>
    <n v="7000"/>
    <n v="7003"/>
    <s v="successful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  <s v="nonfiction"/>
  </r>
  <r>
    <n v="748"/>
    <s v="Meditations for the Childbearing Year - a Book"/>
    <s v="Peace on Earth begins with birth. Educating pregnant women to create a more peaceful world is what this book is all about."/>
    <b v="0"/>
    <n v="2000"/>
    <n v="2005"/>
    <s v="successful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s v="nonfiction"/>
  </r>
  <r>
    <n v="749"/>
    <s v="chartwellwest.com"/>
    <s v="A place for rational, fact and data based non-partisan political and societal commentary on things that matter to Americans."/>
    <b v="0"/>
    <n v="10000"/>
    <n v="10556"/>
    <s v="successful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  <s v="nonfiction"/>
  </r>
  <r>
    <n v="750"/>
    <s v="A book no one should have to write-but everyone should read."/>
    <s v="The epic adventure of a 33 year journey surviving 4 open heart surgeries- emotionally powerful. Graphic. Honest. Funny"/>
    <b v="0"/>
    <n v="4444"/>
    <n v="4559"/>
    <s v="successful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  <s v="nonfiction"/>
  </r>
  <r>
    <n v="751"/>
    <s v="Surviving the Journey: Letters from the Railroad"/>
    <s v="A young cancer survivor embarks on a cross country railroad adventure while writing her memoir through letters."/>
    <b v="0"/>
    <n v="3000"/>
    <n v="3555"/>
    <s v="successful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b v="0"/>
    <n v="5000"/>
    <n v="5585"/>
    <s v="successful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b v="0"/>
    <n v="10000"/>
    <n v="12800"/>
    <s v="successful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b v="0"/>
    <n v="2000"/>
    <n v="2075"/>
    <s v="successful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b v="0"/>
    <n v="2500"/>
    <n v="2547.69"/>
    <s v="successful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  <s v="nonfiction"/>
  </r>
  <r>
    <n v="756"/>
    <s v="Shemdegi Sadguri: photopoetic commentary on Eastern Europe"/>
    <s v="A mixed media (poetry, photo, prose and sound) text focusing on/inspired by rural life in former Communist republics. "/>
    <b v="0"/>
    <n v="700"/>
    <n v="824"/>
    <s v="successful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b v="0"/>
    <n v="250"/>
    <n v="595"/>
    <s v="successful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  <s v="nonfiction"/>
  </r>
  <r>
    <n v="758"/>
    <s v="Publish Waiting On Humanity"/>
    <s v="I am publishing my book, Waiting on Humanity and need some finishing funds to do so."/>
    <b v="0"/>
    <n v="2500"/>
    <n v="2550"/>
    <s v="successful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  <s v="nonfiction"/>
  </r>
  <r>
    <n v="759"/>
    <s v="Wild Ruins"/>
    <s v="Help me search for the lost ruins of the UK. A unique guide to  lesser known and somewhat known ruins of Britain."/>
    <b v="0"/>
    <n v="5000"/>
    <n v="5096"/>
    <s v="successful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b v="0"/>
    <n v="2200"/>
    <n v="0"/>
    <s v="failed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  <s v="fiction"/>
  </r>
  <r>
    <n v="761"/>
    <s v="DONE WITH DEATH"/>
    <s v="The day Chuck died was the day everything changed. Now he has to save the afterlife from extinction or die again trying."/>
    <b v="0"/>
    <n v="5000"/>
    <n v="235"/>
    <s v="failed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  <s v="fiction"/>
  </r>
  <r>
    <n v="762"/>
    <s v="Where we used to live - eBook (PROJECT 80%)"/>
    <s v="An original-well-done eBook. Mainly about fiction, action, adventure, and mystery. A story that you've never read!"/>
    <b v="0"/>
    <n v="3500"/>
    <n v="0"/>
    <s v="failed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  <s v="fiction"/>
  </r>
  <r>
    <n v="763"/>
    <s v="Highland Sabre - A Black Beast Books Project"/>
    <s v="Highland Sabre explores a possible yet terrifying explanation for the mystery big cats said to prowl the British countryside."/>
    <b v="0"/>
    <n v="4290"/>
    <n v="5"/>
    <s v="failed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  <s v="fiction"/>
  </r>
  <r>
    <n v="764"/>
    <s v="[JOE]KES"/>
    <s v="[JOE]KES is a book full of over 200 original, sometimes funny, pun-ish Joekes. If you hate the book, use it as a coster!"/>
    <b v="0"/>
    <n v="5000"/>
    <n v="0"/>
    <s v="failed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  <s v="fiction"/>
  </r>
  <r>
    <n v="765"/>
    <s v="Dirty Quiet Money"/>
    <s v="To survive, an American socialite must fight with a Mafia boss in the French Resistance, but will his underworld ruin her in the end?"/>
    <b v="0"/>
    <n v="7000"/>
    <n v="2521"/>
    <s v="failed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b v="0"/>
    <n v="4000"/>
    <n v="0"/>
    <s v="failed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  <s v="fiction"/>
  </r>
  <r>
    <n v="767"/>
    <s v="Jury of Peers: A Novel of Online Justice"/>
    <s v="Jury of Peers is a complete novel, and it's good._x000a_All it needs now?  _x000a_More readers.  About ten million more._x000a_Let's get 'em."/>
    <b v="0"/>
    <n v="5000"/>
    <n v="177"/>
    <s v="failed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  <s v="fiction"/>
  </r>
  <r>
    <n v="768"/>
    <s v="A dream of becoming an upcoming Author"/>
    <s v="Haunted by a wrong decision and hunted by a Tall Dark Stranger, a misguided teen struggles to find her way home ..or will she make it?"/>
    <b v="0"/>
    <n v="2500"/>
    <n v="0"/>
    <s v="failed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s v="fiction"/>
  </r>
  <r>
    <n v="769"/>
    <s v="Sorry I Tripped in Your Yard"/>
    <s v="Over a year of dedication has produced amazing photos and stirring words. The last step is to help those words appear in a printed book"/>
    <b v="0"/>
    <n v="4000"/>
    <n v="1656"/>
    <s v="failed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b v="0"/>
    <n v="17500"/>
    <n v="0"/>
    <s v="failed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  <s v="fiction"/>
  </r>
  <r>
    <n v="771"/>
    <s v="Donald Trump Presidential Stress Cube"/>
    <s v="A satire gift, the stress cube has original artwork, comes on a custom mahogany stand and has a funny exercise booklet."/>
    <b v="0"/>
    <n v="38000"/>
    <n v="10"/>
    <s v="failed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b v="0"/>
    <n v="1500"/>
    <n v="50"/>
    <s v="failed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  <s v="fiction"/>
  </r>
  <r>
    <n v="773"/>
    <s v="Expansion of The Mortis Chronicles"/>
    <s v="The Mortis Chronicles is a hard hitting, thought provoking and action packed indie published series. You know you want to read!"/>
    <b v="0"/>
    <n v="3759"/>
    <n v="32"/>
    <s v="failed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  <s v="fiction"/>
  </r>
  <r>
    <n v="774"/>
    <s v="Arabella makes her novel Pants On FIre! an audio book!"/>
    <s v="Arabella seeks studio time to professionally read her novel, making it available to listeners as an audio book on audible.com"/>
    <b v="0"/>
    <n v="500"/>
    <n v="351"/>
    <s v="failed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  <s v="fiction"/>
  </r>
  <r>
    <n v="775"/>
    <s v="Scorned: A LeKrista Scott, Vampire Hunted Novel"/>
    <s v="Scorned is the first in a series that I have been working on for two years and it's time to get it published."/>
    <b v="0"/>
    <n v="10000"/>
    <n v="170"/>
    <s v="failed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  <s v="fiction"/>
  </r>
  <r>
    <n v="776"/>
    <s v="Run Ragged"/>
    <s v="Would anything change if women were in charge? Book Clubs, readers, and critics herald the latest by award-winning author, Aguila."/>
    <b v="0"/>
    <n v="7000"/>
    <n v="3598"/>
    <s v="failed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  <s v="fiction"/>
  </r>
  <r>
    <n v="777"/>
    <s v="One Minute Gone: Manhattan Noir: a novel and backstory book"/>
    <s v="One Minute Gone is a murder mystery drawn from real people and events. Read Chapter One at http://davidhansardblog.wordpress.com."/>
    <b v="0"/>
    <n v="3000"/>
    <n v="21"/>
    <s v="failed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  <s v="fiction"/>
  </r>
  <r>
    <n v="778"/>
    <s v="Summers' Love, A Cute and Funny Cinderella Love Story"/>
    <s v="Laughter, tears and good times in the warm glow of Summer s Love. The perfect recipe for the winter blahs."/>
    <b v="0"/>
    <n v="500"/>
    <n v="2"/>
    <s v="failed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  <s v="fiction"/>
  </r>
  <r>
    <n v="779"/>
    <s v="Silenus March: A Novel"/>
    <s v="A novel. Beautiful. Sparse. The truth behind the American Dream seen from the eyes of a young wanderer in the midst of the economic collapse. "/>
    <b v="0"/>
    <n v="15000"/>
    <n v="400"/>
    <s v="failed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  <s v="fiction"/>
  </r>
  <r>
    <n v="780"/>
    <s v="Wess Meets West - Press Our New Album on CD!"/>
    <s v="We are finishing up recording our new record and we would like help with its physical CD release."/>
    <b v="0"/>
    <n v="1000"/>
    <n v="1040"/>
    <s v="successful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s v="rock"/>
  </r>
  <r>
    <n v="781"/>
    <s v="Touring the United States This July"/>
    <s v="&quot;WE ARE ON A MISSION TO TOUR THE UNITED STATES NON-STOP. TO DO SO WE NEED TO PURCHASE A NEW VAN.&quot;"/>
    <b v="0"/>
    <n v="800"/>
    <n v="1065.23"/>
    <s v="successful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  <s v="rock"/>
  </r>
  <r>
    <n v="782"/>
    <s v="Richie Ray finally records a new record!"/>
    <s v="After almost three years of being out of music, I've decided to finally make the solo record I've wanted to do for years."/>
    <b v="0"/>
    <n v="700"/>
    <n v="700"/>
    <s v="successful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  <s v="rock"/>
  </r>
  <r>
    <n v="783"/>
    <s v="Fund The Red Masque's New Album, &quot;Mythalogue&quot;"/>
    <s v="The Red Masque will be heading into the studio in late April to begin recording their new album, tentatively titled &quot;Mythalogue&quot;."/>
    <b v="0"/>
    <n v="1500"/>
    <n v="2222"/>
    <s v="successful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  <s v="rock"/>
  </r>
  <r>
    <n v="784"/>
    <s v="STEELcyclopedia - The Titans of Hard Rock"/>
    <s v="The book I am working on now is the third is a series of rock encyclopedias. However, I am in need of funding to cover the photo costs."/>
    <b v="0"/>
    <n v="1000"/>
    <n v="1025"/>
    <s v="successful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  <s v="rock"/>
  </r>
  <r>
    <n v="785"/>
    <s v="Treedom's NEW album fund!"/>
    <s v="Treedom wants to record a second album! We have a lot of new material, and we wanted to capture our new sound in a record for our fans."/>
    <b v="0"/>
    <n v="500"/>
    <n v="903.14"/>
    <s v="successful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  <s v="rock"/>
  </r>
  <r>
    <n v="786"/>
    <s v="New Album: BRICK AND MORTAR. New Book: HITLESS WONDER."/>
    <s v="In June, Columbus rock veterans, Watershed, will release and tour behind a new album, BRICK AND MORTAR."/>
    <b v="0"/>
    <n v="5000"/>
    <n v="7140"/>
    <s v="successful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  <s v="rock"/>
  </r>
  <r>
    <n v="787"/>
    <s v="Mahayla CD Pressing"/>
    <s v="We've made our goal with your help. Thanks so much! This is a great time to pre-purchase the album and get some extra perks."/>
    <b v="0"/>
    <n v="1200"/>
    <n v="1370"/>
    <s v="successful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  <s v="rock"/>
  </r>
  <r>
    <n v="788"/>
    <s v="HELP UNRB GO ON TOUR!"/>
    <s v="With all of our money going towards our new full-length album and merch, we need your help so we don't end up stranded on tour."/>
    <b v="0"/>
    <n v="1000"/>
    <n v="2035.05"/>
    <s v="successful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  <s v="rock"/>
  </r>
  <r>
    <n v="789"/>
    <s v="Reluctant Hero's &quot;All As One&quot; EP"/>
    <s v="Reluctant Hero is getting ready to record their next EP titled All As One! Studio dates are set for January 18th-22nd! Let's work!"/>
    <b v="0"/>
    <n v="1700"/>
    <n v="1860"/>
    <s v="successful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b v="0"/>
    <n v="10000"/>
    <n v="14437.46"/>
    <s v="successful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b v="0"/>
    <n v="7500"/>
    <n v="7790"/>
    <s v="successful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  <s v="rock"/>
  </r>
  <r>
    <n v="792"/>
    <s v="&quot;Believable Lies&quot; - The Album"/>
    <s v="Rock n' Roll about the intersection of lies and belief: the Believable Lie."/>
    <b v="0"/>
    <n v="2500"/>
    <n v="2511.11"/>
    <s v="successful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b v="0"/>
    <n v="2750"/>
    <n v="2826.43"/>
    <s v="successful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  <s v="rock"/>
  </r>
  <r>
    <n v="794"/>
    <s v="Begins Again"/>
    <s v="The Brian Davis Band is a group of friends that want to share their lives and experiences through music that connects with people."/>
    <b v="0"/>
    <n v="8000"/>
    <n v="8425"/>
    <s v="successful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b v="0"/>
    <n v="14000"/>
    <n v="15650"/>
    <s v="successful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  <s v="rock"/>
  </r>
  <r>
    <n v="796"/>
    <s v="Madrone: New Album for 2013"/>
    <s v="Madrone is an independent band creating melodic, emotional, _x000a_alternative-rock needing your help to finish their new album."/>
    <b v="0"/>
    <n v="10000"/>
    <n v="10135"/>
    <s v="successful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  <s v="rock"/>
  </r>
  <r>
    <n v="797"/>
    <s v="Lust Control NEW CD!!!"/>
    <s v="Help Lust Control Kickstart their first cd in 20 years!!  To be mixed by Rocky Gray (Living Sacrifice, Soul Embraced, Evanescence)!!"/>
    <b v="0"/>
    <n v="3000"/>
    <n v="3226"/>
    <s v="successful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  <s v="rock"/>
  </r>
  <r>
    <n v="798"/>
    <s v="Eric Stuart Band 4 Song EP &quot;Character&quot;"/>
    <s v="We have some great new songs and want to record a special edition 4 song EP as our next Eric Stuart Band release"/>
    <b v="0"/>
    <n v="3500"/>
    <n v="4021"/>
    <s v="successful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  <s v="rock"/>
  </r>
  <r>
    <n v="799"/>
    <s v="Ryan Caskey's BREAKOUT ALBUM, ready to CHARGE"/>
    <s v="Los Angeles-based recording artist Ryan Caskey joined forces with producer Eddie Hedges to record alternative rock masterworks."/>
    <b v="0"/>
    <n v="5000"/>
    <n v="5001"/>
    <s v="successful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  <s v="rock"/>
  </r>
  <r>
    <n v="800"/>
    <s v="LF4 WildFire"/>
    <s v="Scotland's premier classic rock and metal festival, 3 days, 3-4 stages, family friendly,  for people of all ages"/>
    <b v="0"/>
    <n v="1500"/>
    <n v="2282"/>
    <s v="successful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  <s v="rock"/>
  </r>
  <r>
    <n v="801"/>
    <s v="SLUTEVER DO AMERICA TOUR"/>
    <s v="ALL WE WANT TO DO IS DRIVE AROUND AMERICA AND PLAY A BUNCH OF SHOWS, BUT WE DON'T HAVE ANY MONEY..."/>
    <b v="0"/>
    <n v="2000"/>
    <n v="2230.4299999999998"/>
    <s v="successful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  <s v="rock"/>
  </r>
  <r>
    <n v="802"/>
    <s v="Vaz Tour/Musical Documentation of Australia and SE Asia"/>
    <s v="Vaz invades 2 new continents in the Eastern Hemisphere and brings home a Split Single, a Video Documentary and a Live Record from Asia."/>
    <b v="0"/>
    <n v="6000"/>
    <n v="6080"/>
    <s v="successful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  <s v="rock"/>
  </r>
  <r>
    <n v="803"/>
    <s v="The Beautiful Refrain's &quot;Page One&quot; Project"/>
    <s v="We're recording our first single in Nashville this summer and sending it to radio with Shamrock Media Group.  We need your help!!"/>
    <b v="0"/>
    <n v="2300"/>
    <n v="2835"/>
    <s v="successful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  <s v="rock"/>
  </r>
  <r>
    <n v="804"/>
    <s v="City of Sound - A city full of stories untold"/>
    <s v="Hope and Inspiration.  That is what this project is all about. In the midst of a dark and broken world our stories can speak life."/>
    <b v="0"/>
    <n v="5500"/>
    <n v="5500"/>
    <s v="successful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  <s v="rock"/>
  </r>
  <r>
    <n v="805"/>
    <s v="Virtual CH - The One-Man-Mixed-Media-Rock-Band Debut"/>
    <s v="Be a part of Virtual CH's debut Video and Record release.  Help fund their debut music video and record mixing expenses."/>
    <b v="0"/>
    <n v="3000"/>
    <n v="3150"/>
    <s v="successful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  <s v="rock"/>
  </r>
  <r>
    <n v="806"/>
    <s v="Golden Animals NEW Album!"/>
    <s v="Help Golden Animals finish their NEW Album!"/>
    <b v="0"/>
    <n v="8000"/>
    <n v="8355"/>
    <s v="successful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  <s v="rock"/>
  </r>
  <r>
    <n v="807"/>
    <s v="Sic Vita - New EP Release - 2017"/>
    <s v="Join the Sic Vita family and lend a hand as we create a new album!"/>
    <b v="0"/>
    <n v="4000"/>
    <n v="4205"/>
    <s v="successful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  <s v="rock"/>
  </r>
  <r>
    <n v="808"/>
    <s v="The Micronite Filters | Wizard Blood Vinyl"/>
    <s v="The Micronite Filters have a blood curdling sonic adventure ready for psychedelic swirled vinyl for the best possible auditory journey."/>
    <b v="0"/>
    <n v="4500"/>
    <n v="4500"/>
    <s v="successful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  <s v="rock"/>
  </r>
  <r>
    <n v="809"/>
    <s v="Peter's New Album!!"/>
    <s v="Acknowledged songwriter looking to record album of new songs to secure a Publishing Contract"/>
    <b v="0"/>
    <n v="4000"/>
    <n v="4151"/>
    <s v="successful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b v="0"/>
    <n v="1500"/>
    <n v="1575"/>
    <s v="successful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  <s v="rock"/>
  </r>
  <r>
    <n v="811"/>
    <s v="Love Water Tour"/>
    <s v="We need your financial support to cover the tour costs!  (Sound, lights, travel, stage design)"/>
    <b v="0"/>
    <n v="1000"/>
    <n v="1040"/>
    <s v="successful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  <s v="rock"/>
  </r>
  <r>
    <n v="812"/>
    <s v="Don Walrus wants to press a record!!"/>
    <s v="Gainesville's pop punk 3 piece Assassinate The Scientist started a new band and they want to release a 7&quot;, but they need your help!!"/>
    <b v="0"/>
    <n v="600"/>
    <n v="911"/>
    <s v="successful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  <s v="rock"/>
  </r>
  <r>
    <n v="813"/>
    <s v="Rules of Civility and Decent Behavior"/>
    <s v="A pre order campaign to fund the pressing of our second full length vinyl LP"/>
    <b v="0"/>
    <n v="1500"/>
    <n v="2399.94"/>
    <s v="successful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  <s v="rock"/>
  </r>
  <r>
    <n v="814"/>
    <s v="Help Pat The Human Get A Tour Van!"/>
    <s v="We have been a band since 2007, but we've never hit the road. That's messed up... So this summer, we're trying to and need your help!"/>
    <b v="0"/>
    <n v="1000"/>
    <n v="1273"/>
    <s v="successful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  <s v="rock"/>
  </r>
  <r>
    <n v="815"/>
    <s v="Some Late Help for The Early Reset"/>
    <s v="Be a part of helping The Early Reset finish their new 7 song EP."/>
    <b v="0"/>
    <n v="4000"/>
    <n v="4280"/>
    <s v="successful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  <s v="rock"/>
  </r>
  <r>
    <n v="816"/>
    <s v="Help Friends and Family Release Their Debut Album"/>
    <s v="Friends and Family have an album for you. They need your help to release it to the world."/>
    <b v="0"/>
    <n v="7000"/>
    <n v="8058.55"/>
    <s v="successful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b v="0"/>
    <n v="1500"/>
    <n v="2056.66"/>
    <s v="successful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  <s v="rock"/>
  </r>
  <r>
    <n v="818"/>
    <s v="Repair Orwell's tour van for a West Coast Tour!"/>
    <s v="Orwell is hitting the road this August for a West Coast tour and we need substantial van repairs in order to get there.  Dates booked."/>
    <b v="0"/>
    <n v="350"/>
    <n v="545"/>
    <s v="successful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  <s v="rock"/>
  </r>
  <r>
    <n v="819"/>
    <s v="Winter Tour"/>
    <s v="We are touring the Southeast in support of our new EP"/>
    <b v="0"/>
    <n v="400"/>
    <n v="435"/>
    <s v="successful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  <s v="rock"/>
  </r>
  <r>
    <n v="820"/>
    <s v="Wyatt Lowe &amp; the Ottomatics Summer 2014 Tour!"/>
    <s v="Wyatt Lowe &amp; the Ottomatics will be hitting the road this June on a North and Southwest Summer 2014 tour!"/>
    <b v="0"/>
    <n v="2000"/>
    <n v="2681"/>
    <s v="successful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b v="0"/>
    <n v="17482"/>
    <n v="17482"/>
    <s v="successful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  <s v="rock"/>
  </r>
  <r>
    <n v="822"/>
    <s v="Soul Easy - Making music for our friends."/>
    <s v="Soul Easy recording our first full length CD.  Inspired by lots of friends and lots of good times."/>
    <b v="0"/>
    <n v="3000"/>
    <n v="3575"/>
    <s v="successful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  <s v="rock"/>
  </r>
  <r>
    <n v="823"/>
    <s v="Debut Album"/>
    <s v="Eyes For Fire is finally ready to release their Debut Album but we need YOU to help us put the final touches on it."/>
    <b v="0"/>
    <n v="800"/>
    <n v="1436"/>
    <s v="successful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  <s v="rock"/>
  </r>
  <r>
    <n v="824"/>
    <s v="Hi Ho Silver Oh - The West Coast Tour"/>
    <s v="Hi Ho Silver Oh is going on a West Coast tour! We'll be starting in Santa Barbara, and spreading our tunes all the way to Seattle and back."/>
    <b v="0"/>
    <n v="1600"/>
    <n v="2150.1"/>
    <s v="successful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  <s v="rock"/>
  </r>
  <r>
    <n v="825"/>
    <s v="KILL FREEMAN"/>
    <s v="Kickstarting Kill Freeman independently. Help fund the New Record, Video and Live Shows."/>
    <b v="0"/>
    <n v="12500"/>
    <n v="12554"/>
    <s v="successful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  <s v="rock"/>
  </r>
  <r>
    <n v="826"/>
    <s v="Protect The Dream Debut Album"/>
    <s v="Protect The Dream is preparing to record their debut album 8 years in the making. Lets make it happen Kickstarter!"/>
    <b v="0"/>
    <n v="5500"/>
    <n v="5580"/>
    <s v="successful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  <s v="rock"/>
  </r>
  <r>
    <n v="827"/>
    <s v="Losing Wings EP Release &amp; Our First Tour"/>
    <s v="We want to release our Losing Wings EP on a week-long tour of California's music scene!  We've got the EP made, we just need gas money!"/>
    <b v="0"/>
    <n v="300"/>
    <n v="310"/>
    <s v="successful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  <s v="rock"/>
  </r>
  <r>
    <n v="828"/>
    <s v="It's Now or Never for the Icarus Witch Project!"/>
    <s v="Our new CD comes out July 3. We have self-financed the project with money from our shows but now need additional funding for video."/>
    <b v="0"/>
    <n v="1300"/>
    <n v="1391"/>
    <s v="successful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  <s v="rock"/>
  </r>
  <r>
    <n v="829"/>
    <s v="Monk"/>
    <s v="We are a band from South East London- each member is19 years OA. We have been together for two years. Taking pride in making good music"/>
    <b v="0"/>
    <n v="500"/>
    <n v="520"/>
    <s v="successful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  <s v="rock"/>
  </r>
  <r>
    <n v="830"/>
    <s v="Dark Disco Club's new album"/>
    <s v="We're making a high energy, fist pumpin', pelvis-thrusting new Rock n Roll album and we'd love for you to be a part of it."/>
    <b v="0"/>
    <n v="1800"/>
    <n v="1941"/>
    <s v="successful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  <s v="rock"/>
  </r>
  <r>
    <n v="831"/>
    <s v="Let The 7Horse Run!"/>
    <s v="7Horse is a new band with a self-funded album and a show they want to rock in your town!"/>
    <b v="0"/>
    <n v="1500"/>
    <n v="3500"/>
    <s v="successful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  <s v="rock"/>
  </r>
  <r>
    <n v="832"/>
    <s v="OMG! You Can Help Hello Kelly Make Their New Record!"/>
    <s v="Being in a band can make you feel like clowns, but we've got the best fans so we're not too worried. You are the new record labels!!"/>
    <b v="0"/>
    <n v="15000"/>
    <n v="15091.06"/>
    <s v="successful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  <s v="rock"/>
  </r>
  <r>
    <n v="833"/>
    <s v="Ragman Rolls"/>
    <s v="This is an American rock album."/>
    <b v="0"/>
    <n v="6000"/>
    <n v="6100"/>
    <s v="successful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  <s v="rock"/>
  </r>
  <r>
    <n v="834"/>
    <s v="VANS Warped Tour or BUST!"/>
    <s v="We were selected out of 4,000 bands to play on VANS Warped Tour! Amazing opportunity, but touring costs $$$!  We REALLY need your help!"/>
    <b v="0"/>
    <n v="5500"/>
    <n v="7206"/>
    <s v="successful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b v="0"/>
    <n v="2000"/>
    <n v="2345"/>
    <s v="successful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  <s v="rock"/>
  </r>
  <r>
    <n v="836"/>
    <s v="DESMADRE Full Album + Press Kit"/>
    <s v="An album you can bring home to mom."/>
    <b v="0"/>
    <n v="5000"/>
    <n v="5046.5200000000004"/>
    <s v="successful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  <s v="rock"/>
  </r>
  <r>
    <n v="837"/>
    <s v="Take 147 - Nothin' to Lose CD Project"/>
    <s v="Take 147 is currently in the process of recording the debut album called, &quot;Nothin' to Lose&quot;."/>
    <b v="0"/>
    <n v="2500"/>
    <n v="3045"/>
    <s v="successful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  <s v="rock"/>
  </r>
  <r>
    <n v="838"/>
    <s v="Be a part of The Paper Melody's next chapter: EP and Videos"/>
    <s v="The Paper Melody wants YOU to be a part of the next chapter! Be a part of the process of our brand new EP and Music Videos!"/>
    <b v="0"/>
    <n v="2000"/>
    <n v="2908"/>
    <s v="successful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  <s v="rock"/>
  </r>
  <r>
    <n v="839"/>
    <s v="The Waffle Stompers - We'll Never Die"/>
    <s v="The Waffle Stompers need your support to keep doing what we love--go on tour, make music and music videos."/>
    <b v="0"/>
    <n v="5000"/>
    <n v="5830.83"/>
    <s v="successful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  <s v="rock"/>
  </r>
  <r>
    <n v="840"/>
    <s v="Carl King's New Album: Grand Architects Of The Universe"/>
    <s v="Carl King / Sir Millard Mulch / Dr. Zoltan Ã˜belisk is making a new 45-minute instrumental sci-fi album!"/>
    <b v="0"/>
    <n v="10000"/>
    <n v="12041.66"/>
    <s v="successful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  <s v="metal"/>
  </r>
  <r>
    <n v="841"/>
    <s v="Peering Through The Lens Of Time - Dan Mumm - Studio Album"/>
    <s v="Dan Mumm's 2nd studio album. An ambitious project - Dan will attempt his best musical work yet, drawing influence from across the ages."/>
    <b v="0"/>
    <n v="5000"/>
    <n v="5066"/>
    <s v="successful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b v="0"/>
    <n v="2500"/>
    <n v="2608"/>
    <s v="successful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  <s v="metal"/>
  </r>
  <r>
    <n v="843"/>
    <s v="The New Album: Dig Deeper"/>
    <s v="Five metal heads dedicated to our passion for music. We believe music is Freedom, Unity &amp; Escape. Join us on our mission to Dig Deeper."/>
    <b v="0"/>
    <n v="3000"/>
    <n v="8014"/>
    <s v="successful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  <s v="metal"/>
  </r>
  <r>
    <n v="844"/>
    <s v="FROSTBURN - Lords of the Trident's new album!"/>
    <s v="The NEW ALBUM from the MOST METAL BAND ON EARTH is here! (WARNING: May cause melted faces and headbanging-related spinal trauma!)"/>
    <b v="0"/>
    <n v="3000"/>
    <n v="5824"/>
    <s v="successful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  <s v="metal"/>
  </r>
  <r>
    <n v="845"/>
    <s v="Shadow and Steel: The new album from Master Sword"/>
    <s v="Help Legend of Zelda tribute band Master Sword complete their latest heavy metal album: Shadow and Steel!"/>
    <b v="0"/>
    <n v="5000"/>
    <n v="6019.01"/>
    <s v="successful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  <s v="metal"/>
  </r>
  <r>
    <n v="846"/>
    <s v="CURVE: The debut album from Miroist needs awesome merch"/>
    <s v="Pre-order and help me fund new merchandise so we can make the album release something amazing."/>
    <b v="0"/>
    <n v="1100"/>
    <n v="1342.01"/>
    <s v="successful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  <s v="metal"/>
  </r>
  <r>
    <n v="847"/>
    <s v="CENTROPYMUSIC"/>
    <s v="MUSIC WITH MEANING!  MUSIC THAT MATTERS!!!"/>
    <b v="0"/>
    <n v="10"/>
    <n v="10"/>
    <s v="successful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  <s v="metal"/>
  </r>
  <r>
    <n v="848"/>
    <s v="God Am"/>
    <s v="God Am, a Grunge/Doom metal band, who have been trying to fund the production of our EP to bring you a unique aural assault."/>
    <b v="0"/>
    <n v="300"/>
    <n v="300"/>
    <s v="successful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  <s v="metal"/>
  </r>
  <r>
    <n v="849"/>
    <s v="The Nightingale: A Gothic Fairytale"/>
    <s v="&quot;Guard your passion as if your life depended on it, for well it might!&quot;_x000a_Join Nightingale in her journey through the Poison Garden."/>
    <b v="0"/>
    <n v="4000"/>
    <n v="4796"/>
    <s v="successful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  <s v="metal"/>
  </r>
  <r>
    <n v="850"/>
    <s v="Yet Further: Sioum's Second Full-Length Album"/>
    <s v="Help Chicago-based instrumental group Sioum complete the production of their 2nd full-length album."/>
    <b v="0"/>
    <n v="4000"/>
    <n v="6207"/>
    <s v="successful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  <s v="metal"/>
  </r>
  <r>
    <n v="851"/>
    <s v="M.F.Crew, 1er Album &quot;First Ride&quot;"/>
    <s v="Salut, nous c'est M.F.Crew, on a besoin de vous pour produire notre premier album &quot;First Ride&quot; ! :)"/>
    <b v="0"/>
    <n v="2000"/>
    <n v="2609"/>
    <s v="successful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  <s v="metal"/>
  </r>
  <r>
    <n v="852"/>
    <s v="Covers Album - Limited Vinyl Pressing"/>
    <s v="Limited edition 2x12&quot; vinyl pressing of our latest album &quot;Who Do You Think We Are?&quot;"/>
    <b v="0"/>
    <n v="3500"/>
    <n v="3674"/>
    <s v="successful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  <s v="metal"/>
  </r>
  <r>
    <n v="853"/>
    <s v="sloggoth"/>
    <s v="Help release a CD of sloggoth's first album &quot;sloggoth&quot;.  All contributors of $5 or more get a CD when the goal is met!"/>
    <b v="0"/>
    <n v="300"/>
    <n v="300"/>
    <s v="successful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  <s v="metal"/>
  </r>
  <r>
    <n v="854"/>
    <s v="Westfield Massacre - Sophomore Album &amp; Tour"/>
    <s v="Writing and Recording Sophomore record, and funding Tour to support Spring 2017 album release."/>
    <b v="0"/>
    <n v="27800"/>
    <n v="32865.300000000003"/>
    <s v="successful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  <s v="metal"/>
  </r>
  <r>
    <n v="855"/>
    <s v="AtteroTerra's Sophomore Album - Pray for Apocalypse"/>
    <s v="AtteroTerra's &quot;Pray for Apocalypse&quot; is fully completed, and only being held up by funding."/>
    <b v="0"/>
    <n v="1450"/>
    <n v="1500"/>
    <s v="successful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  <s v="metal"/>
  </r>
  <r>
    <n v="856"/>
    <s v="POWERHEAD - Wir wollen ins Studio!!!"/>
    <s v="Wir, die Heavy/Thrash Band &quot;Powerhead&quot; wollen ins Studio und eine Promo CD aufnehmen. Songs haben wir, Geld nicht ;-) ... und los!! :-)"/>
    <b v="0"/>
    <n v="250"/>
    <n v="545"/>
    <s v="successful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  <s v="metal"/>
  </r>
  <r>
    <n v="857"/>
    <s v="A Reason To Breathe - DEBUT ALBUM"/>
    <s v="Modern Post-Hardcore/Electro music (Hardstyle, EDM, Trap, Dubstep, Dembow, House)."/>
    <b v="0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  <s v="metal"/>
  </r>
  <r>
    <n v="858"/>
    <s v="Gehtika - New Album - A Monster in Mourning"/>
    <s v="The album is written &amp; sounding epic, dark &amp; heavy! We now need your help to fund the release &amp; some spiffing limited edition merch!"/>
    <b v="0"/>
    <n v="1200"/>
    <n v="1728.07"/>
    <s v="successful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  <s v="metal"/>
  </r>
  <r>
    <n v="859"/>
    <s v="Rise With Us Campaign"/>
    <s v="We are heading to the studio to create our second album and we want you to be right there with us!"/>
    <b v="0"/>
    <n v="4000"/>
    <n v="4187"/>
    <s v="successful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b v="0"/>
    <n v="14000"/>
    <n v="2540"/>
    <s v="failed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b v="0"/>
    <n v="4500"/>
    <n v="101"/>
    <s v="failed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  <s v="jazz"/>
  </r>
  <r>
    <n v="862"/>
    <s v="The London Jazz Machine  - Jazz greats musical project"/>
    <s v="I want to work with the great John Goodsall and Percy Jones from Brand X to create the ultimate new jazz album."/>
    <b v="0"/>
    <n v="50000"/>
    <n v="170"/>
    <s v="failed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  <s v="jazz"/>
  </r>
  <r>
    <n v="863"/>
    <s v="Help Fund Jason's Debut Jazz CD &quot;Exodus&quot;"/>
    <s v="I'm making the move from a side man in local groups to the leader with this debut jazz CD project."/>
    <b v="0"/>
    <n v="2000"/>
    <n v="90"/>
    <s v="failed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  <s v="jazz"/>
  </r>
  <r>
    <n v="864"/>
    <s v="Help fund an album of LDS songs arranged for jazz piano trio"/>
    <s v="Help to make an album that will stand out in the pantheon of LDS music, an album of the highest musical and artistic standards."/>
    <b v="0"/>
    <n v="6500"/>
    <n v="2700"/>
    <s v="failed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b v="0"/>
    <n v="2200"/>
    <n v="45"/>
    <s v="failed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  <s v="jazz"/>
  </r>
  <r>
    <n v="866"/>
    <s v="California Dreamin' Tour 2015"/>
    <s v="Drivetime heads to Cali for summer tour supported by @Smoothjazz.com &amp; @JJZPhilly  #Spaghettini #The Roxy"/>
    <b v="0"/>
    <n v="3500"/>
    <n v="640"/>
    <s v="failed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  <s v="jazz"/>
  </r>
  <r>
    <n v="867"/>
    <s v="Miche Fambro - &quot;Forever Friday&quot; Jazz CD"/>
    <s v="MichÃ© Fambro records the long-awaited Jazz Crooner album.  Favorite standards, and soon-to-be classic originals in one memorable album."/>
    <b v="0"/>
    <n v="5000"/>
    <n v="1201"/>
    <s v="failed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b v="0"/>
    <n v="45000"/>
    <n v="50"/>
    <s v="failed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  <s v="jazz"/>
  </r>
  <r>
    <n v="869"/>
    <s v="Live DVD Concert by Twice As Good"/>
    <s v="The band Twice As Good wants to create and distribute a DVD of their live concert performance. This amazing band needs to be seen!"/>
    <b v="0"/>
    <n v="8800"/>
    <n v="1040"/>
    <s v="failed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b v="0"/>
    <n v="20000"/>
    <n v="62"/>
    <s v="failed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b v="0"/>
    <n v="6000"/>
    <n v="325"/>
    <s v="failed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  <s v="jazz"/>
  </r>
  <r>
    <n v="872"/>
    <s v="Songs of Africa Ensemble Goodwill Africa Tour"/>
    <s v="The Songs of Africa Ensemble embarks on their first Goodwill Africa Tour, to taste African music &amp; culture firsthand."/>
    <b v="0"/>
    <n v="8000"/>
    <n v="65"/>
    <s v="failed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  <s v="jazz"/>
  </r>
  <r>
    <n v="873"/>
    <s v="The Dreamer-An Original Jazz CD"/>
    <s v="Fall in love with &quot;The Dreamer&quot;, new original music from trumpeter Freddie Dunn!"/>
    <b v="0"/>
    <n v="3500"/>
    <n v="45"/>
    <s v="failed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  <s v="jazz"/>
  </r>
  <r>
    <n v="874"/>
    <s v="New Jerry Tachoir Group Recording"/>
    <s v="Tachoir music has been described as &quot;Highly original compositions with dazzling improvisations by virtuoso musicians&quot; - The Times"/>
    <b v="0"/>
    <n v="3000"/>
    <n v="730"/>
    <s v="failed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b v="0"/>
    <n v="5000"/>
    <n v="0"/>
    <s v="failed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  <s v="jazz"/>
  </r>
  <r>
    <n v="876"/>
    <s v="Sound Of Dobells"/>
    <s v="What was the greatest record shop ever?  DOBELLS!"/>
    <b v="0"/>
    <n v="3152"/>
    <n v="1286"/>
    <s v="failed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  <s v="jazz"/>
  </r>
  <r>
    <n v="877"/>
    <s v="A Saxidentals Music Video!!!"/>
    <s v="The Saxidentals are a Laie, HI based saxophone quartet. We have been playing gigs all around Laie and would love to make a music video!"/>
    <b v="0"/>
    <n v="2000"/>
    <n v="1351"/>
    <s v="failed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  <s v="jazz"/>
  </r>
  <r>
    <n v="878"/>
    <s v="Justin Cron's Sax Debut Album"/>
    <s v="Join in and help me make my first jazz album. I would really like to make a Christmas album and a smooth jazz CD. Want a FREE CD?"/>
    <b v="0"/>
    <n v="5000"/>
    <n v="65"/>
    <s v="failed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  <s v="jazz"/>
  </r>
  <r>
    <n v="879"/>
    <s v="Bring jazz legend Peter BrÃ¶tzmann to Minneapolis"/>
    <s v="It'll be THE event of the year for the musically adventurous types. Don't miss this chance to bring Peter BrÃ¶tzmann to our fair city!"/>
    <b v="0"/>
    <n v="2100"/>
    <n v="644"/>
    <s v="failed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  <s v="jazz"/>
  </r>
  <r>
    <n v="880"/>
    <s v="Lifelike Figures Vinyl Pressing!"/>
    <s v="A record representing an era in East Bay local music that sustained art &amp; community that deserves to be preserved on 180 gram vinyl."/>
    <b v="0"/>
    <n v="3780"/>
    <n v="113"/>
    <s v="failed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  <s v="indie rock"/>
  </r>
  <r>
    <n v="881"/>
    <s v="Funding the new album by Chris Reed and the Anime Raiders"/>
    <s v="To raise funds to finish the latest album by Chris Reed and the Anime Raiders, called &quot;Deep City Diving&quot;"/>
    <b v="0"/>
    <n v="3750"/>
    <n v="30"/>
    <s v="failed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  <s v="indie rock"/>
  </r>
  <r>
    <n v="882"/>
    <s v="The Scotty Karate Vinyl Round-Up (Scotch Bonnet)"/>
    <s v="This Full length Album Needs the real living record life. It took us 4 hard years, countless deaths and several studios but we won."/>
    <b v="0"/>
    <n v="1500"/>
    <n v="302"/>
    <s v="failed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  <s v="indie rock"/>
  </r>
  <r>
    <n v="883"/>
    <s v="Dana Lawrence Music NEW EP"/>
    <s v="Seeking supporters to help me break the 15 year streak since my last record.  Dana Lawrence Music is ready to go back into the studio!"/>
    <b v="0"/>
    <n v="5000"/>
    <n v="2001"/>
    <s v="failed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  <s v="indie rock"/>
  </r>
  <r>
    <n v="884"/>
    <s v="Angwish &quot;I Wanna Be Your Monkey&quot; Music Video"/>
    <s v="We need to hire an animal trainer to have a chimpanzee actor perform in our music video with us!"/>
    <b v="0"/>
    <n v="2000"/>
    <n v="20"/>
    <s v="failed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  <s v="indie rock"/>
  </r>
  <r>
    <n v="885"/>
    <s v="Origin - Cobrette Bardole's Sophomore Album!"/>
    <s v="Cobrette Bardole's widely anticipated sophomore release is ready for tracking and he needs your help to make it a reality!"/>
    <b v="0"/>
    <n v="1000"/>
    <n v="750"/>
    <s v="failed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  <s v="indie rock"/>
  </r>
  <r>
    <n v="886"/>
    <s v="Sap Laughter : Merch Fundraiser!"/>
    <s v="The time has finally come... Sap Laughter is in the process of updating our merchandise setup, and we need your help making it happen!"/>
    <b v="0"/>
    <n v="500"/>
    <n v="205"/>
    <s v="failed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b v="0"/>
    <n v="1000"/>
    <n v="0"/>
    <s v="failed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  <s v="indie rock"/>
  </r>
  <r>
    <n v="888"/>
    <s v="Ginger Binge's first album"/>
    <s v="Support Ginger Binge sounds. We're an independent 'cosmic Americana' band. We love to play music for you. We are grateful for your help"/>
    <b v="0"/>
    <n v="1000"/>
    <n v="72"/>
    <s v="failed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  <s v="indie rock"/>
  </r>
  <r>
    <n v="889"/>
    <s v="Ryan Harner's Full Length Album - The Wonder of the Sea"/>
    <s v="I have finally decided to follow my dream. I want to be a professional musician. This is the project that with get me there."/>
    <b v="0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b v="0"/>
    <n v="3000"/>
    <n v="125"/>
    <s v="failed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  <s v="indie rock"/>
  </r>
  <r>
    <n v="891"/>
    <s v="Den-Mate: New EP and Tour"/>
    <s v="Along with a new EP production and release, it's time to bring Den-Mate, LIVE, to a location near you - East Coast and Beyond!"/>
    <b v="0"/>
    <n v="8000"/>
    <n v="260"/>
    <s v="failed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b v="0"/>
    <n v="6000"/>
    <n v="2445"/>
    <s v="failed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  <s v="indie rock"/>
  </r>
  <r>
    <n v="893"/>
    <s v="The Big Band Theory Music Festival"/>
    <s v="The Philly music scene is full of amazing talent. This annual music festival is to celebrate those gems within that scene!"/>
    <b v="0"/>
    <n v="2000"/>
    <n v="200"/>
    <s v="failed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  <s v="indie rock"/>
  </r>
  <r>
    <n v="894"/>
    <s v="Saint Sebastian's Debut Album &amp; Short Film"/>
    <s v="Help Saint Sebastian finish their debut album, Melancholy Breakdown, accompanied by a short documentary film about fibromyalgia."/>
    <b v="0"/>
    <n v="20000"/>
    <n v="7834"/>
    <s v="failed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b v="0"/>
    <n v="8000"/>
    <n v="195"/>
    <s v="failed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  <s v="indie rock"/>
  </r>
  <r>
    <n v="896"/>
    <s v="Hardsoul Poets New Album!"/>
    <s v="The people have spoken...the stars have aligned...Hardsoul Poets are making a new record and we want our fans on the front lines."/>
    <b v="0"/>
    <n v="8000"/>
    <n v="3200"/>
    <s v="failed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  <s v="indie rock"/>
  </r>
  <r>
    <n v="897"/>
    <s v="Park XXVII Album Release"/>
    <s v="Park XXVII is putting together an album of up and coming Georgia bands. We need money to fund the recording/production costs of this cd"/>
    <b v="0"/>
    <n v="3000"/>
    <n v="0"/>
    <s v="failed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  <s v="indie rock"/>
  </r>
  <r>
    <n v="898"/>
    <s v="Foundations: 12 Songs in 2012"/>
    <s v="For each month in 2012, Sonnet will be releasing a Jesus-celebrating, grave-shattering, ear-tickling, mind-provoking song!"/>
    <b v="0"/>
    <n v="2500"/>
    <n v="70"/>
    <s v="failed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  <s v="indie rock"/>
  </r>
  <r>
    <n v="899"/>
    <s v="Lets get 48/14 pressed!!!"/>
    <s v="Lets get 48/14 pressed and in your cd players,ipods,blogs, and facebook status'. Lets get it everywhere!"/>
    <b v="0"/>
    <n v="750"/>
    <n v="280"/>
    <s v="failed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  <s v="indie rock"/>
  </r>
  <r>
    <n v="900"/>
    <s v="Project Revive: Protecting the Creative Impulse"/>
    <s v="With Project Revive, I aim to protect and nurture the creative impulse through music."/>
    <b v="0"/>
    <n v="5000"/>
    <n v="21"/>
    <s v="failed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b v="0"/>
    <n v="6500"/>
    <n v="0"/>
    <s v="failed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  <s v="jazz"/>
  </r>
  <r>
    <n v="902"/>
    <s v="MISTER BROWN"/>
    <s v="I'VE STARTED A BRAND NEW ALBUM THAT WILL FEATURE ACID JAZZ, FUNK, ROCK, AND DANCE WITH THE PROMISE OF TOURING NEXT YEAR IN THE USA"/>
    <b v="0"/>
    <n v="30000"/>
    <n v="90"/>
    <s v="failed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  <s v="jazz"/>
  </r>
  <r>
    <n v="903"/>
    <s v="U City Jazz Festival, St. Louis, MO"/>
    <s v="The U City Jazz Festival is offered for free to the community and features the best jazz talent from the midwest."/>
    <b v="0"/>
    <n v="5000"/>
    <n v="160"/>
    <s v="failed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  <s v="jazz"/>
  </r>
  <r>
    <n v="904"/>
    <s v="The Woodlands Jazz Fest"/>
    <s v="Support the preservation of Jazz and help us become a national Jazz Festival with the best music, food, and fun for all ages!"/>
    <s v="Comedy"/>
    <n v="50000"/>
    <n v="151"/>
    <s v="failed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  <s v="jazz"/>
  </r>
  <r>
    <n v="905"/>
    <s v="Jazz For Everyone!"/>
    <s v="Working hard to get into the studio to record, produce, and edit my break out CD. I hope to realize my vision!"/>
    <b v="0"/>
    <n v="6500"/>
    <n v="196"/>
    <s v="failed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  <s v="jazz"/>
  </r>
  <r>
    <n v="906"/>
    <s v="24th Music Presents Channeling Motown (Live)"/>
    <s v="The DMV's most respected saxophonist pay tribute to Motown."/>
    <b v="0"/>
    <n v="15000"/>
    <n v="0"/>
    <s v="failed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  <s v="jazz"/>
  </r>
  <r>
    <n v="907"/>
    <s v="Greg Chambers Saxophone CD"/>
    <s v="Greg Chambers' self-titled CD needs support for post production, replication, and promotion."/>
    <b v="0"/>
    <n v="2900"/>
    <n v="0"/>
    <s v="failed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  <s v="jazz"/>
  </r>
  <r>
    <n v="908"/>
    <s v="Help Tony Copeland and get free cd's and mp3's"/>
    <s v="This project is designed to help protect the environment by using Eco-friendly product packaging."/>
    <b v="0"/>
    <n v="2500"/>
    <n v="0"/>
    <s v="failed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  <s v="jazz"/>
  </r>
  <r>
    <n v="909"/>
    <s v="Philly Jazz Fest - &quot;Remembering Grover&quot;"/>
    <s v="Woody Woodland and Carol Stone, are back on the scene presenting Philly Jazz Fest â€œRemembering Groverâ€ September 22, 2012."/>
    <b v="0"/>
    <n v="16000"/>
    <n v="520"/>
    <s v="failed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  <s v="jazz"/>
  </r>
  <r>
    <n v="910"/>
    <s v="Hattie Bee's Second Album"/>
    <s v="After the success of my first album &quot;A Very Hattie Christmas&quot; I'm coming back with my second album &quot;The Way We Used To Bee&quot;."/>
    <b v="0"/>
    <n v="550"/>
    <n v="123"/>
    <s v="failed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  <s v="jazz"/>
  </r>
  <r>
    <n v="911"/>
    <s v="Hot Jazz and Latin Luxury in Lima"/>
    <s v="Promoting an &quot;over the top&quot; all inclusive jazz experience featuring top notch performers in a luxurious Latin setting in Lima, Peru."/>
    <b v="0"/>
    <n v="100000"/>
    <n v="0"/>
    <s v="failed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  <s v="jazz"/>
  </r>
  <r>
    <n v="912"/>
    <s v="Triad a new album by James Murrell"/>
    <s v="My new album will be called Triad, an album of original music performed by me &amp; guest musical artists."/>
    <b v="0"/>
    <n v="3500"/>
    <n v="30"/>
    <s v="failed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  <s v="jazz"/>
  </r>
  <r>
    <n v="913"/>
    <s v="100% Faith Jazz Gospel CD Recording Project 2012"/>
    <s v="Faith Monah is an unique Gospel-Jazz singer who scats and swings the Word of God. She is ready to record her FIRST jazzy Gospel album."/>
    <b v="0"/>
    <n v="30000"/>
    <n v="1982"/>
    <s v="failed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  <s v="jazz"/>
  </r>
  <r>
    <n v="914"/>
    <s v="Soul Of Man Video Project"/>
    <s v="This project is for the making of a music video. All funds will go towards production costs for this event only."/>
    <b v="0"/>
    <n v="1500"/>
    <n v="0"/>
    <s v="failed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  <s v="jazz"/>
  </r>
  <r>
    <n v="915"/>
    <s v="Russ Spiegel's Uncommon Knowledge: The Deep Brooklyn Suite"/>
    <s v="â€œThe Deep Brooklyn Suiteâ€ is a series of musical impressions about living and surviving in Brooklyn."/>
    <b v="0"/>
    <n v="6500"/>
    <n v="375"/>
    <s v="failed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  <s v="jazz"/>
  </r>
  <r>
    <n v="916"/>
    <s v="JMood Records &quot;New&quot; Roberto Magris Sextet New Recording Project 2010 "/>
    <s v="Our next audio recording projects are scheduled for November 1 to 3, 2010 here in Kansas City, Missouri! "/>
    <b v="0"/>
    <n v="3300"/>
    <n v="0"/>
    <s v="failed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b v="0"/>
    <n v="5000"/>
    <n v="30"/>
    <s v="failed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b v="0"/>
    <n v="3900"/>
    <n v="196"/>
    <s v="failed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  <s v="jazz"/>
  </r>
  <r>
    <n v="919"/>
    <s v="Jazz CD:  Out of The Blue"/>
    <s v="Cool jazz with a New Orleans flavor."/>
    <b v="0"/>
    <n v="20000"/>
    <n v="100"/>
    <s v="failed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  <s v="jazz"/>
  </r>
  <r>
    <n v="920"/>
    <s v="MIAMI JAZZ PROJECT: TEST OF TIME RECORDING"/>
    <s v="Miami club band records powerhouse fusion album. You don't have to be a musician to understand the sound of jazz."/>
    <b v="0"/>
    <n v="5500"/>
    <n v="0"/>
    <s v="failed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b v="0"/>
    <n v="15000"/>
    <n v="4635"/>
    <s v="failed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  <s v="jazz"/>
  </r>
  <r>
    <n v="922"/>
    <s v="THE JOEY MORANT PROJECT:   JAZZIFIED R'nB"/>
    <s v="Our goal is to help educate the world about jazz and its components; how it relates to love, romance, and success."/>
    <b v="0"/>
    <n v="27000"/>
    <n v="5680"/>
    <s v="failed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  <s v="jazz"/>
  </r>
  <r>
    <n v="923"/>
    <s v="First Solo Album - Siempre Filiberto"/>
    <s v="My first solo Album, &quot;Siempre Filiberto&quot;.  Inspired by and dedicated to a great man in my life who I recently lost to a tragic accident"/>
    <b v="0"/>
    <n v="15000"/>
    <n v="330"/>
    <s v="failed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  <s v="jazz"/>
  </r>
  <r>
    <n v="924"/>
    <s v="Africa Brass Master Class for youth"/>
    <s v="Cultural and jazz instructional classes for youth at Preservation Hall. Preserving traditional New Orleans jazz and it's African roots."/>
    <b v="0"/>
    <n v="3000"/>
    <n v="327"/>
    <s v="failed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b v="0"/>
    <n v="6000"/>
    <n v="160"/>
    <s v="failed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b v="0"/>
    <n v="7000"/>
    <n v="0"/>
    <s v="failed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  <s v="jazz"/>
  </r>
  <r>
    <n v="927"/>
    <s v="JETRO DA SILVA FUNK PROJECT"/>
    <s v="Studio CD/DVD Solo project of Pianist &amp; Keyboardist Jetro da Silva"/>
    <b v="0"/>
    <n v="20000"/>
    <n v="0"/>
    <s v="failed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  <s v="jazz"/>
  </r>
  <r>
    <n v="928"/>
    <s v="In a Jazzy Motown"/>
    <s v="A real Motown Backup singer on 22 gold and platinum albums headlines her own Jazz CD of Motown songs."/>
    <b v="0"/>
    <n v="14500"/>
    <n v="1575"/>
    <s v="failed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  <s v="jazz"/>
  </r>
  <r>
    <n v="929"/>
    <s v="EXPERIMENTAL JAZZ STUDIO RECORDING"/>
    <s v="I am searching for monetary funding to go into a good recording studio and record experimental intuitive improv jazz."/>
    <b v="0"/>
    <n v="500"/>
    <n v="0"/>
    <s v="failed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b v="0"/>
    <n v="900"/>
    <n v="345"/>
    <s v="failed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  <s v="jazz"/>
  </r>
  <r>
    <n v="931"/>
    <s v="First jazz album for Multidirectional, Now printing time!"/>
    <s v="A contemporary jazz project crossing music lines, from jazz to rock walking through some free elements and full of melody!"/>
    <b v="0"/>
    <n v="2000"/>
    <n v="131"/>
    <s v="failed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  <s v="jazz"/>
  </r>
  <r>
    <n v="932"/>
    <s v="Mandy Harvey Christmas Album"/>
    <s v="Help me to create my 3rd album, a Christmas CD with 16 Holiday/Original favorites!"/>
    <b v="0"/>
    <n v="9500"/>
    <n v="1381"/>
    <s v="failed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b v="0"/>
    <n v="2000"/>
    <n v="120"/>
    <s v="failed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  <s v="jazz"/>
  </r>
  <r>
    <n v="934"/>
    <s v="Kyle Krysa debut EP Ground Effect"/>
    <s v="Ground Effect is my first solo EP project intended to help promote Fusion and creative music music in Saskatchewan and Canada."/>
    <b v="0"/>
    <n v="5000"/>
    <n v="1520"/>
    <s v="failed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  <s v="jazz"/>
  </r>
  <r>
    <n v="935"/>
    <s v="The Art of You Too"/>
    <s v="This vocal music and spoken word project uses the  gift of life,love,hope &amp; peace to enable people to see themselves as a masterpiece!"/>
    <b v="0"/>
    <n v="3500"/>
    <n v="50"/>
    <s v="failed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  <s v="jazz"/>
  </r>
  <r>
    <n v="936"/>
    <s v="Jazz Singer, Marti Mendenhall Live Concert Recording"/>
    <s v="A CD of a live Jazz concert featuring Marti Mendenhall, George Mitchell, Scott Steed and Todd Strait."/>
    <b v="0"/>
    <n v="1400"/>
    <n v="0"/>
    <s v="failed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  <s v="jazz"/>
  </r>
  <r>
    <n v="937"/>
    <s v="&quot;Antoine Roney Trio&quot; at Cuba's Havana Jazz Festival 2013"/>
    <s v="We've been invited to perform at Jazz Festival 2013. We must request funding to successfully manage this special invitation"/>
    <b v="0"/>
    <n v="3500"/>
    <n v="40"/>
    <s v="failed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  <s v="jazz"/>
  </r>
  <r>
    <n v="938"/>
    <s v="Celebrating American Jazz &amp; Soul Music"/>
    <s v="Creating new avenues of exposure for young Jazz &amp; Soul artists_x000a_to express their Art of Music."/>
    <b v="0"/>
    <n v="7000"/>
    <n v="25"/>
    <s v="failed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b v="0"/>
    <n v="2750"/>
    <n v="40"/>
    <s v="failed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  <s v="jazz"/>
  </r>
  <r>
    <n v="940"/>
    <s v="The LUMIC Band by Cope4Golf creates a scientific golf swing."/>
    <s v="The 1st club in your bag should be between your ears!  Light up Your Brain Power. Play Smarter. Swing the LUMIC Band.."/>
    <b v="0"/>
    <n v="9000"/>
    <n v="1544"/>
    <s v="failed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b v="0"/>
    <n v="50000"/>
    <n v="1161"/>
    <s v="failed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b v="0"/>
    <n v="7500"/>
    <n v="668"/>
    <s v="failed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  <s v="wearables"/>
  </r>
  <r>
    <n v="943"/>
    <s v="SleepMode"/>
    <s v="A mask for home or travel that will give you the best, undisturbed sleep of your life."/>
    <b v="0"/>
    <n v="3000"/>
    <n v="289"/>
    <s v="failed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  <s v="wearables"/>
  </r>
  <r>
    <n v="944"/>
    <s v="RoamingTails, The Connected Pet Tag"/>
    <s v="Find your pet when it's missing, digitally store pet-related information, and locate pet friend establishments and services."/>
    <b v="0"/>
    <n v="50000"/>
    <n v="6663"/>
    <s v="failed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  <s v="wearables"/>
  </r>
  <r>
    <n v="945"/>
    <s v="CT BAND"/>
    <s v="Make your watch Smart ! CT Band is an ultra-thin, high-tech smart watch-strap awarded twice at CES 2017 las vegas"/>
    <b v="0"/>
    <n v="100000"/>
    <n v="2484"/>
    <s v="failed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  <s v="wearables"/>
  </r>
  <r>
    <n v="946"/>
    <s v="OmniTrade Apron"/>
    <s v="Soft edged-Hard working. The perfect wearable organization for the home and professional shop."/>
    <b v="0"/>
    <n v="15000"/>
    <n v="286"/>
    <s v="failed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  <s v="wearables"/>
  </r>
  <r>
    <n v="947"/>
    <s v="PAKPOWER, The CCP Pack"/>
    <s v="The CCP Pack is a bag that charges your smartphones and tablets on the go! Also holds small important items. &quot;Never Without Power&quot;."/>
    <b v="0"/>
    <n v="850"/>
    <n v="0"/>
    <s v="failed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  <s v="wearables"/>
  </r>
  <r>
    <n v="948"/>
    <s v="Led Shirt - WiFi Controlled"/>
    <s v="T-Shirt with Led panel controlled by Android app over WiFi. _x000a_Multiple shirts, games, text, video effects support,"/>
    <b v="0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s v="wearables"/>
  </r>
  <r>
    <n v="949"/>
    <s v="INBED"/>
    <s v="Der INBED ist ein innovatives Multisensor-Wearable fÃ¼r die SturzprÃ¤vention motorisch eingeschrÃ¤nkter Personen."/>
    <b v="0"/>
    <n v="20000"/>
    <n v="273"/>
    <s v="failed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  <s v="wearables"/>
  </r>
  <r>
    <n v="950"/>
    <s v="EZC Smartlight"/>
    <s v="Rider worn tail light brake light. Adheres to virtually any coat, jacket or vest. Stays on even when you get off."/>
    <b v="0"/>
    <n v="5000"/>
    <n v="1402"/>
    <s v="failed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  <s v="wearables"/>
  </r>
  <r>
    <n v="951"/>
    <s v="Smart Harness"/>
    <s v="Revolutionizing the way we walk our dogs!"/>
    <b v="0"/>
    <n v="50000"/>
    <n v="19195"/>
    <s v="failed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  <s v="wearables"/>
  </r>
  <r>
    <n v="952"/>
    <s v="Audionoggin - Join the Earvolution"/>
    <s v="Audionoggin: Wireless personal surround sound for the athlete in everyone."/>
    <b v="0"/>
    <n v="49000"/>
    <n v="19572"/>
    <s v="failed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b v="0"/>
    <n v="15000"/>
    <n v="126"/>
    <s v="failed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  <s v="wearables"/>
  </r>
  <r>
    <n v="954"/>
    <s v="A Wearable Twisting iPhone Case w/ Built in Selfie Extender"/>
    <s v="Turn your iPhone into wearable tech &amp; GoPro. Features: Selfie Stick, Tripod, &amp; Protective Top. Great for everyday carry."/>
    <b v="0"/>
    <n v="15000"/>
    <n v="6511"/>
    <s v="failed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b v="0"/>
    <n v="300000"/>
    <n v="16984"/>
    <s v="failed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  <s v="wearables"/>
  </r>
  <r>
    <n v="956"/>
    <s v="SemiYours"/>
    <s v="You can rent out your Car with Uber. _x000a_You can rent out your Home with Airbnb. _x000a_Now you can rent out your CLOSET with SemiYOURS!"/>
    <b v="0"/>
    <n v="50000"/>
    <n v="861"/>
    <s v="failed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  <s v="wearables"/>
  </r>
  <r>
    <n v="957"/>
    <s v="DUALBAND, the Leather NFC Smart Watch Band"/>
    <s v="A Leather Smart watch Band, that NEVER needs to be charged for only $37!"/>
    <b v="0"/>
    <n v="12000"/>
    <n v="233"/>
    <s v="failed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b v="0"/>
    <n v="7777"/>
    <n v="881"/>
    <s v="failed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b v="0"/>
    <n v="50000"/>
    <n v="19430"/>
    <s v="failed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  <s v="wearables"/>
  </r>
  <r>
    <n v="960"/>
    <s v="Kai - Turn any pair of Glasses into Smart Glasses!"/>
    <s v="Kai sits right behind your ear and lets you access a smart voice interface 24/7. Call, text, search, and even call an Uber."/>
    <b v="0"/>
    <n v="55650"/>
    <n v="25655"/>
    <s v="failed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s v="wearables"/>
  </r>
  <r>
    <n v="961"/>
    <s v="The first personal trainer and diet coach for your dog!"/>
    <s v="Active, happy &amp; healthy together! _x000a_Thatâ€™s our mission for all dogs and their parents."/>
    <b v="0"/>
    <n v="95000"/>
    <n v="40079"/>
    <s v="failed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b v="0"/>
    <n v="2500"/>
    <n v="712"/>
    <s v="failed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  <s v="wearables"/>
  </r>
  <r>
    <n v="963"/>
    <s v="The Ultimate Learning Center"/>
    <s v="WE are molding an educated, motivated, non violent GENERATION!"/>
    <b v="0"/>
    <n v="35000"/>
    <n v="377"/>
    <s v="failed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b v="0"/>
    <n v="110000"/>
    <n v="879"/>
    <s v="failed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b v="0"/>
    <n v="25000"/>
    <n v="298"/>
    <s v="failed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  <s v="wearables"/>
  </r>
  <r>
    <n v="966"/>
    <s v="ICE SHIRT; Running, Multi-Sport, Cycling, Athletic Wear"/>
    <s v="ICE SHIRT; running, multi-sport, cycling, &amp; athletic wear shirts that hold melting ice to cool you on hot days."/>
    <b v="0"/>
    <n v="12000"/>
    <n v="1776"/>
    <s v="failed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  <s v="wearables"/>
  </r>
  <r>
    <n v="967"/>
    <s v="Better Beanie"/>
    <s v="Better Beanie is the new therapeutic wearable designed to assist you while keeping your hands free."/>
    <b v="0"/>
    <n v="20000"/>
    <n v="3562"/>
    <s v="failed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b v="0"/>
    <n v="8000"/>
    <n v="106"/>
    <s v="failed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s v="wearables"/>
  </r>
  <r>
    <n v="969"/>
    <s v="Make 100 | Geek &amp; Chic: Smart Safety Jewelry."/>
    <s v="Geek &amp; Chic Smart Jewelry Collection, Wearables Meet Style!"/>
    <b v="0"/>
    <n v="30000"/>
    <n v="14000"/>
    <s v="failed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b v="0"/>
    <n v="5000"/>
    <n v="2296"/>
    <s v="failed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b v="0"/>
    <n v="100000"/>
    <n v="226"/>
    <s v="failed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b v="0"/>
    <n v="20000"/>
    <n v="6925"/>
    <s v="failed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  <s v="wearables"/>
  </r>
  <r>
    <n v="973"/>
    <s v="The Worlds First Fitness Shirt with Resistance the RS-1."/>
    <s v="The RS-1 is one of the most innovative workout tools to hit the market ever.  A must have for anyone that enjoys new ways to get fit."/>
    <b v="0"/>
    <n v="20000"/>
    <n v="411"/>
    <s v="failed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  <s v="wearables"/>
  </r>
  <r>
    <n v="974"/>
    <s v="KneeJack"/>
    <s v="The device that allows those with artificial knees or arthritic knees to kneel down without putting pressure on their knees."/>
    <b v="0"/>
    <n v="50000"/>
    <n v="280"/>
    <s v="failed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b v="0"/>
    <n v="100000"/>
    <n v="2607"/>
    <s v="failed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b v="0"/>
    <n v="150000"/>
    <n v="2889"/>
    <s v="failed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b v="0"/>
    <n v="2700"/>
    <n v="909"/>
    <s v="failed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  <s v="wearables"/>
  </r>
  <r>
    <n v="978"/>
    <s v="hidn tempo - a wearable stress coach"/>
    <s v="hidn tempo is an intelligent watch band that allows you to monitor your stress and manage it anywhere, anytime."/>
    <b v="0"/>
    <n v="172889"/>
    <n v="97273"/>
    <s v="failed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b v="0"/>
    <n v="35000"/>
    <n v="28986.16"/>
    <s v="failed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b v="0"/>
    <n v="10000"/>
    <n v="1486"/>
    <s v="failed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b v="0"/>
    <n v="88888"/>
    <n v="11"/>
    <s v="failed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s v="wearables"/>
  </r>
  <r>
    <n v="982"/>
    <s v="Smart 2-in-1 I-PHONE HANDLE/WALLETtm"/>
    <s v="revolutonary ultra-slim 2-in-1 Smart  2-in-1 I-PHONE handle/WALLETtm with 360 rotatiion"/>
    <b v="0"/>
    <n v="17500"/>
    <n v="3"/>
    <s v="failed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b v="0"/>
    <n v="104219"/>
    <n v="30751"/>
    <s v="failed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b v="0"/>
    <n v="10000"/>
    <n v="106"/>
    <s v="failed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b v="0"/>
    <n v="30000"/>
    <n v="1888"/>
    <s v="failed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b v="0"/>
    <n v="20000"/>
    <n v="2550"/>
    <s v="failed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  <s v="wearables"/>
  </r>
  <r>
    <n v="987"/>
    <s v="Kidswatcher"/>
    <s v="Always know where your precious children are. Let them explore the world freely and in a secure way by using the Kidswatcher."/>
    <b v="0"/>
    <n v="50000"/>
    <n v="6610"/>
    <s v="failed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b v="0"/>
    <n v="5000"/>
    <n v="0"/>
    <s v="failed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  <s v="wearables"/>
  </r>
  <r>
    <n v="989"/>
    <s v="Power Rope"/>
    <s v="The most useful phone charger you will ever buy"/>
    <b v="0"/>
    <n v="10000"/>
    <n v="1677"/>
    <s v="failed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b v="0"/>
    <n v="25000"/>
    <n v="26"/>
    <s v="failed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  <s v="wearables"/>
  </r>
  <r>
    <n v="991"/>
    <s v="Russell &amp; Sons Watches"/>
    <s v="Russell &amp; Sons Watches_x000a__x000a_RS Watches is a business that provides quality watches at an affordable price. RS Watches was created with th"/>
    <b v="0"/>
    <n v="5000"/>
    <n v="212"/>
    <s v="failed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  <s v="wearables"/>
  </r>
  <r>
    <n v="992"/>
    <s v="WairConditioning"/>
    <s v="The HOTTEST and COOLEST thing yet! WairConditioning... an entirely new level of comfortability!"/>
    <b v="0"/>
    <n v="100000"/>
    <n v="467"/>
    <s v="failed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b v="0"/>
    <n v="70000"/>
    <n v="17561"/>
    <s v="failed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b v="0"/>
    <n v="200000"/>
    <n v="4669"/>
    <s v="failed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  <s v="wearables"/>
  </r>
  <r>
    <n v="995"/>
    <s v="DAZLN: NFC Nails that Light Up Holiday Parties!"/>
    <s v="DAZLN nails light up near NFC devices like your mobile phone. If you're tired of receiving or gifting the same old thing look here!"/>
    <b v="0"/>
    <n v="10000"/>
    <n v="726"/>
    <s v="failed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  <s v="wearables"/>
  </r>
  <r>
    <n v="996"/>
    <s v="Social behavior in technical communities"/>
    <s v="Study the behaviour of technical communities by tracking their movement  through wearables"/>
    <b v="0"/>
    <n v="4000"/>
    <n v="65"/>
    <s v="failed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  <s v="wearables"/>
  </r>
  <r>
    <n v="997"/>
    <s v="iPhanny"/>
    <s v="The iPhanny keeps your iPhone 6 safe from bending in those dangerous pants pockets."/>
    <b v="0"/>
    <n v="5000"/>
    <n v="65"/>
    <s v="failed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  <s v="wearables"/>
  </r>
  <r>
    <n v="998"/>
    <s v="Ollinfit: The Wearable Personal Trainer"/>
    <s v="Ollinfit is the first wearable fitness trainer with 3 sensors for superior accuracy, feedback and results."/>
    <b v="0"/>
    <n v="60000"/>
    <n v="35135"/>
    <s v="failed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  <s v="wearables"/>
  </r>
  <r>
    <n v="999"/>
    <s v="Avid Watch: Multi-Sport Smart Watch with Activity Tracking"/>
    <s v="Built in running, cycling, pedometer, and golf features for the edge you need to perform at your very best!"/>
    <b v="0"/>
    <n v="150000"/>
    <n v="11683"/>
    <s v="failed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  <s v="wearables"/>
  </r>
  <r>
    <n v="1000"/>
    <s v="Ristola Plongeur/UTC 300 Meter COSC/ISO Diver (Canceled)"/>
    <s v="Ristola watches made in La Chaux de-Fonds, Switzerland. A new brand of COSC and ISO Certified Professional watches."/>
    <b v="0"/>
    <n v="894700"/>
    <n v="19824"/>
    <s v="canceled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b v="0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b v="0"/>
    <n v="9999"/>
    <n v="2960"/>
    <s v="canceled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  <s v="wearables"/>
  </r>
  <r>
    <n v="1003"/>
    <s v="Fashion loves Technology: Lamour, the connected heating shoe (Canceled)"/>
    <s v="Connected, heating, premium quality and comfortable leather sneakers - hand-crafted in France."/>
    <b v="0"/>
    <n v="20000"/>
    <n v="3211"/>
    <s v="canceled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  <s v="wearables"/>
  </r>
  <r>
    <n v="1004"/>
    <s v="AllerGuarder: Bluetooth wristband helps food-allergy kids"/>
    <s v="Harnessing wearable technology as a powerful defense for food-allergy children."/>
    <b v="0"/>
    <n v="25000"/>
    <n v="20552"/>
    <s v="canceled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  <s v="wearables"/>
  </r>
  <r>
    <n v="1005"/>
    <s v="Forcite Alpine - World's First smart helmet for snow sports"/>
    <s v="The Forcite Alpine helmet records 4K footage and keeps you connected all in one sleek design."/>
    <b v="0"/>
    <n v="200000"/>
    <n v="150102"/>
    <s v="canceled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  <s v="wearables"/>
  </r>
  <r>
    <n v="1006"/>
    <s v="SnuG Watchbands for Moto360 smartwatch (Canceled)"/>
    <s v="Sweat resistant, colorful, durable, CUSTOMIZABLE, watch bands &amp; protector bands that fit the Moto360 smartwatch."/>
    <b v="0"/>
    <n v="4000"/>
    <n v="234"/>
    <s v="canceled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  <s v="wearables"/>
  </r>
  <r>
    <n v="1007"/>
    <s v="SMART Knee Sleeve that Recommends Rest (Canceled)"/>
    <s v="Our knee sleeve monitors your muscles and recommends rest time (on a mobile app) when it detects overexertion!"/>
    <b v="0"/>
    <n v="30000"/>
    <n v="13296"/>
    <s v="canceled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b v="0"/>
    <n v="93500"/>
    <n v="250"/>
    <s v="canceled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b v="0"/>
    <n v="50000"/>
    <n v="6565"/>
    <s v="canceled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b v="0"/>
    <n v="115250"/>
    <n v="220"/>
    <s v="canceled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b v="0"/>
    <n v="20000"/>
    <n v="75"/>
    <s v="canceled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b v="0"/>
    <n v="5000"/>
    <n v="1076751.05"/>
    <s v="canceled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b v="0"/>
    <n v="25000"/>
    <n v="8632"/>
    <s v="canceled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  <s v="wearables"/>
  </r>
  <r>
    <n v="1014"/>
    <s v="CHEMION: The World's First Smart Glasses (Canceled)"/>
    <s v="CHEMION is an eyewear device that lets you show your creativity to the world."/>
    <b v="0"/>
    <n v="10000"/>
    <n v="3060"/>
    <s v="canceled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  <s v="wearables"/>
  </r>
  <r>
    <n v="1015"/>
    <s v="SKIN - Wearable music remote control for your mobile phone"/>
    <s v="SKIN - The wearable music remote control which makes your fitness lifestyle a bit easier"/>
    <b v="0"/>
    <n v="9000"/>
    <n v="240"/>
    <s v="canceled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b v="0"/>
    <n v="100000"/>
    <n v="2842"/>
    <s v="canceled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b v="0"/>
    <n v="250000"/>
    <n v="57197"/>
    <s v="canceled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  <s v="wearables"/>
  </r>
  <r>
    <n v="1018"/>
    <s v="Owl (Canceled)"/>
    <s v="Owl is a fitness tracker along with an accompanying iOS app, that is both fun and interactive for children."/>
    <s v="Comedy"/>
    <n v="20000"/>
    <n v="621"/>
    <s v="canceled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  <s v="wearables"/>
  </r>
  <r>
    <n v="1019"/>
    <s v="Tempi - The Smart Way to Monitor Temperature and Humidity"/>
    <s v="Tempi Is a Wearable Bluetooth Device That Gives Accurate Temperature and Humidity Readings."/>
    <b v="0"/>
    <n v="45000"/>
    <n v="21300"/>
    <s v="canceled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  <s v="wearables"/>
  </r>
  <r>
    <n v="1020"/>
    <s v="Sleepwreck - Disasterpiece EP (Jump Drives!)"/>
    <s v="I've got an awesome new batch of tracks that I think you're going to Love. CDs? So 1990! I present to you... SLEEPWRECK JUMP DRIVES!"/>
    <b v="0"/>
    <n v="1550"/>
    <n v="3186"/>
    <s v="successful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  <s v="electronic music"/>
  </r>
  <r>
    <n v="1021"/>
    <s v="Rick and Morty Album &amp; Music Video"/>
    <s v="Rick and Morty concept album written by Allie Goertz + music video directed by Paul B. Cummings!"/>
    <b v="0"/>
    <n v="3000"/>
    <n v="10554.11"/>
    <s v="successful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  <s v="electronic music"/>
  </r>
  <r>
    <n v="1022"/>
    <s v="Sammy Bananas - Bootlegs Vol. 2!!"/>
    <s v="Help get four new bootlegs onto vinyl in the second installment of my series!"/>
    <b v="0"/>
    <n v="2000"/>
    <n v="2298"/>
    <s v="successful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  <s v="electronic music"/>
  </r>
  <r>
    <n v="1023"/>
    <s v="'Pathfinder' - a High Five Spaceship album"/>
    <s v="A collaborative, electronic journey helmed by producer Christopher Bingham and guitarist Carlos Montero."/>
    <b v="0"/>
    <n v="2000"/>
    <n v="4743"/>
    <s v="successful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  <s v="electronic music"/>
  </r>
  <r>
    <n v="1024"/>
    <s v="The Last Art Fact Album Ever"/>
    <s v="Art Fact is a legendary Swedish synth pop act from the 80's. This album will contain updated remakes of their greatest songs."/>
    <b v="0"/>
    <n v="20000"/>
    <n v="23727.55"/>
    <s v="successful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  <s v="electronic music"/>
  </r>
  <r>
    <n v="1025"/>
    <s v="[NUREN] The New Renaissance"/>
    <s v="Jake Kaufman and Jessie Seely present THE WORLD'S FIRST VIRTUAL REALITY ROCK OPERA."/>
    <b v="0"/>
    <n v="70000"/>
    <n v="76949.820000000007"/>
    <s v="successful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b v="0"/>
    <n v="7000"/>
    <n v="7000.58"/>
    <s v="successful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b v="0"/>
    <n v="7501"/>
    <n v="7733"/>
    <s v="successful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b v="0"/>
    <n v="10000"/>
    <n v="11727"/>
    <s v="successful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s v="electronic music"/>
  </r>
  <r>
    <n v="1029"/>
    <s v="StrobeHouse presents Valborg 2015"/>
    <s v="We want to recreate last years massive Valborgparty in Lund but this time even bigger!"/>
    <b v="0"/>
    <n v="10000"/>
    <n v="11176"/>
    <s v="successful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  <s v="electronic music"/>
  </r>
  <r>
    <n v="1030"/>
    <s v="The Gothsicles - I FEEL SICLE"/>
    <s v="Help fund the latest Gothsicles mega-album, I FEEL SICLE!"/>
    <b v="0"/>
    <n v="2000"/>
    <n v="6842"/>
    <s v="successful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  <s v="electronic music"/>
  </r>
  <r>
    <n v="1031"/>
    <s v="Liquid Diet's Double Life"/>
    <s v="Liquid Diet needs your support to release our new full-length album! Help us create electrifying music videos to showcase our singles!"/>
    <b v="0"/>
    <n v="10000"/>
    <n v="10740"/>
    <s v="successful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  <s v="electronic music"/>
  </r>
  <r>
    <n v="1032"/>
    <s v="Phantom Ship / Coastal (Album Preorder)"/>
    <s v="Ideal for living rooms and open spaces."/>
    <b v="0"/>
    <n v="5400"/>
    <n v="5858.84"/>
    <s v="successful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b v="0"/>
    <n v="1328"/>
    <n v="1366"/>
    <s v="successful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  <s v="electronic music"/>
  </r>
  <r>
    <n v="1034"/>
    <s v="American Pixels - a Game Music Tribute Album by Mazedude"/>
    <s v="Mazedude presents an arranged album of game music, honoring American composers and featuring several guest performers"/>
    <b v="0"/>
    <n v="5000"/>
    <n v="6500.09"/>
    <s v="successful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b v="0"/>
    <n v="4600"/>
    <n v="4952"/>
    <s v="successful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  <s v="electronic music"/>
  </r>
  <r>
    <n v="1036"/>
    <s v="Bring Kyrstyn's Album to Life!"/>
    <s v="Help this Soulful &amp; Cinematic Glitch-Pop Songwriter Bring her Music to the World!  (And your Ears:)"/>
    <b v="0"/>
    <n v="4500"/>
    <n v="5056.22"/>
    <s v="successful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  <s v="electronic music"/>
  </r>
  <r>
    <n v="1037"/>
    <s v="Lemonymous 10th Anniversary Album Re-Release"/>
    <s v="A Special 10th Anniversary Re-Release of Ender Bowen's third album, LEMONYMOUS, with a companion CD of alternate takes and remixes."/>
    <b v="0"/>
    <n v="1000"/>
    <n v="1021"/>
    <s v="successful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  <s v="electronic music"/>
  </r>
  <r>
    <n v="1038"/>
    <s v="Last of the Lost Boys: New Music from Matthew Blake"/>
    <s v="My first solo record in 10 years. Six new electronic/synthpop songs PLUS an acoustic version of the album you can only get here."/>
    <b v="0"/>
    <n v="1500"/>
    <n v="2180"/>
    <s v="successful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b v="0"/>
    <n v="500"/>
    <n v="641"/>
    <s v="successful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b v="0"/>
    <n v="85000"/>
    <n v="250"/>
    <s v="canceled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  <s v="audio"/>
  </r>
  <r>
    <n v="1041"/>
    <s v="Industry Success Project (Canceled)"/>
    <s v="I am trying to document what it is like to plunge head first into the music/audio industry as an intern."/>
    <b v="0"/>
    <n v="50"/>
    <n v="0"/>
    <s v="canceled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s v="audio"/>
  </r>
  <r>
    <n v="1042"/>
    <s v="Ben's Top 5 podcast (Canceled)"/>
    <s v="Hello! I'm Ben and I have been wanting to start a podcast for a while. I am looking to kickstart the process and get into the game!"/>
    <b v="0"/>
    <n v="650"/>
    <n v="10"/>
    <s v="canceled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  <s v="audio"/>
  </r>
  <r>
    <n v="1043"/>
    <s v="Printing TONE Audio 10th Anniversary Edition! (Canceled)"/>
    <s v="We're seeking funding for a special 10th Anniversary PRINT EDITION! Receive your own copy for only $8"/>
    <b v="0"/>
    <n v="100000"/>
    <n v="8537"/>
    <s v="canceled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  <s v="audio"/>
  </r>
  <r>
    <n v="1044"/>
    <s v="Podcast for fun! (Canceled)"/>
    <s v="Hi. I'm looking to raise some funds to get some microphones, some interfaces to hook XLR to my iPad/iPhone/iMac. Plus some other stuff."/>
    <b v="0"/>
    <n v="7000"/>
    <n v="6"/>
    <s v="canceled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  <s v="audio"/>
  </r>
  <r>
    <n v="1045"/>
    <s v="In Case Of Emergency (Canceled)"/>
    <s v="In Case Of Emergency is a radio talk show for preppers, beginning preppers, and with preparedness in mind."/>
    <b v="0"/>
    <n v="10000"/>
    <n v="266"/>
    <s v="canceled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s v="audio"/>
  </r>
  <r>
    <n v="1046"/>
    <s v="All Things Horses Podcast (Canceled)"/>
    <s v="All Things Horses is slowly becoming the greatest podcast on the internet and we are looking to upgrade the studio and software."/>
    <b v="0"/>
    <n v="3000"/>
    <n v="0"/>
    <s v="canceled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  <s v="audio"/>
  </r>
  <r>
    <n v="1047"/>
    <s v="Start a New Podcast (Canceled)"/>
    <s v="I wish to start a new podcast called Voices of Texas, and I want to interview interesting people of Texas each week."/>
    <b v="0"/>
    <n v="2000"/>
    <n v="1"/>
    <s v="canceled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b v="0"/>
    <n v="15000"/>
    <n v="212"/>
    <s v="canceled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  <s v="audio"/>
  </r>
  <r>
    <n v="1049"/>
    <s v="J1 (Canceled)"/>
    <s v="------"/>
    <b v="0"/>
    <n v="12000"/>
    <n v="0"/>
    <s v="canceled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  <s v="audio"/>
  </r>
  <r>
    <n v="1050"/>
    <s v="The (Secular) Barbershop Podcast (Canceled)"/>
    <s v="Secularism is on the rise and I hear you.Talk to me."/>
    <b v="0"/>
    <n v="2500"/>
    <n v="0"/>
    <s v="canceled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  <s v="audio"/>
  </r>
  <r>
    <n v="1051"/>
    <s v="Now You Know Podcast (Canceled)"/>
    <s v="Inspired by some great podcasters as well as my desire to learn from many people about many topics, plus just to inform people."/>
    <b v="0"/>
    <n v="500"/>
    <n v="0"/>
    <s v="canceled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b v="0"/>
    <n v="4336"/>
    <n v="0"/>
    <s v="canceled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  <s v="audio"/>
  </r>
  <r>
    <n v="1053"/>
    <s v="A day in the life of...(podcast) (Canceled)"/>
    <s v="How well do you know the stranger walking past you or the neighbor up the street? Extraordinary stories told by everyday people."/>
    <b v="0"/>
    <n v="1500"/>
    <n v="15"/>
    <s v="canceled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b v="0"/>
    <n v="2500"/>
    <n v="0"/>
    <s v="canceled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s v="audio"/>
  </r>
  <r>
    <n v="1055"/>
    <s v="The Smile High Podcast Club Season 3 (Canceled)"/>
    <s v="This project is to fund Season 3 of the SHPC.  Our plan is to produce 24 more spectacular episodes to share with the world."/>
    <b v="0"/>
    <n v="3500"/>
    <n v="0"/>
    <s v="canceled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s v="audio"/>
  </r>
  <r>
    <n v="1056"/>
    <s v="Suburban Disorder Podcast (Canceled)"/>
    <s v="a podcast about everyday life, friends talking about music, movies, tv, relationships. conversations we have all had and can relate to"/>
    <b v="0"/>
    <n v="10000"/>
    <n v="0"/>
    <s v="canceled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  <s v="audio"/>
  </r>
  <r>
    <n v="1057"/>
    <s v="Support Independent Media (Canceled)"/>
    <s v="Sayin it Plain is a Independent Radio Show created to inform the public and empower the community."/>
    <b v="0"/>
    <n v="10000"/>
    <n v="0"/>
    <s v="canceled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  <s v="audio"/>
  </r>
  <r>
    <n v="1058"/>
    <s v="The Body Politic Radio (Canceled)"/>
    <s v="An investigative series on 790 KABC Radio on the ravages of addiction and what options millions of people have for hopeful recovery."/>
    <b v="0"/>
    <n v="40000"/>
    <n v="0"/>
    <s v="canceled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  <s v="audio"/>
  </r>
  <r>
    <n v="1059"/>
    <s v="Voice Over Artist (Canceled)"/>
    <s v="Turning myself into a vocal artist."/>
    <b v="0"/>
    <n v="1100"/>
    <n v="0"/>
    <s v="canceled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  <s v="audio"/>
  </r>
  <r>
    <n v="1060"/>
    <s v="Reality  Check (Canceled)"/>
    <s v="Reality Check is a weekly Internet Radio Show. Along with my co-host and engineer we discuss the issues of the day relevant to you!."/>
    <b v="0"/>
    <n v="5000"/>
    <n v="50"/>
    <s v="canceled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  <s v="audio"/>
  </r>
  <r>
    <n v="1061"/>
    <s v="Chat Box 23 (Canceled)"/>
    <s v="T.O., Adi &amp; Mercedes discuss their point of views, women's issues &amp; Hollywood Hotties."/>
    <b v="0"/>
    <n v="4000"/>
    <n v="0"/>
    <s v="canceled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  <s v="audio"/>
  </r>
  <r>
    <n v="1062"/>
    <s v="RETURNING AT A LATER DATE"/>
    <s v="SEE US ON PATREON www.badgirlartwork.com"/>
    <b v="0"/>
    <n v="199"/>
    <n v="190"/>
    <s v="canceled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b v="0"/>
    <n v="1000"/>
    <n v="0"/>
    <s v="canceled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  <s v="audio"/>
  </r>
  <r>
    <n v="1064"/>
    <s v="Vineyard Valley - A Social Winemaking Game!"/>
    <s v="Make wine from seed to bottle; build, socialize, sell, and relax in Vineyard Valley - a social, sandbox, free to play business sim!"/>
    <b v="0"/>
    <n v="90000"/>
    <n v="8077"/>
    <s v="failed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  <s v="video games"/>
  </r>
  <r>
    <n v="1065"/>
    <s v="Diggers Fall tactical multiplayer pc shooter"/>
    <s v="Need funds for an Australian fps mp shooter pc game called Diggers Fall were china invades Aus, cost for advertising and settings menu."/>
    <b v="0"/>
    <n v="3000"/>
    <n v="81"/>
    <s v="failed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  <s v="video games"/>
  </r>
  <r>
    <n v="1066"/>
    <s v="So I'm A Dark Lord"/>
    <s v="A parody of old school RPGs where you are a new Dark Lord on a quest to amass monsters and allies on your side."/>
    <b v="0"/>
    <n v="150000"/>
    <n v="5051"/>
    <s v="failed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  <s v="video games"/>
  </r>
  <r>
    <n v="1067"/>
    <s v="Fate Fighters - The Ultimate Decision Maker"/>
    <s v="Canâ€™t make up your mind about something? Simply type in your two options and let the fighters of fate decide for you!"/>
    <b v="0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s v="video games"/>
  </r>
  <r>
    <n v="1068"/>
    <s v="The Quest To Save Hip Hop"/>
    <s v="THE QUEST TO SAVE HIP HOP is an old school beat em up st game that has a focus on old school hip hop and new age hip hop coming to pc."/>
    <b v="0"/>
    <n v="30000"/>
    <n v="45"/>
    <s v="failed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  <s v="video games"/>
  </r>
  <r>
    <n v="1069"/>
    <s v="Until The End (PC, Mac, and Linux)"/>
    <s v="A run-n-gun zombie survival game where you scavenge for items to make the night a little less scary."/>
    <b v="0"/>
    <n v="2200"/>
    <n v="850"/>
    <s v="failed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  <s v="video games"/>
  </r>
  <r>
    <n v="1070"/>
    <s v="Prez Games: Do You Have What it Takes to Win the Presidency?"/>
    <s v="A deck building game where you build your campaign plans, raise cash and gain power in a drive to win the White House."/>
    <b v="0"/>
    <n v="10000"/>
    <n v="70"/>
    <s v="failed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  <s v="video games"/>
  </r>
  <r>
    <n v="1071"/>
    <s v="DJ's Bane"/>
    <s v="I'm making a game where you choose how you want to kill the DJ, so you yourself can decide what music will be played at the party."/>
    <b v="0"/>
    <n v="100"/>
    <n v="0"/>
    <s v="failed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  <s v="video games"/>
  </r>
  <r>
    <n v="1072"/>
    <s v="World Defense : Tower Defense"/>
    <s v="A tower defense game that is played anywhere on the earth's surface!  This project is to expand it to be multiplayer and mod support."/>
    <b v="0"/>
    <n v="75000"/>
    <n v="51"/>
    <s v="failed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  <s v="video games"/>
  </r>
  <r>
    <n v="1073"/>
    <s v="Rainbow Ball to the Iphone"/>
    <s v="We want to bring our Game Rainbow Ball to the iphone and to do that we need a little help"/>
    <b v="0"/>
    <n v="750"/>
    <n v="10"/>
    <s v="failed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  <s v="video games"/>
  </r>
  <r>
    <n v="1074"/>
    <s v="Kingdom Espionage"/>
    <s v="An ambitious multiplayer game set in fantastical medieval world where you must defend your castle while attacking others to gain ranks!"/>
    <b v="0"/>
    <n v="54000"/>
    <n v="3407"/>
    <s v="failed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  <s v="video games"/>
  </r>
  <r>
    <n v="1075"/>
    <s v="Towers Of The Apocalypse"/>
    <s v="Fully 3D, post Apocalyptic themed tower defense video game. New take on the genre."/>
    <b v="0"/>
    <n v="1000"/>
    <n v="45"/>
    <s v="failed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  <s v="video games"/>
  </r>
  <r>
    <n v="1076"/>
    <s v="Kaptain Brawe 2: A Space Travesty"/>
    <s v="A comical point and click adventure by veteran team of Broken Sword and Monkey Island fame - Steve Ince and Bill Tiller"/>
    <b v="0"/>
    <n v="75000"/>
    <n v="47074"/>
    <s v="failed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s v="video games"/>
  </r>
  <r>
    <n v="1077"/>
    <s v="Legends of Callasia [Demo Available NOW!]"/>
    <s v="An epic strategy game of world conquest with simultaneous turn-based multiplayer gameplay and no hotseat waiting"/>
    <b v="0"/>
    <n v="25000"/>
    <n v="7344"/>
    <s v="failed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  <s v="video games"/>
  </r>
  <r>
    <n v="1078"/>
    <s v="New iPad/iPhone game development software needed"/>
    <s v="I am looking to create more games for the iPad/iPhone and want to add leaderboards, which requires new game development software"/>
    <b v="0"/>
    <n v="600"/>
    <n v="45"/>
    <s v="failed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b v="0"/>
    <n v="26000"/>
    <n v="678"/>
    <s v="failed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  <s v="video games"/>
  </r>
  <r>
    <n v="1080"/>
    <s v="Skullforge: The Hunt"/>
    <s v="A fantasy action RPG which follows an elven ex-slave on a journey of magic, revenge, intrigue, and deceit."/>
    <b v="0"/>
    <n v="20000"/>
    <n v="1821"/>
    <s v="failed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  <s v="video games"/>
  </r>
  <r>
    <n v="1081"/>
    <s v="The Creature"/>
    <s v="Finishing your last job before you retire until a disaster strikes the cargo ship can you survive The Creature?"/>
    <b v="0"/>
    <n v="68000"/>
    <n v="12"/>
    <s v="failed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  <s v="video games"/>
  </r>
  <r>
    <n v="1082"/>
    <s v="T-Fighter: Code Name M - Mobile Edition"/>
    <s v="Challenge your trivia skills in this action oriented game against several opponents across time."/>
    <b v="0"/>
    <n v="10000"/>
    <n v="56"/>
    <s v="failed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b v="0"/>
    <n v="50000"/>
    <n v="410"/>
    <s v="failed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  <s v="video games"/>
  </r>
  <r>
    <n v="1084"/>
    <s v="My own channel"/>
    <s v="I want to start my own channel for gaming"/>
    <b v="0"/>
    <n v="550"/>
    <n v="0"/>
    <s v="failed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s v="video games"/>
  </r>
  <r>
    <n v="1085"/>
    <s v="Sun Dryd Studios"/>
    <s v="The new kid on the block. Re-imagining old games and creating new ones. Ship, Lazer, Rock is first."/>
    <b v="0"/>
    <n v="30000"/>
    <n v="1026"/>
    <s v="failed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  <s v="video games"/>
  </r>
  <r>
    <n v="1086"/>
    <s v="Cyber Universe Online"/>
    <s v="Humanity's future in the Galaxy"/>
    <b v="0"/>
    <n v="18000"/>
    <n v="15"/>
    <s v="failed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  <s v="video games"/>
  </r>
  <r>
    <n v="1087"/>
    <s v="Idle Gamers"/>
    <s v="Idle gamers are the group of gamers worth watching play video games. We have a back log of video ideas and want to entertain you."/>
    <b v="0"/>
    <n v="1100"/>
    <n v="0"/>
    <s v="failed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  <s v="video games"/>
  </r>
  <r>
    <n v="1088"/>
    <s v="Still Alive"/>
    <s v="A fresh twist on survival games. Intense, high-stakes 30 minute rounds for up to 10 players."/>
    <b v="0"/>
    <n v="45000"/>
    <n v="6382.34"/>
    <s v="failed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  <s v="video games"/>
  </r>
  <r>
    <n v="1089"/>
    <s v="Farabel"/>
    <s v="Farabel is a single player turn-based fantasy strategy game for Mac/PC/Linux"/>
    <b v="0"/>
    <n v="15000"/>
    <n v="1174"/>
    <s v="failed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  <s v="video games"/>
  </r>
  <r>
    <n v="1090"/>
    <s v="Help Jumpy Punch Prosper!!"/>
    <s v="A sci-fi platformer game inspired by a certain blue hedgehog and Italian plumber. Jump, fight, dodge and sprint your way to victory."/>
    <b v="0"/>
    <n v="12999"/>
    <n v="5"/>
    <s v="failed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  <s v="video games"/>
  </r>
  <r>
    <n v="1091"/>
    <s v="London Revolution - Open World RPG Minecraft Server"/>
    <s v="London Revolution is a Minecraft server in development. This is an open world RPG FPS server with questing and ruthless gangs."/>
    <b v="0"/>
    <n v="200"/>
    <n v="25"/>
    <s v="failed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  <s v="video games"/>
  </r>
  <r>
    <n v="1092"/>
    <s v="toggleme. - the next phenom in mobile gaming"/>
    <s v="toggleme. is the next breakout mobile game.Addictive gameplay, phenomenal design, real life rewards for achievements, and a great story"/>
    <b v="0"/>
    <n v="2000"/>
    <n v="21"/>
    <s v="failed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b v="0"/>
    <n v="300"/>
    <n v="42.25"/>
    <s v="failed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  <s v="video games"/>
  </r>
  <r>
    <n v="1094"/>
    <s v="Sprocket Junkie"/>
    <s v="An action racing game for iOS. Set in a steampunk world, players battle their way to the finish line on customizable rocket engines!"/>
    <b v="0"/>
    <n v="18000"/>
    <n v="3294.01"/>
    <s v="failed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  <s v="video games"/>
  </r>
  <r>
    <n v="1095"/>
    <s v="Project Snowstorm"/>
    <s v="MMORPG with Real-Time Pet Battles, Expansive 3D World and Ranked Individual &amp; Guild PvP arenas all on your mobile device!"/>
    <b v="0"/>
    <n v="500000"/>
    <n v="25174"/>
    <s v="failed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b v="0"/>
    <n v="12000"/>
    <n v="2152"/>
    <s v="failed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  <s v="video games"/>
  </r>
  <r>
    <n v="1097"/>
    <s v="Rabbly"/>
    <s v="Rabbly is action-adventure game. Is about a scientist going on an adventure, to find rare materials in another galaxy."/>
    <b v="0"/>
    <n v="100000"/>
    <n v="47"/>
    <s v="failed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  <s v="video games"/>
  </r>
  <r>
    <n v="1098"/>
    <s v="Kick, Punch... Fireball"/>
    <s v="Kick, Punch... Fireball is an FPS type arena game set inside the fantasy world."/>
    <b v="0"/>
    <n v="25000"/>
    <n v="1803"/>
    <s v="failed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  <s v="video games"/>
  </r>
  <r>
    <n v="1099"/>
    <s v="Xeno - A Sci-Fi FPS"/>
    <s v="Xeno is an FPS which combines all the best elements of old school and modern games to create a fresh and unique gameplay experience."/>
    <b v="0"/>
    <n v="5000"/>
    <n v="25"/>
    <s v="failed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  <s v="video games"/>
  </r>
  <r>
    <n v="1100"/>
    <s v="Aeldengald Saga Book I"/>
    <s v="A retro style puzzle rpg with a dark story. Your decisions will influence the world and decide the outcome of the story."/>
    <b v="0"/>
    <n v="4000"/>
    <n v="100"/>
    <s v="failed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  <s v="video games"/>
  </r>
  <r>
    <n v="1101"/>
    <s v="Strain Wars"/>
    <s v="Different strains of marijuana leafs battling to the death to see which one is the top strain."/>
    <b v="0"/>
    <n v="100000"/>
    <n v="41"/>
    <s v="failed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  <s v="video games"/>
  </r>
  <r>
    <n v="1102"/>
    <s v="Runers"/>
    <s v="Runers is a top-down rogue-like shooter where as you advance you create more powerful spells and fight fierce monsters and bosses."/>
    <b v="0"/>
    <n v="8000"/>
    <n v="425"/>
    <s v="failed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  <s v="video games"/>
  </r>
  <r>
    <n v="1103"/>
    <s v="The Morgue"/>
    <s v="&quot;I go to work... I classify the bodies and store them accordingly... Sometimes I here noises... Other times is see her..."/>
    <b v="0"/>
    <n v="15000"/>
    <n v="243"/>
    <s v="failed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  <s v="video games"/>
  </r>
  <r>
    <n v="1104"/>
    <s v="Street Heroes - A Facebook Beat 'em Up"/>
    <s v="Street Heroes is a retro 2D side-scrolling multiplayer beat 'em up for Facebook that brings classic arcade fun to a social platform"/>
    <s v="Comedy"/>
    <n v="60000"/>
    <n v="2971"/>
    <s v="failed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  <s v="video games"/>
  </r>
  <r>
    <n v="1105"/>
    <s v="Nightmare Zombies"/>
    <s v="Nightmare Zombies is the first Oculus Rift Only immersive zombie simulator in the Post-Apocalypse urban environment of New York City."/>
    <b v="0"/>
    <n v="900000"/>
    <n v="1431"/>
    <s v="failed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  <s v="video games"/>
  </r>
  <r>
    <n v="1106"/>
    <s v="Backyard Zombies"/>
    <s v="Collect coins and save civilians while you blast your way through tons of zombies! Unlock new characters and levels!"/>
    <b v="0"/>
    <n v="400"/>
    <n v="165"/>
    <s v="failed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b v="0"/>
    <n v="10000"/>
    <n v="0"/>
    <s v="failed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  <s v="video games"/>
  </r>
  <r>
    <n v="1108"/>
    <s v="Urbania: Create the future"/>
    <s v="Environmental awareness using social games where players are challenged to pursue sustainable development in the city of the future."/>
    <b v="0"/>
    <n v="25000"/>
    <n v="732.5"/>
    <s v="failed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b v="0"/>
    <n v="10000"/>
    <n v="45"/>
    <s v="failed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  <s v="video games"/>
  </r>
  <r>
    <n v="1110"/>
    <s v="PSI - Role Playing Game"/>
    <s v="PSI is a game about a group of people dealing with the effects of Nightmares becoming reality, life will never be the same."/>
    <b v="0"/>
    <n v="50000"/>
    <n v="255"/>
    <s v="failed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  <s v="video games"/>
  </r>
  <r>
    <n v="1111"/>
    <s v="Funding HyperLight Studios"/>
    <s v="We are bringing a new gaming experience to the field. One that will connect a community of people and servers from around the world."/>
    <b v="0"/>
    <n v="2500"/>
    <n v="1"/>
    <s v="failed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  <s v="video games"/>
  </r>
  <r>
    <n v="1112"/>
    <s v="Johnny Rocketfingers: Violent Point &amp; Click Adventure!"/>
    <s v="Tarantino-esque Adventure Game on Steroids Inspired by LucasArts, Gritty Action Movies and 1940's Animation"/>
    <b v="0"/>
    <n v="88000"/>
    <n v="31272.92"/>
    <s v="failed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  <s v="video games"/>
  </r>
  <r>
    <n v="1113"/>
    <s v="A YouTube Gaming Channel"/>
    <s v="A start up YouTube PC Gaming channel named ''Jeansie''. Comprised of witty banter and slightly above average  gaming skills :)"/>
    <b v="0"/>
    <n v="1000"/>
    <n v="5"/>
    <s v="failed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  <s v="video games"/>
  </r>
  <r>
    <n v="1114"/>
    <s v="TeleRide"/>
    <s v="SciFi racing game for Android &amp; iOS platforms. Player gets a unique weapon which introduces an additional dimension to the competition."/>
    <b v="0"/>
    <n v="6000"/>
    <n v="10"/>
    <s v="failed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  <s v="video games"/>
  </r>
  <r>
    <n v="1115"/>
    <s v="Before You Sleep - A Survival Social Video Game"/>
    <s v="Explore the protagonist's mind. Remember. Understand. Plan ahead. Stay ahead of threats. Nurture relations. Earn the fate you choose."/>
    <b v="0"/>
    <n v="40000"/>
    <n v="53"/>
    <s v="failed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s v="video games"/>
  </r>
  <r>
    <n v="1116"/>
    <s v="Quest Remnants of Chaos"/>
    <s v="A medieval, post apocolyptic, Online, MMORPG. Class morphing, character customization game."/>
    <b v="0"/>
    <n v="500000"/>
    <n v="178.52"/>
    <s v="failed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  <s v="video games"/>
  </r>
  <r>
    <n v="1117"/>
    <s v="Medieval Village"/>
    <s v="Experience the Medieval in your own village. Increase your village into a city and walk through the streets."/>
    <b v="0"/>
    <n v="1000"/>
    <n v="83"/>
    <s v="failed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  <s v="video games"/>
  </r>
  <r>
    <n v="1118"/>
    <s v="Battle-Buddy â€“ Bringing gamers together"/>
    <s v="Ideal for social players as well as a tool for esports teams, Battle Buddy will help organise and coordinate, pugs, scrims, wars &amp; you!"/>
    <b v="0"/>
    <n v="4500"/>
    <n v="109"/>
    <s v="failed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b v="0"/>
    <n v="2100"/>
    <n v="5"/>
    <s v="failed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  <s v="video games"/>
  </r>
  <r>
    <n v="1120"/>
    <s v="PlanEt Ninjahwah"/>
    <s v="Planet Ninjahwah is a highly anticipated futuristic action adventure game that will blow your mind!!"/>
    <b v="0"/>
    <n v="25000"/>
    <n v="0"/>
    <s v="failed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  <s v="video games"/>
  </r>
  <r>
    <n v="1121"/>
    <s v="Pwincess"/>
    <s v="An action packed, side scrolling, platform jumping, laser shooting ADVENTURE that will be fun for everyone."/>
    <s v="Comedy"/>
    <n v="250000"/>
    <n v="29"/>
    <s v="failed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  <s v="video games"/>
  </r>
  <r>
    <n v="1122"/>
    <s v="Funny Monsters (Mobile Game)"/>
    <s v="Mobile game featuring lots of funny little monsters on the run from their mad creator. Lots of gameplay elements will keep user bussy."/>
    <b v="0"/>
    <n v="3200"/>
    <n v="0"/>
    <s v="failed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  <s v="video games"/>
  </r>
  <r>
    <n v="1123"/>
    <s v="Droplets"/>
    <s v="Fast paced mobile game where you control a rain drop by tilting your screen. Absorb other rain drops to go faster, but avoid clouds."/>
    <b v="0"/>
    <n v="5000"/>
    <n v="11"/>
    <s v="failed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b v="0"/>
    <n v="90000"/>
    <n v="425"/>
    <s v="failed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  <s v="mobile games"/>
  </r>
  <r>
    <n v="1125"/>
    <s v="Ultimate Supremacy"/>
    <s v="Ultimate Supremacy will be the ultimate in mobile gaming, if you love fighting and strategy games, you will love Ultimate Supremacy."/>
    <b v="0"/>
    <n v="3000"/>
    <n v="0"/>
    <s v="failed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  <s v="mobile games"/>
  </r>
  <r>
    <n v="1126"/>
    <s v="GAMING TO LEARN"/>
    <s v="Imagine a science class where the teacher walks in a says &quot;Take out your cell phone and play a game.&quot;"/>
    <b v="0"/>
    <n v="2000"/>
    <n v="10"/>
    <s v="failed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  <s v="mobile games"/>
  </r>
  <r>
    <n v="1127"/>
    <s v="ABRAcaPOCUS!!"/>
    <s v="A fast-paced, creepy/cute mobile puzzle game where you draw series of magic symbols to summon &amp; collect demons, monsters, gods, &amp; myths"/>
    <b v="0"/>
    <n v="35000"/>
    <n v="585"/>
    <s v="failed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  <s v="mobile games"/>
  </r>
  <r>
    <n v="1128"/>
    <s v="Flying Turds"/>
    <s v="#havingfunFTW"/>
    <b v="0"/>
    <n v="1000"/>
    <n v="1"/>
    <s v="failed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  <s v="mobile games"/>
  </r>
  <r>
    <n v="1129"/>
    <s v="Angry words with Friends"/>
    <s v="This app will provide you with the ability to use your most favorite profanities while playing a game with your friends."/>
    <b v="0"/>
    <n v="20000"/>
    <n v="21"/>
    <s v="failed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  <s v="mobile games"/>
  </r>
  <r>
    <n v="1130"/>
    <s v="Terror Interceptor Mobile Video Game"/>
    <s v="A modernized version of the classic aerial combat arcade game 1942.  Use real fighter jets to take down terrorists on a global scale."/>
    <b v="0"/>
    <n v="5000"/>
    <n v="11"/>
    <s v="failed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  <s v="mobile games"/>
  </r>
  <r>
    <n v="1131"/>
    <s v="Hot Potato - The App"/>
    <s v="Don't drop it like it's hot..Hot Potato is a battle between friends. Compete to keep Mr Potato off the ground. Who will drop him first?"/>
    <b v="0"/>
    <n v="40000"/>
    <n v="0"/>
    <s v="failed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  <s v="mobile games"/>
  </r>
  <r>
    <n v="1132"/>
    <s v="One"/>
    <s v="One is a simple mobile game about exploring the connections between all living things. Featuring hand-painted art."/>
    <b v="0"/>
    <n v="10000"/>
    <n v="1438"/>
    <s v="failed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  <s v="mobile games"/>
  </r>
  <r>
    <n v="1133"/>
    <s v="Ping"/>
    <s v="Ping is a simple game currently in the design process, where the player lives off of the power of their connection to the internet."/>
    <b v="0"/>
    <n v="3000"/>
    <n v="20"/>
    <s v="failed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  <s v="mobile games"/>
  </r>
  <r>
    <n v="1134"/>
    <s v="New Mario Bro's style game!"/>
    <s v="We are creating a new Mario Bro's style game called KFK:Original. It's challenging, fun and totally awesome!!!"/>
    <s v="Comedy"/>
    <n v="25000"/>
    <n v="1"/>
    <s v="failed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  <s v="mobile games"/>
  </r>
  <r>
    <n v="1135"/>
    <s v="Trumperama"/>
    <s v="&quot;Trumperama&quot; ist ein Jump 'n' Run Spiel im 8-Bit Stil fÃ¼r Android._x000a_Donald Trump gewinnt die Wahlen und muss gestoppt werden!"/>
    <b v="0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  <s v="mobile games"/>
  </r>
  <r>
    <n v="1136"/>
    <s v="OneLifeMen - Jeu d' Aventure smartphone en Voxel Art"/>
    <s v="Arpenter pas moins de 50 stages ne sera pas facile avec une seule vie... peut Ãªtre que les potions vous aiderons Ã  survivre ?"/>
    <b v="0"/>
    <n v="4190"/>
    <n v="270"/>
    <s v="failed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  <s v="mobile games"/>
  </r>
  <r>
    <n v="1137"/>
    <s v="Nodiatis RPG: Steam, Android, &amp; iOS Clients"/>
    <s v="This classic online RPG is being overhauled to run on more devices with an interface better suited for both mobile and widescreen."/>
    <b v="0"/>
    <n v="25000"/>
    <n v="9875"/>
    <s v="failed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  <s v="mobile games"/>
  </r>
  <r>
    <n v="1138"/>
    <s v="Slayers of The Dead AR- build your ultimate Zombie Fort"/>
    <s v="Have you ever wanted to build your own, ultimate zombie fort in real life? Enjoy a Zombie Apocalypse without the Apocalypse."/>
    <b v="0"/>
    <n v="35000"/>
    <n v="125"/>
    <s v="failed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s v="mobile games"/>
  </r>
  <r>
    <n v="1139"/>
    <s v="Soulwalker"/>
    <s v="Take control of the Void and bend it to your will as you perfect your strategy and amass your deck. The light gathers, your power grows"/>
    <b v="0"/>
    <n v="8000"/>
    <n v="5"/>
    <s v="failed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  <s v="mobile games"/>
  </r>
  <r>
    <n v="1140"/>
    <s v="Medieval Empire by Bear Games"/>
    <s v="We are creating the next epic Massive Multiplayer Online-Real Time Strategy game and we want you to be a part of it!"/>
    <b v="0"/>
    <n v="5000"/>
    <n v="0"/>
    <s v="failed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  <s v="mobile games"/>
  </r>
  <r>
    <n v="1141"/>
    <s v="Arena Z - Zombie Survival"/>
    <s v="I think this will be a great game!"/>
    <b v="0"/>
    <n v="500"/>
    <n v="0"/>
    <s v="failed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s v="mobile games"/>
  </r>
  <r>
    <n v="1142"/>
    <s v="3E Community, a company driven by YOU!"/>
    <s v="If only you could help choose and/or create the Top Chart apps with your ideas..._x000a_Want that to come true? Well here we are."/>
    <b v="0"/>
    <n v="4000"/>
    <n v="0"/>
    <s v="failed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  <s v="mobile games"/>
  </r>
  <r>
    <n v="1143"/>
    <s v="Convergence: Rift Wars"/>
    <s v="Convergence: RiftWars is a easy to approach competitive turn-based strategy game, featuring quick game play and military tactics."/>
    <b v="0"/>
    <n v="45000"/>
    <n v="186"/>
    <s v="failed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  <s v="mobile games"/>
  </r>
  <r>
    <n v="1144"/>
    <s v="We Need Your Help to Finish Our BBQ Food Truck"/>
    <s v="We need your help to finish our food truck. We are building a BBQ Food Truck to serve competition style BBQ."/>
    <s v="food"/>
    <n v="9300"/>
    <n v="0"/>
    <s v="failed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  <s v="food trucks"/>
  </r>
  <r>
    <n v="1145"/>
    <s v="A FORK IN THE ROAD food truck"/>
    <s v="Emphasizing locally and responsibly raised ingredients, serving delicious food! I need your help."/>
    <s v="food"/>
    <n v="80000"/>
    <n v="100"/>
    <s v="failed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  <s v="food trucks"/>
  </r>
  <r>
    <n v="1146"/>
    <s v="Sleepy PIg Barbecue: Auburn's First BBQ Food Truck"/>
    <s v="Bringing the flavor of competition BBQ to small town Auburn with the ease of a big city food truck."/>
    <s v="food"/>
    <n v="6000"/>
    <n v="530"/>
    <s v="failed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  <s v="food trucks"/>
  </r>
  <r>
    <n v="1147"/>
    <s v="baked pugtato"/>
    <s v="amazing gourmet baked potato truck with variable options for everyone, its always been my dream, help me make it come true :)."/>
    <b v="0"/>
    <n v="25000"/>
    <n v="0"/>
    <s v="failed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  <s v="food trucks"/>
  </r>
  <r>
    <n v="1148"/>
    <s v="Warren's / Adilyn's Rollin' Bistro"/>
    <s v="New local (Louisville, KY.) food truck with a refreshing spin on rolling kitchens."/>
    <b v="0"/>
    <n v="15000"/>
    <n v="73"/>
    <s v="failed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  <s v="food trucks"/>
  </r>
  <r>
    <n v="1149"/>
    <s v="The Floridian Food Truck"/>
    <s v="Bringing culturally diverse Floridian cuisine to the people!"/>
    <s v="food"/>
    <n v="50000"/>
    <n v="75"/>
    <s v="failed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  <s v="food trucks"/>
  </r>
  <r>
    <n v="1150"/>
    <s v="Chef Po's Food Truck"/>
    <s v="Bringing delicious authentic and fusion Taiwanese Food to the West Coast."/>
    <s v="food"/>
    <n v="2500"/>
    <n v="252"/>
    <s v="failed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  <s v="food trucks"/>
  </r>
  <r>
    <n v="1151"/>
    <s v="Blaze'n Pontiac Grill"/>
    <s v="Basically home style foods as huge sandwiches, burgers, and apps. Limitited to NOTHING. Irish,Mexican, cajÃ£n, southern bqq even veggies"/>
    <b v="0"/>
    <n v="25000"/>
    <n v="0"/>
    <s v="failed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  <s v="food trucks"/>
  </r>
  <r>
    <n v="1152"/>
    <s v="Peruvian King Food Truck"/>
    <s v="Peruvian food truck with an LA twist."/>
    <s v="food"/>
    <n v="16000"/>
    <n v="911"/>
    <s v="failed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  <s v="food trucks"/>
  </r>
  <r>
    <n v="1153"/>
    <s v="The Cold Spot Mobile Trailer"/>
    <s v="A mobile concession trailer for snow cones, ice cream, smoothies and more"/>
    <b v="0"/>
    <n v="8000"/>
    <n v="50"/>
    <s v="failed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  <s v="food trucks"/>
  </r>
  <r>
    <n v="1154"/>
    <s v="Food Truck Funding"/>
    <s v="We're about to launch our first ever food truck to share our amazing food and we need your help! Be a part of our truck!"/>
    <s v="food"/>
    <n v="5000"/>
    <n v="325"/>
    <s v="failed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  <s v="food trucks"/>
  </r>
  <r>
    <n v="1155"/>
    <s v="Mobile Coffee Cart with a Purpose"/>
    <s v="I am on a mission to offer as many people as I can a great healthy coffee, tea, and snacks by using healthy products and ingredients."/>
    <b v="0"/>
    <n v="25000"/>
    <n v="188"/>
    <s v="failed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  <s v="food trucks"/>
  </r>
  <r>
    <n v="1156"/>
    <s v="Harley Hawg Dogs, Inc"/>
    <s v="A Food Truck featuring Deep Fried Natural Casing Beef/Pork mix Hot Dogs, New York Style Rippers. Also serving Fresh Cut Fries."/>
    <b v="0"/>
    <n v="6500"/>
    <n v="0"/>
    <s v="failed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  <s v="food trucks"/>
  </r>
  <r>
    <n v="1157"/>
    <s v="BIGFOOT BBQ - Flavors As Big As Sasquatch Himself"/>
    <s v="When the smoke clears, folks in Albany are going to experience the best barbeque they'll ever have! Got the flavor, need some funding."/>
    <b v="0"/>
    <n v="10000"/>
    <n v="151"/>
    <s v="failed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  <s v="food trucks"/>
  </r>
  <r>
    <n v="1158"/>
    <s v="Help me build my Tiny House Cupcake Bakery - Phase 1"/>
    <s v="It's been my dream to start my own cupcake bakery and it's now or never. Help me take the first steps toward building my dream."/>
    <b v="0"/>
    <n v="7500"/>
    <n v="35"/>
    <s v="failed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  <s v="food trucks"/>
  </r>
  <r>
    <n v="1159"/>
    <s v="Skewed Up Food Truck"/>
    <s v="Skewed Up food truck is my dream and need help getting it started, presenting some to the bank for my loan, spice up logo, etc."/>
    <s v="food"/>
    <n v="6750"/>
    <n v="0"/>
    <s v="failed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  <s v="food trucks"/>
  </r>
  <r>
    <n v="1160"/>
    <s v="Harvest Grub Eatery...Mobile Eatery...Fresh Seasonal Grub!"/>
    <s v="Food is a lifestyle...the art, the challenge, and the happiness is the wealth I seek....join me on my journey to success."/>
    <b v="0"/>
    <n v="30000"/>
    <n v="1155"/>
    <s v="failed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  <s v="food trucks"/>
  </r>
  <r>
    <n v="1161"/>
    <s v="Pyros Brick Oven Pizza in a Food Truck."/>
    <s v="Amazing delicious pizza a real hit a true niche that has not been explored ground floor opportunity in food trucks done by a real chef"/>
    <s v="food"/>
    <n v="18000"/>
    <n v="0"/>
    <s v="failed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  <s v="food trucks"/>
  </r>
  <r>
    <n v="1162"/>
    <s v="Super Natural Kooking"/>
    <s v="Solar Powered, Recycled Fryer Oil for Truck Fuel, Locally Grown Organic &amp; Hormone Free Foods, Pop-up Bands, Private Party and Functions"/>
    <b v="0"/>
    <n v="60000"/>
    <n v="35"/>
    <s v="failed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b v="0"/>
    <n v="5200"/>
    <n v="0"/>
    <s v="failed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s v="food trucks"/>
  </r>
  <r>
    <n v="1164"/>
    <s v="Bayou Classic BBQ"/>
    <s v="Bayou Classic BBQ will be  Mansura,LA _x000a_newest and best mobile food truck_x000a_serving delicious BBQ Georgia style slow_x000a_smoke BBQ!"/>
    <b v="0"/>
    <n v="10000"/>
    <n v="0"/>
    <s v="failed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  <s v="food trucks"/>
  </r>
  <r>
    <n v="1165"/>
    <s v="Cupcake Wars Winners: Dreamy Creations Cupcake Truck"/>
    <s v="Join us in transforming Dreamy Creations truck into a food truck so we can bring you the most delicious cupcakes to your neighborhood!"/>
    <b v="0"/>
    <n v="10000"/>
    <n v="2070.5"/>
    <s v="failed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s v="food"/>
    <n v="15000"/>
    <n v="2871"/>
    <s v="failed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  <s v="food trucks"/>
  </r>
  <r>
    <n v="1167"/>
    <s v="Empanada Express Food Truck"/>
    <s v="A mobile food truck serving up a Latino-inspired fusion cuisine using fresh, local, &amp; organic ingredients!"/>
    <s v="food"/>
    <n v="60000"/>
    <n v="979"/>
    <s v="failed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  <s v="food trucks"/>
  </r>
  <r>
    <n v="1168"/>
    <s v="SiMpLy FreSH fOoD TrUck"/>
    <s v="Simply fresh farm to table on wheels working close with local farms to ensure the highest of quality of product ."/>
    <s v="food"/>
    <n v="18000"/>
    <n v="1020"/>
    <s v="failed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  <s v="food trucks"/>
  </r>
  <r>
    <n v="1169"/>
    <s v="FREE Shuttle Service in Downtown Los Angeles"/>
    <s v="Our service provides door-to-door shuttle transportation in Downtown Los Angeles. FREE to passengers - driver tip appreciated."/>
    <b v="0"/>
    <n v="10000"/>
    <n v="17"/>
    <s v="failed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  <s v="food trucks"/>
  </r>
  <r>
    <n v="1170"/>
    <s v="Its A Rib Thing"/>
    <s v="They are sweet, sticky and incredibly addictive. People are left with a huge smile and a full stomach but still ask for more!!!"/>
    <b v="0"/>
    <n v="25000"/>
    <n v="100"/>
    <s v="failed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  <s v="food trucks"/>
  </r>
  <r>
    <n v="1171"/>
    <s v="The Mean Green Purple Machine"/>
    <s v="Tulsa's first true biodiesel, alternative energy powered food truck! Oh yeah, and delicious food!"/>
    <b v="0"/>
    <n v="25000"/>
    <n v="25"/>
    <s v="failed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  <s v="food trucks"/>
  </r>
  <r>
    <n v="1172"/>
    <s v="let your dayz take you to the dogs."/>
    <s v="Bringing YOUR favorite dog recipes to the streets."/>
    <b v="0"/>
    <n v="9000"/>
    <n v="0"/>
    <s v="failed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s v="food"/>
    <n v="125000"/>
    <n v="30"/>
    <s v="failed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  <s v="food trucks"/>
  </r>
  <r>
    <n v="1174"/>
    <s v="Give The Black Burro a Stable Stable"/>
    <s v="Help me purchase a parking space to be the Burro's permanant home, I need your help to raise $15,000!"/>
    <b v="0"/>
    <n v="15000"/>
    <n v="886"/>
    <s v="failed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  <s v="food trucks"/>
  </r>
  <r>
    <n v="1175"/>
    <s v="Bad To The Cone Food Service ATX"/>
    <s v="&quot;Create-Your-Cone&quot;. Freshly made waffle cones stuffed with your choice of yummy ingredients, or frozen yogurt!"/>
    <s v="food"/>
    <n v="20000"/>
    <n v="585"/>
    <s v="failed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  <s v="food trucks"/>
  </r>
  <r>
    <n v="1176"/>
    <s v="Mirlin's Sushi"/>
    <s v="Mirlins Sushi!_x000a_Find us on Facebook!_x000a_(Gives backers a voice, and a direct link to us! No kickstarter disappearing act here!)"/>
    <b v="0"/>
    <n v="175000"/>
    <n v="10"/>
    <s v="failed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  <s v="food trucks"/>
  </r>
  <r>
    <n v="1177"/>
    <s v="Funnel Cakes come to the UK!"/>
    <s v="Its CRAZY the UK is still in the dark about funnel cakes! We want to convert a trailer and show the country what they've been missing!"/>
    <b v="0"/>
    <n v="6000"/>
    <n v="0"/>
    <s v="failed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  <s v="food trucks"/>
  </r>
  <r>
    <n v="1178"/>
    <s v="Thella's, food, tacos, burritos, health"/>
    <s v="Hi, Thella's is an idea of a local inexpensive burrito truck, where we want take the delicious burritos and tacos to whole new level"/>
    <b v="0"/>
    <n v="75000"/>
    <n v="5"/>
    <s v="failed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  <s v="food trucks"/>
  </r>
  <r>
    <n v="1179"/>
    <s v="El Camion Roja"/>
    <s v="Mexican Style Food Truck, run by a Red Seal Chef, in a town with NO MEXICAN FOOD! That is a culinary emergency situation!"/>
    <b v="0"/>
    <n v="60000"/>
    <n v="3200"/>
    <s v="failed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  <s v="food trucks"/>
  </r>
  <r>
    <n v="1180"/>
    <s v="Hogzilla S.O.W. (Squeals On Wheels) A Veteran Owned Company"/>
    <s v="We would like to start a military-themed food truck to serve the Battle Creek/Kalamazoo area."/>
    <b v="0"/>
    <n v="50000"/>
    <n v="5875"/>
    <s v="failed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  <s v="food trucks"/>
  </r>
  <r>
    <n v="1181"/>
    <s v="Gringo Loco Tacos Food Truck"/>
    <s v="Bringing the best tacos to the streets of Chicago!"/>
    <s v="food"/>
    <n v="50000"/>
    <n v="4"/>
    <s v="failed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  <s v="food trucks"/>
  </r>
  <r>
    <n v="1182"/>
    <s v="J &amp; D Rolling Smoke BBQ expansion"/>
    <s v="Two  years ago this business was started to help a local non-profit.  We have since expanded and provide jobs in our small community."/>
    <b v="0"/>
    <n v="1000"/>
    <n v="42"/>
    <s v="failed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  <s v="food trucks"/>
  </r>
  <r>
    <n v="1183"/>
    <s v="Freshie's Donuts Food Trailer"/>
    <s v="Help Freshie keep her dream alive by pledging to get a donut truck! She will be able to do events as well as cater to the community"/>
    <s v="food"/>
    <n v="2500"/>
    <n v="100"/>
    <s v="failed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  <s v="food trucks"/>
  </r>
  <r>
    <n v="1184"/>
    <s v="2016/2017 Cyclocross Album"/>
    <s v="This coffee table album is the chronicle of the 2016/2017 cyclocross season, the latest edition of the renowned cyclephotos books."/>
    <b v="0"/>
    <n v="22000"/>
    <n v="23086"/>
    <s v="successful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s v="photobooks"/>
  </r>
  <r>
    <n v="1185"/>
    <s v="Katrina  Reflections"/>
    <s v="A photo exhibition and book showcasing images and stories of our time in New Orleans, commemorating Katrinaâ€™s ten year anniversary."/>
    <b v="0"/>
    <n v="12500"/>
    <n v="13180"/>
    <s v="successful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b v="0"/>
    <n v="7500"/>
    <n v="8005"/>
    <s v="successful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  <s v="photobooks"/>
  </r>
  <r>
    <n v="1187"/>
    <s v="&quot;SUNDANCERS: The Men of Utah&quot;"/>
    <s v="A gorgeous monograph of sensual imagery featuring the men of Utah, shot against the incredible expanses of land they call their own."/>
    <b v="0"/>
    <n v="8750"/>
    <n v="9111"/>
    <s v="successful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  <s v="photobooks"/>
  </r>
  <r>
    <n v="1188"/>
    <s v="Because Dance."/>
    <s v="A photobook of young dancers and their inspiring stories, photographed in beautiful and unique locations."/>
    <b v="0"/>
    <n v="2000"/>
    <n v="3211"/>
    <s v="successful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  <s v="photobooks"/>
  </r>
  <r>
    <n v="1189"/>
    <s v="Road Ramblers"/>
    <s v="A couple of experienced road trippers setting out for the big one. Six months traveling in a converted bus with a book at the end."/>
    <b v="0"/>
    <n v="9000"/>
    <n v="9700"/>
    <s v="successful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  <s v="photobooks"/>
  </r>
  <r>
    <n v="1190"/>
    <s v="The Reality Of Chronic Illness - The Book"/>
    <s v="A pairing of self portraiture and writing to shed light on the reality of life with chronic illness."/>
    <b v="0"/>
    <n v="500"/>
    <n v="675"/>
    <s v="successful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  <s v="photobooks"/>
  </r>
  <r>
    <n v="1191"/>
    <s v="Good Morning Japan"/>
    <s v="A photo journal capturing 30 days of sweetness in Kyoto, Tokyo, and more. Join me to see the cutest &amp; prettiest images of Japan :)"/>
    <b v="0"/>
    <n v="2700"/>
    <n v="2945"/>
    <s v="successful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s v="photobooks"/>
  </r>
  <r>
    <n v="1192"/>
    <s v="Other Worlds - A Make 100 Project"/>
    <s v="A macro landscape photography art book &amp; limited edition prints. A Make 100 project."/>
    <b v="0"/>
    <n v="100"/>
    <n v="290"/>
    <s v="successful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b v="0"/>
    <n v="21000"/>
    <n v="21831"/>
    <s v="successful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s v="photobooks"/>
  </r>
  <r>
    <n v="1194"/>
    <s v="Atlantic Light: The West Coast of Ireland in Photographs"/>
    <s v="A beautifully presented hardcover book of aerial photographs that show the west coast of Ireland as it's never been seen before."/>
    <b v="0"/>
    <n v="12500"/>
    <n v="40280"/>
    <s v="successful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  <s v="photobooks"/>
  </r>
  <r>
    <n v="1195"/>
    <s v="CALAMITA/Ã€ project"/>
    <s v="CALAMITA/Ã€ is a tool for investigating the contemporary Vajont and the topic of catastrophes in general._x000a_Â«CHE IDDIO CE LA MANDI BUONAÂ»"/>
    <b v="0"/>
    <n v="10000"/>
    <n v="13500"/>
    <s v="successful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  <s v="photobooks"/>
  </r>
  <r>
    <n v="1196"/>
    <s v="NAKED IBIZA - A Large Scale Photography Book by Dylan Rosser"/>
    <s v="A book of male nudes photographed on location in Ibiza over the last 4 years."/>
    <b v="0"/>
    <n v="14500"/>
    <n v="39137"/>
    <s v="successful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  <s v="photobooks"/>
  </r>
  <r>
    <n v="1197"/>
    <s v="Brewtography Project: Discovering Colorado Breweries"/>
    <s v="A coffee table book celebrating Colorado brewery culture; exploring the passion and personality of local breweries through photographs."/>
    <b v="0"/>
    <n v="15000"/>
    <n v="37994"/>
    <s v="successful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  <s v="photobooks"/>
  </r>
  <r>
    <n v="1198"/>
    <s v="The White Desert: Wildlife &amp; Antarctica photobook"/>
    <s v="The White Desert is a photo project, documenting the fragility and beauty of the planet, from the Arctic to Antarctic regions!"/>
    <b v="0"/>
    <n v="3500"/>
    <n v="9121"/>
    <s v="successful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b v="0"/>
    <n v="2658"/>
    <n v="2693"/>
    <s v="successful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s v="photobooks"/>
  </r>
  <r>
    <n v="1200"/>
    <s v="Modern Nomads"/>
    <s v="Modern Nomads Journal is an 88 page magazine style publication containing photo stories about Somalis in the Horn of Africa."/>
    <b v="0"/>
    <n v="4800"/>
    <n v="6029"/>
    <s v="successful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  <s v="photobooks"/>
  </r>
  <r>
    <n v="1201"/>
    <s v="Invisible People of Belarus"/>
    <s v="Documentary book about the lives of disabled people and Chernobyl victims living in governmental institutions called Internats"/>
    <b v="0"/>
    <n v="6000"/>
    <n v="6146.27"/>
    <s v="successful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b v="0"/>
    <n v="25000"/>
    <n v="49811"/>
    <s v="successful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  <s v="photobooks"/>
  </r>
  <r>
    <n v="1203"/>
    <s v="reAPPEARANCES   a limited edition photography book"/>
    <s v="reAPPEARANCES is a series of photographs shot with a digital toy camera, a visual and cultural journey through appearances."/>
    <b v="0"/>
    <n v="16300"/>
    <n v="16700"/>
    <s v="successful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  <s v="photobooks"/>
  </r>
  <r>
    <n v="1204"/>
    <s v="Miles From Los Angeles - A Photo Book of the Western U.S."/>
    <s v="A fine art book capturing the beauty of nature in the Western United States by landscape photographer Cheyne Walls."/>
    <b v="0"/>
    <n v="13000"/>
    <n v="13383"/>
    <s v="successful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  <s v="photobooks"/>
  </r>
  <r>
    <n v="1205"/>
    <s v="Afro-Iran:Â The Unknown Minority"/>
    <s v="A photo book by photographer Mahdi Ehsaei depicting the little known minority of Afro-Iranians in South Iran in fascinating portraits."/>
    <b v="0"/>
    <n v="13000"/>
    <n v="13112"/>
    <s v="successful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  <s v="photobooks"/>
  </r>
  <r>
    <n v="1206"/>
    <s v="Until I Gush Forth / Limited Edition Zine by Esthaem"/>
    <s v="Limited edition zine by photographic artist Esthaem, signed and hand-numbered including a screen printed banderole. Edition of 100."/>
    <b v="0"/>
    <n v="900"/>
    <n v="1035"/>
    <s v="successful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  <s v="photobooks"/>
  </r>
  <r>
    <n v="1207"/>
    <s v="ITALIANA"/>
    <s v="A humanistic photo book about ancestral &amp; post-modern Italy."/>
    <b v="0"/>
    <n v="16700"/>
    <n v="17396"/>
    <s v="successful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  <s v="photobooks"/>
  </r>
  <r>
    <n v="1208"/>
    <s v="Into The Great White Sands"/>
    <s v="Help me complete the photography and publish a fine art book on White Sands National Monument, a uniquely significant place."/>
    <b v="0"/>
    <n v="10000"/>
    <n v="15530"/>
    <s v="successful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s v="photobooks"/>
  </r>
  <r>
    <n v="1209"/>
    <s v="Israel: An Inspiring Photographic Journey (Photobook)"/>
    <s v="This 80 page book displays 75 beautiful images of the Holy Land, site descriptions, scripture and thought provoking comments."/>
    <b v="0"/>
    <n v="6000"/>
    <n v="6360"/>
    <s v="successful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s v="photobooks"/>
  </r>
  <r>
    <n v="1210"/>
    <s v="Det Andra GÃ¶teborg"/>
    <s v="En fotobok om livet i det enda andra GÃ¶teborg i vÃ¤rlden"/>
    <b v="0"/>
    <n v="20000"/>
    <n v="50863"/>
    <s v="successful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  <s v="photobooks"/>
  </r>
  <r>
    <n v="1211"/>
    <s v="500 Views of Japan"/>
    <s v="From 2010 to 2015, I took over 15 000 photos in Japan. Here's 500 of them. Landscape, city view, people and so much more!"/>
    <b v="0"/>
    <n v="1000"/>
    <n v="1011"/>
    <s v="successful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  <s v="photobooks"/>
  </r>
  <r>
    <n v="1212"/>
    <s v="Faces of Yoga: A Coffee Table Photo Book"/>
    <s v="Faces of Yoga is a series of uncomfortable photos of people in strange positions. The photo book will be ready for the holiday season!"/>
    <b v="0"/>
    <n v="2500"/>
    <n v="3226"/>
    <s v="successful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  <s v="photobooks"/>
  </r>
  <r>
    <n v="1213"/>
    <s v="Iceland Impressions: photographs by Iwona and Adam Balcy"/>
    <s v="A collection of 97 colour photographs showcasing Iceland's spectacular scenery, beautifully presented in 128 page hardcover book."/>
    <b v="0"/>
    <n v="6500"/>
    <n v="6645"/>
    <s v="successful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  <s v="photobooks"/>
  </r>
  <r>
    <n v="1214"/>
    <s v="Framed Himalaya: Lachen Valley (Campaign Part - 2)"/>
    <s v="A coffee table book with photographs of nature's splendor from the mystical valley of Lachen in the Eastern recesses of the Himalaya."/>
    <b v="0"/>
    <n v="2000"/>
    <n v="2636"/>
    <s v="successful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  <s v="photobooks"/>
  </r>
  <r>
    <n v="1215"/>
    <s v="ShootTokyo: The Book"/>
    <s v="A photography book that brings you on a journey through Tokyo and beyond.   This is a collection of my best images from ShootTokyo."/>
    <b v="0"/>
    <n v="5000"/>
    <n v="39304.01"/>
    <s v="successful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  <s v="photobooks"/>
  </r>
  <r>
    <n v="1216"/>
    <s v="In Training: a book of Bonsai photographs"/>
    <s v="A fine art photography book taking a new look at the art of bonsai."/>
    <b v="0"/>
    <n v="14000"/>
    <n v="20398"/>
    <s v="successful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b v="0"/>
    <n v="26500"/>
    <n v="27189"/>
    <s v="successful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  <s v="photobooks"/>
  </r>
  <r>
    <n v="1218"/>
    <s v="The Alaska Range"/>
    <s v="The Mountaineers Books and I, Carl Battreall, have teamed up to create the first photography book of the legendary Alaska Range."/>
    <b v="0"/>
    <n v="9000"/>
    <n v="15505"/>
    <s v="successful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  <s v="photobooks"/>
  </r>
  <r>
    <n v="1219"/>
    <s v="The Box"/>
    <s v="The Box is a fine art book of Ron Amato's innovative and seductive photography project."/>
    <b v="0"/>
    <n v="16350"/>
    <n v="26024"/>
    <s v="successful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  <s v="photobooks"/>
  </r>
  <r>
    <n v="1220"/>
    <s v="All The People"/>
    <s v="A beautiful photo art book of portraits and conversations with people that may expand your idea of gender."/>
    <b v="0"/>
    <n v="15000"/>
    <n v="15565"/>
    <s v="successful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  <s v="photobooks"/>
  </r>
  <r>
    <n v="1221"/>
    <s v="Oh When The Blues - Oldham Athletic Photography Book"/>
    <s v="Photography book exploring the community of Oldham Athletic Football Club, their relation to the town and the theatre of football."/>
    <b v="0"/>
    <n v="2200"/>
    <n v="2451.0100000000002"/>
    <s v="successful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  <s v="photobooks"/>
  </r>
  <r>
    <n v="1222"/>
    <s v="Project Pilgrim"/>
    <s v="Project Pilgrim is my effort to work towards normalizing mental health."/>
    <b v="0"/>
    <n v="4000"/>
    <n v="11215"/>
    <s v="successful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  <s v="photobooks"/>
  </r>
  <r>
    <n v="1223"/>
    <s v="YOSEMITE PEOPLE"/>
    <s v="A photography book focusing on the people rather than the nature at Yosemite National Park."/>
    <b v="0"/>
    <n v="19800"/>
    <n v="22197"/>
    <s v="successful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  <s v="photobooks"/>
  </r>
  <r>
    <n v="1224"/>
    <s v="&quot;I Dreamed Last Night&quot; Album (Canceled)"/>
    <s v="Modern Celtic influenced CD.  Help me finish what I started before the stroke."/>
    <b v="0"/>
    <n v="15000"/>
    <n v="1060"/>
    <s v="canceled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  <s v="world music"/>
  </r>
  <r>
    <n v="1225"/>
    <s v="Cesar Chavez's First Music Album (Canceled)"/>
    <s v="My first music album is a collection of 9 songs honoring Mexico's prolific composer, Jose Alfredo Jimenez with my artistic vision."/>
    <b v="0"/>
    <n v="3000"/>
    <n v="132"/>
    <s v="canceled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  <s v="world music"/>
  </r>
  <r>
    <n v="1226"/>
    <s v="Pavlo is Filming  a PBS Concert Special (Canceled)"/>
    <s v="Pavlo will be independently filming his second full length PBS Special and DVD in May with director George Veras"/>
    <b v="0"/>
    <n v="50000"/>
    <n v="1937"/>
    <s v="canceled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b v="0"/>
    <n v="2000"/>
    <n v="0"/>
    <s v="canceled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s v="world music"/>
  </r>
  <r>
    <n v="1228"/>
    <s v="World artist Kat Maguire's debut CD entitled &quot;Gypsy&quot;"/>
    <s v="Kat is partnering with Kickstarter to raise the funds to complete her first solo World music CD &quot;Gypsy&quot;!"/>
    <b v="0"/>
    <n v="5000"/>
    <n v="1465"/>
    <s v="canceled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b v="0"/>
    <n v="2750"/>
    <n v="25"/>
    <s v="canceled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b v="0"/>
    <n v="500000"/>
    <n v="0"/>
    <s v="canceled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  <s v="world music"/>
  </r>
  <r>
    <n v="1231"/>
    <s v="Villapalooza - Little Village Music Festival (Canceled)"/>
    <s v="a non-profit, free, all-day, all-ages music &amp; arts festival dedicated to promoting non-violent spaces for community engagement"/>
    <b v="0"/>
    <n v="5000"/>
    <n v="0"/>
    <s v="canceled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b v="0"/>
    <n v="5000"/>
    <n v="40"/>
    <s v="canceled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b v="0"/>
    <n v="1000"/>
    <n v="116"/>
    <s v="canceled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  <s v="world music"/>
  </r>
  <r>
    <n v="1234"/>
    <s v="Lionstar International Tour 2015 (Canceled)"/>
    <s v="We have been offered shows all over the world, to reach places and people with our music, for the experience of just doing it!"/>
    <b v="0"/>
    <n v="50000"/>
    <n v="0"/>
    <s v="canceled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  <s v="world music"/>
  </r>
  <r>
    <n v="1235"/>
    <s v="Afternoon of Shakuhachi and Koto Music - CD Project"/>
    <s v="We plan to make studio recordings for a CD that highlights six new works composed for our Shakuhachi and Koto Music concert series."/>
    <b v="0"/>
    <n v="7534"/>
    <n v="210"/>
    <s v="canceled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  <s v="world music"/>
  </r>
  <r>
    <n v="1236"/>
    <s v="&quot;Volando&quot; CD Release (Canceled)"/>
    <s v="Raising money to give the musicians their due."/>
    <b v="0"/>
    <n v="2500"/>
    <n v="0"/>
    <s v="canceled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  <s v="world music"/>
  </r>
  <r>
    <n v="1237"/>
    <s v="John Grover touches the world (Canceled)"/>
    <s v="We have the songs, concept, need to add songs and mix/package for shows in Hawaii, book dates outside of Maui and advance his message"/>
    <b v="0"/>
    <n v="25000"/>
    <n v="0"/>
    <s v="canceled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  <s v="world music"/>
  </r>
  <r>
    <n v="1238"/>
    <s v="Life Music-Healing through Song (Canceled)"/>
    <s v="The purpose of the album is to pull from many differenet genres but to express life circumstances to reach everyday people through song"/>
    <b v="0"/>
    <n v="1000"/>
    <n v="178"/>
    <s v="canceled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  <s v="world music"/>
  </r>
  <r>
    <n v="1239"/>
    <s v="Help Calmenco! finance new CD and Tour (Canceled)"/>
    <s v="Please consider helping us with our new CD and Riverdance Tour"/>
    <b v="0"/>
    <n v="2500"/>
    <n v="0"/>
    <s v="canceled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  <s v="world music"/>
  </r>
  <r>
    <n v="1240"/>
    <s v="Message of Peace, Love &amp; Unity (Canceled)"/>
    <s v="Sharing positive vibes of Peace, Love &amp; Unity with the World through conscious Reggae Music!"/>
    <b v="0"/>
    <n v="8000"/>
    <n v="241"/>
    <s v="canceled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b v="0"/>
    <n v="5000"/>
    <n v="2537"/>
    <s v="canceled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  <s v="world music"/>
  </r>
  <r>
    <n v="1242"/>
    <s v="Add your voice to Cellphonia 9/11 (Canceled)"/>
    <s v="Cellphonia 9/11 (http://cellphonia.org/911/) is one of the performance pieces in the Music After marathon concert on 9.11.11"/>
    <b v="0"/>
    <n v="911"/>
    <n v="5"/>
    <s v="canceled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  <s v="world music"/>
  </r>
  <r>
    <n v="1243"/>
    <s v="Letâ€™s Keep the San Jose Mexican Heritage Festival Alive!"/>
    <s v="California's premier Latino cultural festival - music, theatre, film, workshops, visual arts, cuisine and more!"/>
    <b v="0"/>
    <n v="12000"/>
    <n v="1691"/>
    <s v="canceled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  <s v="world music"/>
  </r>
  <r>
    <n v="1244"/>
    <s v="Theatrum Mundi releasing debut album &quot;Eyes of the Realm.&quot;"/>
    <s v="THEATRUM MUNDI releases DEBUT ALBUM! Pre-order &quot;The Eyes of the Realm&quot; and help make it happen!"/>
    <b v="0"/>
    <n v="2000"/>
    <n v="2076"/>
    <s v="successful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b v="0"/>
    <n v="2000"/>
    <n v="2405"/>
    <s v="successful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  <s v="rock"/>
  </r>
  <r>
    <n v="1246"/>
    <s v="Candy Warpop &quot;Smilef**ker&quot; Music Video"/>
    <s v="Candy Warpop, Las Vegas' female-fronted alt-punk rock monster, is raising money to fund the production of their first music video."/>
    <b v="0"/>
    <n v="2000"/>
    <n v="2340"/>
    <s v="successful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  <s v="rock"/>
  </r>
  <r>
    <n v="1247"/>
    <s v="BRAIN DEAD to record debut EP with SLAYER producer!"/>
    <s v="BRAIN DEAD is going to record their debut EP and they need your help, Bozos!"/>
    <b v="0"/>
    <n v="3500"/>
    <n v="4275"/>
    <s v="successful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  <s v="rock"/>
  </r>
  <r>
    <n v="1248"/>
    <s v="The Vandies // Full length album!"/>
    <s v="The Vandies make pop rock in glorious Portland, Oregon. Help us fund our first full length album!"/>
    <b v="0"/>
    <n v="2500"/>
    <n v="3791"/>
    <s v="successful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  <s v="rock"/>
  </r>
  <r>
    <n v="1249"/>
    <s v="Matt Stansberry &amp; The Romance - Debut EP"/>
    <s v="&quot;Let's Brighten It Up&quot; will be a seven song EP of originals heavily inspired by music from the 50s and 60s"/>
    <b v="0"/>
    <n v="5000"/>
    <n v="5222"/>
    <s v="successful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  <s v="rock"/>
  </r>
  <r>
    <n v="1250"/>
    <s v="Willy Porter - Human Kindness"/>
    <s v="My new disc Human Kindness is some of the strongest &amp; most ambitious music Iâ€™ve made. Join me in giving it a solid push into the world."/>
    <b v="0"/>
    <n v="30000"/>
    <n v="60046"/>
    <s v="successful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  <s v="rock"/>
  </r>
  <r>
    <n v="1251"/>
    <s v="Jack Oblivian Harlan t Bobo Limes european tour"/>
    <s v="A tour of europe with 3 memphis artist, Jack Oblivian, Harlan T Bobo and Shawn Cripps."/>
    <b v="0"/>
    <n v="6000"/>
    <n v="6108"/>
    <s v="successful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b v="0"/>
    <n v="3500"/>
    <n v="4818"/>
    <s v="successful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  <s v="rock"/>
  </r>
  <r>
    <n v="1253"/>
    <s v="Suburban Legends: New Album"/>
    <s v="Suburban Legends are working on the most important album EVER, but they are in need of your help and about 10 bucks... probably more!"/>
    <b v="0"/>
    <n v="10"/>
    <n v="30383.32"/>
    <s v="successful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  <s v="rock"/>
  </r>
  <r>
    <n v="1254"/>
    <s v="Album4"/>
    <s v="Fresh off the heels of, &quot;Let the Waves Come in Threes,&quot; (#6 National Folk Chart) we're making a new record. Huge thanks for your help!"/>
    <b v="0"/>
    <n v="6700"/>
    <n v="13323"/>
    <s v="successful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  <s v="rock"/>
  </r>
  <r>
    <n v="1255"/>
    <s v="The Space Bards Present Their First Album, &quot;Neon Milk&quot;!"/>
    <s v="Let the Space Bards abduct you on a quirky musical journey about two aliens struggling to fit in on planet Earth."/>
    <b v="0"/>
    <n v="3000"/>
    <n v="6071"/>
    <s v="successful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b v="0"/>
    <n v="30000"/>
    <n v="35389.129999999997"/>
    <s v="successful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  <s v="rock"/>
  </r>
  <r>
    <n v="1257"/>
    <s v="Three Lobed Recordings 10th ann 4xLP set (Sonic Youth, SCG+)"/>
    <s v="Three Lobed, a boutique psychedelic label focused on small run releases, is celebrating its 10th anniversary with a lush 4xLP set."/>
    <b v="0"/>
    <n v="5500"/>
    <n v="16210"/>
    <s v="successful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  <s v="rock"/>
  </r>
  <r>
    <n v="1258"/>
    <s v="Mustard Plug New Record!"/>
    <s v="Mustard Plug needs help funding their new record.  Please help the Grand Rapids, MI band put out their 7th record!"/>
    <b v="0"/>
    <n v="12000"/>
    <n v="25577.56"/>
    <s v="successful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  <s v="rock"/>
  </r>
  <r>
    <n v="1259"/>
    <s v="Help Falling From One complete their CD!!!"/>
    <s v="Falling From One is currently in the studio recording their first CD and they need your help!"/>
    <b v="0"/>
    <n v="2500"/>
    <n v="2606"/>
    <s v="successful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b v="0"/>
    <n v="3300"/>
    <n v="3751"/>
    <s v="successful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  <s v="rock"/>
  </r>
  <r>
    <n v="1261"/>
    <s v="The Puget EP's Vinyl Release"/>
    <s v="We just recorded a stellar EP and we're trying to put it out on vinyl.  Can you help these punx out?"/>
    <b v="0"/>
    <n v="2000"/>
    <n v="2025"/>
    <s v="successful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b v="0"/>
    <n v="6500"/>
    <n v="8152"/>
    <s v="successful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  <s v="rock"/>
  </r>
  <r>
    <n v="1263"/>
    <s v="New Tropic Bombs EP ~ &quot;Return to Bomber Bay&quot;"/>
    <s v="A fresh batch of chaos from Toledo, Ohio's reggae-rockers, Tropic Bombs!"/>
    <b v="0"/>
    <n v="1500"/>
    <n v="1785"/>
    <s v="successful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  <s v="rock"/>
  </r>
  <r>
    <n v="1264"/>
    <s v="Bear. is recording their first ep!"/>
    <s v="We are a four piece from Golden, CO, and have our hearts on getting into the studio this fall to get music from our heads to your ears."/>
    <b v="0"/>
    <n v="650"/>
    <n v="1082"/>
    <s v="successful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b v="0"/>
    <n v="3500"/>
    <n v="4170.17"/>
    <s v="successful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  <s v="rock"/>
  </r>
  <r>
    <n v="1266"/>
    <s v="Sensory Station's First EP"/>
    <s v="We are looking to record our first EP produced by Aaron Harris (ISIS/Palms) at Studio West."/>
    <b v="0"/>
    <n v="9500"/>
    <n v="9545"/>
    <s v="successful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b v="0"/>
    <n v="22000"/>
    <n v="22396"/>
    <s v="successful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  <s v="rock"/>
  </r>
  <r>
    <n v="1268"/>
    <s v="Full Devil Jacket 2nd Album Release"/>
    <s v="Full Devil Jacket Is releasing their first record in over 12 yrs and we want you to be a part of it!"/>
    <b v="0"/>
    <n v="12000"/>
    <n v="14000"/>
    <s v="successful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b v="0"/>
    <n v="18800"/>
    <n v="20426"/>
    <s v="successful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  <s v="rock"/>
  </r>
  <r>
    <n v="1270"/>
    <s v="Resolution15 records their next album, Svaha"/>
    <s v="We make awake metal using violins in place of guitars and want to record a full length album."/>
    <b v="0"/>
    <n v="10000"/>
    <n v="11472"/>
    <s v="successful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  <s v="rock"/>
  </r>
  <r>
    <n v="1271"/>
    <s v="Flav Martin's 30-Year Overnight Success Project"/>
    <s v="Flav Martin's 30-year overnight success project pretty much says it all. Dedicated to parenting, she's off to school, back to La musica"/>
    <b v="0"/>
    <n v="7500"/>
    <n v="7635"/>
    <s v="successful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  <s v="rock"/>
  </r>
  <r>
    <n v="1272"/>
    <s v="N&amp;V MAKE AN ALBUM"/>
    <s v="We're going back into the studio this spring to record a new album.  You've heard some of the new material at recent shows.  Be a part of the process!"/>
    <b v="0"/>
    <n v="5000"/>
    <n v="5300"/>
    <s v="successful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  <s v="rock"/>
  </r>
  <r>
    <n v="1273"/>
    <s v="Run Coyote &quot;Youth Haunts&quot; - Vinyl LP and CD"/>
    <s v="Run Coyote is raising funds to produce their debut album - &quot;Youth Haunts&quot; - on vinyl LP and CD"/>
    <b v="0"/>
    <n v="4000"/>
    <n v="4140"/>
    <s v="successful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  <s v="rock"/>
  </r>
  <r>
    <n v="1274"/>
    <s v="Assembly of Dust - &quot;Sun Shot&quot;"/>
    <s v="Sun Shot is the working title of Assembly of Dust's new studio release.  It features 9 brand new songs and 4 never recorded"/>
    <b v="0"/>
    <n v="25000"/>
    <n v="38743.839999999997"/>
    <s v="successful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  <s v="rock"/>
  </r>
  <r>
    <n v="1275"/>
    <s v="BLOODGOOD's 1st Studio Album in 22 Years!"/>
    <s v="ONLY A FEW HOURS LEFT TO GET YOUR ADVANCE COPY OF &quot;DANGEROUSLY CLOSE&quot; and to check out our other cool rewards!"/>
    <b v="0"/>
    <n v="15000"/>
    <n v="24321.1"/>
    <s v="successful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  <s v="rock"/>
  </r>
  <r>
    <n v="1276"/>
    <s v="MR. DREAM GOES TO JAIL"/>
    <s v="Sponsor this Brooklyn punk band's debut seven-inch, MR. DREAM GOES TO JAIL."/>
    <b v="0"/>
    <n v="3000"/>
    <n v="3132.63"/>
    <s v="successful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  <s v="rock"/>
  </r>
  <r>
    <n v="1277"/>
    <s v="HELP NATE HENRY MAKE AN ALBUM"/>
    <s v="My name is Nate Henry. I sang in a band called Sherwood for almost 10 years. Now I'm hoping to make another album of brand new music."/>
    <b v="0"/>
    <n v="15000"/>
    <n v="15918.65"/>
    <s v="successful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b v="0"/>
    <n v="6500"/>
    <n v="10071"/>
    <s v="successful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  <s v="rock"/>
  </r>
  <r>
    <n v="1279"/>
    <s v="Making the Next Traveling Suitcase Album"/>
    <s v="The Traveling Suitcase is a 3-piece rock outfit from Oshkosh, WI. We have released 2 albums since 2010 and we are ready to record!"/>
    <b v="0"/>
    <n v="12516"/>
    <n v="13864.17"/>
    <s v="successful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  <s v="rock"/>
  </r>
  <r>
    <n v="1280"/>
    <s v="Nothing More's New Album"/>
    <s v="Nothing More is recording their forthcoming record and needs to join forces with you to make this album HUGE! "/>
    <b v="0"/>
    <n v="15000"/>
    <n v="16636.78"/>
    <s v="successful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  <s v="rock"/>
  </r>
  <r>
    <n v="1281"/>
    <s v="&quot;Laser Beretta&quot;"/>
    <s v="Cure for the Common pulls the trigger on their 2nd full-length LP, &quot;Laser Beretta,&quot; printed on high-quality 15 gram polycarbonate CDs"/>
    <b v="0"/>
    <n v="7000"/>
    <n v="7750"/>
    <s v="successful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b v="0"/>
    <n v="15000"/>
    <n v="18542"/>
    <s v="successful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  <s v="rock"/>
  </r>
  <r>
    <n v="1283"/>
    <s v="Sketching In Stereo 3rd Album!"/>
    <s v="Our 3rd album is halfway complete, but we need your help to record, mix and master the final product!"/>
    <b v="0"/>
    <n v="1000"/>
    <n v="2110.5"/>
    <s v="successful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  <s v="rock"/>
  </r>
  <r>
    <n v="1284"/>
    <s v="Free Jujube Brown NYC Performance"/>
    <s v="â€œFree Jujube Brownâ€ by Psalmayene 24 is coming home to NYC and we need YOUR support of this moving and inspiring piece"/>
    <b v="0"/>
    <n v="2000"/>
    <n v="2020"/>
    <s v="successful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  <s v="plays"/>
  </r>
  <r>
    <n v="1285"/>
    <s v="We just keep going"/>
    <s v="The world premiere of hysterically funny and heartbreaking story about family, unconditional love and facing the unfaceable"/>
    <b v="0"/>
    <n v="2000"/>
    <n v="2033"/>
    <s v="successful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s v="plays"/>
  </r>
  <r>
    <n v="1286"/>
    <s v="The Diary of a Nobody"/>
    <s v="A touring production of FRED's modern adaptation of the classic Victorian comic novel, reaching out to new audiences."/>
    <b v="0"/>
    <n v="1500"/>
    <n v="1625"/>
    <s v="successful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b v="0"/>
    <n v="250"/>
    <n v="605"/>
    <s v="successful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b v="0"/>
    <n v="4000"/>
    <n v="4018"/>
    <s v="successful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  <s v="plays"/>
  </r>
  <r>
    <n v="1289"/>
    <s v="No Brains for Dinner"/>
    <s v="A chilling original Edwardian Comedy of errors and foolishness made for the Patrick Henry College stage."/>
    <b v="0"/>
    <n v="1500"/>
    <n v="1876"/>
    <s v="successful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  <s v="plays"/>
  </r>
  <r>
    <n v="1290"/>
    <s v="I Died... I Came Back, ... Whatever"/>
    <s v="Sometimes your Heart has to STOP for your Life to START."/>
    <b v="0"/>
    <n v="3500"/>
    <n v="3800"/>
    <s v="successful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b v="0"/>
    <n v="3000"/>
    <n v="4371"/>
    <s v="successful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  <s v="plays"/>
  </r>
  <r>
    <n v="1292"/>
    <s v="Season Scandinavia"/>
    <s v="Empty Deck presents the most exciting unknown contemporary Scandinavian plays in co-production with The Other Room Theatre, Cardiff."/>
    <b v="0"/>
    <n v="1700"/>
    <n v="1870"/>
    <s v="successful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  <s v="plays"/>
  </r>
  <r>
    <n v="1293"/>
    <s v="WORSE THAN TIGERS"/>
    <s v="Invest in the world premiere of WORSE THAN TIGERS at ACT, and in the future of Seattle's newest, female-led theatre company: RED STAGE."/>
    <b v="0"/>
    <n v="15000"/>
    <n v="15335"/>
    <s v="successful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  <s v="plays"/>
  </r>
  <r>
    <n v="1294"/>
    <s v="HELMER'S LOO"/>
    <s v="We have an award-winning Danish play, now we just need a bathroom set to perform it in. Spend a penny to help us build the set!"/>
    <b v="0"/>
    <n v="500"/>
    <n v="610"/>
    <s v="successful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  <s v="plays"/>
  </r>
  <r>
    <n v="1295"/>
    <s v="Misfits of London: The Gin Chronicles"/>
    <s v="We had everything sorted for the Fringe, but now our accommodation and Edinburgh angel have fallen through. We're needing vital help."/>
    <b v="0"/>
    <n v="2500"/>
    <n v="2549"/>
    <s v="successful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  <s v="plays"/>
  </r>
  <r>
    <n v="1296"/>
    <s v="Quirky Bird Theatre's Young Actors on Tour"/>
    <s v="Creating outstanding performance experiences with young actors from all economic backgrounds. Making great theatre accessible to all!"/>
    <b v="0"/>
    <n v="850"/>
    <n v="1200"/>
    <s v="successful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  <s v="plays"/>
  </r>
  <r>
    <n v="1297"/>
    <s v="The One Man Traveling Tennessee Williams Festival"/>
    <s v="We will bring you the world of Tennessee Williams right to the front door of your home, school, church, theatre and community."/>
    <b v="0"/>
    <n v="20000"/>
    <n v="21905"/>
    <s v="successful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  <s v="plays"/>
  </r>
  <r>
    <n v="1298"/>
    <s v="Dinosaur Dreams"/>
    <s v="A play that raises awareness for mental health and explores the psychological effects childhood abuse can have on an adult."/>
    <b v="0"/>
    <n v="2000"/>
    <n v="2093"/>
    <s v="successful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  <s v="plays"/>
  </r>
  <r>
    <n v="1299"/>
    <s v="The (out)Siders Project"/>
    <s v="A new work inspired by the classic novel and created by Dallas teens under the direction of professional artists."/>
    <b v="0"/>
    <n v="3500"/>
    <n v="4340"/>
    <s v="successful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s v="plays"/>
  </r>
  <r>
    <n v="1300"/>
    <s v="Before The Lights Go Up"/>
    <s v="What would you do with the time ticking and the pressure building to make a choice?! Find out what happens in this hilarious new play!!"/>
    <b v="0"/>
    <n v="3000"/>
    <n v="4050"/>
    <s v="successful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  <s v="plays"/>
  </r>
  <r>
    <n v="1301"/>
    <s v="the dreamer examines his pillow"/>
    <s v="The Attic Theater Company presents John Patrick Shanley's THE DREAMER EXAMINES HIS PILLOW, the first official revival since 1986"/>
    <b v="0"/>
    <n v="2000"/>
    <n v="2055"/>
    <s v="successful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  <s v="plays"/>
  </r>
  <r>
    <n v="1302"/>
    <s v="Help bring Boys of a Certain Age back to NYC!"/>
    <s v="Boys of a Certain Age is a unique and special show that we're trying to remount in New York City in 2017."/>
    <b v="0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  <s v="plays"/>
  </r>
  <r>
    <n v="1303"/>
    <s v="Forward Arena Theatre Company: Summer Season"/>
    <s v="Groundbreaking queer theatre."/>
    <b v="0"/>
    <n v="3500"/>
    <n v="4559.13"/>
    <s v="successful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b v="0"/>
    <n v="40000"/>
    <n v="15851"/>
    <s v="canceled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b v="0"/>
    <n v="30000"/>
    <n v="7793"/>
    <s v="canceled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b v="0"/>
    <n v="110000"/>
    <n v="71771"/>
    <s v="canceled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  <s v="wearables"/>
  </r>
  <r>
    <n v="1307"/>
    <s v="VR Card - Customized Virtual Reality Viewer (Canceled)"/>
    <s v="Get VR to Everyone with Mailable, Ready to Use Viewers"/>
    <b v="0"/>
    <n v="50000"/>
    <n v="5757"/>
    <s v="canceled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  <s v="wearables"/>
  </r>
  <r>
    <n v="1308"/>
    <s v="Boost Band: Wristband Phone Charger (Canceled)"/>
    <s v="Boost Band, a wristband that charges any device"/>
    <b v="0"/>
    <n v="10000"/>
    <n v="1136"/>
    <s v="canceled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  <s v="wearables"/>
  </r>
  <r>
    <n v="1309"/>
    <s v="CORE : Roam (Canceled)"/>
    <s v="Wicked fun and built for excitement, CORE is the safest and most versatile speaker you've ever worn."/>
    <s v="Comedy"/>
    <n v="11500"/>
    <n v="12879"/>
    <s v="canceled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  <s v="wearables"/>
  </r>
  <r>
    <n v="1310"/>
    <s v="k5-jkt.by kiger (Canceled)"/>
    <s v="An essential hoodie that holds all sized smart phones and keep your headphone wires tangle free."/>
    <b v="0"/>
    <n v="20000"/>
    <n v="3100"/>
    <s v="canceled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b v="0"/>
    <n v="250000"/>
    <n v="80070"/>
    <s v="canceled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  <s v="wearables"/>
  </r>
  <r>
    <n v="1312"/>
    <s v="GoSolo Hat for GoPro (Canceled)"/>
    <s v="People loved the original Black and Gray GoSolo hats and asked for more. So we received sample for 3 more colors!"/>
    <b v="0"/>
    <n v="4600"/>
    <n v="28"/>
    <s v="canceled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b v="0"/>
    <n v="40000"/>
    <n v="12446"/>
    <s v="canceled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b v="0"/>
    <n v="180000"/>
    <n v="2028"/>
    <s v="canceled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  <s v="wearables"/>
  </r>
  <r>
    <n v="1315"/>
    <s v="World's First Amphibious Heart Rate &amp; Fitness Wearable"/>
    <s v="Zoom will happen - THANK YOU! Received outside funding due amazing early success!"/>
    <b v="0"/>
    <n v="100000"/>
    <n v="40404"/>
    <s v="canceled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  <s v="wearables"/>
  </r>
  <r>
    <n v="1316"/>
    <s v="Future Belt (Canceled)"/>
    <s v="Future Belt comes in just 3 sizes, but yet, is designed to fit waists ranging from 25-55 inches. No batteries, no gimmicks."/>
    <b v="0"/>
    <n v="75000"/>
    <n v="1"/>
    <s v="canceled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b v="0"/>
    <n v="200000"/>
    <n v="11467"/>
    <s v="canceled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  <s v="wearables"/>
  </r>
  <r>
    <n v="1318"/>
    <s v="Lucky Tag: A Smart Dog Wearable That Cares (Canceled)"/>
    <s v="Your Dog's Best Friend._x000a_Revolutionize the way you care about your pups and brings you peace of mind."/>
    <b v="0"/>
    <n v="40000"/>
    <n v="6130"/>
    <s v="canceled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  <s v="wearables"/>
  </r>
  <r>
    <n v="1319"/>
    <s v="Pixel Shades by R A V E Z (Canceled)"/>
    <s v="Stand out at festivals, get people talking and support our latest campaign to augment your style with the latest LED technology."/>
    <b v="0"/>
    <n v="5800"/>
    <n v="876"/>
    <s v="canceled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b v="0"/>
    <n v="100000"/>
    <n v="503"/>
    <s v="canceled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b v="0"/>
    <n v="462000"/>
    <n v="6019"/>
    <s v="canceled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b v="0"/>
    <n v="35000"/>
    <n v="106"/>
    <s v="canceled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b v="0"/>
    <n v="15000"/>
    <n v="1332"/>
    <s v="canceled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b v="0"/>
    <n v="50000"/>
    <n v="4920"/>
    <s v="canceled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b v="0"/>
    <n v="20000"/>
    <n v="486"/>
    <s v="canceled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b v="0"/>
    <n v="100000"/>
    <n v="1130"/>
    <s v="canceled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  <s v="wearables"/>
  </r>
  <r>
    <n v="1327"/>
    <s v="CyClip - The Handlebar Adapter for Apple Watch (Canceled)"/>
    <s v="CyClip is a way to mount the Apple Watch to your handlebars; ideal for navigation, notifications, and music control on the fly."/>
    <b v="0"/>
    <n v="48000"/>
    <n v="1705"/>
    <s v="canceled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b v="0"/>
    <n v="75000"/>
    <n v="1748"/>
    <s v="canceled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b v="0"/>
    <n v="50000"/>
    <n v="408"/>
    <s v="canceled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  <s v="wearables"/>
  </r>
  <r>
    <n v="1330"/>
    <s v="The 3G Smartwatch for Kids that Encourages Outdoor Play"/>
    <s v="Outdoor play is essential. Wanderwatch helps to make it fun and safe! Fun for kids, great for parents. Time to Play!"/>
    <s v="Comedy"/>
    <n v="35000"/>
    <n v="7873"/>
    <s v="canceled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b v="0"/>
    <n v="250000"/>
    <n v="3417"/>
    <s v="canceled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b v="0"/>
    <n v="10115"/>
    <n v="0"/>
    <s v="canceled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b v="0"/>
    <n v="2500"/>
    <n v="0"/>
    <s v="canceled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  <s v="wearables"/>
  </r>
  <r>
    <n v="1334"/>
    <s v="My TUSK â„¢ (Telephone Utility Support Kit!) (Canceled)"/>
    <s v="A wearable device that allows you to dock and operate your phone hands-free anywhere and everywhere!"/>
    <b v="0"/>
    <n v="133000"/>
    <n v="14303"/>
    <s v="canceled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s v="wearables"/>
  </r>
  <r>
    <n v="1335"/>
    <s v="UB Fit (Canceled)"/>
    <s v="Dial up your performance with UB Fit: 1st wearable resistance technology that allows you to tone muscles while doing a cardio workout"/>
    <b v="0"/>
    <n v="25000"/>
    <n v="4940"/>
    <s v="canceled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  <s v="wearables"/>
  </r>
  <r>
    <n v="1336"/>
    <s v="Jumpy, The World First Edutainment Smartwatch For Kids"/>
    <s v="JUMPY, a cool smart watch with open platform SDK brings limitless edutainment to kids' wrist and encourages parent-child interaction."/>
    <b v="0"/>
    <n v="100000"/>
    <n v="84947"/>
    <s v="canceled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  <s v="wearables"/>
  </r>
  <r>
    <n v="1337"/>
    <s v="Ripple: World's Most Dependable Safety Device (Canceled)"/>
    <s v="Discreet safety device connects you to a dedicated 24/7 monitoring team, keeping you safe anywhere in the United States"/>
    <b v="0"/>
    <n v="50000"/>
    <n v="24691"/>
    <s v="canceled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b v="0"/>
    <n v="30000"/>
    <n v="991"/>
    <s v="canceled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  <s v="wearables"/>
  </r>
  <r>
    <n v="1339"/>
    <s v="Linkoo (Canceled)"/>
    <s v="World's Smallest customizable Phone &amp; GPS Watch for kids !"/>
    <b v="0"/>
    <n v="50000"/>
    <n v="3317"/>
    <s v="canceled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  <s v="wearables"/>
  </r>
  <r>
    <n v="1340"/>
    <s v="Glass Designs (Canceled)"/>
    <s v="I would like to make nicer, more stylish looking frames for the Google Glass using 3D printing technology."/>
    <b v="0"/>
    <n v="1680"/>
    <n v="0"/>
    <s v="canceled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b v="0"/>
    <n v="25000"/>
    <n v="17590"/>
    <s v="canceled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b v="0"/>
    <n v="50000"/>
    <n v="100"/>
    <s v="canceled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b v="0"/>
    <n v="50000"/>
    <n v="51149"/>
    <s v="canceled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  <s v="wearables"/>
  </r>
  <r>
    <n v="1344"/>
    <s v="A Masters Guide to The Way of the Warrior"/>
    <s v="The is the ultimate guide to applied Eastern philosophy, martial arts, and the path of the warrior from a scientific perspective."/>
    <b v="0"/>
    <n v="1500"/>
    <n v="5666"/>
    <s v="successful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  <s v="nonfiction"/>
  </r>
  <r>
    <n v="1345"/>
    <s v="Tell the World - My journey from Islam to Christianity"/>
    <s v="Peacefully taking you through my journey of being raised as a Muslim then becoming Christian, and sharing the truths I unveiled."/>
    <b v="0"/>
    <n v="300"/>
    <n v="375"/>
    <s v="successful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  <s v="nonfiction"/>
  </r>
  <r>
    <n v="1346"/>
    <s v="Anthology of Stories from LGBT Nepal"/>
    <s v="An anthology of nonfiction stories written by Nepal's Lesbian, Gay, Bisexual, and Transgender (LGBT) community."/>
    <b v="0"/>
    <n v="4900"/>
    <n v="7219"/>
    <s v="successful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s v="food"/>
    <n v="2500"/>
    <n v="2555"/>
    <s v="successful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b v="0"/>
    <n v="5875"/>
    <n v="5985"/>
    <s v="successful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b v="0"/>
    <n v="5000"/>
    <n v="10210"/>
    <s v="successful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b v="0"/>
    <n v="5000"/>
    <n v="5202.5"/>
    <s v="successful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  <s v="nonfiction"/>
  </r>
  <r>
    <n v="1351"/>
    <s v="Purpose: Your Journey To Find Meaning"/>
    <s v="Discover your purpose, live a more fulfilling life, leave a positive footprint on society."/>
    <b v="0"/>
    <n v="20000"/>
    <n v="20253"/>
    <s v="successful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  <s v="nonfiction"/>
  </r>
  <r>
    <n v="1352"/>
    <s v="Will's SmileBook Project"/>
    <s v="An important book, based on research, to make you and your learners smile again. Better smile sheets, better feedback, better learning!"/>
    <b v="0"/>
    <n v="10000"/>
    <n v="13614"/>
    <s v="successful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  <s v="nonfiction"/>
  </r>
  <r>
    <n v="1353"/>
    <s v="Finish The Script! - A College Writing Course in Book Form"/>
    <s v="A book that teaches aspiring writers how to get from a basic idea to a fully rewritten screenplay."/>
    <b v="0"/>
    <n v="1000"/>
    <n v="1336"/>
    <s v="successful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b v="0"/>
    <n v="1200"/>
    <n v="1563"/>
    <s v="successful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b v="0"/>
    <n v="2500"/>
    <n v="3067"/>
    <s v="successful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  <s v="nonfiction"/>
  </r>
  <r>
    <n v="1356"/>
    <s v="Kick-in-the-A** Starter: Between the Lines, the Book"/>
    <s v="At age 30, my husband Dan died from cancer. Left to recreate my life, I drew a line in my heart; became a nomad. This is a love story."/>
    <b v="0"/>
    <n v="3400"/>
    <n v="6215.56"/>
    <s v="successful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  <s v="nonfiction"/>
  </r>
  <r>
    <n v="1357"/>
    <s v="Becoming Alicia"/>
    <s v="The search for identity leads one young woman to Mexico, where she follows her grandfather's journey back to America."/>
    <b v="0"/>
    <n v="2000"/>
    <n v="2506"/>
    <s v="successful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  <s v="nonfiction"/>
  </r>
  <r>
    <n v="1358"/>
    <s v="The Masada Story Project"/>
    <s v="I am working on a book about what people do when they visit Masada, an ancient fortress in the Judean desert."/>
    <b v="0"/>
    <n v="3000"/>
    <n v="3350"/>
    <s v="successful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  <s v="nonfiction"/>
  </r>
  <r>
    <n v="1359"/>
    <s v="UnConventional - Worldcon 2011 Research"/>
    <s v="Funding for a 2011 trip to Worldcon for research for &quot;UnConventional,&quot; a book on the history of the American fan convention."/>
    <b v="0"/>
    <n v="660"/>
    <n v="764"/>
    <s v="successful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  <s v="nonfiction"/>
  </r>
  <r>
    <n v="1360"/>
    <s v="So Bad, It's Good! - A Book of Bad Movies"/>
    <s v="So Bad, It's Good! is a guide to finding the best films for your bad movie night."/>
    <b v="0"/>
    <n v="1500"/>
    <n v="2598"/>
    <s v="successful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  <s v="nonfiction"/>
  </r>
  <r>
    <n v="1361"/>
    <s v="Me, Myself &amp; I - the dark art of big wall soloing"/>
    <s v="The forbidden dark art of roped soloing, for climbers who need to know in order to make the ultimate climb come true!"/>
    <b v="0"/>
    <n v="6000"/>
    <n v="7559"/>
    <s v="successful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  <s v="nonfiction"/>
  </r>
  <r>
    <n v="1362"/>
    <s v="A Fantastic Affair: Karl Barth in America 1962â€“Research"/>
    <s v="The never-before-told story of Karl Barth's (first and only) journey to the United States in 1962."/>
    <b v="0"/>
    <n v="1000"/>
    <n v="1091"/>
    <s v="successful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b v="0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b v="0"/>
    <n v="42000"/>
    <n v="49830"/>
    <s v="successful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b v="0"/>
    <n v="7500"/>
    <n v="7520"/>
    <s v="successful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  <s v="rock"/>
  </r>
  <r>
    <n v="1366"/>
    <s v="Kick It! A Tribute to the A.K.s"/>
    <s v="A musical memorial for Alexi Petersen."/>
    <b v="0"/>
    <n v="7500"/>
    <n v="9486.69"/>
    <s v="successful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  <s v="rock"/>
  </r>
  <r>
    <n v="1367"/>
    <s v="House of Rabbits  - &quot;Songs of Charivari&quot;"/>
    <s v="House of Rabbits are recording our full-length, debut album! Support independent music, receive great rewards!"/>
    <b v="0"/>
    <n v="5000"/>
    <n v="5713"/>
    <s v="successful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  <s v="rock"/>
  </r>
  <r>
    <n v="1368"/>
    <s v="Saturate &quot; The Separation Effect &quot; CD"/>
    <s v="We are in the final stages of the creation of our 4th record, The Separation Effect. our most passionate record to date."/>
    <b v="0"/>
    <n v="5000"/>
    <n v="5535"/>
    <s v="successful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  <s v="rock"/>
  </r>
  <r>
    <n v="1369"/>
    <s v="FEEL BETTER: Derek Fawcett's solo, full-length debut"/>
    <s v="Fawcett's FEEL BETTER is an album of love unrequited, realized, and rued, with echoes of Petty, Springsteen, Neil Young &amp; Coldplay."/>
    <b v="0"/>
    <n v="32360"/>
    <n v="34090.629999999997"/>
    <s v="successful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  <s v="rock"/>
  </r>
  <r>
    <n v="1370"/>
    <s v="Food On You presents Baby's First Parental Advisory"/>
    <s v="Songs about the first year of parenthood, often inappropriate for children"/>
    <s v="food"/>
    <n v="1500"/>
    <n v="1555"/>
    <s v="successful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  <s v="rock"/>
  </r>
  <r>
    <n v="1371"/>
    <s v="The Defiant Tour Documentary with LoNero"/>
    <s v="The Defiant Tour Documentary is a never before examination of the finances of a touring band and what it takes to go on the road."/>
    <b v="0"/>
    <n v="6999"/>
    <n v="7495"/>
    <s v="successful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  <s v="rock"/>
  </r>
  <r>
    <n v="1372"/>
    <s v="Ted Lukas &amp; the Misled new CD - &quot;FEED&quot;"/>
    <s v="Please help us raise funds to press our new CD!"/>
    <b v="0"/>
    <n v="500"/>
    <n v="620"/>
    <s v="successful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  <s v="rock"/>
  </r>
  <r>
    <n v="1373"/>
    <s v="Broccoli Samurai: Tour Van or Bust!"/>
    <s v="Help Broccoli Samurai raise money to get a new van and continue bringing you the jams!"/>
    <b v="0"/>
    <n v="10000"/>
    <n v="10501"/>
    <s v="successful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  <s v="rock"/>
  </r>
  <r>
    <n v="1374"/>
    <s v="Sisters of Murphyâ€™s full-length album"/>
    <s v="After two successful EPs, Sisters of Murphy is back in the studio to release our first full-length album. We want YOU to be part of it!"/>
    <b v="0"/>
    <n v="1500"/>
    <n v="2842"/>
    <s v="successful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  <s v="rock"/>
  </r>
  <r>
    <n v="1375"/>
    <s v="PAMPA FOLKS - 1st &quot;Indie Pop Western&quot; Album"/>
    <s v="Pampa Folks, l'album aux couleurs de dÃ©serts. Le quatuor, crÃ©Ã© en 2015  livre une Ã©nergie brute et prÃ©pare son premier album"/>
    <b v="0"/>
    <n v="4000"/>
    <n v="6853"/>
    <s v="successful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  <s v="rock"/>
  </r>
  <r>
    <n v="1376"/>
    <s v="Dead Pirates / HIGHMARE LP 2nd pressing"/>
    <s v="Dead Pirates are planning a second pressing of HIGHMARE LP, who wants one ?"/>
    <b v="0"/>
    <n v="3700"/>
    <n v="9342"/>
    <s v="successful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  <s v="rock"/>
  </r>
  <r>
    <n v="1377"/>
    <s v="Official Debut EP for Stereo Jo"/>
    <s v="Stereo Jo is set to release a 5 song EP. Your donation will directly help w/ recording, design, production, &amp; duplication. Thank You :)"/>
    <b v="0"/>
    <n v="1300"/>
    <n v="1510"/>
    <s v="successful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  <s v="rock"/>
  </r>
  <r>
    <n v="1378"/>
    <s v="SIX BY SEVEN"/>
    <s v="A psychedelic post rock masterpiece!"/>
    <b v="0"/>
    <n v="2000"/>
    <n v="4067"/>
    <s v="successful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  <s v="rock"/>
  </r>
  <r>
    <n v="1379"/>
    <s v="J. Walter Makes a Record"/>
    <s v="---------The long-awaited debut full-length from Justin Ruddy--------"/>
    <b v="0"/>
    <n v="10000"/>
    <n v="11160"/>
    <s v="successful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  <s v="rock"/>
  </r>
  <r>
    <n v="1380"/>
    <s v="BARNFEST 2015"/>
    <s v="A DIY MUSIC FESTIVAL FROM ST. LOUIS MO! Bands make their own festival, help make it legit!"/>
    <b v="0"/>
    <n v="25"/>
    <n v="106"/>
    <s v="successful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b v="0"/>
    <n v="5000"/>
    <n v="5355"/>
    <s v="successful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  <s v="rock"/>
  </r>
  <r>
    <n v="1382"/>
    <s v="The Floorwalkers New Album!"/>
    <s v="We're making a new record -- independently! We've got some great new songs we're really excited to bring to you!"/>
    <b v="0"/>
    <n v="8000"/>
    <n v="8349"/>
    <s v="successful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b v="0"/>
    <n v="2200"/>
    <n v="4673"/>
    <s v="successful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  <s v="rock"/>
  </r>
  <r>
    <n v="1384"/>
    <s v="Manny Manriquez' new rock opera journey: Outland Warrior"/>
    <s v="Outland Warrior is my first solo musical project, featuring songs written by me and recorded at my home studio."/>
    <b v="0"/>
    <n v="3500"/>
    <n v="4343"/>
    <s v="successful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  <s v="rock"/>
  </r>
  <r>
    <n v="1385"/>
    <s v="Chi Might Project"/>
    <s v="Musicians, singers &amp; songwriters from all over the world collaborate via YouTube in order to create an amazing album!"/>
    <b v="0"/>
    <n v="8000"/>
    <n v="8832.49"/>
    <s v="successful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  <s v="rock"/>
  </r>
  <r>
    <n v="1386"/>
    <s v="MALTESE CROSS: The First Album"/>
    <s v="We are a classic hard rock/heavy metal band just trying to keep rock alive!"/>
    <b v="0"/>
    <n v="400"/>
    <n v="875"/>
    <s v="successful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  <s v="rock"/>
  </r>
  <r>
    <n v="1387"/>
    <s v="FAMILY BUSINESS KICKSTARTER"/>
    <s v="Less than one week to PLEDGE YOUR SUPPORT for THE FAMILY BUSINESS as the band raises funds for the next full length rock album."/>
    <b v="0"/>
    <n v="4000"/>
    <n v="5465"/>
    <s v="successful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  <s v="rock"/>
  </r>
  <r>
    <n v="1388"/>
    <s v="Ghosts of Jupiter: The Great Bright Horses"/>
    <s v="&quot;The Great Bright Horses&quot; is finished and ready for release! Help us put on the finishing touches and share it with the universe."/>
    <b v="0"/>
    <n v="5000"/>
    <n v="6740.37"/>
    <s v="successful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  <s v="rock"/>
  </r>
  <r>
    <n v="1389"/>
    <s v="Pre-order DANCEHALL's first record!!!"/>
    <s v="Help fund the pressing of DANCEHALL's first record by pre-ordering it in advance!!!"/>
    <b v="0"/>
    <n v="500"/>
    <n v="727"/>
    <s v="successful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  <s v="rock"/>
  </r>
  <r>
    <n v="1390"/>
    <s v="New Music Video/Artist Development"/>
    <s v="Breakout Artist Management will be working with us on a brand new music video and we need your help!"/>
    <b v="0"/>
    <n v="2800"/>
    <n v="3055"/>
    <s v="successful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  <s v="rock"/>
  </r>
  <r>
    <n v="1391"/>
    <s v="Rules and Regulations"/>
    <s v="With the money donated through this project we intend on investing in sound equipment for live shows"/>
    <b v="0"/>
    <n v="500"/>
    <n v="551"/>
    <s v="successful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  <s v="rock"/>
  </r>
  <r>
    <n v="1392"/>
    <s v="Telesomniac's Debut Album"/>
    <s v="Telesomniac is a rock band from Provo, UT releasing their debut album Thirty-One Flashes in the Dark."/>
    <b v="0"/>
    <n v="2500"/>
    <n v="2841"/>
    <s v="successful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  <s v="rock"/>
  </r>
  <r>
    <n v="1393"/>
    <s v="WolfHunt | Social Commentary Rock Project"/>
    <s v="Rock n' Roll tales of our times"/>
    <b v="0"/>
    <n v="10000"/>
    <n v="10235"/>
    <s v="successful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b v="0"/>
    <n v="750"/>
    <n v="916"/>
    <s v="successful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  <s v="rock"/>
  </r>
  <r>
    <n v="1395"/>
    <s v="Quiet Oaks Full Length Album"/>
    <s v="Help Quiet Oaks record their debut album!!!"/>
    <b v="0"/>
    <n v="3500"/>
    <n v="3916"/>
    <s v="successful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b v="0"/>
    <n v="6000"/>
    <n v="6438"/>
    <s v="successful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  <s v="rock"/>
  </r>
  <r>
    <n v="1397"/>
    <s v="Halls of the Machine - All Tribal Dignitaries"/>
    <s v="HALLS OF THE MACHINE needs your support for the final production and release of their latest work titled, ALL TRIBAL DIGNITARIES."/>
    <b v="0"/>
    <n v="10000"/>
    <n v="11385"/>
    <s v="successful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b v="0"/>
    <n v="4400"/>
    <n v="4826"/>
    <s v="successful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b v="0"/>
    <n v="9000"/>
    <n v="11353"/>
    <s v="successful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  <s v="rock"/>
  </r>
  <r>
    <n v="1400"/>
    <s v="Stone Kings: From Creation To Devastation"/>
    <s v="We're looking to our fans to help partially fund the new album. It's 12 tracks in length &amp; will be a musical trip like no other!"/>
    <b v="0"/>
    <n v="350"/>
    <n v="586"/>
    <s v="successful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b v="0"/>
    <n v="2500"/>
    <n v="12413"/>
    <s v="successful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  <s v="rock"/>
  </r>
  <r>
    <n v="1402"/>
    <s v="Nineteen Fifty Eight - Untitled EP"/>
    <s v="Help us fund our latest project - a 5 track EP: fast-paced, hard-hitting, female-fronted rock with catchy choruses and lyrics to match!"/>
    <b v="0"/>
    <n v="2500"/>
    <n v="2729"/>
    <s v="successful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  <s v="rock"/>
  </r>
  <r>
    <n v="1403"/>
    <s v="Gregorian Rock"/>
    <s v="Gregorian Rock merges Gregorian chant with modern music. It is serene, yet pummeling. It's not for everyone, but it might be for you."/>
    <b v="0"/>
    <n v="4000"/>
    <n v="4103"/>
    <s v="successful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  <s v="rock"/>
  </r>
  <r>
    <n v="1404"/>
    <s v="3 Men and a Book"/>
    <s v="Translation &amp; publication of possibly the most famous piece of English literature - Act II Scene II of Romeo and Juliet into txt-speak."/>
    <b v="0"/>
    <n v="14500"/>
    <n v="241"/>
    <s v="failed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  <s v="translations"/>
  </r>
  <r>
    <n v="1405"/>
    <s v="The Bible translated into Emoticons"/>
    <s v="Will more people read the Bible if it were translated into Emoticons?"/>
    <b v="0"/>
    <n v="25000"/>
    <n v="105"/>
    <s v="failed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  <s v="translations"/>
  </r>
  <r>
    <n v="1406"/>
    <s v="Man Down! Translation project"/>
    <s v="The White coat and the battle dress uniform"/>
    <b v="0"/>
    <n v="12000"/>
    <n v="15"/>
    <s v="failed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  <s v="translations"/>
  </r>
  <r>
    <n v="1407"/>
    <s v="My life, My travel, My past - time to share"/>
    <s v="I traveled, I took pictures, I met people, I ate. Then I wrote a travel journal that needs editing, translation, and publishing."/>
    <b v="0"/>
    <n v="3000"/>
    <n v="15"/>
    <s v="failed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b v="0"/>
    <n v="1000"/>
    <n v="72"/>
    <s v="failed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  <s v="translations"/>
  </r>
  <r>
    <n v="1409"/>
    <s v="Modern Literal Torah Translation: Genesis"/>
    <s v="Modern Literal Translation of the 1st Book of the Torah in English and Russian with sub-linear and interlinear layout."/>
    <b v="0"/>
    <n v="4000"/>
    <n v="0"/>
    <s v="failed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b v="0"/>
    <n v="6000"/>
    <n v="1"/>
    <s v="failed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b v="0"/>
    <n v="3000"/>
    <n v="7"/>
    <s v="failed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  <s v="translations"/>
  </r>
  <r>
    <n v="1412"/>
    <s v="For overseas shogi fans! Shogi novel translation project"/>
    <s v="â€œClimbing Silver!â€- An English translation of the Young Adult Shogi novella"/>
    <b v="0"/>
    <n v="7000"/>
    <n v="320"/>
    <s v="failed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b v="0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  <s v="translations"/>
  </r>
  <r>
    <n v="1414"/>
    <s v="Database of Interlinear Greek Words"/>
    <s v="Create an open source &quot;interlinear&quot; translation fo the Greek New Testament in re-publishable and open source database format."/>
    <b v="0"/>
    <n v="500"/>
    <n v="1"/>
    <s v="failed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b v="0"/>
    <n v="4400"/>
    <n v="800"/>
    <s v="failed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  <s v="translations"/>
  </r>
  <r>
    <n v="1416"/>
    <s v="Glenn's  little book of  quotes"/>
    <s v="glenn's  book of quotes is designed to give the readers a thought for the day , lighten the mood  and put a smile  on their faces."/>
    <b v="0"/>
    <n v="50000"/>
    <n v="0"/>
    <s v="failed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  <s v="translations"/>
  </r>
  <r>
    <n v="1417"/>
    <s v="Digitizing 8 Rare Siddha Yoga Books"/>
    <s v="Digitization of 8 rare Siddha Yoga books written by a Yogi - coming in the lineage of Sri Sri Sri Sadhasiva Brahmendra himself!"/>
    <b v="0"/>
    <n v="4500"/>
    <n v="55"/>
    <s v="failed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  <s v="translations"/>
  </r>
  <r>
    <n v="1418"/>
    <s v="Realidades del Hombre"/>
    <s v="Â¿Y si hubiera una camino intermedio entre ciencia y religion?_x000a_Descubre la respuesta ayudando a publicar y traducir este libro."/>
    <b v="0"/>
    <n v="3000"/>
    <n v="6"/>
    <s v="failed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b v="0"/>
    <n v="6300"/>
    <n v="445"/>
    <s v="failed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  <s v="translations"/>
  </r>
  <r>
    <n v="1420"/>
    <s v="Shakespeare in the Hood - Romeo and Juliet"/>
    <s v="Help me butcher Shakespeare in a satirical fashion."/>
    <b v="0"/>
    <n v="110"/>
    <n v="3"/>
    <s v="failed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b v="0"/>
    <n v="200000"/>
    <n v="200"/>
    <s v="failed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b v="0"/>
    <n v="25000"/>
    <n v="26"/>
    <s v="failed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b v="0"/>
    <n v="30000"/>
    <n v="100"/>
    <s v="failed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  <s v="translations"/>
  </r>
  <r>
    <n v="1424"/>
    <s v="Subway Mantras"/>
    <s v="A short book of practical mantras that can be used every day of the week. Mantras are cogwheels of universal engines."/>
    <b v="0"/>
    <n v="7500"/>
    <n v="1527"/>
    <s v="failed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b v="0"/>
    <n v="13000"/>
    <n v="0"/>
    <s v="failed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  <s v="translations"/>
  </r>
  <r>
    <n v="1426"/>
    <s v="Die Welt der Haie in Englisch (The World of Sharks)"/>
    <s v="The World of Sharks is an interactive eBook for the iPad and Mac. It shall be translated into english to make it available worldwide."/>
    <b v="0"/>
    <n v="1000"/>
    <n v="0"/>
    <s v="failed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s v="translations"/>
  </r>
  <r>
    <n v="1427"/>
    <s v="WHAT CAN I DO?..."/>
    <s v="The book with advices that can save many lives._x000a_You will find here many case studies, extreme situations and solutions."/>
    <b v="0"/>
    <n v="5000"/>
    <n v="419"/>
    <s v="failed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b v="0"/>
    <n v="1000"/>
    <n v="45"/>
    <s v="failed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  <s v="translations"/>
  </r>
  <r>
    <n v="1429"/>
    <s v="10 P.M."/>
    <s v="A guy in his 30's tries to live his &quot;American Dream&quot;, but quickly it turns into a nightmare. (A Novel)"/>
    <b v="0"/>
    <n v="10000"/>
    <n v="0"/>
    <s v="failed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  <s v="translations"/>
  </r>
  <r>
    <n v="1430"/>
    <s v="Esoteric Project Management"/>
    <s v="Profesional translation and publishing of the book on unique synthesis of project management and meditation"/>
    <b v="0"/>
    <n v="5000"/>
    <n v="403"/>
    <s v="failed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b v="0"/>
    <n v="17000"/>
    <n v="5431"/>
    <s v="failed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  <s v="translations"/>
  </r>
  <r>
    <n v="1432"/>
    <s v="The Holy Bib-el"/>
    <s v="THE HOLY BIB-EL Translated By Leon Cook. The Creation: CHAPTER 1.  1* In the beginning Gods created The Heavens and The Planet Earth."/>
    <b v="0"/>
    <n v="40000"/>
    <n v="0"/>
    <s v="failed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s v="translations"/>
  </r>
  <r>
    <n v="1433"/>
    <s v="The Gayatri Mantra for Jhansi, India"/>
    <s v="Publish my book on the Gayatri Mantra in English for the benefit of the readers and the children at the orphanage in Jhansi, India"/>
    <b v="0"/>
    <n v="12000"/>
    <n v="805"/>
    <s v="failed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  <s v="translations"/>
  </r>
  <r>
    <n v="1434"/>
    <s v="Translation of 'SOCIALCAPITALISM' (2014)"/>
    <s v="Interest from abroad to publish my book SOCIALCAPITALISM. Need translation to English master. Help appreciated."/>
    <b v="0"/>
    <n v="82000"/>
    <n v="8190"/>
    <s v="failed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  <s v="translations"/>
  </r>
  <r>
    <n v="1435"/>
    <s v="Trilogy of Crystals, book 1, translation"/>
    <s v="English translation of the first book from a sword and sorcery Fantasy trilogy, by Paolo Parente"/>
    <b v="0"/>
    <n v="15000"/>
    <n v="15"/>
    <s v="failed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b v="0"/>
    <n v="10000"/>
    <n v="77"/>
    <s v="failed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  <s v="translations"/>
  </r>
  <r>
    <n v="1437"/>
    <s v="THE BACHELOR KNOWS NO BORDERS"/>
    <s v="Introducing A True Story That Bridges Borders: Join Us As We Translate THE BACHELOR CHAPTERS: A THINKING WOMAN'S ROMANCE Into Spanish!"/>
    <b v="0"/>
    <n v="3000"/>
    <n v="807"/>
    <s v="failed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b v="0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b v="0"/>
    <n v="2725"/>
    <n v="180"/>
    <s v="failed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b v="0"/>
    <n v="13000"/>
    <n v="1"/>
    <s v="failed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b v="0"/>
    <n v="180000"/>
    <n v="2020"/>
    <s v="failed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b v="0"/>
    <n v="1500"/>
    <n v="0"/>
    <s v="failed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b v="0"/>
    <n v="13000"/>
    <n v="0"/>
    <s v="failed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  <s v="translations"/>
  </r>
  <r>
    <n v="1444"/>
    <s v="Expand the MillionairesLetter in the US Market!"/>
    <s v="We as a successfull german stock market newsletter publisher want expand in the US market!"/>
    <b v="0"/>
    <n v="4950"/>
    <n v="0"/>
    <s v="failed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b v="0"/>
    <n v="130000"/>
    <n v="0"/>
    <s v="failed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b v="0"/>
    <n v="900"/>
    <n v="0"/>
    <s v="failed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  <s v="translations"/>
  </r>
  <r>
    <n v="1447"/>
    <s v="Indian Language Dictionary"/>
    <s v="I'm creating a dictionary of multiple Indian languages."/>
    <b v="0"/>
    <n v="500000"/>
    <n v="75"/>
    <s v="failed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b v="0"/>
    <n v="200000"/>
    <n v="0"/>
    <s v="failed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b v="0"/>
    <n v="8888"/>
    <n v="0"/>
    <s v="failed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  <s v="translations"/>
  </r>
  <r>
    <n v="1450"/>
    <s v="The Art of the Dill"/>
    <s v="A book of pickle recipes narrated by a mama grizzly speaking in incomplete and run-on sentences and her orangutan friend. #Artofthedill"/>
    <b v="0"/>
    <n v="100000"/>
    <n v="1"/>
    <s v="failed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  <s v="translations"/>
  </r>
  <r>
    <n v="1451"/>
    <s v="Modern Literal Torah Translation (Canceled)"/>
    <s v="Modern Literal Translation of the Torah in English and Russian with sub-linear and interlinear layout."/>
    <b v="0"/>
    <n v="18950"/>
    <n v="2"/>
    <s v="canceled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  <s v="translations"/>
  </r>
  <r>
    <n v="1452"/>
    <s v="The Judo Preservation Project (Canceled)"/>
    <s v="I am gathering rare, out-of-print Judo books for preservation, translation and sharing."/>
    <b v="0"/>
    <n v="14000"/>
    <n v="0"/>
    <s v="canceled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b v="0"/>
    <n v="25000"/>
    <n v="0"/>
    <s v="canceled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b v="0"/>
    <n v="1750"/>
    <n v="15"/>
    <s v="canceled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b v="0"/>
    <n v="15000"/>
    <n v="1575"/>
    <s v="canceled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s v="translations"/>
  </r>
  <r>
    <n v="1456"/>
    <s v="Sometimes you don't need love (Canceled)"/>
    <s v="English Version of my auto-published novel"/>
    <b v="0"/>
    <n v="5000"/>
    <n v="145"/>
    <s v="canceled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  <s v="translations"/>
  </r>
  <r>
    <n v="1457"/>
    <s v="Hey! I&quot;m not invisable, I am Just Old (Canceled)"/>
    <s v="Age is more than just a number, I hope your younger than you feel."/>
    <b v="0"/>
    <n v="6000"/>
    <n v="0"/>
    <s v="canceled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b v="0"/>
    <n v="5000"/>
    <n v="0"/>
    <s v="canceled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s v="translations"/>
  </r>
  <r>
    <n v="1459"/>
    <s v="Like all the others (Canceled)"/>
    <s v="What if you suddenly found out, that your life wasnÂ´t the life you thought you had? What if you were like all the others!"/>
    <b v="0"/>
    <n v="37000"/>
    <n v="0"/>
    <s v="canceled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  <s v="translations"/>
  </r>
  <r>
    <n v="1460"/>
    <s v="KJV2015 (Canceled)"/>
    <s v="KJV2015 Easier to understand for our kids and family not leaving out one verse or changing a meaning one bit."/>
    <b v="0"/>
    <n v="25000000"/>
    <n v="0"/>
    <s v="canceled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  <s v="translations"/>
  </r>
  <r>
    <n v="1461"/>
    <s v="Relatively Prime Series 2"/>
    <s v="Series 2 of Relatively Prime, a podcast of stories from the Mathematical Domain"/>
    <b v="0"/>
    <n v="15000"/>
    <n v="15186.69"/>
    <s v="successful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  <s v="radio &amp; podcasts"/>
  </r>
  <r>
    <n v="1462"/>
    <s v="Unbound: Fiction on the Radio"/>
    <s v="A new radio show focused on short fiction produced by Louisville Public Media"/>
    <b v="0"/>
    <n v="4000"/>
    <n v="4340.7"/>
    <s v="successful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b v="0"/>
    <n v="600"/>
    <n v="886"/>
    <s v="successful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  <s v="radio &amp; podcasts"/>
  </r>
  <r>
    <n v="1464"/>
    <s v="Science Studio"/>
    <s v="The Best Science Media on the Web"/>
    <b v="0"/>
    <n v="5000"/>
    <n v="8160"/>
    <s v="successful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  <s v="radio &amp; podcasts"/>
  </r>
  <r>
    <n v="1465"/>
    <s v="Idle Thumbs Video Game Podcast"/>
    <s v="Idle Thumbs was a podcast that ran for two years. People liked it, and we liked doing it. We want to bring it back, better than before."/>
    <b v="0"/>
    <n v="30000"/>
    <n v="136924.35"/>
    <s v="successful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  <s v="radio &amp; podcasts"/>
  </r>
  <r>
    <n v="1466"/>
    <s v="WAYO 104.3 FM ROCHESTER, NY"/>
    <s v="WAYO needs your financial support to operate in 2016. Help keep the creativity and ideas of the Rochester community on the radio!"/>
    <b v="0"/>
    <n v="16000"/>
    <n v="17260.37"/>
    <s v="successful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  <s v="radio &amp; podcasts"/>
  </r>
  <r>
    <n v="1467"/>
    <s v="Radio Ambulante"/>
    <s v="We are a new Spanish language podcast telling uniquely Latin American stories."/>
    <b v="0"/>
    <n v="40000"/>
    <n v="46032"/>
    <s v="successful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  <s v="radio &amp; podcasts"/>
  </r>
  <r>
    <n v="1468"/>
    <s v="A New Season of Destination DIY"/>
    <s v="Destination DIY is a radio show &amp; podcast showcasing all kinds of creativity. Please help us make a new season of shows for your ears!"/>
    <b v="0"/>
    <n v="9500"/>
    <n v="9725"/>
    <s v="successful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s v="radio &amp; podcasts"/>
  </r>
  <r>
    <n v="1469"/>
    <s v="The Local Global Mashup Show"/>
    <s v="Get the inside edge on the stories that connect Americans to the world -- in your ear every week."/>
    <b v="0"/>
    <n v="44250"/>
    <n v="47978"/>
    <s v="successful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  <s v="radio &amp; podcasts"/>
  </r>
  <r>
    <n v="1470"/>
    <s v="The CASAMENA Radio Hour Volume 1 CDx2"/>
    <s v="Carlos Mena presents the CASAMENA Radio Hour Vol 1, a  2-CD Mix and Compilation featuring new and unreleased Deep and Afro house."/>
    <b v="0"/>
    <n v="1500"/>
    <n v="1877"/>
    <s v="successful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  <s v="radio &amp; podcasts"/>
  </r>
  <r>
    <n v="1471"/>
    <s v="93.5 KNCE: True Taos Radio"/>
    <s v="Help improve the equipment, signal, and reach of 93.5 KNCE True Taos Radio, a new experiment in grassroots community media."/>
    <b v="0"/>
    <n v="32000"/>
    <n v="33229"/>
    <s v="successful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  <s v="radio &amp; podcasts"/>
  </r>
  <r>
    <n v="1472"/>
    <s v="The Longest Shortest Time: Season 2"/>
    <s v="A podcast about surprising struggles in early parenthood, created and hosted by award-winning author and radio producer Hillary Frank."/>
    <b v="0"/>
    <n v="25000"/>
    <n v="34676"/>
    <s v="successful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  <s v="radio &amp; podcasts"/>
  </r>
  <r>
    <n v="1473"/>
    <s v="ONE LOVES ONLY FORM"/>
    <s v="Public Radio Project"/>
    <b v="0"/>
    <n v="1500"/>
    <n v="1807.74"/>
    <s v="successful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  <s v="radio &amp; podcasts"/>
  </r>
  <r>
    <n v="1474"/>
    <s v="Bring the Seattle Geekly podcast back!"/>
    <s v="We ended the Seattle Geekly podcast back in mid 2011, We've been thinking of bringing it back but we need help monetarily."/>
    <b v="0"/>
    <n v="3000"/>
    <n v="3368"/>
    <s v="successful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  <s v="radio &amp; podcasts"/>
  </r>
  <r>
    <n v="1475"/>
    <s v="30-Hour Comedy Podcast Marathon and Tour"/>
    <s v="We're raising money to create a 30-hour comedy marathon and an upcoming tour to celebrate our 10-year podcast anniversary."/>
    <s v="Comedy"/>
    <n v="15000"/>
    <n v="28300.45"/>
    <s v="successful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  <s v="radio &amp; podcasts"/>
  </r>
  <r>
    <n v="1476"/>
    <s v="The Comedy Button Podcast"/>
    <s v="The Comedy Button is a brand new nerd pop culture podcast with weekly video sketches."/>
    <s v="Comedy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  <s v="radio &amp; podcasts"/>
  </r>
  <r>
    <n v="1477"/>
    <s v="Keep Live Music on WMSE"/>
    <s v="WMSE, a community-funded radio station in Milwaukee, WI needs to replace its in-house digital studio to keep live music on the air."/>
    <b v="0"/>
    <n v="30000"/>
    <n v="33393"/>
    <s v="successful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  <s v="radio &amp; podcasts"/>
  </r>
  <r>
    <n v="1478"/>
    <s v="Planet Money T-shirt"/>
    <s v="We are a team of multimedia reporters covering the global economy. We are going to make a t-shirt and tell the story of its creation."/>
    <b v="0"/>
    <n v="50000"/>
    <n v="590807.11"/>
    <s v="successful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  <s v="radio &amp; podcasts"/>
  </r>
  <r>
    <n v="1479"/>
    <s v="Let's Talk Calmly About Security and Privacy"/>
    <s v="A former intelligence analyst/government transparency advocate talks to his colleagues about the past year's NSA revelations."/>
    <b v="0"/>
    <n v="1600"/>
    <n v="2198"/>
    <s v="successful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  <s v="radio &amp; podcasts"/>
  </r>
  <r>
    <n v="1480"/>
    <s v="The Stage at KDHX"/>
    <s v="The Stage at KDHX will be a beacon for artistic independence in the heart of the country, showcasing new artists and old favorites."/>
    <b v="0"/>
    <n v="50000"/>
    <n v="58520.2"/>
    <s v="successful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b v="0"/>
    <n v="5000"/>
    <n v="105"/>
    <s v="failed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  <s v="fiction"/>
  </r>
  <r>
    <n v="1482"/>
    <s v="Black Matter: Reality is in the eyes of the beholder"/>
    <s v="Those who believe, call them Gods._x000a_Those who don't believe, call them aliens._x000a_Either way, you can't stop the war."/>
    <b v="0"/>
    <n v="5000"/>
    <n v="5"/>
    <s v="failed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  <s v="fiction"/>
  </r>
  <r>
    <n v="1483"/>
    <s v="The Book Club Rebellion"/>
    <s v="When three social outcasts discover that Fictional characters are invading their world, they must form a team to stop this evil force."/>
    <s v="horror"/>
    <n v="7000"/>
    <n v="50"/>
    <s v="failed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  <s v="fiction"/>
  </r>
  <r>
    <n v="1484"/>
    <s v="a book called filtered down thru the stars"/>
    <s v="The mussings of an old wizard"/>
    <b v="0"/>
    <n v="2000"/>
    <n v="0"/>
    <s v="failed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s v="fiction"/>
  </r>
  <r>
    <n v="1485"/>
    <s v="Covenant Kept - A Christian novel"/>
    <s v="Covenant Kept is a unique story that follows an ordinary woman through an extraordinary spiritual journey. Please help fund me."/>
    <b v="0"/>
    <n v="6700"/>
    <n v="150"/>
    <s v="failed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  <s v="fiction"/>
  </r>
  <r>
    <n v="1486"/>
    <s v="I Died. Yesterday by Pamela Norton Docken"/>
    <s v="Follow the intimate and intense journey of a young woman's last moments of her unexpected death and journey to the continuance of life."/>
    <b v="0"/>
    <n v="20000"/>
    <n v="48"/>
    <s v="failed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  <s v="fiction"/>
  </r>
  <r>
    <n v="1487"/>
    <s v="You Killed Me First"/>
    <s v="A lover becomes an enemy when a line has been crossed. Torn between memories and reality, his mask of sanity is slipping."/>
    <b v="0"/>
    <n v="10000"/>
    <n v="0"/>
    <s v="failed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  <s v="fiction"/>
  </r>
  <r>
    <n v="1488"/>
    <s v="Nanolution"/>
    <s v="A blockbuster sci-fi adventure. What would you do if one day your life changed to beyond the imaginable?"/>
    <b v="0"/>
    <n v="15000"/>
    <n v="360"/>
    <s v="failed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  <s v="fiction"/>
  </r>
  <r>
    <n v="1489"/>
    <s v="QUIET ENJOYMENT, a novel of two gay friends, life and AIDS"/>
    <s v="My project is a novel, QUIET ENJOYMENT. It is a funny and serious story of one friend helping another deal with AIDS."/>
    <b v="0"/>
    <n v="5000"/>
    <n v="0"/>
    <s v="failed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  <s v="fiction"/>
  </r>
  <r>
    <n v="1490"/>
    <s v="Publishing Book ll of The Merlin Chronicles Trilogy"/>
    <s v="Book ll of The Merlin Chronicles is ready to publish- just need that great cover art like Book l has: Kickstarter Book Cover Project"/>
    <b v="0"/>
    <n v="2900"/>
    <n v="895"/>
    <s v="failed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  <s v="fiction"/>
  </r>
  <r>
    <n v="1491"/>
    <s v="Tales of guns, gold and a beagle in the Old West"/>
    <s v="What do you get when you take outlaws, guns, gold and and old beagle in the old west? Adventure!"/>
    <b v="0"/>
    <n v="1200"/>
    <n v="100"/>
    <s v="failed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  <s v="fiction"/>
  </r>
  <r>
    <n v="1492"/>
    <s v="The Grym Brothers Series"/>
    <s v="The Grym Brothers is a series about two brothers who are grim reapers, hunting down souls that canâ€™t or wonâ€™t move on the afterlife."/>
    <b v="0"/>
    <n v="4000"/>
    <n v="30"/>
    <s v="failed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  <s v="fiction"/>
  </r>
  <r>
    <n v="1493"/>
    <s v="The Great Grand Zeppelin Chase"/>
    <s v="Help illustrate the sequel to the bestselling _x000a_The Transylvania Flying Squad of Detectives"/>
    <b v="0"/>
    <n v="2400"/>
    <n v="0"/>
    <s v="failed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  <s v="fiction"/>
  </r>
  <r>
    <n v="1494"/>
    <s v="Six Days in September: A Civil War Novel"/>
    <s v="Help this story of the 1862 Confederate invasion of Maryland be published! It is to Sharpsburg as The Killer Angels is to Gettysburg."/>
    <b v="0"/>
    <n v="5000"/>
    <n v="445"/>
    <s v="failed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  <s v="fiction"/>
  </r>
  <r>
    <n v="1495"/>
    <s v="A Magical Bildungsroman with a Female Heroine"/>
    <s v="The Adventures of Penelope Hawthorne. Part One: The Spellbook of Dracone."/>
    <b v="0"/>
    <n v="2000"/>
    <n v="0"/>
    <s v="failed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  <s v="fiction"/>
  </r>
  <r>
    <n v="1496"/>
    <s v="Tainted Steel (Series 1 - 4)"/>
    <s v="Capturing the awe-inspiring magic of the likes of LoTR, Tainted Steel tells the story of one mans' struggle against Destiny."/>
    <b v="0"/>
    <n v="1500"/>
    <n v="0"/>
    <s v="failed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s v="fiction"/>
  </r>
  <r>
    <n v="1497"/>
    <s v="Daddy"/>
    <s v="After 25 years apart, a father and son's reunion is less magical and more explosive as the revelations come out and the gloves come off"/>
    <b v="0"/>
    <n v="15000"/>
    <n v="1"/>
    <s v="failed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b v="0"/>
    <n v="3000"/>
    <n v="57"/>
    <s v="failed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  <s v="fiction"/>
  </r>
  <r>
    <n v="1499"/>
    <s v="The Second Renaissance"/>
    <s v="Coming soon, a new science fiction novel about human evolution and sorcery. In the near future, you are either forced to adapt or die"/>
    <b v="0"/>
    <n v="2000"/>
    <n v="5"/>
    <s v="failed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  <s v="fiction"/>
  </r>
  <r>
    <n v="1500"/>
    <s v="Tarnish: A Fantasy Novel by J. D. Brink"/>
    <s v="A young hero, sword play, epic tales, swamp monsters, a gang of thieves, and romance and betrayal. Forging your own destiny ain't easy."/>
    <b v="0"/>
    <n v="2800"/>
    <n v="701"/>
    <s v="failed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  <s v="fiction"/>
  </r>
  <r>
    <n v="1501"/>
    <s v="This is Nowhere"/>
    <s v="A hardcover book of surf, outdoor and nature photos from the British Columbia coast."/>
    <b v="0"/>
    <n v="52000"/>
    <n v="86492"/>
    <s v="successful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s v="photobooks"/>
  </r>
  <r>
    <n v="1502"/>
    <s v="Cosmic Surgery"/>
    <s v="Cosmic Surgery is a photo book, set in the not too distant future where the world of cosmetic surgery is about to be transformed"/>
    <b v="0"/>
    <n v="22000"/>
    <n v="22318"/>
    <s v="successful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s v="photobooks"/>
  </r>
  <r>
    <n v="1503"/>
    <s v="&quot;Iconic Sea Birds&quot; a photobook project"/>
    <s v="A self-published photobook starring the Puffin and the Gannet and the islands they live on; Skokholm Island (Wales) and Helgoland."/>
    <b v="0"/>
    <n v="3750"/>
    <n v="4045.93"/>
    <s v="successful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  <s v="photobooks"/>
  </r>
  <r>
    <n v="1504"/>
    <s v="RYU X RIO"/>
    <s v="A football photography book like no other about the 2014 World Cup in Brazil, by Ryu Voelkel."/>
    <b v="0"/>
    <n v="6500"/>
    <n v="18066"/>
    <s v="successful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b v="0"/>
    <n v="16000"/>
    <n v="16573"/>
    <s v="successful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s v="photobooks"/>
  </r>
  <r>
    <n v="1506"/>
    <s v="Holden Lane High School photobook"/>
    <s v="A photographic book consisting of 36 colour photographs that explore Holden Lane High School in its final state."/>
    <b v="0"/>
    <n v="1500"/>
    <n v="1671"/>
    <s v="successful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b v="0"/>
    <n v="1200"/>
    <n v="2580"/>
    <s v="successful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b v="0"/>
    <n v="18500"/>
    <n v="20491"/>
    <s v="successful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  <s v="photobooks"/>
  </r>
  <r>
    <n v="1509"/>
    <s v="Claudius Schulze: STATE OF NATURE"/>
    <s v="A photobook about climate change, natural catastrophes, and to what extent disaster management became part of our landscape."/>
    <b v="0"/>
    <n v="17500"/>
    <n v="21637.22"/>
    <s v="successful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s v="photobooks"/>
  </r>
  <r>
    <n v="1510"/>
    <s v="OUT OF ORDER - NEW REVISED EDITION"/>
    <s v="A unique insider 10-year photo-diary of rave culture-people-places. 1st edition sold out; new edition available in the USA &amp; Europe."/>
    <b v="0"/>
    <n v="16000"/>
    <n v="16165.6"/>
    <s v="successful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  <s v="photobooks"/>
  </r>
  <r>
    <n v="1511"/>
    <s v="Hidden Mother"/>
    <s v="A book that presents an account of my daughterâ€™s adoption through an examination of 19th-century &quot;hidden mother&quot; photographs"/>
    <b v="0"/>
    <n v="14000"/>
    <n v="15651"/>
    <s v="successful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b v="0"/>
    <n v="3500"/>
    <n v="19557"/>
    <s v="successful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s v="photobooks"/>
  </r>
  <r>
    <n v="1513"/>
    <s v="Russian Interiors"/>
    <s v="An intimate portrait of Russian women in their private spaces by late photographer Andy Rocchelli published by Cesura."/>
    <b v="0"/>
    <n v="8000"/>
    <n v="12001.5"/>
    <s v="successful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  <s v="photobooks"/>
  </r>
  <r>
    <n v="1514"/>
    <s v="Racing Age"/>
    <s v="Racing Age is a documentary photography book about masters track &amp; field athletes of retirement age and older."/>
    <b v="0"/>
    <n v="25000"/>
    <n v="26619"/>
    <s v="successful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  <s v="photobooks"/>
  </r>
  <r>
    <n v="1515"/>
    <s v="Eyes as Big as Plates"/>
    <s v="Eyes as Big as Plates - The book! Featuring over 50 portraits, field notes and behind the scenes stories from seniors around the world."/>
    <b v="0"/>
    <n v="300000"/>
    <n v="471567"/>
    <s v="successful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b v="0"/>
    <n v="17000"/>
    <n v="18472"/>
    <s v="successful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  <s v="photobooks"/>
  </r>
  <r>
    <n v="1517"/>
    <s v="THE WATCHERS:  a book of the Wait Watchers photographs"/>
    <s v="THE WATCHERS is the first book of photos by Haley Morris-Cafiero.  It will contain the images from Wait Watchers and new photos."/>
    <b v="0"/>
    <n v="15000"/>
    <n v="24297"/>
    <s v="successful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  <s v="photobooks"/>
  </r>
  <r>
    <n v="1518"/>
    <s v="Amelia and the Animals: Photographs by Robin Schwartz"/>
    <s v="A photobook of Robin Schwartz's ongoing series with her daughter Amelia."/>
    <b v="0"/>
    <n v="15000"/>
    <n v="30805"/>
    <s v="successful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  <s v="photobooks"/>
  </r>
  <r>
    <n v="1519"/>
    <s v="Jesus Days, 1978-1983"/>
    <s v="A documentary photobook that captures the late 70s in evangelical America seen thru the eyes of a closeted and religious young man."/>
    <b v="0"/>
    <n v="9000"/>
    <n v="9302.75"/>
    <s v="successful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  <s v="photobooks"/>
  </r>
  <r>
    <n v="1520"/>
    <s v="TULIPS"/>
    <s v="A self-published photography book by Andrew Miksys from his new series about Belarus"/>
    <b v="0"/>
    <n v="18000"/>
    <n v="18625"/>
    <s v="successful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  <s v="photobooks"/>
  </r>
  <r>
    <n v="1521"/>
    <s v="STREET, New York City, The 70's, 80's, 90's"/>
    <s v="STREET, a hard-bound book 9 1/2&quot;x 11&quot; 106 black and white photographs shot in New York City from 1975 through 1998."/>
    <b v="0"/>
    <n v="37500"/>
    <n v="40055"/>
    <s v="successful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  <s v="photobooks"/>
  </r>
  <r>
    <n v="1522"/>
    <s v="INSIDE TRACKS: Alone Across the Outback"/>
    <s v="A stunning Smartphone enabled coffee table book based on Robyn Davidsonâ€™s legendary 1,700 mile camel trek across the Australian Outback"/>
    <b v="0"/>
    <n v="43500"/>
    <n v="60450.1"/>
    <s v="successful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  <s v="photobooks"/>
  </r>
  <r>
    <n v="1523"/>
    <s v="Contact by Jake Shivery"/>
    <s v="Monograph featuring PDX photographer Jake Shivery's 8x10 contact portraits; 1/2 plates and 1/2 extensive essay.  Approx. 9x12, 108 pgs."/>
    <b v="0"/>
    <n v="18500"/>
    <n v="23096"/>
    <s v="successful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  <s v="photobooks"/>
  </r>
  <r>
    <n v="1524"/>
    <s v="Heath - Limited Edition Split Zine - Make 100"/>
    <s v="Limited edition split zine by photographers AdeY and Kersti K. 100 signed and hand numbered copies!"/>
    <b v="0"/>
    <n v="3000"/>
    <n v="6210"/>
    <s v="successful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s v="photobooks"/>
  </r>
  <r>
    <n v="1525"/>
    <s v="Silver Hour: a photo book by Alex Westfall"/>
    <s v="With content created in Iceland, Silver Hour is a book of photographs, journal entries, and drawings about light and the landscape."/>
    <b v="0"/>
    <n v="2600"/>
    <n v="4524.1499999999996"/>
    <s v="successful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  <s v="photobooks"/>
  </r>
  <r>
    <n v="1526"/>
    <s v="BODYSCAPES II: Theater of Life"/>
    <s v="Landscapes &amp; human bodies; striking images from Jean-Paul Bourdier. What you see is real; no digital altering; all analog photography."/>
    <b v="0"/>
    <n v="23000"/>
    <n v="27675"/>
    <s v="successful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  <s v="photobooks"/>
  </r>
  <r>
    <n v="1527"/>
    <s v="Island - Japan, from the view point of many"/>
    <s v="Eight creatives visited Japan. This is a unique photo-book of their separate but collected experiences."/>
    <b v="0"/>
    <n v="3500"/>
    <n v="3865.55"/>
    <s v="successful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  <s v="photobooks"/>
  </r>
  <r>
    <n v="1528"/>
    <s v="Don't Go Outside: Tokyo Street Photos"/>
    <s v="A book of street photos from around Shibuya that I've made between 2011-2016."/>
    <b v="0"/>
    <n v="3000"/>
    <n v="8447"/>
    <s v="successful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s v="photobooks"/>
  </r>
  <r>
    <n v="1529"/>
    <s v="&quot;(more than) dust.&quot; - a feminist photo book"/>
    <s v="An empowering photo book that transforms hurtful experiences into strength and solidarity."/>
    <b v="0"/>
    <n v="19000"/>
    <n v="19129"/>
    <s v="successful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  <s v="photobooks"/>
  </r>
  <r>
    <n v="1530"/>
    <s v="A 4-year-old's Portrait of the American West"/>
    <s v="A photobook made by 4-year-old Hawkeye Huey: National Geographic's youngest photographer and Rolling Stone's top 100 on Instagram"/>
    <b v="0"/>
    <n v="35000"/>
    <n v="47189"/>
    <s v="successful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  <s v="photobooks"/>
  </r>
  <r>
    <n v="1531"/>
    <s v="Smell the [City of] Roses"/>
    <s v="A street level, film, photographic representation of the character of the City of Roses, from a native Portlander's honest perspective."/>
    <b v="0"/>
    <n v="2350"/>
    <n v="4135"/>
    <s v="successful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  <s v="photobooks"/>
  </r>
  <r>
    <n v="1532"/>
    <s v="Geiko and Maiko of Kyoto"/>
    <s v="Award winning photography celebrating the artistry of geiko and maiko and the exquisite traditions of their Kyoto communities."/>
    <b v="0"/>
    <n v="5000"/>
    <n v="24201"/>
    <s v="successful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  <s v="photobooks"/>
  </r>
  <r>
    <n v="1533"/>
    <s v="The Cancer Family Book Project"/>
    <s v="This is an intimate story about a family, focusing on their love and strength in the face of mortality."/>
    <b v="0"/>
    <n v="45000"/>
    <n v="65313"/>
    <s v="successful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  <s v="photobooks"/>
  </r>
  <r>
    <n v="1534"/>
    <s v="The Art of Abandonment - Photo Book by Walter Arnold"/>
    <s v="The Art of Abandonment is an award winning photographic series that explores the beauty and history of our modern ruins."/>
    <b v="0"/>
    <n v="7500"/>
    <n v="31330"/>
    <s v="successful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  <s v="photobooks"/>
  </r>
  <r>
    <n v="1535"/>
    <s v="Small Steps Are Giant Leaps"/>
    <s v="&quot;Small Steps are Giant Leaps&quot; is about reminding parents that to our kids this is a new and exciting world just waiting to be explored."/>
    <b v="0"/>
    <n v="4000"/>
    <n v="5297"/>
    <s v="successful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b v="0"/>
    <n v="12000"/>
    <n v="30037.01"/>
    <s v="successful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  <s v="photobooks"/>
  </r>
  <r>
    <n v="1537"/>
    <s v="FACE TO FAITH | MOUNT KAILASH | TIBET photobook"/>
    <s v="A Photobook about one of the most fascinating places on earth -     the sacred Mount Kailash in Tibet."/>
    <b v="0"/>
    <n v="12000"/>
    <n v="21588"/>
    <s v="successful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  <s v="photobooks"/>
  </r>
  <r>
    <n v="1538"/>
    <s v="US National Parks: Picturing the Little Things"/>
    <s v="I want to travel through the National Parks to take pictures of the little things, the &quot;missed&quot; things, that people overlook."/>
    <b v="0"/>
    <n v="7000"/>
    <n v="7184"/>
    <s v="successful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  <s v="photobooks"/>
  </r>
  <r>
    <n v="1539"/>
    <s v="The Music Never Stopped:Epic Live Music Photos by Bob Minkin"/>
    <s v="Stunning hardcover coffee table book spanning over 25 years of music photography and stories in Marin County, CA by Bob Minkin"/>
    <b v="0"/>
    <n v="20000"/>
    <n v="27197.22"/>
    <s v="successful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b v="0"/>
    <n v="15000"/>
    <n v="17680"/>
    <s v="successful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  <s v="photobooks"/>
  </r>
  <r>
    <n v="1541"/>
    <s v="The Panama Canal Bridge of the Americas"/>
    <s v="My Goal is to travel across Panama with my team and capture the beauty and wildlife throughout the canal."/>
    <b v="0"/>
    <n v="18000"/>
    <n v="6"/>
    <s v="failed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  <s v="nature"/>
  </r>
  <r>
    <n v="1542"/>
    <s v="From student to beekeeper"/>
    <s v="The photography project aims to show challenges &amp; successes of a  student attempting to continue his family beekeeping heritage."/>
    <b v="0"/>
    <n v="500"/>
    <n v="20"/>
    <s v="failed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  <s v="nature"/>
  </r>
  <r>
    <n v="1543"/>
    <s v="Sunrises in the MidWest"/>
    <s v="I plan to take pictures of the sunrise in the MidWest every day in 2015 and compile them in a slide show for distribution."/>
    <b v="0"/>
    <n v="2250"/>
    <n v="10"/>
    <s v="failed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  <s v="nature"/>
  </r>
  <r>
    <n v="1544"/>
    <s v="LaFee Photography"/>
    <s v="My name is Travis LaFee, I live in beautiful McCall, Idaho. I wish to display the beauty of valley county by taking pics outdoors."/>
    <b v="0"/>
    <n v="1000"/>
    <n v="0"/>
    <s v="failed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  <s v="nature"/>
  </r>
  <r>
    <n v="1545"/>
    <s v="Nevada County Hearts"/>
    <s v="&quot;He will not be a wise man who does not study human hearts!&quot;_x000a_Hope in natural art, creation!"/>
    <b v="0"/>
    <n v="3000"/>
    <n v="1"/>
    <s v="failed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  <s v="nature"/>
  </r>
  <r>
    <n v="1546"/>
    <s v="Hen Harrier Wildlife Sanctuary"/>
    <s v="Buy and maintain 6 acres of land in West Ireland as a Wildlife Refuge for an endangered species of native Raptor called the Hen Harrier"/>
    <b v="0"/>
    <n v="1000"/>
    <n v="289"/>
    <s v="failed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s v="nature"/>
  </r>
  <r>
    <n v="1547"/>
    <s v="Sound Photography"/>
    <s v="I have produced a limited number (100) of five 8x10 prints of mixed photography I would like to share with you."/>
    <b v="0"/>
    <n v="20"/>
    <n v="0"/>
    <s v="failed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  <s v="nature"/>
  </r>
  <r>
    <n v="1548"/>
    <s v="Change the World through Color"/>
    <s v="Beauty is in the eye of the beholder and I want to inspire conservation through color."/>
    <b v="0"/>
    <n v="700"/>
    <n v="60"/>
    <s v="failed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  <s v="nature"/>
  </r>
  <r>
    <n v="1549"/>
    <s v="2016 Calendar:  Wonders of Nature"/>
    <s v="A 2016 calendar collection of landscape and wildlife photographs from award winning photographer, Steve Marler."/>
    <b v="0"/>
    <n v="500"/>
    <n v="170"/>
    <s v="failed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  <s v="nature"/>
  </r>
  <r>
    <n v="1550"/>
    <s v="It's not easy being green: Costa Rican froglife"/>
    <s v="A photographic journal of a Costa Rican frog survey: recording the effects of habitat fragmentation on these charismatic amphibians."/>
    <b v="0"/>
    <n v="750"/>
    <n v="101"/>
    <s v="failed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  <s v="nature"/>
  </r>
  <r>
    <n v="1551"/>
    <s v="Randy Hoffman Photography"/>
    <s v="I can do it but help can't hurt. Sweet Montana photos like never seen before. Be a part of Randy Hoffman Photography and our activities"/>
    <b v="0"/>
    <n v="3500"/>
    <n v="0"/>
    <s v="failed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  <s v="nature"/>
  </r>
  <r>
    <n v="1552"/>
    <s v="Upstate Autumn: a photographic journey in Upstate New York"/>
    <s v="Help me spend this fall capturing autumnâ€™s spectacular season in detail so I can create high quality images for home dÃ©cor."/>
    <b v="0"/>
    <n v="4300"/>
    <n v="2115"/>
    <s v="failed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  <s v="nature"/>
  </r>
  <r>
    <n v="1553"/>
    <s v="Avatar in Training: Mastering the Four Elements of Nature"/>
    <s v="This project is about exhibiting the raw beauty of the elements through highlining, surfing, fire spinning and rock climbing."/>
    <b v="0"/>
    <n v="6000"/>
    <n v="0"/>
    <s v="failed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  <s v="nature"/>
  </r>
  <r>
    <n v="1554"/>
    <s v="Barbara O'Donovan Designs"/>
    <s v="I create art by photographing flowers/seeds i would love to buy my own camera/computer/Photoshop and restore my old shed into my studio"/>
    <b v="0"/>
    <n v="20000"/>
    <n v="0"/>
    <s v="failed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  <s v="nature"/>
  </r>
  <r>
    <n v="1555"/>
    <s v="Coffee Table Book of Maine"/>
    <s v="I am traveling the coastline of Maine and will be taking pictures of all the scenery and lighthouses in the area."/>
    <b v="0"/>
    <n v="750"/>
    <n v="0"/>
    <s v="failed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  <s v="nature"/>
  </r>
  <r>
    <n v="1556"/>
    <s v="West Canada - A Coffee Table Book"/>
    <s v="To gather a collection of photographs for a coffee table book that displays the beauty of Canada's west."/>
    <b v="0"/>
    <n v="1500"/>
    <n v="677"/>
    <s v="failed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  <s v="nature"/>
  </r>
  <r>
    <n v="1557"/>
    <s v="Reflecting Light Photo"/>
    <s v="I have always been captivated by photography, Now I am trying to set up my own company and publish my pictures."/>
    <b v="0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  <s v="nature"/>
  </r>
  <r>
    <n v="1558"/>
    <s v="Lucy Wood's Calendar - English Countryside 2016"/>
    <s v="A large 2016 wall-calendar (A3 when open) featuring 12 stunning photographs by Lucy Wood."/>
    <b v="0"/>
    <n v="750"/>
    <n v="35"/>
    <s v="failed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s v="nature"/>
  </r>
  <r>
    <n v="1559"/>
    <s v="North Cascades Bigfoot Photo Expedition"/>
    <s v="The goal of this project is to provide scientific evidence of bigfoot in the North Cascades."/>
    <b v="0"/>
    <n v="15000"/>
    <n v="50"/>
    <s v="failed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  <s v="nature"/>
  </r>
  <r>
    <n v="1560"/>
    <s v="Fine Art Landscape 2015 Calendar"/>
    <s v="I would like to share my landscape photographic travels of 2014 with more than just family an friends. 12 months of images."/>
    <b v="0"/>
    <n v="2500"/>
    <n v="94"/>
    <s v="failed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b v="0"/>
    <n v="10000"/>
    <n v="67"/>
    <s v="canceled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b v="0"/>
    <n v="4000"/>
    <n v="0"/>
    <s v="canceled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s v="art books"/>
  </r>
  <r>
    <n v="1563"/>
    <s v="Expedition into the Empty Quarter - The Book (Canceled)"/>
    <s v="Unique book revealing my discoveries in the Empty Quarter of Oman. Collection of travel writing, poetry, artwork and science!"/>
    <b v="0"/>
    <n v="6000"/>
    <n v="85"/>
    <s v="canceled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  <s v="art books"/>
  </r>
  <r>
    <n v="1564"/>
    <s v="coming apart at the stitches... (Canceled)"/>
    <s v="This is a book of art and poetry that highlights the highs and lows of a young 20 something coming to terms with her bipolar."/>
    <b v="0"/>
    <n v="10000"/>
    <n v="10"/>
    <s v="canceled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  <s v="art books"/>
  </r>
  <r>
    <n v="1565"/>
    <s v="The National Forests Passport Project (Canceled)"/>
    <s v="Award-winning artists compete to have their art featured in the National Forests Passport Book depicting 9 Forest Regions of the US."/>
    <b v="0"/>
    <n v="4000"/>
    <n v="100"/>
    <s v="canceled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  <s v="art books"/>
  </r>
  <r>
    <n v="1566"/>
    <s v="DeVito Art Skull Island Kongstarter (Canceled)"/>
    <s v="Joe DeVito's first Art Book and original King Kong novellas available in both Limited and Deluxe Editions."/>
    <b v="0"/>
    <n v="30000"/>
    <n v="6375"/>
    <s v="canceled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  <s v="art books"/>
  </r>
  <r>
    <n v="1567"/>
    <s v="Kickstart a Traveling Heart (Canceled)"/>
    <s v="Traveling to create a book of my photography! Help support my trip and buy a book! Also limited edition t-shirts and prints for sale!"/>
    <b v="0"/>
    <n v="8500"/>
    <n v="350"/>
    <s v="canceled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b v="0"/>
    <n v="25000"/>
    <n v="3410"/>
    <s v="canceled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  <s v="art books"/>
  </r>
  <r>
    <n v="1569"/>
    <s v="to be removed (Canceled)"/>
    <s v="to be removed"/>
    <b v="0"/>
    <n v="30000"/>
    <n v="0"/>
    <s v="canceled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  <s v="art books"/>
  </r>
  <r>
    <n v="1570"/>
    <s v="BEAUTIFUL DREAMERS: An Adult Coloring Book (Canceled)"/>
    <s v="A Coloring Book of Breathtaking Beauties_x000a_To Calm the Heart and Soul"/>
    <b v="0"/>
    <n v="6000"/>
    <n v="2484"/>
    <s v="canceled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b v="0"/>
    <n v="12100"/>
    <n v="80"/>
    <s v="canceled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b v="0"/>
    <n v="2500"/>
    <n v="125"/>
    <s v="canceled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b v="0"/>
    <n v="9000"/>
    <n v="223"/>
    <s v="canceled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b v="0"/>
    <n v="10000"/>
    <n v="506"/>
    <s v="canceled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  <s v="art books"/>
  </r>
  <r>
    <n v="1575"/>
    <s v="Underwater Colors Of The Channel Islands (Canceled)"/>
    <s v="A stunning, limited-edition photography book displaying the colorful and exotic marine life in the waters along the Channel Islands"/>
    <b v="0"/>
    <n v="10000"/>
    <n v="2291"/>
    <s v="canceled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  <s v="art books"/>
  </r>
  <r>
    <n v="1576"/>
    <s v="The Obsessive Line Collection (Canceled)"/>
    <s v="For the publication of my first 3 books: an Art book, a graphic novel, and a coloring book"/>
    <b v="0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  <s v="art books"/>
  </r>
  <r>
    <n v="1577"/>
    <s v="Abstract Image Photography Coffee Table Book (Canceled)"/>
    <s v="I've been putting together a portfolio of fine abstract photography of the highest quality, color, and design. A vision of beauty!"/>
    <b v="0"/>
    <n v="10000"/>
    <n v="55"/>
    <s v="canceled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b v="0"/>
    <n v="1897"/>
    <n v="205"/>
    <s v="canceled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  <s v="art books"/>
  </r>
  <r>
    <n v="1579"/>
    <s v="psyÂ·choÂ·miÂ·metÂ·ic: The EsÂ·sence of Life (Canceled)"/>
    <s v="'Compilation of visual and literary art through fine art photography, graphic art, and poetry."/>
    <b v="0"/>
    <n v="3333"/>
    <n v="28"/>
    <s v="canceled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  <s v="art books"/>
  </r>
  <r>
    <n v="1580"/>
    <s v="Faces &amp; Places In Brevard County (Canceled)"/>
    <s v="Creating my 2nd book depicting the people and places in Brevard County w/current images + traveling to obtain new ones."/>
    <b v="0"/>
    <n v="1750"/>
    <n v="0"/>
    <s v="canceled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  <s v="art books"/>
  </r>
  <r>
    <n v="1581"/>
    <s v="The Sharper Image"/>
    <s v="Photographic canvas prints depicting different scenes from around the globe, including local images taken in Sussex England."/>
    <b v="0"/>
    <n v="1000"/>
    <n v="5"/>
    <s v="failed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  <s v="places"/>
  </r>
  <r>
    <n v="1582"/>
    <s v="Scenes from New Orleans"/>
    <s v="I create canvas prints of images from in and around New Orleans"/>
    <b v="0"/>
    <n v="1000"/>
    <n v="93"/>
    <s v="failed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  <s v="places"/>
  </r>
  <r>
    <n v="1583"/>
    <s v="Follow in footsteps an awesome book adventure"/>
    <s v="I am a photographer who is inspired by the original Jules Verne story. I will make a thousands of photo and video materials for You."/>
    <b v="0"/>
    <n v="20000"/>
    <n v="15"/>
    <s v="failed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  <s v="places"/>
  </r>
  <r>
    <n v="1584"/>
    <s v="Lets see Kansas together!"/>
    <s v="25 Kansas State Parks in the next year. What a great adventure to take together. Join me. Together we can photo this beautiful state."/>
    <b v="0"/>
    <n v="1200"/>
    <n v="0"/>
    <s v="failed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  <s v="places"/>
  </r>
  <r>
    <n v="1585"/>
    <s v="Live 4 The Rush: Palooza Pics"/>
    <s v="We've explored some of the most amazing places in New Zealand and can't think of a better way to share our experiences than a photo :)"/>
    <b v="0"/>
    <n v="2000"/>
    <n v="1580"/>
    <s v="failed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  <s v="places"/>
  </r>
  <r>
    <n v="1586"/>
    <s v="Missouri In Pictures"/>
    <s v="Show the world the beauty that is in all of our back yards!"/>
    <b v="0"/>
    <n v="1500"/>
    <n v="0"/>
    <s v="failed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b v="0"/>
    <n v="7500"/>
    <n v="1"/>
    <s v="failed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  <s v="places"/>
  </r>
  <r>
    <n v="1588"/>
    <s v="The Right Side of Texas"/>
    <s v="Southeast Texas as seen through the lens of a cell phone camera"/>
    <b v="0"/>
    <n v="516"/>
    <n v="0"/>
    <s v="failed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  <s v="places"/>
  </r>
  <r>
    <n v="1589"/>
    <s v="A Side Of The World In Canvas"/>
    <s v="I want to be able to have my own photography inside a canvas and have it be displayed everywhere."/>
    <b v="0"/>
    <n v="1200"/>
    <n v="0"/>
    <s v="failed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  <s v="places"/>
  </r>
  <r>
    <n v="1590"/>
    <s v="An Italian Adventure"/>
    <s v="Discover Italy through photography."/>
    <b v="0"/>
    <n v="60000"/>
    <n v="1020"/>
    <s v="failed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  <s v="places"/>
  </r>
  <r>
    <n v="1591"/>
    <s v="Ireland from a Kite, a unique photographic book"/>
    <s v="Hi, my name is CiarÃ¡n May &amp; i'm a photographer from Co Fermanagh, Ireland. With your support  we can bring this wonderful book to life."/>
    <b v="0"/>
    <n v="14000"/>
    <n v="4092"/>
    <s v="failed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  <s v="places"/>
  </r>
  <r>
    <n v="1592"/>
    <s v="The Views of Pittsburgh"/>
    <s v="A portfolio collage of beautiful pictures of authentic Pittsburgh locations and scenery."/>
    <b v="0"/>
    <n v="25"/>
    <n v="0"/>
    <s v="failed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  <s v="places"/>
  </r>
  <r>
    <n v="1593"/>
    <s v="Picturing Italy"/>
    <s v="A trip to fulfill a dream of capturing the wonders and history of ancient Italy in person."/>
    <b v="0"/>
    <n v="22000"/>
    <n v="3"/>
    <s v="failed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  <s v="places"/>
  </r>
  <r>
    <n v="1594"/>
    <s v="Scenes and Things from New Orleans"/>
    <s v="I photograph my love of New Orleans, create canvases and share those memories with you."/>
    <b v="0"/>
    <n v="1000"/>
    <n v="205"/>
    <s v="failed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  <s v="places"/>
  </r>
  <r>
    <n v="1595"/>
    <s v="Civil war battlefields and forts"/>
    <s v="To make a coffee table book,  displaying civil war battlefields and forts,  taken at the same time of year the battles were fought."/>
    <b v="0"/>
    <n v="100000"/>
    <n v="280"/>
    <s v="failed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  <s v="places"/>
  </r>
  <r>
    <n v="1596"/>
    <s v="The Town We Live In"/>
    <s v="London is beautiful. I want to create a book of stunning images from in and around our great city"/>
    <b v="0"/>
    <n v="3250"/>
    <n v="75"/>
    <s v="failed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  <s v="places"/>
  </r>
  <r>
    <n v="1597"/>
    <s v="Vacation Days in Big Bear"/>
    <s v="We're starting up a new an improved way to do vacation rental management, but we need some funding to kick start it!"/>
    <b v="0"/>
    <n v="15000"/>
    <n v="0"/>
    <s v="failed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  <s v="places"/>
  </r>
  <r>
    <n v="1598"/>
    <s v="Dream TRIP to Tornado Alley"/>
    <s v="I want to get our there and expand my photography skills and take a trip to Tornado alley to get more shots of storms and hopefully to"/>
    <b v="0"/>
    <n v="800"/>
    <n v="1"/>
    <s v="failed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  <s v="places"/>
  </r>
  <r>
    <n v="1599"/>
    <s v="The Londoner: Prints &amp; Canvas"/>
    <s v="A London photographer trekking 5,895m up Africa's Mount Kilimanjaro to pursue and enrich a career."/>
    <b v="0"/>
    <n v="500"/>
    <n v="0"/>
    <s v="failed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  <s v="places"/>
  </r>
  <r>
    <n v="1600"/>
    <s v="Organic in India"/>
    <s v="I plan to document volunteer work on an organic farm in rural India, and photograph the people and places I encounter during the trip."/>
    <b v="0"/>
    <n v="5000"/>
    <n v="367"/>
    <s v="failed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  <s v="places"/>
  </r>
  <r>
    <n v="1601"/>
    <s v="Release Soundzero's Debut Album!"/>
    <s v="We're so close to releasing our long-awaited debut album! A little help will go a long way... let's do this!"/>
    <b v="0"/>
    <n v="2500"/>
    <n v="2706.23"/>
    <s v="successful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  <s v="rock"/>
  </r>
  <r>
    <n v="1602"/>
    <s v="The Material - Let You Down music video"/>
    <s v="We need the help of fans of both music and film alike to help us create our collective vision for this song."/>
    <b v="0"/>
    <n v="1500"/>
    <n v="1502.5"/>
    <s v="successful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  <s v="rock"/>
  </r>
  <r>
    <n v="1603"/>
    <s v="Max's First Solo Album!"/>
    <s v="An exercise in the wild and dangerous world of solo musicianship by Maxwell D Feinstein."/>
    <b v="0"/>
    <n v="2000"/>
    <n v="2000.66"/>
    <s v="successful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b v="0"/>
    <n v="2800"/>
    <n v="3419"/>
    <s v="successful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  <s v="rock"/>
  </r>
  <r>
    <n v="1605"/>
    <s v="A Band of Orcs Official Gaming Miniatures Presale"/>
    <s v="A Band of Orcs needs gas, tires &amp; tags to get to GenCon Indy for the debut of their 28 mm gaming miniatures and historic live concert!"/>
    <b v="0"/>
    <n v="6000"/>
    <n v="6041.6"/>
    <s v="successful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b v="0"/>
    <n v="8000"/>
    <n v="8080.33"/>
    <s v="successful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  <s v="rock"/>
  </r>
  <r>
    <n v="1607"/>
    <s v="New Tour Bus for The Slants"/>
    <s v="The world's only all-Asian American dance rock band, The Slants, needs a bus to tour cons, shows, and festivals."/>
    <b v="0"/>
    <n v="10000"/>
    <n v="14511"/>
    <s v="successful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s v="rock"/>
  </r>
  <r>
    <n v="1608"/>
    <s v="The Devil &amp; Me Debut Album, &quot;...It's Not A Dream&quot;"/>
    <s v="The Devil &amp; Me's Debut album, &quot;...It's Not A Dream&quot;, featuring 9 original, Hard Rock songs."/>
    <b v="0"/>
    <n v="1200"/>
    <n v="1215"/>
    <s v="successful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b v="0"/>
    <n v="1500"/>
    <n v="1775"/>
    <s v="successful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  <s v="rock"/>
  </r>
  <r>
    <n v="1610"/>
    <s v="So The Story Goes: The New Album by &quot;Just Joe&quot; Altier"/>
    <s v="So The Story Goes is the upcoming album from &quot;Just Joe&quot; Altier."/>
    <b v="0"/>
    <n v="2000"/>
    <n v="5437"/>
    <s v="successful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  <s v="rock"/>
  </r>
  <r>
    <n v="1611"/>
    <s v="Skelton-Luns CD/7&quot;             No Big Deal."/>
    <s v="Skelton-Luns CD/7&quot; No Big Deal."/>
    <b v="0"/>
    <n v="800"/>
    <n v="1001"/>
    <s v="successful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  <s v="rock"/>
  </r>
  <r>
    <n v="1612"/>
    <s v="Join AT THE WAYSIDE For The &quot;Ready...Set...Snow Tour!&quot;"/>
    <s v="Help us achieve our goal to get our van repaired, gassed up, and road-ready for our winter tour!"/>
    <b v="0"/>
    <n v="500"/>
    <n v="550"/>
    <s v="successful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  <s v="rock"/>
  </r>
  <r>
    <n v="1613"/>
    <s v="New  E.P. mastering and recording"/>
    <s v="Ghosts and Paper Hearts are getting ready to release their new EP and we want it to be sent everywhere. Help us out PLEASE!!!!!"/>
    <b v="0"/>
    <n v="1000"/>
    <n v="1015"/>
    <s v="successful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b v="0"/>
    <n v="5000"/>
    <n v="5135"/>
    <s v="successful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  <s v="rock"/>
  </r>
  <r>
    <n v="1615"/>
    <s v="PRE ORDER Reno Divorce Digital CD &quot;Stuck On You&quot; $15 or more"/>
    <s v="We are Reno Divorce!! Here is a taste of our upcoming release and we invite you to be a part of it."/>
    <b v="0"/>
    <n v="8000"/>
    <n v="9130"/>
    <s v="successful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  <s v="rock"/>
  </r>
  <r>
    <n v="1616"/>
    <s v="Aly Jados: the New EP rOckNrOLLa"/>
    <s v="HELP! We don't have much time.....Join Aly Jados in making her new EP a reality before the world ends!!!!"/>
    <b v="0"/>
    <n v="10000"/>
    <n v="10420"/>
    <s v="successful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  <s v="rock"/>
  </r>
  <r>
    <n v="1617"/>
    <s v="The Coffis Brothers 2nd Album!"/>
    <s v="The Coffis Brothers &amp;The Mountain Men are recording a brand new full length record."/>
    <b v="0"/>
    <n v="7000"/>
    <n v="10210"/>
    <s v="successful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  <s v="rock"/>
  </r>
  <r>
    <n v="1618"/>
    <s v="Janus Word Album"/>
    <s v="Janus Word combines hard rock with melodic acoustic music for a unique and awesome sound."/>
    <b v="0"/>
    <n v="1500"/>
    <n v="1576"/>
    <s v="successful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  <s v="rock"/>
  </r>
  <r>
    <n v="1619"/>
    <s v="Casual Encounters: The Quest For a PA"/>
    <s v="Creating a live show experience that does justice to the musicianship and time spent rehearsing.  Help us weave this sonic tapestry!"/>
    <b v="0"/>
    <n v="1500"/>
    <n v="2000"/>
    <s v="successful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  <s v="rock"/>
  </r>
  <r>
    <n v="1620"/>
    <s v="Kickstart my music career with 300 CDs"/>
    <s v="Kickstarting my music career with 300 hard copy CDs of my first release."/>
    <b v="0"/>
    <n v="1000"/>
    <n v="1130"/>
    <s v="successful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  <s v="rock"/>
  </r>
  <r>
    <n v="1621"/>
    <s v="The First Full Length Fifth Freedom Album"/>
    <s v="Its long over due! Help us fund our debut album! We need all our friends and fans support on this! Lets make it happen!"/>
    <b v="0"/>
    <n v="5000"/>
    <n v="6060"/>
    <s v="successful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  <s v="rock"/>
  </r>
  <r>
    <n v="1622"/>
    <s v="PrincessFrank's MASTERSLAVE Album, EP &amp; Tour"/>
    <s v="Join in PrincessFrank's conquest of the Rock&amp;Roll kingdom! Pledge your support and help him claim the throne of Rock!"/>
    <b v="0"/>
    <n v="6900"/>
    <n v="7019"/>
    <s v="successful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b v="0"/>
    <n v="750"/>
    <n v="758"/>
    <s v="successful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  <s v="rock"/>
  </r>
  <r>
    <n v="1624"/>
    <s v="Joey De Noble needs YOUR help!"/>
    <s v="Joey De Noble is raising money to help record his latest music, and he wants YOU to be a part of it!"/>
    <b v="0"/>
    <n v="1000"/>
    <n v="1180"/>
    <s v="successful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  <s v="rock"/>
  </r>
  <r>
    <n v="1625"/>
    <s v="Redemption's New DVD!"/>
    <s v="Progressive metal band Redemption is preparing to film its second live DVD at the Progpower festival in Atlanta, GA in September, 2012."/>
    <b v="0"/>
    <n v="7500"/>
    <n v="11650"/>
    <s v="successful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  <s v="rock"/>
  </r>
  <r>
    <n v="1626"/>
    <s v="The Protest's Next Album"/>
    <s v="Help Christian Rock Band &quot;The Protest&quot; fund their new album and further their mission of positively impacting lives."/>
    <b v="0"/>
    <n v="8000"/>
    <n v="8095"/>
    <s v="successful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  <s v="rock"/>
  </r>
  <r>
    <n v="1627"/>
    <s v="River Of Thorns - First CD Release"/>
    <s v="River of Thorns is a recording duo based in southeast Michigan.  We're releasing a great sounding cd recorded in a tiny home studio!"/>
    <b v="0"/>
    <n v="2000"/>
    <n v="2340"/>
    <s v="successful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  <s v="rock"/>
  </r>
  <r>
    <n v="1628"/>
    <s v="&quot;Songs for Tsippora&quot; Byronâ€™s DEBUT EP"/>
    <s v="Original Jewish rock music on human relationships and identity"/>
    <b v="0"/>
    <n v="4000"/>
    <n v="4037"/>
    <s v="successful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  <s v="rock"/>
  </r>
  <r>
    <n v="1629"/>
    <s v="Off The Turnpike | A Loud New Way to Release Loud New Music"/>
    <s v="Help Off The Turnpike release new music, and set fire to everything!"/>
    <b v="0"/>
    <n v="6000"/>
    <n v="6220"/>
    <s v="successful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  <s v="rock"/>
  </r>
  <r>
    <n v="1630"/>
    <s v="Golden Grenade Records Their Debut EP"/>
    <s v="Inspired by the legacy of Tex Tucker, Golden Grenade is setting out to record their first CD with heavy hearts and intense purpose."/>
    <b v="0"/>
    <n v="4000"/>
    <n v="10610"/>
    <s v="successful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  <s v="rock"/>
  </r>
  <r>
    <n v="1631"/>
    <s v="The Sweet Remains record their sophomore studio album!"/>
    <s v="We're putting together our next studio album, and we want you to be a part of it. Check out the video for some clips from the studio."/>
    <b v="0"/>
    <n v="10000"/>
    <n v="15591"/>
    <s v="successful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  <s v="rock"/>
  </r>
  <r>
    <n v="1632"/>
    <s v="Culprit needs a van!"/>
    <s v="Hey everyone! If you don't already know, we're Culprit, a 4-piece rock band from Los Angeles &amp; we are in dire need of a new tour van!"/>
    <b v="0"/>
    <n v="4000"/>
    <n v="4065"/>
    <s v="successful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  <s v="rock"/>
  </r>
  <r>
    <n v="1633"/>
    <s v="ELIZABETH REX"/>
    <s v="We are a four piece rock band that has played shows in and around NYC including Mercury Lounge.  Two of our members are now in LA."/>
    <b v="0"/>
    <n v="10000"/>
    <n v="10000"/>
    <s v="successful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  <s v="rock"/>
  </r>
  <r>
    <n v="1634"/>
    <s v="RUBEDO: Debut Full Length Album"/>
    <s v="Recording Debut  Album w/ Producer Ikey Owens from Free Moral Agents/ The Mars Volta"/>
    <b v="0"/>
    <n v="2000"/>
    <n v="2010"/>
    <s v="successful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  <s v="rock"/>
  </r>
  <r>
    <n v="1635"/>
    <s v="The World Over's New EP, &quot;MOUNTAINS&quot;."/>
    <s v="TWO will be recording their next album, MOUNTAINS, in July and need your help to make their vision a reality. Many perks are available!"/>
    <b v="0"/>
    <n v="2000"/>
    <n v="2506"/>
    <s v="successful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  <s v="rock"/>
  </r>
  <r>
    <n v="1636"/>
    <s v="Butch County Rocks San Francisco Pride"/>
    <s v="Butch County is a hard rockin bunch of girls and boy-girls from Austin.  Help us show San Francisco  Pride how we do it in Texas!"/>
    <b v="0"/>
    <n v="4500"/>
    <n v="4660"/>
    <s v="successful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  <s v="rock"/>
  </r>
  <r>
    <n v="1637"/>
    <s v="We Fly to Philly / Release new album / Tour west coast"/>
    <s v="We (the band Sunset) has been invited to play in Philadelphia.   Help us get there and you will receive special prizes."/>
    <b v="0"/>
    <n v="500"/>
    <n v="519"/>
    <s v="successful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  <s v="rock"/>
  </r>
  <r>
    <n v="1638"/>
    <s v="Avenues EP 2013"/>
    <s v="Avenues will be going in to the studio to record a new EP with Matt Allison!"/>
    <b v="0"/>
    <n v="1000"/>
    <n v="1050"/>
    <s v="successful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  <s v="rock"/>
  </r>
  <r>
    <n v="1639"/>
    <s v="The One Two 7s Are Recording an Album!"/>
    <s v="We've written the music and now it's time to record. We're excited to work with Nic at Different Fur studios but we need your help!"/>
    <b v="0"/>
    <n v="1800"/>
    <n v="1800"/>
    <s v="successful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  <s v="rock"/>
  </r>
  <r>
    <n v="1640"/>
    <s v="Lovers and Poets- music video"/>
    <s v="We are a friendly neighborhood electronic pop duo from Los Angeles. We want to shoot a music video for a song from our debut album."/>
    <b v="0"/>
    <n v="400"/>
    <n v="679.44"/>
    <s v="successful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  <s v="rock"/>
  </r>
  <r>
    <n v="1641"/>
    <s v="Tanya Dartson- Run for Your Life music video"/>
    <s v="Music Video For Upbeat and Inspiring Song - Run For Your Life"/>
    <b v="0"/>
    <n v="2500"/>
    <n v="2535"/>
    <s v="successful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  <s v="pop"/>
  </r>
  <r>
    <n v="1642"/>
    <s v="Pop Garden Radio Presents: Season 2 CD"/>
    <s v="Pop Garden Radio Presents: The Rock on the Road Tour Season 2 CD. 23 great Pop tracks from independent Pop artists."/>
    <b v="0"/>
    <n v="1200"/>
    <n v="1200"/>
    <s v="successful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  <s v="pop"/>
  </r>
  <r>
    <n v="1643"/>
    <s v="This Is All Now's Brand New Album!!"/>
    <s v="This Is All Now is putting out a brand new record, and we need YOUR help to do it!"/>
    <b v="0"/>
    <n v="5000"/>
    <n v="6235"/>
    <s v="successful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  <s v="pop"/>
  </r>
  <r>
    <n v="1644"/>
    <s v="Kevin Wood - Out Among The Wolves"/>
    <s v="Be a part of helping Singer/Songwriter Kevin Wood bring his 3rd Album &quot;Out Among The Wolves&quot; from the studio to you!"/>
    <b v="0"/>
    <n v="10000"/>
    <n v="10950"/>
    <s v="successful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b v="0"/>
    <n v="5000"/>
    <n v="5540"/>
    <s v="successful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  <s v="pop"/>
  </r>
  <r>
    <n v="1646"/>
    <s v="MADAM Album"/>
    <s v="Album 3 funds.We have 13 amazing songs ready to go . a fantastic engineer to mix them, James Aparicio(Depeche Mode/Liars.We need you xx"/>
    <b v="0"/>
    <n v="2000"/>
    <n v="2204"/>
    <s v="successful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  <s v="pop"/>
  </r>
  <r>
    <n v="1647"/>
    <s v="JAYSIN + HOT MUSIC VIDEO = EPICNESS!! GRAMMY POP SOUL"/>
    <s v="Grammy Pop Soul Artist Jaysin is raising funds to make the most EPIC Music Video ever and he wants to PUT YOU IN IT!"/>
    <b v="0"/>
    <n v="5000"/>
    <n v="5236"/>
    <s v="successful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  <s v="pop"/>
  </r>
  <r>
    <n v="1648"/>
    <s v="Arches - Wide Awake on Vinyl "/>
    <s v="We've finished recording our debut LP &quot;Wide Awake&quot; and would love to have it pressed on vinyl, but we need your help"/>
    <b v="0"/>
    <n v="2300"/>
    <n v="2881"/>
    <s v="successful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  <s v="pop"/>
  </r>
  <r>
    <n v="1649"/>
    <s v="Sam Lyons New Album - 2014"/>
    <s v="This is it! The new Sam Lyons album #3. Help me make it happen by pledging today - pre-order the CD and other cool stuff right here."/>
    <b v="0"/>
    <n v="3800"/>
    <n v="3822.33"/>
    <s v="successful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  <s v="pop"/>
  </r>
  <r>
    <n v="1650"/>
    <s v="The Psalm Praise Project, Vol. 2"/>
    <s v="Help me record a CD that uses pop styling to give a fresh sound to ancient wisdom from scripture!"/>
    <b v="0"/>
    <n v="2000"/>
    <n v="2831"/>
    <s v="successful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b v="0"/>
    <n v="2000"/>
    <n v="2015"/>
    <s v="successful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  <s v="pop"/>
  </r>
  <r>
    <n v="1652"/>
    <s v="Autumn Ashley: The Bold New EP &quot;Battle Grounds&quot;"/>
    <s v="A stunning musical story, telling of the triumphs and struggles we experience through our relationships with life, friends and lovers."/>
    <b v="0"/>
    <n v="4500"/>
    <n v="4530"/>
    <s v="successful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  <s v="pop"/>
  </r>
  <r>
    <n v="1653"/>
    <s v="The Narrative 2011 Spring Tour with Eisley"/>
    <s v="On 4/26, The Narrative will head out on their 1st full US tour with Eisley and aim to raise $7,500 to cover tour expenses. "/>
    <b v="0"/>
    <n v="5000"/>
    <n v="8711.52"/>
    <s v="successful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  <s v="pop"/>
  </r>
  <r>
    <n v="1654"/>
    <s v="sandy mcknight records 3 new songs with your kind assistance"/>
    <s v="i have 3 new, killer songs that i must record immediately. i can certify the lethal-ness of the songs. these may be my best songs yet!"/>
    <b v="0"/>
    <n v="1100"/>
    <n v="1319"/>
    <s v="successful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  <s v="pop"/>
  </r>
  <r>
    <n v="1655"/>
    <s v="Meg Porter Debut EP!"/>
    <s v="Berklee College of Music student, Meg Porter needs YOUR help to fund her very first EP!"/>
    <b v="0"/>
    <n v="1500"/>
    <n v="2143"/>
    <s v="successful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  <s v="pop"/>
  </r>
  <r>
    <n v="1656"/>
    <s v="Jared Mitchell: The Maiden Voyage"/>
    <s v="The making of a quality, full length album journeying through a pop/folk/rock/americana sound_x000a_noisetrade.com/jaredmitchellmusic"/>
    <b v="0"/>
    <n v="7500"/>
    <n v="7525.12"/>
    <s v="successful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  <s v="pop"/>
  </r>
  <r>
    <n v="1657"/>
    <s v="The Debut Album from Lynette!"/>
    <s v="The long anticipated debut album from singer/songwriter Lynette will be recorded this June in Nashville! You can help make it happen!"/>
    <b v="0"/>
    <n v="25000"/>
    <n v="26233.45"/>
    <s v="successful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  <s v="pop"/>
  </r>
  <r>
    <n v="1658"/>
    <s v="New Amy Rivard album!!!"/>
    <s v="I've had numerous song ideas spinning around in my head for years now, please help me get them out- into a studio and into your homes!"/>
    <b v="0"/>
    <n v="6000"/>
    <n v="7934"/>
    <s v="successful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  <s v="pop"/>
  </r>
  <r>
    <n v="1659"/>
    <s v="The Penny Arcade Quartet's Christmas EP"/>
    <s v="The long awaited Christmas EP is in session! We need your help to get it professionally mixed, produced and manufactured."/>
    <b v="0"/>
    <n v="500"/>
    <n v="564"/>
    <s v="successful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  <s v="pop"/>
  </r>
  <r>
    <n v="1660"/>
    <s v="Risotto fragole e champagne"/>
    <s v="Vogliamo realizzare un risotto fragole e champagne e condividerlo con i nostri fan. Faremo il risotto durante un concerto casalingo."/>
    <b v="0"/>
    <n v="80"/>
    <n v="1003"/>
    <s v="successful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  <s v="pop"/>
  </r>
  <r>
    <n v="1661"/>
    <s v="Kyana"/>
    <s v="I am excited to present my debut pop project Kyana!_x000a_Piano and vocal sounds embedded in sophisticated, bold arrangements &amp; brisk beats"/>
    <b v="0"/>
    <n v="7900"/>
    <n v="8098"/>
    <s v="successful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b v="0"/>
    <n v="8000"/>
    <n v="8211"/>
    <s v="successful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  <s v="pop"/>
  </r>
  <r>
    <n v="1663"/>
    <s v="ghost -- a music video"/>
    <s v="music is as important to the eyes as it is to the ears. help bring ghost to life in front of your eyes."/>
    <b v="0"/>
    <n v="1000"/>
    <n v="1080"/>
    <s v="successful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  <s v="pop"/>
  </r>
  <r>
    <n v="1664"/>
    <s v="Grace Sings Grace"/>
    <s v="Korean-American Soprano Grace's Debut Album - coming up in June 2012. Come and be part of this exciting project!"/>
    <b v="0"/>
    <n v="2500"/>
    <n v="3060.22"/>
    <s v="successful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  <s v="pop"/>
  </r>
  <r>
    <n v="1665"/>
    <s v="Simply Put is recording an album!"/>
    <s v="Simply Put is recording our debut album and needs to raise funds for studio time, printing and possibly the start of a sound system.  "/>
    <b v="0"/>
    <n v="3500"/>
    <n v="4181"/>
    <s v="successful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  <s v="pop"/>
  </r>
  <r>
    <n v="1666"/>
    <s v="Venus On Fire + Extraordinary Producer = Legendary New EP"/>
    <s v="Play a KEY role in Venus On Fire's success - Working with a World Class Producer to make a memorable EP."/>
    <b v="0"/>
    <n v="2500"/>
    <n v="4022"/>
    <s v="successful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b v="0"/>
    <n v="3400"/>
    <n v="4313"/>
    <s v="successful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  <s v="pop"/>
  </r>
  <r>
    <n v="1668"/>
    <s v="Jonathan Cody White Makes His Debut EP!!!"/>
    <s v="Making my debut EP &quot;Words Left In My Mind&quot; with the help of Kickstarter and all you awesome people! Thanks for the support!!"/>
    <b v="0"/>
    <n v="8000"/>
    <n v="8211"/>
    <s v="successful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  <s v="pop"/>
  </r>
  <r>
    <n v="1669"/>
    <s v="Summer Gill 'Stormy Weather' EP"/>
    <s v="Hi guys! I'll be recording a 6-7 song EP this summer and I need your help to make it happen! _x000a_Any support is appreciated!"/>
    <b v="0"/>
    <n v="2000"/>
    <n v="2795"/>
    <s v="successful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b v="0"/>
    <n v="1000"/>
    <n v="1026"/>
    <s v="successful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  <s v="pop"/>
  </r>
  <r>
    <n v="1671"/>
    <s v="Luke O'Brien's Kickstarter"/>
    <s v="I am seeking funding in order to help take my music from a hobby to a career."/>
    <b v="0"/>
    <n v="2000"/>
    <n v="2013.47"/>
    <s v="successful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  <s v="pop"/>
  </r>
  <r>
    <n v="1672"/>
    <s v="High Altotude Debut Album"/>
    <s v="Sweet, sweet harmonies from Portland Oregon's premiere high school women's a cappella group."/>
    <b v="0"/>
    <n v="1700"/>
    <n v="1920"/>
    <s v="successful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  <s v="pop"/>
  </r>
  <r>
    <n v="1673"/>
    <s v="Mastering and Vinyl Production for The Astronomer LP"/>
    <s v="After our exciting mixing session at the Wilco loft, we're ready to master and press vinyl for The Astronomer's newest record!"/>
    <b v="0"/>
    <n v="2100"/>
    <n v="2690"/>
    <s v="successful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  <s v="pop"/>
  </r>
  <r>
    <n v="1674"/>
    <s v="Candice Russell New EP: IGNITE"/>
    <s v="This is my biggest project YET! The songs are recorded &amp; I need your help to package &amp; promote this music. Let's finish this together!"/>
    <b v="0"/>
    <n v="5000"/>
    <n v="10085"/>
    <s v="successful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  <s v="pop"/>
  </r>
  <r>
    <n v="1675"/>
    <s v="The Great Party's Debut Album!"/>
    <s v="The Great Party is releasing their debut album. Here's your chance to be a part of it!"/>
    <b v="0"/>
    <n v="1000"/>
    <n v="1374.16"/>
    <s v="successful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  <s v="pop"/>
  </r>
  <r>
    <n v="1676"/>
    <s v="Bridge 19 CD Release Tour"/>
    <s v="Help fund Bridge 19's tour in support of their first duo record, to be released in May 2012."/>
    <b v="0"/>
    <n v="3000"/>
    <n v="3460"/>
    <s v="successful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  <s v="pop"/>
  </r>
  <r>
    <n v="1677"/>
    <s v="Andrius Pojavis new album &quot;Seven&quot;"/>
    <s v="It's time to record my new album. Studio, musicians and arranger are ready, are you coming on this journey with me?"/>
    <b v="0"/>
    <n v="6000"/>
    <n v="6700"/>
    <s v="successful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s v="pop"/>
  </r>
  <r>
    <n v="1678"/>
    <s v="Cassandra Violet &quot;Beyond the Fray&quot; Music Video"/>
    <s v="Help me make an amazing music video so that I can take my music to the next level and get a manager!"/>
    <b v="0"/>
    <n v="1500"/>
    <n v="1776"/>
    <s v="successful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b v="0"/>
    <n v="2000"/>
    <n v="3500"/>
    <s v="successful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  <s v="pop"/>
  </r>
  <r>
    <n v="1680"/>
    <s v="Kick Out a Record"/>
    <s v="Working Musician dilemma #164: how the taxman put Kick the Record 2.0 on hold"/>
    <b v="0"/>
    <n v="1000"/>
    <n v="1175"/>
    <s v="successful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b v="0"/>
    <n v="65000"/>
    <n v="65924.38"/>
    <s v="live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  <s v="faith"/>
  </r>
  <r>
    <n v="1682"/>
    <s v="Looking Up &amp; Holding On CD Project - Christian songwriter"/>
    <s v="Christian singer-wongerwriter searching for funding to record CD of original Christian music."/>
    <b v="0"/>
    <n v="6000"/>
    <n v="0"/>
    <s v="live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  <s v="faith"/>
  </r>
  <r>
    <n v="1683"/>
    <s v="Manman doudou tÃ©moignage d'une mÃ¨re Album"/>
    <s v="Rendre tÃ©moignage de ce que Dieu fait chaque jour pour moi et venir en  aide  aux autres, c'est  mon but."/>
    <b v="0"/>
    <n v="3500"/>
    <n v="760"/>
    <s v="live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  <s v="faith"/>
  </r>
  <r>
    <n v="1684"/>
    <s v="Goodness &amp; Mercy EP - Marty Mikles"/>
    <s v="New Music from Marty Mikles!  A new EP all about God's Goodness &amp; Mercy."/>
    <b v="0"/>
    <n v="8000"/>
    <n v="8730"/>
    <s v="live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  <s v="faith"/>
  </r>
  <r>
    <n v="1685"/>
    <s v="Help Support Brad Dassey's Music"/>
    <s v="My name is Brad Dassey.  I've been composing and making music for 18 years now.  I want to get my music out there even further."/>
    <b v="0"/>
    <n v="350"/>
    <n v="360"/>
    <s v="live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  <s v="faith"/>
  </r>
  <r>
    <n v="1686"/>
    <s v="The Torah: World's First Complete Musical Transcription"/>
    <s v="I will transcribe, into Western musical notation and Romanized transliteration, the complete Torah as sung in the Ashkenazic tradition."/>
    <b v="0"/>
    <n v="5000"/>
    <n v="18"/>
    <s v="live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  <s v="faith"/>
  </r>
  <r>
    <n v="1687"/>
    <s v="Fike // You Say Speak We Say Move"/>
    <s v="Be a part of bringing &quot;YOU SAY SPEAK WE SAY MOVE&quot; into existence with FIKE. This is our first album since moving back to Baton Rouge!"/>
    <b v="0"/>
    <n v="10000"/>
    <n v="3125"/>
    <s v="live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  <s v="faith"/>
  </r>
  <r>
    <n v="1688"/>
    <s v="Christofer Scott: Dive In EP"/>
    <s v="Professionally recording a worship and contemporary Christian music album that connects to people and connects their heart to God."/>
    <b v="0"/>
    <n v="4000"/>
    <n v="1772"/>
    <s v="live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  <s v="faith"/>
  </r>
  <r>
    <n v="1689"/>
    <s v="Fly Away"/>
    <s v="Praising the Living God in the second half of life."/>
    <b v="0"/>
    <n v="2400"/>
    <n v="2400"/>
    <s v="live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  <s v="faith"/>
  </r>
  <r>
    <n v="1690"/>
    <s v="NewKings Album &quot;Rise Up&quot;"/>
    <s v="Our newest project! We are hard at it trying to bring music that uplifts the spirit, and tells a story of life-changing love."/>
    <b v="0"/>
    <n v="2500"/>
    <n v="635"/>
    <s v="live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  <s v="faith"/>
  </r>
  <r>
    <n v="1691"/>
    <s v="Sing Like You Were Meant To!"/>
    <s v="TUV Online is making highly effective vocal training available &amp; affordable to churches, worship leaders and singers around the world!"/>
    <b v="0"/>
    <n v="30000"/>
    <n v="10042"/>
    <s v="live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  <s v="faith"/>
  </r>
  <r>
    <n v="1692"/>
    <s v="Get Your Hopes Up"/>
    <s v="After 3 years.....It's time for some new music! Album #2 is in motion and I can't wait to share it with all of you!"/>
    <b v="0"/>
    <n v="5000"/>
    <n v="2390"/>
    <s v="live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  <s v="faith"/>
  </r>
  <r>
    <n v="1693"/>
    <s v="Debut Studio EP // Sam Hibbard"/>
    <s v="Creating and playing music is what i love. I long to produce &amp; release fresh, raw and relevant songs that come straight from the heart."/>
    <b v="0"/>
    <n v="3000"/>
    <n v="280"/>
    <s v="live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  <s v="faith"/>
  </r>
  <r>
    <n v="1694"/>
    <s v="Thundercreek Studios"/>
    <s v="Hey all I'm building out my Christian Recording studio in a new building. I have the building but lack the funds to build it out!!!"/>
    <b v="0"/>
    <n v="10000"/>
    <n v="5"/>
    <s v="live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  <s v="faith"/>
  </r>
  <r>
    <n v="1695"/>
    <s v="THE PREACHER'S DAUGHTERS CD Hymns Recording Project"/>
    <s v="We are the Preacher's Daughters &amp; recording a HYMNS CD with our unique vocal duo &amp; interwoven Cello. Hymns in a fresh, beautiful way."/>
    <b v="0"/>
    <n v="12000"/>
    <n v="1405"/>
    <s v="live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  <s v="faith"/>
  </r>
  <r>
    <n v="1696"/>
    <s v="Angel Talking truth to share with the world."/>
    <s v="I was dying. No will to live. Angel spoke to me. Changed my life. Help me to Share the message with the world. My life changing story."/>
    <b v="0"/>
    <n v="300000"/>
    <n v="0"/>
    <s v="live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  <s v="faith"/>
  </r>
  <r>
    <n v="1697"/>
    <s v="Undivided Heart - a worship album by John Gabriel Arends"/>
    <s v="You can help create an awesome new worship album and in return get exclusive rewards ONLY for backers of this project."/>
    <b v="0"/>
    <n v="12500"/>
    <n v="2526"/>
    <s v="live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b v="0"/>
    <n v="125000"/>
    <n v="0"/>
    <s v="live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  <s v="faith"/>
  </r>
  <r>
    <n v="1699"/>
    <s v="THE WORSHIP ALBUM!"/>
    <s v="Friends! Will you help me create a new worship album??! I want this album to give God the worship he deserves and draw people to Him."/>
    <b v="0"/>
    <n v="5105"/>
    <n v="216"/>
    <s v="live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  <s v="faith"/>
  </r>
  <r>
    <n v="1700"/>
    <s v="Camp Songs: original worship songs inspired by summer camp"/>
    <s v="My debut full-length album. This album will be a new direction as we hope to capture the worship that happens when you're at camp."/>
    <b v="0"/>
    <n v="20000"/>
    <n v="5212"/>
    <s v="live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b v="0"/>
    <n v="5050"/>
    <n v="10"/>
    <s v="failed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  <s v="faith"/>
  </r>
  <r>
    <n v="1702"/>
    <s v="lyndale lewis and new vision prosper cd release"/>
    <s v="I can do all things through christ jesus"/>
    <b v="0"/>
    <n v="16500"/>
    <n v="1"/>
    <s v="failed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  <s v="faith"/>
  </r>
  <r>
    <n v="1703"/>
    <s v="Joy Full Noise!"/>
    <s v="I would love for you to be a part of helping me raise money for music and video production to launch my first Worship album!"/>
    <b v="0"/>
    <n v="5000"/>
    <n v="51"/>
    <s v="failed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  <s v="faith"/>
  </r>
  <r>
    <n v="1704"/>
    <s v="Jericho Down Worship Album"/>
    <s v="We want to record an album of popular praise &amp; worship songs with our own influence and style."/>
    <b v="0"/>
    <n v="2000"/>
    <n v="1302"/>
    <s v="failed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  <s v="faith"/>
  </r>
  <r>
    <n v="1705"/>
    <s v="Piano Prayer Album - Russ James"/>
    <s v="An instrumental album that ranges from hymns to contemporary music. All the music is recorded by myself."/>
    <b v="0"/>
    <n v="2000"/>
    <n v="0"/>
    <s v="failed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  <s v="faith"/>
  </r>
  <r>
    <n v="1706"/>
    <s v="Gemeinde in Bremen"/>
    <s v="Unsere &quot;Aufgabe&quot; ist es, fÃ¼r Christen da zu sein die keiner Gemeinde angehÃ¶ren. Zudem spielt Lobpreis eine Zentrale Rolle."/>
    <b v="0"/>
    <n v="5500"/>
    <n v="0"/>
    <s v="failed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s v="faith"/>
  </r>
  <r>
    <n v="1707"/>
    <s v="Hurricanes and Coastal Storms- Chapel Studio Project"/>
    <s v="We exist to proclaim the love of Christ through music! Partner with our ministry and help us spread God's love with a new studio album!"/>
    <b v="0"/>
    <n v="5000"/>
    <n v="487"/>
    <s v="failed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  <s v="faith"/>
  </r>
  <r>
    <n v="1708"/>
    <s v="Praise: It's what we do"/>
    <s v="A debut album for the New Gate Church's praise team; making a cd filled with original songs from a team of misfits with 1 goal in mind"/>
    <b v="0"/>
    <n v="7000"/>
    <n v="0"/>
    <s v="failed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  <s v="faith"/>
  </r>
  <r>
    <n v="1709"/>
    <s v="Psalms"/>
    <s v="A project to set psalms to music. The psalms are taken from the English Standard Version (ESV) of the Bible."/>
    <b v="0"/>
    <n v="1750"/>
    <n v="85"/>
    <s v="failed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  <s v="faith"/>
  </r>
  <r>
    <n v="1710"/>
    <s v="Producing a live album of our upcoming Europe tour"/>
    <s v="We want to create a gospel live album which has never been produced before."/>
    <b v="0"/>
    <n v="5000"/>
    <n v="34"/>
    <s v="failed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  <s v="faith"/>
  </r>
  <r>
    <n v="1711"/>
    <s v="Redemption - Debut Multi-cultural Worship Album"/>
    <s v="&quot;Redemption&quot; is a multi-cultural worship album aimed at giving you an 'around-the-world' experience of Jesus-focused worship."/>
    <b v="0"/>
    <n v="10000"/>
    <n v="1050"/>
    <s v="failed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  <s v="faith"/>
  </r>
  <r>
    <n v="1712"/>
    <s v="Midwest Cowboy Ministries"/>
    <s v="Recording/equipment for MCM - a team of musicians who will help your local musicians to hold your own Cowboy Church with Gospel Music"/>
    <b v="0"/>
    <n v="5000"/>
    <n v="0"/>
    <s v="failed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  <s v="faith"/>
  </r>
  <r>
    <n v="1713"/>
    <s v="&quot;UNCOVERED ME&quot;"/>
    <s v="This music project is a compilation to my up-coming book UNCOVERED ME, I need your support to help me go to New York and complete it."/>
    <b v="0"/>
    <n v="3000"/>
    <n v="50"/>
    <s v="failed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  <s v="faith"/>
  </r>
  <r>
    <n v="1714"/>
    <s v="Positive music. Zachary Freedoms NEW album, campaign."/>
    <s v="Change the world. Music should be more fun, positive, and compassionate. What goes into your ears is important- same for your kids."/>
    <b v="0"/>
    <n v="25000"/>
    <n v="1967"/>
    <s v="failed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  <s v="faith"/>
  </r>
  <r>
    <n v="1715"/>
    <s v="The Heart of a P.K."/>
    <s v="Kimberly Stokes the daughter of Elder Baby Stokes Jr, of Bibleway C.O.G.I.C, is currently working on a EP. She is sharing her heart"/>
    <b v="0"/>
    <n v="5000"/>
    <n v="11"/>
    <s v="failed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b v="0"/>
    <n v="2000"/>
    <n v="150"/>
    <s v="failed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  <s v="faith"/>
  </r>
  <r>
    <n v="1717"/>
    <s v="Shift Records A New EP!"/>
    <s v="Our first record created to reach, inspire, and ultimately express the love of Jesus to our generation."/>
    <b v="0"/>
    <n v="3265"/>
    <n v="1395"/>
    <s v="failed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  <s v="faith"/>
  </r>
  <r>
    <n v="1718"/>
    <s v="The Prodigal Son"/>
    <s v="A melody for the galaxy."/>
    <b v="0"/>
    <n v="35000"/>
    <n v="75"/>
    <s v="failed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b v="0"/>
    <n v="4000"/>
    <n v="35"/>
    <s v="failed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  <s v="faith"/>
  </r>
  <r>
    <n v="1720"/>
    <s v="Justin &amp; Elly Heckel DEBUT ALBUM!"/>
    <s v="Justin and Elly Heckel just finished recording their Debut Album and need your help to release it to the rest of the World!"/>
    <b v="0"/>
    <n v="4000"/>
    <n v="225"/>
    <s v="failed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  <s v="faith"/>
  </r>
  <r>
    <n v="1721"/>
    <s v="&quot;HEAVEN'S CALLING&quot;"/>
    <s v="Heavens calling is an album for people all over the world in need of a healing for the soul, positive mindset and total prosperity"/>
    <b v="0"/>
    <n v="5000"/>
    <n v="0"/>
    <s v="failed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  <s v="faith"/>
  </r>
  <r>
    <n v="1722"/>
    <s v="Preserving the DC Gospel Stars"/>
    <s v="I am raising money to leave a legacy for the DC Gospel Stars and preserve this art form for music lovers of this style."/>
    <b v="0"/>
    <n v="2880"/>
    <n v="1"/>
    <s v="failed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  <s v="faith"/>
  </r>
  <r>
    <n v="1723"/>
    <s v="Straighter Road Album Fundraiser"/>
    <s v="We are a vocal group from the Northwest looking to create a gospel, jazz, a cappella ablum and would love the support of music lovers."/>
    <b v="0"/>
    <n v="10000"/>
    <n v="650"/>
    <s v="failed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  <s v="faith"/>
  </r>
  <r>
    <n v="1724"/>
    <s v="Die Another Day 1st CD (Christian Rock)"/>
    <s v="We are just some guys who Love the Lord and want to share our personal experiences of what GOD has done for us through our music."/>
    <b v="0"/>
    <n v="6000"/>
    <n v="35"/>
    <s v="failed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  <s v="faith"/>
  </r>
  <r>
    <n v="1725"/>
    <s v="Unveiled Debut Album"/>
    <s v="Christian band signed to VECA Records to release their debut album in Spring 2015.  This ministry is relying on faith-based donations."/>
    <b v="0"/>
    <n v="5500"/>
    <n v="560"/>
    <s v="failed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  <s v="faith"/>
  </r>
  <r>
    <n v="1726"/>
    <s v="&quot;Every Day&quot; CD by Amanda Joy Hall"/>
    <s v="Amanda Joy Hall's sophomore album, &quot;Every Day&quot;. Release expected July 2014"/>
    <b v="0"/>
    <n v="6500"/>
    <n v="2196"/>
    <s v="failed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  <s v="faith"/>
  </r>
  <r>
    <n v="1727"/>
    <s v="New album - Prophetic guitar soundscapes, Volume 2"/>
    <s v="Please help fund my second Prophetic Guitar album. Be a part of a pioneering and groundbreaking sound released from Heaven."/>
    <b v="0"/>
    <n v="3000"/>
    <n v="1"/>
    <s v="failed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  <s v="faith"/>
  </r>
  <r>
    <n v="1728"/>
    <s v="With His Presence"/>
    <s v="Be in God's presence through instrumental covers of hymns. Help me build a home studio to freely distribute this album."/>
    <b v="0"/>
    <n v="1250"/>
    <n v="855"/>
    <s v="failed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  <s v="faith"/>
  </r>
  <r>
    <n v="1729"/>
    <s v="Message from Beyond - A Gospel Music Project"/>
    <s v="A few years back, I was inspired to write some songs, turned out the messages are real but a little scary, I need help to produce."/>
    <b v="0"/>
    <n v="10000"/>
    <n v="0"/>
    <s v="failed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  <s v="faith"/>
  </r>
  <r>
    <n v="1730"/>
    <s v="Triumph Over Trials/ Hope Through the Hurt"/>
    <s v="Hello, I am raising money to fund my first solo Album.  This project is my testimony that God is truly our shelter in the storm."/>
    <b v="0"/>
    <n v="3000"/>
    <n v="0"/>
    <s v="failed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  <s v="faith"/>
  </r>
  <r>
    <n v="1731"/>
    <s v="Sam Cox Band First Christian Tour"/>
    <s v="We are a Christin Worship band looking to midwest tour. God Bless!"/>
    <b v="0"/>
    <n v="1000"/>
    <n v="0"/>
    <s v="failed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  <s v="faith"/>
  </r>
  <r>
    <n v="1732"/>
    <s v="Christian Lifestyle Multicultural Expo"/>
    <s v="This event will be free to the public with approximately 20 Christian vocalist and choirs from several genres. Rock,Blue Grass,Hip Hop."/>
    <b v="0"/>
    <n v="4000"/>
    <n v="0"/>
    <s v="failed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  <s v="faith"/>
  </r>
  <r>
    <n v="1733"/>
    <s v="What Faith Is EP/Album"/>
    <s v="I am trying to share the music I am blessed to have written. https://www.johncox4.com or https://reverbnation.com/johncox4"/>
    <b v="0"/>
    <n v="10000"/>
    <n v="0"/>
    <s v="failed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  <s v="faith"/>
  </r>
  <r>
    <n v="1734"/>
    <s v="Street Prophet Los CD and new book"/>
    <s v="This is a double venture project. I have finished a new manuscript and currently working on creating a Christian rap CD."/>
    <b v="0"/>
    <n v="4500"/>
    <n v="1"/>
    <s v="failed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  <s v="faith"/>
  </r>
  <r>
    <n v="1735"/>
    <s v="Leo's RainSong Artist program"/>
    <s v="RainSong is letting my buy a discounted guitar. I will use this to offer my talents to the ministry programs I'm a part of."/>
    <b v="0"/>
    <n v="1000"/>
    <n v="110"/>
    <s v="failed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  <s v="faith"/>
  </r>
  <r>
    <n v="1736"/>
    <s v="In His Presence"/>
    <s v="A unique meditative album reflecting on the life of Christ, inviting Him into your presence"/>
    <b v="0"/>
    <n v="3000"/>
    <n v="22"/>
    <s v="failed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  <s v="faith"/>
  </r>
  <r>
    <n v="1737"/>
    <s v="Healing"/>
    <s v="An instrumental project in which all songs are incorporated around the healing power of our God. Used for times of prayer &amp; devotion"/>
    <b v="0"/>
    <n v="4000"/>
    <n v="850"/>
    <s v="failed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  <s v="faith"/>
  </r>
  <r>
    <n v="1738"/>
    <s v="The Flashing Lights"/>
    <s v="Music that inspires and gives hope for overcoming and change. And it is good music."/>
    <b v="0"/>
    <n v="5000"/>
    <n v="20"/>
    <s v="failed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  <s v="faith"/>
  </r>
  <r>
    <n v="1739"/>
    <s v="SWEET LOVE - a Lovely Christian WEDDING SONG Happy Marriage"/>
    <s v="HELP US RECORD -- SWEET LOVE -- Listen to this sped up ROUGH version and be sure and check out the unique REWARDS ---"/>
    <b v="0"/>
    <n v="1000"/>
    <n v="1"/>
    <s v="failed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  <s v="faith"/>
  </r>
  <r>
    <n v="1740"/>
    <s v="Recording Studio Time"/>
    <s v="I recently recorded a new single. With your help I can return to the studio. Would you like to be part of my next worship project?"/>
    <b v="0"/>
    <n v="3000"/>
    <n v="0"/>
    <s v="failed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s v="faith"/>
  </r>
  <r>
    <n v="1741"/>
    <s v="Caught off Guard"/>
    <s v="A photo journal documenting my experiences and travels across New Zealand"/>
    <b v="0"/>
    <n v="1200"/>
    <n v="1330"/>
    <s v="successful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b v="0"/>
    <n v="2000"/>
    <n v="2175"/>
    <s v="successful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  <s v="photobooks"/>
  </r>
  <r>
    <n v="1743"/>
    <s v="The Fringes Project: Photobook of a Dying Language"/>
    <s v="Visual documentation of the endangered IÃ±upiat language, captured in the form of a printed photography book."/>
    <b v="0"/>
    <n v="6000"/>
    <n v="6025"/>
    <s v="successful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  <s v="photobooks"/>
  </r>
  <r>
    <n v="1744"/>
    <s v="Water World"/>
    <s v="This book is the embodiment of my passion for water &amp; photography, which I hope will inspire you to pick up your camera and explore."/>
    <b v="0"/>
    <n v="5500"/>
    <n v="6515"/>
    <s v="successful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  <s v="photobooks"/>
  </r>
  <r>
    <n v="1745"/>
    <s v="Things I do in Detroit - A Guidebook by The Nain Rouge"/>
    <s v="A Guidebook to the Coolest Places and Things About Detroit by The Nain Rouge, or Red Gnome, Detroit's oldest and coolest resident."/>
    <b v="0"/>
    <n v="7000"/>
    <n v="7981"/>
    <s v="successful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b v="0"/>
    <n v="15000"/>
    <n v="22215"/>
    <s v="successful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b v="0"/>
    <n v="9000"/>
    <n v="9446"/>
    <s v="successful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  <s v="photobooks"/>
  </r>
  <r>
    <n v="1748"/>
    <s v="So It Is: Vancouver"/>
    <s v="Telling the story of the city through remarkable people who live in Vancouver today."/>
    <b v="0"/>
    <n v="50000"/>
    <n v="64974"/>
    <s v="successful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  <s v="photobooks"/>
  </r>
  <r>
    <n v="1749"/>
    <s v="E FOTOGRAFESCHE RECKBLECK - 367 DEEG AM AUSLAND ASAZ"/>
    <s v="Help me fund the production run of my first book by local Photographer Sandro Ortolani."/>
    <b v="0"/>
    <n v="10050"/>
    <n v="12410.5"/>
    <s v="successful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s v="photobooks"/>
  </r>
  <r>
    <n v="1750"/>
    <s v="Love Wins- A Powerful Book of LGBTQ Love Stories"/>
    <s v="A book of portraits and histories making LGBT (Lesbian, Gay, Transgender, Bisexual) loving relationships visible, normal, and accepted."/>
    <b v="0"/>
    <n v="5000"/>
    <n v="10081"/>
    <s v="successful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  <s v="photobooks"/>
  </r>
  <r>
    <n v="1751"/>
    <s v="Daily Bread: Stories from Rural Greece"/>
    <s v="Photographs and stories culled from 10 years of road trips through rural Greece"/>
    <b v="0"/>
    <n v="10000"/>
    <n v="10290"/>
    <s v="successful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  <s v="photobooks"/>
  </r>
  <r>
    <n v="1752"/>
    <s v="Adfectus Book"/>
    <s v="A little book of calm, in picture form, that will soothe the soul and un-furrow the brow."/>
    <b v="0"/>
    <n v="1200"/>
    <n v="3122"/>
    <s v="successful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b v="0"/>
    <n v="15000"/>
    <n v="16200"/>
    <s v="successful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s v="photobooks"/>
  </r>
  <r>
    <n v="1754"/>
    <s v="OFFICIAL OTTAWA (an unofficial portrait)"/>
    <s v="A photography publication that looks behind the myths, clichÃ©s and fairytales that surround Ottawa, the capital of Canada."/>
    <b v="0"/>
    <n v="8500"/>
    <n v="9395"/>
    <s v="successful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b v="0"/>
    <n v="25"/>
    <n v="30"/>
    <s v="successful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  <s v="photobooks"/>
  </r>
  <r>
    <n v="1756"/>
    <s v="214: A Photobook of Dallas Hip Hop"/>
    <s v="214 is a photobook about the local hip hop culture in Dallas, Texas between 2012 and 2014 by photographer, Mariah Tyler."/>
    <b v="0"/>
    <n v="5500"/>
    <n v="5655.6"/>
    <s v="successful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  <s v="photobooks"/>
  </r>
  <r>
    <n v="1757"/>
    <s v="The Resurgence of Femininity Photo Thesis"/>
    <s v="I want to create a self published photo art book on the topic of the resurgence of femininity."/>
    <b v="0"/>
    <n v="5000"/>
    <n v="5800"/>
    <s v="successful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s v="Comedy"/>
    <n v="1000"/>
    <n v="1147"/>
    <s v="successful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  <s v="photobooks"/>
  </r>
  <r>
    <n v="1759"/>
    <s v="Death Valley"/>
    <s v="Death Valley will be the first photo book of Andi State"/>
    <b v="0"/>
    <n v="5000"/>
    <n v="5330"/>
    <s v="successful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  <s v="photobooks"/>
  </r>
  <r>
    <n v="1760"/>
    <s v="Portraits by Aris Jerome"/>
    <s v="Thank you all so much for your pledges! We reached the goal! To continue supporting or for any questions email arisjerome@gmail.com"/>
    <b v="0"/>
    <n v="5000"/>
    <n v="8272"/>
    <s v="successful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s v="photobooks"/>
  </r>
  <r>
    <n v="1761"/>
    <s v="I Wanted To See Boobs"/>
    <s v="A hardcover photobook telling the naked truth of a young photographers journey."/>
    <b v="0"/>
    <n v="100"/>
    <n v="155"/>
    <s v="successful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  <s v="photobooks"/>
  </r>
  <r>
    <n v="1762"/>
    <s v="&quot;The Naked Pixel&quot; Ali Pakele"/>
    <s v="Project rewards $25 gets you 190+ digital images"/>
    <b v="0"/>
    <n v="100"/>
    <n v="885"/>
    <s v="successful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s v="photobooks"/>
  </r>
  <r>
    <n v="1763"/>
    <s v="Coffee Table Girls Exclusive Art Photography Book"/>
    <s v="Hardcover photo book featuring bold, beautiful, confident models and coffee tables in outrageous juxtaposition with the backgrounds."/>
    <b v="0"/>
    <n v="12000"/>
    <n v="12229"/>
    <s v="successful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  <s v="photobooks"/>
  </r>
  <r>
    <n v="1764"/>
    <s v="Blood, Sweat &amp; Tears - Photobook"/>
    <s v="Individual sportspeople are masters of their own destiny. This book is a gritty behind the scenes look at boxers striving for success"/>
    <b v="0"/>
    <n v="11000"/>
    <n v="2156"/>
    <s v="failed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s v="photobooks"/>
  </r>
  <r>
    <n v="1765"/>
    <s v="Oklahoma, The Way I See It; The Book"/>
    <s v="Everyday I meet new people and everyday I learn a new story. These are the most popular of those stories from the first year of OTWISI."/>
    <b v="0"/>
    <n v="12500"/>
    <n v="7433.48"/>
    <s v="failed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s v="photobooks"/>
  </r>
  <r>
    <n v="1766"/>
    <s v="Photographic book on Melbourne's music scene"/>
    <s v="I want to create a beautiful book which documents the Melbourne music scene."/>
    <b v="0"/>
    <n v="1500"/>
    <n v="0"/>
    <s v="failed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  <s v="photobooks"/>
  </r>
  <r>
    <n v="1767"/>
    <s v="OR-GÃ“L-HO -A search for meaning during the World Cup"/>
    <s v="A photographic search for the true meaning of pride for ones country during the World Cup"/>
    <b v="0"/>
    <n v="5000"/>
    <n v="2286"/>
    <s v="failed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s v="photobooks"/>
  </r>
  <r>
    <n v="1768"/>
    <s v="SWFTTR: Southwest Farm-to-Table Recipes"/>
    <s v="My goal is to create a catalog of farm-to-table recipes with stunning images from restaurants and farms in the southwest."/>
    <b v="0"/>
    <n v="5000"/>
    <n v="187"/>
    <s v="failed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s v="photobooks"/>
  </r>
  <r>
    <n v="1769"/>
    <s v="Navajo Textile Project"/>
    <s v="To create a publication, and exhibition documenting the collection of Jamie Ross, longtime collector of Navajo Textiles"/>
    <b v="0"/>
    <n v="40000"/>
    <n v="1081"/>
    <s v="failed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b v="0"/>
    <n v="24500"/>
    <n v="13846"/>
    <s v="failed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  <s v="photobooks"/>
  </r>
  <r>
    <n v="1771"/>
    <s v="&quot;Drakes Folly&quot;"/>
    <s v="Photographic book on the historic oil region of Pennsylvania where Edwin Drake drilled the well that started the modern oil industry."/>
    <b v="0"/>
    <n v="4200"/>
    <n v="895"/>
    <s v="failed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  <s v="photobooks"/>
  </r>
  <r>
    <n v="1772"/>
    <s v="White Mountain"/>
    <s v="A photobook and a short documentary film telling the story of Holocaust in Northwestern Lithuania"/>
    <b v="0"/>
    <n v="5500"/>
    <n v="858"/>
    <s v="failed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b v="0"/>
    <n v="30000"/>
    <n v="1877"/>
    <s v="failed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  <s v="photobooks"/>
  </r>
  <r>
    <n v="1774"/>
    <s v="The World Upside Down: Portraits"/>
    <s v="A photo book of the artist's present and future portraits from 2013 to 2015, including actor and human rights activist George Takei."/>
    <b v="0"/>
    <n v="2500"/>
    <n v="1148"/>
    <s v="failed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  <s v="photobooks"/>
  </r>
  <r>
    <n v="1775"/>
    <s v="Muhammad Ali - The Comeback"/>
    <s v="Rarely seen images of Muhammad Ali in his prime as he trained in Miami Beach at the famous 5th Street Gym in the early 70s"/>
    <b v="0"/>
    <n v="32500"/>
    <n v="21158"/>
    <s v="failed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  <s v="photobooks"/>
  </r>
  <r>
    <n v="1776"/>
    <s v="Dubai: A Synthetic City - Photobook &amp; Journal"/>
    <s v="A documentation of the implications of hedonistic architectural ventures in Dubai, the fastest growing city on the planet."/>
    <b v="0"/>
    <n v="5000"/>
    <n v="335"/>
    <s v="failed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  <s v="photobooks"/>
  </r>
  <r>
    <n v="1777"/>
    <s v="All along the Control Tower"/>
    <s v="Photobook â€˜All along the Control Towerâ€™ by Theo and Frans Barten. Photos of more than 50 disused WW2 Control Towers in the UK."/>
    <b v="0"/>
    <n v="4800"/>
    <n v="651"/>
    <s v="failed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  <s v="photobooks"/>
  </r>
  <r>
    <n v="1778"/>
    <s v="Portrait of Cuban Resilience: Faces and Voices of a Blockade"/>
    <s v="This book combines portraits of Cuban life and and society with quotes from a diverse group of Cubans that live in Cuba now."/>
    <b v="0"/>
    <n v="50000"/>
    <n v="995"/>
    <s v="failed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  <s v="photobooks"/>
  </r>
  <r>
    <n v="1779"/>
    <s v="Ozymandias : a photo book"/>
    <s v="Publication of an award-winning photographic series that explores the endless and beautiful dance between creation and destruction."/>
    <b v="0"/>
    <n v="11000"/>
    <n v="3986"/>
    <s v="failed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  <s v="photobooks"/>
  </r>
  <r>
    <n v="1780"/>
    <s v="Native Nation"/>
    <s v="It is time to recognize and give to the indigenus groups the credit they deserve. It is time to understand where we come from."/>
    <b v="0"/>
    <n v="30000"/>
    <n v="11923"/>
    <s v="failed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b v="0"/>
    <n v="5500"/>
    <n v="1417"/>
    <s v="failed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b v="0"/>
    <n v="35000"/>
    <n v="5422"/>
    <s v="failed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  <s v="photobooks"/>
  </r>
  <r>
    <n v="1783"/>
    <s v="Hues of my Vision"/>
    <s v="My Buddy Spirit and I, Ara, camping full time camera on hand for a bit over nine years. &quot;Hue of my Vision&quot; is our Photo Book."/>
    <b v="0"/>
    <n v="40000"/>
    <n v="9477"/>
    <s v="failed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  <s v="photobooks"/>
  </r>
  <r>
    <n v="1784"/>
    <s v="Vantage Point: Photographs of Milwaukee from on high"/>
    <s v="I want to publish my first photo book and make prints based on a series of rooftop cityscapes I took in 2014 of the city that I love."/>
    <b v="0"/>
    <n v="5000"/>
    <n v="1988"/>
    <s v="failed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  <s v="photobooks"/>
  </r>
  <r>
    <n v="1785"/>
    <s v="Hank Bought A Bus - A photobook of our bus and adventure."/>
    <s v="A book about a school bus converted into a living space, and the adventure shared by friends on its maiden voyage."/>
    <b v="0"/>
    <n v="24000"/>
    <n v="4853"/>
    <s v="failed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  <s v="photobooks"/>
  </r>
  <r>
    <n v="1786"/>
    <s v="Observations in 6x6"/>
    <s v="A photo book that shows a timeless trip from Portugal to Sri Lanka in a subjective point of view through an old Hasselblad objective."/>
    <b v="0"/>
    <n v="1900"/>
    <n v="905"/>
    <s v="failed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  <s v="photobooks"/>
  </r>
  <r>
    <n v="1787"/>
    <s v="Alpamayo to Yerupaja"/>
    <s v="Raising awareness to the effects of global warming through photographs of the high mountains of Peru."/>
    <b v="0"/>
    <n v="10000"/>
    <n v="1533"/>
    <s v="failed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  <s v="photobooks"/>
  </r>
  <r>
    <n v="1788"/>
    <s v="Beyond the Pale"/>
    <s v="A photo book celebrating Goths, exploring their lives and giving an insight into what Goth is for them."/>
    <b v="0"/>
    <n v="5500"/>
    <n v="76"/>
    <s v="failed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  <s v="photobooks"/>
  </r>
  <r>
    <n v="1789"/>
    <s v="Paintball: Beyond The Paint"/>
    <s v="I want to create a portfolio to show all the aspects of the adrenaline filled game of paintball. Focusing on tournament players"/>
    <b v="0"/>
    <n v="8000"/>
    <n v="40"/>
    <s v="failed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  <s v="photobooks"/>
  </r>
  <r>
    <n v="1790"/>
    <s v="Return to Relevance: The Scott Hyde Archive"/>
    <s v="70 years of incredible photography sits patiently in old film sheet boxes, waiting for a return to relevance."/>
    <b v="0"/>
    <n v="33000"/>
    <n v="1636"/>
    <s v="failed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  <s v="photobooks"/>
  </r>
  <r>
    <n v="1791"/>
    <s v="disCover: Napoli"/>
    <s v="For the love of street photography and the beauty of traditional cultures in southern Italy."/>
    <b v="0"/>
    <n v="3000"/>
    <n v="107"/>
    <s v="failed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  <s v="photobooks"/>
  </r>
  <r>
    <n v="1792"/>
    <s v="Bensinger's: Photographs by Helaine Garren"/>
    <s v="In 1970 Helaine Garren shot a series of images at Bensingerâ€™s Pool Hall in Chicago, Illinois."/>
    <b v="0"/>
    <n v="25000"/>
    <n v="15281"/>
    <s v="failed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  <s v="photobooks"/>
  </r>
  <r>
    <n v="1793"/>
    <s v="Live to Learn, Learn to Fight, Fight to Live - The Karen"/>
    <s v="The beginning of a long term project to document life of the Karen ethnic group on the border of Thailand and Burma."/>
    <b v="0"/>
    <n v="3000"/>
    <n v="40"/>
    <s v="failed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  <s v="photobooks"/>
  </r>
  <r>
    <n v="1794"/>
    <s v="Venus as Men"/>
    <s v="&quot;Venus as Menâ€ is a book about beauty of masculine nude. Is a reflection about men as a sensitive and sensual being and gender equity."/>
    <b v="0"/>
    <n v="9000"/>
    <n v="997"/>
    <s v="failed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  <s v="photobooks"/>
  </r>
  <r>
    <n v="1795"/>
    <s v="THE AFGHANS - A Photo Book"/>
    <s v="A photography book documenting the impact of the ISAF mission on the Afghan people of Mazar-e Sharif."/>
    <b v="0"/>
    <n v="28000"/>
    <n v="10846"/>
    <s v="failed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  <s v="photobooks"/>
  </r>
  <r>
    <n v="1796"/>
    <s v="Kenema"/>
    <s v="Kenema is a stunning portrait photography book by British Photographer, Peter Dibdin, capturing community life in Kenema, Sierra Leone."/>
    <b v="0"/>
    <n v="19000"/>
    <n v="4190"/>
    <s v="failed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  <s v="photobooks"/>
  </r>
  <r>
    <n v="1797"/>
    <s v="Remnants, A Photography Book to Send to Congress"/>
    <s v="A photography book that serves as a call to action for Congress to stand up for survivors of domestic and sexual assault."/>
    <b v="0"/>
    <n v="10000"/>
    <n v="6755"/>
    <s v="failed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  <s v="photobooks"/>
  </r>
  <r>
    <n v="1798"/>
    <s v="Amoung Charros and Poetry/Entre Charros y Poesias"/>
    <s v="A photographic series on Mexican cowboys that I want to have published as a fine art book that will also include cowboy poetry."/>
    <b v="0"/>
    <n v="16000"/>
    <n v="2182"/>
    <s v="failed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  <s v="photobooks"/>
  </r>
  <r>
    <n v="1799"/>
    <s v="The UnDiscovered Image"/>
    <s v="The UnDiscovered Image, a monthly publication dedicated to photographers."/>
    <b v="0"/>
    <n v="4000"/>
    <n v="69.83"/>
    <s v="failed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  <s v="photobooks"/>
  </r>
  <r>
    <n v="1800"/>
    <s v="The Sikh Project Book"/>
    <s v="Shot over 3 years in the U.K &amp; U.S, and featured in press worldwide, we need your help to back the highly anticipated Sikh Project book"/>
    <b v="0"/>
    <n v="46260"/>
    <n v="9460"/>
    <s v="failed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  <s v="photobooks"/>
  </r>
  <r>
    <n v="1801"/>
    <s v="Come, Bring, Punish"/>
    <s v="Get involved in Come, Bring, Punish, a new photo book by Ewen Spencer, documenting the European Ballroom scene and the life around it"/>
    <b v="0"/>
    <n v="17000"/>
    <n v="2355"/>
    <s v="failed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  <s v="photobooks"/>
  </r>
  <r>
    <n v="1802"/>
    <s v="Out Of The Dark"/>
    <s v="Inner Darkness turned into a photobook. Personal work i shot during my recovery...in Berlin."/>
    <b v="0"/>
    <n v="3500"/>
    <n v="1697"/>
    <s v="failed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s v="photobooks"/>
  </r>
  <r>
    <n v="1803"/>
    <s v="On the Verge, the book."/>
    <s v="Photographs capture fleeting experiences, where childhood is our past and adulthood is our future. In between. On the verge."/>
    <b v="0"/>
    <n v="17500"/>
    <n v="5390"/>
    <s v="failed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  <s v="photobooks"/>
  </r>
  <r>
    <n v="1804"/>
    <s v="No Dar Papaya:  Photographs from Colombia 2003-2013"/>
    <s v="A beautiful book of Polaroid photographs which celebrates the beauty, diversity, and distinctive character of Colombia"/>
    <b v="0"/>
    <n v="15500"/>
    <n v="5452"/>
    <s v="failed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  <s v="photobooks"/>
  </r>
  <r>
    <n v="1805"/>
    <s v="Book &quot;The Travellers&quot;"/>
    <s v="The production of the book about my long term project &quot;The Travellers&quot;, Ireland`s biggest minority group with a nomadic origin."/>
    <b v="0"/>
    <n v="22500"/>
    <n v="8191"/>
    <s v="failed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  <s v="photobooks"/>
  </r>
  <r>
    <n v="1806"/>
    <s v="American Presidents Naked"/>
    <s v="Join me in publishing an amazing and unprecedented book with full frontal photopraphs of 8 American Presidents Naked"/>
    <b v="0"/>
    <n v="20000"/>
    <n v="591"/>
    <s v="failed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  <s v="photobooks"/>
  </r>
  <r>
    <n v="1807"/>
    <s v="Anywhere but Here"/>
    <s v="I want to explore alternative cultures and lifestyles in America."/>
    <b v="0"/>
    <n v="5000"/>
    <n v="553"/>
    <s v="failed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  <s v="photobooks"/>
  </r>
  <r>
    <n v="1808"/>
    <s v="An Iranian Journey"/>
    <s v="An Iranian Journey exposes the duality of life in modern Iran where youth navigate a thicket of Islamic laws and customs to live freely"/>
    <b v="0"/>
    <n v="28000"/>
    <n v="11594"/>
    <s v="failed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s v="photobooks"/>
  </r>
  <r>
    <n v="1809"/>
    <s v="Hamilton: A Different Perspective"/>
    <s v="A stunning photo book highlighting the visual diversity of the City of Hamilton and showcasing it in a new light."/>
    <b v="0"/>
    <n v="3500"/>
    <n v="380"/>
    <s v="failed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  <s v="photobooks"/>
  </r>
  <r>
    <n v="1810"/>
    <s v="Film Speed"/>
    <s v="Film Speed is a series of Zines focusing on architecture shot completely on 35 and 120mm film."/>
    <b v="0"/>
    <n v="450"/>
    <n v="15"/>
    <s v="failed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  <s v="photobooks"/>
  </r>
  <r>
    <n v="1811"/>
    <s v="The Year of Sunsets"/>
    <s v="A collection of 365 color photographs of sunsets in 2014, beautifully presented in a hardcover book."/>
    <b v="0"/>
    <n v="54000"/>
    <n v="40"/>
    <s v="failed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  <s v="photobooks"/>
  </r>
  <r>
    <n v="1812"/>
    <s v="Run Rwanda: A Photo Book showcasing contemporary Rwanda"/>
    <s v="Run Rwanda - 211 miles, 100 photos:  An intimate visual documentation  of the inspiring and innovative reality of modern day Rwanda"/>
    <b v="0"/>
    <n v="6500"/>
    <n v="865"/>
    <s v="failed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  <s v="photobooks"/>
  </r>
  <r>
    <n v="1813"/>
    <s v="Libya : The Lost Days"/>
    <s v="This project aims to document, Libyan photographic history; through both print and artisan mediums ."/>
    <b v="0"/>
    <n v="8750"/>
    <n v="0"/>
    <s v="failed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s v="photobooks"/>
  </r>
  <r>
    <n v="1814"/>
    <s v="My Favourite Colour Was Yellow"/>
    <s v="A self published photo book documenting the overwhelming presence of the colour pink, in young girls lives here in the UK."/>
    <b v="0"/>
    <n v="12000"/>
    <n v="5902"/>
    <s v="failed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  <s v="photobooks"/>
  </r>
  <r>
    <n v="1815"/>
    <s v="Texas to Florida"/>
    <s v="Photographic roadtrip from Dallas/Ft Worth, Texas to Florida's beaches. A summer photography roadtrip project to include 5 states."/>
    <b v="0"/>
    <n v="3000"/>
    <n v="0"/>
    <s v="failed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s v="photobooks"/>
  </r>
  <r>
    <n v="1816"/>
    <s v="Moments of Passion"/>
    <s v="A unique Photographic Book Project about the Passionate Moments and Strong Emotions that lie within Karate"/>
    <b v="0"/>
    <n v="25000"/>
    <n v="509"/>
    <s v="failed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  <s v="photobooks"/>
  </r>
  <r>
    <n v="1817"/>
    <s v="Through the Lens of Jerry Gustafson"/>
    <s v="Hundreds of breathtaking rodeo photographs collected in a beautiful coffee table book."/>
    <b v="0"/>
    <n v="18000"/>
    <n v="9419"/>
    <s v="failed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  <s v="photobooks"/>
  </r>
  <r>
    <n v="1818"/>
    <s v="Give Me Your Goofy-ist"/>
    <s v="We are all different, this is a way to honor and celebrate the authenticity in being different."/>
    <b v="0"/>
    <n v="15000"/>
    <n v="0"/>
    <s v="failed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  <s v="photobooks"/>
  </r>
  <r>
    <n v="1819"/>
    <s v="Claim Your Glacier: What's your legacy? Denali, AK"/>
    <s v="Reach the ends of the earth! Claim a piece of alaskan wilderness- your name in a glacier and receive photo book our Denali Expedition"/>
    <b v="0"/>
    <n v="1200"/>
    <n v="25"/>
    <s v="failed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b v="0"/>
    <n v="26000"/>
    <n v="1707"/>
    <s v="failed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  <s v="photobooks"/>
  </r>
  <r>
    <n v="1821"/>
    <s v="Glass Cloud on the road!"/>
    <s v="Glass Cloud tour dates are already beginning to pile up. They are turning to YOU to help get them from town to town."/>
    <b v="0"/>
    <n v="2500"/>
    <n v="3372.25"/>
    <s v="successful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  <s v="rock"/>
  </r>
  <r>
    <n v="1822"/>
    <s v="Wood Butcher's new music video- I Don't Wanna Party"/>
    <s v="Wood Butcher needs your help to make this happen. Buy a CD, support local music!"/>
    <b v="0"/>
    <n v="300"/>
    <n v="300"/>
    <s v="successful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  <s v="rock"/>
  </r>
  <r>
    <n v="1823"/>
    <s v="Our Band Van Needs Serious Repairs!!!"/>
    <s v="Just as we are getting prepared to tour we find out our van has serious damage and can't run. We unfortunately don't have enough."/>
    <b v="0"/>
    <n v="700"/>
    <n v="811"/>
    <s v="successful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  <s v="rock"/>
  </r>
  <r>
    <n v="1824"/>
    <s v="Tin Man's Broken Wisdom Fund"/>
    <s v="cd fund raiser"/>
    <b v="0"/>
    <n v="3000"/>
    <n v="3002"/>
    <s v="successful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b v="0"/>
    <n v="2000"/>
    <n v="2101"/>
    <s v="successful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  <s v="rock"/>
  </r>
  <r>
    <n v="1826"/>
    <s v="BEAR GHOST! Professional Recording! Yay!"/>
    <s v="Hear your favorite Bear Ghost in eargasmic quality!"/>
    <b v="0"/>
    <n v="2000"/>
    <n v="2020"/>
    <s v="successful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b v="0"/>
    <n v="8000"/>
    <n v="8053"/>
    <s v="successful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b v="0"/>
    <n v="20000"/>
    <n v="20032"/>
    <s v="successful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  <s v="rock"/>
  </r>
  <r>
    <n v="1829"/>
    <s v="Help JUICE (Boston) Record Their First Album"/>
    <s v="Everything is set to record are EP except for our finances. Please donate if you can! Any amount is appreciated. "/>
    <b v="0"/>
    <n v="1500"/>
    <n v="2500.25"/>
    <s v="successful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  <s v="rock"/>
  </r>
  <r>
    <n v="1830"/>
    <s v="Help Vintage Blue Complete and Promote Our Record!"/>
    <s v="We have come a long way on our new record, but now we need your help.  Help us, and together we can make magic!"/>
    <b v="0"/>
    <n v="15000"/>
    <n v="15230"/>
    <s v="successful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  <s v="rock"/>
  </r>
  <r>
    <n v="1831"/>
    <s v="Darling Waste Trailer Bail Out!"/>
    <s v="After a 2 year Odyssey, Darling Waste's trailer is still not home! We need $3,500 to get it through U.S. Customs!"/>
    <b v="0"/>
    <n v="1000"/>
    <n v="1030"/>
    <s v="successful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  <s v="rock"/>
  </r>
  <r>
    <n v="1832"/>
    <s v="Black Swan Theories Debut CD"/>
    <s v="Hi! We're the music duo Black Swan Theories and our project is to manufacture our debut CD of 10 already-completed songs.  "/>
    <b v="0"/>
    <n v="350"/>
    <n v="500"/>
    <s v="successful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  <s v="rock"/>
  </r>
  <r>
    <n v="1833"/>
    <s v="HAIRcyclopedia Vol. 2 - The Vault"/>
    <s v="I am writing the second volume in a series of hair band encyclopedias, however I lack the means to afford the costs of the photos."/>
    <b v="0"/>
    <n v="400"/>
    <n v="1050"/>
    <s v="successful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  <s v="rock"/>
  </r>
  <r>
    <n v="1834"/>
    <s v="TDJ - All Part of the Plan EP/Tour"/>
    <s v="Help us fund our first tour and promote our new EP!"/>
    <b v="0"/>
    <n v="10000"/>
    <n v="11805"/>
    <s v="successful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  <s v="rock"/>
  </r>
  <r>
    <n v="1835"/>
    <s v="DIRTY LITTLE REBEL EP"/>
    <s v="WE ARE A HARD ROCK/PUNK BAND SEEKING FUNDS TO RECORD A NEW EP. _x000a__x000a_https://www.reverbnation.com/dirtylittlerebel"/>
    <b v="0"/>
    <n v="500"/>
    <n v="520"/>
    <s v="successful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  <s v="rock"/>
  </r>
  <r>
    <n v="1836"/>
    <s v="KICKSTART OUR &lt;+3"/>
    <s v="Help fund our 2013 Sound &amp; Lighting Touring rig!"/>
    <b v="0"/>
    <n v="5000"/>
    <n v="10017"/>
    <s v="successful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b v="0"/>
    <n v="600"/>
    <n v="1841"/>
    <s v="successful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  <s v="rock"/>
  </r>
  <r>
    <n v="1838"/>
    <s v="Closure - A Paul Haasch Music Video"/>
    <s v="Paul Haasch is producing his first music video! With awesome people involved and a great vision, it is sure to be an amazing piece."/>
    <b v="0"/>
    <n v="1000"/>
    <n v="1001.49"/>
    <s v="successful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  <s v="rock"/>
  </r>
  <r>
    <n v="1839"/>
    <s v="Help The King of Mars Record Their First EP!"/>
    <s v="The King of Mars, a Chicago rock band, needs your help funding their first EP! Visit us at thekingofmars.com for more."/>
    <b v="0"/>
    <n v="1000"/>
    <n v="2053"/>
    <s v="successful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  <s v="rock"/>
  </r>
  <r>
    <n v="1840"/>
    <s v="City of the Weak on Tour!"/>
    <s v="St. Paul five-piece band City of the Weak hits the road May 9th, heading for Ft. Lauderdale to attend the Driven Music Conference!"/>
    <b v="0"/>
    <n v="900"/>
    <n v="980"/>
    <s v="successful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  <s v="rock"/>
  </r>
  <r>
    <n v="1841"/>
    <s v="Hydra Effect Debut EP"/>
    <s v="Hard Rock with a Positive Message. Help us fund, release and promote our debut EP!"/>
    <b v="0"/>
    <n v="2000"/>
    <n v="2035"/>
    <s v="successful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  <s v="rock"/>
  </r>
  <r>
    <n v="1842"/>
    <s v="Stereo Dogs! 14-Year Old Teen Rock Band Plan CD Project!"/>
    <s v="Every time we sit down to rehearse, thoughts of recording a CD excite us! We are ready to do this!  It's time, so read on..."/>
    <b v="0"/>
    <n v="2000"/>
    <n v="2505"/>
    <s v="successful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b v="0"/>
    <n v="10000"/>
    <n v="12400.61"/>
    <s v="successful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  <s v="rock"/>
  </r>
  <r>
    <n v="1844"/>
    <s v="Get The Neckties in the studio to record their first album!"/>
    <s v="We are working hard to get into the recording studio and finally release a full-length album...but we need your help getting there!"/>
    <b v="0"/>
    <n v="1500"/>
    <n v="1521"/>
    <s v="successful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b v="0"/>
    <n v="1000"/>
    <n v="1000"/>
    <s v="successful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b v="0"/>
    <n v="15000"/>
    <n v="20689"/>
    <s v="successful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  <s v="rock"/>
  </r>
  <r>
    <n v="1847"/>
    <s v="Deathtrap America Spring 2015 Tour"/>
    <s v="Deathtrap America is touring the country this spring.  Your pledge will help us across the country with Faster Pussycat and QueensrÃ¿che"/>
    <b v="0"/>
    <n v="2500"/>
    <n v="3022"/>
    <s v="successful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  <s v="rock"/>
  </r>
  <r>
    <n v="1848"/>
    <s v="Hopeless Jack First National Tour"/>
    <s v="Hopeless Jack &amp; the Handsome Devil's first American tour. Help us bring our dirty brand of &quot;Roots &amp; Roll&quot; across the country!"/>
    <b v="0"/>
    <n v="3000"/>
    <n v="3221"/>
    <s v="successful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  <s v="rock"/>
  </r>
  <r>
    <n v="1849"/>
    <s v="Release the Skyline Album"/>
    <s v="Release the Skylines is a small, local Cleveland metal band looking to record an album."/>
    <b v="0"/>
    <n v="300"/>
    <n v="301"/>
    <s v="successful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  <s v="rock"/>
  </r>
  <r>
    <n v="1850"/>
    <s v="WILKES EP"/>
    <s v="WILKES is the solo venture of HighFlightSociety singer / Disciple bassist, Jason Wilkes. This project is to fund the debut 6 song EP."/>
    <b v="0"/>
    <n v="9000"/>
    <n v="9137"/>
    <s v="successful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b v="0"/>
    <n v="1300"/>
    <n v="1301"/>
    <s v="successful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  <s v="rock"/>
  </r>
  <r>
    <n v="1852"/>
    <s v="Radiolucent - Electric City."/>
    <s v="Athens, GA-based rock &amp; roll/soul band Radiolucent is kickstarting funds to mix, master, &amp; release their 2nd record, Electric City."/>
    <b v="0"/>
    <n v="15000"/>
    <n v="17545"/>
    <s v="successful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  <s v="rock"/>
  </r>
  <r>
    <n v="1853"/>
    <s v="Beyond the Victory recording their debut EP"/>
    <s v="The money will go towards our debut EP being Recorded mixed by Andrew Baylis and mastered by Drew Fulk of Think Sound Studios."/>
    <b v="0"/>
    <n v="800"/>
    <n v="815"/>
    <s v="successful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  <s v="rock"/>
  </r>
  <r>
    <n v="1854"/>
    <s v="Emily Bell is releasing her debut album"/>
    <s v="After much anticipation, I'm finally releasing my first album, &quot;In Technicolor&quot;! Let's join forces and get it done right!"/>
    <b v="0"/>
    <n v="15000"/>
    <n v="15318.55"/>
    <s v="successful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  <s v="rock"/>
  </r>
  <r>
    <n v="1855"/>
    <s v="Motion Device Debut EP"/>
    <s v="11 year old Sara &amp; Motion Device want rock &amp; metal fans all over the world to unite and join the ROCK REVOLUTION!!!"/>
    <b v="0"/>
    <n v="8750"/>
    <n v="13480.16"/>
    <s v="successful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  <s v="rock"/>
  </r>
  <r>
    <n v="1856"/>
    <s v="Lazy Sunday"/>
    <s v="We are an independent band who needs your help for the production of our new album, so we can share our music with you lovely people :)"/>
    <b v="0"/>
    <n v="2000"/>
    <n v="2025"/>
    <s v="successful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  <s v="rock"/>
  </r>
  <r>
    <n v="1857"/>
    <s v="Holy Water Moses - A Hail Dale Project"/>
    <s v="We need to get back to Nashville to record our second record, a full LP this time.  It ain't cheap and we need your help!"/>
    <b v="0"/>
    <n v="3000"/>
    <n v="3000"/>
    <s v="successful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  <s v="rock"/>
  </r>
  <r>
    <n v="1858"/>
    <s v="Curriculum-Based Rock Music For Kids"/>
    <s v="I write songs to teach with at two Chicago schools.  The enthusiastic response from my students &amp; colleagues inspired me to do do this!"/>
    <b v="0"/>
    <n v="5555.55"/>
    <n v="6041.55"/>
    <s v="successful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  <s v="rock"/>
  </r>
  <r>
    <n v="1859"/>
    <s v="Queen Kwong Tour to London and Paris"/>
    <s v="Queen Kwong is going ON TOUR to London and Paris!"/>
    <b v="0"/>
    <n v="3000"/>
    <n v="3955"/>
    <s v="successful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  <s v="rock"/>
  </r>
  <r>
    <n v="1860"/>
    <s v="A Simple Complex's 2013 CD Release Party DVD"/>
    <s v="ASC had a one-of-a-kind CD release party in 2013, and we want to share it with the world - in DVD format!"/>
    <b v="0"/>
    <n v="750"/>
    <n v="1001"/>
    <s v="successful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  <s v="rock"/>
  </r>
  <r>
    <n v="1861"/>
    <s v="Galaxix - Take on the Universe!"/>
    <s v="A game for Apple &amp; Android devices that sees you get your own spacecraft, take on the competition, mine asteroids &amp; fight to survive."/>
    <b v="0"/>
    <n v="250000"/>
    <n v="0"/>
    <s v="failed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s v="Comedy"/>
    <n v="18000"/>
    <n v="1455"/>
    <s v="failed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s v="mobile games"/>
  </r>
  <r>
    <n v="1863"/>
    <s v="Project: 20M813"/>
    <s v="This is an Android game where you take control of the zombies and try to eat your way to world domination!"/>
    <b v="0"/>
    <n v="2500"/>
    <n v="10"/>
    <s v="failed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  <s v="mobile games"/>
  </r>
  <r>
    <n v="1864"/>
    <s v="Fat Cheeks the Cannonball - iPhone and Android"/>
    <s v="Cannons, Power Gloves, and PUNCHING STUFF!  Help Fat Cheeks collect Acorns for upgrades and customize his gear in this Endless Runner"/>
    <b v="0"/>
    <n v="6500"/>
    <n v="2788"/>
    <s v="failed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  <s v="mobile games"/>
  </r>
  <r>
    <n v="1865"/>
    <s v="THE RUNNING GAME"/>
    <s v="This game is an alternative to the boring morning jogs This game will make you excited to workout Following elite footballer movements!"/>
    <b v="0"/>
    <n v="110000"/>
    <n v="4"/>
    <s v="failed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  <s v="mobile games"/>
  </r>
  <r>
    <n v="1866"/>
    <s v="MathPlus Cards (FKA Random Math)"/>
    <s v="A mobile application that will allow math learners to practice math operations and improve critical thinking. Ideal for ages 7 to 12."/>
    <b v="0"/>
    <n v="25000"/>
    <n v="125"/>
    <s v="failed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s v="mobile games"/>
  </r>
  <r>
    <n v="1867"/>
    <s v="Meme Wars - Dank Age"/>
    <s v="A mix of PokemonGo, Game of War- Fire Age, DragonSoul, &amp; Throwdown. Join a clan, collect meme, upgrade features, fight, &amp; compete."/>
    <b v="0"/>
    <n v="20000"/>
    <n v="10"/>
    <s v="failed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  <s v="mobile games"/>
  </r>
  <r>
    <n v="1868"/>
    <s v="Help Build PaperChase Version 3 !"/>
    <s v="PaperChase is a popular endless flying game conceived by a 15 year old and loved by millions worldwide.  Help us build version 3!"/>
    <b v="0"/>
    <n v="25000"/>
    <n v="1217"/>
    <s v="failed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  <s v="mobile games"/>
  </r>
  <r>
    <n v="1869"/>
    <s v="Castle Crawler RPG"/>
    <s v="CCRPG will be a 2D Pixel Art Game based on similar elements to the SNES game &quot;Zelda: A Link to the Past&quot; with RPG elements added in."/>
    <b v="0"/>
    <n v="10000"/>
    <n v="0"/>
    <s v="failed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  <s v="mobile games"/>
  </r>
  <r>
    <n v="1870"/>
    <s v="C.O.V.D.--A brand new board app game"/>
    <s v="Conflict of Van Helsing &amp; Dracula (C.O.V.D.) is a board game available as an App based on the story: Dracula. Can you survive?"/>
    <b v="0"/>
    <n v="3500"/>
    <n v="361"/>
    <s v="failed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  <s v="mobile games"/>
  </r>
  <r>
    <n v="1871"/>
    <s v="The Adventures of Bible Bear"/>
    <s v="Journey with Bible Bear through each of the books of the Bible, exploring stories while learning verses, songs, and preschool concepts!"/>
    <b v="0"/>
    <n v="6500"/>
    <n v="4666"/>
    <s v="failed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  <s v="mobile games"/>
  </r>
  <r>
    <n v="1872"/>
    <s v="ZombieTime!"/>
    <s v="A Top-View Action game where you play as Bob, the FIRST zombie to rise from the grave. Bring chaos to town, feast and don't die again."/>
    <b v="0"/>
    <n v="20000"/>
    <n v="212"/>
    <s v="failed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  <s v="mobile games"/>
  </r>
  <r>
    <n v="1873"/>
    <s v="The Red Card Blue Card Game"/>
    <s v="It's time for The Red Card Blue Card Game to be available everywhere! Help save the sanity of ALL parent's! Help make it an App!!"/>
    <b v="0"/>
    <n v="8000"/>
    <n v="36"/>
    <s v="failed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  <s v="mobile games"/>
  </r>
  <r>
    <n v="1874"/>
    <s v="PATH to Reading Brain Training"/>
    <s v="PATH to Reading (PATH) is a patented break-through technology  that dramatically and permanently improves attention, reading, memory"/>
    <b v="0"/>
    <n v="160000"/>
    <n v="26"/>
    <s v="failed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  <s v="mobile games"/>
  </r>
  <r>
    <n v="1875"/>
    <s v="Claws &amp; Fins"/>
    <s v="Sea opposition of Crab's family and angry fishes. Who is going to win, and who is going to loose ?!"/>
    <b v="0"/>
    <n v="10000"/>
    <n v="51"/>
    <s v="failed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  <s v="mobile games"/>
  </r>
  <r>
    <n v="1876"/>
    <s v="Migration Madness (Android)"/>
    <s v="An arcade styled side scroller. Help Bob the pilot steer his plane through hordes of migrating birds strapped with explosives."/>
    <b v="0"/>
    <n v="280"/>
    <n v="0"/>
    <s v="failed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  <s v="mobile games"/>
  </r>
  <r>
    <n v="1877"/>
    <s v="Chip Dip II: Son of Chip Dip! - A Terrible, Terrible Game"/>
    <s v="It's obvious you won't survive by your wits alone. Unfortunately that's all you've got, Chip. Run!"/>
    <b v="0"/>
    <n v="60"/>
    <n v="0"/>
    <s v="failed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  <s v="mobile games"/>
  </r>
  <r>
    <n v="1878"/>
    <s v="Aussies versus Zombies"/>
    <s v="Action game now playable on Android/iOS platforms and PC browsers. Easy gameplay even for starters yet hard to be skilled. Multi-player"/>
    <b v="0"/>
    <n v="8000"/>
    <n v="0"/>
    <s v="failed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  <s v="mobile games"/>
  </r>
  <r>
    <n v="1879"/>
    <s v="Alex and More"/>
    <s v="Juego de plataformas con 20 personajes. Cada personaje tiene cuatro habilidades distintas al resto de personajes y sus propias voces."/>
    <b v="0"/>
    <n v="5000"/>
    <n v="6"/>
    <s v="failed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  <s v="mobile games"/>
  </r>
  <r>
    <n v="1880"/>
    <s v="Sim Betting Football"/>
    <s v="Sim Betting Football is the only football (soccer) betting simulation  game."/>
    <b v="0"/>
    <n v="5000"/>
    <n v="1004"/>
    <s v="failed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  <s v="mobile games"/>
  </r>
  <r>
    <n v="1881"/>
    <s v="Story Rock by The Jolly Llamas -- Our First Album!"/>
    <s v="We're now raising money to produce a music video. Those who donate get a vote in deciding which song!"/>
    <b v="0"/>
    <n v="2000"/>
    <n v="3453.69"/>
    <s v="successful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  <s v="indie rock"/>
  </r>
  <r>
    <n v="1882"/>
    <s v="American Lit or...Trespassing for Beginners"/>
    <s v="New songs have been popping out of Mark Donato for years now and he's got a large, squirming litter of them in need of triage.  Help!"/>
    <b v="0"/>
    <n v="3350"/>
    <n v="3380"/>
    <s v="successful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  <s v="indie rock"/>
  </r>
  <r>
    <n v="1883"/>
    <s v="Afraid Of Figs - Help Fund our New CD - &quot;SAFE&quot;"/>
    <s v="Afraid Of Figs is a high energy pop/rock band, with off-the-wall humor, catchy hooks, and wild interactive live shows."/>
    <b v="0"/>
    <n v="999"/>
    <n v="1047"/>
    <s v="successful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  <s v="indie rock"/>
  </r>
  <r>
    <n v="1884"/>
    <s v="Glad Hearts New Album: Twenty Two - On Vinyl!"/>
    <s v="Glad Hearts Latest Album, Twenty Two, Pressed In A Very Limited Edition On Beautiful Vinyl With Accompanying Digital Download"/>
    <b v="0"/>
    <n v="1000"/>
    <n v="1351"/>
    <s v="successful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  <s v="indie rock"/>
  </r>
  <r>
    <n v="1885"/>
    <s v="KATA 'The Rising' - Double LP (Vinyl Release)"/>
    <s v="KATA's debut album 'The Rising' is ready for your ears, now all we need to do is press the vinyl. That's where you come in!"/>
    <b v="0"/>
    <n v="4575"/>
    <n v="5322"/>
    <s v="successful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  <s v="indie rock"/>
  </r>
  <r>
    <n v="1886"/>
    <s v="INVISIBLE HOUSE: a history of the world - new CD/Album"/>
    <s v="Help the New York - based independent prog-rock band Invisible House create their new album called &quot;a history of the world&quot;"/>
    <b v="0"/>
    <n v="1200"/>
    <n v="1225"/>
    <s v="successful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  <s v="indie rock"/>
  </r>
  <r>
    <n v="1887"/>
    <s v="Welcome To The Club - Music Video Project"/>
    <s v="Our dream of recording our second single in London and making it big in the UK is closer than ever! Do you want to be a part of it?"/>
    <b v="0"/>
    <n v="3000"/>
    <n v="3335"/>
    <s v="successful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b v="0"/>
    <n v="2500"/>
    <n v="4152"/>
    <s v="successful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  <s v="indie rock"/>
  </r>
  <r>
    <n v="1889"/>
    <s v="LittleBear"/>
    <s v="Sweeping epic melodies. I want to incorporate all my influences into one album I have been writing for 90 days now and ready to record!"/>
    <b v="0"/>
    <n v="2000"/>
    <n v="2132"/>
    <s v="successful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b v="0"/>
    <n v="12000"/>
    <n v="17350.13"/>
    <s v="successful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b v="0"/>
    <n v="10000"/>
    <n v="10555"/>
    <s v="successful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  <s v="indie rock"/>
  </r>
  <r>
    <n v="1892"/>
    <s v="Nemes wants you to be able to hear their new songs!"/>
    <s v="Nemes has just recorded a new album and is raising $500 to get it mixed and mastered professionally."/>
    <b v="0"/>
    <n v="500"/>
    <n v="683"/>
    <s v="successful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  <s v="indie rock"/>
  </r>
  <r>
    <n v="1893"/>
    <s v="Archeology 7&quot; Vinyl"/>
    <s v="Archeology is looking to gain support to release their 7&quot; vinyl single &quot;Hunger&quot; as well as the b-side, &quot;Kings canyon."/>
    <b v="0"/>
    <n v="2500"/>
    <n v="2600"/>
    <s v="successful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  <s v="indie rock"/>
  </r>
  <r>
    <n v="1894"/>
    <s v="Help me release my first 3 song EP!!"/>
    <s v="Im trying to raise $1000 for a 3 song EP in a studio!"/>
    <b v="0"/>
    <n v="1000"/>
    <n v="1145"/>
    <s v="successful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b v="0"/>
    <n v="9072"/>
    <n v="9228"/>
    <s v="successful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  <s v="indie rock"/>
  </r>
  <r>
    <n v="1896"/>
    <s v="the bridge"/>
    <s v="My barely anticipated second album of self produced songs is ready to go.  Just need a little help to cover mastering, artwork etc."/>
    <b v="0"/>
    <n v="451"/>
    <n v="559"/>
    <s v="successful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  <s v="indie rock"/>
  </r>
  <r>
    <n v="1897"/>
    <s v="Vanessa Lively's New Album 2014"/>
    <s v="My new album produced by Paul Curreri is one of the most unique musical projects I have done. Let's finish it before the baby comes!"/>
    <b v="0"/>
    <n v="6350"/>
    <n v="6506"/>
    <s v="successful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  <s v="indie rock"/>
  </r>
  <r>
    <n v="1898"/>
    <s v="Degenerate Matters EP Funding Campaign"/>
    <s v="We are heading into the studio to create the most soulfully orchestrated Indie Pop masterpiece mankind has ever witnessed."/>
    <b v="0"/>
    <n v="1000"/>
    <n v="1445"/>
    <s v="successful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  <s v="indie rock"/>
  </r>
  <r>
    <n v="1899"/>
    <s v="Ukulele Songs from the Zombie Apocalypse"/>
    <s v="Ukulele Songs from the Zombie Apocalypse, a concept album where boy meets girl, boy loses girl to Zombie King, boy gets girl back. Fun!"/>
    <b v="0"/>
    <n v="900"/>
    <n v="1200"/>
    <s v="successful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  <s v="indie rock"/>
  </r>
  <r>
    <n v="1900"/>
    <s v="5 Bucks from 500 Friends"/>
    <s v="Angieâ€™s Curse, an Indie Goth/Dark Rock band &amp; local favorite from Ventura, are ready to record a professional CD of all original songs."/>
    <b v="0"/>
    <n v="2500"/>
    <n v="2734.11"/>
    <s v="successful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b v="0"/>
    <n v="99000"/>
    <n v="2670"/>
    <s v="failed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  <s v="gadgets"/>
  </r>
  <r>
    <n v="1902"/>
    <s v="Cardboard reality"/>
    <s v="Virtual reality is expensive, here is the solution. I've created a VR device out of cardboard. I present: World's cheapest VR Device."/>
    <b v="0"/>
    <n v="1000"/>
    <n v="12"/>
    <s v="failed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  <s v="gadgets"/>
  </r>
  <r>
    <n v="1903"/>
    <s v="MiPointer"/>
    <s v="A cool smart laser pointer for presenting professionals. Unique by design, widest functional coverage for both IOS and Android."/>
    <b v="0"/>
    <n v="3000"/>
    <n v="1398"/>
    <s v="failed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  <s v="gadgets"/>
  </r>
  <r>
    <n v="1904"/>
    <s v="Small Animal Deterrent Latch (S.A.D.L.)"/>
    <s v="Animals knocking over your waste wheeler making a mess on trash day? The S.A.D.L. will help prevent that from happening!"/>
    <b v="0"/>
    <n v="50000"/>
    <n v="50"/>
    <s v="failed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b v="0"/>
    <n v="25000"/>
    <n v="42"/>
    <s v="failed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  <s v="gadgets"/>
  </r>
  <r>
    <n v="1906"/>
    <s v="Macbook all-in-one Portable storage docking station PLUSDOCK"/>
    <s v="Max 5Tb storage, Wired lan, Additional USB ports and Hi-res DAC, 10000mAh battery, Real portable docking station"/>
    <b v="0"/>
    <n v="50000"/>
    <n v="21380"/>
    <s v="failed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  <s v="gadgets"/>
  </r>
  <r>
    <n v="1907"/>
    <s v="Litter-Buddy"/>
    <s v="Litter-Buddy is great economical alternative to leading pet waste disposal systems with cartridge bag elements."/>
    <b v="0"/>
    <n v="30000"/>
    <n v="85"/>
    <s v="failed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b v="0"/>
    <n v="25000"/>
    <n v="433"/>
    <s v="failed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b v="0"/>
    <n v="35000"/>
    <n v="4939"/>
    <s v="failed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  <s v="gadgets"/>
  </r>
  <r>
    <n v="1910"/>
    <s v="Thinking Cleaner, Wifi for iRobotÂ® RoombaÂ® 700 &amp; 800 series"/>
    <s v="Thinking Cleaner is an add-on for your iRobotÂ® RoombaÂ® 700/800 that makes it smarter and aware of its owner."/>
    <b v="0"/>
    <n v="85000"/>
    <n v="33486"/>
    <s v="failed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  <s v="gadgets"/>
  </r>
  <r>
    <n v="1911"/>
    <s v="Charge Furniture"/>
    <s v="Charge furniture, making it simple and comfortable to charge your USB devices without leaving the comfort of your couch or armchair"/>
    <b v="0"/>
    <n v="42500"/>
    <n v="10"/>
    <s v="failed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  <s v="gadgets"/>
  </r>
  <r>
    <n v="1912"/>
    <s v="SOLO TESTER: Electrical Wiring Testing &amp; Troubleshooter"/>
    <s v="Finally! Electrical Wiring Testing Made Easy...  Designed by a Professional for Professionals, Homeowners and DIYs, Too!"/>
    <b v="0"/>
    <n v="5000"/>
    <n v="2965"/>
    <s v="failed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  <s v="gadgets"/>
  </r>
  <r>
    <n v="1913"/>
    <s v="Tibio - Spreading warmth in everyones home"/>
    <s v="Tibio is a revolutionary new product designed to solve an age old problem."/>
    <b v="0"/>
    <n v="48000"/>
    <n v="637"/>
    <s v="failed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b v="0"/>
    <n v="666"/>
    <n v="60"/>
    <s v="failed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  <s v="gadgets"/>
  </r>
  <r>
    <n v="1915"/>
    <s v="The Cat-Bath Contraption"/>
    <s v="The picture above is of our current prototype for the cat bath - we hope to move beyond a simple bin and create a cat bath revolution!"/>
    <b v="0"/>
    <n v="500"/>
    <n v="8"/>
    <s v="failed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  <s v="gadgets"/>
  </r>
  <r>
    <n v="1916"/>
    <s v="The Paint Can Holder by U.S. Green Products"/>
    <s v="The Paint Can Holder Makes Painting Easier and Safer on Extension Ladders."/>
    <b v="0"/>
    <n v="20000"/>
    <n v="102"/>
    <s v="failed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  <s v="gadgets"/>
  </r>
  <r>
    <n v="1917"/>
    <s v="Chronovisor:The MOST innovative watch for night time reading"/>
    <s v="Let's build a legendary brand altogether"/>
    <b v="0"/>
    <n v="390000"/>
    <n v="205025"/>
    <s v="failed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b v="0"/>
    <n v="25000"/>
    <n v="260"/>
    <s v="failed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b v="0"/>
    <n v="500"/>
    <n v="237"/>
    <s v="failed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  <s v="gadgets"/>
  </r>
  <r>
    <n v="1920"/>
    <s v="Brightside - Side lighting for cyclists"/>
    <s v="A new concept in bike light safety, protecting cyclists from being hit in the side. Bright, amber sideways."/>
    <b v="0"/>
    <n v="10000"/>
    <n v="4303"/>
    <s v="failed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  <s v="gadgets"/>
  </r>
  <r>
    <n v="1921"/>
    <s v="The Fine Spirits are making an album!"/>
    <s v="The Fine Spirits are making an album, but we need your help!"/>
    <b v="0"/>
    <n v="1500"/>
    <n v="2052"/>
    <s v="successful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  <s v="indie rock"/>
  </r>
  <r>
    <n v="1922"/>
    <s v="Low Weather // Debut Album"/>
    <s v="Low Weather's debut album is halfway finished.  With your help and your help alone we can record the rest!"/>
    <b v="0"/>
    <n v="2000"/>
    <n v="2311"/>
    <s v="successful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s v="indie rock"/>
  </r>
  <r>
    <n v="1923"/>
    <s v="Help Lions&amp;Creators print their album!"/>
    <s v="We just finished recording our first album! All we need is a little extra help to be able to get it printed!"/>
    <b v="0"/>
    <n v="125"/>
    <n v="301"/>
    <s v="successful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  <s v="indie rock"/>
  </r>
  <r>
    <n v="1924"/>
    <s v="The 'Songs from the Bookmark' Sessions"/>
    <s v="We are recording a cd of Songs- About life and love_x000a_from the perspective a conscious country girl_x000a_living in the city."/>
    <b v="0"/>
    <n v="3000"/>
    <n v="3432"/>
    <s v="successful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  <s v="indie rock"/>
  </r>
  <r>
    <n v="1925"/>
    <s v="The Freakniks Debut Album: Infinite Love"/>
    <s v="The Freakniks are making their psychedelic freak-folk debut studio album and they need your help."/>
    <b v="0"/>
    <n v="1500"/>
    <n v="1655"/>
    <s v="successful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b v="0"/>
    <n v="1500"/>
    <n v="2930.69"/>
    <s v="successful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  <s v="indie rock"/>
  </r>
  <r>
    <n v="1927"/>
    <s v="GBS Detroit Presents Hampshire"/>
    <s v="Hampshire is headed to GBS Detroit."/>
    <b v="0"/>
    <n v="600"/>
    <n v="620"/>
    <s v="successful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  <s v="indie rock"/>
  </r>
  <r>
    <n v="1928"/>
    <s v="Jollyheads Circus Debut Album &quot;The Kaleidoscope Dawn&quot;"/>
    <s v="Help us master and release our debut album &quot;The Kaleidoscope Dawn&quot;"/>
    <b v="0"/>
    <n v="2550"/>
    <n v="2630"/>
    <s v="successful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  <s v="indie rock"/>
  </r>
  <r>
    <n v="1929"/>
    <s v="Surplus 1980 album funds for release on CD/LP."/>
    <s v="Trying to raise funds to release a full-length album on LP and CD by my post-punk studio project, Surplus 1980."/>
    <b v="0"/>
    <n v="3200"/>
    <n v="3210"/>
    <s v="successful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  <s v="indie rock"/>
  </r>
  <r>
    <n v="1930"/>
    <s v="Magnetic Flowers Presents: Old, Cold. Losing It."/>
    <s v="We're nearly done recording, but we're out of money! Help us release the record!!!"/>
    <b v="0"/>
    <n v="1000"/>
    <n v="1270"/>
    <s v="successful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  <s v="indie rock"/>
  </r>
  <r>
    <n v="1931"/>
    <s v="New Lions After Dark EP!"/>
    <s v="We're an indie rock band from Clearwater, FL headed back into the studio to finish our latest EP."/>
    <b v="0"/>
    <n v="2000"/>
    <n v="2412.02"/>
    <s v="successful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b v="0"/>
    <n v="5250"/>
    <n v="5617"/>
    <s v="successful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b v="0"/>
    <n v="6000"/>
    <n v="10346"/>
    <s v="successful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b v="0"/>
    <n v="5000"/>
    <n v="6181"/>
    <s v="successful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  <s v="indie rock"/>
  </r>
  <r>
    <n v="1935"/>
    <s v="the last echo AM/PM Project"/>
    <s v="AM/PM is a 20 song dual-disk album that we're trying to record with your help! AM is a pop album and PM is an ambient/intense album!"/>
    <b v="0"/>
    <n v="2500"/>
    <n v="2710"/>
    <s v="successful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  <s v="indie rock"/>
  </r>
  <r>
    <n v="1936"/>
    <s v="Grandkids Record a Full-length Album!"/>
    <s v="Hey, we're Grandkids! We have enough songs to record an LP, and we need your help! We're going to make you proud, promise!"/>
    <b v="0"/>
    <n v="7500"/>
    <n v="8739.01"/>
    <s v="successful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  <s v="indie rock"/>
  </r>
  <r>
    <n v="1937"/>
    <s v="GBS Detroit Presents My Pal Val"/>
    <s v="My Pal Val is headed to Groovebox Studios in Detroit, Michigan on June 15th to record and film a live GBS Detroit EP."/>
    <b v="0"/>
    <n v="600"/>
    <n v="1123.47"/>
    <s v="successful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s v="indie rock"/>
  </r>
  <r>
    <n v="1938"/>
    <s v="Jon Shirley: Live Worship Album + Short Film"/>
    <s v="A live worship album + short film: Telling the story of a worshipping community adapting and thriving in a post-Christian context."/>
    <b v="0"/>
    <n v="15000"/>
    <n v="17390"/>
    <s v="successful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b v="0"/>
    <n v="10000"/>
    <n v="11070"/>
    <s v="successful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  <s v="indie rock"/>
  </r>
  <r>
    <n v="1940"/>
    <s v="History Grows: New K. Record"/>
    <s v="K. is about *this* close to finishing up our third record, History Grows.  Now we just need to master it and release it!"/>
    <b v="0"/>
    <n v="650"/>
    <n v="1111"/>
    <s v="successful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  <s v="indie rock"/>
  </r>
  <r>
    <n v="1941"/>
    <s v="Gramofon: Modern Cloud Jukebox"/>
    <s v="Gramofon streams cloud music to your sound system. A modern jukebox: smartphones are the remotes + WiFi brings everyone together."/>
    <b v="0"/>
    <n v="250000"/>
    <n v="315295.89"/>
    <s v="successful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  <s v="hardware"/>
  </r>
  <r>
    <n v="1942"/>
    <s v="building the world's longest marble run relaunch"/>
    <s v="Getting a revolutionary new toy design into open source production, and using the design to create the worlds longest marble run."/>
    <b v="0"/>
    <n v="6000"/>
    <n v="8306.42"/>
    <s v="successful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s v="hardware"/>
  </r>
  <r>
    <n v="1943"/>
    <s v="RuuviTag - Open-Source Bluetooth Sensor Beacon"/>
    <s v="Next-gen 100% open-source sensor beacon platform designed especially for makers, developers and IoT companies."/>
    <b v="0"/>
    <n v="10000"/>
    <n v="170525"/>
    <s v="successful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b v="0"/>
    <n v="40000"/>
    <n v="315222.2"/>
    <s v="successful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  <s v="hardware"/>
  </r>
  <r>
    <n v="1945"/>
    <s v="Oval - The First Digital HandPan"/>
    <s v="A new electronic musical instrument which allows you to play, learn and perform music using any sound you can imagine."/>
    <b v="0"/>
    <n v="100000"/>
    <n v="348018"/>
    <s v="successful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b v="0"/>
    <n v="7500"/>
    <n v="11231"/>
    <s v="successful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b v="0"/>
    <n v="800"/>
    <n v="805.07"/>
    <s v="successful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  <s v="hardware"/>
  </r>
  <r>
    <n v="1948"/>
    <s v="UDOO X86: The Most Powerful Maker Board Ever"/>
    <s v="10 times more powerful than Raspberry Pi 3, x86 64-bit architecture"/>
    <b v="0"/>
    <n v="100000"/>
    <n v="800211"/>
    <s v="successful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  <s v="hardware"/>
  </r>
  <r>
    <n v="1949"/>
    <s v="Shake Your Power"/>
    <s v="#ShakeYourPower brings clean energy to places in the world without electricity through the power of music."/>
    <b v="0"/>
    <n v="50000"/>
    <n v="53001.3"/>
    <s v="successful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  <s v="hardware"/>
  </r>
  <r>
    <n v="1950"/>
    <s v="Trebuchette - the snap-together, desktop trebuchet"/>
    <s v="We're building snap-together model trebuchets that are perfect for office warfare or annoying your roommate!"/>
    <b v="0"/>
    <n v="48000"/>
    <n v="96248.960000000006"/>
    <s v="successful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  <s v="hardware"/>
  </r>
  <r>
    <n v="1951"/>
    <s v="Connect. Code. Create. With SBrick Plus"/>
    <s v="Take learning and playing with LEGOÂ® to the next level with sensors! Build creations with SBrick Plus and make them interactive!"/>
    <b v="0"/>
    <n v="50000"/>
    <n v="106222"/>
    <s v="successful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  <s v="hardware"/>
  </r>
  <r>
    <n v="1952"/>
    <s v="Nix Color Sensor"/>
    <s v="Nix is a breakthrough smartphone accessory. Just scan an object and instantly view the color on your iPhone, Android, PC, or Mac."/>
    <b v="0"/>
    <n v="35000"/>
    <n v="69465.33"/>
    <s v="successful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  <s v="hardware"/>
  </r>
  <r>
    <n v="1953"/>
    <s v="NTH Music Synthesizer"/>
    <s v="The NTH is an open source music synthesizer featuring instant fun, awesome sound, and a hackable design."/>
    <b v="0"/>
    <n v="15000"/>
    <n v="33892"/>
    <s v="successful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  <s v="hardware"/>
  </r>
  <r>
    <n v="1954"/>
    <s v="Orison â€“ Rethink the Power of Energy"/>
    <s v="The First Home Battery System You Simply Plug in to Install"/>
    <b v="0"/>
    <n v="50000"/>
    <n v="349474"/>
    <s v="successful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b v="0"/>
    <n v="42000"/>
    <n v="167410.01999999999"/>
    <s v="successful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  <s v="hardware"/>
  </r>
  <r>
    <n v="1956"/>
    <s v="Sparx Skate Sharpener - Pro Skate Sharpening. At Home."/>
    <s v="Designed to be used at home, the Sparx Skate Sharpener gives hockey players an automated way to sharpen at the professional level"/>
    <b v="0"/>
    <n v="60000"/>
    <n v="176420"/>
    <s v="successful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  <s v="hardware"/>
  </r>
  <r>
    <n v="1957"/>
    <s v="freeSoC and freeSoC Mini"/>
    <s v="An open hardware platform for the best microcontroller in the world."/>
    <b v="0"/>
    <n v="30000"/>
    <n v="50251.41"/>
    <s v="successful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  <s v="hardware"/>
  </r>
  <r>
    <n v="1958"/>
    <s v="Mojo: Digital Design for the Hobbyist"/>
    <s v="The Mojo is an FPGA development board that is designed to be user friendly and a great introduction into digital design for anyone."/>
    <b v="0"/>
    <n v="7000"/>
    <n v="100490.02"/>
    <s v="successful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  <s v="hardware"/>
  </r>
  <r>
    <n v="1959"/>
    <s v="Heat Seek NYC"/>
    <s v="A thermometer that connects to the internet to help New York City turn the heat on for thousands of tenants with no heat in the winter."/>
    <b v="0"/>
    <n v="10000"/>
    <n v="15673.44"/>
    <s v="successful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  <s v="hardware"/>
  </r>
  <r>
    <n v="1960"/>
    <s v="TREKKAYAK"/>
    <s v="Trekkayak is an ultralight, durable and inflatable boat to be carried in your backpack to cross a lake or paddle down a river."/>
    <b v="0"/>
    <n v="70000"/>
    <n v="82532"/>
    <s v="successful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  <s v="hardware"/>
  </r>
  <r>
    <n v="1961"/>
    <s v="Public Lab DIY Spectrometry Kit"/>
    <s v="This DIY kit helps analyze materials and contaminants. We need your help to build a library of open-source spectral data."/>
    <b v="0"/>
    <n v="10000"/>
    <n v="110538.12"/>
    <s v="successful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b v="0"/>
    <n v="10000"/>
    <n v="19292.5"/>
    <s v="successful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b v="0"/>
    <n v="19000"/>
    <n v="24108"/>
    <s v="successful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  <s v="hardware"/>
  </r>
  <r>
    <n v="1964"/>
    <s v="Clairy: The Most Amazing Natural Air Purifier"/>
    <s v="Clairy combines the power of nature and technology with the beauty of design to eliminate indoor pollution and analyze it."/>
    <b v="0"/>
    <n v="89200"/>
    <n v="231543.12"/>
    <s v="successful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b v="0"/>
    <n v="5000"/>
    <n v="13114"/>
    <s v="successful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  <s v="hardware"/>
  </r>
  <r>
    <n v="1966"/>
    <s v="InkCase Plus: E Ink screen for Android phone"/>
    <s v="InkCase Plus is an always on E Ink second screen; uses sports/fitness apps, an eBook reader, display Photo and receive notifications."/>
    <b v="0"/>
    <n v="100000"/>
    <n v="206743.09"/>
    <s v="successful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b v="0"/>
    <n v="20000"/>
    <n v="74026"/>
    <s v="successful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  <s v="hardware"/>
  </r>
  <r>
    <n v="1968"/>
    <s v="XSHIFTER: World's First Affordable Wireless Shifting System"/>
    <s v="Bringing the advantages of wireless smart shifting to every cyclist. FITS ANY BIKE"/>
    <b v="0"/>
    <n v="50000"/>
    <n v="142483"/>
    <s v="successful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b v="0"/>
    <n v="20000"/>
    <n v="115816"/>
    <s v="successful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  <s v="hardware"/>
  </r>
  <r>
    <n v="1970"/>
    <s v="APOC: Mini Radiation Detector"/>
    <s v="The APOC is a gamma particle detector that will help you learn about radiation and find radioactive things!"/>
    <b v="0"/>
    <n v="5000"/>
    <n v="56590"/>
    <s v="successful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  <s v="hardware"/>
  </r>
  <r>
    <n v="1971"/>
    <s v="castAR: the most versatile AR &amp; VR system"/>
    <s v="castAR: bridging the physical world with the virtual worlds; 3D holographic like projections in AR, fully immersive environments in VR"/>
    <b v="0"/>
    <n v="400000"/>
    <n v="1052110.8700000001"/>
    <s v="successful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  <s v="hardware"/>
  </r>
  <r>
    <n v="1972"/>
    <s v="Jog It! Open source controller pendant for EMC2 and Mach3!"/>
    <s v="Jog It! Is an open source hand held controller designed to make running a program in Linux CNC (EMC2) and MACH3 a breeze."/>
    <b v="0"/>
    <n v="2500"/>
    <n v="16862"/>
    <s v="successful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b v="0"/>
    <n v="198000"/>
    <n v="508525.01"/>
    <s v="successful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b v="0"/>
    <n v="20000"/>
    <n v="75099.199999999997"/>
    <s v="successful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  <s v="hardware"/>
  </r>
  <r>
    <n v="1975"/>
    <s v="Bugle2: A DIY Phono Preamp"/>
    <s v="The Bugle2 is a second generation DIY kit phono preamplifier for vinyl playback."/>
    <b v="0"/>
    <n v="16000"/>
    <n v="33393.339999999997"/>
    <s v="successful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  <s v="hardware"/>
  </r>
  <r>
    <n v="1976"/>
    <s v="Pi Lite white - Bright white LED display for Raspberry Pi"/>
    <s v="Can you help us make an ultra bright white one a reality?"/>
    <b v="0"/>
    <n v="4000"/>
    <n v="13864"/>
    <s v="successful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  <s v="hardware"/>
  </r>
  <r>
    <n v="1977"/>
    <s v="Ario: Smart Lighting. Better Health."/>
    <s v="Ario learns about you, syncs your body clock, and keeps you healthy through natural lighting patterns."/>
    <b v="0"/>
    <n v="50000"/>
    <n v="201165"/>
    <s v="successful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  <s v="hardware"/>
  </r>
  <r>
    <n v="1978"/>
    <s v="B9Creator - A High Resolution 3D Printer"/>
    <s v="Please help us take DIY 3D Printing to the next level, support this open source photo-initiated polymer resin based 3D printing system!"/>
    <b v="0"/>
    <n v="50000"/>
    <n v="513422.57"/>
    <s v="successful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s v="hardware"/>
  </r>
  <r>
    <n v="1979"/>
    <s v="Skybuds - truly wireless earbuds and smartphone case"/>
    <s v="Truly wireless premium earbuds with a battery-boosting smartphone case for charging and storage"/>
    <b v="0"/>
    <n v="200000"/>
    <n v="229802.31"/>
    <s v="successful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  <s v="hardware"/>
  </r>
  <r>
    <n v="1980"/>
    <s v="YOUMO - Your Smart Modular Power Strip"/>
    <s v="Multi-power charging that is smarter, stylish and designed for you."/>
    <b v="0"/>
    <n v="50000"/>
    <n v="177412.01"/>
    <s v="successful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b v="0"/>
    <n v="7500"/>
    <n v="381"/>
    <s v="failed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  <s v="people"/>
  </r>
  <r>
    <n v="1982"/>
    <s v="Lonely Boy: 55 male models 200s sensual expression"/>
    <s v="Express a very dark place in my childhood. Release my emotions through photography in a form of Art."/>
    <b v="0"/>
    <n v="180000"/>
    <n v="0"/>
    <s v="failed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  <s v="people"/>
  </r>
  <r>
    <n v="1983"/>
    <s v="Vegans of Hawai'i - 140'000 Strong?"/>
    <s v="A vegan photographer bringing Hawaii to the tipping point of plant pure wisdom, featuring the most influential early adopters."/>
    <b v="0"/>
    <n v="33000"/>
    <n v="1419"/>
    <s v="failed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  <s v="people"/>
  </r>
  <r>
    <n v="1984"/>
    <s v="Love Locks - a photographic journey"/>
    <s v="Does love lasts longer than &quot;Love Locks&quot; ?_x000a__x000a_A photographic journey into the lives of these 'love-locked' couples."/>
    <b v="0"/>
    <n v="15000"/>
    <n v="3172"/>
    <s v="failed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  <s v="people"/>
  </r>
  <r>
    <n v="1985"/>
    <s v="Metrospective - photography project"/>
    <s v="A personal journey to document people on the worlds 10 largest metro systems. The end result being one truly epic photographic essay!"/>
    <b v="0"/>
    <n v="1600"/>
    <n v="51"/>
    <s v="failed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  <s v="people"/>
  </r>
  <r>
    <n v="1986"/>
    <s v="Oddity Photography - help get us off the ground!"/>
    <s v="We are a married couple who have started a child photography business from home. We need help to put together equipment to grow."/>
    <b v="0"/>
    <n v="2000"/>
    <n v="1"/>
    <s v="failed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  <s v="people"/>
  </r>
  <r>
    <n v="1987"/>
    <s v="Ethiopia: Beheld"/>
    <s v="A collection of images that depicts the beauty and diversity within Ethiopia"/>
    <b v="0"/>
    <n v="5500"/>
    <n v="2336"/>
    <s v="failed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  <s v="people"/>
  </r>
  <r>
    <n v="1988"/>
    <s v="Phillip Michael Photography"/>
    <s v="Expressing art in an image!"/>
    <b v="0"/>
    <n v="6000"/>
    <n v="25"/>
    <s v="failed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  <s v="people"/>
  </r>
  <r>
    <n v="1989"/>
    <s v="Shutters of Hope: The Real Faces of Infertility"/>
    <s v="Creating an awareness for infertility through photographing families and showcasing the real faces of infertility."/>
    <b v="0"/>
    <n v="5000"/>
    <n v="50"/>
    <s v="failed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  <s v="people"/>
  </r>
  <r>
    <n v="1990"/>
    <s v="The Virgin of the Path"/>
    <s v="An art nude photography book that includes traditional black and white sepia nudes as well as experimiental color nudes."/>
    <b v="0"/>
    <n v="3000"/>
    <n v="509"/>
    <s v="failed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  <s v="people"/>
  </r>
  <r>
    <n v="1991"/>
    <s v="Portraits of Resilience"/>
    <s v="Taking (and giving) professional portraits of survivors of human trafficking in Myanmar."/>
    <b v="0"/>
    <n v="2000"/>
    <n v="140"/>
    <s v="failed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s v="people"/>
  </r>
  <r>
    <n v="1992"/>
    <s v="The Wonderful World of Princes &amp; Princesses"/>
    <s v="A complete revamp of all the Disney Princes &amp; Princesses!"/>
    <b v="0"/>
    <n v="1500"/>
    <n v="2"/>
    <s v="failed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  <s v="people"/>
  </r>
  <r>
    <n v="1993"/>
    <s v="Open a photography studio - photo shoots as rewards!"/>
    <s v="I am looking for help to open up an affordable photography studio in Cornwall for baby and family portraiture photography"/>
    <b v="0"/>
    <n v="2000"/>
    <n v="0"/>
    <s v="failed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  <s v="people"/>
  </r>
  <r>
    <n v="1994"/>
    <s v="The preservation of still and moving imagery"/>
    <s v="A program to preserve still imagery (photographs) and moving imagery captured on motion picture (film) stock, and videotape elements."/>
    <b v="0"/>
    <n v="3200"/>
    <n v="0"/>
    <s v="failed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  <s v="people"/>
  </r>
  <r>
    <n v="1995"/>
    <s v="The Girl With(out) The Camera"/>
    <s v="I'm looking to pursue my dream of becoming a full time photographer, using my current creative experience as a graphic designer."/>
    <b v="0"/>
    <n v="1000"/>
    <n v="78"/>
    <s v="failed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  <s v="people"/>
  </r>
  <r>
    <n v="1996"/>
    <s v="Life through the eye of war worldwide"/>
    <s v="I want to create a series of pictures of Life through the eyes - and capture some of the defining moments of our history now / to come."/>
    <b v="0"/>
    <n v="133800"/>
    <n v="0"/>
    <s v="failed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  <s v="people"/>
  </r>
  <r>
    <n v="1997"/>
    <s v="Photographically documenting my cultural travels"/>
    <s v="There is so many unseen places in the world, and I've made it my personal goal to show everyone through photography &amp; travel."/>
    <b v="0"/>
    <n v="6500"/>
    <n v="0"/>
    <s v="failed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s v="people"/>
  </r>
  <r>
    <n v="1998"/>
    <s v="Photography from Below"/>
    <s v="I am moving to Guatemala to document and report on the growing community resistance movements across Central America and Mexico"/>
    <b v="0"/>
    <n v="2500"/>
    <n v="655"/>
    <s v="failed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  <s v="people"/>
  </r>
  <r>
    <n v="1999"/>
    <s v="Planet Venus"/>
    <s v="This is a portrait photo project aiming to inspire women to explore themselves and live their passion"/>
    <b v="0"/>
    <n v="31000"/>
    <n v="236"/>
    <s v="failed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  <s v="people"/>
  </r>
  <r>
    <n v="2000"/>
    <s v="Jacs+Cam 2016 calendar"/>
    <s v="What do you get when you combine 2 of the hottest alt-models in North America with one Canadian photographer? Make a CALENDAR!!!"/>
    <b v="0"/>
    <n v="5000"/>
    <n v="625"/>
    <s v="failed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  <s v="people"/>
  </r>
  <r>
    <n v="2001"/>
    <s v="Nuimo: Seamless Smart Home Interface"/>
    <s v="Nuimo is a universal controller for the internet of things. Control your music, lights, locks and more."/>
    <b v="0"/>
    <n v="55000"/>
    <n v="210171"/>
    <s v="successful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  <s v="hardware"/>
  </r>
  <r>
    <n v="2002"/>
    <s v="JeVois: Open-Source Quad-Core Smart Machine Vision Camera"/>
    <s v="Open-source quad-core camera effortlessly adds powerful machine vision to all your PC/Arduino/Raspberry Pi projects"/>
    <b v="0"/>
    <n v="50000"/>
    <n v="108397.11"/>
    <s v="successful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  <s v="hardware"/>
  </r>
  <r>
    <n v="2003"/>
    <s v="velosynth"/>
    <s v="velosynth is an open-source bicycle interaction synthesizer. it interprets the speed and acceleration of a bicycle into expressive audio feedback."/>
    <b v="0"/>
    <n v="500"/>
    <n v="1560"/>
    <s v="successful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  <s v="hardware"/>
  </r>
  <r>
    <n v="2004"/>
    <s v="Printeer - a 3D printer for kids &amp; schools"/>
    <s v="Design and 3D print your own creations using an iPad. A delightful 3D printing experience for children and K-12 education."/>
    <b v="0"/>
    <n v="50000"/>
    <n v="117210.24000000001"/>
    <s v="successful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  <s v="hardware"/>
  </r>
  <r>
    <n v="2005"/>
    <s v="bassAware Holster"/>
    <s v="The bassAware Holster is a new type of wearable audio technology that uses vibration to create a massive bass experience."/>
    <b v="0"/>
    <n v="30000"/>
    <n v="37104.03"/>
    <s v="successful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  <s v="hardware"/>
  </r>
  <r>
    <n v="2006"/>
    <s v="MAID Oven - Make All Incredible Dishes"/>
    <s v="MAID is a smart kitchen assistant &amp; a multifunctional oven. MAID knows what to cook and how to cook. Cooking is now easy,fun &amp; social."/>
    <s v="food"/>
    <n v="50000"/>
    <n v="123920"/>
    <s v="successful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b v="0"/>
    <n v="10000"/>
    <n v="11570.92"/>
    <s v="successful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b v="0"/>
    <n v="1570.79"/>
    <n v="1839"/>
    <s v="successful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  <s v="hardware"/>
  </r>
  <r>
    <n v="2009"/>
    <s v="KiÃ«n Light: Intelligent daylight at your fingertips"/>
    <s v="Licht 1: The smart pendant lamp that increases your well-being and productivity while saving 80% in running energy expenses."/>
    <b v="0"/>
    <n v="50000"/>
    <n v="152579"/>
    <s v="successful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  <s v="hardware"/>
  </r>
  <r>
    <n v="2010"/>
    <s v="Weighitz: Weigh Smarter"/>
    <s v="Weighitz are miniature smart scales designed to weigh anything in the home."/>
    <b v="0"/>
    <n v="30000"/>
    <n v="96015.9"/>
    <s v="successful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b v="0"/>
    <n v="50000"/>
    <n v="409782"/>
    <s v="successful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  <s v="hardware"/>
  </r>
  <r>
    <n v="2012"/>
    <s v="FishBit: Your Aquarium Made Simple (Beta Release)"/>
    <s v="FishBit is an app and connected device to monitor and control your aquariumâ€™s water composition to help your tank thrive."/>
    <b v="0"/>
    <n v="5000"/>
    <n v="11745"/>
    <s v="successful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  <s v="hardware"/>
  </r>
  <r>
    <n v="2013"/>
    <s v="Portal: Turbocharged WiFi"/>
    <s v="Crowds can slow WiFi to a crawl, but not Portal. Stream ultraHD videos without buffering and play Internet games without lagging."/>
    <b v="0"/>
    <n v="160000"/>
    <n v="791862"/>
    <s v="successful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b v="0"/>
    <n v="30000"/>
    <n v="2344134.67"/>
    <s v="successful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  <s v="hardware"/>
  </r>
  <r>
    <n v="2015"/>
    <s v="ExtraCore (Arduino Compatible)"/>
    <s v="ExtraCore is a 1&quot; x 1&quot; 22 I/O pin Arduino Compatible. It's 1.7 grams and 16mhz of tiny Arduino style coolness."/>
    <b v="0"/>
    <n v="7200"/>
    <n v="8136.01"/>
    <s v="successful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  <s v="hardware"/>
  </r>
  <r>
    <n v="2016"/>
    <s v="Hydra: a triple-output power supply for electronics projects"/>
    <s v="A smart, compact power supply designed to power anything, anywhere"/>
    <b v="0"/>
    <n v="10000"/>
    <n v="92154.22"/>
    <s v="successful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  <s v="hardware"/>
  </r>
  <r>
    <n v="2017"/>
    <s v="SparkLab: the educational build-mobile!"/>
    <s v="A big red truck filled with cutting-edge maker tools that goes from school to school, bringing the joy of building back to kids."/>
    <b v="0"/>
    <n v="25000"/>
    <n v="31275.599999999999"/>
    <s v="successful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  <s v="hardware"/>
  </r>
  <r>
    <n v="2018"/>
    <s v="Scriba - the stylus reinvented"/>
    <s v="Scriba puts creative control back in your hands. Its flexible body and dynamic squeeze motion responding beautifully to your touch."/>
    <b v="0"/>
    <n v="65000"/>
    <n v="66458.23"/>
    <s v="successful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b v="0"/>
    <n v="40000"/>
    <n v="193963.9"/>
    <s v="successful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b v="0"/>
    <n v="1500"/>
    <n v="2885"/>
    <s v="successful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b v="0"/>
    <n v="5000"/>
    <n v="14055"/>
    <s v="successful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  <s v="hardware"/>
  </r>
  <r>
    <n v="2022"/>
    <s v="Acanvas: The cord-free art display and streaming platform"/>
    <s v="Acanvas is a Wi-Fi connected and customizable art display that hangs on any wall, charges itself and streams art into your home"/>
    <b v="0"/>
    <n v="100000"/>
    <n v="125137"/>
    <s v="successful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b v="0"/>
    <n v="100000"/>
    <n v="161459"/>
    <s v="successful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  <s v="hardware"/>
  </r>
  <r>
    <n v="2024"/>
    <s v="RA 3D printer controller by Elefu"/>
    <s v="RA - 3D Printer board. This board can control 3 extruders, bed heaters, Elefu control panel, 4 temp monitors, lighting and more."/>
    <b v="0"/>
    <n v="4000"/>
    <n v="23414"/>
    <s v="successful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  <s v="hardware"/>
  </r>
  <r>
    <n v="2025"/>
    <s v="BuddyGuard: Smart Home Security In One Device"/>
    <s v="A complete Home Security System in a single device: Flare protects you and your home all by itself. Secure, beautiful and affordable."/>
    <b v="0"/>
    <n v="80000"/>
    <n v="160920"/>
    <s v="successful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  <s v="hardware"/>
  </r>
  <r>
    <n v="2026"/>
    <s v="MIDI Sprout - Biodata Sonification Device"/>
    <s v="MIDI Sprout enables plants to play synthesizers in real time."/>
    <b v="0"/>
    <n v="25000"/>
    <n v="33370.769999999997"/>
    <s v="successful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b v="0"/>
    <n v="100000"/>
    <n v="120249"/>
    <s v="successful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  <s v="hardware"/>
  </r>
  <r>
    <n v="2028"/>
    <s v="Building the Open Source Bussard Fusion Reactor "/>
    <s v="Building an open source Bussard fusion reactor, aka the Polywell."/>
    <b v="0"/>
    <n v="3000"/>
    <n v="3785"/>
    <s v="successful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  <s v="hardware"/>
  </r>
  <r>
    <n v="2029"/>
    <s v="Lumin8 Pro"/>
    <s v="Lumin8 Pro is a fun and easy to use light controller that makes light dance to your favorite music."/>
    <s v="Comedy"/>
    <n v="2500"/>
    <n v="9030"/>
    <s v="successful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s v="hardware"/>
  </r>
  <r>
    <n v="2030"/>
    <s v="Picade: The arcade cabinet kit for your mini computer"/>
    <s v="A stylish, retro, and fun arcade cabinet for your Raspberry Pi, Mini-ITX, Pandaboard, or other mini PC from the makers of Pibow"/>
    <s v="Comedy"/>
    <n v="32768"/>
    <n v="74134"/>
    <s v="successful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  <s v="hardware"/>
  </r>
  <r>
    <n v="2031"/>
    <s v="Linkio: the $100 Smart Home Devices Solution"/>
    <s v="With Linkio you can use your smartphone to control every electronic you own- for only $100!"/>
    <b v="0"/>
    <n v="50000"/>
    <n v="60175"/>
    <s v="successful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  <s v="hardware"/>
  </r>
  <r>
    <n v="2032"/>
    <s v="PocketLab Voyager | Explore Science in Your World"/>
    <s v="PocketLab Voyager and PocketLab Weather are rugged science labs that you can take anywhere to explore the world around you."/>
    <b v="0"/>
    <n v="25000"/>
    <n v="76047"/>
    <s v="successful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  <s v="hardware"/>
  </r>
  <r>
    <n v="2033"/>
    <s v="BrewNanny Home Brew Monitor"/>
    <s v="BrewNannyâ„¢ accurately measures the health and progress of your home brew and alerts you to problems immediately, wherever you are."/>
    <b v="0"/>
    <n v="25000"/>
    <n v="44669"/>
    <s v="successful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b v="0"/>
    <n v="78000"/>
    <n v="301719.59000000003"/>
    <s v="successful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  <s v="hardware"/>
  </r>
  <r>
    <n v="2035"/>
    <s v="OpenBCI: Biosensing for Everybody"/>
    <s v="Announcing the GANGLION and the ULTRACORTEXâ€”a $99 biodata acquisition device and a 3D-printed, brain-sensing headset."/>
    <b v="0"/>
    <n v="80000"/>
    <n v="168829.14"/>
    <s v="successful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  <s v="hardware"/>
  </r>
  <r>
    <n v="2036"/>
    <s v="L.E.D Portable Charger"/>
    <s v="A high-capacity portable charger with LED lights keeps your iPhone, iPad, smartphones, tablets and other devices juiced up on-the-go."/>
    <b v="0"/>
    <n v="30000"/>
    <n v="39500.5"/>
    <s v="successful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  <s v="hardware"/>
  </r>
  <r>
    <n v="2037"/>
    <s v="Pedal Power -- Human Scale Energy For Everyday Tasks"/>
    <s v="With an efficiency of 97%, bicycle technology is nearly perfect. So why do we use it only for transportation?"/>
    <b v="0"/>
    <n v="10000"/>
    <n v="30047.64"/>
    <s v="successful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  <s v="hardware"/>
  </r>
  <r>
    <n v="2038"/>
    <s v="OWL Programmable Effects Pedal"/>
    <s v="The OWL is an open source, open hardware, reprogrammable effects pedal designed for musicians, coders, and hackers."/>
    <b v="0"/>
    <n v="8000"/>
    <n v="33641"/>
    <s v="successful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  <s v="hardware"/>
  </r>
  <r>
    <n v="2039"/>
    <s v="ODIN2: Smart Projector for movies, video calls, and apps"/>
    <s v="Open up your digital worlds with the most sophisticated, intuitive android smart projector."/>
    <b v="0"/>
    <n v="125000"/>
    <n v="170271"/>
    <s v="successful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  <s v="hardware"/>
  </r>
  <r>
    <n v="2040"/>
    <s v="Programmable Capacitor"/>
    <s v="4.29 Billion+ Capacitor Combinations._x000a_No Coding Required."/>
    <b v="0"/>
    <n v="3000"/>
    <n v="7445.14"/>
    <s v="successful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b v="0"/>
    <n v="9500"/>
    <n v="17277"/>
    <s v="successful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  <s v="hardware"/>
  </r>
  <r>
    <n v="2042"/>
    <s v="SoundBrake- Headphone gadget alerts you to outside sounds"/>
    <s v="The SoundBrake headphone attachment can be used with any audio player to alert you to important outside sounds."/>
    <b v="0"/>
    <n v="10000"/>
    <n v="12353"/>
    <s v="successful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b v="0"/>
    <n v="1385"/>
    <n v="7011"/>
    <s v="successful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  <s v="hardware"/>
  </r>
  <r>
    <n v="2044"/>
    <s v="PiSoC: Learn to Create"/>
    <s v="The PiSoC is an open source development platform which gives each person a unique opportunity to create, regardless of skill level."/>
    <b v="0"/>
    <n v="15000"/>
    <n v="16232"/>
    <s v="successful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b v="0"/>
    <n v="4900"/>
    <n v="40140.01"/>
    <s v="successful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  <s v="hardware"/>
  </r>
  <r>
    <n v="2046"/>
    <s v="CoAction Hero: 32-bit Open-Source ARM Cortex-M3 Board"/>
    <s v="CoAction Hero: a powerful proto-board with a 120Mhz processor, 1MB filesystem, and built-in OS for tinkerers and engineers alike."/>
    <b v="0"/>
    <n v="10000"/>
    <n v="12110"/>
    <s v="successful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  <s v="hardware"/>
  </r>
  <r>
    <n v="2047"/>
    <s v="KoalaSafe -  Healthier Internet. Happier Families."/>
    <s v="Simple internet time-limits, usage analytics, app &amp; site blocking - across all devices in the home, controlled from your smartphone."/>
    <b v="0"/>
    <n v="98000"/>
    <n v="100939"/>
    <s v="successful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b v="0"/>
    <n v="85000"/>
    <n v="126082.45"/>
    <s v="successful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  <s v="hardware"/>
  </r>
  <r>
    <n v="2049"/>
    <s v="LOCK8 - the World's First Smart Bike Lock"/>
    <s v="Keyless. Alarm secured. GPS tracking."/>
    <b v="0"/>
    <n v="50000"/>
    <n v="60095.35"/>
    <s v="successful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b v="0"/>
    <n v="10000"/>
    <n v="47327"/>
    <s v="successful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  <s v="hardware"/>
  </r>
  <r>
    <n v="2051"/>
    <s v="YOYO WARRIOR - A premium yoyo for any budget"/>
    <s v="A collaborative effort between three generations who set out to provide a premium, top-quality yoyo at an affordable price."/>
    <b v="0"/>
    <n v="8000"/>
    <n v="10429"/>
    <s v="successful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s v="hardware"/>
  </r>
  <r>
    <n v="2052"/>
    <s v="The World's Lightest &amp; Smartest E-Scooter  - ZAR"/>
    <s v="The World's Lightest &amp; Smartest E-Scooter: cool, small, portable, and can be easily folded into a backpack and bring it anywhere"/>
    <b v="0"/>
    <n v="50000"/>
    <n v="176524"/>
    <s v="successful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b v="0"/>
    <n v="5000"/>
    <n v="5051"/>
    <s v="successful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s v="food"/>
    <n v="35000"/>
    <n v="39757"/>
    <s v="successful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  <s v="hardware"/>
  </r>
  <r>
    <n v="2055"/>
    <s v="The I2C and SPI Education System"/>
    <s v="An Arduino compatible shield matched with a web based tutorial system to teach you how to talk with I2C and SPI components."/>
    <b v="0"/>
    <n v="6000"/>
    <n v="10045"/>
    <s v="successful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b v="0"/>
    <n v="50000"/>
    <n v="76726"/>
    <s v="successful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  <s v="hardware"/>
  </r>
  <r>
    <n v="2057"/>
    <s v="CableKnife - The World's best cable insulation stripper"/>
    <s v="CableKnife is the best solution for removing insulation from cables for the purpose of maximising the scrap metal value by up to 350%"/>
    <b v="0"/>
    <n v="15000"/>
    <n v="30334.83"/>
    <s v="successful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  <s v="hardware"/>
  </r>
  <r>
    <n v="2058"/>
    <s v="Raspberry Pi Debug Clip"/>
    <s v="Making using the serial terminal on the Raspberry Pi as easy as Pi!"/>
    <b v="0"/>
    <n v="2560"/>
    <n v="4308"/>
    <s v="successful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b v="0"/>
    <n v="30000"/>
    <n v="43037"/>
    <s v="successful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b v="0"/>
    <n v="25000"/>
    <n v="49100"/>
    <s v="successful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  <s v="hardware"/>
  </r>
  <r>
    <n v="2061"/>
    <s v="Bibo Time! Maximize your Cocktail time in seconds!"/>
    <s v="Bibo Barmaid is a smart cocktail self-serve machine that creates expertly crafted mixed drinks at home with the touch of a button."/>
    <b v="0"/>
    <n v="5000"/>
    <n v="5396"/>
    <s v="successful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  <s v="hardware"/>
  </r>
  <r>
    <n v="2062"/>
    <s v="Rho Board"/>
    <s v="4K HEVC Android TV Media Player with optional DIY electronics, ideal for app development, home control, software developement, learning"/>
    <b v="0"/>
    <n v="100000"/>
    <n v="114977"/>
    <s v="successful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s v="hardware"/>
  </r>
  <r>
    <n v="2063"/>
    <s v="Up to 4 axis Beaglebone black based CNC control"/>
    <s v="Build a professional grade Linux CNC control with Beaglebone black and our CNC cape."/>
    <b v="0"/>
    <n v="4000"/>
    <n v="5922"/>
    <s v="successful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b v="0"/>
    <n v="261962"/>
    <n v="500784.27"/>
    <s v="successful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b v="0"/>
    <n v="40000"/>
    <n v="79686.05"/>
    <s v="successful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s v="hardware"/>
  </r>
  <r>
    <n v="2066"/>
    <s v="Garage Beacon - Turn your phone into a garage door remote"/>
    <s v="Automatically opens your garage door when you come home. Open, close, and monitor your garage door from your phone."/>
    <b v="0"/>
    <n v="2000"/>
    <n v="4372"/>
    <s v="successful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s v="hardware"/>
  </r>
  <r>
    <n v="2067"/>
    <s v="Luminite (LED lighting)"/>
    <s v="The next generation of premium quality LED lighting. Extreme power efficiency in a small package."/>
    <b v="0"/>
    <n v="495"/>
    <n v="628"/>
    <s v="successful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  <s v="hardware"/>
  </r>
  <r>
    <n v="2068"/>
    <s v="Netro - Scientifically Water Your Garden"/>
    <s v="Introducing Sprite, the cloud-based watering controller and Whisperer, the solar-powered plant sensor for effortless home irrigation"/>
    <b v="0"/>
    <n v="25000"/>
    <n v="26305.97"/>
    <s v="successful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b v="0"/>
    <n v="50000"/>
    <n v="64203.33"/>
    <s v="successful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b v="0"/>
    <n v="125000"/>
    <n v="396659"/>
    <s v="successful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b v="0"/>
    <n v="20000"/>
    <n v="56146"/>
    <s v="successful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b v="0"/>
    <n v="71500"/>
    <n v="79173"/>
    <s v="successful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  <s v="hardware"/>
  </r>
  <r>
    <n v="2073"/>
    <s v="abode - The Future of Home Security."/>
    <s v="abode is a home security and automation company that offers a self-installed, professional-grade solution with no contracts."/>
    <b v="0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  <s v="hardware"/>
  </r>
  <r>
    <n v="2074"/>
    <s v="Advanced Simulation Products - PC Gaming Controllers"/>
    <s v="Creating PC gaming controllers to bring your gaming experience to a new level."/>
    <b v="0"/>
    <n v="600"/>
    <n v="615"/>
    <s v="successful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  <s v="hardware"/>
  </r>
  <r>
    <n v="2075"/>
    <s v="The Practical Meter: Know your power!"/>
    <s v="The Practical Meter helps you charge your phone faster by solving a problem millions of people experience."/>
    <b v="0"/>
    <n v="9999"/>
    <n v="167820.6"/>
    <s v="successful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  <s v="hardware"/>
  </r>
  <r>
    <n v="2076"/>
    <s v="Earin - The Worlds Smallest Wireless Earbuds"/>
    <s v="Wireless earbuds filled with sound, yet so small they are almost invisible!"/>
    <b v="0"/>
    <n v="179000"/>
    <n v="972594.99"/>
    <s v="successful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  <s v="hardware"/>
  </r>
  <r>
    <n v="2077"/>
    <s v="4SeTVâ„¢ - Watch 4 TV Channels on Any Screen At Once"/>
    <s v="A Whole New Way to Get TV: Watch four live TV channels at once on your tablet, smartphone, or big screen TV!"/>
    <b v="0"/>
    <n v="50000"/>
    <n v="57754"/>
    <s v="successful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  <s v="hardware"/>
  </r>
  <r>
    <n v="2078"/>
    <s v="Hoterway - Hot shower from the first second"/>
    <s v="With hoterway you won't wait anymore for hot water in the beginning of your shower. Save Water, Energy, Time and Money."/>
    <b v="0"/>
    <n v="20000"/>
    <n v="26241"/>
    <s v="successful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b v="0"/>
    <n v="10000"/>
    <n v="28817"/>
    <s v="successful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  <s v="hardware"/>
  </r>
  <r>
    <n v="2080"/>
    <s v="Tinker Tie Beta - Programmable RGB LED Bow Tie!"/>
    <s v="Tinker Tie is a fully programmable, hackable Arduino-compatible RGB LED bow tie that can last over 20 hours on a single charge!"/>
    <b v="0"/>
    <n v="1000"/>
    <n v="5078"/>
    <s v="successful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  <s v="hardware"/>
  </r>
  <r>
    <n v="2081"/>
    <s v="Our Vintage Film: Summer Tour Kickstarter"/>
    <s v="Embarking on a Summer Tour to spread their message of cherishing your unforgettable memories through nostalgic rock music."/>
    <b v="0"/>
    <n v="3500"/>
    <n v="4010"/>
    <s v="successful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  <s v="indie rock"/>
  </r>
  <r>
    <n v="2082"/>
    <s v="Nights On First's First CD!"/>
    <s v="Local bay area band looking to share our vision with people, looking to create something we are proud of, no more bedroom recordings!"/>
    <b v="0"/>
    <n v="1500"/>
    <n v="1661"/>
    <s v="successful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  <s v="indie rock"/>
  </r>
  <r>
    <n v="2083"/>
    <s v="These Old Streets Album"/>
    <s v="Autumn's Song is working on a debut album that brings accustic / singer-songwriter / piano rock to the central Florida music scene."/>
    <b v="0"/>
    <n v="750"/>
    <n v="850"/>
    <s v="successful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s v="indie rock"/>
  </r>
  <r>
    <n v="2084"/>
    <s v="Project: Ballerina Black UK Tour"/>
    <s v="Los Angeles based Ballerina Black are on their way to tour the UK in May. Join our club &amp; help make it happen."/>
    <b v="0"/>
    <n v="3000"/>
    <n v="3250"/>
    <s v="successful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  <s v="indie rock"/>
  </r>
  <r>
    <n v="2085"/>
    <s v="Eikon // Dustin Hecocks Records His Debut Album"/>
    <s v="Eikon worship leader Dustin Hecocks records his full length debut album this Summer, comprised of powerful music and worshipful lyrics."/>
    <b v="0"/>
    <n v="6000"/>
    <n v="7412"/>
    <s v="successful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  <s v="indie rock"/>
  </r>
  <r>
    <n v="2086"/>
    <s v="Adam Sullivan - Recording 4 New EPs for 2012!"/>
    <s v="I am in the process of completing 4 new EPs to be released in Winter, Spring, Summer, and Fall of 2012."/>
    <b v="0"/>
    <n v="4000"/>
    <n v="4028"/>
    <s v="successful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b v="0"/>
    <n v="1500"/>
    <n v="1553"/>
    <s v="successful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  <s v="indie rock"/>
  </r>
  <r>
    <n v="2088"/>
    <s v="Chris Dorman - Sita worldwide"/>
    <s v="Indie Folk musician, Chris Dorman is releasing his second full length album.  Let's release this record worldwide - grassroots style!"/>
    <b v="0"/>
    <n v="3000"/>
    <n v="3465.32"/>
    <s v="successful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  <s v="indie rock"/>
  </r>
  <r>
    <n v="2089"/>
    <s v="Little Moses EP"/>
    <s v="Little Moses is trying to record their first EP, and we can't do it without your help!"/>
    <b v="0"/>
    <n v="2500"/>
    <n v="3010.01"/>
    <s v="successful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  <s v="indie rock"/>
  </r>
  <r>
    <n v="2090"/>
    <s v="Insect Surfers 2013 Release !"/>
    <s v="Insect Surfers, Planet Earth's Longest-Running Modern Surf Band, come twanging back into 2013 with a new surfadelic musical release!"/>
    <b v="0"/>
    <n v="8000"/>
    <n v="9203.23"/>
    <s v="successful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b v="0"/>
    <n v="18000"/>
    <n v="21684.2"/>
    <s v="successful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  <s v="indie rock"/>
  </r>
  <r>
    <n v="2092"/>
    <s v="Amy Lingamfelter's making of &quot;Open Safe Love&quot;."/>
    <s v="Amy Lingamfelter is making an album all about love and she's looking for backers. See see how you can share in the journey!"/>
    <b v="0"/>
    <n v="6000"/>
    <n v="6077"/>
    <s v="successful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  <s v="indie rock"/>
  </r>
  <r>
    <n v="2093"/>
    <s v="Lift The Decade Debut Full-Length Record"/>
    <s v="Help Lift The Decade record their debut full length album with with Ace Enders! (The Early November, I Can Make A Mess)"/>
    <b v="0"/>
    <n v="1500"/>
    <n v="1537"/>
    <s v="successful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  <s v="indie rock"/>
  </r>
  <r>
    <n v="2094"/>
    <s v="Seashell Radio: Slick Machine album and US tour!"/>
    <s v="We've got a new record, Slick Machine._x000a_We want to release it and tour the US to support it, but we need your help to make it happen."/>
    <b v="0"/>
    <n v="3500"/>
    <n v="4219"/>
    <s v="successful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  <s v="indie rock"/>
  </r>
  <r>
    <n v="2095"/>
    <s v="&quot; Prodigal Daughter&quot; Recording Project"/>
    <s v="This CD celebrates a journey beginning with the death of a father and culminating with the joyous victory expressed in music!"/>
    <b v="0"/>
    <n v="2500"/>
    <n v="2500"/>
    <s v="successful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  <s v="indie rock"/>
  </r>
  <r>
    <n v="2096"/>
    <s v="GBS Detroit Presents Shone Nuisance"/>
    <s v="Shone Nuisance is heading to GBS Detroit on Friday, October 26th to record and film their GBS Detroit EP and video."/>
    <b v="0"/>
    <n v="600"/>
    <n v="610"/>
    <s v="successful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  <s v="indie rock"/>
  </r>
  <r>
    <n v="2097"/>
    <s v="Caverns of Sonora"/>
    <s v="Engine is ready to record our sophomore release. The songs are written, the musicians are ready. Help us bring this into existence!"/>
    <b v="0"/>
    <n v="3000"/>
    <n v="3000"/>
    <s v="successful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  <s v="indie rock"/>
  </r>
  <r>
    <n v="2098"/>
    <s v="The Christopher Battles EP"/>
    <s v="The Christopher Battles EP Project will fund professional recording, publicity, and release for this original singer-songwriter."/>
    <b v="0"/>
    <n v="6000"/>
    <n v="6020"/>
    <s v="successful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  <s v="indie rock"/>
  </r>
  <r>
    <n v="2099"/>
    <s v="Roosevelt Died."/>
    <s v="Our tour van died, we need help!"/>
    <b v="0"/>
    <n v="3000"/>
    <n v="3971"/>
    <s v="successful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s v="indie rock"/>
  </r>
  <r>
    <n v="2100"/>
    <s v="GBS Detroit Presents The Skylit Letter"/>
    <s v="The Skylit Letter is heading to Groovebox Studios in Detroit on Friday, June 29th to record and film a live GBS Detroit video and EP."/>
    <b v="0"/>
    <n v="600"/>
    <n v="820"/>
    <s v="successful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b v="0"/>
    <n v="2000"/>
    <n v="2265"/>
    <s v="successful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  <s v="indie rock"/>
  </r>
  <r>
    <n v="2102"/>
    <s v="The Guru releases &quot;Native Sun&quot;"/>
    <s v="The Guru is basement parties, lake swimming, a smile shared between reunited friends, and the doe-eyed innocence of youth."/>
    <b v="0"/>
    <n v="1000"/>
    <n v="1360"/>
    <s v="successful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s v="indie rock"/>
  </r>
  <r>
    <n v="2103"/>
    <s v="Matthew Moon's New Album"/>
    <s v="Indie rocker, Matthew Moon, has something to share with you..."/>
    <b v="0"/>
    <n v="7777"/>
    <n v="11364"/>
    <s v="successful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  <s v="indie rock"/>
  </r>
  <r>
    <n v="2104"/>
    <s v="In the Raw: the ink &amp; the Echo's debut album"/>
    <s v="In the Raw is Seattle's the Ink &amp; the Echo's debut album.  It is honest, compelling, and speaks of raw human emotion."/>
    <b v="0"/>
    <n v="800"/>
    <n v="1036"/>
    <s v="successful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  <s v="indie rock"/>
  </r>
  <r>
    <n v="2105"/>
    <s v="Layla The Wolf Debut E.P. &quot;Sugar&quot;"/>
    <s v="Help Layla the Wolf fund the printing and releasing of our first E.P. Release called &quot;Sugar&quot;."/>
    <b v="0"/>
    <n v="2000"/>
    <n v="5080"/>
    <s v="successful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b v="0"/>
    <n v="2200"/>
    <n v="2355"/>
    <s v="successful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  <s v="indie rock"/>
  </r>
  <r>
    <n v="2107"/>
    <s v="ACKER Studio Album and Vinyl Pressing"/>
    <s v="ACKER, an instrumental noise-rock band from Central Illinois, is raising funds to record a new album and release it on vinyl."/>
    <b v="0"/>
    <n v="2000"/>
    <n v="2154.66"/>
    <s v="successful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b v="0"/>
    <n v="16000"/>
    <n v="17170"/>
    <s v="successful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  <s v="indie rock"/>
  </r>
  <r>
    <n v="2109"/>
    <s v="Skyline Sounds - First Studio Album (and Merch!)"/>
    <s v="We are ready to make our first full-length album, and with your help, we can make it happen!"/>
    <b v="0"/>
    <n v="4000"/>
    <n v="4261"/>
    <s v="successful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s v="indie rock"/>
  </r>
  <r>
    <n v="2110"/>
    <s v="&quot;Vision&quot; - New Album - Brent Brown"/>
    <s v="Brent Brown's breakout new album! Requires help from the record label... You!"/>
    <b v="0"/>
    <n v="2000"/>
    <n v="2007"/>
    <s v="successful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b v="0"/>
    <n v="2000"/>
    <n v="2130"/>
    <s v="successful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  <s v="indie rock"/>
  </r>
  <r>
    <n v="2112"/>
    <s v="BBB Kickstarter Two"/>
    <s v="BBB is going back into the studio to record and release &quot;Felix From Canada&quot; by popular demand.  We need your help!"/>
    <b v="0"/>
    <n v="300"/>
    <n v="300"/>
    <s v="successful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  <s v="indie rock"/>
  </r>
  <r>
    <n v="2113"/>
    <s v="Summer Underground // Honeycomb LP"/>
    <s v="Help us fund our second full-length album Honeycomb!"/>
    <b v="0"/>
    <n v="7000"/>
    <n v="7340"/>
    <s v="successful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b v="0"/>
    <n v="5000"/>
    <n v="5235"/>
    <s v="successful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  <s v="indie rock"/>
  </r>
  <r>
    <n v="2115"/>
    <s v="The Violet Tone and the City of Angels!"/>
    <s v="The Violet Tone is heading to California but we need your help!  We've been at this for years and finally have a shot!"/>
    <b v="0"/>
    <n v="1500"/>
    <n v="3385"/>
    <s v="successful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  <s v="indie rock"/>
  </r>
  <r>
    <n v="2116"/>
    <s v="Launch Bitch's new project BEACH: violin indie-electro rock"/>
    <s v="Launch Bitch's new project, BEACH.  Get a limited edition cassette EP, be on a song, or drive away in Bitch's tour bus/RV."/>
    <b v="0"/>
    <n v="48000"/>
    <n v="48434"/>
    <s v="successful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  <s v="indie rock"/>
  </r>
  <r>
    <n v="2117"/>
    <s v="You Said It Would Go Down Like This"/>
    <s v="Our next album is being mastered and we want your help to release it by putting your name down for a pre-sale copy and awesome merch!"/>
    <b v="0"/>
    <n v="1200"/>
    <n v="1773"/>
    <s v="successful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  <s v="indie rock"/>
  </r>
  <r>
    <n v="2118"/>
    <s v="PORCHES. vs. THE U.S.A."/>
    <s v="PORCHES.  and Documentarians tour from New York to San Francisco and back."/>
    <b v="0"/>
    <n v="1000"/>
    <n v="1346.11"/>
    <s v="successful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  <s v="indie rock"/>
  </r>
  <r>
    <n v="2119"/>
    <s v="Big Long Now's Debut Album"/>
    <s v="big long now is recording our debut album and we are looking for help mastering and pressing it to vinyl"/>
    <b v="0"/>
    <n v="2000"/>
    <n v="2015"/>
    <s v="successful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  <s v="indie rock"/>
  </r>
  <r>
    <n v="2120"/>
    <s v="Hearty Har Full Length Album"/>
    <s v="&lt;3_x000a_Coming in from outer space. Help Hearty Har record their 1st album!!"/>
    <b v="0"/>
    <n v="8000"/>
    <n v="8070.43"/>
    <s v="successful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s v="indie rock"/>
  </r>
  <r>
    <n v="2121"/>
    <s v="Legend of Decay"/>
    <s v="Join us on an epic journey to discover a millennia old secret which will change the world forever."/>
    <b v="0"/>
    <n v="50000"/>
    <n v="284"/>
    <s v="failed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  <s v="video games"/>
  </r>
  <r>
    <n v="2122"/>
    <s v="CapitÃ¡n Kalani y el sindicato robÃ³tico"/>
    <s v="Captain Kalani it's a retro game full of nostalgia for the old gamers but interesting for the new ones"/>
    <b v="0"/>
    <n v="80000"/>
    <n v="310"/>
    <s v="failed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b v="0"/>
    <n v="500"/>
    <n v="50"/>
    <s v="failed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  <s v="video games"/>
  </r>
  <r>
    <n v="2124"/>
    <s v="AZAMAR"/>
    <s v="AZAMAR is a Role Playing Game world involving fantasy and high magic, based on the popular OpenD6 OGL using the Cinema6 RPG Framework."/>
    <b v="0"/>
    <n v="1100"/>
    <n v="115"/>
    <s v="failed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  <s v="video games"/>
  </r>
  <r>
    <n v="2125"/>
    <s v="Becoming - A Metaphysical Game About Mental Illness"/>
    <s v="Becoming is a video game that aims to portray mental illness through a metaphysical and emotional story."/>
    <b v="0"/>
    <n v="60000"/>
    <n v="852"/>
    <s v="failed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  <s v="video games"/>
  </r>
  <r>
    <n v="2126"/>
    <s v="DodgeBall Blitz"/>
    <s v="Lead your team to victory in this fast-paced, action, sports game! Use Power-ups and avoid attacks as you fight for victory!"/>
    <b v="0"/>
    <n v="20000"/>
    <n v="10"/>
    <s v="failed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  <s v="video games"/>
  </r>
  <r>
    <n v="2127"/>
    <s v="Three Monkeys - Part 1: Into the Abyss"/>
    <s v="Three Monkeys is an audio adventure game for PC."/>
    <b v="0"/>
    <n v="28000"/>
    <n v="8076"/>
    <s v="failed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  <s v="video games"/>
  </r>
  <r>
    <n v="2128"/>
    <s v="Makayla's Quest"/>
    <s v="The Royal Snail has misdelivered all the invitations to the Royal Ball.  It's up to Makayla to set things right in the Fairy Forest"/>
    <b v="0"/>
    <n v="15000"/>
    <n v="25"/>
    <s v="failed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  <s v="video games"/>
  </r>
  <r>
    <n v="2129"/>
    <s v="Pretty Kitty Fuzzy"/>
    <s v="PKF is a Cat-Tastic 2D side-scrolling shooter! Stand up to all the big meanies with the power of positivity and save the universe!"/>
    <b v="0"/>
    <n v="2000"/>
    <n v="236"/>
    <s v="failed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s v="video games"/>
  </r>
  <r>
    <n v="2130"/>
    <s v="Wondrous Adventures: A Kid's Game"/>
    <s v="You are the hero tasked to save your home from the villainous Sanword."/>
    <b v="0"/>
    <n v="42000"/>
    <n v="85"/>
    <s v="failed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s v="video games"/>
  </r>
  <r>
    <n v="2131"/>
    <s v="Scout's Honor"/>
    <s v="From frightened girl to empowered woman, Scout's Honor is a tale about facing your fears and overcoming odds."/>
    <b v="0"/>
    <n v="500"/>
    <n v="25"/>
    <s v="failed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s v="video games"/>
  </r>
  <r>
    <n v="2132"/>
    <s v="Universe Rush"/>
    <s v="Fight your way to dominate the universe. Be the first to try our engaging cross-platform mmo-strategy and bring it closer to reality."/>
    <b v="0"/>
    <n v="100000"/>
    <n v="2112.9899999999998"/>
    <s v="failed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  <s v="video games"/>
  </r>
  <r>
    <n v="2133"/>
    <s v="Waddle Slide - An App for iPhone and Android"/>
    <s v="Waddle Slide is an iPhone/Android application. The app is based around a penguin, who's objective is to find his way back to his igloo."/>
    <b v="0"/>
    <n v="1000"/>
    <n v="16"/>
    <s v="failed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  <s v="video games"/>
  </r>
  <r>
    <n v="2134"/>
    <s v="Prehistoric Landing"/>
    <s v="1st person Action Survivalist Rpg game. You get sent to a deadly Island to die not knowing that your not alone on the island."/>
    <b v="0"/>
    <n v="6000"/>
    <n v="104"/>
    <s v="failed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  <s v="video games"/>
  </r>
  <r>
    <n v="2135"/>
    <s v="Tesla's Electric Mist"/>
    <s v="Point-and-click adventure: The mysterious Nikola Tesla, a time traveling device, and an experiment gone wrong in Colorado Springs"/>
    <b v="0"/>
    <n v="5000"/>
    <n v="478"/>
    <s v="failed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  <s v="video games"/>
  </r>
  <r>
    <n v="2136"/>
    <s v="Dark Paradise"/>
    <s v="A dark and twisted game with physiological madness and corruption as a man becomes the ultimate bio weapon."/>
    <b v="0"/>
    <n v="80000"/>
    <n v="47.69"/>
    <s v="failed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  <s v="video games"/>
  </r>
  <r>
    <n v="2137"/>
    <s v="Late To The Party : A Cold War Espionage RPG in the Baltics"/>
    <s v="Arrest, interrogate, and uncover the truth as a local woman recruited by the KGB. For Windows, Mac &amp; Linux."/>
    <b v="0"/>
    <n v="50000"/>
    <n v="14203"/>
    <s v="failed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  <s v="video games"/>
  </r>
  <r>
    <n v="2138"/>
    <s v="Tales Of Tameria - Dawning Light"/>
    <s v="A game with a mixture of a few genres from RPG, Simulation and to adventure elements."/>
    <b v="0"/>
    <n v="1000"/>
    <n v="128"/>
    <s v="failed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  <s v="video games"/>
  </r>
  <r>
    <n v="2139"/>
    <s v="Manorkept"/>
    <s v="An adventuring RPG with ghosts, mysteries, and flexible gameplay paths, Manorkept is a game that promises an unforgettable experience."/>
    <b v="0"/>
    <n v="30000"/>
    <n v="1626"/>
    <s v="failed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b v="0"/>
    <n v="500000"/>
    <n v="560"/>
    <s v="failed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  <s v="video games"/>
  </r>
  <r>
    <n v="2141"/>
    <s v="King of Consoles"/>
    <s v="A place where people can test out the latest video games, for an hourly fee. It's cheaper than wasting money on a $60 game that sucked"/>
    <b v="0"/>
    <n v="15000"/>
    <n v="0"/>
    <s v="failed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  <s v="video games"/>
  </r>
  <r>
    <n v="2142"/>
    <s v="MEDiAN - The Colony (sci-fi exploration adventure game)"/>
    <s v="a third-person exploration adventure game developed by yetanotherIndie will be released on August 2016 for PC, Linux and XBox one."/>
    <b v="0"/>
    <n v="10500"/>
    <n v="601"/>
    <s v="failed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b v="0"/>
    <n v="2000"/>
    <n v="225"/>
    <s v="failed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  <s v="video games"/>
  </r>
  <r>
    <n v="2144"/>
    <s v="Project Starborn"/>
    <s v="A thousand community-built sandbox games (and more!) with a fully-customizable game engine."/>
    <b v="0"/>
    <n v="35500"/>
    <n v="607"/>
    <s v="failed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b v="0"/>
    <n v="15000"/>
    <n v="4565"/>
    <s v="failed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  <s v="video games"/>
  </r>
  <r>
    <n v="2146"/>
    <s v="Nanaue eSports"/>
    <s v="New professional gaming organization with a tournament winning Dota 2 team, &amp; divisions in all eSports games looking to re brand/expand"/>
    <b v="0"/>
    <n v="5000"/>
    <n v="1"/>
    <s v="failed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  <s v="video games"/>
  </r>
  <r>
    <n v="2147"/>
    <s v="Johnny Rocketfingers 3"/>
    <s v="A Point and Click Adventure on Steroids."/>
    <b v="0"/>
    <n v="390000"/>
    <n v="2716"/>
    <s v="failed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  <s v="video games"/>
  </r>
  <r>
    <n v="2148"/>
    <s v="ZomBlock's"/>
    <s v="zomblock's is a online zombie survival game where you can craft new weapons,find food and water to keep yourself alive."/>
    <b v="0"/>
    <n v="100"/>
    <n v="2"/>
    <s v="failed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  <s v="video games"/>
  </r>
  <r>
    <n v="2149"/>
    <s v="Project Gert on Xbox Live "/>
    <s v="Project Gert is a sequel to the Android game Project Gert, for Xbox Live.  One character embodying two personality's, and sets of abilities.  "/>
    <b v="0"/>
    <n v="2000"/>
    <n v="0"/>
    <s v="failed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  <s v="video games"/>
  </r>
  <r>
    <n v="2150"/>
    <s v="The Unknown Door"/>
    <s v="A pixel styled open world detective game."/>
    <b v="0"/>
    <n v="50000"/>
    <n v="405"/>
    <s v="failed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  <s v="video games"/>
  </r>
  <r>
    <n v="2151"/>
    <s v="Handee Job for PS4 Gets on Shark Tank"/>
    <s v="Crazy Artist makes gaming more comfortable and fun for Playstation 4 users. I really want to give you a Handee Job!"/>
    <s v="Comedy"/>
    <n v="45000"/>
    <n v="118"/>
    <s v="failed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  <s v="video games"/>
  </r>
  <r>
    <n v="2152"/>
    <s v="Space Shooter RPG+"/>
    <s v="Our game is going to be a space shooter that has RPG elements with New Game+! It will be unlike any space shooter ever played."/>
    <b v="0"/>
    <n v="30000"/>
    <n v="50"/>
    <s v="failed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  <s v="video games"/>
  </r>
  <r>
    <n v="2153"/>
    <s v="It's The GOD Complex"/>
    <s v="Crowdfunding the Gamers Way. An online game with real world consequences.Do you dare to play? Can you turn the world around?"/>
    <b v="0"/>
    <n v="372625"/>
    <n v="34"/>
    <s v="failed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  <s v="video games"/>
  </r>
  <r>
    <n v="2154"/>
    <s v="Demigods - Rise of the Children - Part 1 (Design)"/>
    <s v="A Real Time Strategy game based on Greek mythology in a fictional world."/>
    <b v="0"/>
    <n v="250"/>
    <n v="2"/>
    <s v="failed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  <s v="video games"/>
  </r>
  <r>
    <n v="2155"/>
    <s v="VoxelMaze"/>
    <s v="A Level Editor, Turned up to eleven. Infinite creativity in one package, solo or with up to 16 of your friends."/>
    <b v="0"/>
    <n v="5000"/>
    <n v="115"/>
    <s v="failed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  <s v="video games"/>
  </r>
  <r>
    <n v="2156"/>
    <s v="Beyond Black Space"/>
    <s v="Captain and manage your ship along with your crew in this deep space adventure! (PC/Linux/Mac)"/>
    <b v="0"/>
    <n v="56000"/>
    <n v="1493"/>
    <s v="failed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  <s v="video games"/>
  </r>
  <r>
    <n v="2157"/>
    <s v="Nin"/>
    <s v="Gamers and 90's fans unite in this small tale of epic proportions!"/>
    <b v="0"/>
    <n v="75000"/>
    <n v="21144"/>
    <s v="failed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  <s v="video games"/>
  </r>
  <r>
    <n v="2158"/>
    <s v="PerfectGolf"/>
    <s v="A next generation golf game with a course designer and a massively multiplayer online tour. Join the fun and help us create it"/>
    <s v="Comedy"/>
    <n v="300000"/>
    <n v="19770.11"/>
    <s v="failed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b v="0"/>
    <n v="3600"/>
    <n v="26"/>
    <s v="failed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  <s v="video games"/>
  </r>
  <r>
    <n v="2160"/>
    <s v="Army vs Aliens - Currently in Alpha"/>
    <s v="An awesome side-scroller tower defense game.  Think &quot;Plants vs Zombies&quot; but from a side-on perspective."/>
    <b v="0"/>
    <n v="10000"/>
    <n v="85"/>
    <s v="failed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  <s v="video games"/>
  </r>
  <r>
    <n v="2161"/>
    <s v="CallMeGhost DEBUT ALBUM preorder!"/>
    <s v="We're trying to fund hard copies of our debut album!"/>
    <b v="0"/>
    <n v="400"/>
    <n v="463"/>
    <s v="successful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  <s v="rock"/>
  </r>
  <r>
    <n v="2162"/>
    <s v="&quot;Then &amp; Now&quot;"/>
    <s v="Then &amp; Now is the 1st Solo album from me Ian Stewart. To learn more about me, my music, and my life visit www.ianstewartlive.com"/>
    <b v="0"/>
    <n v="4500"/>
    <n v="5052"/>
    <s v="successful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  <s v="rock"/>
  </r>
  <r>
    <n v="2163"/>
    <s v="Help MONGREL record our new cd !"/>
    <s v="Mongrel is looking to hit the studio once again in June so we can bring you a new cd later this year and we need your help!"/>
    <b v="0"/>
    <n v="2500"/>
    <n v="3305"/>
    <s v="successful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  <s v="rock"/>
  </r>
  <r>
    <n v="2164"/>
    <s v="Rosaline debut record"/>
    <s v="South Florida roots country/rock outfit's long awaited debut record"/>
    <b v="0"/>
    <n v="5500"/>
    <n v="5645"/>
    <s v="successful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  <s v="rock"/>
  </r>
  <r>
    <n v="2165"/>
    <s v="Le Temps Nous Est ComtÃ©"/>
    <s v="Vous aimez le rock fort ? Aidez les Beat Cheese Ã  produire leur premier album ! Do you like cheese? Help us produce our first album!"/>
    <b v="0"/>
    <n v="2500"/>
    <n v="3466"/>
    <s v="successful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  <s v="rock"/>
  </r>
  <r>
    <n v="2166"/>
    <s v="Johnny Rock &amp; Friends: For The Record"/>
    <s v="Drummer John Roccesano (Johnny Rock) produces an album written and performed by friends, recorded and mixed on tape, pressed on vinyl."/>
    <b v="0"/>
    <n v="2000"/>
    <n v="2932"/>
    <s v="successful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  <s v="rock"/>
  </r>
  <r>
    <n v="2167"/>
    <s v="Planes and Planets needs to get their EP finished!!"/>
    <s v="We need YOUR HELP to take one more step to this make release sound amazing!"/>
    <b v="0"/>
    <n v="150"/>
    <n v="180"/>
    <s v="successful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  <s v="rock"/>
  </r>
  <r>
    <n v="2168"/>
    <s v="PIZAZZ: Pigeons Playing Ping Pong's New Album"/>
    <s v="We're hitting the studio to record our next album, &quot;Pizazz&quot;!! Help us put the FUN in FUNK!!"/>
    <s v="Comedy"/>
    <n v="18000"/>
    <n v="21884.69"/>
    <s v="successful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  <s v="rock"/>
  </r>
  <r>
    <n v="2169"/>
    <s v="Pedals and Effects Arena Corner"/>
    <s v="An innovative new YouTube series reviewing the HOT new music technology that people love. For Rockers, Jazzers, Rappers and everyone"/>
    <b v="0"/>
    <n v="153"/>
    <n v="153"/>
    <s v="successful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  <s v="rock"/>
  </r>
  <r>
    <n v="2170"/>
    <s v="STETSON'S NEW EP"/>
    <s v="We are a hard rock band from Northern California trying to raise $350 for our next EP. Be a part of our journey!"/>
    <b v="0"/>
    <n v="350"/>
    <n v="633"/>
    <s v="successful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  <s v="rock"/>
  </r>
  <r>
    <n v="2171"/>
    <s v="Brainspoonâ€™s New Record"/>
    <s v="Like records? We do, too! Help this Los Angeles based rock 'n' roll band get their new album out on vinyl!"/>
    <b v="0"/>
    <n v="4000"/>
    <n v="4243"/>
    <s v="successful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  <s v="rock"/>
  </r>
  <r>
    <n v="2172"/>
    <s v="Hollow point 9, Sins Of Yesterday CD"/>
    <s v="hey friends. We are Hollow Point 9._x000a_We are calling on you to help us._x000a_In our journey to make our debut album."/>
    <b v="0"/>
    <n v="1000"/>
    <n v="1000"/>
    <s v="successful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  <s v="rock"/>
  </r>
  <r>
    <n v="2173"/>
    <s v="Brother K's first full length album, One Eyed King"/>
    <s v="Our first full length album, One Eyed King, is an overdriven roadtrip through the heart of darkness. Rocknroll with a reading problem."/>
    <b v="0"/>
    <n v="4200"/>
    <n v="5331"/>
    <s v="successful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  <s v="rock"/>
  </r>
  <r>
    <n v="2174"/>
    <s v="Chivo Funge and the Extensions"/>
    <s v="Chivo and his band of miscreants present their debut album _x000a_'Blind Energy' ...we think you are going to like it."/>
    <b v="0"/>
    <n v="4000"/>
    <n v="4119"/>
    <s v="successful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  <s v="rock"/>
  </r>
  <r>
    <n v="2175"/>
    <s v="Repulsur's First Record"/>
    <s v="Trying to get the last bit of money together to finish recording the first full length Repulsur album, &quot;The After School Special&quot;."/>
    <b v="0"/>
    <n v="700"/>
    <n v="1750"/>
    <s v="successful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  <s v="rock"/>
  </r>
  <r>
    <n v="2176"/>
    <s v="Mike Farley Band - New Album!"/>
    <s v="The Mike Farley Band has re-assembled its original line up and needs your help to make a new full-length album!"/>
    <b v="0"/>
    <n v="5000"/>
    <n v="6301"/>
    <s v="successful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  <s v="rock"/>
  </r>
  <r>
    <n v="2177"/>
    <s v="Nobody Rides For Free ~ Stone Horse"/>
    <s v="Stone Horse ~ _x000a_Doing what they do best, laying down honest and _x000a_proper Rock-n-Roll guaranteed to soothe your soul!"/>
    <b v="0"/>
    <n v="2500"/>
    <n v="2503"/>
    <s v="successful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  <s v="rock"/>
  </r>
  <r>
    <n v="2178"/>
    <s v="The Letter Black - New Record"/>
    <s v="We are making our third studio album and no longer have a label telling us what we can/can't do. This record is for the fans."/>
    <b v="0"/>
    <n v="25000"/>
    <n v="34660"/>
    <s v="successful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  <s v="rock"/>
  </r>
  <r>
    <n v="2179"/>
    <s v="Woodhouse EP"/>
    <s v="Woodhouse is making an EP!  If you are a fan of whiskey and loud guitars, contribute to the cause!"/>
    <b v="0"/>
    <n v="1000"/>
    <n v="1614"/>
    <s v="successful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  <s v="rock"/>
  </r>
  <r>
    <n v="2180"/>
    <s v="FOUR STAR MARY &quot;PIECES&quot;"/>
    <s v="Help fund the new record by independent alternative rockers FOUR STAR MARY &quot;PIECES&quot;"/>
    <b v="0"/>
    <n v="5000"/>
    <n v="5359.21"/>
    <s v="successful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  <s v="rock"/>
  </r>
  <r>
    <n v="2181"/>
    <s v="Broken Contract Rulebook Relaunch"/>
    <s v="Broken Contract is a sci-fi, action/adventure, miniature based game of sci-fi worker insurrection in a dystopian future for 2+ players."/>
    <b v="0"/>
    <n v="2000"/>
    <n v="3062"/>
    <s v="successful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  <s v="tabletop games"/>
  </r>
  <r>
    <n v="2182"/>
    <s v="Broken World - A Post-Apocalypse Tabletop RPG"/>
    <s v="An incredibly comprehensive tabletop rpg book for the post apocalypse, inspired by Dungeon World."/>
    <b v="0"/>
    <n v="3000"/>
    <n v="15725"/>
    <s v="successful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  <s v="tabletop games"/>
  </r>
  <r>
    <n v="2183"/>
    <s v="D12 Trap Dice + Trapped The Dice Game"/>
    <s v="Don't just kill them, let the dice decide what kills'em. As a Bonus Get the game TRAPPED free, a Fast paced Dice game for 2-8 Players."/>
    <b v="0"/>
    <n v="1800"/>
    <n v="8807"/>
    <s v="successful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s v="tabletop games"/>
  </r>
  <r>
    <n v="2184"/>
    <s v="Liguria"/>
    <s v="Trading beautiful colors on behalf of the bishop! Become the best merchant of the Fresco World in this innovative game by Queen Games."/>
    <b v="0"/>
    <n v="10000"/>
    <n v="28474"/>
    <s v="successful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  <s v="tabletop games"/>
  </r>
  <r>
    <n v="2185"/>
    <s v="Empire of the Dead: REQUIEM"/>
    <s v="Empire of the Dead-Requiem is a miniatures expansion to our 28mm tabletop game set in a Dark and Gothic, Steampunk Victorian Empire."/>
    <b v="0"/>
    <n v="5000"/>
    <n v="92848.5"/>
    <s v="successful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  <s v="tabletop games"/>
  </r>
  <r>
    <n v="2186"/>
    <s v="Latitude 90Â° : The Origin"/>
    <s v="The real-time digital social deduction game where there's no moderator, no sleeping, and no dying."/>
    <b v="0"/>
    <n v="20000"/>
    <n v="21935"/>
    <s v="successful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  <s v="tabletop games"/>
  </r>
  <r>
    <n v="2187"/>
    <s v="Tesla vs. Edison"/>
    <s v="The War of Currents! 2-5 electricity innovators build routes, grow tech trees, and play the stock market in 20 minutes per player."/>
    <b v="0"/>
    <n v="20000"/>
    <n v="202928.5"/>
    <s v="successful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  <s v="tabletop games"/>
  </r>
  <r>
    <n v="2188"/>
    <s v="PHOENIX DICE: A New Approach to an Outdated Gaming Tool"/>
    <s v="Beautifully unique, precision cut, metal gaming dice derived from a passion in tabletop gaming and engineering design."/>
    <b v="0"/>
    <n v="5494"/>
    <n v="22645"/>
    <s v="successful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  <s v="tabletop games"/>
  </r>
  <r>
    <n v="2189"/>
    <s v="Odyssey: ARGONAUTS"/>
    <s v="Help me fund the Argonauts! Sculpted by Dave Kidd, based on concept art from Roberto Cirillo, created by Fet Milner and myself!"/>
    <b v="0"/>
    <n v="1200"/>
    <n v="6039"/>
    <s v="successful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s v="horror"/>
    <n v="19000"/>
    <n v="35076"/>
    <s v="successful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s v="tabletop games"/>
  </r>
  <r>
    <n v="2191"/>
    <s v="SpecForce Rangers: Outlanders Phase 4"/>
    <s v="This campaign features the Government Special Forces on Outland. 28mm scale white metal miniatures for Sci-Fi games in any setting."/>
    <b v="0"/>
    <n v="750"/>
    <n v="898"/>
    <s v="successful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b v="0"/>
    <n v="12000"/>
    <n v="129748.82"/>
    <s v="successful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b v="0"/>
    <n v="15000"/>
    <n v="67856"/>
    <s v="successful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  <s v="tabletop games"/>
  </r>
  <r>
    <n v="2194"/>
    <s v="Monster Lab"/>
    <s v="LAST CHANCE! A fast paced card game for people who like to play god, build hybrid cat monsters and add flamethrowers to space dragons."/>
    <b v="0"/>
    <n v="10000"/>
    <n v="53737"/>
    <s v="successful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s v="tabletop games"/>
  </r>
  <r>
    <n v="2195"/>
    <s v="Purgatoria: City of Angels"/>
    <s v="A gritty, noir tabletop RPG with a fast-paced combo-based battle system."/>
    <b v="0"/>
    <n v="4600"/>
    <n v="5535"/>
    <s v="successful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  <s v="tabletop games"/>
  </r>
  <r>
    <n v="2196"/>
    <s v="LACORSA Grand Prix Game (relaunch)"/>
    <s v="Race your friends in style with this classic Grand Prix game."/>
    <b v="0"/>
    <n v="14000"/>
    <n v="15937"/>
    <s v="successful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  <s v="tabletop games"/>
  </r>
  <r>
    <n v="2197"/>
    <s v="Trickerion - Legends of Illusion"/>
    <s v="A strategy game of magic and deception, where aspiring  Illusionists clash in a grand contest for fame and fortune."/>
    <b v="0"/>
    <n v="30000"/>
    <n v="285309.33"/>
    <s v="successful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  <s v="tabletop games"/>
  </r>
  <r>
    <n v="2198"/>
    <s v="Rivals: Masters of the Deep"/>
    <s v="A tactical Miniatures board game for 2-4 players set in a mysterious underwater realm where 4 factions battle for supremacy."/>
    <b v="0"/>
    <n v="40000"/>
    <n v="53157"/>
    <s v="successful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  <s v="tabletop games"/>
  </r>
  <r>
    <n v="2199"/>
    <s v="Decadolo. Flip it!"/>
    <s v="A new strategic board game designed to flip out your opponent."/>
    <b v="0"/>
    <n v="9000"/>
    <n v="13228"/>
    <s v="successful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b v="0"/>
    <n v="2000"/>
    <n v="10843"/>
    <s v="successful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s v="tabletop games"/>
  </r>
  <r>
    <n v="2201"/>
    <s v="Superpowerless - Princess - Music Video"/>
    <s v="Oh Hello! I make 8bit / Pop Punk under the name of Superpowerless and with your help, I'm looking to fund a new music video! :)"/>
    <b v="0"/>
    <n v="110"/>
    <n v="420.99"/>
    <s v="successful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  <s v="electronic music"/>
  </r>
  <r>
    <n v="2202"/>
    <s v="zircon - &quot;Identity Sequence&quot;: A cyberpunk-inspired journey"/>
    <s v="An electro-organic album of evolved dance music inspired by seminal cyberpunk works."/>
    <b v="0"/>
    <n v="4000"/>
    <n v="28167.25"/>
    <s v="successful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  <s v="electronic music"/>
  </r>
  <r>
    <n v="2203"/>
    <s v="Andy's iLL - The Invisible City"/>
    <s v="The Invisible City is a project built &amp; powered by my fans. A full video and audio experience that I hope to merge into a live show."/>
    <b v="0"/>
    <n v="2000"/>
    <n v="2191"/>
    <s v="successful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  <s v="electronic music"/>
  </r>
  <r>
    <n v="2204"/>
    <s v="Press Mirror Kisses' New Album &quot;Heartbeats&quot; on Vinyl"/>
    <s v="A professional pressing of the new (and greatest) Mirror Kisses album on beautiful white vinyl. Backers hear it first!"/>
    <b v="0"/>
    <n v="1500"/>
    <n v="1993"/>
    <s v="successful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b v="0"/>
    <n v="750"/>
    <n v="1140"/>
    <s v="successful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s v="electronic music"/>
  </r>
  <r>
    <n v="2206"/>
    <s v="Arbor Oasis's First Album!"/>
    <s v="We really think we might have what it takes to make it someday! But we really need help to take the first step and release this album!"/>
    <b v="0"/>
    <n v="1100"/>
    <n v="1130"/>
    <s v="successful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  <s v="electronic music"/>
  </r>
  <r>
    <n v="2207"/>
    <s v="Piece of Happy"/>
    <s v="Each piece has a story behind it. Not of some life drama but of an experience you live whilst listening; Happiness evoking"/>
    <b v="0"/>
    <n v="2000"/>
    <n v="2000"/>
    <s v="successful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b v="0"/>
    <n v="1000"/>
    <n v="1016"/>
    <s v="successful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  <s v="electronic music"/>
  </r>
  <r>
    <n v="2209"/>
    <s v="NYPC's North American (+ Colombia!) Tour May 2014 - Part 2"/>
    <s v="Support us and pledge for rewards on our new bigger Tour of the US, Canada and Colombia!"/>
    <b v="0"/>
    <n v="500"/>
    <n v="754"/>
    <s v="successful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  <s v="electronic music"/>
  </r>
  <r>
    <n v="2210"/>
    <s v="The Seshen's Debut Album Release"/>
    <s v="Influenced by Little Dragon, J. Dilla, Erykah Badu &amp; Beach House, this genre-defying record fuses hip-hop, soul, pop and electronica."/>
    <b v="0"/>
    <n v="4000"/>
    <n v="4457"/>
    <s v="successful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  <s v="electronic music"/>
  </r>
  <r>
    <n v="2211"/>
    <s v="Kickstart the Future (of Telefuture)"/>
    <s v="Telefuture, a record label sharing 80's inspired electronic music, wants to release some incredible albums on various physical mediums!"/>
    <b v="0"/>
    <n v="2500"/>
    <n v="4890"/>
    <s v="successful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  <s v="electronic music"/>
  </r>
  <r>
    <n v="2212"/>
    <s v="Dragon's Eye Recordings: Label Relaunch"/>
    <s v="Help Dragon's Eye relaunch with 4 new releases by Yann Novak, Pinkcourtesyphone, Steve Roden &amp; Lawrence English + Stephen Vitiello"/>
    <b v="0"/>
    <n v="6000"/>
    <n v="6863"/>
    <s v="successful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b v="0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  <s v="electronic music"/>
  </r>
  <r>
    <n v="2214"/>
    <s v="Spiff is ready to join the digital age!"/>
    <s v="Join this Kickstarter project today to assist Spiff in converting his analog recordings from the 80's to digital!"/>
    <b v="0"/>
    <n v="600"/>
    <n v="1755.01"/>
    <s v="successful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  <s v="electronic music"/>
  </r>
  <r>
    <n v="2215"/>
    <s v="&quot;Something to See, Not to Say&quot; - Anemometer's First EP Album"/>
    <s v="Ambient Electro Grind-fest!"/>
    <b v="0"/>
    <n v="550"/>
    <n v="860"/>
    <s v="successful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b v="0"/>
    <n v="300"/>
    <n v="317"/>
    <s v="successful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b v="0"/>
    <n v="420"/>
    <n v="425"/>
    <s v="successful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  <s v="electronic music"/>
  </r>
  <r>
    <n v="2218"/>
    <s v="Idiot Stare &quot;Unknown to Millions&quot; CD"/>
    <s v="Help Idiot Stare press their next album to CD. Over 40 minutes of intense industrial rock that you're going to want to own!"/>
    <b v="0"/>
    <n v="2000"/>
    <n v="2456.66"/>
    <s v="successful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  <s v="electronic music"/>
  </r>
  <r>
    <n v="2219"/>
    <s v="Moments by eBurner"/>
    <s v="An album that illustrates events in our lives, whether trivial or significant, through the tones of electronic music."/>
    <b v="0"/>
    <n v="1000"/>
    <n v="1015"/>
    <s v="successful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  <s v="electronic music"/>
  </r>
  <r>
    <n v="2220"/>
    <s v="Be Part of Darkpine's Debut EP"/>
    <s v="Darkpine is recording and releasing a 5-track EP within the coming months this summer and hopes for your support."/>
    <b v="0"/>
    <n v="3500"/>
    <n v="3540"/>
    <s v="successful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b v="0"/>
    <n v="7500"/>
    <n v="8109"/>
    <s v="successful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b v="0"/>
    <n v="500"/>
    <n v="813"/>
    <s v="successful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b v="0"/>
    <n v="19500"/>
    <n v="20631"/>
    <s v="successful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b v="0"/>
    <n v="10000"/>
    <n v="24315"/>
    <s v="successful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b v="0"/>
    <n v="21000"/>
    <n v="198415.01"/>
    <s v="successful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  <s v="tabletop games"/>
  </r>
  <r>
    <n v="2226"/>
    <s v="Street Kings Boardgame"/>
    <s v="Missed the Kickstarter? Contact your local gaming store before going online. Or click on the order button. Thanks for the support!"/>
    <b v="0"/>
    <n v="18000"/>
    <n v="19523.310000000001"/>
    <s v="successful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b v="0"/>
    <n v="13000"/>
    <n v="20459"/>
    <s v="successful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b v="0"/>
    <n v="1000"/>
    <n v="11744.9"/>
    <s v="successful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b v="0"/>
    <n v="8012"/>
    <n v="13704.33"/>
    <s v="successful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  <s v="tabletop games"/>
  </r>
  <r>
    <n v="2230"/>
    <s v="Little Dungeon: Turtle Rock"/>
    <s v="Dungeon Crawl for All! A card game of swords, monsters and LOOT! Adventurers as young as 5 and &quot;seasoned&quot; warriors are all welcomed."/>
    <b v="0"/>
    <n v="8500"/>
    <n v="10706"/>
    <s v="successful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  <s v="tabletop games"/>
  </r>
  <r>
    <n v="2231"/>
    <s v="Kingdom"/>
    <s v="A game about communities by Ben Robbins, creator of Microscope. Do you change the Kingdom or does the Kingdom change you?"/>
    <b v="0"/>
    <n v="2500"/>
    <n v="30303.24"/>
    <s v="successful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  <s v="tabletop games"/>
  </r>
  <r>
    <n v="2232"/>
    <s v="Backstory Cards"/>
    <s v="Backstory Cards help you and your friends create vibrant backstories for roleplaying games, no matter the system or genre."/>
    <b v="0"/>
    <n v="5000"/>
    <n v="24790"/>
    <s v="successful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  <s v="tabletop games"/>
  </r>
  <r>
    <n v="2233"/>
    <s v="Cadaver - A Card Game For Aspiring Necromancers"/>
    <s v="Cadaver is a lighthearted game of friendly necromancy! Players compete to resurrect as many bodies as possible!"/>
    <b v="0"/>
    <n v="2500"/>
    <n v="8301"/>
    <s v="successful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  <s v="tabletop games"/>
  </r>
  <r>
    <n v="2234"/>
    <s v="Pine Tar Baseball: 1936 Negro League + 1960 Season"/>
    <s v="Pine Tar Baseball is a fun and fast paced dice and card game for 1 to 2 players. The game features fast streamlined game play."/>
    <s v="Comedy"/>
    <n v="100"/>
    <n v="1165"/>
    <s v="successful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  <s v="tabletop games"/>
  </r>
  <r>
    <n v="2235"/>
    <s v="Miniature Scenery Terrain for Tabletop gaming and Wargames"/>
    <s v="An amazing set of sceneries to create unique atmospheres for your tabletop gaming."/>
    <b v="0"/>
    <n v="13000"/>
    <n v="19931"/>
    <s v="successful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  <s v="tabletop games"/>
  </r>
  <r>
    <n v="2236"/>
    <s v="Alienation - an intergalactic card drafting game"/>
    <s v="Assume the role of an intergalactic real-estate agent attempting to satisfy various creature clientele!"/>
    <b v="0"/>
    <n v="2800"/>
    <n v="15039"/>
    <s v="successful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  <s v="tabletop games"/>
  </r>
  <r>
    <n v="2237"/>
    <s v="Monster Mansion"/>
    <s v="A real-time cooperative adventure for 2-8 players. Defeat legendary monsters to earn gold and escape before the time RUNS OUT!"/>
    <b v="0"/>
    <n v="18000"/>
    <n v="63527"/>
    <s v="successful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  <s v="tabletop games"/>
  </r>
  <r>
    <n v="2238"/>
    <s v="28mm Fantasy Miniature range Feral Orcs!"/>
    <s v="28mm Fantasy Miniature Range in leadfree white metal: Orcs, wolves and more."/>
    <b v="0"/>
    <n v="4000"/>
    <n v="5496"/>
    <s v="successful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  <s v="tabletop games"/>
  </r>
  <r>
    <n v="2239"/>
    <s v="Pro Tabletop Gaming Audio Collection"/>
    <s v="Next stretch goal unlocks at $33,000 and/or 500 backers unlocks 2 bonus stretch goals."/>
    <b v="0"/>
    <n v="25000"/>
    <n v="32006.67"/>
    <s v="successful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b v="0"/>
    <n v="5000"/>
    <n v="13534"/>
    <s v="successful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  <s v="tabletop games"/>
  </r>
  <r>
    <n v="2241"/>
    <s v="Savage Worlds Zombie Squad"/>
    <s v="You are Ex- Military criminals sent on suicide missions on the edge of space. Science Fiction Tabletop RPG using Savage Worlds"/>
    <b v="0"/>
    <n v="1000"/>
    <n v="8064"/>
    <s v="successful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s v="tabletop games"/>
  </r>
  <r>
    <n v="2242"/>
    <s v="The Princess Bride Playing Cards from USPCC"/>
    <s v="Inconceivable! An amazing new illustrative deck based on The Princess Bride movie."/>
    <b v="0"/>
    <n v="10000"/>
    <n v="136009.76"/>
    <s v="successful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b v="0"/>
    <n v="1"/>
    <n v="9302.5"/>
    <s v="successful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  <s v="tabletop games"/>
  </r>
  <r>
    <n v="2244"/>
    <s v="Warbands of the Cold North III"/>
    <s v="Finely sculpted 28mm Classic Fantasy metal and resin miniatures perfectly themed for use as a warband or adventuring party."/>
    <b v="0"/>
    <n v="5000"/>
    <n v="18851"/>
    <s v="successful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  <s v="tabletop games"/>
  </r>
  <r>
    <n v="2245"/>
    <s v="TimeWatch: GUMSHOE Investigative Time Travel RPG"/>
    <s v="You've got a time machine, high-powered weapons and a whole lot of history to save. Welcome to TimeWatch!"/>
    <b v="0"/>
    <n v="4000"/>
    <n v="105881"/>
    <s v="successful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  <s v="tabletop games"/>
  </r>
  <r>
    <n v="2246"/>
    <s v="The BESPOKE GEEK: Cosplay for Everyday"/>
    <s v="The BESPOKE GEEK is a brand new clothing company from Bletchley, England producing handmade and individual hoodies for geeks."/>
    <b v="0"/>
    <n v="2500"/>
    <n v="2503"/>
    <s v="successful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  <s v="tabletop games"/>
  </r>
  <r>
    <n v="2247"/>
    <s v="Foragers"/>
    <s v="Take on the role of an ancient forager in this fun strategy game from the designer of Biblios."/>
    <s v="Comedy"/>
    <n v="18500"/>
    <n v="19324"/>
    <s v="successful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b v="0"/>
    <n v="7000"/>
    <n v="7505"/>
    <s v="successful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  <s v="tabletop games"/>
  </r>
  <r>
    <n v="2249"/>
    <s v="Centurion: Legionaries of Rome"/>
    <s v="March with the legions against the enemies of Rome in this role-playing game of military adventures."/>
    <b v="0"/>
    <n v="3500"/>
    <n v="5907"/>
    <s v="successful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  <s v="tabletop games"/>
  </r>
  <r>
    <n v="2250"/>
    <s v="The Game Anywhere Table"/>
    <s v="A customizable gaming table, for the best gaming experience, portable, storable and lightweight, that can be taken anywhere"/>
    <b v="0"/>
    <n v="25000"/>
    <n v="243778"/>
    <s v="successful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  <s v="tabletop games"/>
  </r>
  <r>
    <n v="2251"/>
    <s v="Werewolf: Full Moon Expansion"/>
    <s v="A great game full of lying, scheming, and werewolves.  Now with additional characters to add even more mayhem!"/>
    <b v="0"/>
    <n v="8500"/>
    <n v="11428.19"/>
    <s v="successful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s v="tabletop games"/>
  </r>
  <r>
    <n v="2252"/>
    <s v="Punkapocalyptic - Black Blood Children Band"/>
    <s v="A new faction for the 30 mm scale wargame, featuring skirmishes between gangs in a pimp and lethal post-apocalyptic world."/>
    <b v="0"/>
    <n v="9000"/>
    <n v="24505"/>
    <s v="successful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b v="0"/>
    <n v="8000"/>
    <n v="9015"/>
    <s v="successful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  <s v="tabletop games"/>
  </r>
  <r>
    <n v="2254"/>
    <s v="Green Couch Games Limited: FrogFlip!"/>
    <s v="A dexterity microgame by father/daughter team, Jason and Claire Kotarski. Make 100 project."/>
    <b v="0"/>
    <n v="500"/>
    <n v="2299"/>
    <s v="successful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s v="tabletop games"/>
  </r>
  <r>
    <n v="2255"/>
    <s v="Jumbo Jets - Jet Set Expansion Set #2"/>
    <s v="This is the second set of 5 expansions for our route-building game, Jet Set!"/>
    <b v="0"/>
    <n v="3950"/>
    <n v="11323"/>
    <s v="successful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  <s v="tabletop games"/>
  </r>
  <r>
    <n v="2256"/>
    <s v="Bitcoin Empire"/>
    <s v="Build your crypto-currency empire and sabotage your opponents. A deck building, card game. 2-4 players. 15 minutes."/>
    <b v="0"/>
    <n v="480"/>
    <n v="1069"/>
    <s v="successful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b v="0"/>
    <n v="2500"/>
    <n v="15903.5"/>
    <s v="successful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  <s v="tabletop games"/>
  </r>
  <r>
    <n v="2258"/>
    <s v="A Sundered World"/>
    <s v="A Dungeon World campaign setting that takes place after the end of the worlds."/>
    <b v="0"/>
    <n v="2200"/>
    <n v="3223"/>
    <s v="successful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  <s v="tabletop games"/>
  </r>
  <r>
    <n v="2259"/>
    <s v="The Second Breakfast"/>
    <s v="More Halfmen, more goats, more guns, and most of all some neat buildings and structures for the little fellas to hang out in!"/>
    <b v="0"/>
    <n v="1000"/>
    <n v="18671"/>
    <s v="successful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  <s v="tabletop games"/>
  </r>
  <r>
    <n v="2260"/>
    <s v="Cryptex Dice Vault"/>
    <s v="A fine wood cryptex dice vault to store your favorite dice. Designed to hold a standard set of 7 polyhedrals for your favorite RPG."/>
    <b v="0"/>
    <n v="2500"/>
    <n v="8173"/>
    <s v="successful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  <s v="tabletop games"/>
  </r>
  <r>
    <n v="2261"/>
    <s v="Hero: Aluminum dice inspired by super heroes :)"/>
    <s v="When you think about super heroes, you think of their stunning colorful outfits. Hero dice is great for super hero or anyother games :)"/>
    <b v="0"/>
    <n v="1000"/>
    <n v="7795"/>
    <s v="successful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s v="tabletop games"/>
  </r>
  <r>
    <n v="2262"/>
    <s v="Riders: A Game About Cheating Doomsday"/>
    <s v="An RPG about mortal servants of the Horsemen of the Apocalypse deciding to not end the world."/>
    <b v="0"/>
    <n v="3300"/>
    <n v="5087"/>
    <s v="successful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  <s v="tabletop games"/>
  </r>
  <r>
    <n v="2263"/>
    <s v="Corvus Corax Miniatures - Outcasts"/>
    <s v="These are degenerated men who have, since birth, suffered the effect of mutation and turned into something wicked!"/>
    <b v="0"/>
    <n v="7500"/>
    <n v="8666"/>
    <s v="successful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b v="0"/>
    <n v="6000"/>
    <n v="10802"/>
    <s v="successful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b v="0"/>
    <n v="200"/>
    <n v="597"/>
    <s v="successful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  <s v="tabletop games"/>
  </r>
  <r>
    <n v="2266"/>
    <s v="GOAT LORDS."/>
    <s v="Want to be LORD OF THE GOATS? Start building your herd using thievery, magic, bombs and mostly goats."/>
    <b v="0"/>
    <n v="1500"/>
    <n v="4804"/>
    <s v="successful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  <s v="tabletop games"/>
  </r>
  <r>
    <n v="2267"/>
    <s v="Stones Dungeon Tiles"/>
    <s v="Highly-detailed 2x2&quot; dungeon tiles made of a durable polymer-plastic &amp; VERY affordable cost. Perfect for tabletop &amp; role-playing games."/>
    <b v="0"/>
    <n v="20000"/>
    <n v="76105"/>
    <s v="successful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  <s v="tabletop games"/>
  </r>
  <r>
    <n v="2268"/>
    <s v="Chardonnay Go"/>
    <s v="Chardonnay Go, the viral video with 23 million views, is now a hilarious board game for wine lovers, moms and other shameless people."/>
    <b v="0"/>
    <n v="28000"/>
    <n v="28728"/>
    <s v="successful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  <s v="tabletop games"/>
  </r>
  <r>
    <n v="2269"/>
    <s v="Treasure Decks for 5th Edition - Only $12!"/>
    <s v="Add exciting loot drops to your CR 1-4, 5-8, 9-12, 13-16, and 17-20 encounters! Each deck has over 200 possible outcomes!"/>
    <b v="0"/>
    <n v="2500"/>
    <n v="45041"/>
    <s v="successful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  <s v="tabletop games"/>
  </r>
  <r>
    <n v="2270"/>
    <s v="MCG Premium Sleeves &amp; Accessories"/>
    <s v="MCG Premium Sleeves offer excellent protection for your cards. This line is about to be expanded with new sleeves sizes!"/>
    <b v="0"/>
    <n v="25000"/>
    <n v="180062"/>
    <s v="successful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  <s v="tabletop games"/>
  </r>
  <r>
    <n v="2271"/>
    <s v="Man vs Meeple Season One Kickstarter"/>
    <s v="Man vs Meeple is the show where we talk about all things board game related. Help us make the very most of our channel for you."/>
    <b v="0"/>
    <n v="20000"/>
    <n v="56618"/>
    <s v="successful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  <s v="tabletop games"/>
  </r>
  <r>
    <n v="2272"/>
    <s v="Pick the Lock"/>
    <s v="Pick the Lock is a game of chance and strategy. Attempt to obtain priceless treasures and outwit the other players."/>
    <b v="0"/>
    <n v="1000"/>
    <n v="13566"/>
    <s v="successful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  <s v="tabletop games"/>
  </r>
  <r>
    <n v="2273"/>
    <s v="Get Adler! Premium Edition"/>
    <s v="London, 1937. Top-Secret docs are missing. So, too, is Agent Adler! Intelligence has 7 hrs to find him. Deduction, Deception &amp; Action!"/>
    <b v="0"/>
    <n v="2500"/>
    <n v="5509"/>
    <s v="successful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b v="0"/>
    <n v="2500"/>
    <n v="2990"/>
    <s v="successful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  <s v="tabletop games"/>
  </r>
  <r>
    <n v="2275"/>
    <s v="Samurai Dwarves (Korobokuru)"/>
    <s v="The aim of this project is to extend our existing Samurai Dwarf range from 6 to 9. The new sculpts will be done by Bob Olley."/>
    <b v="0"/>
    <n v="650"/>
    <n v="2650.5"/>
    <s v="successful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  <s v="tabletop games"/>
  </r>
  <r>
    <n v="2276"/>
    <s v="Giggle Chips:  ABC Computer Science Game Cards"/>
    <s v="ABC cards include definitions, shapes recognition, robot tangram, a binary concentration and color memory games! Made in the U.S."/>
    <b v="0"/>
    <n v="4589"/>
    <n v="4856"/>
    <s v="successful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  <s v="tabletop games"/>
  </r>
  <r>
    <n v="2277"/>
    <s v="Police Precinct"/>
    <s v="Police Precinct is a cooperative game where the players take on the roles as police officers, with different areas of expertise."/>
    <b v="0"/>
    <n v="8500"/>
    <n v="11992"/>
    <s v="successful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  <s v="tabletop games"/>
  </r>
  <r>
    <n v="2278"/>
    <s v="Eternity Dice - Regular and D6 Charms Edition"/>
    <s v="Dice forged from stone one by one entirely by hand for demanding Gamers and Collectors."/>
    <b v="0"/>
    <n v="2000"/>
    <n v="5414"/>
    <s v="successful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  <s v="tabletop games"/>
  </r>
  <r>
    <n v="2279"/>
    <s v="Zombie Apocalypse Geocaching"/>
    <s v="The Zombie Apocalypse has begun! Fortunately, YOU have your priorities straight. What could be more important than Geocaching?"/>
    <b v="0"/>
    <n v="1000"/>
    <n v="1538"/>
    <s v="successful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  <s v="tabletop games"/>
  </r>
  <r>
    <n v="2280"/>
    <s v="Song of Blades: Hammer and Forge"/>
    <s v="A range of highly detailed 28mm fantasy miniatures and supporting gaming rules by Andrea Sfiligoi, creator of Song of Blades and Heroes"/>
    <b v="0"/>
    <n v="9800"/>
    <n v="39550.5"/>
    <s v="successful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  <s v="tabletop games"/>
  </r>
  <r>
    <n v="2281"/>
    <s v="Lewis Robertson Band EP!"/>
    <s v="I am trying to get a new band off the ground, and in order to be taken seriously and get gigs, we need some killer recordings!"/>
    <b v="0"/>
    <n v="300"/>
    <n v="555"/>
    <s v="successful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  <s v="rock"/>
  </r>
  <r>
    <n v="2282"/>
    <s v="Sage King's Debut Album"/>
    <s v="Sage King is recording his debut album and wants YOU to be a part of the creation process"/>
    <b v="0"/>
    <n v="750"/>
    <n v="1390"/>
    <s v="successful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b v="0"/>
    <n v="3000"/>
    <n v="3025.66"/>
    <s v="successful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  <s v="rock"/>
  </r>
  <r>
    <n v="2284"/>
    <s v="Make a record, write a song, take the Vinyl Skyway. "/>
    <s v="The Vinyl Skyway reunite to make a third album. "/>
    <b v="0"/>
    <n v="6000"/>
    <n v="6373.27"/>
    <s v="successful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  <s v="rock"/>
  </r>
  <r>
    <n v="2285"/>
    <s v="Blue Sky Alert &amp; The Retro Rock Machine of Fun"/>
    <s v="BSA is headed to Nashville, TN USA to record our first album at the historic Welcome to 1979 Studio. Come re-write history with us..."/>
    <b v="0"/>
    <n v="3000"/>
    <n v="3641"/>
    <s v="successful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  <s v="rock"/>
  </r>
  <r>
    <n v="2286"/>
    <s v="Arson In The Suburbs"/>
    <s v="Arson In The Suburbs is ready to release its FIRST three song E.P. and looking to raise funds to get back in the studio! RnFnR!"/>
    <b v="0"/>
    <n v="1500"/>
    <n v="1501"/>
    <s v="successful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b v="0"/>
    <n v="4500"/>
    <n v="5398.99"/>
    <s v="successful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b v="0"/>
    <n v="1000"/>
    <n v="1001"/>
    <s v="successful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  <s v="rock"/>
  </r>
  <r>
    <n v="2289"/>
    <s v="Blind Man Deaf Boy Tour!"/>
    <s v="Blind Man Deaf Boy is a Folk Punk band from Denver, we need money to get ourselves a van and take it on tour around the west coast."/>
    <b v="0"/>
    <n v="1500"/>
    <n v="1611"/>
    <s v="successful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  <s v="rock"/>
  </r>
  <r>
    <n v="2290"/>
    <s v="American Standard Needs to Release Their Debut EP"/>
    <s v="American Standard needs your help pressing their debut EP. Be involved in the artistic process and receive swag in return!"/>
    <b v="0"/>
    <n v="1500"/>
    <n v="1561"/>
    <s v="successful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  <s v="rock"/>
  </r>
  <r>
    <n v="2291"/>
    <s v="Create thatwasthen's new album with them!"/>
    <s v="So we've recorded a 5-song EP with a 2-time Grammy winner, but we need to raise the  $$$ to mix, master and press it to CD and vinyl!"/>
    <b v="0"/>
    <n v="2500"/>
    <n v="4320"/>
    <s v="successful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  <s v="rock"/>
  </r>
  <r>
    <n v="2292"/>
    <s v="BE A PART OF HISTORY!"/>
    <s v="Aiding Contra in the telling of the &quot;Blue Planet Chronicles&quot;, a concept about the history of our beautiful home; Planet Earth!"/>
    <b v="0"/>
    <n v="2000"/>
    <n v="2145.0100000000002"/>
    <s v="successful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  <s v="rock"/>
  </r>
  <r>
    <n v="2293"/>
    <s v="&quot;Hurt N' Wrong&quot; New Album Fundraiser!"/>
    <s v="Donate here to be a part of the upcoming album. Every little bit helps!"/>
    <b v="0"/>
    <n v="850"/>
    <n v="920"/>
    <s v="successful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b v="0"/>
    <n v="5000"/>
    <n v="7304.04"/>
    <s v="successful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  <s v="rock"/>
  </r>
  <r>
    <n v="2295"/>
    <s v="SHADOWRAPTR: The Second Coming. (Sophomore LP)"/>
    <s v="The second full length album by SHADOWRAPTR is nearly complete. We just need a little boost to get us there. Think of the children."/>
    <b v="0"/>
    <n v="1200"/>
    <n v="1503"/>
    <s v="successful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  <s v="rock"/>
  </r>
  <r>
    <n v="2296"/>
    <s v="HAMELL ON TRIAL IS RECORDING AN ALBUM"/>
    <s v="Ed Hamell AKA Hamell on Trial is recording an album titled The Happiest Man in the World. He needs your help."/>
    <b v="0"/>
    <n v="7000"/>
    <n v="10435"/>
    <s v="successful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  <s v="rock"/>
  </r>
  <r>
    <n v="2297"/>
    <s v="Company Company: Debut EP"/>
    <s v="New Jersey Alternative Rock band COCO needs YOUR help self-releasing debut EP!"/>
    <b v="0"/>
    <n v="1000"/>
    <n v="1006"/>
    <s v="successful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  <s v="rock"/>
  </r>
  <r>
    <n v="2298"/>
    <s v="Jonny Gray: First Full Length Album"/>
    <s v="My name is Jonny Gray, and my friends and I are working together to raise funds for my debut album"/>
    <b v="0"/>
    <n v="30000"/>
    <n v="31522"/>
    <s v="successful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  <s v="rock"/>
  </r>
  <r>
    <n v="2299"/>
    <s v="HELP FLY RADIO FINISH THEIR FULL LENGTH ALBUM!"/>
    <s v="Fly Radio has finished tracking their album now all that is left is the mixing/mastering and duplication!"/>
    <b v="0"/>
    <n v="300"/>
    <n v="1050.5"/>
    <s v="successful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  <s v="rock"/>
  </r>
  <r>
    <n v="2300"/>
    <s v="Keep The Prison Van Rolling"/>
    <s v="Big Fiction leaves for tour on 6/27 but the Prison Van needs some work!  New brakes, transmission repair, tires... it needs a bit."/>
    <b v="0"/>
    <n v="800"/>
    <n v="810"/>
    <s v="successful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  <s v="rock"/>
  </r>
  <r>
    <n v="2301"/>
    <s v="Time Crash"/>
    <s v="We are America's first trock band, and we're ready to bring you our first album!"/>
    <b v="0"/>
    <n v="5000"/>
    <n v="6680.22"/>
    <s v="successful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b v="0"/>
    <n v="2300"/>
    <n v="3925"/>
    <s v="successful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b v="0"/>
    <n v="6450"/>
    <n v="7053.61"/>
    <s v="successful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  <s v="indie rock"/>
  </r>
  <r>
    <n v="2304"/>
    <s v="Anna Ash â˜† Recording Project â˜† 2011         â™˜"/>
    <s v="This winter and springtime we will be recording a new full-length album with big voices, big fireworks and mega soul.  "/>
    <b v="0"/>
    <n v="6000"/>
    <n v="6042.02"/>
    <s v="successful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  <s v="indie rock"/>
  </r>
  <r>
    <n v="2305"/>
    <s v="HANK &amp; CUPCAKES 'CA$H 4 GOLD' MEGA TOUR!"/>
    <s v="If you're reading this, we want to say that every dollar counts in these final hours of our campaign. Thank you for all your support!"/>
    <b v="0"/>
    <n v="18000"/>
    <n v="18221"/>
    <s v="successful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s v="indie rock"/>
  </r>
  <r>
    <n v="2306"/>
    <s v="Cook Up a Record with Dewveall"/>
    <s v="Indie rockers, Dewveall, are recording new music. Take a seat at the table; let them cook you a meal and sing you some songs."/>
    <b v="0"/>
    <n v="3500"/>
    <n v="3736.55"/>
    <s v="successful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  <s v="indie rock"/>
  </r>
  <r>
    <n v="2307"/>
    <s v="Bones - The New EP by Matt Phillips"/>
    <s v="Printing, copywriting, and album art for my first record. It's 100% ready to listen we just need some help to get it out there."/>
    <b v="0"/>
    <n v="1964.47"/>
    <n v="2095.2600000000002"/>
    <s v="successful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  <s v="indie rock"/>
  </r>
  <r>
    <n v="2308"/>
    <s v="The Ember Days Audio/Visual Experience"/>
    <s v="For our next record we're combining amazing visuals with new and creative music to create an truly beautiful worship experience."/>
    <b v="0"/>
    <n v="50000"/>
    <n v="50653.11"/>
    <s v="successful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s v="indie rock"/>
  </r>
  <r>
    <n v="2309"/>
    <s v="// Marny Lion Proudfit /\/\/\ Album Release \\"/>
    <s v="|| HELP MARNY LION PROUDFIT RECORD HER SECOND INDIE FOLK ALBUM THIS MARCH â€“ THE BARN IS WAITING ||"/>
    <b v="0"/>
    <n v="6000"/>
    <n v="6400.47"/>
    <s v="successful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b v="0"/>
    <n v="18500"/>
    <n v="79335.360000000001"/>
    <s v="successful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  <s v="indie rock"/>
  </r>
  <r>
    <n v="2311"/>
    <s v="Mary Fagan's CD Project!"/>
    <s v="I'm heading back into the studio!  I'm planning to record a CD of original songs and one with some jazz standards."/>
    <b v="0"/>
    <n v="9000"/>
    <n v="9370"/>
    <s v="successful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  <s v="indie rock"/>
  </r>
  <r>
    <n v="2312"/>
    <s v="DINOWALRUS: 3RD RECORD ON VINYL"/>
    <s v="Help Brooklyn psychedelic synth rockers DINOWALRUS release their 3rd Record, COMPLEXION, on vinyl!"/>
    <b v="0"/>
    <n v="3000"/>
    <n v="3236"/>
    <s v="successful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  <s v="indie rock"/>
  </r>
  <r>
    <n v="2313"/>
    <s v="A SUNNY DAY IN GLASGOW"/>
    <s v="A Sunny Day in Glasgow are recording a new album and we need your help!"/>
    <b v="0"/>
    <n v="5000"/>
    <n v="8792.02"/>
    <s v="successful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b v="0"/>
    <n v="1200"/>
    <n v="1883.64"/>
    <s v="successful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s v="indie rock"/>
  </r>
  <r>
    <n v="2315"/>
    <s v="RICE Presses Their Debut Album 'Keep Warm' On Vinyl"/>
    <s v="Rice invites you to be a part of the creation of their first album and spread their message of love."/>
    <b v="0"/>
    <n v="2500"/>
    <n v="2565"/>
    <s v="successful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b v="0"/>
    <n v="15000"/>
    <n v="15606.4"/>
    <s v="successful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s v="indie rock"/>
  </r>
  <r>
    <n v="2317"/>
    <s v="ibreatheFUR / He Can Jog split Cassette"/>
    <s v="Snag the first Wolf Interval release by droners ibreatheFUR and He Can Jog. One month to preorder and then they're gone!"/>
    <b v="0"/>
    <n v="400"/>
    <n v="416"/>
    <s v="successful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  <s v="indie rock"/>
  </r>
  <r>
    <n v="2318"/>
    <s v="Songs For Unusual Creatures"/>
    <s v="A book/CD by Michael Hearst featuring songs and factoids that celebrate some of the most bizarre (and under-appreciated) animals that roam the planet!"/>
    <b v="0"/>
    <n v="5000"/>
    <n v="6053"/>
    <s v="successful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b v="0"/>
    <n v="3000"/>
    <n v="3231"/>
    <s v="successful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b v="0"/>
    <n v="5000"/>
    <n v="5433"/>
    <s v="successful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  <s v="indie rock"/>
  </r>
  <r>
    <n v="2321"/>
    <s v="WienerWÃ¼rze"/>
    <s v="Universal organic liquid seasoning brewed all natural from lupine, oat, salt and water for soups, salads, stews and more"/>
    <b v="0"/>
    <n v="10557"/>
    <n v="4130"/>
    <s v="live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  <s v="small batch"/>
  </r>
  <r>
    <n v="2322"/>
    <s v="Jen bakes shortbread needs a commercial kitchen!"/>
    <s v="Jen bakes shortbread is a small batch, all natural shortbread cookie business looking for smart funding to grow!"/>
    <b v="0"/>
    <n v="2700"/>
    <n v="85"/>
    <s v="live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  <s v="small batch"/>
  </r>
  <r>
    <n v="2323"/>
    <s v="Beef Sticks, the Ultimate Protein Snack"/>
    <s v="You can never go wrong with a Beef Stick, great taste with no fillers and can easily goes with you everywhere."/>
    <b v="0"/>
    <n v="250"/>
    <n v="120"/>
    <s v="live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  <s v="small batch"/>
  </r>
  <r>
    <n v="2324"/>
    <s v="Pies not Lies"/>
    <s v="A city centre shop selling great locally made food with room to chat and learn about eachother."/>
    <b v="0"/>
    <n v="7500"/>
    <n v="1555"/>
    <s v="live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  <s v="small batch"/>
  </r>
  <r>
    <n v="2325"/>
    <s v="MAGA Private Label Spicy Sauce"/>
    <s v="Do you like to Maga? Do you like hot sauce as spicy as your memes? Do you like sexy frogs? Of course you do were all adults here."/>
    <b v="0"/>
    <n v="1000"/>
    <n v="80"/>
    <s v="live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  <s v="small batch"/>
  </r>
  <r>
    <n v="2326"/>
    <s v="Gourmet Steak Hot Dogs By The Savage Wienerâ„¢"/>
    <s v="The Savage Wienerâ„¢ launched last Summer.  Our Premium wieners are already a hit, our next project is The Ultimate Steak Hot Dog."/>
    <b v="0"/>
    <n v="15000"/>
    <n v="108"/>
    <s v="live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  <s v="small batch"/>
  </r>
  <r>
    <n v="2327"/>
    <s v="Kraut Source - Fermentation Made Simple"/>
    <s v="Gourmet Fermentation in a Mason Jar. Create delicious, nutritious fermented foods at home."/>
    <b v="0"/>
    <n v="35000"/>
    <n v="184133.01"/>
    <s v="successful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s v="small batch"/>
  </r>
  <r>
    <n v="2328"/>
    <s v="Bravado Spice | Bigger &amp; Bolder"/>
    <s v="Our mission: To launch our Crimson Hot Sauce &amp; introduce our Chili &amp; Garlic Pickles. _x000a__x000a_Let's change the game together!"/>
    <b v="0"/>
    <n v="10000"/>
    <n v="25445"/>
    <s v="successful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  <s v="small batch"/>
  </r>
  <r>
    <n v="2329"/>
    <s v="Half Moon Bay Distillery"/>
    <s v="Vodka, whiskey and fruit brandy - coming soon! We are a coastal distillery located in historic Half Moon Bay, California."/>
    <b v="0"/>
    <n v="25000"/>
    <n v="26480"/>
    <s v="successful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b v="0"/>
    <n v="35000"/>
    <n v="35848"/>
    <s v="successful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  <s v="small batch"/>
  </r>
  <r>
    <n v="2331"/>
    <s v="Meadowlands Chocolate"/>
    <s v="Handcrafted, organic, single-origin, bean-to-bar, dark chocolate. Like fine wine, the secret is in the terroir."/>
    <b v="0"/>
    <n v="8000"/>
    <n v="11545.1"/>
    <s v="successful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b v="0"/>
    <n v="25000"/>
    <n v="26577"/>
    <s v="successful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  <s v="small batch"/>
  </r>
  <r>
    <n v="2333"/>
    <s v="Two Hundred Chocolate Truffles"/>
    <s v="Homemade truffles for NYC chocolate fanatics. Truffle recipes for chocolate addicts from all over the world. Chocolate lovers unite."/>
    <b v="0"/>
    <n v="600"/>
    <n v="1273"/>
    <s v="successful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  <s v="small batch"/>
  </r>
  <r>
    <n v="2334"/>
    <s v="Picnic Pops in Your Grocery Store!"/>
    <s v="Help us get our delicious, organic, artisanal frozen pops on grocery store shelves in the Baltimore &amp; DC areas."/>
    <b v="0"/>
    <n v="4000"/>
    <n v="4078"/>
    <s v="successful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b v="0"/>
    <n v="25000"/>
    <n v="25568"/>
    <s v="successful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  <s v="small batch"/>
  </r>
  <r>
    <n v="2336"/>
    <s v="SOSU Barrel-Aged Sriracha"/>
    <s v="Aged in whiskey barrels for a unique fruity, spicy, and smoky flavor. Youâ€™ve never tasted sriracha quite like this before."/>
    <b v="0"/>
    <n v="20000"/>
    <n v="104146.51"/>
    <s v="successful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  <s v="small batch"/>
  </r>
  <r>
    <n v="2337"/>
    <s v="The Hudson Standard Bitters and Shrubs"/>
    <s v="We make small batch, locally sourced bitters and shrubs for cocktails and cooking."/>
    <b v="0"/>
    <n v="12000"/>
    <n v="13279"/>
    <s v="successful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b v="0"/>
    <n v="15000"/>
    <n v="15171.5"/>
    <s v="successful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  <s v="small batch"/>
  </r>
  <r>
    <n v="2339"/>
    <s v="CACOCO - The Drinking Chocolate Revival"/>
    <s v="The 'food of the gods' has returned in molten glory! CACOCO revives drinking chocolate with a revolutionary sustainable model."/>
    <b v="0"/>
    <n v="25000"/>
    <n v="73552"/>
    <s v="successful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  <s v="small batch"/>
  </r>
  <r>
    <n v="2340"/>
    <s v="Doughnuts with love by Strange Matter Coffee"/>
    <s v="Strange Matter Coffee is opening a scratch bakery featuring craft doughnuts with vegan and gluten free options!"/>
    <s v="horror"/>
    <n v="40000"/>
    <n v="42311"/>
    <s v="successful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  <s v="small batch"/>
  </r>
  <r>
    <n v="2341"/>
    <s v="Cutting Edge Fitness Website (Canceled)"/>
    <s v="This website will serve as an interface to change lives and have a community routing for your success!"/>
    <b v="0"/>
    <n v="5000"/>
    <n v="0"/>
    <s v="canceled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s v="web"/>
  </r>
  <r>
    <n v="2342"/>
    <s v="The Future Mind of Business Project (Canceled)"/>
    <s v="A series of informational and interactive online tutorials enabling businesses to proactively ensure mental and corporate vitality."/>
    <b v="0"/>
    <n v="5500"/>
    <n v="0"/>
    <s v="canceled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  <s v="web"/>
  </r>
  <r>
    <n v="2343"/>
    <s v="Mobile Excellence Awards (Canceled)"/>
    <s v="The most influential and prestigious awards program that honors innovation and leadership in mobile technology and entertainment"/>
    <b v="0"/>
    <n v="10000"/>
    <n v="300"/>
    <s v="canceled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b v="0"/>
    <n v="1000"/>
    <n v="1"/>
    <s v="canceled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  <s v="web"/>
  </r>
  <r>
    <n v="2345"/>
    <s v="Social Media Website (Canceled)"/>
    <s v="My team and I are creating a social media website for pet lovers across the world! Fashion, animal shows, adoptions, and more."/>
    <b v="0"/>
    <n v="3000"/>
    <n v="0"/>
    <s v="canceled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  <s v="web"/>
  </r>
  <r>
    <n v="2346"/>
    <s v="Ez 2c 3D Viewers (Canceled)"/>
    <s v="Watch and Make FREE 3D Videos &amp; Pics - No Viewer needed. To Help Learn we have Training and Instant 3D viewers."/>
    <b v="0"/>
    <n v="60000"/>
    <n v="39"/>
    <s v="canceled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  <s v="web"/>
  </r>
  <r>
    <n v="2347"/>
    <s v="Course: Create Complete Web Apps without Coding (Canceled)"/>
    <s v="Back this project and get access to a course about building COMPLETE web applications without coding."/>
    <b v="0"/>
    <n v="1000"/>
    <n v="15"/>
    <s v="canceled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b v="0"/>
    <n v="70000"/>
    <n v="270"/>
    <s v="canceled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b v="0"/>
    <n v="474900"/>
    <n v="0"/>
    <s v="canceled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  <s v="web"/>
  </r>
  <r>
    <n v="2350"/>
    <s v="HoxWi - Simple and reliable online customer services (Canceled)"/>
    <s v="HoxWi are the future for real time interaction with on-line customers via chat or video conference."/>
    <b v="0"/>
    <n v="50000"/>
    <n v="0"/>
    <s v="canceled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  <s v="web"/>
  </r>
  <r>
    <n v="2351"/>
    <s v="NZ Auction site.  No listing or success fees. Only $2 p/m"/>
    <s v="Donate $30 or more and receive a free selfie stick."/>
    <b v="0"/>
    <n v="18900"/>
    <n v="108"/>
    <s v="canceled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b v="0"/>
    <n v="2000"/>
    <n v="0"/>
    <s v="canceled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b v="0"/>
    <n v="1000"/>
    <n v="0"/>
    <s v="canceled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  <s v="web"/>
  </r>
  <r>
    <n v="2354"/>
    <s v="Dissertation (Canceled)"/>
    <s v="Almost done with doctorate degree but need funding of $35,000 to complete research of project."/>
    <b v="0"/>
    <n v="35000"/>
    <n v="25"/>
    <s v="canceled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  <s v="web"/>
  </r>
  <r>
    <n v="2355"/>
    <s v="PriceItUpPlease (Canceled)"/>
    <s v="PriceItUpPlease will be an easy to use website that estimates the amount of your startup costs for that great idea you have!"/>
    <b v="0"/>
    <n v="8000"/>
    <n v="55"/>
    <s v="canceled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  <s v="web"/>
  </r>
  <r>
    <n v="2356"/>
    <s v="HardstyleUnited.com (Canceled)"/>
    <s v="HardstyleUnited.com The Global Hardstyle community. Your Hardstyle community."/>
    <b v="0"/>
    <n v="10000"/>
    <n v="0"/>
    <s v="canceled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  <s v="web"/>
  </r>
  <r>
    <n v="2357"/>
    <s v="Online therapist directory - Click For Therapy (Canceled)"/>
    <s v="Click For Therapy is a website that was created to connect consumers and therapists across the UK."/>
    <b v="0"/>
    <n v="27000"/>
    <n v="0"/>
    <s v="canceled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  <s v="web"/>
  </r>
  <r>
    <n v="2358"/>
    <s v="Auction, Sell Swap without excessive fees, the next ebay."/>
    <s v="A website to auction, sell and swap items in the uk without a charge, without excess fees, the next ebay."/>
    <b v="0"/>
    <n v="1500"/>
    <n v="0"/>
    <s v="canceled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  <s v="web"/>
  </r>
  <r>
    <n v="2359"/>
    <s v="crowd-funded public genome sequencing (Canceled)"/>
    <s v="I want to crowdfund the sequencing of my own genome to make it publicly available with crowd-sourced interpretation."/>
    <b v="0"/>
    <n v="7500"/>
    <n v="1101"/>
    <s v="canceled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  <s v="web"/>
  </r>
  <r>
    <n v="2360"/>
    <s v="Bee Bay Microjobs (Canceled)"/>
    <s v="Welcome to Bee Bay Canada, your commission free microjobs website.  Sell at any price and keep 100% of what you earn!"/>
    <b v="0"/>
    <n v="5000"/>
    <n v="2"/>
    <s v="canceled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  <s v="web"/>
  </r>
  <r>
    <n v="2361"/>
    <s v="Lemme Grab it (Canceled)"/>
    <s v="A website for email/sms alerts of your personal selection, comparison of prices,consolidated database, best deals around for clothing."/>
    <b v="0"/>
    <n v="200"/>
    <n v="0"/>
    <s v="canceled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  <s v="web"/>
  </r>
  <r>
    <n v="2362"/>
    <s v="Help CRB obtain 501(c)(3) status! (Canceled)"/>
    <s v="The Columbus Ruby Brigade has brought monthly ruby goodness and camaraderie to all participants."/>
    <b v="0"/>
    <n v="420"/>
    <n v="120"/>
    <s v="canceled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  <s v="web"/>
  </r>
  <r>
    <n v="2363"/>
    <s v="Top~Notch - Helping Every Day People Change Their Future"/>
    <s v="This is an affordable social lead based web-site to help anyone who wants extra work or start their own business. We find your customer"/>
    <b v="0"/>
    <n v="175000"/>
    <n v="0"/>
    <s v="canceled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  <s v="web"/>
  </r>
  <r>
    <n v="2364"/>
    <s v="Minecraft Server and Website Help (Name: Forge Realms)"/>
    <s v="Making a Minecraft server and Website and I need your help to fund it. Thanks in Advance!"/>
    <b v="0"/>
    <n v="128"/>
    <n v="0"/>
    <s v="canceled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  <s v="web"/>
  </r>
  <r>
    <n v="2365"/>
    <s v="IMI - It's My Identity (Canceled)"/>
    <s v="A website that could group all your social 'identities' and online property together and find new followers or creators to follow"/>
    <b v="0"/>
    <n v="1000"/>
    <n v="0"/>
    <s v="canceled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  <s v="web"/>
  </r>
  <r>
    <n v="2366"/>
    <s v="iDEA On Demand Virtual Activities. Get Active! (Canceled)"/>
    <s v="iDEA virtual activities, the perfect way to encourage children and families to get active - physically, socially and mentally."/>
    <b v="0"/>
    <n v="25000"/>
    <n v="2630"/>
    <s v="canceled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b v="0"/>
    <n v="50000"/>
    <n v="670"/>
    <s v="canceled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b v="0"/>
    <n v="40000"/>
    <n v="100"/>
    <s v="canceled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b v="0"/>
    <n v="25000"/>
    <n v="0"/>
    <s v="canceled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b v="0"/>
    <n v="25000"/>
    <n v="82"/>
    <s v="canceled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  <s v="web"/>
  </r>
  <r>
    <n v="2371"/>
    <s v="ProjectPetal.com (Canceled)"/>
    <s v="ProjectPetal.com is an all in one website for all Makers to share projects and ideas. A Facebook(R) Twitter(R) &amp; Github(R) all in one."/>
    <b v="0"/>
    <n v="2000"/>
    <n v="0"/>
    <s v="canceled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b v="0"/>
    <n v="5500"/>
    <n v="180"/>
    <s v="canceled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  <s v="web"/>
  </r>
  <r>
    <n v="2373"/>
    <s v="Cykelauktion.com (Canceled)"/>
    <s v="We want to create a safe marketplace for buying and selling bicycles."/>
    <b v="0"/>
    <n v="850000"/>
    <n v="50"/>
    <s v="canceled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  <s v="web"/>
  </r>
  <r>
    <n v="2374"/>
    <s v="Alcohol On Call (Canceled)"/>
    <s v="Next time you want a beer, put down your keys and pick up your phone. We prevent drunk driving by delivering alcohol to you at home."/>
    <b v="0"/>
    <n v="22000"/>
    <n v="10"/>
    <s v="canceled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b v="0"/>
    <n v="10000"/>
    <n v="0"/>
    <s v="canceled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  <s v="web"/>
  </r>
  <r>
    <n v="2376"/>
    <s v="Phone Tags: lost and found stickers (Canceled)"/>
    <s v="Tough, pre-manufactured lost and found stickers that forward messages to the owners email and cellphone."/>
    <b v="0"/>
    <n v="3000"/>
    <n v="326.33"/>
    <s v="canceled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  <s v="web"/>
  </r>
  <r>
    <n v="2377"/>
    <s v="Fluttify - New Canadian Tech Start Up (Canceled)"/>
    <s v="Fluttify is an Online Video Sharing Platform allowing friends to share their favorite Trending Content with each other."/>
    <b v="0"/>
    <n v="2500"/>
    <n v="0"/>
    <s v="canceled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  <s v="web"/>
  </r>
  <r>
    <n v="2378"/>
    <s v="KEEPUP INC (Canceled)"/>
    <s v="KEEPUP allows you to extend your social circle by introducing you to new people via your friends."/>
    <b v="0"/>
    <n v="110000"/>
    <n v="0"/>
    <s v="canceled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  <s v="web"/>
  </r>
  <r>
    <n v="2379"/>
    <s v="SelectCooks.com (Canceled)"/>
    <s v="Selectcooks.com is a community marketplace for people to list, find and hire chefs."/>
    <b v="0"/>
    <n v="30000"/>
    <n v="0"/>
    <s v="canceled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  <s v="web"/>
  </r>
  <r>
    <n v="2380"/>
    <s v="Finit - Hashtag Chatting (Canceled)"/>
    <s v="Tired of waiting for likes? Here is a brand new social network centered on real-time hashtag chatting. Just chat and enjoy!"/>
    <b v="0"/>
    <n v="15000"/>
    <n v="55"/>
    <s v="canceled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  <s v="web"/>
  </r>
  <r>
    <n v="2381"/>
    <s v="Cannabis Connection (Canceled)"/>
    <s v="Social Media Platform for the Marijuana Industry to create professionalism and a stable lasting market."/>
    <b v="0"/>
    <n v="86350"/>
    <n v="1571"/>
    <s v="canceled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  <s v="web"/>
  </r>
  <r>
    <n v="2382"/>
    <s v="These Easy Days (Canceled)"/>
    <s v="Netiquette classes to teach our youth how make proper use of computer-mediated communications for personal and educational success."/>
    <b v="0"/>
    <n v="3000"/>
    <n v="75"/>
    <s v="canceled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  <s v="web"/>
  </r>
  <r>
    <n v="2383"/>
    <s v="KindaQuirky (Canceled)"/>
    <s v="A quirky online shop where you can buy, sell and discover stuff that's &quot;a little bit different&quot;. We think &quot;it's right up your alley!&quot;"/>
    <b v="0"/>
    <n v="10000"/>
    <n v="435"/>
    <s v="canceled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b v="0"/>
    <n v="1000"/>
    <n v="8"/>
    <s v="canceled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  <s v="web"/>
  </r>
  <r>
    <n v="2385"/>
    <s v="Search every sneaker site and local store at once (Canceled)"/>
    <s v="Lyka will allow you to search for shoes in every sneaker store and website and then buy for in-store pickup or same-day delivery."/>
    <b v="0"/>
    <n v="65000"/>
    <n v="788"/>
    <s v="canceled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  <s v="web"/>
  </r>
  <r>
    <n v="2386"/>
    <s v="Realjobmatch.com (Canceled)"/>
    <s v="Realjobmatch is not just a job search site but a matching site , matching the right jobseekers with the best jobs."/>
    <b v="0"/>
    <n v="30000"/>
    <n v="0"/>
    <s v="canceled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  <s v="web"/>
  </r>
  <r>
    <n v="2387"/>
    <s v="Building an interactive web-based health community."/>
    <s v="Learning should be fun! Effective health education includes the person's learning strengths, preferences and cultural perspective."/>
    <b v="0"/>
    <n v="150000"/>
    <n v="1026"/>
    <s v="canceled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b v="0"/>
    <n v="37000"/>
    <n v="463"/>
    <s v="canceled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  <s v="web"/>
  </r>
  <r>
    <n v="2389"/>
    <s v="Et si Kiwwi vous trouvait un job ? (Canceled)"/>
    <s v="Kiwwi va dÃ©poussiÃ©rer le marchÃ© de l'emploi, avec peu de moyens mais de trÃ¨s bonnes idÃ©es, cependant, nous avons besoin de vous !"/>
    <b v="0"/>
    <n v="16000"/>
    <n v="30"/>
    <s v="canceled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b v="0"/>
    <n v="510000"/>
    <n v="0"/>
    <s v="canceled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  <s v="web"/>
  </r>
  <r>
    <n v="2391"/>
    <s v="oToBOTS.com - Freedom from high cost auto repairs (Canceled)"/>
    <s v="Using the power of internet to help people save hundreds in car repair."/>
    <b v="0"/>
    <n v="20000"/>
    <n v="25"/>
    <s v="canceled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  <s v="web"/>
  </r>
  <r>
    <n v="2392"/>
    <s v="WILLAMETTE EXTRA BOARD (Canceled)"/>
    <s v="I am asking for $4,200 to launch a unique website serving professionals in any and all industries seeking additional income in Oregon."/>
    <b v="0"/>
    <n v="4200"/>
    <n v="0"/>
    <s v="canceled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  <s v="web"/>
  </r>
  <r>
    <n v="2393"/>
    <s v="Game Swapper (Canceled)"/>
    <s v="Imagine a world where you can swap a video game you're tired of playing for a video game you actually want to play for just $1.50!"/>
    <b v="0"/>
    <n v="100000"/>
    <n v="50"/>
    <s v="canceled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  <s v="web"/>
  </r>
  <r>
    <n v="2394"/>
    <s v="Wriyon - WRIte Your Own (Canceled)"/>
    <s v="We want to create the &quot;Facebook&quot; for Writers. We are working on a new world for people who like to write. Check out more wriyon.com"/>
    <b v="0"/>
    <n v="5000"/>
    <n v="3"/>
    <s v="canceled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  <s v="web"/>
  </r>
  <r>
    <n v="2395"/>
    <s v="VENT it out (Canceled)"/>
    <s v="I am making a social website where people can anonymously or openly vent, All walks of life all over the world"/>
    <b v="0"/>
    <n v="33000"/>
    <n v="0"/>
    <s v="canceled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  <s v="web"/>
  </r>
  <r>
    <n v="2396"/>
    <s v="Projektwebseite (Canceled)"/>
    <s v="I'm creating a website with projects which I'll create later / Ich erstelle eine Webseite mit Projekten, welche ich spÃ¤ter erstelle."/>
    <b v="0"/>
    <n v="5000"/>
    <n v="10"/>
    <s v="canceled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  <s v="web"/>
  </r>
  <r>
    <n v="2397"/>
    <s v="#ADOPTROHINGYA PROJECT (Canceled)"/>
    <s v="Matching refugees with sponsors in the US for 5 years. Our goal is to assist 300 Rohingya refugee families with supportive communities."/>
    <b v="0"/>
    <n v="124000"/>
    <n v="0"/>
    <s v="canceled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  <s v="web"/>
  </r>
  <r>
    <n v="2398"/>
    <s v="Roekee.com (Canceled)"/>
    <s v="The internets new search engine. Looking for funding to develop our backend web indexing software with an emphasis on automation."/>
    <b v="0"/>
    <n v="4000"/>
    <n v="0"/>
    <s v="canceled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s v="web"/>
  </r>
  <r>
    <n v="2399"/>
    <s v="SheLifts - the #1 Female Bodybuilding HUB (Canceled)"/>
    <s v="SheLifts is going to be the number One international social HUB &amp; information resource for women into weight lifting"/>
    <b v="0"/>
    <n v="13000"/>
    <n v="0"/>
    <s v="canceled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  <s v="web"/>
  </r>
  <r>
    <n v="2400"/>
    <s v="NEW 2016 Social Media Litesbook (Canceled)"/>
    <s v="New Innovation of Social Media with New Technology created to bring users even closer togethor - Tabs &amp; Features never seen before!"/>
    <b v="0"/>
    <n v="50000"/>
    <n v="0"/>
    <s v="canceled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b v="0"/>
    <n v="28000"/>
    <n v="201"/>
    <s v="failed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  <s v="food trucks"/>
  </r>
  <r>
    <n v="2402"/>
    <s v="Cupcake Truck Unite"/>
    <s v="Small town, delicious treats, and a mobile truck"/>
    <b v="0"/>
    <n v="12000"/>
    <n v="52"/>
    <s v="failed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b v="0"/>
    <n v="1200"/>
    <n v="202"/>
    <s v="failed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  <s v="food trucks"/>
  </r>
  <r>
    <n v="2404"/>
    <s v="Square Donuts Truck"/>
    <s v="We would love another Donut Food Truck for your famous Square Donuts.  We have one successful truck and retail store open already!"/>
    <b v="0"/>
    <n v="15000"/>
    <n v="0"/>
    <s v="failed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  <s v="food trucks"/>
  </r>
  <r>
    <n v="2405"/>
    <s v="JoyShtick Food Truck"/>
    <s v="We are the first gaming-themed food truck, bringing gourmet pub fare to the Jacksonville area."/>
    <s v="food"/>
    <n v="5000"/>
    <n v="1126"/>
    <s v="failed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  <s v="food trucks"/>
  </r>
  <r>
    <n v="2406"/>
    <s v="Arnold's Happy Days Food Truck"/>
    <s v="Be a part of something BIG, support us in opening the best burger truck in Tacoma! ~ &quot;So I donâ€™t have to dream alone!&quot;"/>
    <s v="food"/>
    <n v="3250"/>
    <n v="1345"/>
    <s v="failed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b v="0"/>
    <n v="22000"/>
    <n v="5557"/>
    <s v="failed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  <s v="food trucks"/>
  </r>
  <r>
    <n v="2408"/>
    <s v="Sabroso On Wheels"/>
    <s v="A US Army Vet trying to get a Peruvian food truck going! Really good Peruvian food now mobile!"/>
    <b v="0"/>
    <n v="15000"/>
    <n v="30"/>
    <s v="failed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  <s v="food trucks"/>
  </r>
  <r>
    <n v="2409"/>
    <s v="Johnny's Food Truck a Puerto Rican and BBQ infusion"/>
    <s v="I am looking to start a food truck with an infusion of my Puerto Rican heritage and my love for BBQ."/>
    <s v="food"/>
    <n v="25000"/>
    <n v="460"/>
    <s v="failed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  <s v="food trucks"/>
  </r>
  <r>
    <n v="2410"/>
    <s v="Websters grill truck       slow cooked meats"/>
    <s v="Websters grill truck the best slow cooked meats on hot coals_x000a_Beef bisket, roast Lamb, roast chicken, Ribs, burgers, sliders,"/>
    <b v="0"/>
    <n v="15000"/>
    <n v="0"/>
    <s v="failed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  <s v="food trucks"/>
  </r>
  <r>
    <n v="2411"/>
    <s v="Was ist das"/>
    <s v="I want to create an authentic German food truck to travel all over the US. Spreading amazing German Food to Summer Time Music Festivals"/>
    <b v="0"/>
    <n v="25000"/>
    <n v="151"/>
    <s v="failed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b v="0"/>
    <n v="8000"/>
    <n v="0"/>
    <s v="failed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  <s v="food trucks"/>
  </r>
  <r>
    <n v="2413"/>
    <s v="Lone Pine Coffee Brewery"/>
    <s v="Lone Pine Coffee Brewery will be a portable third-wave coffee shop available for wedding receptions and other events!"/>
    <b v="0"/>
    <n v="3000"/>
    <n v="25"/>
    <s v="failed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s v="food"/>
    <n v="15000"/>
    <n v="460"/>
    <s v="failed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  <s v="food trucks"/>
  </r>
  <r>
    <n v="2415"/>
    <s v="Local Food Truck is Off the Hoof!"/>
    <s v="It will be ridiculously easy to become addicted to the full, rich flavor of locally raised beef, pork, and more..."/>
    <s v="food"/>
    <n v="60000"/>
    <n v="335"/>
    <s v="failed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  <s v="food trucks"/>
  </r>
  <r>
    <n v="2416"/>
    <s v="Smokin' J's BBQ. food truck"/>
    <s v="ex school bus redesigned into pickup truck complete with giant meat smoker in &quot;bed&quot; of truck and kitchen in the &quot;cab&quot; of the truck."/>
    <s v="food"/>
    <n v="20000"/>
    <n v="5"/>
    <s v="failed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  <s v="food trucks"/>
  </r>
  <r>
    <n v="2417"/>
    <s v="I want to make the best fried chicken!!"/>
    <s v="I have been working on a recipe for 20 years now and need to perfect it!  Also want to do a gluten free version, then open a food truck"/>
    <b v="0"/>
    <n v="1000"/>
    <n v="0"/>
    <s v="failed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s v="food trucks"/>
  </r>
  <r>
    <n v="2418"/>
    <s v="Mexican food truck"/>
    <s v="I want to start my food truck business."/>
    <s v="food"/>
    <n v="25000"/>
    <n v="5"/>
    <s v="failed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s v="food"/>
    <n v="3000"/>
    <n v="0"/>
    <s v="failed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  <s v="food trucks"/>
  </r>
  <r>
    <n v="2420"/>
    <s v="Pangea Cuisines &quot;Continental Drift&quot; A Paleo food Truck!"/>
    <s v="Pangea Cuisines offers authentic hand crafted dishes, utilizing fresh ingredients selected that very morning."/>
    <s v="food"/>
    <n v="16870"/>
    <n v="2501"/>
    <s v="failed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  <s v="food trucks"/>
  </r>
  <r>
    <n v="2421"/>
    <s v="hot dog cart"/>
    <s v="help me start Merrill's first hot dog cart in this empty lot"/>
    <b v="0"/>
    <n v="6000"/>
    <n v="1"/>
    <s v="failed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  <s v="food trucks"/>
  </r>
  <r>
    <n v="2422"/>
    <s v="Help starting a family owned food truck"/>
    <s v="Family owned business serving BBQ and seafood to the public"/>
    <s v="food"/>
    <n v="500"/>
    <n v="1"/>
    <s v="failed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  <s v="food trucks"/>
  </r>
  <r>
    <n v="2423"/>
    <s v="FBTR BBQ"/>
    <s v="FBTR is a Texas-style, North Carolina based, homemade BBQ company looking to bring good meat to the masses."/>
    <b v="0"/>
    <n v="60000"/>
    <n v="8"/>
    <s v="failed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  <s v="food trucks"/>
  </r>
  <r>
    <n v="2424"/>
    <s v="Lily and Memphs"/>
    <s v="Great and creative food from the heart in the form of a sweet food truck!"/>
    <b v="0"/>
    <n v="25000"/>
    <n v="310"/>
    <s v="failed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  <s v="food trucks"/>
  </r>
  <r>
    <n v="2425"/>
    <s v="Food Cart Tour With Raz Simone and Macklemore"/>
    <s v="I have the chance to take my Food Cart Business on the road. This is a major opportunity for a lot of people to learn and prosper."/>
    <s v="food"/>
    <n v="3500"/>
    <n v="1"/>
    <s v="failed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  <s v="food trucks"/>
  </r>
  <r>
    <n v="2426"/>
    <s v="The Low-Calorie Food Truck"/>
    <s v="Aspiring to create a food truck with many delicious low calorie meals to encourage healthy eating while enjoying every bite."/>
    <s v="food"/>
    <n v="20000"/>
    <n v="0"/>
    <s v="failed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s v="food trucks"/>
  </r>
  <r>
    <n v="2427"/>
    <s v="Wraps in a snap. Fast lunch with a gourmet punch!"/>
    <s v="Fast and simple lunches for those on the go.  All (lunch) deals $10 or less."/>
    <b v="0"/>
    <n v="50000"/>
    <n v="1"/>
    <s v="failed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  <s v="food trucks"/>
  </r>
  <r>
    <n v="2428"/>
    <s v="Premium Burgers"/>
    <s v="From Moo 2 You! We want to offer premium burgers to a taco flooded environment."/>
    <b v="0"/>
    <n v="35000"/>
    <n v="1"/>
    <s v="failed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b v="0"/>
    <n v="140000"/>
    <n v="2005"/>
    <s v="failed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  <s v="food trucks"/>
  </r>
  <r>
    <n v="2430"/>
    <s v="It's so cute! - Great food!"/>
    <s v="This little guy will be circling the streets of Brickell &amp; Wynwood in Miami serving Venezuelan dishes. It needs TLC and some equipment"/>
    <b v="0"/>
    <n v="3000"/>
    <n v="21"/>
    <s v="failed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  <s v="food trucks"/>
  </r>
  <r>
    <n v="2431"/>
    <s v="Murphy's good eatin'"/>
    <s v="Go to Colorado and run a food truck with homemade food of all kinds."/>
    <b v="0"/>
    <n v="100000"/>
    <n v="2"/>
    <s v="failed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  <s v="food trucks"/>
  </r>
  <r>
    <n v="2432"/>
    <s v="funding for bbq trailer"/>
    <s v="Looking to start competition cooking and need start-up help.  Offering brisket tasting to all contributors."/>
    <b v="0"/>
    <n v="14000"/>
    <n v="2"/>
    <s v="failed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  <s v="food trucks"/>
  </r>
  <r>
    <n v="2433"/>
    <s v="TWIZTID CREATIONS"/>
    <s v="I want to create an amazing menu that no one eals has.I have great ideas like a non-traditional pb&amp;j thats wraped in an eggroll &amp; fried"/>
    <b v="0"/>
    <n v="10000"/>
    <n v="0"/>
    <s v="failed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  <s v="food trucks"/>
  </r>
  <r>
    <n v="2434"/>
    <s v="Fresh fruit and veggies for the hood!"/>
    <s v="Mobile food truck loaded with locally grown fresh fruits and veggies. Caters to the inner-city and zip codes known as food deserts."/>
    <b v="0"/>
    <n v="20000"/>
    <n v="26"/>
    <s v="failed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  <s v="food trucks"/>
  </r>
  <r>
    <n v="2435"/>
    <s v="Paleo food as a Take Away-food, order and pay in the app"/>
    <s v="Healthy, paleo food nearby gym and office areas. You pic your order and pay in the app and pic your time for just pic up the food."/>
    <s v="food"/>
    <n v="250000"/>
    <n v="1224"/>
    <s v="failed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b v="0"/>
    <n v="117000"/>
    <n v="45"/>
    <s v="failed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  <s v="food trucks"/>
  </r>
  <r>
    <n v="2437"/>
    <s v="Cuppa Gumbos"/>
    <s v="Homemade Gumbo, Stews and Curry to be served hot and fresh everyday at any festival or concert we can attend."/>
    <b v="0"/>
    <n v="8000"/>
    <n v="0"/>
    <s v="failed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  <s v="food trucks"/>
  </r>
  <r>
    <n v="2438"/>
    <s v="FOOD|Art"/>
    <s v="I'm starting a catering and food truck business of southern comfort food. My FOOD is my Art!  _x000a_Thanks for you help!"/>
    <b v="0"/>
    <n v="15000"/>
    <n v="50"/>
    <s v="failed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  <s v="food trucks"/>
  </r>
  <r>
    <n v="2439"/>
    <s v="Pillow Puffs Concessions"/>
    <s v="Expand cotton candy concession to include other foods and purchase a trailer to haul._x000a_Purchase unstuffed pets to fill with cotton candy"/>
    <b v="0"/>
    <n v="10000"/>
    <n v="0"/>
    <s v="failed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  <s v="food trucks"/>
  </r>
  <r>
    <n v="2440"/>
    <s v="The first green Food Truck in Phnom Penh"/>
    <s v="Starting a entire clean energy food truck and set a new standard for Cambodia"/>
    <s v="food"/>
    <n v="5000"/>
    <n v="10"/>
    <s v="failed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  <s v="food trucks"/>
  </r>
  <r>
    <n v="2441"/>
    <s v="Bring Alchemy Pops to the People!"/>
    <s v="YOU can help Alchemy Pops POP up on a street near you!"/>
    <b v="0"/>
    <n v="7500"/>
    <n v="8091"/>
    <s v="successful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  <s v="small batch"/>
  </r>
  <r>
    <n v="2442"/>
    <s v="Young Mountain Tea: A New White Tea from India's Himalayas"/>
    <s v="The first tea from a new sustainable tea region in India's young, rising Himalayas."/>
    <b v="0"/>
    <n v="24000"/>
    <n v="30226"/>
    <s v="successful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  <s v="small batch"/>
  </r>
  <r>
    <n v="2443"/>
    <s v="VEGA: One-of-A-Kind Coffee that Changes Lives"/>
    <s v="We empower coffee farmers to process their own premium beans, and connect them directly with coffee lovers on our online marketplace."/>
    <b v="0"/>
    <n v="20000"/>
    <n v="40502.99"/>
    <s v="successful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s v="small batch"/>
  </r>
  <r>
    <n v="2444"/>
    <s v="Trish's Truffles &amp; Sweet Treats."/>
    <s v="Chocolate Truffles &amp; Sweet Treats handcrafted the European traditional way.  One bite and you will always want to eat dessert first!"/>
    <b v="0"/>
    <n v="3000"/>
    <n v="3258"/>
    <s v="successful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b v="0"/>
    <n v="5000"/>
    <n v="8640"/>
    <s v="successful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  <s v="small batch"/>
  </r>
  <r>
    <n v="2446"/>
    <s v="Brooklyn Cookie Company is growing!"/>
    <s v="The Brooklyn Cookie Company plans to bring our signature &quot;Mushroom&quot; Meringue Cookies and Just Meringues! to stores around the country!"/>
    <b v="0"/>
    <n v="5000"/>
    <n v="8399"/>
    <s v="successful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  <s v="small batch"/>
  </r>
  <r>
    <n v="2447"/>
    <s v="The Workingman's Cake by Delectabites"/>
    <s v="Some days you just need cake! Homemade cake, wild (and classic) flavors, icing on the inside and shipped fresh to your home or office!"/>
    <b v="0"/>
    <n v="2500"/>
    <n v="10680"/>
    <s v="successful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  <s v="small batch"/>
  </r>
  <r>
    <n v="2448"/>
    <s v="Ninja Narwhal Coffee Company 13oz. Campfire Coffee Mug"/>
    <s v="New ninja-cool campfire coffee mug from Ninja Narwhal Coffee Company. Perfect for holding 13oz of the best coffee in the universe!"/>
    <b v="0"/>
    <n v="400"/>
    <n v="430"/>
    <s v="successful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  <s v="small batch"/>
  </r>
  <r>
    <n v="2449"/>
    <s v="Born to Crunch - Jackson Holesome Granola"/>
    <s v="Wholesome, gluten-free, crunchy granola hand-baked in Jackson, WY. Rich in protein, omega 3's, and fiber. Help me get it to you!"/>
    <b v="0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  <s v="small batch"/>
  </r>
  <r>
    <n v="2450"/>
    <s v="Old Coast Ales: Brewery and Taproom"/>
    <s v="Old Coast Ales will be St. Augustine's very own micro brewery where our focus will be on creating unique and traditional beer styles."/>
    <b v="0"/>
    <n v="15000"/>
    <n v="15230.03"/>
    <s v="successful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  <s v="small batch"/>
  </r>
  <r>
    <n v="2451"/>
    <s v="Boss Balls Protein Balls"/>
    <s v="Meet the best tasting high protein, low sugar protein snack on the planet. Guaranteed to turn you into a stone cold fox."/>
    <b v="0"/>
    <n v="10000"/>
    <n v="11545"/>
    <s v="successful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s v="food"/>
    <n v="600"/>
    <n v="801"/>
    <s v="successful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  <s v="small batch"/>
  </r>
  <r>
    <n v="2453"/>
    <s v="Bounce Jerky - Natural - Hand-Crafted - Quality"/>
    <s v="Creating naturally smoked Jerky without the use of artificial ingredients or preservatives. A healthier snack that taste great!"/>
    <b v="0"/>
    <n v="3000"/>
    <n v="4641"/>
    <s v="successful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s v="small batch"/>
  </r>
  <r>
    <n v="2454"/>
    <s v="Bine Brewing - Brewed Within Reach"/>
    <s v="Beer. Delicious, Salem made beer. Only the freshest, small batch beer straight from the source. Our beer is brewed within reach."/>
    <b v="0"/>
    <n v="35000"/>
    <n v="35296"/>
    <s v="successful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  <s v="small batch"/>
  </r>
  <r>
    <n v="2455"/>
    <s v="Yo Mama's Sauces &amp; Rubs"/>
    <s v="Mama wants everyone to try her secret recipes for sauces and rubs. She uses only the freshest ingredients for them."/>
    <b v="0"/>
    <n v="300"/>
    <n v="546"/>
    <s v="successful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  <s v="small batch"/>
  </r>
  <r>
    <n v="2456"/>
    <s v="Beef Sticks to Chomp On!!"/>
    <s v="These beef sticks will make your taste buds dance with happiness. Plus they are healthier than most available today!"/>
    <b v="0"/>
    <n v="1500"/>
    <n v="2713"/>
    <s v="successful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s v="small batch"/>
  </r>
  <r>
    <n v="2457"/>
    <s v="NDWK The North Dakota Wine Kitchen"/>
    <s v="If you love wine, and have ever dreamed of crafting your own. You can in 3 easy steps.  Sample~Sprinkle~Savor."/>
    <b v="0"/>
    <n v="23000"/>
    <n v="23530"/>
    <s v="successful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s v="small batch"/>
  </r>
  <r>
    <n v="2458"/>
    <s v="Smoke, Loaf &amp; Saucer"/>
    <s v="Three ladies starting a small bakery/toast bar concept @SmorgasburgLA.  House made pastries and bread using local and fun ingredients."/>
    <s v="Comedy"/>
    <n v="5000"/>
    <n v="5509"/>
    <s v="successful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b v="0"/>
    <n v="30000"/>
    <n v="30675"/>
    <s v="successful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s v="small batch"/>
  </r>
  <r>
    <n v="2460"/>
    <s v="Grano: The Good Place to Get Great Bread"/>
    <s v="A humble and homey bakery passionately obsessed with good bread. Grano will fast become your favorite neighborhood food hub."/>
    <b v="0"/>
    <n v="8500"/>
    <n v="8567"/>
    <s v="successful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  <s v="small batch"/>
  </r>
  <r>
    <n v="2461"/>
    <s v="Christian &amp; The Sinners"/>
    <s v="Songs of faith and worship that are so deeply spiritual you could sing them in church, so down to earth you could play them in a bar."/>
    <b v="0"/>
    <n v="7500"/>
    <n v="7785"/>
    <s v="successful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  <s v="indie rock"/>
  </r>
  <r>
    <n v="2462"/>
    <s v="Help CHURCHES turn this song into an LGBT anthem!"/>
    <s v="CHURCHES, an indie rock band from Oakland, CA, is recording a new single about marriage equality and pressing it to 7&quot; vinyl."/>
    <b v="0"/>
    <n v="3000"/>
    <n v="3321.25"/>
    <s v="successful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  <s v="indie rock"/>
  </r>
  <r>
    <n v="2463"/>
    <s v="Emma Ate the Lion &quot;Songs Two Count Too&quot;"/>
    <s v="Emma Ate The Lion's debut full length album"/>
    <b v="0"/>
    <n v="2000"/>
    <n v="2325"/>
    <s v="successful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  <s v="indie rock"/>
  </r>
  <r>
    <n v="2464"/>
    <s v="The Enemy Feathers NEW EP"/>
    <s v="The Enemy Feathers are passing the proverbial hat to see if we can raise enough money to complete Our NEW EP"/>
    <b v="0"/>
    <n v="2000"/>
    <n v="2222"/>
    <s v="successful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  <s v="indie rock"/>
  </r>
  <r>
    <n v="2465"/>
    <s v="The Lion Oh My - Our first full length release"/>
    <s v="An indie band from Spokane, WA looking to master and package their first full length album."/>
    <b v="0"/>
    <n v="700"/>
    <n v="1261"/>
    <s v="successful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  <s v="indie rock"/>
  </r>
  <r>
    <n v="2466"/>
    <s v="Jesse Alexander's Independent Debut Album"/>
    <s v="With big dreams and big sounds, Jesse Alexander's Debut album titled &quot;For Once&quot; brings Indie Rock to a whole new level."/>
    <b v="0"/>
    <n v="2500"/>
    <n v="2500"/>
    <s v="successful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  <s v="indie rock"/>
  </r>
  <r>
    <n v="2467"/>
    <s v="Nature Boy Explorer EP"/>
    <s v="We've finished our first EP and we're taking it on the road in three weeks! Help us fund manufacturing?"/>
    <b v="0"/>
    <n v="1000"/>
    <n v="1185"/>
    <s v="successful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  <s v="indie rock"/>
  </r>
  <r>
    <n v="2468"/>
    <s v="New &quot;Jesse Denaro&quot; Album!"/>
    <s v="Please donate, support &amp; share this project so that I may be able to record my new EP this fall!"/>
    <b v="0"/>
    <n v="2000"/>
    <n v="2144.34"/>
    <s v="successful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  <s v="indie rock"/>
  </r>
  <r>
    <n v="2469"/>
    <s v="Some Dark, Beautiful Morning - Greg Byers' EP"/>
    <s v="All the music for my EP of cello-fusion originals is complete. All I need now is your help to get it mastered &amp; pressed to CD &amp; vinyl!"/>
    <b v="0"/>
    <n v="1200"/>
    <n v="1364"/>
    <s v="successful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  <s v="indie rock"/>
  </r>
  <r>
    <n v="2470"/>
    <s v="Geoff Zimmerman's Urban-Folk/ Indie-Rock Album"/>
    <s v="Music is my passion.  I've been recording this album for 2 years now, and I just want the world to finally hear it!"/>
    <b v="0"/>
    <n v="1000"/>
    <n v="1031.6400000000001"/>
    <s v="successful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b v="0"/>
    <n v="500"/>
    <n v="640"/>
    <s v="successful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b v="0"/>
    <n v="7500"/>
    <n v="10182.02"/>
    <s v="successful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  <s v="indie rock"/>
  </r>
  <r>
    <n v="2473"/>
    <s v="Mike Midwestern &quot;Oh My Soul&quot; Album"/>
    <s v="Wrote some new songs and it turned into an album. I even have a title already, &quot;Oh My Soul&quot;. Would love your support!"/>
    <b v="0"/>
    <n v="2000"/>
    <n v="2000"/>
    <s v="successful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  <s v="indie rock"/>
  </r>
  <r>
    <n v="2474"/>
    <s v="Suggestion's Upcoming Album!"/>
    <s v="Even though were still recording our first album, were taking pre orders to help with manufacturing costs. We have a lot to cover with this CD/ DVD. "/>
    <b v="0"/>
    <n v="5000"/>
    <n v="5000.18"/>
    <s v="successful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  <s v="indie rock"/>
  </r>
  <r>
    <n v="2475"/>
    <s v="BRANDTSON - &quot;Send Us A Signal&quot; Vinyl LP"/>
    <s v="Help BRANDTSON and DREAMOVERrecords press their 2004 record, &quot;Send Us A Signal&quot;."/>
    <b v="0"/>
    <n v="2500"/>
    <n v="2618"/>
    <s v="successful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  <s v="indie rock"/>
  </r>
  <r>
    <n v="2476"/>
    <s v="Arts &amp; Crafts"/>
    <s v="Eleven songs, the accumulation of several memorable occurrences in a sleepy town; stories of fiction &amp; fact."/>
    <b v="0"/>
    <n v="3200"/>
    <n v="3360.72"/>
    <s v="successful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  <s v="indie rock"/>
  </r>
  <r>
    <n v="2477"/>
    <s v="Debut Album"/>
    <s v="Releasing my first album in August, and I need your help in order to get it done!"/>
    <b v="0"/>
    <n v="750"/>
    <n v="1285"/>
    <s v="successful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b v="0"/>
    <n v="8000"/>
    <n v="10200"/>
    <s v="successful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  <s v="indie rock"/>
  </r>
  <r>
    <n v="2479"/>
    <s v="FUEL FAKE NATIVES"/>
    <s v="Fake Natives is headed on tour this summer. Help them fill their tank with fossil fuels."/>
    <b v="0"/>
    <n v="300"/>
    <n v="400.33"/>
    <s v="successful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  <s v="indie rock"/>
  </r>
  <r>
    <n v="2480"/>
    <s v="Either, Either EP"/>
    <s v="We are a band from Long Beach, Ca looking to record our first EP. Any little bit counts and your support would mean the world to us!"/>
    <b v="0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  <s v="indie rock"/>
  </r>
  <r>
    <n v="2481"/>
    <s v="The Chrome Cranks launch PR campaign for new album!"/>
    <s v="To support the media blitz for their brand-new album, the band is offering a Kickstarter-only EP and other amazing premiums."/>
    <b v="0"/>
    <n v="4000"/>
    <n v="4516.4399999999996"/>
    <s v="successful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  <s v="indie rock"/>
  </r>
  <r>
    <n v="2482"/>
    <s v="Journey to Japan"/>
    <s v="Singer Jude Roberts has been asked to perform his song &quot;The Flood&quot;  in Hiroshima.  You can assist in making this opportunity a reality."/>
    <b v="0"/>
    <n v="1000"/>
    <n v="1001"/>
    <s v="successful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  <s v="indie rock"/>
  </r>
  <r>
    <n v="2483"/>
    <s v="Intangible Animal's &quot;Oh The Humanity&quot; Tour"/>
    <s v="Send Intangible Animal on our first West Coast Tour!!! The fate of the world rests in your hands."/>
    <b v="0"/>
    <n v="1100"/>
    <n v="1251"/>
    <s v="successful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b v="0"/>
    <n v="3500"/>
    <n v="4176.1099999999997"/>
    <s v="successful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  <s v="indie rock"/>
  </r>
  <r>
    <n v="2485"/>
    <s v="Calli Dollinger and The Dusters Fall Tour Fund"/>
    <s v="We're trying to fund a fall tour to Dallas,  where we will record our debut album with Grammy award-winning producer, Stuart Sikes."/>
    <b v="0"/>
    <n v="2000"/>
    <n v="2065"/>
    <s v="successful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b v="0"/>
    <n v="300"/>
    <n v="797"/>
    <s v="successful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  <s v="indie rock"/>
  </r>
  <r>
    <n v="2487"/>
    <s v="Copyrighting 1978 Champs Finished Album"/>
    <s v="Raise enough money to fund the copyright cost for the full length indie rock record we spent the year recording."/>
    <b v="0"/>
    <n v="1500"/>
    <n v="1500.76"/>
    <s v="successful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  <s v="indie rock"/>
  </r>
  <r>
    <n v="2488"/>
    <s v="Pull Some Strings For Jameson Elder"/>
    <s v="Nashville independent singer/songwriter Jameson Elder making a new album! Check out the video to preview the single &quot;Take Me Back&quot;!"/>
    <b v="0"/>
    <n v="3000"/>
    <n v="3201"/>
    <s v="successful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  <s v="indie rock"/>
  </r>
  <r>
    <n v="2489"/>
    <s v="&quot;Death Anxiety&quot;, a new album by Pocket Vinyl"/>
    <s v="A new Pocket Vinyl album focusing on all things about death: what it is, feels like, leads to, and how the idea of God fits into it."/>
    <b v="0"/>
    <n v="3500"/>
    <n v="4678.5"/>
    <s v="successful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  <s v="indie rock"/>
  </r>
  <r>
    <n v="2490"/>
    <s v="The Offbeats Summer Tour 2012"/>
    <s v="We are trying to fund our first multi-state tour this summer in an effort to get our music out to as many people as possible."/>
    <b v="0"/>
    <n v="500"/>
    <n v="607"/>
    <s v="successful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  <s v="indie rock"/>
  </r>
  <r>
    <n v="2491"/>
    <s v="Nathan Evans - Remove The Illusion EP "/>
    <s v="Nathan Evans, instrumental rock guitarist and official V3fights.com artist, is releasing his first solo EP entitled Remove The Illusion"/>
    <b v="0"/>
    <n v="500"/>
    <n v="516"/>
    <s v="successful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  <s v="indie rock"/>
  </r>
  <r>
    <n v="2492"/>
    <s v="SUPER NICE EP 2012"/>
    <s v="We're a band from Hawaii trying to produce our first EP and we need help!"/>
    <b v="0"/>
    <n v="600"/>
    <n v="750"/>
    <s v="successful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  <s v="indie rock"/>
  </r>
  <r>
    <n v="2493"/>
    <s v="Lets Make A Record Together!"/>
    <s v="Making the record I've always dreamed of, and I want you to be part of the journey. Join me and let's make a great album together!"/>
    <b v="0"/>
    <n v="20000"/>
    <n v="25740"/>
    <s v="successful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b v="0"/>
    <n v="1500"/>
    <n v="1515.08"/>
    <s v="successful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b v="0"/>
    <n v="1500"/>
    <n v="1913.05"/>
    <s v="successful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s v="indie rock"/>
  </r>
  <r>
    <n v="2496"/>
    <s v="Lynn Haven - The First Album, &quot;Fair Weather Friends&quot;"/>
    <s v="Be a part of making the first Lynn Haven album, &quot;Fair Weather Friends.&quot;"/>
    <b v="0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b v="0"/>
    <n v="4000"/>
    <n v="4510.8599999999997"/>
    <s v="successful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  <s v="indie rock"/>
  </r>
  <r>
    <n v="2498"/>
    <s v="Race Bandit's Debut EP Validated"/>
    <s v="We've been working hard on getting our music out and we are taking the final steps to releasing our EP, but we need your help."/>
    <b v="0"/>
    <n v="1000"/>
    <n v="1056"/>
    <s v="successful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  <s v="indie rock"/>
  </r>
  <r>
    <n v="2499"/>
    <s v="Ryan Hamilton : UK House Party Tour 2013"/>
    <s v="Ryan is headed to the UK for a series of Private House Parties! He needs your help. Don't miss your chance to be a part of the fun!"/>
    <b v="0"/>
    <n v="4000"/>
    <n v="8105"/>
    <s v="successful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  <s v="indie rock"/>
  </r>
  <r>
    <n v="2500"/>
    <s v="Completing &quot;God's Justice&quot;"/>
    <s v="ST's 4th LP has been tracked and mixed, but before he can set it free upon the world, it needs proper mastering and pressing!"/>
    <b v="0"/>
    <n v="600"/>
    <n v="680"/>
    <s v="successful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s v="indie rock"/>
  </r>
  <r>
    <n v="2501"/>
    <s v="The Bent King board game cafÃ© and wine lounge"/>
    <s v="Locally owned board game cafÃ© focused on keeping it local with fresh food, craft beer, wine, and, of course, all your favourite games!"/>
    <b v="0"/>
    <n v="11000"/>
    <n v="281"/>
    <s v="failed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  <s v="restaurants"/>
  </r>
  <r>
    <n v="2502"/>
    <s v="Cupcake Chaos"/>
    <s v="A small sweet shop featuring the cupcake variety offered by Cupcake Chaos, candy, cotton candy, shakes and malts, located in Dalhart,TX"/>
    <b v="0"/>
    <n v="110000"/>
    <n v="86"/>
    <s v="failed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  <s v="restaurants"/>
  </r>
  <r>
    <n v="2503"/>
    <s v="Cardinal Bistro BYOB Start Up"/>
    <s v="Cardinal Bistro will be Contemporary American dinning establishment based in Ventnor, NJ featuring local, seasonal ingredients."/>
    <b v="0"/>
    <n v="10000"/>
    <n v="0"/>
    <s v="failed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  <s v="restaurants"/>
  </r>
  <r>
    <n v="2504"/>
    <s v="Halal Restaurant and Internet Cafe"/>
    <s v="Halal Restaurant and Internet Cafe 20 percent of profits will go to building masjids."/>
    <b v="0"/>
    <n v="35000"/>
    <n v="0"/>
    <s v="failed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  <s v="restaurants"/>
  </r>
  <r>
    <n v="2505"/>
    <s v="PASTATUTION"/>
    <s v="PASTATUTION- The act or practice of engaging in Pasta Making for money.  _x000a__x000a_Help us get the Arcobaleno Pasta Extruder!"/>
    <b v="0"/>
    <n v="7000"/>
    <n v="0"/>
    <s v="failed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  <s v="restaurants"/>
  </r>
  <r>
    <n v="2506"/>
    <s v="Bowlz Cafe, Hull"/>
    <s v="Love cereal as much as we do? Then we need your help! We are opening a worldwide cereal cafe, serving the best in imported cereals!"/>
    <b v="0"/>
    <n v="5000"/>
    <n v="30"/>
    <s v="failed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  <s v="restaurants"/>
  </r>
  <r>
    <n v="2507"/>
    <s v="Help Cafe Talavera get a New Kitchen!"/>
    <s v="Unique dishes for a unique city!."/>
    <b v="0"/>
    <n v="42850"/>
    <n v="0"/>
    <s v="failed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  <s v="restaurants"/>
  </r>
  <r>
    <n v="2508"/>
    <s v="Silver Linning Gourmet Fudge"/>
    <s v="I make Amazing homemade fudge available in 18 flavors. I want to open my own business to be able to let my area eat my incredible fudge"/>
    <b v="0"/>
    <n v="20000"/>
    <n v="0"/>
    <s v="failed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s v="restaurants"/>
  </r>
  <r>
    <n v="2509"/>
    <s v="&quot;Chuck J. Brubecker&quot;"/>
    <s v="Relax in a new Cheesecake Lounge in London, serving freshly made cheesecakes, all day and all night, along with great coffees and teas."/>
    <b v="0"/>
    <n v="95000"/>
    <n v="1000"/>
    <s v="failed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  <s v="restaurants"/>
  </r>
  <r>
    <n v="2510"/>
    <s v="Dugout Dogs, Americas love of hot dogs and baseball!"/>
    <s v="Dugout Dogs will be specializing in the many hot dog and sausage styles sold at baseball parks around Major League Baseball (MLB)."/>
    <b v="0"/>
    <n v="50000"/>
    <n v="75"/>
    <s v="failed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  <s v="restaurants"/>
  </r>
  <r>
    <n v="2511"/>
    <s v="loluli's"/>
    <s v="Fresh Fast Food. A bbq ramen bar thats healthy, tasty and made to order right in front of your eyes....... From flame to bowl"/>
    <b v="0"/>
    <n v="100000"/>
    <n v="0"/>
    <s v="failed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  <s v="restaurants"/>
  </r>
  <r>
    <n v="2512"/>
    <s v="Somethin' Tasty"/>
    <s v="Somethin' Tasty is a unique coffee, pastry &amp; retail store. We consign from all local sources: pottery, glass &amp; art."/>
    <b v="0"/>
    <n v="1150"/>
    <n v="0"/>
    <s v="failed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  <s v="restaurants"/>
  </r>
  <r>
    <n v="2513"/>
    <s v="Yahu Restaurants"/>
    <s v="Wir wollen einen Ort erschaffen an dem man sich wohlfÃ¼hlen kann, ein Ort an dem die Gedanken frei sind und man das Essen genieÃŸen kann."/>
    <b v="0"/>
    <n v="180000"/>
    <n v="0"/>
    <s v="failed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  <s v="restaurants"/>
  </r>
  <r>
    <n v="2514"/>
    <s v="Lunch For Tots"/>
    <s v="My little cafe has been challenged to provide healthy, fun lunches to kids at a Montessori School. Local/organic as much as possible."/>
    <s v="Comedy"/>
    <n v="12000"/>
    <n v="210"/>
    <s v="failed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b v="0"/>
    <n v="5000"/>
    <n v="930"/>
    <s v="failed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  <s v="restaurants"/>
  </r>
  <r>
    <n v="2516"/>
    <s v="Morning Glory"/>
    <s v="Hi, everyone my name is Alex, and i want to create not just a cafe spot, but a place that gives everyone a nice warm homey feeling."/>
    <b v="0"/>
    <n v="22000"/>
    <n v="0"/>
    <s v="failed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  <s v="restaurants"/>
  </r>
  <r>
    <n v="2517"/>
    <s v="The Canteen"/>
    <s v="KICK START US! Chef-driven dining experience offering a multi-course tasteful and playful menu that hems in familiar seasonal comfort."/>
    <b v="0"/>
    <n v="18000"/>
    <n v="1767"/>
    <s v="failed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  <s v="restaurants"/>
  </r>
  <r>
    <n v="2518"/>
    <s v="Southern California's Backroad Eateries"/>
    <s v="I am traveling the backroads of Southern California, to discover the best out-of-the-way eateries the area has to offer"/>
    <b v="0"/>
    <n v="5000"/>
    <n v="0"/>
    <s v="failed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  <s v="restaurants"/>
  </r>
  <r>
    <n v="2519"/>
    <s v="Kelli's Kitchen"/>
    <s v="Better than your mom's, better than Cracker Barrel, only at Kelli's Kitchen (all from scratch)."/>
    <s v="food"/>
    <n v="150000"/>
    <n v="65"/>
    <s v="failed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  <s v="restaurants"/>
  </r>
  <r>
    <n v="2520"/>
    <s v="The Aurora Outpost Restaurant/NightClub"/>
    <s v="Aurora restaurant/night club, a Star Wars/Star Trek Science fiction community gathering place and club in the Tulsa/Oklahoma city area."/>
    <b v="0"/>
    <n v="100000"/>
    <n v="0"/>
    <s v="failed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b v="0"/>
    <n v="12500"/>
    <n v="13685.99"/>
    <s v="successful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b v="0"/>
    <n v="5000"/>
    <n v="5000"/>
    <s v="successful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  <s v="classical music"/>
  </r>
  <r>
    <n v="2523"/>
    <s v="Pater Noster Project"/>
    <s v="PATER NOSTER (2003) by Thomas Oboe Lee, scored for baritone solo and string quartet.  Hauntingly beautiful, yet never performed."/>
    <b v="0"/>
    <n v="900"/>
    <n v="1408"/>
    <s v="successful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  <s v="classical music"/>
  </r>
  <r>
    <n v="2524"/>
    <s v="Les Bostonades' First CD"/>
    <s v="We're bringing some of our favorite music from the past 10 years to disc for the first time ever."/>
    <b v="0"/>
    <n v="7500"/>
    <n v="7620"/>
    <s v="successful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  <s v="classical music"/>
  </r>
  <r>
    <n v="2525"/>
    <s v="Jenny &amp; Rossâ”‚To Sing in Germany"/>
    <s v="Husband and wife operatic team specializing in German opera. Fundraising for an audition tour of Germany."/>
    <b v="0"/>
    <n v="8000"/>
    <n v="8026"/>
    <s v="successful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s v="classical music"/>
  </r>
  <r>
    <n v="2526"/>
    <s v="10 Years and Counting...a new album by Valor Brass!"/>
    <s v="New music and arrangements, amazing sound, brass chamber music at the highest level!  Be a part of our community!"/>
    <b v="0"/>
    <n v="4000"/>
    <n v="4518"/>
    <s v="successful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  <s v="classical music"/>
  </r>
  <r>
    <n v="2527"/>
    <s v="Britten in Song: A Centennial Celebration"/>
    <s v="Five Programs of Benjamin Britten's vocal works featuring over 20 extraordinary vocalists and pianists."/>
    <b v="0"/>
    <n v="4000"/>
    <n v="4085"/>
    <s v="successful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  <s v="classical music"/>
  </r>
  <r>
    <n v="2528"/>
    <s v="Three Voices"/>
    <s v="I've been offered a contract with HatHut to record Feldman's 'Three Voices', which would be my first solo disc. I need your help!"/>
    <b v="0"/>
    <n v="4000"/>
    <n v="4289.99"/>
    <s v="successful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  <s v="classical music"/>
  </r>
  <r>
    <n v="2529"/>
    <s v="UrbanArias is DC's Contemporary Opera Company"/>
    <s v="Opera. Short. New."/>
    <b v="0"/>
    <n v="6000"/>
    <n v="6257"/>
    <s v="successful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  <s v="classical music"/>
  </r>
  <r>
    <n v="2530"/>
    <s v="OK Mozart Festival premiere by The Tulsa Youth Symphony"/>
    <s v="With your help the Tulsa Youth Symphony will have its premiere appearance at the opening of the OK Mozart Festival, June 6th"/>
    <b v="0"/>
    <n v="6500"/>
    <n v="6500"/>
    <s v="successful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  <s v="classical music"/>
  </r>
  <r>
    <n v="2531"/>
    <s v="Modern Chamber Music"/>
    <s v="The first CD of chamber music composed by John Leupold to be released on PARMA records. The album features solo, duets, and a quartet."/>
    <b v="0"/>
    <n v="4500"/>
    <n v="4518"/>
    <s v="successful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  <s v="classical music"/>
  </r>
  <r>
    <n v="2532"/>
    <s v="The Pacific Guitar Ensemble's Debut Recording!"/>
    <s v="Please help us record our first album, which will contain an exciting collection of works, old and new, for large guitar ensemble!"/>
    <b v="0"/>
    <n v="4000"/>
    <n v="5045"/>
    <s v="successful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  <s v="classical music"/>
  </r>
  <r>
    <n v="2533"/>
    <s v="HOLOGRAPHIC - 2013 Concert and Commission Campaign"/>
    <s v="HOLOGRAPHIC is raising money for our 2013 live, four-concert new music project and to commission composer Jonathan Sokol!"/>
    <b v="0"/>
    <n v="7500"/>
    <n v="8300"/>
    <s v="successful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b v="0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  <s v="classical music"/>
  </r>
  <r>
    <n v="2535"/>
    <s v="Mark Hayes Requiem Recording"/>
    <s v="Mark Hayes: Requiem Recording"/>
    <b v="0"/>
    <n v="20000"/>
    <n v="20755"/>
    <s v="successful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  <s v="classical music"/>
  </r>
  <r>
    <n v="2536"/>
    <s v="Become the subject of my next composition!"/>
    <s v="I create my solo piano Vignettes by encrypting someone's name in the melody. Next up is the fourth Vignette, and I need a subject!"/>
    <b v="0"/>
    <n v="25"/>
    <n v="29"/>
    <s v="successful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b v="0"/>
    <n v="1000"/>
    <n v="1100"/>
    <s v="successful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  <s v="classical music"/>
  </r>
  <r>
    <n v="2538"/>
    <s v="Me, Myself and Albinoni"/>
    <s v="I will record 2 of Tomaso Albinoni's concertos for 2 oboes playing both parts myself."/>
    <b v="0"/>
    <n v="18000"/>
    <n v="20343.169999999998"/>
    <s v="successful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  <s v="classical music"/>
  </r>
  <r>
    <n v="2539"/>
    <s v="The Flying Gambas"/>
    <s v="Help ABS Academy musicians get their cellos, gambas, &amp; contrabasses to San Francisco by supporting their instruments' travel."/>
    <b v="0"/>
    <n v="10000"/>
    <n v="10025"/>
    <s v="successful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  <s v="classical music"/>
  </r>
  <r>
    <n v="2540"/>
    <s v="Vladimir in Butterfly Country"/>
    <s v="â€œVladimir in Butterfly Countryâ€ is a chamber opera by composer Ann Callaway and Jaime Robles, which will premiere October 30, 2011."/>
    <b v="0"/>
    <n v="2500"/>
    <n v="2585"/>
    <s v="successful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b v="0"/>
    <n v="3500"/>
    <n v="3746"/>
    <s v="successful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  <s v="classical music"/>
  </r>
  <r>
    <n v="2542"/>
    <s v="Classical Music by Marquita"/>
    <s v="Marquita Renee Ntim records her first Classical Album, complete with her playing the viola, cello and singing opera."/>
    <b v="0"/>
    <n v="700"/>
    <n v="725"/>
    <s v="successful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b v="0"/>
    <n v="250"/>
    <n v="391"/>
    <s v="successful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  <s v="classical music"/>
  </r>
  <r>
    <n v="2544"/>
    <s v="Singing City Children's Choir"/>
    <s v="Bringing choral music and performance opportunities to under-served youth in West Philadelphia"/>
    <b v="0"/>
    <n v="5000"/>
    <n v="5041"/>
    <s v="successful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  <s v="classical music"/>
  </r>
  <r>
    <n v="2545"/>
    <s v="Larchmere String Quartet Debut Album: Music by Stephan Krehl"/>
    <s v="We're recording our debut album: a CD of the string quartet and clarinet quintet by Stephan Krehl for the Naxos label"/>
    <b v="0"/>
    <n v="2000"/>
    <n v="3906"/>
    <s v="successful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  <s v="classical music"/>
  </r>
  <r>
    <n v="2546"/>
    <s v="Cor Cantiamo's First Commercially Released Recording"/>
    <s v="We want to release an album of choral music by acclaimed Finnish composer Jaakko MÃ¤ntyjÃ¤rvi in 2014"/>
    <b v="0"/>
    <n v="3500"/>
    <n v="3910"/>
    <s v="successful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  <s v="classical music"/>
  </r>
  <r>
    <n v="2547"/>
    <s v="Classical Guitar Music of Hawaii"/>
    <s v="A compilation of Guitar Music by composers Darin Au, Jeff Peterson, Byron Yasui, Bailey Matsuda, Ian O'Sullivan, and Michael Foumai."/>
    <b v="0"/>
    <n v="5500"/>
    <n v="6592"/>
    <s v="successful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b v="0"/>
    <n v="6000"/>
    <n v="6111"/>
    <s v="successful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  <s v="classical music"/>
  </r>
  <r>
    <n v="2549"/>
    <s v="The Miller's Wife, a new opera"/>
    <s v="A new opera in English by Mike Christie to be premiÃ¨red at the Arcola Theatre, London UK from 14th-17th August 2013."/>
    <b v="0"/>
    <n v="1570"/>
    <n v="1614"/>
    <s v="successful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b v="0"/>
    <n v="6500"/>
    <n v="6555"/>
    <s v="successful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  <s v="classical music"/>
  </r>
  <r>
    <n v="2551"/>
    <s v="Mozart Requiem with Bach Cantata 106 &amp; Brahms NÃ¤nie"/>
    <s v="KCS seeks your support to off-set the cost of assembling a professional 25 piece orchestra for two choral performances."/>
    <b v="0"/>
    <n v="3675"/>
    <n v="3775.5"/>
    <s v="successful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  <s v="classical music"/>
  </r>
  <r>
    <n v="2552"/>
    <s v="DAVID, The Oratorio"/>
    <s v="World Premiere of a new oratorio with chorus, soloists, and orchestra, based on the Old Testament king and prophet, DAVID"/>
    <b v="0"/>
    <n v="3000"/>
    <n v="3195"/>
    <s v="successful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b v="0"/>
    <n v="1500"/>
    <n v="2333"/>
    <s v="successful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  <s v="classical music"/>
  </r>
  <r>
    <n v="2554"/>
    <s v="Patagonia Winds: Wind Quintet Commission Project"/>
    <s v="Join forces with the Patagonia Winds to commission a new wind quintet to premiere at the 2015 National Flute Association Convention!"/>
    <b v="0"/>
    <n v="3000"/>
    <n v="3684"/>
    <s v="successful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  <s v="classical music"/>
  </r>
  <r>
    <n v="2555"/>
    <s v="Send Brandon Rumsey to Brevard Music Center"/>
    <s v="At Brevard Music Center, a foremost summer music study program, I will compose a new work for large chamber ensemble for performance."/>
    <b v="0"/>
    <n v="2000"/>
    <n v="2147"/>
    <s v="successful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b v="0"/>
    <n v="745"/>
    <n v="786"/>
    <s v="successful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  <s v="classical music"/>
  </r>
  <r>
    <n v="2557"/>
    <s v="European Tour"/>
    <s v="Raising money for our concert tour of Switzerland and Germany in June/July 2014"/>
    <b v="0"/>
    <n v="900"/>
    <n v="1066"/>
    <s v="successful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  <s v="classical music"/>
  </r>
  <r>
    <n v="2558"/>
    <s v="Hopkins Sinfonia 2015 Season"/>
    <s v="The Hopkins Sinfonia is looking for your support to run our 2015 Season made up of five concerts."/>
    <b v="0"/>
    <n v="1250"/>
    <n v="1361"/>
    <s v="successful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  <s v="classical music"/>
  </r>
  <r>
    <n v="2559"/>
    <s v="India Meets String Quartet"/>
    <s v="A concert of new music by four composers who have lived in India and been inspired by its music, with the Momenta String Quartet"/>
    <b v="0"/>
    <n v="800"/>
    <n v="890"/>
    <s v="successful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  <s v="classical music"/>
  </r>
  <r>
    <n v="2560"/>
    <s v="Courting Rites of Cranes CD recording"/>
    <s v="New CD of favourite chamber music by Welsh composer Michael Parkin featuring debut recordings by outstanding young musicians."/>
    <b v="0"/>
    <n v="3000"/>
    <n v="3003"/>
    <s v="successful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  <s v="classical music"/>
  </r>
  <r>
    <n v="2561"/>
    <s v="Project Bearnaise Trucks (Canceled)"/>
    <s v="Ever had chicken fingers smothered in bearnaise sauce, resting on a bed of your favorite rice? We need these meals on wheels."/>
    <b v="0"/>
    <n v="100000"/>
    <n v="0"/>
    <s v="canceled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  <s v="food trucks"/>
  </r>
  <r>
    <n v="2562"/>
    <s v="Jamaican food truck in Munich in the making! (Canceled)"/>
    <s v="Hail up - Wah gwaan ?_x000a_We are creating a foodtruck that will serve typical, traditional Jamaican jerk chicken/pork and more!"/>
    <s v="food"/>
    <n v="10000"/>
    <n v="75"/>
    <s v="canceled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  <s v="food trucks"/>
  </r>
  <r>
    <n v="2563"/>
    <s v="Phoenix Pearl Boba Tea Truck (Canceled)"/>
    <s v="Michigan based bubble tea and specialty ice cream food truck"/>
    <b v="0"/>
    <n v="20000"/>
    <n v="0"/>
    <s v="canceled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  <s v="food trucks"/>
  </r>
  <r>
    <n v="2564"/>
    <s v="Seaside Eddy's - Wheels on the Ground! (Canceled)"/>
    <s v="We want to bring the wonderful flavors of the Jersey Shore, my home, to my new home in Winnipeg, the center of Canada."/>
    <b v="0"/>
    <n v="40000"/>
    <n v="0"/>
    <s v="canceled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s v="food trucks"/>
  </r>
  <r>
    <n v="2565"/>
    <s v="The Sketchy Pelican (Canceled)"/>
    <s v="The Sketchy Pelican. Is my vision to bring raw, honest, soulful, creative, thoght provoking cuisine to food truck form"/>
    <b v="0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  <s v="food trucks"/>
  </r>
  <r>
    <n v="2566"/>
    <s v="Mamma B's Pizza Get's Rolling (Canceled)"/>
    <s v="You can skip the hotdog cart and enjoy fresh, hot, delicious, handmade pizza when Mamma B's takes her show on the road!"/>
    <b v="0"/>
    <n v="35000"/>
    <n v="0"/>
    <s v="canceled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s v="food trucks"/>
  </r>
  <r>
    <n v="2567"/>
    <s v="Burgers and Babes Food Truck (Canceled)"/>
    <s v="You're leaving a Bar/Nightclub what else would you want more than to have a Juicy Burger and to see Beautiful Girls making it."/>
    <s v="food"/>
    <n v="45000"/>
    <n v="120"/>
    <s v="canceled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  <s v="food trucks"/>
  </r>
  <r>
    <n v="2568"/>
    <s v="Barney's, deliciously New York - Vintage 1972 Chevy P10"/>
    <s v="Barney's is seriously delicious New York food. Cooking everything from scratch on our American food truck. London here we come..."/>
    <b v="0"/>
    <n v="10000"/>
    <n v="50"/>
    <s v="canceled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  <s v="food trucks"/>
  </r>
  <r>
    <n v="2569"/>
    <s v="Rochester Needs a Dessert Food Truck (Canceled)"/>
    <s v="With your help, I would be able to get a truck and start the process of getting it ready for the 2016 season."/>
    <s v="food"/>
    <n v="6500"/>
    <n v="145"/>
    <s v="canceled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  <s v="food trucks"/>
  </r>
  <r>
    <n v="2570"/>
    <s v="Mathias Pizzeria - A Mobile Wood Fired Pizza Oven (Canceled)"/>
    <s v="A family run mobile wood fired pizza oven serving up unique artisan pizzas created by award winning Chef Brandon Mathias!"/>
    <b v="0"/>
    <n v="7000"/>
    <n v="59"/>
    <s v="canceled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  <s v="food trucks"/>
  </r>
  <r>
    <n v="2571"/>
    <s v="Coco Bowls (Canceled)"/>
    <s v="Perth locals who dream of opening a health food van, and serving treats that not only taste amazing but also benefit your body."/>
    <b v="0"/>
    <n v="100000"/>
    <n v="250"/>
    <s v="canceled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  <s v="food trucks"/>
  </r>
  <r>
    <n v="2572"/>
    <s v="A Dream of Naughty Nachos (Canceled)"/>
    <s v="Mesquite smoked brisket nachos, food truck style, with homemade salsa to make your taste buds dance."/>
    <b v="0"/>
    <n v="30000"/>
    <n v="0"/>
    <s v="canceled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  <s v="food trucks"/>
  </r>
  <r>
    <n v="2573"/>
    <s v="Southern Flair Pork-Ka-Bobs (Canceled)"/>
    <s v="I have perfected my porkkabob recipe.I'm ready to start my own business!I need funds for the bbq pit and trailer and start up supplies."/>
    <b v="0"/>
    <n v="8000"/>
    <n v="0"/>
    <s v="canceled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b v="0"/>
    <n v="10000"/>
    <n v="0"/>
    <s v="canceled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  <s v="food trucks"/>
  </r>
  <r>
    <n v="2575"/>
    <s v="Vdub dogs (Canceled)"/>
    <s v="Hello everyone, Iv'e decided to put my love for old Volkswagen buses and my love for cooking together! Support vdub dogs hot dog bus!"/>
    <b v="0"/>
    <n v="85000"/>
    <n v="0"/>
    <s v="canceled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  <s v="food trucks"/>
  </r>
  <r>
    <n v="2576"/>
    <s v="2 Go Fast Food (Canceled)"/>
    <s v="A New Twist with an American and Philippine fast food Mobile Trailer."/>
    <s v="food"/>
    <n v="10000"/>
    <n v="0"/>
    <s v="canceled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  <s v="food trucks"/>
  </r>
  <r>
    <n v="2577"/>
    <s v="Fruity Cakes (Canceled)"/>
    <s v="This is not your average cake, it's fruit with yogurt fruit dip icing and fruit toppings! Great for events, parties, weddings and more!"/>
    <b v="0"/>
    <n v="15000"/>
    <n v="0"/>
    <s v="canceled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b v="0"/>
    <n v="6000"/>
    <n v="0"/>
    <s v="canceled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  <s v="food trucks"/>
  </r>
  <r>
    <n v="2579"/>
    <s v="Liz's Bakery &amp; Barista on the Go.. (Canceled)"/>
    <s v="For those who know me, I love to bake &amp; I'm pretty good at it. My dream is to own a food truck that is a bakery &amp; Coffee shop."/>
    <b v="0"/>
    <n v="200000"/>
    <n v="277"/>
    <s v="canceled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s v="food trucks"/>
  </r>
  <r>
    <n v="2580"/>
    <s v="Build Phatboyz Food Truck (Canceled)"/>
    <s v="Planning to build this truck into a full rolling fold out cook shack,providing clean cold drinking water to all festival goers"/>
    <s v="food"/>
    <n v="8500"/>
    <n v="51"/>
    <s v="canceled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  <s v="food trucks"/>
  </r>
  <r>
    <n v="2581"/>
    <s v="A Flying Sausage Food Truck"/>
    <s v="Creating a Food Truck to bring gourmet sausage sliders to Jacksonville, FL for breakfast, lunch, and special events."/>
    <s v="food"/>
    <n v="5000"/>
    <n v="530"/>
    <s v="failed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  <s v="food trucks"/>
  </r>
  <r>
    <n v="2582"/>
    <s v="Drunken Wings"/>
    <s v="The place where chicken meets liquor for the first time!"/>
    <b v="0"/>
    <n v="90000"/>
    <n v="1"/>
    <s v="failed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  <s v="food trucks"/>
  </r>
  <r>
    <n v="2583"/>
    <s v="Crazy Daisy Food Truck"/>
    <s v="Crazy Daisy will become the newest member of the food truck distributors in Kansas City, Missouri."/>
    <s v="food"/>
    <n v="1000"/>
    <n v="5"/>
    <s v="failed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  <s v="food trucks"/>
  </r>
  <r>
    <n v="2584"/>
    <s v="Culinary Arts Food Truck Style"/>
    <s v="Bringing quality food to the masses using local premium ingredients, but at a food truck price!"/>
    <s v="food"/>
    <n v="10000"/>
    <n v="0"/>
    <s v="failed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  <s v="food trucks"/>
  </r>
  <r>
    <n v="2585"/>
    <s v="Evie's Eats and Natural Treats Food Truck"/>
    <s v="Evie's Eats uses local ingredients to create sweet treats, healthy snacks and on the go meals, all with the family budget in mind!"/>
    <s v="food"/>
    <n v="30000"/>
    <n v="50"/>
    <s v="failed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  <s v="food trucks"/>
  </r>
  <r>
    <n v="2586"/>
    <s v="Inspire Healthy Eating"/>
    <s v="I would like to bring fresh salad and food to the streets of London at a reasonable price."/>
    <b v="0"/>
    <n v="3000"/>
    <n v="5"/>
    <s v="failed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  <s v="food trucks"/>
  </r>
  <r>
    <n v="2587"/>
    <s v="Yummy Hugs-The Original Co-op, Pop-up Food Truck"/>
    <s v="Providing creative, healthy signature dishes for active, conscientious lifestylers through a community of culinary artists."/>
    <s v="food"/>
    <n v="50000"/>
    <n v="1217"/>
    <s v="failed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s v="food"/>
    <n v="6000"/>
    <n v="233"/>
    <s v="failed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  <s v="food trucks"/>
  </r>
  <r>
    <n v="2589"/>
    <s v="TapiÃ³ca - Brazilian Street Food Truck"/>
    <s v="A Brazilian-inspired food truck in one of the busiest spots in Copenhagen, delicious pancakes made by the healthy tapiÃ³ca flour"/>
    <s v="food"/>
    <n v="50000"/>
    <n v="5"/>
    <s v="failed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  <s v="food trucks"/>
  </r>
  <r>
    <n v="2590"/>
    <s v="Magic Kick Coffee - coffee that makes your day"/>
    <s v="First in Perth self-contained eco-friendly coffee car based on Ford Fiesta. In the end of the projrct I need your help to make it real!"/>
    <b v="0"/>
    <n v="3000"/>
    <n v="0"/>
    <s v="failed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  <s v="food trucks"/>
  </r>
  <r>
    <n v="2591"/>
    <s v="patent pending"/>
    <s v="Hi everyone I am a 26 year old single mom trying to start her own food business! I need to first afford the patent to reveal more!"/>
    <b v="0"/>
    <n v="1500"/>
    <n v="26"/>
    <s v="failed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  <s v="food trucks"/>
  </r>
  <r>
    <n v="2592"/>
    <s v="El Carte 303"/>
    <s v="El Carte is revolutionizing the food truck industry. Meet the new food trike. #oneandonly  we going to spread the awesomeness all over!"/>
    <b v="0"/>
    <n v="30000"/>
    <n v="50"/>
    <s v="failed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  <s v="food trucks"/>
  </r>
  <r>
    <n v="2593"/>
    <s v="L.J. Silvers' Ice Cream and Taco Van"/>
    <s v="What could be better than satisfying your hunger with ice cream or a taco (or both) from a 1970's mural van blastin disco music!"/>
    <b v="0"/>
    <n v="10000"/>
    <n v="0"/>
    <s v="failed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  <s v="food trucks"/>
  </r>
  <r>
    <n v="2594"/>
    <s v="The Shirley Delicious Treats Food Truck Project"/>
    <s v="New, small home business, looking to take some Granny's old recipes along with some of my own creations to the streets!"/>
    <s v="food"/>
    <n v="80000"/>
    <n v="1"/>
    <s v="failed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  <s v="food trucks"/>
  </r>
  <r>
    <n v="2595"/>
    <s v="Food Truck for Little Fox Bakery"/>
    <s v="Looking to put the best baked goods in Bowling Green on wheels"/>
    <s v="food"/>
    <n v="15000"/>
    <n v="1825"/>
    <s v="failed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s v="food trucks"/>
  </r>
  <r>
    <n v="2596"/>
    <s v="The Chef Express Food Truck"/>
    <s v="I'm bringing passion, talent, and most importantly some amazing gourmet food to the streets of Lethbridge and southern Alberta."/>
    <s v="food"/>
    <n v="35000"/>
    <n v="8256"/>
    <s v="failed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b v="0"/>
    <n v="1500"/>
    <n v="85"/>
    <s v="failed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  <s v="food trucks"/>
  </r>
  <r>
    <n v="2598"/>
    <s v="Rovin' Okie's Fried Pies gourmet southern fried pies."/>
    <s v="I'm ready to make Tulsa happy and aware that love and kindness go hand in hand with good food!"/>
    <b v="0"/>
    <n v="3000"/>
    <n v="1170"/>
    <s v="failed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  <s v="food trucks"/>
  </r>
  <r>
    <n v="2599"/>
    <s v="Empty Ramekins Catering Group"/>
    <s v="The Empty Ramekins Catering Group is looking for your help to start up in Miami Florida!!!!"/>
    <b v="0"/>
    <n v="9041"/>
    <n v="90"/>
    <s v="failed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  <s v="food trucks"/>
  </r>
  <r>
    <n v="2600"/>
    <s v="Help Buttz Return From the Ashes"/>
    <s v="On Sunday November 8, 2015 our food truck burned to the ground. Please help us get rebuilt."/>
    <b v="0"/>
    <n v="50000"/>
    <n v="3466"/>
    <s v="failed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  <s v="food trucks"/>
  </r>
  <r>
    <n v="2601"/>
    <s v="Launch a TARDIS into SPACE!"/>
    <s v="I'll be launching a small model TARDIS into (near) SPACE and filming the ascension and descension as a mini-documentary for YouTube."/>
    <b v="0"/>
    <n v="500"/>
    <n v="3307"/>
    <s v="successful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  <s v="space exploration"/>
  </r>
  <r>
    <n v="2602"/>
    <s v="Historic Robotic Spacecraft Poster Series"/>
    <s v="Three screen-printed posters celebrating the most popular and most notable interplanetary robotic space missions."/>
    <b v="0"/>
    <n v="12000"/>
    <n v="39131"/>
    <s v="successful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  <s v="space exploration"/>
  </r>
  <r>
    <n v="2603"/>
    <s v="Manned Mock Mars Mission"/>
    <s v="I will be building a mock space station and simulate living on Mars for two weeks."/>
    <b v="0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  <s v="space exploration"/>
  </r>
  <r>
    <n v="2604"/>
    <s v="Hermes Spacecraft"/>
    <s v="We're building a full size rocket motor for our Hermes Spacecraft.  Help us Kickstart the next generation of space travel!"/>
    <b v="0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  <s v="space exploration"/>
  </r>
  <r>
    <n v="2605"/>
    <s v="The most mysterious star in the Galaxy"/>
    <s v="Help astronomers get the data they need to unravel one of the biggest mysteries of all time, KIC 8462852 --- Whereâ€™s the Flux?"/>
    <b v="0"/>
    <n v="100000"/>
    <n v="107421.57"/>
    <s v="successful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b v="0"/>
    <n v="11000"/>
    <n v="12106"/>
    <s v="successful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  <s v="space exploration"/>
  </r>
  <r>
    <n v="2607"/>
    <s v="Historic Robotic Spacecraft Poster Series Two"/>
    <s v="Chop Shopâ€™s second series of posters celebrating the most popular and most notable robotic space exploration missions."/>
    <b v="0"/>
    <n v="8000"/>
    <n v="32616"/>
    <s v="successful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s v="space exploration"/>
  </r>
  <r>
    <n v="2608"/>
    <s v="Giant Leaps in Space Poster Series"/>
    <s v="Giant Leaps featuring the historic missions of human spaceflight is the third in our series of space exploration prints"/>
    <b v="0"/>
    <n v="8000"/>
    <n v="17914"/>
    <s v="successful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b v="0"/>
    <n v="35000"/>
    <n v="106330.39"/>
    <s v="successful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  <s v="space exploration"/>
  </r>
  <r>
    <n v="2610"/>
    <s v="Restore the Pluto Discovery Telescope"/>
    <s v="Preserve the telescope that Clyde Tombaugh used to discover Pluto for generations to come!"/>
    <b v="0"/>
    <n v="22765"/>
    <n v="32172.66"/>
    <s v="successful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b v="0"/>
    <n v="11000"/>
    <n v="306970"/>
    <s v="successful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b v="0"/>
    <n v="10000"/>
    <n v="17176.13"/>
    <s v="successful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  <s v="space exploration"/>
  </r>
  <r>
    <n v="2613"/>
    <s v="Earth 360"/>
    <s v="Re-inventing the way we look at our planet by sending 5 cameras to near space to create the first 360 panoramic view of the earth."/>
    <b v="0"/>
    <n v="7500"/>
    <n v="7576"/>
    <s v="successful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b v="0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  <s v="space exploration"/>
  </r>
  <r>
    <n v="2615"/>
    <s v="Action Man (GI Joe) Mission Mercury 10"/>
    <s v="Mission to launch a vintage Action Man and Space Capsule into space and film from his birthplace in UK to mark his 50th Anniversary."/>
    <b v="0"/>
    <n v="2001"/>
    <n v="3397"/>
    <s v="successful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  <s v="space exploration"/>
  </r>
  <r>
    <n v="2616"/>
    <s v="James Webb Deployable Model"/>
    <s v="Production of variously-sized deployable models of NASA's James Webb Space Telescope to promote hands-on learning."/>
    <b v="0"/>
    <n v="25000"/>
    <n v="28633.5"/>
    <s v="successful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  <s v="space exploration"/>
  </r>
  <r>
    <n v="2617"/>
    <s v="Equatorial Sundial - Learn about planetary motion!"/>
    <s v="A simple way to learn and teach complex astronomical concepts. Awesome educational experiment, class demo or desktop display."/>
    <b v="0"/>
    <n v="500"/>
    <n v="4388"/>
    <s v="successful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  <s v="space exploration"/>
  </r>
  <r>
    <n v="2618"/>
    <s v="SPACE ART FEATURING ASTRONAUTS #WeBelieveInAstronauts"/>
    <s v="LTD ED COLLECTIBLE SPACE ART FEAT. ASTRONAUTS"/>
    <b v="0"/>
    <n v="15000"/>
    <n v="15808"/>
    <s v="successful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  <s v="space exploration"/>
  </r>
  <r>
    <n v="2619"/>
    <s v="Mars on Earth: An Art Residency"/>
    <s v="Help a fine art photographer continue her project about space exploration, Mars, and the scientists who are going to make it possible!"/>
    <b v="0"/>
    <n v="1000"/>
    <n v="1884"/>
    <s v="successful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b v="0"/>
    <n v="65000"/>
    <n v="93374"/>
    <s v="successful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  <s v="space exploration"/>
  </r>
  <r>
    <n v="2621"/>
    <s v="Vulcan I: Rocket Powered by 3D Printed Engine"/>
    <s v="Team of undergraduates racing to be the first student organization to successfully launch a rocket powered by a 3D-printed engine."/>
    <b v="0"/>
    <n v="15000"/>
    <n v="21882"/>
    <s v="successful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  <s v="space exploration"/>
  </r>
  <r>
    <n v="2622"/>
    <s v="U-PHOS: Upgraded Pulsating Heatpipe Only for Space"/>
    <s v="University team from Pisa in collaboration with ESA, creating an innovative heat transfer device that will be tested into space."/>
    <b v="0"/>
    <n v="1500"/>
    <n v="1967.76"/>
    <s v="successful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b v="0"/>
    <n v="2000"/>
    <n v="2280"/>
    <s v="successful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b v="0"/>
    <n v="8000"/>
    <n v="110353.65"/>
    <s v="successful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  <s v="space exploration"/>
  </r>
  <r>
    <n v="2625"/>
    <s v="Caelum - Photos from stratosphere"/>
    <s v="We are two upper sixth-form students specialized in physics who wanna take some majestic pictures from stratosphere - about 35km high"/>
    <b v="0"/>
    <n v="150"/>
    <n v="1434"/>
    <s v="successful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  <s v="space exploration"/>
  </r>
  <r>
    <n v="2626"/>
    <s v="SAGANet STEM Mentoring Lab Accreditation"/>
    <s v="Support the accreditation of our online STEM Mentoring Program with the International Mentoring Association"/>
    <b v="0"/>
    <n v="2500"/>
    <n v="2800"/>
    <s v="successful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b v="0"/>
    <n v="150"/>
    <n v="970"/>
    <s v="successful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  <s v="space exploration"/>
  </r>
  <r>
    <n v="2628"/>
    <s v="Pie In Space!"/>
    <s v="A high school freshman is sending pie into space and you can be a part of it.  GO SCIENCE!!!"/>
    <b v="0"/>
    <n v="839"/>
    <n v="926"/>
    <s v="successful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  <s v="space exploration"/>
  </r>
  <r>
    <n v="2629"/>
    <s v="Project Dragonfly - Sail to the Stars"/>
    <s v="The first international contest to let students shape the future of interstellar travel."/>
    <b v="0"/>
    <n v="5000"/>
    <n v="6387"/>
    <s v="successful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  <s v="space exploration"/>
  </r>
  <r>
    <n v="2630"/>
    <s v="Asteroid What! - Very Near Earth Asteroids"/>
    <s v="Free and easy to use information when asteroids pass closer than the Moon. Stretch - take photos of all of these asteroids"/>
    <b v="0"/>
    <n v="2000"/>
    <n v="3158"/>
    <s v="successful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  <s v="space exploration"/>
  </r>
  <r>
    <n v="2631"/>
    <s v="Starship Congress 2015: Interstellar Hackathon"/>
    <s v="Starship Congress 2015 is a deep-space &amp; interstellar science summit staged by Icarus Interstellar."/>
    <b v="0"/>
    <n v="20000"/>
    <n v="22933.05"/>
    <s v="successful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  <s v="space exploration"/>
  </r>
  <r>
    <n v="2632"/>
    <s v="University Rocket Science"/>
    <s v="Students from 3 universities are designing a dual stage rocket to test experimental rocket technology."/>
    <b v="0"/>
    <n v="1070"/>
    <n v="1466"/>
    <s v="successful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  <s v="space exploration"/>
  </r>
  <r>
    <n v="2633"/>
    <s v="ISS-Above"/>
    <s v="A device that lights up whenever the International Space Station is nearby (that happens more often than you might expect)"/>
    <b v="0"/>
    <n v="5000"/>
    <n v="17731"/>
    <s v="successful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  <s v="space exploration"/>
  </r>
  <r>
    <n v="2634"/>
    <s v="Project Stardust Part 2"/>
    <s v="After a unsuccessful recovery last time we are trying again to successfully launch and recover a weather balloon from space."/>
    <b v="0"/>
    <n v="930"/>
    <n v="986"/>
    <s v="successful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b v="0"/>
    <n v="11500"/>
    <n v="11500"/>
    <s v="successful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b v="0"/>
    <n v="1000"/>
    <n v="1873"/>
    <s v="successful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  <s v="space exploration"/>
  </r>
  <r>
    <n v="2637"/>
    <s v="SPEED OF LIGHT: Biggest Mystery of the Universe"/>
    <s v="Help us collect the data to solve the mystery of the century: Is light slowing down?"/>
    <b v="0"/>
    <n v="500"/>
    <n v="831"/>
    <s v="successful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  <s v="space exploration"/>
  </r>
  <r>
    <n v="2638"/>
    <s v="Pie In Space! (Round 2)"/>
    <s v="The second round of funding for the most amazing project ever where a high school freshman is sending pie into SPACE!!!"/>
    <b v="0"/>
    <n v="347"/>
    <n v="353"/>
    <s v="successful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  <s v="space exploration"/>
  </r>
  <r>
    <n v="2639"/>
    <s v="Mission Space"/>
    <s v="Mission Space is run by me, a teenager who has a passion for space! I will fly a weather balloon to the edge of space with your help."/>
    <b v="0"/>
    <n v="300"/>
    <n v="492"/>
    <s v="successful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  <s v="space exploration"/>
  </r>
  <r>
    <n v="2640"/>
    <s v="Save the Astronomy Van"/>
    <s v="Hi,_x000a_My Name is David Frey and I Provide Free Public Astronomy programs in San Francisco, Mt. Tamalpias, Yosemite and Novato CA."/>
    <b v="0"/>
    <n v="3000"/>
    <n v="3170"/>
    <s v="successful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  <s v="space exploration"/>
  </r>
  <r>
    <n v="2641"/>
    <s v="Build Flying Saucer Artificial Intelligent from sea shell"/>
    <s v="Building a Flying saucer that has Artificial Intelligent made from sea shell."/>
    <b v="0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  <s v="space exploration"/>
  </r>
  <r>
    <n v="2642"/>
    <s v="Maschinenbau in ein neues Zeitalter"/>
    <s v="Innovatives MAschinenbau projekt mit verarbeitende Metalle vom Mars_x000a_Stehe mit Mars one einer hollÃ¤ndischen space company in cooperatio"/>
    <b v="0"/>
    <n v="500000"/>
    <n v="0"/>
    <s v="failed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b v="0"/>
    <n v="1000000"/>
    <n v="335597.31"/>
    <s v="canceled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b v="0"/>
    <n v="100000"/>
    <n v="2053"/>
    <s v="canceled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b v="0"/>
    <n v="20000"/>
    <n v="2100"/>
    <s v="canceled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  <s v="space exploration"/>
  </r>
  <r>
    <n v="2646"/>
    <s v="SpaceVR: Your Ticket to Space (Canceled)"/>
    <s v="We're a small group with a big mission: making it possible for everyone to explore space using the power of virtual reality."/>
    <b v="0"/>
    <n v="500000"/>
    <n v="42086.42"/>
    <s v="canceled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b v="0"/>
    <n v="2500"/>
    <n v="36"/>
    <s v="canceled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b v="0"/>
    <n v="12000"/>
    <n v="106"/>
    <s v="canceled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s v="space exploration"/>
  </r>
  <r>
    <n v="2649"/>
    <s v="The Mission - Please Check Back Soon (Canceled)"/>
    <s v="They have launched a Kickstarter."/>
    <b v="0"/>
    <n v="125000"/>
    <n v="124"/>
    <s v="canceled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b v="0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b v="0"/>
    <n v="280000"/>
    <n v="5233"/>
    <s v="canceled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b v="0"/>
    <n v="100000"/>
    <n v="885"/>
    <s v="canceled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  <s v="space exploration"/>
  </r>
  <r>
    <n v="2653"/>
    <s v="Dream Rocket Project (Canceled)"/>
    <s v="DREAM BIG. Explore the universe through STEAM education. (Science, Technology, Engineering, Art, Mathematics)"/>
    <b v="0"/>
    <n v="51000"/>
    <n v="5876"/>
    <s v="canceled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b v="0"/>
    <n v="100000"/>
    <n v="51"/>
    <s v="canceled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  <s v="space exploration"/>
  </r>
  <r>
    <n v="2655"/>
    <s v="Balloons (Canceled)"/>
    <s v="Thank you for your support!"/>
    <b v="0"/>
    <n v="15000"/>
    <n v="3155"/>
    <s v="canceled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  <s v="space exploration"/>
  </r>
  <r>
    <n v="2656"/>
    <s v="MoonWatcher: A 24/7 Live Video of the Moon for Everyone (Canceled)"/>
    <s v="MoonWatcher will be bringing the Moon closer to all of us."/>
    <b v="0"/>
    <n v="150000"/>
    <n v="17155"/>
    <s v="canceled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  <s v="space exploration"/>
  </r>
  <r>
    <n v="2657"/>
    <s v="Propel Citizen Science to the Moon (Canceled)"/>
    <s v="Miles, a team of citizen scientists is reaching for the moon. We've bootstrapped our way to the top and now we need your help."/>
    <b v="0"/>
    <n v="30000"/>
    <n v="5621.38"/>
    <s v="canceled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b v="0"/>
    <n v="98000"/>
    <n v="91"/>
    <s v="canceled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  <s v="space exploration"/>
  </r>
  <r>
    <n v="2659"/>
    <s v="test (Canceled)"/>
    <s v="test"/>
    <b v="0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b v="0"/>
    <n v="20000"/>
    <n v="19"/>
    <s v="canceled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  <s v="space exploration"/>
  </r>
  <r>
    <n v="2661"/>
    <s v="Summer Camp - A creative space for makers and artists alike."/>
    <s v="Summer Camp is an old gas station that will have workshops, custom art framing, and carry vintage &amp; home goods."/>
    <b v="0"/>
    <n v="5000"/>
    <n v="5145"/>
    <s v="successful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  <s v="makerspaces"/>
  </r>
  <r>
    <n v="2662"/>
    <s v="The Mini Maker, a kid focused makerspace"/>
    <s v="The Mini Maker is Lansing Michigan's new kid friendly makerspace. We're dedicated to help kids imagine, develop and build."/>
    <b v="0"/>
    <n v="20000"/>
    <n v="21360"/>
    <s v="successful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  <s v="makerspaces"/>
  </r>
  <r>
    <n v="2663"/>
    <s v="A New Life for an Old School"/>
    <s v="The Ville. A local cooperative helping communities learn, share and grow in the spirit of health, wellness and sustainability."/>
    <b v="0"/>
    <n v="20000"/>
    <n v="20919.25"/>
    <s v="successful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b v="0"/>
    <n v="17500"/>
    <n v="18100"/>
    <s v="successful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  <s v="makerspaces"/>
  </r>
  <r>
    <n v="2665"/>
    <s v="Gilman Playground Builds a Tech Center"/>
    <s v="Giving the best tech access and tools to Bayview Hunters Point youth - developing the next generation of tech savvy youth who excel!"/>
    <b v="0"/>
    <n v="3500"/>
    <n v="4310"/>
    <s v="successful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b v="0"/>
    <n v="10000"/>
    <n v="15929.51"/>
    <s v="successful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  <s v="makerspaces"/>
  </r>
  <r>
    <n v="2667"/>
    <s v="Websmith Studio : Think, Build, Break, Play."/>
    <s v="Websmith Studio is a makerspace where the people most impacted by broken systems are empowered to think, build, and own the solution."/>
    <b v="0"/>
    <n v="1500"/>
    <n v="1660"/>
    <s v="successful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  <s v="makerspaces"/>
  </r>
  <r>
    <n v="2668"/>
    <s v="UOttawa Makermobile"/>
    <s v="Creativity on the go! |_x000a_CrÃ©ativitÃ© en mouvement !"/>
    <b v="0"/>
    <n v="1000"/>
    <n v="1707"/>
    <s v="successful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  <s v="makerspaces"/>
  </r>
  <r>
    <n v="2669"/>
    <s v="Oceana High School MAKER club requesting a 3D Printer"/>
    <s v="The brand new Makers Club wants something to draw the students into science and engineering and also be very inclusive."/>
    <b v="0"/>
    <n v="800"/>
    <n v="1001"/>
    <s v="successful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  <s v="makerspaces"/>
  </r>
  <r>
    <n v="2670"/>
    <s v="G-Pod ... the future of sustainable housing"/>
    <s v="A revolution in the rapidly growing container housing space. Transportable, expandable, green and versatile. A global game-changer."/>
    <b v="0"/>
    <n v="38888"/>
    <n v="2495"/>
    <s v="failed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s v="makerspaces"/>
  </r>
  <r>
    <n v="2671"/>
    <s v="Tunnel Lab - Tech startup accelerator hubs in the favelas"/>
    <s v="We will build hubs so that teens can use tech to develop business solutions to their communities greatest challenges. Help us!"/>
    <b v="0"/>
    <n v="25000"/>
    <n v="2836"/>
    <s v="failed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  <s v="makerspaces"/>
  </r>
  <r>
    <n v="2672"/>
    <s v="Open Tools for Science and Science Education"/>
    <s v="Manylabs aims to help support 20 new residents working on open, low-cost, accessible tools for science and science education."/>
    <b v="0"/>
    <n v="10000"/>
    <n v="3319"/>
    <s v="failed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  <s v="makerspaces"/>
  </r>
  <r>
    <n v="2673"/>
    <s v="Help us open a Makerspace for Kids"/>
    <s v="We're opening up a Pixel Academy in Manhattan and we need your help to fill it with technology and tools for New York City's kids!"/>
    <b v="0"/>
    <n v="40000"/>
    <n v="11032"/>
    <s v="failed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b v="0"/>
    <n v="35000"/>
    <n v="21994"/>
    <s v="failed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b v="0"/>
    <n v="25000"/>
    <n v="1897"/>
    <s v="failed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  <s v="makerspaces"/>
  </r>
  <r>
    <n v="2676"/>
    <s v="Toronto VR Co-Op"/>
    <s v="Our aim is to provide high-end equipment and space for Toronto coders, filmmakers, and artists to develop cutting-edge VR content."/>
    <b v="0"/>
    <n v="2100"/>
    <n v="1058"/>
    <s v="failed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  <s v="makerspaces"/>
  </r>
  <r>
    <n v="2677"/>
    <s v="Tinkr Tech - mobile makerspace"/>
    <s v="A mobile tech lab with cutting edge maker tools that travels to schools to offer free creative workshops for school age kids."/>
    <b v="0"/>
    <n v="19500"/>
    <n v="3415"/>
    <s v="failed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  <s v="makerspaces"/>
  </r>
  <r>
    <n v="2678"/>
    <s v="Wavegarden in Marbella (MÃ¡laga)"/>
    <s v="Wavegarden is the worldâ€™s longest man-made wave that creates ideal conditions for surfing. Help us and let's open one in Malaga!!"/>
    <b v="0"/>
    <n v="8000000"/>
    <n v="1100"/>
    <s v="failed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  <s v="makerspaces"/>
  </r>
  <r>
    <n v="2679"/>
    <s v="DIY Garage"/>
    <s v="A do-it-yourself auto garage in Des Moines, Iowa where people can learn how to work on cars &amp; those who know can share their knowledge."/>
    <b v="0"/>
    <n v="40000"/>
    <n v="132"/>
    <s v="failed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  <s v="makerspaces"/>
  </r>
  <r>
    <n v="2680"/>
    <s v="iHeart Pillow"/>
    <s v="iHeartPillow, Connecting loved ones"/>
    <b v="0"/>
    <n v="32000"/>
    <n v="276"/>
    <s v="failed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  <s v="makerspaces"/>
  </r>
  <r>
    <n v="2681"/>
    <s v="Jolly's Hot Dogs An All-Beef Coney Dog"/>
    <s v="Jolly's Hot Dogs: A beef hot dog topped with deliciously seasoned ground beef, mustard and minced onions."/>
    <b v="0"/>
    <n v="8000"/>
    <n v="55"/>
    <s v="failed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  <s v="food trucks"/>
  </r>
  <r>
    <n v="2682"/>
    <s v="Toastie's Gourmet Toast"/>
    <s v="Gourmet Toast is the culinary combination, neigh, perfection of America's most under-utilized snack: Toast."/>
    <b v="0"/>
    <n v="6000"/>
    <n v="1698"/>
    <s v="failed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  <s v="food trucks"/>
  </r>
  <r>
    <n v="2683"/>
    <s v="Just Cereal - Mobile Cereal Bar"/>
    <s v="Cereal isn't only for breakfast! Help me bring cereal to the 92% of Americans who eat cereal everyday. Out of the home and to you!"/>
    <b v="0"/>
    <n v="15000"/>
    <n v="36"/>
    <s v="failed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  <s v="food trucks"/>
  </r>
  <r>
    <n v="2684"/>
    <s v="Ain't No Thang..."/>
    <s v="Not all wings are created equal. We believe ours take flight above the rest. Come judge for yourself. To us it Ain't No Thang..."/>
    <b v="0"/>
    <n v="70000"/>
    <n v="800"/>
    <s v="failed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  <s v="food trucks"/>
  </r>
  <r>
    <n v="2685"/>
    <s v="Nana's Home Cooking on Wheels"/>
    <s v="Home cooked meals made by Nana. Indiana's famous tenderloin sandwiches, Nana's homemade cole slaw and so much more."/>
    <b v="0"/>
    <n v="50000"/>
    <n v="10"/>
    <s v="failed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b v="0"/>
    <n v="30000"/>
    <n v="0"/>
    <s v="failed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  <s v="food trucks"/>
  </r>
  <r>
    <n v="2687"/>
    <s v="Munch Wagon"/>
    <s v="Your American Pizzas, Wings, Stuffed Gouda Burger, Sweet &amp; Russet Potato Fries served on a food Truck!!"/>
    <b v="0"/>
    <n v="15000"/>
    <n v="0"/>
    <s v="failed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  <s v="food trucks"/>
  </r>
  <r>
    <n v="2688"/>
    <s v="Mac N Cheez Food Truck"/>
    <s v="The amazing gourmet Mac N Cheez Food Truck Campaigne!"/>
    <s v="food"/>
    <n v="50000"/>
    <n v="74"/>
    <s v="failed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  <s v="food trucks"/>
  </r>
  <r>
    <n v="2689"/>
    <s v="Mouth Watering Mobile Restaurant"/>
    <s v="I am creating a high quality, local product only, concession trailer for local and remote events. Dearborn Brand, Winter's Brand, more."/>
    <b v="0"/>
    <n v="35000"/>
    <n v="1"/>
    <s v="failed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  <s v="food trucks"/>
  </r>
  <r>
    <n v="2690"/>
    <s v="Help 2 Fat 2 Fly, with our Restaurant!"/>
    <s v="The stuffed chicken wing originators need YOUR help starting a restaurant so our AMAZING wings will be available to you 7 days a week!"/>
    <b v="0"/>
    <n v="80000"/>
    <n v="8586"/>
    <s v="failed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  <s v="food trucks"/>
  </r>
  <r>
    <n v="2691"/>
    <s v="Cook"/>
    <s v="A Great New local Food Truck serving up ethnic fusion inspired eats in Ottawa."/>
    <b v="0"/>
    <n v="65000"/>
    <n v="35"/>
    <s v="failed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  <s v="food trucks"/>
  </r>
  <r>
    <n v="2692"/>
    <s v="&quot;Sami j's Food Truck&quot;"/>
    <s v="Our food truck will bring you -_x000a_                       Fast, Fresh, Food -_x000a_                            Throughout the Omaha area"/>
    <s v="food"/>
    <n v="3500"/>
    <n v="25"/>
    <s v="failed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  <s v="food trucks"/>
  </r>
  <r>
    <n v="2693"/>
    <s v="Chili dog"/>
    <s v="I want to start a food truck that specializes in chili cheese dogs, using new kinds of meats, cheeses and toppings you wouldn't imagine"/>
    <b v="0"/>
    <n v="5000"/>
    <n v="40"/>
    <s v="failed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b v="0"/>
    <n v="30000"/>
    <n v="1"/>
    <s v="failed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  <s v="food trucks"/>
  </r>
  <r>
    <n v="2695"/>
    <s v="Fat daddy mac food truck"/>
    <s v="I am creating food magic on the go! Amazing food isn't just for sitdown restaraunts anymore!"/>
    <s v="food"/>
    <n v="15000"/>
    <n v="71"/>
    <s v="failed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  <s v="food trucks"/>
  </r>
  <r>
    <n v="2696"/>
    <s v="The Military Moms Food Truck"/>
    <s v="The dream to own a food truck, rolling wherever the army sends me, hiring other military spouses and veterans alike! Giving back!"/>
    <s v="food"/>
    <n v="60000"/>
    <n v="3390"/>
    <s v="failed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  <s v="food trucks"/>
  </r>
  <r>
    <n v="2697"/>
    <s v="Dough Heads Food Truck: waffles stuffed with sweet + savory"/>
    <s v="Stuffed waffles made from Dough. Sweet, savory, salty and then stuffed with meats, fruits, and sauces!"/>
    <s v="food"/>
    <n v="23000"/>
    <n v="6061"/>
    <s v="failed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  <s v="food trucks"/>
  </r>
  <r>
    <n v="2698"/>
    <s v="Baja Babes Shrimp Tacos wants to spread the taco love!"/>
    <s v="We 'd love to give some TLC to our vintage pink taco trailer so we can continue to cook our signature Baja style shrimp tacos!"/>
    <b v="0"/>
    <n v="8000"/>
    <n v="26.01"/>
    <s v="failed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  <s v="food trucks"/>
  </r>
  <r>
    <n v="2699"/>
    <s v="my bakery truck"/>
    <s v="Hi, I want make my first bakery. Food truck was great, but I not have a car licence. So, help me to be my dream!"/>
    <b v="0"/>
    <n v="2"/>
    <n v="0"/>
    <s v="failed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s v="food trucks"/>
  </r>
  <r>
    <n v="2700"/>
    <s v="Holly's Hot Stuff"/>
    <s v="I currently own and operate a hot dog cart. I am hoping to purchase a used food truck so I can do business year round!"/>
    <b v="0"/>
    <n v="9999"/>
    <n v="70"/>
    <s v="failed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  <s v="food trucks"/>
  </r>
  <r>
    <n v="2701"/>
    <s v="Support Circus Factory's new training space in Cork"/>
    <s v="We have been working extra hard to get our new training space ready and with a little extra help we hope to dream big for the future!"/>
    <b v="0"/>
    <n v="3400"/>
    <n v="1570"/>
    <s v="live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b v="0"/>
    <n v="10000"/>
    <n v="3441"/>
    <s v="live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  <s v="spaces"/>
  </r>
  <r>
    <n v="2703"/>
    <s v="Bisagra Teatro: Foro Multidisciplinario"/>
    <s v="Â¡Tu nuevo espacio cultural multidisciplinario en el centro de Pachuca, Hidalgo"/>
    <b v="0"/>
    <n v="40000"/>
    <n v="41500"/>
    <s v="live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s v="spaces"/>
  </r>
  <r>
    <n v="2704"/>
    <s v="Little Red Brick House"/>
    <s v="We plan to rescue, relocate, and repurpose, a historic Little Red Brick House, to be incorporated into a riverfront amphitheater."/>
    <b v="0"/>
    <n v="19000"/>
    <n v="1145"/>
    <s v="live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  <s v="spaces"/>
  </r>
  <r>
    <n v="2705"/>
    <s v="Fischer Theatre Marquee"/>
    <s v="Help light the lights at the historic Fischer Theatre in Danville, IL."/>
    <b v="0"/>
    <n v="16500"/>
    <n v="1739"/>
    <s v="live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  <s v="spaces"/>
  </r>
  <r>
    <n v="2706"/>
    <s v="Nordo's Culinarium: Where Food Meets Art"/>
    <s v="A place where innovation, food, creativity and performance live year round in a historic building in Pioneer Square."/>
    <s v="food"/>
    <n v="35000"/>
    <n v="39304"/>
    <s v="successful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  <s v="spaces"/>
  </r>
  <r>
    <n v="2707"/>
    <s v="The Pocket Theater - No one should have to pay to perform!"/>
    <s v="A new performance space in Seattle. A place for artists, comedians, and audiences to meet and collaborate!"/>
    <b v="0"/>
    <n v="8000"/>
    <n v="28067.57"/>
    <s v="successful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  <s v="spaces"/>
  </r>
  <r>
    <n v="2708"/>
    <s v="Angel Comedy Club"/>
    <s v="Angel Comedy Club: A permanent home for Londonâ€™s loveliest comedy night - a community comedy club"/>
    <s v="Comedy"/>
    <n v="20000"/>
    <n v="46643.07"/>
    <s v="successful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  <s v="spaces"/>
  </r>
  <r>
    <n v="2709"/>
    <s v="Circadium: School of Contemporary Circus - Start Up"/>
    <s v="Give contemporary circus an artistic home in America.  Help us launch the nationâ€™s first higher education program for circus."/>
    <b v="0"/>
    <n v="50000"/>
    <n v="50803"/>
    <s v="successful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  <s v="spaces"/>
  </r>
  <r>
    <n v="2710"/>
    <s v="House of Yes"/>
    <s v="Building Brooklyn's own creative venue for circus, theater and events of all types."/>
    <b v="0"/>
    <n v="60000"/>
    <n v="92340.21"/>
    <s v="successful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s v="spaces"/>
  </r>
  <r>
    <n v="2711"/>
    <s v="The Red Shoes"/>
    <s v="We're aiming to launch a production involving circus performers, musicians and artists in a new space, creating a night of live art."/>
    <b v="0"/>
    <n v="3910"/>
    <n v="3938"/>
    <s v="successful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  <s v="spaces"/>
  </r>
  <r>
    <n v="2712"/>
    <s v="The Voix De Ville! : A Pop-up Theater and Cabaret"/>
    <s v="Voix de Ville is a pop-up imaginarium of neo-vaudeville, musical extravaganza, circus arts, comedy, and theatre in a tiny circus tent!"/>
    <b v="0"/>
    <n v="5500"/>
    <n v="7226"/>
    <s v="successful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  <s v="spaces"/>
  </r>
  <r>
    <n v="2713"/>
    <s v="The Acro Cats Mobile Foster and Kitty Tour Bus"/>
    <s v="Help support the Acro-Cats kitten and cat rescue and adoption effort! They need a bus to continue finding felines homes across the US."/>
    <b v="0"/>
    <n v="150000"/>
    <n v="153362"/>
    <s v="successful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  <s v="spaces"/>
  </r>
  <r>
    <n v="2714"/>
    <s v="The Crane Theater"/>
    <s v="The Crane will be the new home for independent theater in Northeast Minneapolis"/>
    <b v="0"/>
    <n v="25000"/>
    <n v="29089"/>
    <s v="successful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  <s v="spaces"/>
  </r>
  <r>
    <n v="2715"/>
    <s v="Good Good Comedy Theatre (Philadelphia, PA)"/>
    <s v="The creators of Five Dollar Comedy Week are building a permanent home for affordable live comedy shows and classes in Philadelphia."/>
    <s v="Comedy"/>
    <n v="12000"/>
    <n v="31754.69"/>
    <s v="successful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s v="Comedy"/>
    <n v="10000"/>
    <n v="11998.01"/>
    <s v="successful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  <s v="spaces"/>
  </r>
  <r>
    <n v="2717"/>
    <s v="A Home for Comedy in Vermont!"/>
    <s v="ONLY HOURS LEFT ON THE CAMPAIGN! Our stretch goal is $35k; let's build a home for standup/improv shows &amp; classes in VT!"/>
    <s v="Comedy"/>
    <n v="25000"/>
    <n v="30026"/>
    <s v="successful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  <s v="spaces"/>
  </r>
  <r>
    <n v="2718"/>
    <s v="Bard Beyond the Big Top"/>
    <s v="The Bard has burst beyond the big top and we're reaching out to our Beloved Benefactors to help build our festival's future."/>
    <b v="0"/>
    <n v="18000"/>
    <n v="18645"/>
    <s v="successful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  <s v="spaces"/>
  </r>
  <r>
    <n v="2719"/>
    <s v="AHS Theater - Help us light up our stage!"/>
    <s v="Our high school theater in Allentown, New Jersey was rad - in 1972. Help us bring our theater into present day and light up our stage!"/>
    <b v="0"/>
    <n v="6000"/>
    <n v="6530"/>
    <s v="successful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s v="spaces"/>
  </r>
  <r>
    <n v="2720"/>
    <s v="The Comedy Project"/>
    <s v="An improv, sketch and experimental comedy and cocktail venue in downtown Grand Rapids, Michigan"/>
    <s v="Comedy"/>
    <n v="25000"/>
    <n v="29531"/>
    <s v="successful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  <s v="spaces"/>
  </r>
  <r>
    <n v="2721"/>
    <s v="Pi Crust - Easily Connect Electronics To Your Raspberry Pi"/>
    <s v="Pi Crust is a breakout board for the Raspberry Pi that makes it easier to connect electronics - help us to bring this into kit form!"/>
    <b v="0"/>
    <n v="750"/>
    <n v="10965"/>
    <s v="successful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b v="0"/>
    <n v="5000"/>
    <n v="12627"/>
    <s v="successful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b v="0"/>
    <n v="12000"/>
    <n v="16806"/>
    <s v="successful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  <s v="hardware"/>
  </r>
  <r>
    <n v="2724"/>
    <s v="RasPiO GPIO Quick Reference Ruler for Raspberry Pi RPi.GPIO"/>
    <s v="RPi.GPIO Quick reference for GPIO programming on Raspberry Pi. Python code &amp; port ID labels in a convenient 6&quot; PCB ruler"/>
    <b v="0"/>
    <n v="2468"/>
    <n v="7326.88"/>
    <s v="successful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  <s v="hardware"/>
  </r>
  <r>
    <n v="2725"/>
    <s v="Digital MPPT and Solar BMS for a Net Zero energy House"/>
    <s v="Best Net Zero energy solution for new or existing house (no more heating or electricity bills)."/>
    <b v="0"/>
    <n v="40000"/>
    <n v="57817"/>
    <s v="successful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s v="hardware"/>
  </r>
  <r>
    <n v="2726"/>
    <s v="Krimston TWO - Dual SIM case for iPhone"/>
    <s v="Krimston TWO: iPhone Dual SIM Case"/>
    <b v="0"/>
    <n v="100000"/>
    <n v="105745"/>
    <s v="successful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b v="0"/>
    <n v="10000"/>
    <n v="49321"/>
    <s v="successful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  <s v="hardware"/>
  </r>
  <r>
    <n v="2728"/>
    <s v="Multi-Function SSD Shield for the Raspberry Pi 2"/>
    <s v="SSD, WiFi, RTC w/Battery and high power USB all in one shield."/>
    <b v="0"/>
    <n v="15000"/>
    <n v="30274"/>
    <s v="successful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  <s v="hardware"/>
  </r>
  <r>
    <n v="2729"/>
    <s v="McChi Luggage: It's a Luggage, USB Charger and a Table Top"/>
    <s v="A luggage that is more than a luggage! It is what you want it to be."/>
    <b v="0"/>
    <n v="7500"/>
    <n v="7833"/>
    <s v="successful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  <s v="hardware"/>
  </r>
  <r>
    <n v="2730"/>
    <s v="Yaba - Portable Speaker &amp; Guitar Amp"/>
    <s v="The world's most powerful portable speaker and guitar amplifier. Turns any surface into a speaker."/>
    <b v="0"/>
    <n v="27000"/>
    <n v="45979.01"/>
    <s v="successful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b v="0"/>
    <n v="30000"/>
    <n v="31291"/>
    <s v="successful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b v="0"/>
    <n v="12000"/>
    <n v="14190"/>
    <s v="successful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  <s v="hardware"/>
  </r>
  <r>
    <n v="2733"/>
    <s v="ONetSwitch: Open Source Hardware for Networking"/>
    <s v="Students, makers, and engineers can write Linux software applications to achieve any network functions, such as NAS, VPN and Firewall."/>
    <b v="0"/>
    <n v="50000"/>
    <n v="53769"/>
    <s v="successful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b v="0"/>
    <n v="1"/>
    <n v="22603"/>
    <s v="successful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b v="0"/>
    <n v="750"/>
    <n v="7336.01"/>
    <s v="successful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b v="0"/>
    <n v="8000"/>
    <n v="9832"/>
    <s v="successful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b v="0"/>
    <n v="30000"/>
    <n v="73818.240000000005"/>
    <s v="successful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  <s v="hardware"/>
  </r>
  <r>
    <n v="2738"/>
    <s v="iPhone7 inVIIctus batterycase customize 3D printed top cover"/>
    <s v="Bringing back the Mojo to the new iPhone with our award winning  removable battery case with customized 3D printed top cover"/>
    <b v="0"/>
    <n v="5000"/>
    <n v="7397"/>
    <s v="successful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b v="0"/>
    <n v="1100"/>
    <n v="4225"/>
    <s v="successful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  <s v="hardware"/>
  </r>
  <r>
    <n v="2740"/>
    <s v="Vertical Garden Prototype"/>
    <s v="I am interested in testing the plant yields of this vertical garden as well as some other applications"/>
    <b v="0"/>
    <n v="300"/>
    <n v="310"/>
    <s v="successful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  <s v="hardware"/>
  </r>
  <r>
    <n v="2741"/>
    <s v="Mrs. Brown and Her Lost Puppy."/>
    <s v="Help me publish my 1st children's book as an aspiring author!"/>
    <b v="0"/>
    <n v="8000"/>
    <n v="35"/>
    <s v="failed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  <s v="children's books"/>
  </r>
  <r>
    <n v="2742"/>
    <s v="What a Zoo!"/>
    <s v="The pachyderms at the Denver Zoo are moving. Follow along on the convoluted journey to their new home."/>
    <b v="0"/>
    <n v="2500"/>
    <n v="731"/>
    <s v="failed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s v="children's books"/>
  </r>
  <r>
    <n v="2743"/>
    <s v="St. Nick Jr"/>
    <s v="One Christmas every child was naughty, and Santa's son _x000a_St. Nick Jr sacrifices all his gifts over his whole life, for the children"/>
    <b v="0"/>
    <n v="5999"/>
    <n v="0"/>
    <s v="failed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s v="Comedy"/>
    <n v="16000"/>
    <n v="835"/>
    <s v="failed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  <s v="children's books"/>
  </r>
  <r>
    <n v="2745"/>
    <s v="SERENDIPITY'S Pumpkin Pie Surprise"/>
    <s v="A spunky little girl, driven by a love of pumpkin pie, overcomes her fears and serendipitiously discovers what she'll be for Halloween"/>
    <b v="0"/>
    <n v="8000"/>
    <n v="1751"/>
    <s v="failed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s v="children's books"/>
  </r>
  <r>
    <n v="2746"/>
    <s v="How many marbles do YOU have?"/>
    <s v="An easy fun way for children to understand the physical limitations of someone with CFIDS and Fibromyalgia using marbles and a jar."/>
    <s v="Comedy"/>
    <n v="3000"/>
    <n v="801"/>
    <s v="failed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b v="0"/>
    <n v="500"/>
    <n v="140"/>
    <s v="failed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s v="children's books"/>
  </r>
  <r>
    <n v="2748"/>
    <s v="Native American Language Book for Children"/>
    <s v="Interactive Book with Audio to learn the Ojibwe Language for Children.  Website, Ebook and more!"/>
    <b v="0"/>
    <n v="5000"/>
    <n v="53"/>
    <s v="failed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  <s v="children's books"/>
  </r>
  <r>
    <n v="2749"/>
    <s v="A Tree is a Tree, no matter what you see.  CHILDREN'S BOOK"/>
    <s v="Self-publishing my children's book."/>
    <b v="0"/>
    <n v="10000"/>
    <n v="110"/>
    <s v="failed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  <s v="children's books"/>
  </r>
  <r>
    <n v="2750"/>
    <s v="My Child, My Blessing"/>
    <s v="This is a journal where parents daily write something positive about their child.  Places for pictures, too."/>
    <b v="0"/>
    <n v="1999"/>
    <n v="0"/>
    <s v="failed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b v="0"/>
    <n v="3274"/>
    <n v="0"/>
    <s v="failed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b v="0"/>
    <n v="4800"/>
    <n v="550"/>
    <s v="failed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  <s v="children's books"/>
  </r>
  <r>
    <n v="2753"/>
    <s v="Dust Bunnies &amp; the Carpet Rat publishing push"/>
    <s v="Written by my daughter and myself, illustrated by Jack Wiens. Everything is complete except for publishing."/>
    <b v="0"/>
    <n v="2000"/>
    <n v="380"/>
    <s v="failed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  <s v="children's books"/>
  </r>
  <r>
    <n v="2754"/>
    <s v="From here...to there!"/>
    <s v="I have been a writer all my life. But until recently never a parent. I want to write a children book for my children, and yours!"/>
    <b v="0"/>
    <n v="10000"/>
    <n v="0"/>
    <s v="failed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  <s v="children's books"/>
  </r>
  <r>
    <n v="2755"/>
    <s v="Children's book app: &quot;The story of Setanta&quot;"/>
    <s v="Colourful and imaginative book app for children, will be relished especially by those with Irish roots."/>
    <b v="0"/>
    <n v="500"/>
    <n v="260"/>
    <s v="failed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  <s v="children's books"/>
  </r>
  <r>
    <n v="2756"/>
    <s v="The Most Basic of Truths"/>
    <s v="We all pray to the same God no matter what name we might refer to Him as.  Our children deserve to know this basic truth."/>
    <b v="0"/>
    <n v="10000"/>
    <n v="1048"/>
    <s v="failed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  <s v="children's books"/>
  </r>
  <r>
    <n v="2757"/>
    <s v="C is for Crooked"/>
    <s v="A children's letter book that Lampoons Hillary Clinton"/>
    <b v="0"/>
    <n v="1500"/>
    <n v="10"/>
    <s v="failed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s v="Comedy"/>
    <n v="2000"/>
    <n v="234"/>
    <s v="failed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s v="Comedy"/>
    <n v="1000"/>
    <n v="105"/>
    <s v="failed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b v="0"/>
    <n v="5000"/>
    <n v="0"/>
    <s v="failed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  <s v="children's books"/>
  </r>
  <r>
    <n v="2761"/>
    <s v="Learn U.S. Geography: Dreaming my way across The U.S."/>
    <s v="Help me give away 500 copies of my picture book so more kids will know US geography!"/>
    <b v="0"/>
    <n v="5000"/>
    <n v="36"/>
    <s v="failed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  <s v="children's books"/>
  </r>
  <r>
    <n v="2762"/>
    <s v="How to Create Your Own Magic World. Toy-making guide."/>
    <s v="How-to book of toys and games constructed from materials found in nature, recyclable and easily available."/>
    <b v="0"/>
    <n v="3250"/>
    <n v="25"/>
    <s v="failed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  <s v="children's books"/>
  </r>
  <r>
    <n v="2763"/>
    <s v="My Christmas Star"/>
    <s v="How Santa finds childrens homes without getting lost by following certain stars."/>
    <b v="0"/>
    <n v="39400"/>
    <n v="90"/>
    <s v="failed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  <s v="children's books"/>
  </r>
  <r>
    <n v="2764"/>
    <s v="A Growing Adventure"/>
    <s v="My Budding Bears are four teddy bears living in an enchanted garden sharing friendship, tea parties and delightful adventures."/>
    <b v="0"/>
    <n v="4000"/>
    <n v="45"/>
    <s v="failed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s v="children's books"/>
  </r>
  <r>
    <n v="2765"/>
    <s v="A Story Book For Kids: Technology and Everyday Life"/>
    <s v="I am writing an illustrated book for children ages 3 to 7 that meshes technology in everyday life stories."/>
    <b v="0"/>
    <n v="4000"/>
    <n v="0"/>
    <s v="failed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  <s v="children's books"/>
  </r>
  <r>
    <n v="2766"/>
    <s v="Jambie"/>
    <s v="Jambie is a children's book geared towards kids ages 4-9 years of age. This book teaches young children about making wise decisions."/>
    <b v="0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  <s v="children's books"/>
  </r>
  <r>
    <n v="2767"/>
    <s v="the Giant Turnip"/>
    <s v="An animated bedtime story with Dedka, Babka and the rest of the family working together on a BIG problem"/>
    <b v="0"/>
    <n v="4000"/>
    <n v="34"/>
    <s v="failed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s v="children's books"/>
  </r>
  <r>
    <n v="2768"/>
    <s v="It's Okay To Wait"/>
    <s v="â€œItâ€™s Okay to Waitâ€ is the story of a father who sits down with his adolescent daughter to have â€œthe talkâ€ about sex."/>
    <b v="0"/>
    <n v="7000"/>
    <n v="1002"/>
    <s v="failed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  <s v="children's books"/>
  </r>
  <r>
    <n v="2769"/>
    <s v="Raph the Ninja Giraffe"/>
    <s v="Raph the Ninja Giraffe is a project that is my 5 year old sons idea, &amp; I am working with him to bring his idea to life."/>
    <b v="0"/>
    <n v="800"/>
    <n v="2"/>
    <s v="failed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  <s v="children's books"/>
  </r>
  <r>
    <n v="2770"/>
    <s v="The Story Of Circle And Square"/>
    <s v="A story about two friends who part ways because they are different, then reunite after learning they both are made of atoms."/>
    <b v="0"/>
    <n v="20000"/>
    <n v="2082.25"/>
    <s v="failed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b v="0"/>
    <n v="19980"/>
    <n v="0"/>
    <s v="failed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b v="0"/>
    <n v="8000"/>
    <n v="0"/>
    <s v="failed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  <s v="children's books"/>
  </r>
  <r>
    <n v="2773"/>
    <s v="The Boat That Couldn't Float"/>
    <s v="Parents know the pain of rereading bad bedtime stories. I want to write stories that all ages will enjoy"/>
    <b v="0"/>
    <n v="530"/>
    <n v="1"/>
    <s v="failed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b v="0"/>
    <n v="4000"/>
    <n v="570"/>
    <s v="failed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  <s v="children's books"/>
  </r>
  <r>
    <n v="2775"/>
    <s v="Kids Radio Klassics and Kids Radio Theatre"/>
    <s v="Kids Radio Theatre is a radio show played on National Pubic Radio to teach children all about theatre every Sunday 20 states."/>
    <b v="0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  <s v="children's books"/>
  </r>
  <r>
    <n v="2776"/>
    <s v="Superheroes That Make Differences"/>
    <s v="A young girlâ€™s journey into a world of superheroesâ€”exploring love, compassion and acceptance with mystical creatures from far away."/>
    <b v="0"/>
    <n v="21000"/>
    <n v="1655"/>
    <s v="failed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b v="0"/>
    <n v="3000"/>
    <n v="10"/>
    <s v="failed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b v="0"/>
    <n v="5500"/>
    <n v="1405"/>
    <s v="failed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b v="0"/>
    <n v="2500"/>
    <n v="53"/>
    <s v="failed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  <s v="children's books"/>
  </r>
  <r>
    <n v="2780"/>
    <s v="Travel with baby"/>
    <s v="Turn the World with my kids, and then write a book with the advice for traveling with baby"/>
    <b v="0"/>
    <n v="100000"/>
    <n v="0"/>
    <s v="failed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  <s v="children's books"/>
  </r>
  <r>
    <n v="2781"/>
    <s v="University of Utah presents V-Day 2015-The Vagina Monologues"/>
    <s v="STRIKE, DANCE AND RISE with us at the University of Utah to end violence against women and girls!"/>
    <b v="0"/>
    <n v="1250"/>
    <n v="1316"/>
    <s v="successful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  <s v="plays"/>
  </r>
  <r>
    <n v="2782"/>
    <s v="Better Than Ever Productions presents Geezer Game"/>
    <s v="The premiere theatre troupe in SE Michigan offering acting opportunities for the 50+ actor."/>
    <b v="0"/>
    <n v="1000"/>
    <n v="1200"/>
    <s v="successful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  <s v="plays"/>
  </r>
  <r>
    <n v="2783"/>
    <s v="As You Like It? by Purple Ostrich Productions"/>
    <s v="A new, LGBTQ focused adaptation of As You Like It that puts Celia and Rosalind's romantic relationship centre stage for the first time."/>
    <b v="0"/>
    <n v="1000"/>
    <n v="1145"/>
    <s v="successful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  <s v="plays"/>
  </r>
  <r>
    <n v="2784"/>
    <s v="&quot;The Santaland Diaries&quot; by David Sedaris in Los Angeles 2014"/>
    <s v="David Sedaris' &quot;The Santaland Diaries&quot; starring Matt Crabtree at The Working Stage Theatre in Hollywood!"/>
    <b v="0"/>
    <n v="6000"/>
    <n v="7140"/>
    <s v="successful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  <s v="plays"/>
  </r>
  <r>
    <n v="2785"/>
    <s v="Henry VI: The War of the Roses"/>
    <s v="Bare Theatre and Raleigh Little Theatre present Shakespeare's epic, set in a post-apocalyptic dystopia."/>
    <b v="0"/>
    <n v="5000"/>
    <n v="5234"/>
    <s v="successful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  <s v="plays"/>
  </r>
  <r>
    <n v="2786"/>
    <s v="Fierce"/>
    <s v="A heart-melting farce about sex, art and the lovelorn lay-abouts of London-town."/>
    <b v="0"/>
    <n v="2500"/>
    <n v="2946"/>
    <s v="successful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b v="0"/>
    <n v="1000"/>
    <n v="1197"/>
    <s v="successful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  <s v="plays"/>
  </r>
  <r>
    <n v="2788"/>
    <s v="ACT Underground Theatre, TLDC"/>
    <s v="MOVING FORWARD! WE HAVE REACHED GOAL BUT HAVE MORE TIME!! PLEASE CONSIDER PLEDGING."/>
    <b v="0"/>
    <n v="2000"/>
    <n v="2050"/>
    <s v="successful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  <s v="plays"/>
  </r>
  <r>
    <n v="2789"/>
    <s v="The Adventurers Club"/>
    <s v="BNT's Biggest Adventure So Far: Our 2015 full length production!"/>
    <b v="0"/>
    <n v="3000"/>
    <n v="3035"/>
    <s v="successful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b v="0"/>
    <n v="3000"/>
    <n v="3160"/>
    <s v="successful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  <s v="plays"/>
  </r>
  <r>
    <n v="2791"/>
    <s v="A Philosophical Protest! One Act Play, One Act Cabaret."/>
    <s v="A one act play, one act cabaret focusing on various social issues to remind us that when we come together, beautiful things can happen."/>
    <b v="0"/>
    <n v="2000"/>
    <n v="2050"/>
    <s v="successful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  <s v="plays"/>
  </r>
  <r>
    <n v="2792"/>
    <s v="That Still Small Voice Stage Play"/>
    <s v="Homeless and hopeless, this prequel tells the story of a Colorado youth who leans on her friends when family leaves her behind."/>
    <b v="0"/>
    <n v="2000"/>
    <n v="2152"/>
    <s v="successful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  <s v="plays"/>
  </r>
  <r>
    <n v="2793"/>
    <s v="THE GOODS Theatre Company Premiere DROPPED @ Old Fitz"/>
    <s v="THE GOODS are Premiering the NEW Australian play DROPPED by Katy Warner @ OLD FITZ THEATRE Dec 8-20 _x000a_Its Godot with Gals n Grenades"/>
    <b v="0"/>
    <n v="10000"/>
    <n v="11056.75"/>
    <s v="successful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b v="0"/>
    <n v="50"/>
    <n v="75"/>
    <s v="successful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  <s v="plays"/>
  </r>
  <r>
    <n v="2795"/>
    <s v="Good Men Wanted at ANT Fest"/>
    <s v="A new play about five bad bitches who fought in the Civil War disguised as men, premiering at Ars Nova's ANT Fest."/>
    <b v="0"/>
    <n v="700"/>
    <n v="730"/>
    <s v="successful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  <s v="plays"/>
  </r>
  <r>
    <n v="2796"/>
    <s v="Fishcakes"/>
    <s v="Fishcakes is a piece of new writing for the Camden Fringe that explores a story of love, loss, and all the â€˜little things'."/>
    <b v="0"/>
    <n v="800"/>
    <n v="924"/>
    <s v="successful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  <s v="plays"/>
  </r>
  <r>
    <n v="2797"/>
    <s v="Once Upon A Nightmare"/>
    <s v="&quot;Labyrinth&quot; meets &quot;Jumanji&quot;  in this dark adventure fantasy play from the makers of the five star fringe hit &quot;Death Ship 666&quot;"/>
    <b v="0"/>
    <n v="8000"/>
    <n v="8211.61"/>
    <s v="successful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b v="0"/>
    <n v="5000"/>
    <n v="5070"/>
    <s v="successful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  <s v="plays"/>
  </r>
  <r>
    <n v="2799"/>
    <s v="Yuri in Edinburgh"/>
    <s v="August012 make their debut at Edinburgh Fringe with their play about the absurdity of wanting to bring children into a deranged world"/>
    <b v="0"/>
    <n v="5000"/>
    <n v="5831.74"/>
    <s v="successful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  <s v="plays"/>
  </r>
  <r>
    <n v="2800"/>
    <s v="EUTCo presents 'One Flew Over the Cuckoo's Nest'"/>
    <s v="Exeter University Theatre Company is bringing the award winning play by Dale Wasserman to Exeter's Northcott Theatre"/>
    <b v="0"/>
    <n v="1000"/>
    <n v="1330"/>
    <s v="successful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  <s v="plays"/>
  </r>
  <r>
    <n v="2801"/>
    <s v="A Dream Play"/>
    <s v="Arise Theatre Company's production of August Strindberg's expressionist masterpiece 'A Dream Play'."/>
    <b v="0"/>
    <n v="500"/>
    <n v="666"/>
    <s v="successful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b v="0"/>
    <n v="3000"/>
    <n v="3055"/>
    <s v="successful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  <s v="plays"/>
  </r>
  <r>
    <n v="2803"/>
    <s v="Princess Cut: A young girl's reality inside a TN sex ring"/>
    <s v="An original theatrical production using music, movement and monologues to tell the story of a TN native growing up within a sex ring."/>
    <b v="0"/>
    <n v="10000"/>
    <n v="12795"/>
    <s v="successful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s v="plays"/>
  </r>
  <r>
    <n v="2804"/>
    <s v="The Piano Man"/>
    <s v="The real-life story of the mysterious 'Piano Man' who washed ashore with no memory; with no speech; but with an amazing ability..."/>
    <b v="0"/>
    <n v="1000"/>
    <n v="1150"/>
    <s v="successful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  <s v="plays"/>
  </r>
  <r>
    <n v="2805"/>
    <s v="ACOrN: A Crunch Or None --&gt; Edinburgh Fringe!"/>
    <s v="1 game, 7 levels, 45 attempts; Lorraine, Esbe &amp; David; 1 Grandmaester._x000a_Help us take our metatheatrical nutshell volcano to the Fringe!"/>
    <b v="0"/>
    <n v="400"/>
    <n v="440"/>
    <s v="successful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  <s v="plays"/>
  </r>
  <r>
    <n v="2806"/>
    <s v="And Now: The World!"/>
    <s v="A one woman show about the challenges of being a feminist in a digital age. Touring 6 UK cities. Now with Stretch Goals!"/>
    <b v="0"/>
    <n v="3000"/>
    <n v="3363"/>
    <s v="successful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  <s v="plays"/>
  </r>
  <r>
    <n v="2807"/>
    <s v="The Commission Theatre Co."/>
    <s v="Bringing Shakespeare back to the Playwrights"/>
    <b v="0"/>
    <n v="5000"/>
    <n v="6300"/>
    <s v="successful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  <s v="plays"/>
  </r>
  <r>
    <n v="2808"/>
    <s v="PICNIC, by William Inge: An Inaugural Production"/>
    <s v="Seat of the Pants mounts our first show in a black box space that could become permanent; can you help us excel and seal the deal?"/>
    <b v="0"/>
    <n v="4500"/>
    <n v="4511"/>
    <s v="successful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  <s v="plays"/>
  </r>
  <r>
    <n v="2809"/>
    <s v="Sugarglass Theatre"/>
    <s v="Sugarglass is a Dublin based theatre company committed to international collaboration. 2016 sees the launch of their NYC division."/>
    <b v="0"/>
    <n v="2500"/>
    <n v="2560"/>
    <s v="successful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  <s v="plays"/>
  </r>
  <r>
    <n v="2810"/>
    <s v="Bring Bigger, Badder BRIEF HISTORY Back To The Stage!"/>
    <s v="We're remounting the musical that brought down the Bush Administration: A Brief History of the Earth And Everything In It!"/>
    <b v="0"/>
    <n v="2500"/>
    <n v="2705"/>
    <s v="successful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  <s v="plays"/>
  </r>
  <r>
    <n v="2811"/>
    <s v="Ray Gunn and Starburst"/>
    <s v="Ray Gunn and Starburst is an audio sci-fi/comedy sending up the tropes of classic and pulp science-fiction."/>
    <b v="0"/>
    <n v="10000"/>
    <n v="10027"/>
    <s v="successful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  <s v="plays"/>
  </r>
  <r>
    <n v="2812"/>
    <s v="BULL by Mike Bartlett at the Coal Mine Theatre"/>
    <s v="&quot;A short, nasty and razor sharp play in one of Toronto's hottest new &quot;off-off Broadway&quot; style venues."/>
    <b v="0"/>
    <n v="5000"/>
    <n v="5665"/>
    <s v="successful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  <s v="plays"/>
  </r>
  <r>
    <n v="2813"/>
    <s v="Hi, Are You Single? by Ryan J. Haddad"/>
    <s v="Ryan has a higher sex drive than you. He also has cerebral palsy. Join him for his hilarious and poignant new solo show!"/>
    <b v="0"/>
    <n v="2800"/>
    <n v="3572.12"/>
    <s v="successful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  <s v="plays"/>
  </r>
  <r>
    <n v="2814"/>
    <s v="Stitching by Anthony Neilson"/>
    <s v="Stitching is a play exploring how a couple cope with the loss of their child. It will run for a month at The Drayton Arms Theatre."/>
    <b v="0"/>
    <n v="1500"/>
    <n v="1616"/>
    <s v="successful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  <s v="plays"/>
  </r>
  <r>
    <n v="2815"/>
    <s v="Widow's Wedding Dress"/>
    <s v="Set in 1950s Northern Ireland, this play tells the story of two sisters in a community of Travellers, or Irish Gypsies."/>
    <b v="0"/>
    <n v="250"/>
    <n v="605"/>
    <s v="successful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  <s v="plays"/>
  </r>
  <r>
    <n v="2816"/>
    <s v="In My Head - A new mental health theatre project"/>
    <s v="Inspired by real life interviews 'In My Head' is a new play exploring the lives of those living with a mental health condition."/>
    <b v="0"/>
    <n v="3000"/>
    <n v="4247"/>
    <s v="successful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  <s v="plays"/>
  </r>
  <r>
    <n v="2817"/>
    <s v="After The End"/>
    <s v="Let Go Theatre Co's very first production is going ahead in June 2015. Help support a brand new theatre co as we begin our adventure"/>
    <b v="0"/>
    <n v="600"/>
    <n v="780"/>
    <s v="successful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  <s v="plays"/>
  </r>
  <r>
    <n v="2818"/>
    <s v="Joe West's THEATER OF DEATH"/>
    <s v="Joe West and his wonderful theater company THEATER OF DEATH present original plays both horrific and comical."/>
    <b v="0"/>
    <n v="10000"/>
    <n v="10603"/>
    <s v="successful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  <s v="plays"/>
  </r>
  <r>
    <n v="2819"/>
    <s v="Make TES a success at The Edinburgh Fringe Fest"/>
    <s v="Years of work, my best show, and a top Edinburgh venue.  Help me expose my talents to the UK and tell an important story."/>
    <b v="0"/>
    <n v="5000"/>
    <n v="5240"/>
    <s v="successful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  <s v="plays"/>
  </r>
  <r>
    <n v="2820"/>
    <s v="MTA's National Theatre Connections Show!"/>
    <s v="Montage Theatre Arts, as part of National Theatre Connections, are performing a show - We need you help to raise vital funds!"/>
    <b v="0"/>
    <n v="200"/>
    <n v="272"/>
    <s v="successful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  <s v="plays"/>
  </r>
  <r>
    <n v="2821"/>
    <s v="Muscovado: BurntOut's new play about slavery in Barbados"/>
    <s v="Help us share an untold story of Britain's involvement in the slave trade, in the church where Wilberforce began his abolition campaign"/>
    <b v="0"/>
    <n v="1000"/>
    <n v="1000"/>
    <s v="successful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  <s v="plays"/>
  </r>
  <r>
    <n v="2822"/>
    <s v="Theatre Forever's The Nature Crown"/>
    <s v="A campaign to support the artists creating Theatre Forever's The Nature Crown, premiering in the Guthrie Theater's Dowling Studio!"/>
    <b v="0"/>
    <n v="6000"/>
    <n v="6000"/>
    <s v="successful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b v="0"/>
    <n v="100"/>
    <n v="124"/>
    <s v="successful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  <s v="plays"/>
  </r>
  <r>
    <n v="2824"/>
    <s v="The Rooftop"/>
    <s v="I wrote a One Act play called The Rooftop for a Female Playwright's festival. Every little bit helps!"/>
    <b v="0"/>
    <n v="650"/>
    <n v="760"/>
    <s v="successful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  <s v="plays"/>
  </r>
  <r>
    <n v="2825"/>
    <s v="The Night Before Christmas"/>
    <s v="Help Saltmine Theatre Company tell the exciting story of St Nicholas and the importance of gratefulness in their new Christmas show."/>
    <b v="0"/>
    <n v="3000"/>
    <n v="3100"/>
    <s v="successful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  <s v="plays"/>
  </r>
  <r>
    <n v="2826"/>
    <s v="Mickey &amp; Worm: The Tour"/>
    <s v="Mickey &amp; Worm is a Noir stage experience, written by Santa Paula playwright John McKinley and back again on tour by popular demand!"/>
    <b v="0"/>
    <n v="2000"/>
    <n v="2155"/>
    <s v="successful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b v="0"/>
    <n v="2000"/>
    <n v="2405"/>
    <s v="successful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  <s v="plays"/>
  </r>
  <r>
    <n v="2828"/>
    <s v="Peace In Our Time"/>
    <s v="The Battle of Britain has been lost; London is occupied, who can you trust? Help produce this classic piece of theatre. Drama for now."/>
    <b v="0"/>
    <n v="9500"/>
    <n v="9536"/>
    <s v="successful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  <s v="plays"/>
  </r>
  <r>
    <n v="2829"/>
    <s v="MUMBURGER by Sarah Kosar"/>
    <s v="In a visceral new play about family, grief and red meat, Sarah Kosar (Royal Court) asks how far we'd go to connect with those we love."/>
    <b v="0"/>
    <n v="2500"/>
    <n v="2663"/>
    <s v="successful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  <s v="plays"/>
  </r>
  <r>
    <n v="2830"/>
    <s v="Nakhtik and Avalon"/>
    <s v="Avalon is a new South African Township play and Nakhtik is a  danced political lecture."/>
    <b v="0"/>
    <n v="3000"/>
    <n v="3000"/>
    <s v="successful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  <s v="plays"/>
  </r>
  <r>
    <n v="2831"/>
    <s v="Tackett &amp; Pyke put on a Play"/>
    <s v="We each wrote a play and would like to produce them for you for nothing more than art's sake!"/>
    <b v="0"/>
    <n v="3000"/>
    <n v="3320"/>
    <s v="successful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  <s v="plays"/>
  </r>
  <r>
    <n v="2832"/>
    <s v="Secret Diaries"/>
    <s v="Charting the big stuff in life from dance routines to coming out; exploring homophobia, family, friendship &amp; finding your own voice."/>
    <b v="0"/>
    <n v="2500"/>
    <n v="2867.99"/>
    <s v="successful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  <s v="plays"/>
  </r>
  <r>
    <n v="2833"/>
    <s v="Star Man Rocket Man"/>
    <s v="A new play about exploring outer space"/>
    <b v="0"/>
    <n v="2700"/>
    <n v="2923"/>
    <s v="successful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  <s v="plays"/>
  </r>
  <r>
    <n v="2834"/>
    <s v="Thank You For Smoking"/>
    <s v="Thank You For Smoking. A play about love, 5 trillion cigarettes and how the Flintstones earned the tobacco industry millions."/>
    <b v="0"/>
    <n v="800"/>
    <n v="1360"/>
    <s v="successful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  <s v="plays"/>
  </r>
  <r>
    <n v="2835"/>
    <s v="Land of the Three Towers"/>
    <s v="A celebratory community theatre project about the Focus E15 Occupation of empty council homes on Carpenters Estate."/>
    <b v="0"/>
    <n v="1000"/>
    <n v="1870.99"/>
    <s v="successful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  <s v="plays"/>
  </r>
  <r>
    <n v="2836"/>
    <s v="&quot;The Colored Museum&quot; by George C. Wolfe"/>
    <s v="We're fundraising $450 by Feb.17, 2017 to purchase the rights for the show &amp; any extra proceeds will be used toward props and costume."/>
    <b v="0"/>
    <n v="450"/>
    <n v="485"/>
    <s v="successful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b v="0"/>
    <n v="850"/>
    <n v="850"/>
    <s v="successful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  <s v="plays"/>
  </r>
  <r>
    <n v="2838"/>
    <s v="Pickles &amp; Hargraves Murder Mystery Comedy at the FringeNYC"/>
    <s v="You like things that are funny. You (secretly) like murder. So why not support the NYC return of this hilarious whodunit?"/>
    <s v="Comedy"/>
    <n v="2000"/>
    <n v="2405"/>
    <s v="successful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b v="0"/>
    <n v="3500"/>
    <n v="3900"/>
    <s v="successful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b v="0"/>
    <n v="2500"/>
    <n v="2600"/>
    <s v="successful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  <s v="plays"/>
  </r>
  <r>
    <n v="2841"/>
    <s v="The Dead Loss"/>
    <s v="1920's London; two brothers try to make a name for themselves in the underground crime world but encounter a ruthless Irish mob boss."/>
    <b v="0"/>
    <n v="1000"/>
    <n v="10"/>
    <s v="failed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  <s v="plays"/>
  </r>
  <r>
    <n v="2842"/>
    <s v="HIDDEN: The FCO Plays"/>
    <s v="A play performed at the FCO Global Summit on the Preventing Sexual Violence Initiative, hosted by William Hague and Angelina Jolie"/>
    <b v="0"/>
    <n v="1500"/>
    <n v="0"/>
    <s v="failed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  <s v="plays"/>
  </r>
  <r>
    <n v="2843"/>
    <s v="Summer Adaptation of Fallen Angels"/>
    <s v="We're high school students directing a film adaptation of the play, Fallen Angels, written by NoÃ«l Coward and set in the 1920's."/>
    <b v="0"/>
    <n v="1200"/>
    <n v="0"/>
    <s v="failed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  <s v="plays"/>
  </r>
  <r>
    <n v="2844"/>
    <s v="KabarettstÃ¼ck &quot;Dicht in da Nochtschicht&quot;"/>
    <s v="Zwei ausgebildete Schauspieler, ein Musiker - gemeinsam bringt man ein waschechtes KabarettstÃ¼ck auf die BÃ¼hne."/>
    <b v="0"/>
    <n v="550"/>
    <n v="30"/>
    <s v="failed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  <s v="plays"/>
  </r>
  <r>
    <n v="2845"/>
    <s v="Haberdasher Theatre Inc. : Richard Greenbergâ€™s, The Maderati"/>
    <s v="The Maderati: A bitingly witty absurdest comedy, which pokes wickedly perceptive fun at NY artist lifestyle."/>
    <s v="Comedy"/>
    <n v="7500"/>
    <n v="2366"/>
    <s v="failed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b v="0"/>
    <n v="8000"/>
    <n v="0"/>
    <s v="failed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  <s v="plays"/>
  </r>
  <r>
    <n v="2847"/>
    <s v="COLOR ME"/>
    <s v="Dark secrets come to light when Mariah meets Stella. They find a way to face the south's largest elephant in the room: RACISM."/>
    <b v="0"/>
    <n v="2000"/>
    <n v="0"/>
    <s v="failed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b v="0"/>
    <n v="35000"/>
    <n v="70"/>
    <s v="failed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  <s v="plays"/>
  </r>
  <r>
    <n v="2849"/>
    <s v="100, Acre Wood"/>
    <s v="NonSens!cal tackles the struggles of four people with mental health issues/disorders inspired by A.A Milne's Winnie the Pooh"/>
    <b v="0"/>
    <n v="500"/>
    <n v="5"/>
    <s v="failed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  <s v="plays"/>
  </r>
  <r>
    <n v="2850"/>
    <s v="Romeo and Juliet...Choose Your Own Ending"/>
    <s v="Romeo and Juliet: Wouldn't it be great if they didn't all die at the end? Now YOU get to control the fate of these timeless characters!"/>
    <b v="0"/>
    <n v="8000"/>
    <n v="311"/>
    <s v="failed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b v="0"/>
    <n v="4500"/>
    <n v="0"/>
    <s v="failed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  <s v="plays"/>
  </r>
  <r>
    <n v="2852"/>
    <s v="Freedom Train"/>
    <s v="Just one time back to the past on the Freedom Train will open your eyes and your lives will never ever be the same!"/>
    <b v="0"/>
    <n v="5000"/>
    <n v="95"/>
    <s v="failed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  <s v="plays"/>
  </r>
  <r>
    <n v="2853"/>
    <s v="Eighteen Months- A Love Story Interrupted"/>
    <s v="Much has been written by women on breast cancer. Yet, there is little that has been written for the theatre on this by men. I have!"/>
    <b v="0"/>
    <n v="9500"/>
    <n v="0"/>
    <s v="failed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s v="plays"/>
  </r>
  <r>
    <n v="2854"/>
    <s v="Ultimate Political Selfie!"/>
    <s v="Almost Random Theatre's play about a candidate - with no policies - who is seeking election in May 2015"/>
    <b v="0"/>
    <n v="1000"/>
    <n v="417"/>
    <s v="failed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  <s v="plays"/>
  </r>
  <r>
    <n v="2855"/>
    <s v="STAGE READING for TETCNY"/>
    <s v="Raising funds to have a private stage reading for an upcoming play from THE ENSEMBLE THEATRE COMPANY OF NEW YORK (www.tetcny.org)"/>
    <b v="0"/>
    <n v="600"/>
    <n v="300"/>
    <s v="failed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  <s v="plays"/>
  </r>
  <r>
    <n v="2856"/>
    <s v="The JOkeress Going Live"/>
    <s v="This will be the fifth play of The Jokeress, based on the ebook/paperback novelette series. It is scifi, suspense, terror, and noir."/>
    <b v="0"/>
    <n v="3000"/>
    <n v="146"/>
    <s v="failed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  <s v="plays"/>
  </r>
  <r>
    <n v="2857"/>
    <s v="Los Tradicionales"/>
    <s v="Somos una compaÃ±Ã­a de teatro independiente. Y en el 2017 queremos arrancar con el montaje de 3 obras._x000a_3 elencos, 3 espacios."/>
    <b v="0"/>
    <n v="38000"/>
    <n v="7500"/>
    <s v="failed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  <s v="plays"/>
  </r>
  <r>
    <n v="2858"/>
    <s v="Gay Party Superposh 'Winter Wonderland'"/>
    <s v="Een Gay Party in het centrum van Amersfoort. _x000a_Een geweldige avond uit, met een show, optredens en DJ's."/>
    <b v="0"/>
    <n v="1000"/>
    <n v="0"/>
    <s v="failed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  <s v="plays"/>
  </r>
  <r>
    <n v="2859"/>
    <s v="Grover Theatre Company (GTC)"/>
    <s v="A theatre company that will create works to inspire young people and get everyone involved."/>
    <b v="0"/>
    <n v="2000"/>
    <n v="35"/>
    <s v="failed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  <s v="plays"/>
  </r>
  <r>
    <n v="2860"/>
    <s v="Macbeth For President 2016"/>
    <s v="The Bard's classic tale set in the 2016 Presidential Campaign. Power, corruption, greed, and conspiracy. How far are you willing to go?"/>
    <b v="0"/>
    <n v="4000"/>
    <n v="266"/>
    <s v="failed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  <s v="plays"/>
  </r>
  <r>
    <n v="2861"/>
    <s v="Julius Caesar"/>
    <s v="The University of Queensland Drama Production Course is putting on an adaptation of William Shakespeares Julius Caesar"/>
    <b v="0"/>
    <n v="250"/>
    <n v="80"/>
    <s v="failed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  <s v="plays"/>
  </r>
  <r>
    <n v="2862"/>
    <s v="Get Your Life Back"/>
    <s v="&quot;Get Your Life Back&quot; is a dynamic stage play that deals with true issues of life that reign in the lives of many people everyday."/>
    <b v="0"/>
    <n v="12700"/>
    <n v="55"/>
    <s v="failed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  <s v="plays"/>
  </r>
  <r>
    <n v="2863"/>
    <s v="Equality Theatre"/>
    <s v="I would like to start a Acting Company that supports and includes LGBTQ youth and young adults in very conservative North Texas"/>
    <b v="0"/>
    <n v="50000"/>
    <n v="20"/>
    <s v="failed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  <s v="plays"/>
  </r>
  <r>
    <n v="2864"/>
    <s v="'Haunting Julia' by Alan Ayckbourn"/>
    <s v="Accessible, original theatre for all!"/>
    <b v="0"/>
    <n v="2500"/>
    <n v="40"/>
    <s v="failed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  <s v="plays"/>
  </r>
  <r>
    <n v="2865"/>
    <s v="FRINGE 2015 by YER Productions"/>
    <s v="Prepare to be Swept Away. Three short plays from three master playwrights; LANDFALL, SNIPER and DANGERS of TOBACCO!"/>
    <b v="0"/>
    <n v="2888"/>
    <n v="0"/>
    <s v="failed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  <s v="plays"/>
  </r>
  <r>
    <n v="2866"/>
    <s v="Church Folk Can Be Dangerous People"/>
    <s v="The reality is dark, sinister. The milieu is not as friendly as it claims. What is this place? Where is it? Is it your local church?"/>
    <b v="0"/>
    <n v="5000"/>
    <n v="45"/>
    <s v="failed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  <s v="plays"/>
  </r>
  <r>
    <n v="2867"/>
    <s v="A Midsummer Night's Dream"/>
    <s v="This production is being put together by Wilson's newest professional theater company, the Wyldepine Players in conjunction w/ Taiplab"/>
    <b v="0"/>
    <n v="2500"/>
    <n v="504"/>
    <s v="failed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  <s v="plays"/>
  </r>
  <r>
    <n v="2868"/>
    <s v="Becoming UNZIPPED"/>
    <s v="7 billion people &amp; most of us feel alone.  It's time we become emotionally unzipped.  &quot;Unzipped&quot; a new play about men &amp; relationships."/>
    <b v="0"/>
    <n v="15000"/>
    <n v="6301.76"/>
    <s v="failed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  <s v="plays"/>
  </r>
  <r>
    <n v="2869"/>
    <s v="Theatre West97 - not-for-profit run Youth Theatre Program"/>
    <s v="We provide performing arts training and experience to young people of low income families in NYC, building confidence and self esteem"/>
    <b v="0"/>
    <n v="20000"/>
    <n v="177"/>
    <s v="failed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  <s v="plays"/>
  </r>
  <r>
    <n v="2870"/>
    <s v="America is at the Mall: A Post 9/11 Happily  Never After"/>
    <s v="The war in Iraq changed everything -one journey from the safe haven of the 99% to the shadows of veteran. How would you persevere?"/>
    <b v="0"/>
    <n v="5000"/>
    <n v="750"/>
    <s v="failed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  <s v="plays"/>
  </r>
  <r>
    <n v="2871"/>
    <s v="The Bill Cosby Assault, a play"/>
    <s v="America's dad or serial rapist? Or both? The stories of the Bill Cosby accusers and the society so skeptical of them."/>
    <b v="0"/>
    <n v="10000"/>
    <n v="467"/>
    <s v="failed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  <s v="plays"/>
  </r>
  <r>
    <n v="2872"/>
    <s v="Loud Arts"/>
    <s v="Local Theatre group in Loudoun County, Virginia. Looking for funds to start producing shows!"/>
    <b v="0"/>
    <n v="3000"/>
    <n v="0"/>
    <s v="failed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  <s v="plays"/>
  </r>
  <r>
    <n v="2873"/>
    <s v="&quot;Fortune's Child&quot; by Mark Scharf"/>
    <s v="DC/Baltimore AEA actors band together produce a world premiere of a touching, bittersweet, award winning play about letting go to live"/>
    <b v="0"/>
    <n v="2500"/>
    <n v="953"/>
    <s v="failed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  <s v="plays"/>
  </r>
  <r>
    <n v="2874"/>
    <s v="Lead Players Theatre Company"/>
    <s v="We present Classics made for the 21st Century and we need a space! Please help us rent a space for The Importance of Being Earnest!"/>
    <b v="0"/>
    <n v="5000"/>
    <n v="271"/>
    <s v="failed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  <s v="plays"/>
  </r>
  <r>
    <n v="2875"/>
    <s v="Right Tracey!"/>
    <s v="Play about Tracey a gay man trapped in his room by his Bible thumping mother. He finds love but the room can not keep the love alive."/>
    <b v="0"/>
    <n v="20000"/>
    <n v="7"/>
    <s v="failed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  <s v="plays"/>
  </r>
  <r>
    <n v="2876"/>
    <s v="The Sins of Bad People  Urban Stage Play"/>
    <s v="Charlotte NC playwright looking to showcase a series of three stage plays.  Plays are funny, completed and ready to run!"/>
    <b v="0"/>
    <n v="150000"/>
    <n v="0"/>
    <s v="failed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s v="plays"/>
  </r>
  <r>
    <n v="2877"/>
    <s v="COLLABORATION: WARHOL &amp; BASQUIAT"/>
    <s v="Two of the 20th Centuryâ€™s Greatest Artists _x000a_navigate the perilous terrain of Art &amp; Fame _x000a_in a historic Collaboration."/>
    <b v="0"/>
    <n v="6000"/>
    <n v="650"/>
    <s v="failed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  <s v="plays"/>
  </r>
  <r>
    <n v="2878"/>
    <s v="(TBC) I'M JUST HERE TO BUY SOY SAUCE by Jingan Young"/>
    <s v="World premiere of &quot;I'm Just Here to Buy Soy Sauce&quot;, a play about China &amp; the UK housing crisis by Jingan Young location TBC"/>
    <b v="0"/>
    <n v="3000"/>
    <n v="63"/>
    <s v="failed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  <s v="plays"/>
  </r>
  <r>
    <n v="2879"/>
    <s v="Girls, Ladies and Women - A Gospel Drama"/>
    <s v="She that fines a husband? Wait, is that right? Girl... you better check yourself, before you wreck yourself!"/>
    <b v="0"/>
    <n v="11200"/>
    <n v="29"/>
    <s v="failed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  <s v="plays"/>
  </r>
  <r>
    <n v="2880"/>
    <s v="BELIEF on the Isle of Skye"/>
    <s v="BELIEF leaves res &amp; crosses nations, swims the Atlantic, landing on Isle where Salish meets Gaelic, where humanity transcends barriers"/>
    <b v="0"/>
    <n v="12000"/>
    <n v="2800"/>
    <s v="failed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b v="0"/>
    <n v="5500"/>
    <n v="0"/>
    <s v="failed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b v="0"/>
    <n v="750"/>
    <n v="252"/>
    <s v="failed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  <s v="plays"/>
  </r>
  <r>
    <n v="2883"/>
    <s v="&quot;Skip To My Lou,&quot; a NEW play by Steve Romagnoli"/>
    <s v="Ticket sales benefit Bedford Hills Maximum Security Prison, Women's College Program Library. Presented by Theater For The New City."/>
    <b v="0"/>
    <n v="10000"/>
    <n v="1908"/>
    <s v="failed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  <s v="plays"/>
  </r>
  <r>
    <n v="2884"/>
    <s v="The Lizard King, a play by Jay Jeff Jones"/>
    <s v="Come explore the dream world of Jim Morrison, rock singer, mystic, poet, shaman."/>
    <b v="0"/>
    <n v="45000"/>
    <n v="185"/>
    <s v="failed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  <s v="plays"/>
  </r>
  <r>
    <n v="2885"/>
    <s v="The Wedding"/>
    <s v="An historic and proud work of Polish nationalistic literature performed on stage."/>
    <b v="0"/>
    <n v="400"/>
    <n v="130"/>
    <s v="failed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  <s v="plays"/>
  </r>
  <r>
    <n v="2886"/>
    <s v="Artists' tickets to VARIATIONS ON FAMILY"/>
    <s v="Help us provide half-price tickets to the 11th annual Variations Project, allowing our fellow artists to see this wonderful production."/>
    <b v="0"/>
    <n v="200"/>
    <n v="10"/>
    <s v="failed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b v="0"/>
    <n v="3000"/>
    <n v="5"/>
    <s v="failed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b v="0"/>
    <n v="30000"/>
    <n v="0"/>
    <s v="failed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  <s v="plays"/>
  </r>
  <r>
    <n v="2889"/>
    <s v="Halfway, Nebraska"/>
    <s v="Halfway, Nebraska explores the limits of hope and what it means to love someone who may be too far damaged to save."/>
    <b v="0"/>
    <n v="3000"/>
    <n v="1142"/>
    <s v="failed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s v="plays"/>
  </r>
  <r>
    <n v="2890"/>
    <s v="the Savannah Disputation"/>
    <s v="This Theological Comedy tells a story of when seemingly similar beliefs are discovered to be worlds apart; Damnation-Southern Style."/>
    <b v="0"/>
    <n v="2000"/>
    <n v="21"/>
    <s v="failed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  <s v="plays"/>
  </r>
  <r>
    <n v="2891"/>
    <s v="Literacy for Brooklyn Kids"/>
    <s v="Did you know that we are enriching the lives of Brooklyn kids through literacy and educational theater? We just need a little help."/>
    <b v="0"/>
    <n v="10000"/>
    <n v="273"/>
    <s v="failed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  <s v="plays"/>
  </r>
  <r>
    <n v="2892"/>
    <s v="Something Precious"/>
    <s v="Something Precious is the world's first musical to alert folks to the harmful effects of technology on the human spirit."/>
    <b v="0"/>
    <n v="5500"/>
    <n v="500"/>
    <s v="failed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  <s v="plays"/>
  </r>
  <r>
    <n v="2893"/>
    <s v="REDISCOVERING KIA THE PLAY"/>
    <s v="Fundraising for REDISCOVERING KIA THE PLAY"/>
    <b v="0"/>
    <n v="5000"/>
    <n v="25"/>
    <s v="failed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  <s v="plays"/>
  </r>
  <r>
    <n v="2894"/>
    <s v="How Could You Do This To Me (The Stage Play)"/>
    <s v="This Is A Story About A Woman A Man And A Woman"/>
    <b v="0"/>
    <n v="50000"/>
    <n v="0"/>
    <s v="failed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  <s v="plays"/>
  </r>
  <r>
    <n v="2895"/>
    <s v="Alice In Wonderland (Polish) ALICJA W KRAINIE CZARÃ“W"/>
    <s v="Alice on stage with a magical twist to brighten your smile and warm your heart. Project is in Polish with semi-pro actors and children."/>
    <b v="0"/>
    <n v="500"/>
    <n v="23"/>
    <s v="failed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  <s v="plays"/>
  </r>
  <r>
    <n v="2896"/>
    <s v="&quot;Miracle on 34th Street&quot; - We believe. Do you believe in us?"/>
    <s v="&quot;Miracle on 34th Street&quot; is about faith and believing in others. _x000a_We believe. Do you?"/>
    <b v="0"/>
    <n v="3000"/>
    <n v="625"/>
    <s v="failed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  <s v="plays"/>
  </r>
  <r>
    <n v="2897"/>
    <s v="CAYCE"/>
    <s v="A unique stage play about the epic struggle of psychic Edgar Cayce to deal with his extraordinary abilities and find his place in life."/>
    <b v="0"/>
    <n v="12000"/>
    <n v="550"/>
    <s v="failed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  <s v="plays"/>
  </r>
  <r>
    <n v="2898"/>
    <s v="Galaxy Express - The Play"/>
    <s v="This is an action packed Sci-Fi stage play, using foam latex creature puppets, projected video footage, and audience participation."/>
    <b v="0"/>
    <n v="7500"/>
    <n v="316"/>
    <s v="failed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  <s v="plays"/>
  </r>
  <r>
    <n v="2899"/>
    <s v="The Esoteric Camgirl"/>
    <s v="Sex, intrigue, lust, &amp; love; follow the lives of two individuals as their romance turns from innocent online flirting to something more"/>
    <b v="0"/>
    <n v="10000"/>
    <n v="0"/>
    <s v="failed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  <s v="plays"/>
  </r>
  <r>
    <n v="2900"/>
    <s v="Bring Oedipus Revenant to Life!"/>
    <s v="In October, we plan to premiere Oedipus Revenant, a historically grounded horror adaptation of Sophoclesâ€™ classic, Oedipus the Tyrant."/>
    <b v="0"/>
    <n v="5500"/>
    <n v="3405"/>
    <s v="failed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  <s v="plays"/>
  </r>
  <r>
    <n v="2901"/>
    <s v="Avarimor Series (Audio Plays)"/>
    <s v="How can the visual age appreciate something that cant see? With these Audio Plays I will show you, if your willing to listen."/>
    <b v="0"/>
    <n v="750"/>
    <n v="6"/>
    <s v="failed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  <s v="plays"/>
  </r>
  <r>
    <n v="2902"/>
    <s v="Bring the iconic story of Leontyne Price to the stage."/>
    <s v="Help me honor and bring &quot;The American Soprano&quot; Leontyne Price back to the stage one more time."/>
    <b v="0"/>
    <n v="150000"/>
    <n v="25"/>
    <s v="failed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  <s v="plays"/>
  </r>
  <r>
    <n v="2903"/>
    <s v="GettingTeensSaved.org Play in Richmond, California 2016"/>
    <s v="We are raising funds to rent a theater hall for a play to help educate teenagers and parents on the pitfalls teenagers currently face."/>
    <b v="0"/>
    <n v="5000"/>
    <n v="39"/>
    <s v="failed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  <s v="plays"/>
  </r>
  <r>
    <n v="2904"/>
    <s v="The Love Shack"/>
    <s v="A Tequila slammer with a slice of Tarantino, a line of the London Fringe scene and a shot of â€œBreaking Badâ€. New Writing."/>
    <b v="0"/>
    <n v="1500"/>
    <n v="75"/>
    <s v="failed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  <s v="plays"/>
  </r>
  <r>
    <n v="2905"/>
    <s v="DIANA's &quot;Late: A Cowboy Song&quot; by Sarah Ruhl"/>
    <s v="Philly-based feminist theatre's inaugural production about a woman's friendship with an awesome lady cowboy."/>
    <b v="0"/>
    <n v="3500"/>
    <n v="622"/>
    <s v="failed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  <s v="plays"/>
  </r>
  <r>
    <n v="2906"/>
    <s v="NO HOMO at Atwater Village Theatre"/>
    <s v="The smash hit, award-winning comedy sashays onto the Los Angeles Theater Scene in a fabulous new production at Atwater Village Theatre."/>
    <b v="0"/>
    <n v="6000"/>
    <n v="565"/>
    <s v="failed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  <s v="plays"/>
  </r>
  <r>
    <n v="2907"/>
    <s v="Little Nell's - a play"/>
    <s v="Spend an evening in the afterlife with some of the greatest women who ever lived. LITTLE NELL's,by Jill Hughes, Los Angeles- June, 2016"/>
    <b v="0"/>
    <n v="2500"/>
    <n v="2"/>
    <s v="failed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  <s v="plays"/>
  </r>
  <r>
    <n v="2908"/>
    <s v="&quot;THIS THING OF OURS&quot;"/>
    <s v="A dinner theatre/show about a day in the life of a Vegas &quot;Mob Boss&quot;_x000a_circa 1965- ish. It is all at once realistic,tragic, farce/comical"/>
    <b v="0"/>
    <n v="9600"/>
    <n v="264"/>
    <s v="failed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  <s v="plays"/>
  </r>
  <r>
    <n v="2909"/>
    <s v="CONVERSATIONS WITH AN AVERAGE JOE"/>
    <s v="CONVERSATIONS WITH AN AVERAGE JOE tells our stories exposing those in charge of our lives and tells how to take control of country back"/>
    <b v="0"/>
    <n v="180000"/>
    <n v="20"/>
    <s v="failed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  <s v="plays"/>
  </r>
  <r>
    <n v="2910"/>
    <s v="Strive"/>
    <s v="Free drama, dance and singing workshops for disadvantaged young people to inspire, create and help them follow their dreams."/>
    <b v="0"/>
    <n v="30000"/>
    <n v="1"/>
    <s v="failed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b v="0"/>
    <n v="1800"/>
    <n v="657"/>
    <s v="failed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  <s v="plays"/>
  </r>
  <r>
    <n v="2912"/>
    <s v="Fair Play"/>
    <s v="Set in Iceland, Fair Play is a a dark comedy- a play within a play. An extravaganza, fueled by Absinthe, and touched by the Surreal."/>
    <b v="0"/>
    <n v="14440"/>
    <n v="2030"/>
    <s v="failed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  <s v="plays"/>
  </r>
  <r>
    <n v="2913"/>
    <s v="The Salem Haunted Magic Show"/>
    <s v="A LIVE history infused, frightening magic and mind reading show in the heart of the Halloween capital of the world, Salem, MA!!"/>
    <b v="0"/>
    <n v="10000"/>
    <n v="2"/>
    <s v="failed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  <s v="plays"/>
  </r>
  <r>
    <n v="2914"/>
    <s v="Hercules the Panto"/>
    <s v="Hercules must complete four challenges in order to meet the father he never knew"/>
    <b v="0"/>
    <n v="25000"/>
    <n v="1"/>
    <s v="failed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  <s v="plays"/>
  </r>
  <r>
    <n v="2915"/>
    <s v="A Grimm Night for Hans Christian Anderson"/>
    <s v="An inclusive, cross community, multi-cultural theatre production for children aged 3 to 16 and their families"/>
    <b v="0"/>
    <n v="1000"/>
    <n v="611"/>
    <s v="failed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  <s v="plays"/>
  </r>
  <r>
    <n v="2916"/>
    <s v="An Interview With Gaddafi - The Stage Play"/>
    <s v="The moving dramatisation of one man's journey to find the truth behind the Libyan regime change."/>
    <b v="0"/>
    <n v="1850"/>
    <n v="145"/>
    <s v="failed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  <s v="plays"/>
  </r>
  <r>
    <n v="2917"/>
    <s v="Elevation Twelfth Night"/>
    <s v="Cross dressing, cross gartering, crossed swords. Cross a bridge and come see this fantastically fun rendition of Twelfth Night"/>
    <s v="Comedy"/>
    <n v="2000"/>
    <n v="437"/>
    <s v="failed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  <s v="plays"/>
  </r>
  <r>
    <n v="2918"/>
    <s v="When Johnny Comes Marching Home"/>
    <s v="A meta-theatrical retelling of Chekhov's Three Sisters, framed with Civil War Hymns, Dance, and wild theatricality."/>
    <b v="0"/>
    <n v="5000"/>
    <n v="1362"/>
    <s v="failed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  <s v="plays"/>
  </r>
  <r>
    <n v="2919"/>
    <s v="While the Stars Fall"/>
    <s v="A full staged reading of a new play about a boy who learns how to be happy from the most unexpected person."/>
    <b v="0"/>
    <n v="600"/>
    <n v="51"/>
    <s v="failed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  <s v="plays"/>
  </r>
  <r>
    <n v="2920"/>
    <s v="Save 'The Stage Door'."/>
    <s v="Help save this village theatre group. Funding required for lighting, stage equipment, &amp; ongoing productions. Involves youth  &amp; adults."/>
    <b v="0"/>
    <n v="2500"/>
    <n v="671"/>
    <s v="failed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  <s v="plays"/>
  </r>
  <r>
    <n v="2921"/>
    <s v="Fools Rush In: A Cabaret Benefiting BC/EFA Kickstarter"/>
    <s v="I'm creating a cabaret in which all donations go directly to Broadway Cares/Equity Fights AIDS."/>
    <b v="0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  <s v="Musical and Spaces"/>
  </r>
  <r>
    <n v="2922"/>
    <s v="Les Miserables - Backing fund"/>
    <s v="We as a Performing Arts College are to perform 'Les Miserables'. We need backing in order to afford the set, costume and other aspects."/>
    <b v="0"/>
    <n v="500"/>
    <n v="500"/>
    <s v="successful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  <s v="Musical and Spaces"/>
  </r>
  <r>
    <n v="2923"/>
    <s v="Kaylee's Senior Project"/>
    <s v="Spreading the love of theatre, one step at a time. I would like to produce a reading of one of my favorite musicals"/>
    <b v="0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  <s v="Musical and Spaces"/>
  </r>
  <r>
    <n v="2924"/>
    <s v="There's No Place Like Home!"/>
    <s v="Theatre is home and there's no place like home!  So, click your heels three times, and come home to the magic we create for you!"/>
    <b v="0"/>
    <n v="25000"/>
    <n v="25800"/>
    <s v="successful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  <s v="Musical and Spaces"/>
  </r>
  <r>
    <n v="2925"/>
    <s v="Bring &quot;Snow White and the Seven Bottoms&quot; to NYC!"/>
    <s v="Help the Gold Dust Orphans bring their new musical 'SNOW WHITE AND THE SEVEN BOTTOMS' to New York City this fall!"/>
    <b v="0"/>
    <n v="45000"/>
    <n v="46100.69"/>
    <s v="successful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  <s v="Musical and Spaces"/>
  </r>
  <r>
    <n v="2926"/>
    <s v="Mirror Image - An Original Musical"/>
    <s v="A musical, by Louis Lagalante and Patty Hamilton, that explores loss and the different ways we can choose to move on from it."/>
    <b v="0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  <s v="Musical and Spaces"/>
  </r>
  <r>
    <n v="2927"/>
    <s v="The Addams Family Comes To Tuscaloosa"/>
    <s v="They're Creepy, They're Kooky, And They're coming to Tuscaloosa this October! Help Us Bring the World of The Addams Family To Life!"/>
    <b v="0"/>
    <n v="1800"/>
    <n v="2355"/>
    <s v="successful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  <s v="Musical and Spaces"/>
  </r>
  <r>
    <n v="2928"/>
    <s v="Music Theatre of Idaho Presents &quot;A Year with Frog and Toad"/>
    <s v="This is a touring production for schools in the Treasure Valley!"/>
    <b v="0"/>
    <n v="1000"/>
    <n v="1000"/>
    <s v="successful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s v="Musical and Spaces"/>
  </r>
  <r>
    <n v="2929"/>
    <s v="Right On Cue Kids Theater (ROCKT) First Show"/>
    <s v="Help fund ROCKT's first production!  We want to bring musical theater to kids who have limited access to it, and offer it free to kids."/>
    <b v="0"/>
    <n v="8000"/>
    <n v="8165.55"/>
    <s v="successful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  <s v="Musical and Spaces"/>
  </r>
  <r>
    <n v="2930"/>
    <s v="Forbear! Theatre"/>
    <s v="Forbear! is a new theatre company aiming to produce exciting and innovative theatre using performers from a variety of disciplines."/>
    <b v="0"/>
    <n v="10000"/>
    <n v="10092"/>
    <s v="successful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  <s v="Musical and Spaces"/>
  </r>
  <r>
    <n v="2931"/>
    <s v="And More Shenanigans Theatre Company"/>
    <s v="And More Shenanigans Theatre is a brand new Edmonton based theatre company dedicated to creating and developing quirky original works"/>
    <b v="0"/>
    <n v="750"/>
    <n v="795"/>
    <s v="successful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  <s v="Musical and Spaces"/>
  </r>
  <r>
    <n v="2932"/>
    <s v="Magpie- A Melbourne Written Dramatic Musical"/>
    <s v="When a rich girl fakes destitution so she can audition for a homeless talent show, she bridges our wealth gap with a tragic love."/>
    <b v="0"/>
    <n v="3100"/>
    <n v="3258"/>
    <s v="successful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  <s v="Musical and Spaces"/>
  </r>
  <r>
    <n v="2933"/>
    <s v="Three Postcards: Pre-Production Costs"/>
    <s v="An intimate musical about friendship and time, growing up, and coming of age. Music and words that will stay with you for years to come"/>
    <b v="0"/>
    <n v="2500"/>
    <n v="2569"/>
    <s v="successful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  <s v="Musical and Spaces"/>
  </r>
  <r>
    <n v="2934"/>
    <s v="Songs for a New World"/>
    <s v="Powerful community theatre production of Jason Robert Brown's &quot;Songs for a New World&quot; in London, Ontario."/>
    <b v="0"/>
    <n v="2500"/>
    <n v="2700"/>
    <s v="successful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  <s v="Musical and Spaces"/>
  </r>
  <r>
    <n v="2935"/>
    <s v="Fresco presents SNOW WHITE - GARAGE OPERA!"/>
    <s v="Fresco brings a full scale operatic production to your neighborhood - SNOW WHITE, set to the world's greatest music!"/>
    <b v="0"/>
    <n v="3500"/>
    <n v="3531"/>
    <s v="successful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  <s v="Musical and Spaces"/>
  </r>
  <r>
    <n v="2936"/>
    <s v="Put Music in our Musical: Rosetown Playhouse"/>
    <s v="We need your help to complete our musical! Help us add two more original songs to our winter show, Babes in Toyland."/>
    <b v="0"/>
    <n v="1000"/>
    <n v="1280"/>
    <s v="successful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  <s v="Musical and Spaces"/>
  </r>
  <r>
    <n v="2937"/>
    <s v="UCAS"/>
    <s v="UCAS is a new British musical premiering at the Edinburgh Fringe Festival 2014."/>
    <b v="0"/>
    <n v="1500"/>
    <n v="2000"/>
    <s v="successful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  <s v="Musical and Spaces"/>
  </r>
  <r>
    <n v="2938"/>
    <s v="Keep It Spinning."/>
    <s v="Keep It Spinning! Is an after-school, six week workshop, during which students create an musical based on on an overarching theme."/>
    <b v="0"/>
    <n v="4000"/>
    <n v="4055"/>
    <s v="successful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  <s v="Musical and Spaces"/>
  </r>
  <r>
    <n v="2939"/>
    <s v="Dreamgirls - Skyline got a Matching Grant!"/>
    <s v="Skyline Board Trustees have offered matching grants to help fund next season's production of Dreamgirls! Your donation will be doubled!"/>
    <b v="0"/>
    <n v="8000"/>
    <n v="8230"/>
    <s v="successful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s v="Musical and Spaces"/>
  </r>
  <r>
    <n v="2940"/>
    <s v="ITAVA Players &quot;Little Shop of Horrors&quot;"/>
    <s v="We are asking for people to donate to our theater club, the ITAVA Players, a public high school club from Brooklyn, NY."/>
    <b v="0"/>
    <n v="2500"/>
    <n v="2681"/>
    <s v="successful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  <s v="Musical and Spaces"/>
  </r>
  <r>
    <n v="2941"/>
    <s v="Help Us Help Artists"/>
    <s v="Ovations wants to buy property to open a variety club to become the 1st minority owned club in Cincy, focusing on artists on the rise."/>
    <b v="0"/>
    <n v="25000"/>
    <n v="1"/>
    <s v="failed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  <s v="spaces"/>
  </r>
  <r>
    <n v="2942"/>
    <s v="Penmar Community Arts Society"/>
    <s v="YOUR community theatre:  provide a facility that is usable for presentation of movies, live music, live theatre and community events"/>
    <b v="0"/>
    <n v="200000"/>
    <n v="40850"/>
    <s v="failed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  <s v="spaces"/>
  </r>
  <r>
    <n v="2943"/>
    <s v="BlackSpace: Urban Performance Arts Collective"/>
    <s v="Building a Resource Network and Funding Capacity to support, empower and promote Afrocentric Arts in Metro Columbus"/>
    <b v="0"/>
    <n v="3000"/>
    <n v="0"/>
    <s v="failed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  <s v="spaces"/>
  </r>
  <r>
    <n v="2944"/>
    <s v="Guardian Theatre, Arts in Education Theatre"/>
    <s v="Our vision: build and operate a Theater Arts Center for south-central Washington state in Goldendale."/>
    <b v="0"/>
    <n v="10000"/>
    <n v="100"/>
    <s v="failed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  <s v="spaces"/>
  </r>
  <r>
    <n v="2945"/>
    <s v="A Midsummer Night's Pub"/>
    <s v="Where people that enjoy theater, or just something new can go to have fun and experience varying types of theater in Albuquerque."/>
    <s v="Comedy"/>
    <n v="50000"/>
    <n v="0"/>
    <s v="failed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  <s v="spaces"/>
  </r>
  <r>
    <n v="2946"/>
    <s v="Create The Twisted Tree Theatre"/>
    <s v="I have set up a new theatre company, and am looking to raise funds to purchase a venue with a difference to a standard theatre."/>
    <b v="0"/>
    <n v="2000"/>
    <n v="2"/>
    <s v="failed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  <s v="spaces"/>
  </r>
  <r>
    <n v="2947"/>
    <s v="'The Float Lodge' - Duluth's First Premiere Float Center"/>
    <s v="Bringing Health, Wellness and Creative Empowerment to an active community in a whole new way... are you ready to 'FLOAT', Duluth?"/>
    <b v="0"/>
    <n v="25000"/>
    <n v="1072"/>
    <s v="failed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  <s v="spaces"/>
  </r>
  <r>
    <n v="2948"/>
    <s v="Xenu's Space Opera"/>
    <s v="The Space Opera is an action packed reenactment of Xenu's story, a sacred teaching thats considered a secret of the Scientology church"/>
    <b v="0"/>
    <n v="500000"/>
    <n v="24"/>
    <s v="failed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b v="0"/>
    <n v="1000"/>
    <n v="25"/>
    <s v="failed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  <s v="spaces"/>
  </r>
  <r>
    <n v="2950"/>
    <s v="Tahoe Children's Museum with Exploratorium Inside"/>
    <s v="Help www.KidZoneMuseum.org grow to serve children 1-18 with science, engineering, arts and PLAY especially low-income families."/>
    <b v="0"/>
    <n v="5000000"/>
    <n v="0"/>
    <s v="failed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  <s v="spaces"/>
  </r>
  <r>
    <n v="2951"/>
    <s v="Brentwood Theater Company needs a Rehearsal Space."/>
    <s v="A building w/office, rehearsal space and classrooms centered on performing arts._x000a_Brentwood Theater Company is a non-profit 501(c)(3)"/>
    <b v="0"/>
    <n v="50000"/>
    <n v="1096"/>
    <s v="canceled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b v="0"/>
    <n v="20000"/>
    <n v="1605"/>
    <s v="canceled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  <s v="spaces"/>
  </r>
  <r>
    <n v="2953"/>
    <s v="Pueblo Underground Theater (Canceled)"/>
    <s v="I want to purchase the former Bread Of Life Church and convert it into a multipurpose theater space for local talent."/>
    <b v="0"/>
    <n v="400000"/>
    <n v="605"/>
    <s v="canceled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b v="0"/>
    <n v="15000"/>
    <n v="0"/>
    <s v="canceled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  <s v="spaces"/>
  </r>
  <r>
    <n v="2955"/>
    <s v="A Stage for Stage Door Theater Company (Canceled)"/>
    <s v="Stage Door Theater needs a stage for its current and future productions. Can you help?"/>
    <b v="0"/>
    <n v="1200"/>
    <n v="715"/>
    <s v="canceled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  <s v="spaces"/>
  </r>
  <r>
    <n v="2956"/>
    <s v="A Happy Home for Hagan's House of Horrors (Canceled)"/>
    <s v="Family-owned and community-operated haunted Halloween attraction in Bladensburg, OH, needs your help to grow bigger!"/>
    <b v="0"/>
    <n v="7900"/>
    <n v="1322"/>
    <s v="canceled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  <s v="spaces"/>
  </r>
  <r>
    <n v="2957"/>
    <s v="BAMA Theatre Headset Campaign (Canceled)"/>
    <s v="Theatre in Tuscaloosa, AL built in the 1930s.  The headsets seem about that old. They are almost unusable."/>
    <b v="0"/>
    <n v="15000"/>
    <n v="280"/>
    <s v="canceled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  <s v="spaces"/>
  </r>
  <r>
    <n v="2958"/>
    <s v="Uprising Theater (Canceled)"/>
    <s v="Chicago Based Theater Company and Venue Dedicated to Social Justice and Mainstreaming the Palestinian Narrative"/>
    <b v="0"/>
    <n v="80000"/>
    <n v="0"/>
    <s v="canceled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  <s v="spaces"/>
  </r>
  <r>
    <n v="2959"/>
    <s v="The Bath Theatre Bus (Canceled)"/>
    <s v="A magical, unique, theatre bus which aims to inspire the creative communities around Bath and create unique performance opportunities."/>
    <b v="0"/>
    <n v="10000"/>
    <n v="0"/>
    <s v="canceled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  <s v="spaces"/>
  </r>
  <r>
    <n v="2960"/>
    <s v="Lynnewood Hall Restoration (Canceled)"/>
    <s v="Built in the late 1800's, this 70K sq. feet estate has fallen into disrepair.  Seeking to buy and convert to useful space"/>
    <b v="0"/>
    <n v="30000000"/>
    <n v="0"/>
    <s v="canceled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  <s v="spaces"/>
  </r>
  <r>
    <n v="2961"/>
    <s v="Shakespeare in the Park! A Comedy of Errors"/>
    <s v="Teens in Take Note Troupe put on Shakespeare in the Park annually. Keep relevant, family-friendly Shakespeare in the community!"/>
    <s v="Comedy"/>
    <n v="5000"/>
    <n v="5481"/>
    <s v="successful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  <s v="plays"/>
  </r>
  <r>
    <n v="2962"/>
    <s v="Grassroots Shakespeare Company â€¢ Arizona"/>
    <s v="A pop-up outdoor theatre company bringing accessible Shakespeare to parks and other locations in the greater Phoenix area!"/>
    <b v="0"/>
    <n v="1000"/>
    <n v="1218"/>
    <s v="successful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  <s v="plays"/>
  </r>
  <r>
    <n v="2963"/>
    <s v="One Funny Mother: I'm Not Crazy!!"/>
    <s v="A hilarious comedy show about motherhood...through stories, videos and stand-up you'll realize YOUâ€™RE NOT CRAZY, motherhood is!"/>
    <b v="0"/>
    <n v="10000"/>
    <n v="10685"/>
    <s v="successful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b v="0"/>
    <n v="5000"/>
    <n v="5035.6899999999996"/>
    <s v="successful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b v="0"/>
    <n v="1500"/>
    <n v="1635"/>
    <s v="successful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  <s v="plays"/>
  </r>
  <r>
    <n v="2966"/>
    <s v="Fat Pig, The Play!"/>
    <s v="Bringing one of Neil LaBute's incredibly witty and viciously honest plays, about body image and the effect it has on us, to life!"/>
    <b v="0"/>
    <n v="10000"/>
    <n v="11363"/>
    <s v="successful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  <s v="plays"/>
  </r>
  <r>
    <n v="2967"/>
    <s v="Scissortail: A play about the Oklahoma City Bombing"/>
    <s v="Scissortail is a story of loss, grief, and recovery based on the events of the 1995 Oklahoma City Bombing."/>
    <b v="0"/>
    <n v="5000"/>
    <n v="5696"/>
    <s v="successful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  <s v="plays"/>
  </r>
  <r>
    <n v="2968"/>
    <s v="The Curse of the Babywoman @ FringeNYC"/>
    <s v="The Curse of the Babywoman is real â€” and it is coming to FringeNYC this August."/>
    <b v="0"/>
    <n v="3500"/>
    <n v="3710"/>
    <s v="successful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  <s v="plays"/>
  </r>
  <r>
    <n v="2969"/>
    <s v="Dog Sees God - Calgary Production"/>
    <s v="A poignant &amp; hilarious tale of Charlie Brown &amp; friends navigating high school. A fresh take on the off Broadway hit by YYC artists."/>
    <b v="0"/>
    <n v="1000"/>
    <n v="1625"/>
    <s v="successful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  <s v="plays"/>
  </r>
  <r>
    <n v="2970"/>
    <s v="Leah in Vegas at The New York International Fringe Festival"/>
    <s v="Kara Ayn Napolitano's latest play about a young mother's attempt to reclaim her life after making a serious mistake."/>
    <b v="0"/>
    <n v="6000"/>
    <n v="6360"/>
    <s v="successful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  <s v="plays"/>
  </r>
  <r>
    <n v="2971"/>
    <s v="World Premiere of &quot;The Piano&quot;"/>
    <s v="An Asian-Jewish-American family collides with music, food, and identity crises in this world premiere New York theater production."/>
    <b v="0"/>
    <n v="3200"/>
    <n v="3205"/>
    <s v="successful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  <s v="plays"/>
  </r>
  <r>
    <n v="2972"/>
    <s v="A Bad Plan"/>
    <s v="A group of artists. A mythical art piece. A harrowing quest. And some margaritas."/>
    <b v="0"/>
    <n v="2000"/>
    <n v="2107"/>
    <s v="successful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  <s v="plays"/>
  </r>
  <r>
    <n v="2973"/>
    <s v="CST's As You Like It goes to Canada!"/>
    <s v="We're going to represent the entire USA at the World Festival of Children's Theater in Stratford, ON in June, 2016. Help us get there!"/>
    <b v="0"/>
    <n v="5000"/>
    <n v="8740"/>
    <s v="successful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  <s v="plays"/>
  </r>
  <r>
    <n v="2974"/>
    <s v="The World Premiere of Fire Work by Lauren Gunderson"/>
    <s v="Known for producing gritty new work, TheatreFIRST presents an exciting new romantic comedy by the hottest playwright in the country."/>
    <b v="0"/>
    <n v="5000"/>
    <n v="5100"/>
    <s v="successful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b v="0"/>
    <n v="8000"/>
    <n v="8010"/>
    <s v="successful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  <s v="plays"/>
  </r>
  <r>
    <n v="2976"/>
    <s v="Pizza Delique"/>
    <s v="A play that addresses an important social issue, brought to light by members of the UoM Drama Society."/>
    <b v="0"/>
    <n v="70"/>
    <n v="120"/>
    <s v="successful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b v="0"/>
    <n v="3000"/>
    <n v="3407"/>
    <s v="successful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  <s v="plays"/>
  </r>
  <r>
    <n v="2978"/>
    <s v="The Fall of Wallace Winter at the Plaza Theatre"/>
    <s v="The Border Theatre presents The Fall of Wallace Winter, an exploration of American obsessions, this Nov. 7th-9th at the Plaza Theatre"/>
    <b v="0"/>
    <n v="750"/>
    <n v="971"/>
    <s v="successful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  <s v="plays"/>
  </r>
  <r>
    <n v="2979"/>
    <s v="'ART'"/>
    <s v="Dear Stone returns with Yasmina Reza's 'ART', a compelling, clever exploration of friendship under duress. Thanks for watching!"/>
    <b v="0"/>
    <n v="5000"/>
    <n v="5070"/>
    <s v="successful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  <s v="plays"/>
  </r>
  <r>
    <n v="2980"/>
    <s v="INDEPENDENCE NYC"/>
    <s v="1 director, 4 actors, and a whole lotta determination. Help us bring this brilliant story to the heart of NYC!"/>
    <b v="0"/>
    <n v="3000"/>
    <n v="3275"/>
    <s v="successful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  <s v="plays"/>
  </r>
  <r>
    <n v="2981"/>
    <s v="Creation of the Dublin Circus Centre"/>
    <s v="We are fundraising to create a Dublin based circus training centre for public and professionals to learn, upskill, perform and teach."/>
    <b v="0"/>
    <n v="4000"/>
    <n v="5157"/>
    <s v="successful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  <s v="spaces"/>
  </r>
  <r>
    <n v="2982"/>
    <s v="Railway Playhouse: Setting up a community arts space"/>
    <s v="Renovating this historical landmark, into an arts venue and theatre space for the community."/>
    <b v="0"/>
    <n v="5000"/>
    <n v="5103"/>
    <s v="successful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  <s v="spaces"/>
  </r>
  <r>
    <n v="2983"/>
    <s v="Build the House of Dad's!"/>
    <s v="Dad's Garage Theatre Company needs your help buying our new, forever home by hitting our $150,000 STRETCH GOAL!"/>
    <b v="0"/>
    <n v="116000"/>
    <n v="169985.91"/>
    <s v="successful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  <s v="spaces"/>
  </r>
  <r>
    <n v="2984"/>
    <s v="BABA YAGA: A Traveling Performing Arts Wagon"/>
    <s v="A traveling wooden wagon that transforms into a theatrical playing space presenting FREE original performance while building community!"/>
    <b v="0"/>
    <n v="25000"/>
    <n v="25088"/>
    <s v="successful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  <s v="spaces"/>
  </r>
  <r>
    <n v="2985"/>
    <s v="React Aerial Studio"/>
    <s v="From the moment we flew in to the world of The Circus, we have dreamed of opening our own studio. Help us get our dream off the ground!"/>
    <b v="0"/>
    <n v="10000"/>
    <n v="12165"/>
    <s v="successful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  <s v="spaces"/>
  </r>
  <r>
    <n v="2986"/>
    <s v="Higher Education"/>
    <s v="Support the circus arts and help our aerial students work with more height. With your support, we will install beams at 19ft!"/>
    <b v="0"/>
    <n v="2400"/>
    <n v="2532"/>
    <s v="successful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  <s v="spaces"/>
  </r>
  <r>
    <n v="2987"/>
    <s v="Curious Comedy's Remodel &amp; Technical Equipment Upgrade"/>
    <s v="Help Curious Comedy evolve into an independent comedy theater with a complete professional digital production studio built right in."/>
    <b v="0"/>
    <n v="25000"/>
    <n v="27600.2"/>
    <s v="successful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  <s v="spaces"/>
  </r>
  <r>
    <n v="2988"/>
    <s v="Curtain up at the Shoebox Theatre!"/>
    <s v="Since October 2015 the Shoebox Theatre has become a hub of creativity - The next step in our journey is to hang stage curtains!"/>
    <b v="0"/>
    <n v="1000"/>
    <n v="1000"/>
    <s v="successful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  <s v="spaces"/>
  </r>
  <r>
    <n v="2989"/>
    <s v="Let's Light Up The Gem!"/>
    <s v="Bring the movies back to Bethel, Maine."/>
    <b v="0"/>
    <n v="20000"/>
    <n v="35307"/>
    <s v="successful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  <s v="spaces"/>
  </r>
  <r>
    <n v="2990"/>
    <s v="The Gloria Theatre Project"/>
    <s v="We are a non-profit revitalizing the Gloria Theatre - our gift to the community - and we need your help #arts #community #theater"/>
    <b v="0"/>
    <n v="10000"/>
    <n v="10000"/>
    <s v="successful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  <s v="spaces"/>
  </r>
  <r>
    <n v="2991"/>
    <s v="gimmeLIVE @ 9 Wallis"/>
    <s v="A new intimate listening room with tables &amp; theatre seating where artist &amp; fans connect through music, comedy &amp; performing arts."/>
    <b v="0"/>
    <n v="8500"/>
    <n v="8780"/>
    <s v="successful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s v="spaces"/>
  </r>
  <r>
    <n v="2992"/>
    <s v="Th'underGrounds"/>
    <s v="Creating a non-profit CAFE &amp; VILLAGE COMMONS in SE Portland, in service to Neighbors, Kids, Artists &amp; the Underserved"/>
    <b v="0"/>
    <n v="3000"/>
    <n v="3135"/>
    <s v="successful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  <s v="spaces"/>
  </r>
  <r>
    <n v="2993"/>
    <s v="TRUE WEST: Think, Dog! Productions"/>
    <s v="Help us build the Kitchen from Hell!"/>
    <s v="food"/>
    <n v="1000"/>
    <n v="1003"/>
    <s v="successful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  <s v="spaces"/>
  </r>
  <r>
    <n v="2994"/>
    <s v="St. Michael Boat Parties - Halloween and Beyond!"/>
    <s v="Help the hosts of the infamous St. Michael sustain and create epic boat parties through Halloween and into 2015"/>
    <b v="0"/>
    <n v="300"/>
    <n v="1373.24"/>
    <s v="successful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  <s v="spaces"/>
  </r>
  <r>
    <n v="2995"/>
    <s v="Help Austin's Blue Starlite Drive-in MOVE + ADD 35MM"/>
    <s v="Keeping the drive-in culture alive for 6 years, we now ask for your help so we can CREATE A NEW HOME and save 35MM movies!"/>
    <b v="0"/>
    <n v="15000"/>
    <n v="15744"/>
    <s v="successful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  <s v="spaces"/>
  </r>
  <r>
    <n v="2996"/>
    <s v="Sea Tea Improv's Comedy Theater in Hartford, CT"/>
    <s v="A permanent home for comedy in Connecticut in the heart of downtown Hartford."/>
    <s v="Comedy"/>
    <n v="35000"/>
    <n v="60180"/>
    <s v="successful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  <s v="spaces"/>
  </r>
  <r>
    <n v="2997"/>
    <s v="Sonorous Road is Expanding! Join Us!"/>
    <s v="We're moving to a new space and upgrading our facilities to continue providing a local theatre venue and arts education program!"/>
    <b v="0"/>
    <n v="10000"/>
    <n v="10373"/>
    <s v="successful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s v="Comedy"/>
    <n v="50000"/>
    <n v="51514.5"/>
    <s v="successful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  <s v="spaces"/>
  </r>
  <r>
    <n v="2999"/>
    <s v="RAT Fund-Riser"/>
    <s v="Restless Artists' Theatre is building risers and installing better lighting for our patrons.  We need to purchase raw materials."/>
    <b v="0"/>
    <n v="1350"/>
    <n v="1605"/>
    <s v="successful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  <s v="spaces"/>
  </r>
  <r>
    <n v="3000"/>
    <s v="Voices From The Future"/>
    <s v="A benefit show featuring musicians, dancers &amp; poets all under age 30 to raise money in support of LGBTQ rights and programs."/>
    <b v="0"/>
    <n v="500"/>
    <n v="500"/>
    <s v="successful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  <s v="spaces"/>
  </r>
  <r>
    <n v="3001"/>
    <s v="New Comedy Venue and Training Facility"/>
    <s v="Get Scene Studios and Highwire Comedy Co. creating an amazing training facility and theater for Atlanta comedy and film talent!"/>
    <s v="Comedy"/>
    <n v="7214"/>
    <n v="22991.01"/>
    <s v="successful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  <s v="spaces"/>
  </r>
  <r>
    <n v="3002"/>
    <s v="Help Fund the &quot;Back Room&quot; Arts Space at Jimmy's No 43!"/>
    <s v="Make the workshop/ small stage space at Jimmy's No 43 even better than before!"/>
    <b v="0"/>
    <n v="7000"/>
    <n v="7595.43"/>
    <s v="successful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  <s v="spaces"/>
  </r>
  <r>
    <n v="3003"/>
    <s v="Outskirts Theatre Co. Finds a Home!"/>
    <s v="We finally found a place to call home! Help us move in to (and collaborate with) the NEW Fischer Creative Arts Center in Waukesha, WI!"/>
    <b v="0"/>
    <n v="3000"/>
    <n v="3035"/>
    <s v="successful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  <s v="spaces"/>
  </r>
  <r>
    <n v="3004"/>
    <s v="Save the Agawam Cinemas"/>
    <s v="The Agawam Cinemas is to be successfully reopened by new ownership and the twin theaters must be converted to digital projection."/>
    <b v="0"/>
    <n v="40000"/>
    <n v="45126"/>
    <s v="successful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  <s v="spaces"/>
  </r>
  <r>
    <n v="3005"/>
    <s v="Pangea House Revitalization Project"/>
    <s v="Pangea House is a collectively run, all ages music venue and community space in desperate need of some renovation and updates."/>
    <b v="0"/>
    <n v="10600"/>
    <n v="12772.6"/>
    <s v="successful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  <s v="spaces"/>
  </r>
  <r>
    <n v="3006"/>
    <s v="ONTARIO STREET THEATRE in Port Hope."/>
    <s v="We're an affordable theatre and rental space that can be molded into anything by anyone."/>
    <b v="0"/>
    <n v="8000"/>
    <n v="8620"/>
    <s v="successful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  <s v="spaces"/>
  </r>
  <r>
    <n v="3007"/>
    <s v="Bethlem"/>
    <s v="Consuite for 2015 CoreCon.  An adventure into insanity."/>
    <b v="0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  <s v="spaces"/>
  </r>
  <r>
    <n v="3008"/>
    <s v="Baby It's Cold Outside: Silver Spring Stage HVAC Fund!"/>
    <s v="Help fund Silver Spring Stage's HVAC costs for the upcoming year! Don't leave us out in the cold (pun intended)!"/>
    <b v="0"/>
    <n v="3000"/>
    <n v="3035"/>
    <s v="successful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  <s v="spaces"/>
  </r>
  <r>
    <n v="3009"/>
    <s v="Montauk Surf Museum"/>
    <s v="The Montauk Surf Museum will present ocean science, as well as the art and history of surfing to visitors and schools in creative ways."/>
    <b v="0"/>
    <n v="25000"/>
    <n v="29939"/>
    <s v="successful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  <s v="spaces"/>
  </r>
  <r>
    <n v="3010"/>
    <s v="Put Your Money Where Your Ear Is!"/>
    <s v="STC &amp; the Sheboygan Area School District are working tirelessly to renovate our 30-year-old sound system. Help us sound better for you!"/>
    <b v="0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  <s v="spaces"/>
  </r>
  <r>
    <n v="3011"/>
    <s v="Katharsis Teatro en Navidad"/>
    <s v="Necesitamos tu ayuda para poder llevar la magia del teatro universitario al Teatro Lagrada de Madrid el 23 de diciembre :)"/>
    <b v="0"/>
    <n v="300"/>
    <n v="371"/>
    <s v="successful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  <s v="spaces"/>
  </r>
  <r>
    <n v="3012"/>
    <s v="Up-lifting Up-Fit!"/>
    <s v="Spring Theatre has recently found a new home in the heart of Winston Salem. We need your help for an up-lifting up-fit!"/>
    <b v="0"/>
    <n v="4000"/>
    <n v="4685"/>
    <s v="successful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  <s v="spaces"/>
  </r>
  <r>
    <n v="3013"/>
    <s v="Barebones Black Box Theater in Braddock, PA"/>
    <s v="Barebones Productions is developing a new theater and performance facility in Braddock, Pa. &quot;The barebones black box&quot;"/>
    <b v="0"/>
    <n v="10000"/>
    <n v="15696"/>
    <s v="successful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  <s v="spaces"/>
  </r>
  <r>
    <n v="3014"/>
    <s v="The North Pole at the Fair - A Christmas Paradise for kids."/>
    <s v="Help build an immersion experience for kids to have fun with Santa and make their Christmas season shine just a little bit brighter."/>
    <s v="Comedy"/>
    <n v="25000"/>
    <n v="28276"/>
    <s v="successful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  <s v="spaces"/>
  </r>
  <r>
    <n v="3015"/>
    <s v="A Sign for 34 West"/>
    <s v="We're turning an old yogurt shop into a live theater in downtown Charleston.   Please help us hang our sign!"/>
    <b v="0"/>
    <n v="3400"/>
    <n v="3508"/>
    <s v="successful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b v="0"/>
    <n v="8500"/>
    <n v="8722"/>
    <s v="successful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b v="0"/>
    <n v="22000"/>
    <n v="23285"/>
    <s v="successful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s v="spaces"/>
  </r>
  <r>
    <n v="3018"/>
    <s v="Why Theatre"/>
    <s v="Le projet vise la crÃ©ation dâ€™un lieu de rÃ©sidence, recherche et formation dÃ©diÃ© Ã  l'art vivant, l'image et la narration."/>
    <b v="0"/>
    <n v="4200"/>
    <n v="4230"/>
    <s v="successful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s v="spaces"/>
  </r>
  <r>
    <n v="3019"/>
    <s v="Small town theatre, the Gibson Theatre goes Digital"/>
    <s v="We plan to transition from 35mm to the new digital projection format to continue to show current first run films for our community."/>
    <b v="0"/>
    <n v="15000"/>
    <n v="18185"/>
    <s v="successful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  <s v="spaces"/>
  </r>
  <r>
    <n v="3020"/>
    <s v="Prime Stage Theater Studio Upgrades!"/>
    <s v="Any donation--big or small--will help us upgrade our studio/rehearsal space into a black box theater and offer even more programs."/>
    <b v="0"/>
    <n v="7000"/>
    <n v="7040"/>
    <s v="successful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s v="spaces"/>
  </r>
  <r>
    <n v="3021"/>
    <s v="BEEP! BEEP! 2ND STORY IS ON THE MOVE!"/>
    <s v="At the end of October 2016, 2nd Story will be moving from its current office space to a storefront space in Albany Park, Chicago, IL."/>
    <b v="0"/>
    <n v="4500"/>
    <n v="5221"/>
    <s v="successful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  <s v="spaces"/>
  </r>
  <r>
    <n v="3022"/>
    <s v="A Performing Arts Complex in Central Square, Cambridge"/>
    <s v="Help us launch a new performing arts complex in Cambridge! The Thalia provides space for performance, rehearsals, and collaboration!"/>
    <b v="0"/>
    <n v="10000"/>
    <n v="10088"/>
    <s v="successful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  <s v="spaces"/>
  </r>
  <r>
    <n v="3023"/>
    <s v="The Night Watch"/>
    <s v="Antonia Goddard Productions in association with Jethro Compton Productions presents THE NIGHT WATCH, an exciting new historical drama."/>
    <b v="0"/>
    <n v="700"/>
    <n v="721"/>
    <s v="successful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  <s v="spaces"/>
  </r>
  <r>
    <n v="3024"/>
    <s v="Build a New Home for Improv Comedy in Pittsburgh"/>
    <s v="Steel City Improv Theater has found a new space in the Shadyside neighborhood of Pittsburgh and we're raising $5000 to build it!"/>
    <s v="Comedy"/>
    <n v="5000"/>
    <n v="12321"/>
    <s v="successful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  <s v="spaces"/>
  </r>
  <r>
    <n v="3025"/>
    <s v="The Other Room â€“ Cardiffâ€™s First Pub Theatre"/>
    <s v="Be part of building Cardiff's first pub theatre, located right in the city centre. Launching January 2015."/>
    <b v="0"/>
    <n v="2500"/>
    <n v="7555"/>
    <s v="successful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  <s v="spaces"/>
  </r>
  <r>
    <n v="3026"/>
    <s v="The Bohemian Balcony - A Creative Space For All"/>
    <s v="The Bohemian Balcony is a innovate multi-arts venue created by the people for the community. A platform for our arts to grow and shine."/>
    <b v="0"/>
    <n v="900"/>
    <n v="1290"/>
    <s v="successful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  <s v="spaces"/>
  </r>
  <r>
    <n v="3027"/>
    <s v="Help ReNew the Rainbow Stage (&amp; office) for Future Stars"/>
    <s v="Wavy says let's LIGHT UP THE RAINBOW STAGE and as our stretch reward we'll throw all of us a PARTY!"/>
    <b v="0"/>
    <n v="40000"/>
    <n v="52576"/>
    <s v="successful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  <s v="spaces"/>
  </r>
  <r>
    <n v="3028"/>
    <s v="A Home for Vegas Theatre Hub"/>
    <s v="We have a space! Help us fill it with a stage, chairs, gear and audiences' laughter!"/>
    <b v="0"/>
    <n v="5000"/>
    <n v="8401"/>
    <s v="successful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  <s v="spaces"/>
  </r>
  <r>
    <n v="3029"/>
    <s v="Ground Floor Theatre"/>
    <s v="We're building a new theatre venue in Austin! Austin is growing, but we are losing space for artists- help us keep local theatre alive!"/>
    <b v="0"/>
    <n v="30000"/>
    <n v="32903"/>
    <s v="successful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  <s v="spaces"/>
  </r>
  <r>
    <n v="3030"/>
    <s v="Guilford Center Stage Lights Up"/>
    <s v="Guilford Center Stage is a new project bringing theater to our 1896 Grange; we need to purchase simple theater lighting for our stage."/>
    <b v="0"/>
    <n v="1750"/>
    <n v="1867"/>
    <s v="successful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  <s v="spaces"/>
  </r>
  <r>
    <n v="3031"/>
    <s v="Blue Thyme Nights"/>
    <s v="Blue Thyme Nights is the production of Am I Blue by Beth Henley &amp; Thymus Vulgaris by Lanford  Wilson._x000a__x000a_Artwork by Charlotte Ager"/>
    <b v="0"/>
    <n v="1500"/>
    <n v="1500"/>
    <s v="successful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  <s v="spaces"/>
  </r>
  <r>
    <n v="3032"/>
    <s v="Silent Valley : A Haunting"/>
    <s v="One night only, not-for-profit, neighborhood haunted attraction that will scare your mask off! Coming this Halloween."/>
    <b v="0"/>
    <n v="1000"/>
    <n v="1272"/>
    <s v="successful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  <s v="spaces"/>
  </r>
  <r>
    <n v="3033"/>
    <s v="Stagelights Studio by Pam Kinter, Greensboro"/>
    <s v="Finally Stagelights will have a space of our very own!  Be a part of this exciting new adventure in Greensboro!!"/>
    <b v="0"/>
    <n v="3000"/>
    <n v="4396"/>
    <s v="successful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  <s v="spaces"/>
  </r>
  <r>
    <n v="3034"/>
    <s v="Save Our Butts The Seat-quel"/>
    <s v="Pretty please with popcorn on top!Help!!_x000a__x000a_Our family owned &amp; operated Theatre in Fairfax VA is looking to get help upgrading our seats."/>
    <b v="0"/>
    <n v="100000"/>
    <n v="112536"/>
    <s v="successful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  <s v="spaces"/>
  </r>
  <r>
    <n v="3035"/>
    <s v="The Coalition Theater"/>
    <s v="Help create a permanent home for live comedy shows and classes in Downtown RVA."/>
    <b v="0"/>
    <n v="25000"/>
    <n v="27196.71"/>
    <s v="successful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  <s v="spaces"/>
  </r>
  <r>
    <n v="3036"/>
    <s v="Save the Studio!"/>
    <s v="Help Synetic Theater create a new Studio to produce amazing  shows in the 2013/14 season and train awesome artists of all ages!"/>
    <b v="0"/>
    <n v="25000"/>
    <n v="31683"/>
    <s v="successful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b v="0"/>
    <n v="500"/>
    <n v="1066"/>
    <s v="successful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  <s v="spaces"/>
  </r>
  <r>
    <n v="3038"/>
    <s v="Overtime Theater Spruce Up"/>
    <s v="Our little theater needs some love. We took over a lab and need to make our space look more inviting and well, like a theater!"/>
    <b v="0"/>
    <n v="1000"/>
    <n v="1005"/>
    <s v="successful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  <s v="spaces"/>
  </r>
  <r>
    <n v="3039"/>
    <s v="Shelter the Schmee"/>
    <s v="After 22 yrs downstairs we are &quot;getting out of  our parents basement&quot; and building a new 50 seat theater in a new location."/>
    <b v="0"/>
    <n v="20000"/>
    <n v="21742.78"/>
    <s v="successful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  <s v="spaces"/>
  </r>
  <r>
    <n v="3040"/>
    <s v="Jayhawk Makeover"/>
    <s v="48 hours of deck screws, dry wall, hard hats and needed renovation to help the Jayhawk rise from the ashes."/>
    <b v="0"/>
    <n v="3000"/>
    <n v="3225"/>
    <s v="successful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s v="spaces"/>
  </r>
  <r>
    <n v="3041"/>
    <s v="Lend a Hand in Our Home"/>
    <s v="Privet! Hello! Bon Jour! We are the Arlekin Players Theatre and we need a home."/>
    <b v="0"/>
    <n v="8300"/>
    <n v="9170"/>
    <s v="successful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  <s v="spaces"/>
  </r>
  <r>
    <n v="3042"/>
    <s v="HOPE MILL THEATRE - CHAIR FUND"/>
    <s v="Hope Mill Theatre is a brand new Fringe Theatre in the heart of Manchester city - bringing a diverse programme of entertainment!"/>
    <b v="0"/>
    <n v="1500"/>
    <n v="1920"/>
    <s v="successful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  <s v="spaces"/>
  </r>
  <r>
    <n v="3043"/>
    <s v="Like This Post (The Post at 750)"/>
    <s v="Introducing The Post at 750! Join us in the creation of Vancouver's most exciting new cultural space in the heart of downtown."/>
    <b v="0"/>
    <n v="15000"/>
    <n v="16501"/>
    <s v="successful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  <s v="spaces"/>
  </r>
  <r>
    <n v="3044"/>
    <s v="Minnsky's Theater- A Vaudeville Circus Experiment"/>
    <s v="Minnsky's - a theater in the Minneapolis NE Arts District that will harken back to a time of Vaudeville and Circus Entertainment!"/>
    <b v="0"/>
    <n v="12000"/>
    <n v="13121"/>
    <s v="successful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  <s v="spaces"/>
  </r>
  <r>
    <n v="3045"/>
    <s v="Colorado ACTS Black Box Painting"/>
    <s v="Walmart decided they wanted our space, so we had to move to a new theater. Help us make it an awesome space by painting it all black!"/>
    <b v="0"/>
    <n v="4000"/>
    <n v="5308.26"/>
    <s v="successful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s v="spaces"/>
  </r>
  <r>
    <n v="3046"/>
    <s v="improvMANIA Improv Comedy Theater - Chandler, Arizona"/>
    <s v="Your opportunity to help improvMANIA open Chandler, Arizona's new home for family-friendly improv comedy in Historic Downtown Chandler!"/>
    <s v="Comedy"/>
    <n v="7900"/>
    <n v="15077"/>
    <s v="successful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  <s v="spaces"/>
  </r>
  <r>
    <n v="3047"/>
    <s v="Acting V Senior Showcase"/>
    <s v="Hi! We're the Graduating Seniors Acting V Seniors at Temple University! Welcome to our Kick starter Page!"/>
    <b v="0"/>
    <n v="500"/>
    <n v="745"/>
    <s v="successful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  <s v="spaces"/>
  </r>
  <r>
    <n v="3048"/>
    <s v="December Match Campaign"/>
    <s v="By matching donations up to $5000, Jack Kesler and Maurice Richards have challenged YOU to help Urbanite outfit their brand new space."/>
    <b v="0"/>
    <n v="5000"/>
    <n v="8320"/>
    <s v="successful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b v="0"/>
    <n v="3750"/>
    <n v="4000"/>
    <s v="successful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  <s v="spaces"/>
  </r>
  <r>
    <n v="3050"/>
    <s v="The Black Pearl Consuite at CoreCon VIII: On Ancient Seas"/>
    <s v="Help fund The Black Pearl Consuite at CoreCon VIII: On Ancient Seas!"/>
    <b v="0"/>
    <n v="600"/>
    <n v="636"/>
    <s v="successful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  <s v="spaces"/>
  </r>
  <r>
    <n v="3051"/>
    <s v="Jon Udry's ABC Tour"/>
    <s v="The ABC tour: 26 comedy-juggling shows in 26 different venues - chosen by YOU - each beginning with a different letter of the alphabet."/>
    <b v="0"/>
    <n v="3500"/>
    <n v="827"/>
    <s v="failed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s v="spaces"/>
  </r>
  <r>
    <n v="3052"/>
    <s v="Funding for a new theater facility in Walker Minnesota"/>
    <s v="To let the arts continue in Walker Minnesota We need a performing arts space and art gallery"/>
    <b v="0"/>
    <n v="50000"/>
    <n v="75"/>
    <s v="failed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  <s v="spaces"/>
  </r>
  <r>
    <n v="3053"/>
    <s v="Showroom"/>
    <s v="Showroom is a multi-disciplinary space providing unorthodox concerts, events &amp; a platform creatives can express their creative vision"/>
    <b v="0"/>
    <n v="10000"/>
    <n v="40"/>
    <s v="failed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b v="0"/>
    <n v="300"/>
    <n v="0"/>
    <s v="failed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  <s v="spaces"/>
  </r>
  <r>
    <n v="3055"/>
    <s v="Bungers surfing Museum"/>
    <s v="I have been in the Surfing business since 1962 have a collection of surfing memorabilia I would like to open a surfing museum"/>
    <b v="0"/>
    <n v="20000"/>
    <n v="1"/>
    <s v="failed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  <s v="spaces"/>
  </r>
  <r>
    <n v="3056"/>
    <s v="Palace Flophouse Theater"/>
    <s v="Looking to establish a communal space for art shows, bands, farmer's markets, environmental education, and traditional skills."/>
    <b v="0"/>
    <n v="25000"/>
    <n v="0"/>
    <s v="failed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s v="spaces"/>
  </r>
  <r>
    <n v="3057"/>
    <s v="1 World Educational Theme Parks"/>
    <s v="A series of 6 educational theme parks. This project is to fund the plans and 3D designs required to build the first park."/>
    <b v="0"/>
    <n v="50000"/>
    <n v="0"/>
    <s v="failed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  <s v="spaces"/>
  </r>
  <r>
    <n v="3058"/>
    <s v="OPEN THE OLD &quot;RIGON&quot; THEATER"/>
    <s v="Restoration of a theatre to make an educational center for youngs and a place to socialize for everybody through the power of art."/>
    <b v="0"/>
    <n v="18000"/>
    <n v="3"/>
    <s v="failed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  <s v="spaces"/>
  </r>
  <r>
    <n v="3059"/>
    <s v="Let There Be Light! (and you get to name a ghost too!)"/>
    <s v="We, as a theatre, are 50 years old and our lights and building are even older so we are looking to update and revamp our lights."/>
    <b v="0"/>
    <n v="15000"/>
    <n v="451"/>
    <s v="failed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  <s v="spaces"/>
  </r>
  <r>
    <n v="3060"/>
    <s v="Save the Roxy Theatre in Bremerton WA"/>
    <s v="Save the historic Roxy theatre in Bremerton WA from being repurposed as office space."/>
    <b v="0"/>
    <n v="220000"/>
    <n v="335"/>
    <s v="failed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  <s v="spaces"/>
  </r>
  <r>
    <n v="3061"/>
    <s v="Help Save Parkway Cinemas!"/>
    <s v="Save a historic Local theater."/>
    <b v="0"/>
    <n v="1000000"/>
    <n v="0"/>
    <s v="failed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s v="spaces"/>
  </r>
  <r>
    <n v="3062"/>
    <s v="The Comedy Catch Relocation to the Choo Choo"/>
    <s v="In our 30th year we are relocating to the world famous Choo Choo on The South Side. We will be remodeling the old Station House."/>
    <s v="Comedy"/>
    <n v="10000"/>
    <n v="6684"/>
    <s v="failed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  <s v="spaces"/>
  </r>
  <r>
    <n v="3063"/>
    <s v="Spec Haus"/>
    <s v="Members of the local Miami music scene are putting together a venue/creative space in Kendall!"/>
    <b v="0"/>
    <n v="3000"/>
    <n v="587"/>
    <s v="failed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  <s v="spaces"/>
  </r>
  <r>
    <n v="3064"/>
    <s v="Kickstart the Crossroads Community"/>
    <s v="An epicenter for connection, creation and expression of the community."/>
    <b v="0"/>
    <n v="75000"/>
    <n v="8471"/>
    <s v="failed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  <s v="spaces"/>
  </r>
  <r>
    <n v="3065"/>
    <s v="The Castle Project"/>
    <s v="A castle themed events center with large and small spaces to support a variety of arts i.e. performing, visual, music, theater, dance"/>
    <b v="0"/>
    <n v="25000"/>
    <n v="10"/>
    <s v="failed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  <s v="spaces"/>
  </r>
  <r>
    <n v="3066"/>
    <s v="Gold Coast Wake Park"/>
    <s v="Our mission is to offer an innovative family watersports attraction that is fun, safe, economical and a leader in its field."/>
    <b v="0"/>
    <n v="350000"/>
    <n v="41950"/>
    <s v="failed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b v="0"/>
    <n v="8000"/>
    <n v="200"/>
    <s v="failed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  <s v="spaces"/>
  </r>
  <r>
    <n v="3068"/>
    <s v="Theaters in the Loop - Hearing Loop Installation Project"/>
    <s v="Hearing loops will be installed in theaters to give hearing loss sufferers with cochlear implants and hearing aids much needed access."/>
    <b v="0"/>
    <n v="250000"/>
    <n v="175"/>
    <s v="failed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b v="0"/>
    <n v="1000"/>
    <n v="141"/>
    <s v="failed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  <s v="spaces"/>
  </r>
  <r>
    <n v="3070"/>
    <s v="Purpose Built Liverpool Comedy Club, Restaurant &amp; Bar"/>
    <s v="Liverpool's 1st purpose built 7 night a week comedy club, bar &amp; restaurant with live music &amp; much more"/>
    <s v="Comedy"/>
    <n v="10000"/>
    <n v="334"/>
    <s v="failed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  <s v="spaces"/>
  </r>
  <r>
    <n v="3071"/>
    <s v="The Echo Theatre 2015"/>
    <s v="Anyone can create. They just need a place and an opportunity. The Echo Theatre (Provo) provides that opportunity."/>
    <b v="0"/>
    <n v="12000"/>
    <n v="7173"/>
    <s v="failed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  <s v="spaces"/>
  </r>
  <r>
    <n v="3072"/>
    <s v="Crosswalk Theatre - Starting Capital"/>
    <s v="Crosswalk Theatre Company - Network Directory promotes all stage talent. Increasing your odds to connect to the right hiring person."/>
    <b v="0"/>
    <n v="12000"/>
    <n v="2"/>
    <s v="failed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  <s v="spaces"/>
  </r>
  <r>
    <n v="3073"/>
    <s v="Performing and Visual Arts Center, Rochester, NY"/>
    <s v="Conversion of a long dormant synagogue into a Performing and Visual Arts Center, revitalizing Rochester's inner city."/>
    <b v="0"/>
    <n v="2800000"/>
    <n v="645"/>
    <s v="failed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b v="0"/>
    <n v="25000"/>
    <n v="22"/>
    <s v="failed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  <s v="spaces"/>
  </r>
  <r>
    <n v="3075"/>
    <s v="The Little MAGIC Theatre"/>
    <s v="Magic Morgan &amp; Liliana are raising funds to expand their famed traveling magic show to a theater of magic."/>
    <b v="0"/>
    <n v="15000"/>
    <n v="1296"/>
    <s v="failed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  <s v="spaces"/>
  </r>
  <r>
    <n v="3076"/>
    <s v="10,000 Hours"/>
    <s v="Helping female comedians get in their 10,000 Hours of practice!"/>
    <b v="0"/>
    <n v="10000"/>
    <n v="1506"/>
    <s v="failed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  <s v="spaces"/>
  </r>
  <r>
    <n v="3077"/>
    <s v="Brothers in Arms Building Better Lives Workshop For Men"/>
    <s v="I've created a live workshop for men who cannot afford it, giving them an opportunity to have healing, peace &amp; love in their lives."/>
    <b v="0"/>
    <n v="22000"/>
    <n v="105"/>
    <s v="failed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b v="0"/>
    <n v="60000"/>
    <n v="71"/>
    <s v="failed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  <s v="spaces"/>
  </r>
  <r>
    <n v="3079"/>
    <s v="Join us in creating a new Hell on Earth!"/>
    <s v="We desire to purchase a portion of Hell, in Michigan just outside of Detroit, to create a world-class performance art space.  Join us."/>
    <b v="0"/>
    <n v="1333666"/>
    <n v="11226"/>
    <s v="failed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  <s v="spaces"/>
  </r>
  <r>
    <n v="3080"/>
    <s v="Global Community Theater One."/>
    <s v="Sustainable, fire-proof, carbon-negative, and all-season recreation of the Globe Theater made famous by Shakespeare, with gardens."/>
    <b v="0"/>
    <n v="2000000"/>
    <n v="376"/>
    <s v="failed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b v="0"/>
    <n v="1000000"/>
    <n v="2103"/>
    <s v="failed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  <s v="spaces"/>
  </r>
  <r>
    <n v="3082"/>
    <s v="Magical Workshop, Magic/Hobby Store"/>
    <s v="Help expand the time of everyones favorite magic store!  It currently limited to 3 days a week. If not for you, then the children!"/>
    <b v="0"/>
    <n v="9000"/>
    <n v="0"/>
    <s v="failed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  <s v="spaces"/>
  </r>
  <r>
    <n v="3083"/>
    <s v="Crystal City Haunted Undergound"/>
    <s v="Crystal City Underground is a New &amp; Unique_x000a_indoor recreational facility, using an old silica sand mine,_x000a_we are the Haunted Maze"/>
    <b v="0"/>
    <n v="20000"/>
    <n v="56"/>
    <s v="failed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  <s v="spaces"/>
  </r>
  <r>
    <n v="3084"/>
    <s v="URGENT: Help Us Replace Our Ramp!"/>
    <s v="18-yr-old handicap-access ramp collapsed, must replace. Help fund &amp; ensure everyone access to our 35-seat non-profit community theater!"/>
    <b v="0"/>
    <n v="4059"/>
    <n v="470"/>
    <s v="failed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  <s v="spaces"/>
  </r>
  <r>
    <n v="3085"/>
    <s v="Paper Tank Theater Music Madness Party"/>
    <s v="Get behind a new music venue in our city by helping with equipment! We're pre-selling tickets to our party and offering other perks."/>
    <b v="0"/>
    <n v="25000"/>
    <n v="610"/>
    <s v="failed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b v="0"/>
    <n v="20000"/>
    <n v="50"/>
    <s v="failed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b v="0"/>
    <n v="20000"/>
    <n v="125"/>
    <s v="failed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  <s v="spaces"/>
  </r>
  <r>
    <n v="3088"/>
    <s v="Destination Small Town &quot;Visitor Center&quot; To The Midwest"/>
    <s v="We believe it's time to open a visitor's center that highlights the small towns of the upper Midwest."/>
    <b v="0"/>
    <n v="65000"/>
    <n v="126"/>
    <s v="failed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  <s v="spaces"/>
  </r>
  <r>
    <n v="3089"/>
    <s v="The ClubHouse: A Community-Focused Sports &amp; Culture Space"/>
    <s v="A community space in Somerville, MA to celebrate the beautiful intersection of sports and creativity."/>
    <b v="0"/>
    <n v="25000"/>
    <n v="5854"/>
    <s v="failed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  <s v="spaces"/>
  </r>
  <r>
    <n v="3090"/>
    <s v="Save the Stage"/>
    <s v="To create a space by restoring a historic church in Burlington, Ky where community theater, dance and music and art can be performed."/>
    <b v="0"/>
    <n v="225000"/>
    <n v="11432"/>
    <s v="failed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  <s v="spaces"/>
  </r>
  <r>
    <n v="3091"/>
    <s v="Bustduck Theatre"/>
    <s v="Roanoke, Virginia's first long-form improv theatre company. Producing improv and scripted theatre, with a dynamic training program."/>
    <b v="0"/>
    <n v="5000"/>
    <n v="796"/>
    <s v="failed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  <s v="spaces"/>
  </r>
  <r>
    <n v="3092"/>
    <s v="A home for the arts on the Upper East Side/Yorkville"/>
    <s v="Our goal is to purchase a theater on the Upper East Side of Manhattan that will act as a home for four theater companies."/>
    <b v="0"/>
    <n v="100000"/>
    <n v="1183.19"/>
    <s v="failed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  <s v="spaces"/>
  </r>
  <r>
    <n v="3093"/>
    <s v="Theatre of the Black Butterfly's POOL (NO WATER)"/>
    <s v="Jump in the deep end of the provocative and darkly humourous, POOL (NO WATER)...to be performed in a Pool!  Directed by Gordon McCall."/>
    <b v="0"/>
    <n v="4000"/>
    <n v="910"/>
    <s v="failed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  <s v="spaces"/>
  </r>
  <r>
    <n v="3094"/>
    <s v="Nothing Up My Sleeves Tour: Summer 2016"/>
    <s v="This is a Kickstarter to help with the start up costs for Illusionist, Chris Lengyel's Summer 2016 Tour!"/>
    <b v="0"/>
    <n v="100000"/>
    <n v="25"/>
    <s v="failed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  <s v="spaces"/>
  </r>
  <r>
    <n v="3095"/>
    <s v="The Old Howard Theatre Company"/>
    <s v="We are a small theatre company looking to provide world class theatre to the working class in the Greater New York area."/>
    <b v="0"/>
    <n v="14920"/>
    <n v="50"/>
    <s v="failed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  <s v="spaces"/>
  </r>
  <r>
    <n v="3096"/>
    <s v="LaPorte Institute for Dramatic and Creative Arts"/>
    <s v="To create a learning center for acting and all art types including anything that expresses the emotion of the human spirit."/>
    <b v="0"/>
    <n v="20000"/>
    <n v="795"/>
    <s v="failed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  <s v="spaces"/>
  </r>
  <r>
    <n v="3097"/>
    <s v="Help launch The Bunker: London's newest Off-West End theatre"/>
    <s v="The Bunker makes theatre with purpose: We provide ambitious artists a home in which to share their work with adventurous audiences."/>
    <b v="0"/>
    <n v="10000"/>
    <n v="1715"/>
    <s v="failed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  <s v="spaces"/>
  </r>
  <r>
    <n v="3098"/>
    <s v="The Enchanted Cottage"/>
    <s v="A magical space, full of fairytale favorites, designed to make each individual have a unique experience; children's dreams made real."/>
    <b v="0"/>
    <n v="48725"/>
    <n v="1758"/>
    <s v="failed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  <s v="spaces"/>
  </r>
  <r>
    <n v="3099"/>
    <s v="Screening for Unapologetically Black the Movie"/>
    <s v="I would like to screen this documentary at CSU at their Black Studies Dept. Looking to fly panelist in. Hoping to screen nationwide. &lt;3"/>
    <b v="0"/>
    <n v="2000"/>
    <n v="278"/>
    <s v="failed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  <s v="spaces"/>
  </r>
  <r>
    <n v="3100"/>
    <s v="Build Our Ampitheater - Build Franklin County, MO!"/>
    <s v="Friends for Change, a group of girls between the ages of 12 and 18 are building an outdoor Amphitheater as a gift to our community!"/>
    <b v="0"/>
    <n v="12000"/>
    <n v="1827"/>
    <s v="failed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  <s v="spaces"/>
  </r>
  <r>
    <n v="3101"/>
    <s v="Mots Ã‰crits"/>
    <s v="LabellisÃ© 14-18, Mots Ã‰crits est un projet itinÃ©rant de lectures Ã  voix haute par des amateurs, mises en espace par une comÃ©dienne."/>
    <b v="0"/>
    <n v="2500"/>
    <n v="300"/>
    <s v="failed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  <s v="spaces"/>
  </r>
  <r>
    <n v="3102"/>
    <s v="Theatre Bath Bus"/>
    <s v="Imagine being able to take a performance anywhere! Meet the Theatre Bath Bus - a magical performance space where anything is possible."/>
    <b v="0"/>
    <n v="16000"/>
    <n v="6258"/>
    <s v="failed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  <s v="spaces"/>
  </r>
  <r>
    <n v="3103"/>
    <s v="Professional Venue for local artists!!"/>
    <s v="Creating a place for local artists to perform, at substantially less cost for them"/>
    <b v="0"/>
    <n v="4100"/>
    <n v="11"/>
    <s v="failed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  <s v="spaces"/>
  </r>
  <r>
    <n v="3104"/>
    <s v="CQ EAP Performing Arts 'THE LOFT'"/>
    <s v="The Loft is CQEAP's latest studio. Located in Rockhampton's CBD we'll be running performing arts workshops for 5yrs to adults."/>
    <b v="0"/>
    <n v="4000"/>
    <n v="1185"/>
    <s v="failed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  <s v="spaces"/>
  </r>
  <r>
    <n v="3105"/>
    <s v="Paddock School Theater Improvement"/>
    <s v="My hope is to raise $5845 and replace old stained and mismatched border curtains, cyclorama curtain, and backdrop."/>
    <b v="0"/>
    <n v="5845"/>
    <n v="2476"/>
    <s v="failed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  <s v="spaces"/>
  </r>
  <r>
    <n v="3106"/>
    <s v="Wild Men at the Bristol Cathedral"/>
    <s v="Help fund the exciting first collaboration between Hotel Echo and Bristol Cathedral: WILD MEN, a show commemorating those lost in WW1."/>
    <b v="0"/>
    <n v="1000"/>
    <n v="41"/>
    <s v="failed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  <s v="spaces"/>
  </r>
  <r>
    <n v="3107"/>
    <s v="Creating Cabaret"/>
    <s v="When opportunity knocks, we answer!  Help expand the ravishingly talented troupe into a new and exciting market and venue!"/>
    <b v="0"/>
    <n v="40000"/>
    <n v="7905"/>
    <s v="failed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  <s v="spaces"/>
  </r>
  <r>
    <n v="3108"/>
    <s v="Funding a home for our Children's Theater"/>
    <s v="We need a permanent home for the theater!"/>
    <b v="0"/>
    <n v="50000"/>
    <n v="26"/>
    <s v="failed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  <s v="spaces"/>
  </r>
  <r>
    <n v="3109"/>
    <s v="Saving Americana: The Sidney Auto Vue Drive-In needs digital"/>
    <s v="Help us exceed our goal to convert the Sidney Auto Vue Drive-In from 35mm to digital. This will cost upwards of $75,000. Thank you!"/>
    <b v="0"/>
    <n v="26500"/>
    <n v="6633"/>
    <s v="failed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s v="spaces"/>
  </r>
  <r>
    <n v="3110"/>
    <s v="Hip Justice Catmunity Center"/>
    <s v="Cat People Unite! It's time we get a space of our own to relax, socialize and learn! Join the Catmunity!"/>
    <b v="0"/>
    <n v="25000"/>
    <n v="10"/>
    <s v="failed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  <s v="spaces"/>
  </r>
  <r>
    <n v="3111"/>
    <s v="All Puppet Players Need a Home"/>
    <s v="Help All Puppet Players perform it's 2015 season in a beautiful 200 seat theater for an entire year."/>
    <b v="0"/>
    <n v="20000"/>
    <n v="5328"/>
    <s v="failed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  <s v="spaces"/>
  </r>
  <r>
    <n v="3112"/>
    <s v="Kids Zone start up"/>
    <s v="Children only have a short period of time to live care free, play hard, get dirty, I want to help every child in my Town play everyday."/>
    <b v="0"/>
    <n v="11000"/>
    <n v="521"/>
    <s v="failed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  <s v="spaces"/>
  </r>
  <r>
    <n v="3113"/>
    <s v="The Shamrock Drafthouse Theater"/>
    <s v="An arts and craft beer theater showcasing local talent, locally crafted beer and providing performance and rehearsal space."/>
    <b v="0"/>
    <n v="109225"/>
    <n v="4635"/>
    <s v="failed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b v="0"/>
    <n v="75000"/>
    <n v="0"/>
    <s v="failed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s v="spaces"/>
  </r>
  <r>
    <n v="3115"/>
    <s v="spoken word pop-up:"/>
    <s v="We are creating a mobile community devoted to the spreading and sharing of spoken word and other kinds of storytelling."/>
    <b v="0"/>
    <n v="10000"/>
    <n v="300"/>
    <s v="failed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  <s v="spaces"/>
  </r>
  <r>
    <n v="3116"/>
    <s v="CoreCon Asylum"/>
    <s v="Creating a consuite for CoreCon. A focus on the insanity of asylums and early medical practices from history."/>
    <b v="0"/>
    <n v="750"/>
    <n v="430"/>
    <s v="failed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  <s v="spaces"/>
  </r>
  <r>
    <n v="3117"/>
    <s v="Cowes and The Sea"/>
    <s v="Performing Arts workshops, for young people aged 5 -16, exploring how the sea has shaped Cowes as a settlement."/>
    <b v="0"/>
    <n v="1000"/>
    <n v="1"/>
    <s v="failed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  <s v="spaces"/>
  </r>
  <r>
    <n v="3118"/>
    <s v="Garden Eden, theatre, meeting, culture, music, art"/>
    <s v="a magical place for all kind of people, like a fairytaile in all colours"/>
    <b v="0"/>
    <n v="500000"/>
    <n v="1550"/>
    <s v="failed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b v="0"/>
    <n v="10000"/>
    <n v="5"/>
    <s v="failed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  <s v="spaces"/>
  </r>
  <r>
    <n v="3120"/>
    <s v="Subtropisch zwemparadijs Tropicana"/>
    <s v="Wij willen Tropicana het subtropisch zwemparadijs van Rotterdam op een nieuwe locatie gaan bouwen."/>
    <b v="0"/>
    <n v="1300000"/>
    <n v="128"/>
    <s v="failed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  <s v="spaces"/>
  </r>
  <r>
    <n v="3121"/>
    <s v="Ant Farm Theatre Project (Canceled)"/>
    <s v="I going to build a theatre for a local ant farm so that Ants can put on their theatre productions."/>
    <b v="0"/>
    <n v="1500"/>
    <n v="10"/>
    <s v="canceled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  <s v="spaces"/>
  </r>
  <r>
    <n v="3122"/>
    <s v="be back soon (Canceled)"/>
    <s v="cancelled until further notice"/>
    <b v="0"/>
    <n v="199"/>
    <n v="116"/>
    <s v="canceled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  <s v="spaces"/>
  </r>
  <r>
    <n v="3123"/>
    <s v="Save the Larchmont Playhouse! (Canceled)"/>
    <s v="The Larchmont Playhouse is threatened! Help save the theater by becoming a Preservation Member of The Larchmont Playhouse."/>
    <b v="0"/>
    <n v="125000"/>
    <n v="85192"/>
    <s v="canceled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  <s v="spaces"/>
  </r>
  <r>
    <n v="3124"/>
    <s v="Theater &amp; Arts &amp; Day Care (Canceled)"/>
    <s v="A place where kids/ teens' dreams come true, and one finds there home without sparkly red shoes!"/>
    <b v="0"/>
    <n v="800000"/>
    <n v="26"/>
    <s v="canceled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  <s v="spaces"/>
  </r>
  <r>
    <n v="3125"/>
    <s v="N/A (Canceled)"/>
    <s v="N/A"/>
    <b v="0"/>
    <n v="1500000"/>
    <n v="0"/>
    <s v="canceled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  <s v="spaces"/>
  </r>
  <r>
    <n v="3126"/>
    <s v="Urban Roots SkatePark (Canceled)"/>
    <s v="A big dream, small budget, the drive/passion of so many volunteers...indoor skatepark in Eau Claire, WI._x000a__x000a_This is UR skatepark!"/>
    <b v="0"/>
    <n v="25000"/>
    <n v="1040"/>
    <s v="canceled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  <s v="spaces"/>
  </r>
  <r>
    <n v="3127"/>
    <s v="Help Us Help Artists (Canceled)"/>
    <s v="Our goal - create a venue &amp; stage where comedic &amp; music artists hone their talents &amp; fan base. First minority owned like it in Cincy."/>
    <b v="0"/>
    <n v="100000"/>
    <n v="0"/>
    <s v="canceled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  <s v="spaces"/>
  </r>
  <r>
    <n v="3128"/>
    <s v="Casablanca - The Gin Joint Cut (The Play)"/>
    <s v="Bring Morag Fullarton's fun-loving spoof and homage of the classic and timeless film, 'Casablanca', to the stage in New York City."/>
    <b v="0"/>
    <n v="15000"/>
    <n v="16291"/>
    <s v="live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b v="0"/>
    <n v="1250"/>
    <n v="10"/>
    <s v="live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  <s v="plays"/>
  </r>
  <r>
    <n v="3130"/>
    <s v="MEDEA | A New Vision"/>
    <s v="A shockingly relevant modern take on a 2,000-year-old tragedy that confronts current gender politics."/>
    <b v="0"/>
    <n v="10000"/>
    <n v="375"/>
    <s v="live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  <s v="plays"/>
  </r>
  <r>
    <n v="3131"/>
    <s v="SNAKE EYES"/>
    <s v="A Staged Reading of &quot;Snake Eyes,&quot; a new play by Alex Rafala"/>
    <b v="0"/>
    <n v="4100"/>
    <n v="645"/>
    <s v="live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  <s v="plays"/>
  </r>
  <r>
    <n v="3132"/>
    <s v="A Bite of a Snake Play"/>
    <s v="Smells Like Money, Drips Like Honey, Taste Like Mocha, Better Run AWAY"/>
    <b v="0"/>
    <n v="30000"/>
    <n v="10"/>
    <s v="live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  <s v="plays"/>
  </r>
  <r>
    <n v="3133"/>
    <s v="Hell Has No Fury by TwentySomething @ Edinburgh Fringe"/>
    <s v="TwentySomething is taking Hell Has No Fury to Edinburgh! _x000a_We're looking for your support to get us there."/>
    <b v="0"/>
    <n v="500"/>
    <n v="540"/>
    <s v="live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s v="thriller"/>
    <n v="1000"/>
    <n v="225"/>
    <s v="live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b v="0"/>
    <n v="777"/>
    <n v="162"/>
    <s v="live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  <s v="plays"/>
  </r>
  <r>
    <n v="3136"/>
    <s v="Heroines"/>
    <s v="Help emberfly theatre put on their first production Heroines and pay our actors and creative team! Follow us @emberflytheatre"/>
    <b v="0"/>
    <n v="500"/>
    <n v="639"/>
    <s v="live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  <s v="plays"/>
  </r>
  <r>
    <n v="3137"/>
    <s v="Richard III - Presented by REBATEnsemble/Theatre Off Jackson"/>
    <s v="Set in 1930s Chinatown, evocative of old world South Jackson Street during the Jazz era."/>
    <b v="0"/>
    <n v="1500"/>
    <n v="50"/>
    <s v="live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  <s v="plays"/>
  </r>
  <r>
    <n v="3138"/>
    <s v="Our Country's Good"/>
    <s v="A UWE Drama Society adaptation of Timberlake Wertenbaker's play. Funding needed for costumes/props to make the show a success. Thanks."/>
    <b v="0"/>
    <n v="200"/>
    <n v="0"/>
    <s v="live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b v="0"/>
    <n v="50000"/>
    <n v="2700"/>
    <s v="live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b v="0"/>
    <n v="10000"/>
    <n v="96"/>
    <s v="live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  <s v="plays"/>
  </r>
  <r>
    <n v="3141"/>
    <s v="GUTS: Black Comedy"/>
    <s v="We are a theatre society from the Groningen University in the Netherlands. _x000a_We would be more than happy for some help funding the play."/>
    <s v="Comedy"/>
    <n v="500"/>
    <n v="258"/>
    <s v="live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  <s v="plays"/>
  </r>
  <r>
    <n v="3142"/>
    <s v="The Pendulum Swings UK Theatre Tour/EdFringe"/>
    <s v="Our aim is to deliver a powerful piece of theatre to audiences across the UK, including Edinburgh Fringe (2017)."/>
    <b v="0"/>
    <n v="2750"/>
    <n v="45"/>
    <s v="live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  <s v="plays"/>
  </r>
  <r>
    <n v="3143"/>
    <s v="This is Living by Liam Borrett"/>
    <s v="THE POIGNANT EXPLORATION OF WHAT IT MEANS TO SAY GOODBYE._x000a_Stripped Raw brings Liam Borrett's debut play 'This is Living' to Wiltshire."/>
    <b v="0"/>
    <n v="700"/>
    <n v="0"/>
    <s v="live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  <s v="plays"/>
  </r>
  <r>
    <n v="3144"/>
    <s v="Benghazi Bergen-Belsen"/>
    <s v="Two women, one love, one must die: a multicultural cast in a play about the denied holocaust of Libyan Jews. Premieres in March in NYC"/>
    <b v="0"/>
    <n v="10000"/>
    <n v="7540"/>
    <s v="live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  <s v="plays"/>
  </r>
  <r>
    <n v="3145"/>
    <s v="Arlington's 1st Dinner Theatre"/>
    <s v="Dominion Theatre Company is the first community dinner theatre  to be established in Arlington TX."/>
    <b v="0"/>
    <n v="25000"/>
    <n v="0"/>
    <s v="live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s v="plays"/>
  </r>
  <r>
    <n v="3146"/>
    <s v="SoÃ±Ã© una ciudad amurallada"/>
    <s v="Somos... Podemos... Amamos... Nuestra muralla, nuestra utopÃ­a. Que el amor sea el lÃ­mite"/>
    <b v="0"/>
    <n v="50000"/>
    <n v="5250"/>
    <s v="live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b v="0"/>
    <n v="20000"/>
    <n v="23505"/>
    <s v="successful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  <s v="plays"/>
  </r>
  <r>
    <n v="3148"/>
    <s v="The Aurora Project: A Sci-Fi Epic by Bella Poynton"/>
    <s v="Help fund The Aurora Project, an immersive science fiction epic."/>
    <b v="0"/>
    <n v="1800"/>
    <n v="2361"/>
    <s v="successful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  <s v="plays"/>
  </r>
  <r>
    <n v="3149"/>
    <s v="Kafka on the Shore"/>
    <s v="A student led production at Northwestern U. of an adaptation by Frank Galati of the classic book Kafka on the Shore by Haruki Murakmi."/>
    <b v="0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b v="0"/>
    <n v="3500"/>
    <n v="3535"/>
    <s v="successful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  <s v="plays"/>
  </r>
  <r>
    <n v="3151"/>
    <s v="&quot;The Holiday Bug&quot; 2014 Puppet Show"/>
    <s v="A Multi-Media Puppet Show, with large cable control puppets to tell a hilarious story for all ages."/>
    <b v="0"/>
    <n v="3500"/>
    <n v="3514"/>
    <s v="successful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  <s v="plays"/>
  </r>
  <r>
    <n v="3152"/>
    <s v="'Gilead', an original theatre piece"/>
    <s v="'Gilead' is an original theatre piece inspired by Margaret Atwood's 'The Handmaid's Tale'. (Brighton Fringe 2014)"/>
    <b v="0"/>
    <n v="2200"/>
    <n v="2331"/>
    <s v="successful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  <s v="plays"/>
  </r>
  <r>
    <n v="3153"/>
    <s v="Terminator the Second"/>
    <s v="A stage production of Terminator 2: Judgment Day, composed entirely of the words of William Shakespeare"/>
    <b v="0"/>
    <n v="3000"/>
    <n v="10067.5"/>
    <s v="successful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  <s v="plays"/>
  </r>
  <r>
    <n v="3154"/>
    <s v="&quot;Bright Ideas&quot; By Eric Coble"/>
    <s v="Hilarious play about two parents obsessed with getting their kid into the best pre-school and are willing to do ANYTHING to get him in!"/>
    <b v="0"/>
    <n v="7000"/>
    <n v="7905"/>
    <s v="successful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  <s v="plays"/>
  </r>
  <r>
    <n v="3155"/>
    <s v="Stage Adaptation of Studio Ghibli's Princess Mononoke"/>
    <s v="We want to take our stage adaptation of Studio Ghibli's 'Princess Mononoke' to more people.  Help us do it!"/>
    <b v="0"/>
    <n v="5000"/>
    <n v="9425.23"/>
    <s v="successful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  <s v="plays"/>
  </r>
  <r>
    <n v="3156"/>
    <s v="Bringing First Love/Worst Love To Life"/>
    <s v="First Love/Worst Love is an examination of love and its mutability, as expressed through twelve stories and five actors on one stage."/>
    <b v="0"/>
    <n v="5500"/>
    <n v="5600"/>
    <s v="successful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  <s v="plays"/>
  </r>
  <r>
    <n v="3157"/>
    <s v="Summer FourPlay"/>
    <s v="Four Directors.  Four One Acts.  Four Genres.  For You."/>
    <b v="0"/>
    <n v="4000"/>
    <n v="4040"/>
    <s v="successful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  <s v="plays"/>
  </r>
  <r>
    <n v="3158"/>
    <s v="Nursery Crimes"/>
    <s v="A 40s crime-noir play using nursery rhyme characters."/>
    <b v="0"/>
    <n v="5000"/>
    <n v="5700"/>
    <s v="successful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  <s v="plays"/>
  </r>
  <r>
    <n v="3159"/>
    <s v="Waxwing: A New Play"/>
    <s v="WAXWING is an exciting new world premiere of mythic (perhaps even apocalyptic!) proportions."/>
    <b v="0"/>
    <n v="1500"/>
    <n v="2002.22"/>
    <s v="successful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  <s v="plays"/>
  </r>
  <r>
    <n v="3160"/>
    <s v="We Play Chekhov"/>
    <s v="Two stories by Anton Chekhov adapted for the stage and performed back-to-back in a stunning live theatrical performance."/>
    <b v="0"/>
    <n v="4500"/>
    <n v="4569"/>
    <s v="successful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  <s v="plays"/>
  </r>
  <r>
    <n v="3161"/>
    <s v="Faustus"/>
    <s v="Iâ€™ll Be Right Back presents a story of murder and corruption. Faustus is a modern re-imagining of Christopher Marloweâ€™s classic tale."/>
    <b v="0"/>
    <n v="2000"/>
    <n v="2102"/>
    <s v="successful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  <s v="plays"/>
  </r>
  <r>
    <n v="3162"/>
    <s v="Your Radio Adventure!"/>
    <s v="Radio show meets interactive novel, accompanied by live foley, music, and audience participation. YOU choose what happens next!"/>
    <b v="0"/>
    <n v="4000"/>
    <n v="5086"/>
    <s v="successful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  <s v="plays"/>
  </r>
  <r>
    <n v="3163"/>
    <s v="Bring &quot;SONNY&quot; To Toronto This Summer!"/>
    <s v="We are a group of actors reviving a play called &quot;Sonny Under the Assumption&quot; to bring to Toronto, Canada this summer..."/>
    <b v="0"/>
    <n v="13000"/>
    <n v="14450"/>
    <s v="successful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b v="0"/>
    <n v="2500"/>
    <n v="2669"/>
    <s v="successful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  <s v="plays"/>
  </r>
  <r>
    <n v="3165"/>
    <s v="THE MOON PLAY"/>
    <s v="THE MOON PLAY is a new play written by Carolyn Gilliam. The play follows an astronaut on the moon who has lost his reason to explore."/>
    <b v="0"/>
    <n v="750"/>
    <n v="1220"/>
    <s v="successful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  <s v="plays"/>
  </r>
  <r>
    <n v="3166"/>
    <s v="Verdigris - A Play by Jim Beaver"/>
    <s v="VERDIGRIS: A play written by Jim Beaver, star of Supernatural and Deadwood, opening March 2015 at Theatre West in Los Angeles."/>
    <b v="0"/>
    <n v="35000"/>
    <n v="56079.83"/>
    <s v="successful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  <s v="plays"/>
  </r>
  <r>
    <n v="3167"/>
    <s v="Destiny is Judd Nelson: a new play at FringeNYC"/>
    <s v="What is destiny? Explore it with us this August at FringeNYC."/>
    <b v="0"/>
    <n v="3000"/>
    <n v="3485"/>
    <s v="successful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  <s v="plays"/>
  </r>
  <r>
    <n v="3168"/>
    <s v="Cosmicomics"/>
    <s v="A dazzling aerial show that brings to life the whimsical and romantic short stories of beloved fantasy author Italo Calvino."/>
    <b v="0"/>
    <n v="2500"/>
    <n v="3105"/>
    <s v="successful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  <s v="plays"/>
  </r>
  <r>
    <n v="3169"/>
    <s v="The Window"/>
    <s v="We're bringing The Window to the Cherry Lane Theater in January 2014."/>
    <b v="0"/>
    <n v="8000"/>
    <n v="8241"/>
    <s v="successful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  <s v="plays"/>
  </r>
  <r>
    <n v="3170"/>
    <s v="Ain't She Brave FringeNYC 2014 Project"/>
    <s v="An emotionally-charged journey through the history of black women in America told in reverse."/>
    <b v="0"/>
    <n v="2000"/>
    <n v="2245"/>
    <s v="successful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b v="0"/>
    <n v="7000"/>
    <n v="7617"/>
    <s v="successful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b v="0"/>
    <n v="2000"/>
    <n v="2300"/>
    <s v="successful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  <s v="plays"/>
  </r>
  <r>
    <n v="3173"/>
    <s v="Melissa Arctic At the Road Theatre"/>
    <s v="A play with songs written by Craig Wright, based on Shakespeare's &quot;The Winter's Tale&quot; set in late 20th Century, Pine City, Minnesota."/>
    <b v="0"/>
    <n v="10000"/>
    <n v="10300"/>
    <s v="successful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  <s v="plays"/>
  </r>
  <r>
    <n v="3174"/>
    <s v="A Race Redux"/>
    <s v="This adaptation uses the text of Oâ€™Neill to explore race, and asks the audience if stereotypes impact a characters guilt or innocence."/>
    <b v="0"/>
    <n v="3000"/>
    <n v="3034"/>
    <s v="successful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  <s v="plays"/>
  </r>
  <r>
    <n v="3175"/>
    <s v="The Killing Room"/>
    <s v="One Year Lease Theater Company's world premiere theater production of THE KILLING ROOM, by playwright Daniel Keene, March 2011 in NYC."/>
    <b v="0"/>
    <n v="5000"/>
    <n v="5478"/>
    <s v="successful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  <s v="plays"/>
  </r>
  <r>
    <n v="3176"/>
    <s v="Romeo and Juliet at Moody's Pub"/>
    <s v="Romeo and Juliet at Moody's Pub is an adapted, 90-minute version of Shakespeare's classic tragedy, performed for free in a restaurant"/>
    <b v="0"/>
    <n v="1900"/>
    <n v="2182"/>
    <s v="successful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  <s v="plays"/>
  </r>
  <r>
    <n v="3177"/>
    <s v="Tilted Field presents NO STATIC AT ALL in New York City"/>
    <s v="This one-man play made a splash on the west coast. Help shine a spotlight on this rock &amp; roll spectacle in NEW YORK CITY_x0008_!"/>
    <b v="0"/>
    <n v="2500"/>
    <n v="2935"/>
    <s v="successful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  <s v="plays"/>
  </r>
  <r>
    <n v="3178"/>
    <s v="Cutting Off Kate Bush"/>
    <s v="Cutting Off Kate Bush is a one-woman show written &amp; performed by Lucy Benson-Brown, premiering at the Edinburgh Fringe Festival 2014"/>
    <b v="0"/>
    <n v="1500"/>
    <n v="2576"/>
    <s v="successful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  <s v="plays"/>
  </r>
  <r>
    <n v="3179"/>
    <s v="I Do Wonder"/>
    <s v="A Sci-fi play in several vignettes that will narrate an alternate history in the mid-20th century."/>
    <b v="0"/>
    <n v="4200"/>
    <n v="4794.82"/>
    <s v="successful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  <s v="plays"/>
  </r>
  <r>
    <n v="3180"/>
    <s v="Glass Mountain: An Original Fairytale"/>
    <s v="A new tale of witches, fairies, cat-hunters and and bone-boilers from London theatre company Broken Glass."/>
    <b v="0"/>
    <n v="1200"/>
    <n v="1437"/>
    <s v="successful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  <s v="plays"/>
  </r>
  <r>
    <n v="3181"/>
    <s v="ENDURING SONG"/>
    <s v="ENDURING SONG by award-winning Bear Trap Theatre, is a sweeping historical epic about love, loss and family set in the First Crusade."/>
    <b v="0"/>
    <n v="500"/>
    <n v="545"/>
    <s v="successful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  <s v="plays"/>
  </r>
  <r>
    <n v="3182"/>
    <s v="A Thought in Three Parts"/>
    <s v="FRANK, a newborn company, presents Wallace Shawn's famously unproduced,&quot;A Thought in Three Parts.&quot;_x000a_Be FRANK with us!"/>
    <b v="0"/>
    <n v="7000"/>
    <n v="7062"/>
    <s v="successful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  <s v="plays"/>
  </r>
  <r>
    <n v="3183"/>
    <s v="The Seagull on The River"/>
    <s v="Anton Chekhov's The Seagull. An outdoor Amphitheater in Manhattan. Trees. A River. Daybreak."/>
    <b v="0"/>
    <n v="2500"/>
    <n v="2725"/>
    <s v="successful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  <s v="plays"/>
  </r>
  <r>
    <n v="3184"/>
    <s v="Equus at Frenetic Theatre"/>
    <s v="Equus is the story of a psychiatrist treating a teenaged boy who blinds six horses with a metal spike."/>
    <b v="0"/>
    <n v="4300"/>
    <n v="4610"/>
    <s v="successful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  <s v="plays"/>
  </r>
  <r>
    <n v="3185"/>
    <s v="Edfringe support - What a Gay Play"/>
    <s v="I've written, and am producing, a fun new play with a gorgeous cast for this year's Edfringe and it just needs a little extra dough :)"/>
    <s v="Comedy"/>
    <n v="1000"/>
    <n v="1000"/>
    <s v="successful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  <s v="plays"/>
  </r>
  <r>
    <n v="3186"/>
    <s v="Honest"/>
    <s v="Honest is an exciting and dark new play by Bristol based writer Alice Nicholas, touring the South of England and London this October."/>
    <b v="0"/>
    <n v="3200"/>
    <n v="3270"/>
    <s v="successful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b v="0"/>
    <n v="15000"/>
    <n v="17444"/>
    <s v="successful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s v="plays"/>
  </r>
  <r>
    <n v="3188"/>
    <s v="A Brief History of Musical Theatre..."/>
    <s v="A revue show featuring the very best of the last century of musical theatre from aspiring young producers &amp; performers at RWCMD"/>
    <b v="0"/>
    <n v="200"/>
    <n v="130"/>
    <s v="failed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  <s v="Musical and Spaces"/>
  </r>
  <r>
    <n v="3189"/>
    <s v="Hednadotter Jubileumskonsert"/>
    <s v="Det Ã¤r tio Ã¥r sedan sist! Musikalen Hednadotter med sÃ¥ngarna frÃ¥n orginaluppsÃ¤ttningen sjunger musikalen i Konsertform."/>
    <b v="0"/>
    <n v="55000"/>
    <n v="6780"/>
    <s v="failed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  <s v="Musical and Spaces"/>
  </r>
  <r>
    <n v="3190"/>
    <s v="Call It A Day Productions - THE LIFE"/>
    <s v="Call It A Day Productions is putting on their first full production in December and every little bit helps!"/>
    <b v="0"/>
    <n v="4000"/>
    <n v="0"/>
    <s v="failed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  <s v="Musical and Spaces"/>
  </r>
  <r>
    <n v="3191"/>
    <s v="Decree 770: Europa"/>
    <s v="A brand new musical about the ban of contraception and abortion in Romania and the revolution that ended it all in 1989."/>
    <b v="0"/>
    <n v="3750"/>
    <n v="151"/>
    <s v="failed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  <s v="Musical and Spaces"/>
  </r>
  <r>
    <n v="3192"/>
    <s v="Arts in Conflict"/>
    <s v="This project challenges social issues affecting young people in areas of deprivation within the Belfast area (Northern Ireland)."/>
    <b v="0"/>
    <n v="10000"/>
    <n v="102"/>
    <s v="failed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  <s v="Musical and Spaces"/>
  </r>
  <r>
    <n v="3193"/>
    <s v="Shock Treatment - The Sequel to Rocky Horror!"/>
    <s v="Bringing Richard O'Brien's sequel to legendary Rocky Horror to the stage for the first time. First London, then...The World!"/>
    <b v="0"/>
    <n v="5000"/>
    <n v="587"/>
    <s v="failed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  <s v="Musical and Spaces"/>
  </r>
  <r>
    <n v="3194"/>
    <s v="P.A.C.K (Performing Arts Camp for Kids)"/>
    <s v="P.A.C.K (Performing Arts Camp for Kids) Musical Theater, Instrumental Music, Vocal Music, Dance, Visual Arts, and Physical Education!"/>
    <b v="0"/>
    <n v="11000"/>
    <n v="0"/>
    <s v="failed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s v="Musical and Spaces"/>
  </r>
  <r>
    <n v="3195"/>
    <s v="Emerson Sings!"/>
    <s v="Emerson Sings is the first cabaret to celebrate the work of up and coming musical theater composers who are alumni of Emerson College."/>
    <b v="0"/>
    <n v="3500"/>
    <n v="2070"/>
    <s v="failed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  <s v="Musical and Spaces"/>
  </r>
  <r>
    <n v="3196"/>
    <s v="Our Modern Lives"/>
    <s v="Help five college students as they journey to bring their groundbreaking new musical &quot;Our Modern Lives&quot; to Broadway!"/>
    <b v="0"/>
    <n v="3000000"/>
    <n v="1800"/>
    <s v="failed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  <s v="Musical and Spaces"/>
  </r>
  <r>
    <n v="3197"/>
    <s v="Mirror, mirror on the wall"/>
    <s v="This years most important stage project for young artists in our region. www.ungespor.no"/>
    <b v="0"/>
    <n v="10000"/>
    <n v="1145"/>
    <s v="failed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  <s v="Musical and Spaces"/>
  </r>
  <r>
    <n v="3198"/>
    <s v="Terezin's The Fireflies"/>
    <s v="Hadbjerg skole opsÃ¦tter i april musicalen The Fireflies, der blev skrevet og opfÃ¸rt i koncentrationslejren Theresienstadt i 1943 og 45."/>
    <b v="0"/>
    <n v="30000"/>
    <n v="110"/>
    <s v="failed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  <s v="Musical and Spaces"/>
  </r>
  <r>
    <n v="3199"/>
    <s v="Help Milburn Stone Fly High With TARZAN The Musical"/>
    <s v="The Milburn Stone Theatre needs your help to bring its high-flying next blockbuster musical, TARZAN, to life!"/>
    <b v="0"/>
    <n v="5000"/>
    <n v="2608"/>
    <s v="failed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  <s v="Musical and Spaces"/>
  </r>
  <r>
    <n v="3200"/>
    <s v="ROAD TO THE KINGDOM"/>
    <s v="An extremely unique musical play with an exciting, fun filled, dramatic twist. You will discover what lies ahead on the Road to Kingdom"/>
    <s v="Comedy"/>
    <n v="50000"/>
    <n v="1"/>
    <s v="failed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  <s v="Musical and Spaces"/>
  </r>
  <r>
    <n v="3201"/>
    <s v="Nothing Changes"/>
    <s v="Nothing Changes is a modern musical version of the Ragged Trousered Philanthropists exploring the inequalities of &quot;austerity Britain&quot;"/>
    <b v="0"/>
    <n v="2000"/>
    <n v="25"/>
    <s v="failed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  <s v="Musical and Spaces"/>
  </r>
  <r>
    <n v="3202"/>
    <s v="Christmas Ain't A Drag - A Musical"/>
    <s v="Falling in love at Christmas should never be a drag! A rocking musical about four lives intersecting at a nightclub at Christmas."/>
    <b v="0"/>
    <n v="5000"/>
    <n v="2726"/>
    <s v="failed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  <s v="Musical and Spaces"/>
  </r>
  <r>
    <n v="3203"/>
    <s v="Escape from Reality's 1st Season &quot;Defying Gravity&quot;"/>
    <s v="Escape from Reality's 1st Season &quot;Defying Gravity&quot; including The Last Five Years, Godspell, and Aida."/>
    <b v="0"/>
    <n v="1000"/>
    <n v="250"/>
    <s v="failed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  <s v="Musical and Spaces"/>
  </r>
  <r>
    <n v="3204"/>
    <s v="FaÃ§ade: The Interactive Musical"/>
    <s v="Based on the hit game, Trip and Grace's marriage is falling apart. It's up to the audience to determine the fate of their relationship."/>
    <b v="0"/>
    <n v="500"/>
    <n v="0"/>
    <s v="failed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s v="Musical and Spaces"/>
  </r>
  <r>
    <n v="3205"/>
    <s v="Children Must Run: An Original Musical"/>
    <s v="Children Must Run is an original musical, about a prostitute, a drug mule, a child soldier and their struggles, hopes and dreams."/>
    <b v="0"/>
    <n v="8000"/>
    <n v="273"/>
    <s v="failed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  <s v="Musical and Spaces"/>
  </r>
  <r>
    <n v="3206"/>
    <s v="Performance Theater for Young Artists (PTYA)"/>
    <s v="PTYA is a non-profit musical theater group for kids ages 7-18 that teaches the importance of self expression through the arts."/>
    <b v="0"/>
    <n v="5000"/>
    <n v="0"/>
    <s v="failed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  <s v="Musical and Spaces"/>
  </r>
  <r>
    <n v="3207"/>
    <s v="The Last Five Years: The Muse Arts Production's Debut Show"/>
    <s v="We are proud to be doing The Last Five Years as our debut! Now, our little company needs your help to make our big dreams come true!"/>
    <b v="0"/>
    <n v="5500"/>
    <n v="2550"/>
    <s v="failed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  <s v="Musical and Spaces"/>
  </r>
  <r>
    <n v="3208"/>
    <s v="The Blind Owl Stages Shinn's &quot;The Coming World&quot;"/>
    <s v="The political and personal collide in a raw and intimate look at a pre-9/11 America: &quot;The Coming World&quot; by Christopher Shinn"/>
    <b v="0"/>
    <n v="5000"/>
    <n v="5175"/>
    <s v="successful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b v="0"/>
    <n v="9500"/>
    <n v="11335.7"/>
    <s v="successful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  <s v="plays"/>
  </r>
  <r>
    <n v="3210"/>
    <s v="&quot;The Red Herring&quot; World Premiere"/>
    <s v="The Red Herring is a new play full of wickedly fast dialogue, a joke for every sentence, and more puns than you can shake a stick at."/>
    <b v="0"/>
    <n v="3000"/>
    <n v="3773"/>
    <s v="successful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  <s v="plays"/>
  </r>
  <r>
    <n v="3211"/>
    <s v="Titus &amp; Two Conversations. Huzzah!"/>
    <s v="Our fifth season is upon us: A wild new imagining of Titus Andronicus and our signature reading series &quot;Two Plays. One Conversation.&quot;"/>
    <b v="0"/>
    <n v="23000"/>
    <n v="27541"/>
    <s v="successful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s v="plays"/>
  </r>
  <r>
    <n v="3212"/>
    <s v="Campo Maldito"/>
    <s v="Help us bring our production of Campo Maldito to New York AND San Francisco!"/>
    <b v="0"/>
    <n v="4000"/>
    <n v="5050"/>
    <s v="successful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  <s v="plays"/>
  </r>
  <r>
    <n v="3213"/>
    <s v="Moving Dust presents 'THIS MUCH' 2015"/>
    <s v="3 boys, 1 white dress and a hoover collide in this explosive new play by John Fitzpatrick. Life's a wedding disco. Let's dance."/>
    <b v="0"/>
    <n v="6000"/>
    <n v="6007"/>
    <s v="successful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s v="plays"/>
  </r>
  <r>
    <n v="3214"/>
    <s v="World Premiere of Sket - a play by  Maya Sondhi"/>
    <s v="Sexting, selfies and social media pressures that affect young people  connected 24/7.  Mistakes happen but now they can remain forever!"/>
    <b v="0"/>
    <n v="12000"/>
    <n v="12256"/>
    <s v="successful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  <s v="plays"/>
  </r>
  <r>
    <n v="3215"/>
    <s v="Colt Coeur's 6th Season"/>
    <s v="2 world premieres:_x000a_HOW TO LIVE ON EARTH by MJ Kaufman_x000a_ / CAL IN CAMO by William Francis Hoffman_x000a_+ workshops of 7 more plays!"/>
    <b v="0"/>
    <n v="35000"/>
    <n v="35123"/>
    <s v="successful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  <s v="plays"/>
  </r>
  <r>
    <n v="3216"/>
    <s v="BRUTE"/>
    <s v="Brute (winner of the 2015 IdeasTap Underbelly Award) is new writing based on the true story of a rather twisted, horrible schoolgirl."/>
    <b v="0"/>
    <n v="2000"/>
    <n v="2001"/>
    <s v="successful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  <s v="plays"/>
  </r>
  <r>
    <n v="3217"/>
    <s v="Wake Up Call @ IRT Theater"/>
    <s v="Wake Up Call is a comedic play about a group of hotel employees working on Christmas Eve."/>
    <b v="0"/>
    <n v="4500"/>
    <n v="5221"/>
    <s v="successful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  <s v="plays"/>
  </r>
  <r>
    <n v="3218"/>
    <s v="Lonely Soldier Monologues a play by Helen Benedict."/>
    <s v="A brave &amp; relevant play that looks at the lives of 7 real women who served in the US Armed Forces. Authentic stories that need telling."/>
    <b v="0"/>
    <n v="12000"/>
    <n v="12252"/>
    <s v="successful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  <s v="plays"/>
  </r>
  <r>
    <n v="3219"/>
    <s v="Eyes Closed - The First In-Dream Theater Experience"/>
    <s v="Eyes Closed is a collaborative play and docudrama about New Yorkers and their dreams."/>
    <b v="0"/>
    <n v="20000"/>
    <n v="20022"/>
    <s v="successful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  <s v="plays"/>
  </r>
  <r>
    <n v="3220"/>
    <s v="Burners"/>
    <s v="A sci-fi thriller for the stage opening March 10 in Los Angeles."/>
    <s v="thriller"/>
    <n v="15000"/>
    <n v="15126"/>
    <s v="successful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  <s v="plays"/>
  </r>
  <r>
    <n v="3221"/>
    <s v="The Hitchhiker's Guide to the Family"/>
    <s v="A one-man show about love, loss, and motorways, written &amp; performed by Ben Norris. Help us get to the 2015 Edinburgh Fringe and beyond!"/>
    <b v="0"/>
    <n v="4000"/>
    <n v="4137"/>
    <s v="successful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  <s v="plays"/>
  </r>
  <r>
    <n v="3222"/>
    <s v="Shakespeare in ASL - and FREE for everyone"/>
    <s v="Shakespeare's classic re-imagined as a spoken and signed production for deaf and hearing audiences"/>
    <b v="0"/>
    <n v="2500"/>
    <n v="3120"/>
    <s v="successful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  <s v="plays"/>
  </r>
  <r>
    <n v="3223"/>
    <s v="Good People by David Lindsay-Abaire at Waterfront Playhouse"/>
    <s v="Bringing David Lindsay-Abaire's award-winning story of our times to the East Bay."/>
    <b v="0"/>
    <n v="3100"/>
    <n v="3395"/>
    <s v="successful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  <s v="plays"/>
  </r>
  <r>
    <n v="3224"/>
    <s v="AdA (Author directing Author)"/>
    <s v="Neil LaBute and Marco Calvani reunite once again for the unique, international collaboration that is ADA: Author directing Author."/>
    <b v="0"/>
    <n v="30000"/>
    <n v="30610"/>
    <s v="successful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  <s v="plays"/>
  </r>
  <r>
    <n v="3225"/>
    <s v="Two &quot;Gentlemen&quot; of Verona by William Shakespeare"/>
    <s v="Bare Theatre brings one of Shakespeare's most accessible early comedies to life free to the public across the NC Triangle"/>
    <b v="0"/>
    <n v="2000"/>
    <n v="2047"/>
    <s v="successful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b v="0"/>
    <n v="1200"/>
    <n v="1250"/>
    <s v="successful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  <s v="plays"/>
  </r>
  <r>
    <n v="3227"/>
    <s v="a colder water than here - VAULT 2017"/>
    <s v="a colder water than here is a new play by Matt Jones and directed by Lily McLeish that will be perfomed at VAULT Festival from 1-5 Feb"/>
    <b v="0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  <s v="plays"/>
  </r>
  <r>
    <n v="3228"/>
    <s v="Hear Me Roar: A Season of Powerful Women"/>
    <s v="A Season of Powerful Women. A Season of Defiance."/>
    <b v="0"/>
    <n v="7000"/>
    <n v="7164"/>
    <s v="successful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  <s v="plays"/>
  </r>
  <r>
    <n v="3229"/>
    <s v="The Seagull Project Presents: The Three Sisters"/>
    <s v="After electrifying audiences in Seattle and Tashkent, The Seagull Project embarks on a brand new journey."/>
    <b v="0"/>
    <n v="20000"/>
    <n v="21573"/>
    <s v="successful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b v="0"/>
    <n v="2600"/>
    <n v="2857"/>
    <s v="successful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  <s v="plays"/>
  </r>
  <r>
    <n v="3231"/>
    <s v="Strong Poison Stage Play adapted fr. Dorothy L. Sayers novel"/>
    <s v="Help us reach our &quot;stretch goal&quot; of $2000! We are an adult group specializing in adapting works of fiction for the stage."/>
    <b v="0"/>
    <n v="1000"/>
    <n v="1610"/>
    <s v="successful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  <s v="plays"/>
  </r>
  <r>
    <n v="3232"/>
    <s v="Honorable Men - Poor Yorick's Players 2016 Season"/>
    <s v="Honorable Men - Yorick's 10th season of free, outdoor Shakespeare.  Featuring Henry IV, part 1 and Julius Caesar."/>
    <b v="0"/>
    <n v="1000"/>
    <n v="1312"/>
    <s v="successful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  <s v="plays"/>
  </r>
  <r>
    <n v="3233"/>
    <s v="64 Squares"/>
    <s v="64 Squares is an autobiographical one-man exploration of the internal chess game played to reconcile relationships."/>
    <b v="0"/>
    <n v="5000"/>
    <n v="5940"/>
    <s v="successful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b v="0"/>
    <n v="4000"/>
    <n v="4015.71"/>
    <s v="successful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b v="0"/>
    <n v="15000"/>
    <n v="15481"/>
    <s v="successful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  <s v="plays"/>
  </r>
  <r>
    <n v="3236"/>
    <s v="Sub-Basement World Premiere"/>
    <s v="A dark comedy exploring the importance of art, homelessness, and finding your own path.  World Premiere 3/27/17 at IRT Theater in NYC."/>
    <b v="0"/>
    <n v="20000"/>
    <n v="20120"/>
    <s v="successful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  <s v="plays"/>
  </r>
  <r>
    <n v="3237"/>
    <s v="Celebrating 20 years of The 24 Hour Plays around the world!"/>
    <s v="An annual campaign supporting our intensive for artists 25 and under."/>
    <b v="0"/>
    <n v="35000"/>
    <n v="35275.64"/>
    <s v="successful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  <s v="plays"/>
  </r>
  <r>
    <n v="3238"/>
    <s v="All Bare Theatre bring THE MAIDS to Edinburgh 2015"/>
    <s v="A bit of role-play never hurt anyone, right? Two maids play a game of murder. Genet's THE MAIDS in a visceral production by ALL BARE."/>
    <b v="0"/>
    <n v="2800"/>
    <n v="3145"/>
    <s v="successful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  <s v="plays"/>
  </r>
  <r>
    <n v="3239"/>
    <s v="The Book's the Thing - Welcome to Hamlet's Library"/>
    <s v="The first regional library-touring show from new UK company Librarian Theatre - transforming local libraries into magical theatres"/>
    <b v="0"/>
    <n v="5862"/>
    <n v="6208.98"/>
    <s v="successful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b v="0"/>
    <n v="3000"/>
    <n v="3017"/>
    <s v="successful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b v="0"/>
    <n v="8500"/>
    <n v="9801"/>
    <s v="successful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  <s v="plays"/>
  </r>
  <r>
    <n v="3242"/>
    <s v="First Day Off in a Long Time by Brian Finkelstein"/>
    <s v="First Day Off in a Long Time is a comedy show...            _x000a_About suicide."/>
    <b v="0"/>
    <n v="10000"/>
    <n v="12730.42"/>
    <s v="successful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  <s v="plays"/>
  </r>
  <r>
    <n v="3243"/>
    <s v="THE INCREDIBLE FOX SISTERS"/>
    <s v="Live Source's world premiere of a new play by Jaclyn Backhaus, premiering at the New Ohio Theatre October 30th-November 8th."/>
    <b v="0"/>
    <n v="8000"/>
    <n v="8227"/>
    <s v="successful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  <s v="plays"/>
  </r>
  <r>
    <n v="3244"/>
    <s v="'Time Please'"/>
    <s v="'Time Please' is a black comedy set in a failing public house in a run-down part of town, where things are about to get messy."/>
    <b v="0"/>
    <n v="1600"/>
    <n v="1647"/>
    <s v="successful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  <s v="plays"/>
  </r>
  <r>
    <n v="3245"/>
    <s v="Roughly Speaking: Voices from The Soup Kitchen"/>
    <s v="Five playwrights volunteer at New York's largest soup kitchen and develop a play around the people they meet."/>
    <s v="food"/>
    <n v="21000"/>
    <n v="21904"/>
    <s v="successful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  <s v="plays"/>
  </r>
  <r>
    <n v="3246"/>
    <s v="The Gray Man"/>
    <s v="The Gray Man isnâ€™t real. Heâ€™s a ghost story, a boogeyman, a tale mothers make up to keep their children safe."/>
    <b v="0"/>
    <n v="10000"/>
    <n v="11122"/>
    <s v="successful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  <s v="plays"/>
  </r>
  <r>
    <n v="3247"/>
    <s v="Open Letter Theatre presents 'Boys' by Ella Hickson"/>
    <s v="Open Letter Theatre presents 'Boys' by Ella Hickson, at 2015's Edinburgh Fringe Festival! Four students, one flat, one last party!"/>
    <b v="0"/>
    <n v="2500"/>
    <n v="2646.5"/>
    <s v="successful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  <s v="plays"/>
  </r>
  <r>
    <n v="3248"/>
    <s v="Honest Accomplice Theatre 2015-16 Season"/>
    <s v="Honest Accomplice Theatre produces theatre for social change."/>
    <b v="0"/>
    <n v="12000"/>
    <n v="12095"/>
    <s v="successful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  <s v="plays"/>
  </r>
  <r>
    <n v="3249"/>
    <s v="Yesterday Again, Please - A New Play by Dezi Gallegos"/>
    <s v="A new work about guilt, trauma, love, and change; this original play tells the story of a boy and a girl who love and lose each other."/>
    <b v="0"/>
    <n v="5500"/>
    <n v="5771"/>
    <s v="successful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  <s v="plays"/>
  </r>
  <r>
    <n v="3250"/>
    <s v="Bring Love's Labour's Lost to Minnesota"/>
    <s v="The birth-child of The Moving Company, Theatre de la Jeune Lune &amp; William Shakespeare:  A wild new production of Love's Labour's Lost."/>
    <b v="0"/>
    <n v="25000"/>
    <n v="25388"/>
    <s v="successful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  <s v="plays"/>
  </r>
  <r>
    <n v="3251"/>
    <s v="The Metronome Society"/>
    <s v="Self-Titled: A Live (Theatrical) Mixtape. An evening of short plays and music inspired by the works of Jimi, Aretha, Sting and Rufus!"/>
    <b v="0"/>
    <n v="1500"/>
    <n v="1661"/>
    <s v="successful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  <s v="plays"/>
  </r>
  <r>
    <n v="3252"/>
    <s v="Modern Love"/>
    <s v="How do we navigate the boundaries between friendship, sexual intimacy and obsessive desire?"/>
    <b v="0"/>
    <n v="2250"/>
    <n v="2876"/>
    <s v="successful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  <s v="plays"/>
  </r>
  <r>
    <n v="3253"/>
    <s v="EMPATHITRAX, a new play by Ana Nogueira"/>
    <s v="Can you ever truly feel what someone else is feeling?_x000a_Do you want to?"/>
    <b v="0"/>
    <n v="20000"/>
    <n v="20365"/>
    <s v="successful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b v="0"/>
    <n v="13000"/>
    <n v="13163.5"/>
    <s v="successful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  <s v="plays"/>
  </r>
  <r>
    <n v="3255"/>
    <s v="Henry V"/>
    <s v="5 Actors, 30 Characters, 90 Minutes._x000a_Let us transport you from London to the fields of Agincourt, using the power of your imagination."/>
    <b v="0"/>
    <n v="300"/>
    <n v="525"/>
    <s v="successful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  <s v="plays"/>
  </r>
  <r>
    <n v="3256"/>
    <s v="Paperhand Puppet Intervention 16th Annual Summer Show"/>
    <s v="Our 16th year promises to be bigger and better than ever but we need your help to bring the show to life!"/>
    <b v="0"/>
    <n v="10000"/>
    <n v="12806"/>
    <s v="successful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  <s v="plays"/>
  </r>
  <r>
    <n v="3257"/>
    <s v="'Hello From Bertha' &amp; '27 Wagons Full of Cotton'"/>
    <s v="A week long run of Tennessee Williams's 'Hello From Bertha' &amp; '27 Wagons Full of Cotton' to raise awareness of Abuse &amp; Prostitution."/>
    <b v="0"/>
    <n v="2000"/>
    <n v="2125.9899999999998"/>
    <s v="successful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  <s v="plays"/>
  </r>
  <r>
    <n v="3258"/>
    <s v="Bluebirds by Joe Brondo"/>
    <s v="A guy named Walt steals a book and plans to sell it to get his life on track... until his wife finds out."/>
    <b v="0"/>
    <n v="7000"/>
    <n v="7365"/>
    <s v="successful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  <s v="plays"/>
  </r>
  <r>
    <n v="3259"/>
    <s v="Laughter is Sacred Space 2.0"/>
    <s v="The Human Faces Tour - Every Story Sacred. This tour is about laughter, grief, and identity in the human striving toward wholeness"/>
    <b v="0"/>
    <n v="23000"/>
    <n v="24418.6"/>
    <s v="successful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  <s v="plays"/>
  </r>
  <r>
    <n v="3260"/>
    <s v="Keep the Art of Marionettes Alive With PUPPETWORKS!"/>
    <s v="We're looking to raise money to continue bringing Brooklyn the vanishing art form of marionette puppetry."/>
    <b v="0"/>
    <n v="5000"/>
    <n v="5462"/>
    <s v="successful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  <s v="plays"/>
  </r>
  <r>
    <n v="3261"/>
    <s v="Scrappy Shakespeare: A Midsummer Night's Dream"/>
    <s v="Six Spartanburg-based professional actors perform A Midsummer Night's Dream outdoors in downtown Spartanburg."/>
    <b v="0"/>
    <n v="3300"/>
    <n v="3315"/>
    <s v="successful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s v="plays"/>
  </r>
  <r>
    <n v="3262"/>
    <s v="Prison Boxing: A New Play by Leah Joki"/>
    <s v="A one-woman theatrical exploration of the prison system and its inhabitants."/>
    <b v="0"/>
    <n v="12200"/>
    <n v="12571"/>
    <s v="successful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  <s v="plays"/>
  </r>
  <r>
    <n v="3263"/>
    <s v="Titus Andronicus (with an all-female cast &amp; crew)"/>
    <s v="Shakespeare's bloodiest tragedy, performed and produced exclusively by women."/>
    <b v="0"/>
    <n v="2500"/>
    <n v="2804.16"/>
    <s v="successful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  <s v="plays"/>
  </r>
  <r>
    <n v="3264"/>
    <s v="Kapow-i GoGo at The PIT"/>
    <s v="The three part comedic saga of Kapow-i GoGo, who saves the world.  Again.  And again."/>
    <b v="0"/>
    <n v="2500"/>
    <n v="2575"/>
    <s v="successful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  <s v="plays"/>
  </r>
  <r>
    <n v="3265"/>
    <s v="&quot;Where was I&quot; - an autobiographical play on Dementia"/>
    <s v="A theatrical play on Alzheimerâ€™s and the challenges of loving a person who keeps disappearing."/>
    <b v="0"/>
    <n v="2700"/>
    <n v="4428"/>
    <s v="successful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  <s v="plays"/>
  </r>
  <r>
    <n v="3266"/>
    <s v="Macbeth"/>
    <s v="An original version of Shakespeare's masterpiece that emphasizes family and explores the destruction of blood ties"/>
    <b v="0"/>
    <n v="6000"/>
    <n v="7877"/>
    <s v="successful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  <s v="plays"/>
  </r>
  <r>
    <n v="3267"/>
    <s v="or, The Whale: an original stage adaptation of Moby-Dick"/>
    <s v="Experience the great American novel like never before.... Through the magic of live storytelling in an epic and threadbare sort of way."/>
    <b v="0"/>
    <n v="15000"/>
    <n v="15315"/>
    <s v="successful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s v="plays"/>
  </r>
  <r>
    <n v="3268"/>
    <s v="EgoPo's Hairy Ape Tours to the Provincetown Festival"/>
    <s v="EgoPo's The Hairy Ape has been invited to the Provincetown Theater Festival! Help us support our artists on this exciting tour."/>
    <b v="0"/>
    <n v="2000"/>
    <n v="2560"/>
    <s v="successful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  <s v="plays"/>
  </r>
  <r>
    <n v="3269"/>
    <s v="Cicada Studios presents &quot;Miss Sarah&quot;"/>
    <s v="Cicada Studios presents, as their inaugural production, a new-writing world premiere at the Edinburgh Fringe Festival 2015."/>
    <b v="0"/>
    <n v="8000"/>
    <n v="8120"/>
    <s v="successful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b v="0"/>
    <n v="1800"/>
    <n v="1830"/>
    <s v="successful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  <s v="plays"/>
  </r>
  <r>
    <n v="3271"/>
    <s v="Saxon Court at Southwark Playhouse"/>
    <s v="A razor sharp satire to darken your Christmas."/>
    <b v="0"/>
    <n v="1500"/>
    <n v="1950"/>
    <s v="successful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  <s v="plays"/>
  </r>
  <r>
    <n v="3272"/>
    <s v="&quot;Next Stop&quot; - Adjusting to dating in NYC"/>
    <s v="A new original play that follows two Israeli singles navigate the humorous and confusing dating scene of NYC."/>
    <b v="0"/>
    <n v="10000"/>
    <n v="15443"/>
    <s v="successful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  <s v="plays"/>
  </r>
  <r>
    <n v="3273"/>
    <s v="Toscana, or What I Remember"/>
    <s v="We're bringing Tuscany to the Cherry Lane Theatre with a new play about memory and how we deal with people we love but we can't stand."/>
    <b v="0"/>
    <n v="4000"/>
    <n v="4296"/>
    <s v="successful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  <s v="plays"/>
  </r>
  <r>
    <n v="3274"/>
    <s v="Orpheus Descending by Tennessee Williams"/>
    <s v="Austin Pendleton directs a rare revival of Tennessee Williams' Orpheus Descending. (photos by Michael Halsband and Talfoto)"/>
    <b v="0"/>
    <n v="15500"/>
    <n v="15705"/>
    <s v="successful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  <s v="plays"/>
  </r>
  <r>
    <n v="3275"/>
    <s v="The Hurtling Stillness. A story about angels and clowns"/>
    <s v="The Whitelisted Theatre Company is a non-profit arts organization dedicated to producing the most relevant European plays in NYC."/>
    <b v="0"/>
    <n v="1800"/>
    <n v="1805"/>
    <s v="successful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  <s v="plays"/>
  </r>
  <r>
    <n v="3276"/>
    <s v="We The Astronomers"/>
    <s v="In 2016, KO Theatre presents a world premiere play in Toronto, ON about faith, home, and the secrets we keep from those we love."/>
    <b v="0"/>
    <n v="4500"/>
    <n v="5258"/>
    <s v="successful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s v="plays"/>
  </r>
  <r>
    <n v="3277"/>
    <s v="Go People does 'Almost, Maine'"/>
    <s v="One of the most popular American plays of the last decade comes to London for its international premiere. Festive and bittersweet."/>
    <b v="0"/>
    <n v="5000"/>
    <n v="5430"/>
    <s v="successful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b v="0"/>
    <n v="2500"/>
    <n v="2585"/>
    <s v="successful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  <s v="plays"/>
  </r>
  <r>
    <n v="3279"/>
    <s v="Good People at The Hudson Guild Theatre"/>
    <s v="LOOKING FOR GOOD PEOPLE to help fund our production of &quot;Good People&quot; with Kia Hellman &amp; Shayne Anderson, directed by Christine Dunford."/>
    <b v="0"/>
    <n v="5800"/>
    <n v="6628"/>
    <s v="successful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  <s v="plays"/>
  </r>
  <r>
    <n v="3280"/>
    <s v="Greensboro: A Requiem presented by ATC's Youth Ensemble"/>
    <s v="Support CPS students' travel to North Carolina to interview community members and produce the documentary play, Greensboro: A Requiem."/>
    <b v="0"/>
    <n v="2000"/>
    <n v="2060"/>
    <s v="successful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  <s v="plays"/>
  </r>
  <r>
    <n v="3281"/>
    <s v="KICK It's Not How High. It's How Strong! Written &amp; Performed"/>
    <s v="&quot;This is how theater should connect to people&quot;  Margo Jefferson, Pulitzer Prize winning critic"/>
    <b v="0"/>
    <n v="5000"/>
    <n v="6080"/>
    <s v="successful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s v="Comedy"/>
    <n v="31000"/>
    <n v="31820.5"/>
    <s v="successful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  <s v="plays"/>
  </r>
  <r>
    <n v="3283"/>
    <s v="'Gretel and Hansel' - A Children's Theatre Production"/>
    <s v="'Gretel and Hansel' by Sam Leeves - an inclusive, multi-sensory theatre production for children aged seven to eleven and their families"/>
    <b v="0"/>
    <n v="800"/>
    <n v="838"/>
    <s v="successful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  <s v="plays"/>
  </r>
  <r>
    <n v="3284"/>
    <s v="Help fund Black Enough!"/>
    <s v="Black Enough is an LSU student-staged performance exploring the effects of white supremacy on the black community."/>
    <b v="0"/>
    <n v="3000"/>
    <n v="3048"/>
    <s v="successful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  <s v="plays"/>
  </r>
  <r>
    <n v="3285"/>
    <s v="By Morning"/>
    <s v="A new play by Matthew Gasda"/>
    <b v="0"/>
    <n v="4999"/>
    <n v="5604"/>
    <s v="successful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  <s v="plays"/>
  </r>
  <r>
    <n v="3286"/>
    <s v="THE FALL - A New Play at FringeNYC!"/>
    <s v="An ensemble-driven play inspired by real-life accounts about six young women who lost their fathers on 9/11. August 2016 at FringeNYC!"/>
    <b v="0"/>
    <n v="15000"/>
    <n v="15265"/>
    <s v="successful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  <s v="plays"/>
  </r>
  <r>
    <n v="3287"/>
    <s v="Three Things: Stories About Life"/>
    <s v="An inspirational one-man play about crisis, community, and the search for wholeness."/>
    <b v="0"/>
    <n v="2500"/>
    <n v="2500"/>
    <s v="successful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  <s v="plays"/>
  </r>
  <r>
    <n v="3288"/>
    <s v="Cancer patient Anne Bartram's bucket list wish..."/>
    <s v="Cancer patient Anne Bartram's bucket list wish, is to have her new play performed at a London venue and reviewed by a national paper."/>
    <b v="0"/>
    <n v="10000"/>
    <n v="10026.49"/>
    <s v="successful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b v="0"/>
    <n v="500"/>
    <n v="665.21"/>
    <s v="successful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  <s v="plays"/>
  </r>
  <r>
    <n v="3290"/>
    <s v="Get JunkBox Theatre To Edinburgh Fringe!"/>
    <s v="Pregnancy. Viagra. Murder. Nutella. What more could you want?_x000a__x000a_Help get JunkBox Theatre to Edinburgh Fringe 2017!"/>
    <b v="0"/>
    <n v="2000"/>
    <n v="2424"/>
    <s v="successful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b v="0"/>
    <n v="500"/>
    <n v="570"/>
    <s v="successful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  <s v="plays"/>
  </r>
  <r>
    <n v="3292"/>
    <s v="Dick Whittington - our 2016 community pantomime!"/>
    <s v="Iver Heath Drama Club is a not-for-profit community group and this year we are performing DICK WHITTINGTON."/>
    <b v="0"/>
    <n v="101"/>
    <n v="289"/>
    <s v="successful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  <s v="plays"/>
  </r>
  <r>
    <n v="3293"/>
    <s v="Threefold Social Organism Theatre Project"/>
    <s v="In 1917 Rudolf Steiner's Threefold Social Organism was an attempt to save a devastated Europe. 100 years later do we have a new chance?"/>
    <b v="0"/>
    <n v="4500"/>
    <n v="7670"/>
    <s v="successful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  <s v="plays"/>
  </r>
  <r>
    <n v="3294"/>
    <s v="old man's Gift"/>
    <s v="A young theatre company promoting new talent and looking for help in funding our very first set for our black comedy &quot;old man's Gift&quot;"/>
    <b v="0"/>
    <n v="600"/>
    <n v="710"/>
    <s v="successful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  <s v="plays"/>
  </r>
  <r>
    <n v="3295"/>
    <s v="The Divine Comedy Show"/>
    <s v="A comedic drama about The Devil and his quest to take a bride and to Hell with the consequences, no matter what they may be."/>
    <s v="Comedy"/>
    <n v="700"/>
    <n v="720.01"/>
    <s v="successful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  <s v="plays"/>
  </r>
  <r>
    <n v="3296"/>
    <s v="Alix in Wundergarten"/>
    <s v="A dark theatrical comedy about four actors recording a warped radio version of Lewis Carroll's 'Alice's Adventures in Wonderland'."/>
    <b v="0"/>
    <n v="1500"/>
    <n v="2161"/>
    <s v="successful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  <s v="plays"/>
  </r>
  <r>
    <n v="3297"/>
    <s v="MY EYES WENT DARK"/>
    <s v="A father loses his family in a freak plane crash and goes on to murder the air traffic controller he holds responsible."/>
    <b v="0"/>
    <n v="5500"/>
    <n v="5504"/>
    <s v="successful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  <s v="plays"/>
  </r>
  <r>
    <n v="3298"/>
    <s v="Get. That. Snitch. - The World's Most Dangerous Play"/>
    <s v="A stylishly sinister story about blood, guns, and raw ambition. You can help Great Minds bring the world's most dangerous play to life!"/>
    <b v="0"/>
    <n v="10000"/>
    <n v="10173"/>
    <s v="successful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  <s v="plays"/>
  </r>
  <r>
    <n v="3299"/>
    <s v="The Maid, in the Common Room, with the FiancÃ©: A Comedy"/>
    <s v="A quick-witted original comedy that follows a group of eccentric friends as they attend an engagement party gone terribly wrong!"/>
    <s v="Comedy"/>
    <n v="3000"/>
    <n v="3486"/>
    <s v="successful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  <s v="plays"/>
  </r>
  <r>
    <n v="3300"/>
    <s v="MAX &amp; ELSA: NO MUSIC. NO CHILDREN."/>
    <s v="A subversive parody about the two people for whom the hills were NOT alive with THE SOUND OF MUSIC."/>
    <b v="0"/>
    <n v="3000"/>
    <n v="4085"/>
    <s v="successful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  <s v="plays"/>
  </r>
  <r>
    <n v="3301"/>
    <s v="right left with heels: US Premiere at City Garage"/>
    <s v="The US premiere of the controversial new Polish play the authorities don't want you to see, staged by an award-winning director."/>
    <b v="0"/>
    <n v="3000"/>
    <n v="4004"/>
    <s v="successful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  <s v="plays"/>
  </r>
  <r>
    <n v="3302"/>
    <s v="El muro de BorÃ­s KiÃ©n"/>
    <s v="FilosofÃ­a de los anÃ³nimos"/>
    <b v="0"/>
    <n v="8400"/>
    <n v="8685"/>
    <s v="successful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  <s v="plays"/>
  </r>
  <r>
    <n v="3303"/>
    <s v="VisiÃ³n Latino Theatre Company"/>
    <s v="VisiÃ³n Latino Theatre Company was founded by three young latino professionals sharing the stories of everyday latinos."/>
    <b v="0"/>
    <n v="1800"/>
    <n v="2086"/>
    <s v="successful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  <s v="plays"/>
  </r>
  <r>
    <n v="3304"/>
    <s v="I Can Ski Forever 3"/>
    <s v="A musical comedy production celebrating the unique, lovable, insufferable ski culture of the modern day mountain town."/>
    <b v="0"/>
    <n v="15000"/>
    <n v="15677.5"/>
    <s v="successful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  <s v="plays"/>
  </r>
  <r>
    <n v="3305"/>
    <s v="The Judgment of Paris"/>
    <s v="The Judgement of Paris is an exciting, inspirational poem set to run Oct. 2, 3 &amp; 4 at Plays &amp; Players, but we need funding and fans."/>
    <b v="0"/>
    <n v="4000"/>
    <n v="4081"/>
    <s v="successful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b v="0"/>
    <n v="1500"/>
    <n v="2630"/>
    <s v="successful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  <s v="plays"/>
  </r>
  <r>
    <n v="3307"/>
    <s v="The Respectful Prostitute"/>
    <s v="A group of Stanford students are going to present Jean-Paul Sartre's play, The Respectful Prostitute, at the end of Spring quarter."/>
    <b v="0"/>
    <n v="1000"/>
    <n v="1066.8"/>
    <s v="successful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  <s v="plays"/>
  </r>
  <r>
    <n v="3308"/>
    <s v="A Hand of Talons"/>
    <s v="Descend into the dark world of steampunk noir in this thrilling new play, written by Maggie Lee and directed by Amy Poisson!"/>
    <b v="0"/>
    <n v="3500"/>
    <n v="4280"/>
    <s v="successful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  <s v="plays"/>
  </r>
  <r>
    <n v="3309"/>
    <s v="Collision Course"/>
    <s v="Two unlikely friends, a garage, tinned beans &amp; the end of the world."/>
    <b v="0"/>
    <n v="350"/>
    <n v="558"/>
    <s v="successful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  <s v="plays"/>
  </r>
  <r>
    <n v="3310"/>
    <s v="The Island Boys: A New Play"/>
    <s v="A new play about coming coming home, recovery, and trying to find God in the process."/>
    <b v="0"/>
    <n v="6500"/>
    <n v="6505"/>
    <s v="successful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b v="0"/>
    <n v="2500"/>
    <n v="2746"/>
    <s v="successful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  <s v="plays"/>
  </r>
  <r>
    <n v="3312"/>
    <s v="Richard III"/>
    <s v="Bare Theatre presents one of Shakespeare's most notorious characters in the final chapter of the War of the Roses saga."/>
    <b v="0"/>
    <n v="2500"/>
    <n v="2501"/>
    <s v="successful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  <s v="plays"/>
  </r>
  <r>
    <n v="3313"/>
    <s v="Melbin the Accidental"/>
    <s v="A modern reworking of Shakespeare's histories and tragedies in iambic pentameter to talk of death, love, and race."/>
    <b v="0"/>
    <n v="2000"/>
    <n v="2321"/>
    <s v="successful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  <s v="plays"/>
  </r>
  <r>
    <n v="3314"/>
    <s v="The White Bike"/>
    <s v="I want to add a new perspective to the cycling safety debate by taking my play THE WHITE BIKE to the Edinburgh Festival of Cycling"/>
    <b v="0"/>
    <n v="800"/>
    <n v="1686"/>
    <s v="successful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  <s v="plays"/>
  </r>
  <r>
    <n v="3315"/>
    <s v="Red and The Wolf: A Prospero Theatre Production"/>
    <s v="Help Prospero take its Dark Retelling of the &quot;Red&quot; story to Edinburgh! The Forest breathes and waits...will you join us?"/>
    <b v="0"/>
    <n v="4000"/>
    <n v="4400"/>
    <s v="successful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  <s v="plays"/>
  </r>
  <r>
    <n v="3316"/>
    <s v="LOVENESS, the play @FringeNYC 2014"/>
    <s v="Gorgeousness that which sits in the root of Loveness._x000a_Other than this there is no endearment for or otherwise_x000a_to describe."/>
    <b v="0"/>
    <n v="11737"/>
    <n v="11747.18"/>
    <s v="successful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s v="plays"/>
  </r>
  <r>
    <n v="3317"/>
    <s v="Seven Minutes in Eternity"/>
    <s v="Andy Boyd's epic new satire about heroes and villains, humankind's search for glory, and fascism in America"/>
    <b v="0"/>
    <n v="1050"/>
    <n v="1115"/>
    <s v="successful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  <s v="plays"/>
  </r>
  <r>
    <n v="3318"/>
    <s v="ROOMIES - Atlantic Canada Tour 2016-17"/>
    <s v="Help us strengthen and inspire disability arts in Atlantic Canada"/>
    <b v="0"/>
    <n v="2000"/>
    <n v="2512"/>
    <s v="successful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  <s v="plays"/>
  </r>
  <r>
    <n v="3319"/>
    <s v="Down the Rabbit Hole"/>
    <s v="Down the Rabbit Hole is an exciting new play by Not Just Theatre Productions. To be performed at Matthew's Yard Theatre in Feb 2015"/>
    <b v="0"/>
    <n v="500"/>
    <n v="540"/>
    <s v="successful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  <s v="plays"/>
  </r>
  <r>
    <n v="3320"/>
    <s v="Mama Threw Me So High &amp; He Who Speaks"/>
    <s v="Imaginary Theater Company presents two modern day tall tales about family, resilience and redemption."/>
    <b v="0"/>
    <n v="2500"/>
    <n v="2525"/>
    <s v="successful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b v="0"/>
    <n v="500"/>
    <n v="537"/>
    <s v="successful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  <s v="plays"/>
  </r>
  <r>
    <n v="3322"/>
    <s v="Familiar Strangers â€” A Staged Reading"/>
    <s v="Familiar Strangers follows the journey of a community of people living homeless on the streets in and around Tompkins Square Park."/>
    <b v="0"/>
    <n v="3300"/>
    <n v="3350"/>
    <s v="successful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  <s v="plays"/>
  </r>
  <r>
    <n v="3323"/>
    <s v="Migrants' Theatre"/>
    <s v="Young adult theatre makers from London are raising money to cover costs for touring with their current production MigrantsÂ´ Rhapsody."/>
    <b v="0"/>
    <n v="1000"/>
    <n v="1259"/>
    <s v="successful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  <s v="plays"/>
  </r>
  <r>
    <n v="3324"/>
    <s v="At Swim, Two Boys"/>
    <s v="The play tells the story of Jim and Doyler and their friendship on the brink of Irish independence."/>
    <b v="0"/>
    <n v="1500"/>
    <n v="1525"/>
    <s v="successful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  <s v="plays"/>
  </r>
  <r>
    <n v="3325"/>
    <s v="Infectious, love at the end of the 21st century!"/>
    <s v="Innovative Theatre Company Needs You To Reach Funding Requirements. We Are So Close We Can Smell It! Thank You In Advance."/>
    <b v="0"/>
    <n v="400"/>
    <n v="450"/>
    <s v="successful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  <s v="plays"/>
  </r>
  <r>
    <n v="3326"/>
    <s v="Me? A Caregiver?"/>
    <s v="An edgy, hilarious, compassionate and honest show to help caregivers find courage, trust their instincts and above all, to laugh."/>
    <b v="0"/>
    <n v="8000"/>
    <n v="8110"/>
    <s v="successful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  <s v="plays"/>
  </r>
  <r>
    <n v="3327"/>
    <s v="Itch + Scratch at Hackney Showroom"/>
    <s v="After 3 successful nights last year, Itch+Scratch are back. New writing, live music and party fun. Best New Theatre, Great Night Out."/>
    <b v="0"/>
    <n v="800"/>
    <n v="810"/>
    <s v="successful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b v="0"/>
    <n v="1800"/>
    <n v="2635"/>
    <s v="successful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s v="plays"/>
  </r>
  <r>
    <n v="3329"/>
    <s v="Jestia and Raedon"/>
    <s v="Jestia and Raedon is a brand new romantic comedy play going to the Edinburgh Fringe Festival this summer."/>
    <b v="0"/>
    <n v="1000"/>
    <n v="1168"/>
    <s v="successful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  <s v="plays"/>
  </r>
  <r>
    <n v="3330"/>
    <s v="Tissue by Louise Page. A play about Breast Cancer."/>
    <s v="&quot;Tissue&quot; is a play about Breast Cancer. Produced by MonkeyBond theatre co.ltd to raise awareness for Breast cancer."/>
    <b v="0"/>
    <n v="1500"/>
    <n v="1594"/>
    <s v="successful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b v="0"/>
    <n v="5000"/>
    <n v="5226"/>
    <s v="successful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  <s v="plays"/>
  </r>
  <r>
    <n v="3332"/>
    <s v="Cortez"/>
    <s v="Two marine biologists are at odds during an important expedition. When a stranded shark refuses to die, things get weird."/>
    <b v="0"/>
    <n v="6000"/>
    <n v="6000"/>
    <s v="successful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b v="0"/>
    <n v="3500"/>
    <n v="3660"/>
    <s v="successful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  <s v="plays"/>
  </r>
  <r>
    <n v="3334"/>
    <s v="The Saltbox Theatre Collective Seed Money Project"/>
    <s v="The Saltbox Theatre Collective is a brand new not-for-profit theatre company in Illinois."/>
    <b v="0"/>
    <n v="3871"/>
    <n v="5366"/>
    <s v="successful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s v="plays"/>
  </r>
  <r>
    <n v="3335"/>
    <s v="Unhinged Creations Presents 'Phantom Pain' - Ed Fringe 2014"/>
    <s v="Phantom Pain - a new play promoting mental health awareness written and performed by fledgling theatre company Unhinged Creations."/>
    <b v="0"/>
    <n v="5000"/>
    <n v="5016"/>
    <s v="successful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  <s v="plays"/>
  </r>
  <r>
    <n v="3336"/>
    <s v="WILDE TALES"/>
    <s v="A theatrical adaptation of Oscar Wilde's short stories, presented by Suitcase Civilians at The Space, April 5-10 2016."/>
    <b v="0"/>
    <n v="250"/>
    <n v="250"/>
    <s v="successful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  <s v="plays"/>
  </r>
  <r>
    <n v="3337"/>
    <s v="Das Ding - A Globetrotting Comedy"/>
    <s v="StoneCrabs is thrilled to bring to the UK the first English production of Philipp LÃ¶hleâ€™s play Das Ding (The Thing)."/>
    <s v="Comedy"/>
    <n v="2500"/>
    <n v="2755"/>
    <s v="successful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  <s v="plays"/>
  </r>
  <r>
    <n v="3338"/>
    <s v="The Last Days of Judas Iscariot"/>
    <s v="Join Estelle Parsons in support of Theater That Looks and Sounds Like America"/>
    <b v="0"/>
    <n v="15000"/>
    <n v="15327"/>
    <s v="successful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  <s v="plays"/>
  </r>
  <r>
    <n v="3339"/>
    <s v="FRESH PRODUCE'd LA presents: Friends in Transient Places"/>
    <s v="FPLA presents FRIENDS IN TRANSIENT PLACES by Jonathan Caren: a magical story of modern life."/>
    <b v="0"/>
    <n v="8000"/>
    <n v="8348"/>
    <s v="successful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  <s v="plays"/>
  </r>
  <r>
    <n v="3340"/>
    <s v="King Lear"/>
    <s v="The Eno River Players is a community theater in Durham, North Carolina. We are trying to raise money to get our second show on its feet"/>
    <b v="0"/>
    <n v="3000"/>
    <n v="4145"/>
    <s v="successful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  <s v="plays"/>
  </r>
  <r>
    <n v="3341"/>
    <s v="Today I Live"/>
    <s v="A London flat, two stories play simultaneously. Irish mapmaker 1821, Iranian artist present day. Each senses the other. Worlds collide."/>
    <b v="0"/>
    <n v="3350"/>
    <n v="3350"/>
    <s v="successful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  <s v="plays"/>
  </r>
  <r>
    <n v="3342"/>
    <s v="Uprising Theatre Company's First Production"/>
    <s v="We believe in the power of stories to change the world. Theatre that inspires transformation."/>
    <b v="0"/>
    <n v="6000"/>
    <n v="6100"/>
    <s v="successful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  <s v="plays"/>
  </r>
  <r>
    <n v="3343"/>
    <s v="The Girl Who Touched the Stars"/>
    <s v="Two sisters make a set of paper dolls which take them on a journey across lands, creating memories along the way."/>
    <b v="0"/>
    <n v="700"/>
    <n v="1200"/>
    <s v="successful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  <s v="plays"/>
  </r>
  <r>
    <n v="3344"/>
    <s v="The Other Group Theatre"/>
    <s v="We are a company of crafted and trained actors, writers and directors dedicated to the principles set by the legendary Group Theatre."/>
    <b v="0"/>
    <n v="4500"/>
    <n v="4565"/>
    <s v="successful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s v="plays"/>
  </r>
  <r>
    <n v="3345"/>
    <s v="Ultramarine Girl: A Cup Full of Courage"/>
    <s v="Please help us raise funds for the production costs of a world premiere production of a play that will raise awareness for spina bifida"/>
    <b v="0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  <s v="plays"/>
  </r>
  <r>
    <n v="3346"/>
    <s v="Shakespearean Youth Theatre (SYT) - The Tempest"/>
    <s v="Tempest opens Feb. 25. Please support Shakespeare, the arts and community youth theater! Be a part of something special!"/>
    <b v="0"/>
    <n v="1500"/>
    <n v="1650"/>
    <s v="successful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  <s v="plays"/>
  </r>
  <r>
    <n v="3347"/>
    <s v="Sea Life by Lucy Catherine at The Hope Theatre"/>
    <s v="The Hope Theatre is fundraising for their second in-house show, the London premiere of Sea Life by Lucy Catherine opening 24th May 2016"/>
    <b v="0"/>
    <n v="2000"/>
    <n v="2389"/>
    <s v="successful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  <s v="plays"/>
  </r>
  <r>
    <n v="3348"/>
    <s v="Macbeth"/>
    <s v="Old Hat's new production explores the bleak culture of war and the cosmic powers of guilt and imagination in Shakespeare's tragedy."/>
    <b v="0"/>
    <n v="5500"/>
    <n v="5516"/>
    <s v="successful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  <s v="plays"/>
  </r>
  <r>
    <n v="3349"/>
    <s v="MEASURE FOR MEASURE: an all-female adaptation"/>
    <s v="In this ninety-minute adaptation of the classic Shakespeare play, a cast of nine women asks the question: What even is virginity anyway"/>
    <b v="0"/>
    <n v="1000"/>
    <n v="1534"/>
    <s v="successful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  <s v="plays"/>
  </r>
  <r>
    <n v="3350"/>
    <s v="Visions"/>
    <s v="Nora Wageners TheaterstÃ¼ck lÃ¤dt den Zuschauer ein auf eine teils lustige, teils dÃ¼stere Reise ins Wohnzimmer der jungen, arbeitslosen K"/>
    <b v="0"/>
    <n v="3500"/>
    <n v="3655"/>
    <s v="successful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  <s v="plays"/>
  </r>
  <r>
    <n v="3351"/>
    <s v="Action To The Word's DRACULA"/>
    <s v="A thrilling 'steampunk' reworking of the infamous gothic horror novel by a powerhouse ensemble will leave you begging to be bitten."/>
    <b v="0"/>
    <n v="5000"/>
    <n v="5055"/>
    <s v="successful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  <s v="plays"/>
  </r>
  <r>
    <n v="3352"/>
    <s v="Brief Hiatus: Little Deaths 2016"/>
    <s v="Actors creating more theatre in Brighton. A LOT MORE. Classics, contemporary, new writing, Shakespeare, foreign translations and more."/>
    <b v="0"/>
    <n v="5000"/>
    <n v="5376"/>
    <s v="successful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  <s v="plays"/>
  </r>
  <r>
    <n v="3353"/>
    <s v="Nude: A play by Paul Hewitt"/>
    <s v="A new spoken word play, written by Paul Hewitt, in 3 parts about love and fate, inspired by the Ruba'iyat of Omar Khayyam."/>
    <b v="0"/>
    <n v="500"/>
    <n v="1575"/>
    <s v="successful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  <s v="plays"/>
  </r>
  <r>
    <n v="3354"/>
    <s v="Strangeloop Theatre - A Focus on New Works"/>
    <s v="Help Strangeloop Theatre create and support new work by sponsoring our 2015-2016 season."/>
    <b v="0"/>
    <n v="3000"/>
    <n v="3058"/>
    <s v="successful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  <s v="plays"/>
  </r>
  <r>
    <n v="3355"/>
    <s v="Jelly Beans at Theatre503"/>
    <s v="Help get Jelly Beans to the Theatre503 stage. An important piece of new writing by Dan Pick, produced by Kuleshov Theatre"/>
    <b v="0"/>
    <n v="1750"/>
    <n v="2210"/>
    <s v="successful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  <s v="plays"/>
  </r>
  <r>
    <n v="3356"/>
    <s v="BIRDS (debut play with Hightide) - Response Workshops"/>
    <s v="30 days to raise Â£1500 - to run drama workshops about the plays themes with girls (aged 13-18) who are in need! GIRL POWER!"/>
    <b v="0"/>
    <n v="1500"/>
    <n v="1521"/>
    <s v="successful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b v="0"/>
    <n v="2000"/>
    <n v="2020"/>
    <s v="successful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  <s v="plays"/>
  </r>
  <r>
    <n v="3358"/>
    <s v="One-Man Show: &quot;The Book Of oded, Chapter 2&quot;"/>
    <s v="Alef productions, LLC is proud to present a World Premiere Play about Acceptance, Relationships,  Mortality and Love!"/>
    <b v="0"/>
    <n v="10000"/>
    <n v="10299"/>
    <s v="successful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  <s v="plays"/>
  </r>
  <r>
    <n v="3359"/>
    <s v="BEIRUT, LADY OF LEBANON"/>
    <s v="A Theatrical Production Celebrating the Lebanese Culture and the Human Spirit in Time of War."/>
    <b v="0"/>
    <n v="4000"/>
    <n v="4250"/>
    <s v="successful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s v="plays"/>
  </r>
  <r>
    <n v="3360"/>
    <s v="Pretty Butch"/>
    <s v="World Premiere, an M1 Singapore Fringe Festival 2017 commission."/>
    <b v="0"/>
    <n v="9000"/>
    <n v="9124"/>
    <s v="successful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b v="0"/>
    <n v="5000"/>
    <n v="5673"/>
    <s v="successful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  <s v="plays"/>
  </r>
  <r>
    <n v="3362"/>
    <s v="Gypsy Stage Presents &quot;The Importance of Being Earnest&quot;"/>
    <s v="Oscar Wilde's classic romantic farce like you have never seen it before. Bigger. Louder. Sexier.  And covered with glitter."/>
    <b v="0"/>
    <n v="500"/>
    <n v="1090"/>
    <s v="successful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  <s v="plays"/>
  </r>
  <r>
    <n v="3363"/>
    <s v="Making the Move--Edinburgh Fringe 2014"/>
    <s v="A first play about a first kiss, Making the Move is going to the Edinburgh Fringe festival.  Join the party, fall in love.  Help us!"/>
    <b v="0"/>
    <n v="7750"/>
    <n v="7860"/>
    <s v="successful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s v="plays"/>
  </r>
  <r>
    <n v="3364"/>
    <s v="Cancel The Sunshine"/>
    <s v="Cancel The SunshineÂ is a new play that explores living with a mental health condition in an honest, witty and articulate way."/>
    <b v="0"/>
    <n v="3000"/>
    <n v="3178"/>
    <s v="successful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  <s v="plays"/>
  </r>
  <r>
    <n v="3365"/>
    <s v="From the Pulpit to the Runway"/>
    <s v="A dazzling dramatic musical drama that takes place inside a Charm City Church! Help us finance a play that is back by popular demand!"/>
    <b v="0"/>
    <n v="2500"/>
    <n v="2600"/>
    <s v="successful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  <s v="plays"/>
  </r>
  <r>
    <n v="3366"/>
    <s v="Montclair Shakespeare Series"/>
    <s v="The Series will consist of free staged readings of Shakespeare's plays, brought to life by professional actors in Montclair, NJ."/>
    <b v="0"/>
    <n v="500"/>
    <n v="1105"/>
    <s v="successful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  <s v="plays"/>
  </r>
  <r>
    <n v="3367"/>
    <s v="Only Forever at The Hope Theatre"/>
    <s v="An intense new play exploring how far you would go to protect your family.  Employing new graduates to give their careers a kickstart."/>
    <b v="0"/>
    <n v="750"/>
    <n v="890"/>
    <s v="successful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  <s v="plays"/>
  </r>
  <r>
    <n v="3368"/>
    <s v="Peter Pan by J.M. Barrie @ Open Space Arts"/>
    <s v="Help a non-profit community theatre create an unforgettable production of J.M. Barrie's classic play."/>
    <b v="0"/>
    <n v="1000"/>
    <n v="1046"/>
    <s v="successful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  <s v="plays"/>
  </r>
  <r>
    <n v="3369"/>
    <s v="The Collector, a play by Daniel Wade"/>
    <s v="How far would you go for revenge? The Collector is a dark thriller of regret, retribution and broken masculinity."/>
    <s v="thriller"/>
    <n v="5000"/>
    <n v="5195"/>
    <s v="successful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  <s v="plays"/>
  </r>
  <r>
    <n v="3370"/>
    <s v="&quot;I'm Alright&quot;...an Enso Theatre Education production."/>
    <s v="I'm Alright. A story of young women, told by young women, for the world."/>
    <b v="0"/>
    <n v="1500"/>
    <n v="1766"/>
    <s v="successful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  <s v="plays"/>
  </r>
  <r>
    <n v="3371"/>
    <s v="Red Planet (or One Way Ticket) Staged Reading"/>
    <s v="Help support Red Planet, a new science fiction play based off the Mars One exploration."/>
    <b v="0"/>
    <n v="200"/>
    <n v="277"/>
    <s v="successful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  <s v="plays"/>
  </r>
  <r>
    <n v="3372"/>
    <s v="All the Best, Jack"/>
    <s v="This play tells the story of the toxicity of sensationalism shown through one man's struggle with notoriety."/>
    <b v="0"/>
    <n v="1000"/>
    <n v="1035"/>
    <s v="successful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  <s v="plays"/>
  </r>
  <r>
    <n v="3373"/>
    <s v="The Rules: Sex, Lies &amp; Serial Killers"/>
    <s v="The Rules is a brand new black-comedy, serial-killer-romance debuting at the Edinburgh Fringe this August and we need your help!"/>
    <b v="0"/>
    <n v="2000"/>
    <n v="2005"/>
    <s v="successful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  <s v="plays"/>
  </r>
  <r>
    <n v="3374"/>
    <s v="HELP BUILD &quot;THE CASTLE&quot;"/>
    <s v="A rare  production of World acclaimed playwright Howard Barker's groundbreaking &amp; provocative 'The Castle'."/>
    <b v="0"/>
    <n v="3500"/>
    <n v="3730"/>
    <s v="successful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  <s v="plays"/>
  </r>
  <r>
    <n v="3375"/>
    <s v="The Frida Kahlo of Penge West"/>
    <s v="Production of wickedly funny new play for two women, written by iconic songwriter and ex-London's Burning man, Chris Larner"/>
    <b v="0"/>
    <n v="3000"/>
    <n v="3000"/>
    <s v="successful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  <s v="plays"/>
  </r>
  <r>
    <n v="3376"/>
    <s v="The Tutors"/>
    <s v="3 college grads struggling to fund their social network. 1 bratty blackmailing student. 1 dreamy Asian business man. 1 awesome play."/>
    <b v="0"/>
    <n v="8000"/>
    <n v="8001"/>
    <s v="successful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  <s v="plays"/>
  </r>
  <r>
    <n v="3377"/>
    <s v="To Kill a Machine"/>
    <s v="An empowering play about war time code breaker Alan Turing which tells the real story of a hero vilified for his sexuality and suicide."/>
    <b v="0"/>
    <n v="8000"/>
    <n v="8084"/>
    <s v="successful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  <s v="plays"/>
  </r>
  <r>
    <n v="3378"/>
    <s v="Rose of June"/>
    <s v="'Can you ever find acceptance in death?' _x000a_Rose of June is a piece of theatre exploring the stages of grief. Unity Theatre - September"/>
    <b v="0"/>
    <n v="550"/>
    <n v="592"/>
    <s v="successful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  <s v="plays"/>
  </r>
  <r>
    <n v="3379"/>
    <s v="The Promise"/>
    <s v="A play by Alexei Arbuzov about the lives of three teenagers during the Nazi siege of Leningrad, 1942, in a new adaptation by Nick Dear."/>
    <b v="0"/>
    <n v="2000"/>
    <n v="2073"/>
    <s v="successful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  <s v="plays"/>
  </r>
  <r>
    <n v="3380"/>
    <s v="A Hard Rain - New York Debut"/>
    <s v="A Hard Rain is a new play that takes place on the eve of the Stonewall riots in the â€˜hiddenâ€™ gay bars of 1969 Greenwich Village."/>
    <b v="0"/>
    <n v="3000"/>
    <n v="3133"/>
    <s v="successful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b v="0"/>
    <n v="4000"/>
    <n v="4090"/>
    <s v="successful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  <s v="plays"/>
  </r>
  <r>
    <n v="3382"/>
    <s v="Cosmic Fear or The Day Brad Pitt Got Paranoia - EdFringe '16"/>
    <s v="Peter Brook Award Nominees Empty Deck need Â£3500 to get 'Cosmic Fear or The Day Brad Pitt Got Paranoia' to the Edinburgh Fringe!"/>
    <b v="0"/>
    <n v="3500"/>
    <n v="3526"/>
    <s v="successful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b v="0"/>
    <n v="1750"/>
    <n v="1955"/>
    <s v="successful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  <s v="plays"/>
  </r>
  <r>
    <n v="3384"/>
    <s v="The Hat"/>
    <s v="Six gay men, emotional baggage, and online dating: what could go wrong? A play about looking for love and finding something better."/>
    <b v="0"/>
    <n v="6000"/>
    <n v="6000.66"/>
    <s v="successful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  <s v="plays"/>
  </r>
  <r>
    <n v="3385"/>
    <s v="The Crusade of Connor Stephens: Professional Play Reading"/>
    <s v="An Equity Reading of a new play; Intimate drama about a family dealing with consequence of actions after a school shooting."/>
    <b v="0"/>
    <n v="2000"/>
    <n v="2000"/>
    <s v="successful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  <s v="plays"/>
  </r>
  <r>
    <n v="3386"/>
    <s v="Going To Market"/>
    <s v="Stories from the Bronx make for an uncommon play. Help us finish funding this production, supported by the Kevin Spacey Foundation."/>
    <b v="0"/>
    <n v="2000"/>
    <n v="2100"/>
    <s v="successful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b v="0"/>
    <n v="3000"/>
    <n v="3506"/>
    <s v="successful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  <s v="plays"/>
  </r>
  <r>
    <n v="3388"/>
    <s v="ICONS"/>
    <s v="ICONS is a unique new play about the Amazon warrior women from Greek myth and re-imagines them from a contemporary female perspective."/>
    <b v="0"/>
    <n v="1500"/>
    <n v="1557"/>
    <s v="successful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  <s v="plays"/>
  </r>
  <r>
    <n v="3389"/>
    <s v="Chimera Ensemble Productions Fund"/>
    <s v="Chimera Ensemble is launching 2 inaugural theater productions, and we need support to do high quality work!"/>
    <b v="0"/>
    <n v="10000"/>
    <n v="11450"/>
    <s v="successful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  <s v="plays"/>
  </r>
  <r>
    <n v="3390"/>
    <s v="Support 1140 Productions' 'Romeo Juliet'"/>
    <s v="1140 Productions adapts Shakespeare's 'Romeo and Juliet' for a contemporary audience. It's a raw, melancholic spin on the classic tale."/>
    <b v="0"/>
    <n v="1500"/>
    <n v="1536"/>
    <s v="successful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  <s v="plays"/>
  </r>
  <r>
    <n v="3391"/>
    <s v="TRAVELING needs a Reading"/>
    <s v="New play about the comfort and the danger of living with memories. Gay themes. Experienced team looking to present first reading"/>
    <b v="0"/>
    <n v="500"/>
    <n v="1115"/>
    <s v="successful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  <s v="plays"/>
  </r>
  <r>
    <n v="3392"/>
    <s v="1 in 3"/>
    <s v="Life is more than the days you have left. 1 in 3 tells of two normal people &amp; their confrontation with mortality and the dice of fate."/>
    <b v="0"/>
    <n v="500"/>
    <n v="500"/>
    <s v="successful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  <s v="plays"/>
  </r>
  <r>
    <n v="3393"/>
    <s v="The Maltese Bodkin"/>
    <s v="hiSTORYstage presents a film noir-style comedy mystery with a Shakespearean twist performed as a 1944 radio drama."/>
    <b v="0"/>
    <n v="1500"/>
    <n v="1587"/>
    <s v="successful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  <s v="plays"/>
  </r>
  <r>
    <n v="3394"/>
    <s v="Buffer: Edinburgh Fringe 2014"/>
    <s v="Ambitious, Edinburgh-based company, Thrive Theatre, are bringing their brand new comedy BUFFER to the 2014 Edinburgh Fringe!"/>
    <b v="0"/>
    <n v="550"/>
    <n v="783"/>
    <s v="successful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  <s v="plays"/>
  </r>
  <r>
    <n v="3395"/>
    <s v="MIRAMAR"/>
    <s v="Miramar is a a darkly funny play exploring what it is we call â€˜homeâ€™."/>
    <b v="0"/>
    <n v="500"/>
    <n v="920"/>
    <s v="successful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  <s v="plays"/>
  </r>
  <r>
    <n v="3396"/>
    <s v="Rainbowtown"/>
    <s v="&quot;Rainbowtown&quot; is a new play for kids. Help us bring it to the Main Line during the 2014 Philadelphia Fringe Festival!"/>
    <b v="0"/>
    <n v="1500"/>
    <n v="1565"/>
    <s v="successful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  <s v="plays"/>
  </r>
  <r>
    <n v="3397"/>
    <s v="Waiting for Godot - Blue Sky Theatre &amp; Arts"/>
    <s v="Help a group of recovering alcoholics bring Samuel Beckett's classic to a seaside town!"/>
    <b v="0"/>
    <n v="250"/>
    <n v="280"/>
    <s v="successful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  <s v="plays"/>
  </r>
  <r>
    <n v="3398"/>
    <s v="Lord of the Flies - Syracuse University"/>
    <s v="We're mounting a theatrical adaptation of Lord of the Flies completely student directed, produced, designed, managed and performed."/>
    <b v="0"/>
    <n v="4000"/>
    <n v="4443"/>
    <s v="successful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  <s v="plays"/>
  </r>
  <r>
    <n v="3399"/>
    <s v="Spinning Wheel Youth Takeover"/>
    <s v="13 young people have taken over Spinning Wheel Theatre to choose, produce and create their own show from scratch."/>
    <b v="0"/>
    <n v="1200"/>
    <n v="1245"/>
    <s v="successful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  <s v="plays"/>
  </r>
  <r>
    <n v="3400"/>
    <s v="You, Me and That Guy"/>
    <s v="A hilarious comedy starring Sarah, a recent grad, who uses the magic of a mystical open mic to solve the problems of her relationships."/>
    <b v="0"/>
    <n v="10000"/>
    <n v="10041"/>
    <s v="successful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b v="0"/>
    <n v="2900"/>
    <n v="2954"/>
    <s v="successful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  <s v="plays"/>
  </r>
  <r>
    <n v="3402"/>
    <s v="Liberty Falls, 54321"/>
    <s v="Itâ€™s a celebration of our heritage. Well, not all of ours. If you live in Liberty Falls, itâ€™s yours. If you donâ€™t, then it's not."/>
    <b v="0"/>
    <n v="15000"/>
    <n v="16465"/>
    <s v="successful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  <s v="plays"/>
  </r>
  <r>
    <n v="3403"/>
    <s v="'Fats and Tanya' - a play by Lucy Gallagher"/>
    <s v="Two worlds, one bond - no turning back._x000a_A dark comedy about domestic abuse and the power of an unlikely friendship"/>
    <b v="0"/>
    <n v="2000"/>
    <n v="2000"/>
    <s v="successful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  <s v="plays"/>
  </r>
  <r>
    <n v="3404"/>
    <s v="Montclair Shakespeare Series: A Midsummer Night's Dream"/>
    <s v="The Montclair Shakespeare Series presents staged readings of Shakespeare's work in historic venues throughout the summer in Montclair."/>
    <b v="0"/>
    <n v="500"/>
    <n v="610"/>
    <s v="successful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  <s v="plays"/>
  </r>
  <r>
    <n v="3405"/>
    <s v="Seance Theatre Performs Noel Coward's Blithe Spirit"/>
    <s v="We are Seance Theatre Group trying to fund our first performance, Noel Coward's hysterical comedy farce, Blithe Spirit."/>
    <b v="0"/>
    <n v="350"/>
    <n v="481.5"/>
    <s v="successful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  <s v="plays"/>
  </r>
  <r>
    <n v="3406"/>
    <s v="Voices of Swords"/>
    <s v="A funny and moving new play about two families dealing with aging parents in very different ways!"/>
    <b v="0"/>
    <n v="10000"/>
    <n v="10031"/>
    <s v="successful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  <s v="plays"/>
  </r>
  <r>
    <n v="3407"/>
    <s v="Chlorine Edinburgh 2014"/>
    <s v="Biddy is 24. Biddy is a hopeless romantic. Biddy always wanted to be a vegan. Find out what happens_x000a_when Biddy gets sectioned."/>
    <b v="0"/>
    <n v="2000"/>
    <n v="2142"/>
    <s v="successful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  <s v="plays"/>
  </r>
  <r>
    <n v="3408"/>
    <s v="&quot;She Has a Name&quot; on tour"/>
    <s v="Help us take &quot;She Has a Name&quot;, the human trafficking story of one victim, on tour to all over Northern and Central California."/>
    <b v="0"/>
    <n v="500"/>
    <n v="1055"/>
    <s v="successful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  <s v="plays"/>
  </r>
  <r>
    <n v="3409"/>
    <s v="Who Said Theatre Presents: The Calm"/>
    <s v="Exciting and visceral new-writing that challenges the way we view the fine line between war and terror..."/>
    <b v="0"/>
    <n v="500"/>
    <n v="618"/>
    <s v="successful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  <s v="plays"/>
  </r>
  <r>
    <n v="3410"/>
    <s v="the southland company - LAUNCH LOS ANGELES"/>
    <s v="Join us in a campaign benefitting the southland company and its interdisciplinary artistic efforts in Los Angeles."/>
    <b v="0"/>
    <n v="3000"/>
    <n v="3255"/>
    <s v="successful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b v="0"/>
    <n v="15000"/>
    <n v="15535"/>
    <s v="successful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  <s v="plays"/>
  </r>
  <r>
    <n v="3412"/>
    <s v="Joe Orton's Fred &amp; Madge"/>
    <s v="Rough Haired Pointer present for the first time ever Joe Orton's 'Fred &amp; Madge' at the Hope Theatre, Islington this Sept and Oct"/>
    <b v="0"/>
    <n v="3000"/>
    <n v="3000"/>
    <s v="successful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  <s v="plays"/>
  </r>
  <r>
    <n v="3413"/>
    <s v="Edward Albee's The Goat, or Who is Sylvia?"/>
    <s v="The RC Players are beyond excited to be bringing this controversial, socially-minded show to Michigan's campus, but we need your help!"/>
    <b v="0"/>
    <n v="500"/>
    <n v="650"/>
    <s v="successful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  <s v="plays"/>
  </r>
  <r>
    <n v="3414"/>
    <s v="PCSF PlayOffs 2016"/>
    <s v="A new twist on our annual festival of fully-produced plays by member playwrights, performed by a talented ensemble cast!"/>
    <b v="0"/>
    <n v="3000"/>
    <n v="3105"/>
    <s v="successful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  <s v="plays"/>
  </r>
  <r>
    <n v="3415"/>
    <s v="Balm in Gilead at Columbia"/>
    <s v="We are raising funds to allow for enhanced scenic, costume, and lighting design. Every dollar helps!"/>
    <b v="0"/>
    <n v="200"/>
    <n v="200"/>
    <s v="successful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b v="0"/>
    <n v="4000"/>
    <n v="4784"/>
    <s v="successful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  <s v="plays"/>
  </r>
  <r>
    <n v="3417"/>
    <s v="Fury Theatre is Producing Oleanna"/>
    <s v="Fury Theatre is bringing Mamet's powerful play, Oleanna, to life!  Help us get ahead of funding so we can keep theater affordable."/>
    <b v="0"/>
    <n v="1700"/>
    <n v="1700.01"/>
    <s v="successful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b v="0"/>
    <n v="4000"/>
    <n v="4035"/>
    <s v="successful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  <s v="plays"/>
  </r>
  <r>
    <n v="3419"/>
    <s v="HAMLET presented by AC Productions"/>
    <s v="As part of the 400th anniversary of Shakespeareâ€™s death, AC Productions will present a new production of Hamlet adapted by Peter Reid"/>
    <b v="0"/>
    <n v="2750"/>
    <n v="2930"/>
    <s v="successful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  <s v="plays"/>
  </r>
  <r>
    <n v="3420"/>
    <s v="Rounds. Set design campaign."/>
    <s v="A powerful and urgent tale of the first line of defence for the NHS. Based on true stories from junior doctors."/>
    <b v="0"/>
    <n v="700"/>
    <n v="966"/>
    <s v="successful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  <s v="plays"/>
  </r>
  <r>
    <n v="3421"/>
    <s v="New Works Lab @ PPAS: &quot;Begets: Fall of a High School Ronin&quot;"/>
    <s v="Waterwell's New Works Lab @ PPAS is the country's leading development program for challenging new plays for young actors."/>
    <b v="0"/>
    <n v="10000"/>
    <n v="10115"/>
    <s v="successful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b v="0"/>
    <n v="3000"/>
    <n v="3273"/>
    <s v="successful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  <s v="plays"/>
  </r>
  <r>
    <n v="3423"/>
    <s v="And That's How The Story Goes"/>
    <s v="Forest Hills Eastern's Student Run Show 2015. Our goal is to present a professional quality show on a budget."/>
    <b v="0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  <s v="plays"/>
  </r>
  <r>
    <n v="3424"/>
    <s v="Maggie LumiÃ¨re and The Ghost Train: an exciting new play!"/>
    <s v="Maggie is a deaf girl determined to make a silent film masterpiece. Help us share her story with students across the state of Idaho."/>
    <b v="0"/>
    <n v="6000"/>
    <n v="6215"/>
    <s v="successful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  <s v="plays"/>
  </r>
  <r>
    <n v="3425"/>
    <s v="The Erlkings"/>
    <s v="The Erlkings is a play that uses the writings of the perpetrators of the Columbine Shooting to explore the inner lives of these boys."/>
    <b v="0"/>
    <n v="30000"/>
    <n v="30891.1"/>
    <s v="successful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  <s v="plays"/>
  </r>
  <r>
    <n v="3426"/>
    <s v="Holocene"/>
    <s v="Part ghost story, part cautionary tale, Holocene is a play about the end of our world, and the beginning of another."/>
    <b v="0"/>
    <n v="3750"/>
    <n v="4055"/>
    <s v="successful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  <s v="plays"/>
  </r>
  <r>
    <n v="3427"/>
    <s v="We Were Kings"/>
    <s v="A new play developed in collaboration with graduating theatre makers, premiering at the Edinburgh Fringe Festival 2014."/>
    <b v="0"/>
    <n v="1500"/>
    <n v="1500"/>
    <s v="successful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  <s v="plays"/>
  </r>
  <r>
    <n v="3428"/>
    <s v="CREDITORS | Jack Studio Theatre | Smith after Strindberg"/>
    <s v="The WORLD PREMIERE of Neil Smith's beautiful and thrilling new version of Strindberg's modern masterpiece - CREDITORS."/>
    <b v="0"/>
    <n v="2000"/>
    <n v="2055"/>
    <s v="successful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b v="0"/>
    <n v="150"/>
    <n v="195"/>
    <s v="successful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  <s v="plays"/>
  </r>
  <r>
    <n v="3430"/>
    <s v="Being Patient"/>
    <s v="We need support for our play so we can promote awareness of kidney diseases and the effect it has on sufferers and their families."/>
    <b v="0"/>
    <n v="2000"/>
    <n v="2170.9899999999998"/>
    <s v="successful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b v="0"/>
    <n v="2000"/>
    <n v="2000"/>
    <s v="successful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  <s v="plays"/>
  </r>
  <r>
    <n v="3432"/>
    <s v="Love Letters"/>
    <s v="Bare Theatre stages A.R. Gurney's Pulitzer Finalist script about a relationship spanning a lifetime and long distance."/>
    <b v="0"/>
    <n v="2000"/>
    <n v="2193"/>
    <s v="successful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  <s v="plays"/>
  </r>
  <r>
    <n v="3433"/>
    <s v="The Dybbuk"/>
    <s v="death&amp;pretzels presents their first Chicago based project:_x000a_The Dybbuk by S. Ansky"/>
    <b v="0"/>
    <n v="9500"/>
    <n v="9525"/>
    <s v="successful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  <s v="plays"/>
  </r>
  <r>
    <n v="3434"/>
    <s v="The Williams Project"/>
    <s v="Bringing Tennessee Williams, Shakespeare, and 8 world class actors to Longview, Washington to build a play in and for the community."/>
    <b v="0"/>
    <n v="10000"/>
    <n v="10555"/>
    <s v="successful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  <s v="plays"/>
  </r>
  <r>
    <n v="3435"/>
    <s v="Tickets for the Tenderloin"/>
    <s v="People Of Interest is providing free tickets to &quot;Campo Maldito&quot; for Tenderloin residents who could not otherwise afford to see it."/>
    <b v="0"/>
    <n v="1000"/>
    <n v="1120"/>
    <s v="successful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  <s v="plays"/>
  </r>
  <r>
    <n v="3436"/>
    <s v="â€œDamselflyâ€ Gracing the stage"/>
    <s v="Please help us fund &quot;Damselfly&quot; - The Play ( put on by Saints on Stage Alumni &amp; sponsored by Mothers Against Medical Error)"/>
    <b v="0"/>
    <n v="5000"/>
    <n v="5295"/>
    <s v="successful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b v="0"/>
    <n v="3000"/>
    <n v="3030"/>
    <s v="successful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  <s v="plays"/>
  </r>
  <r>
    <n v="3438"/>
    <s v="KLIPPIES"/>
    <s v="Klippies is the debut play from Johannesburg-born writer Jessica SiÃ¢n, premiering at the Southwark Playhouse, London in May 2015."/>
    <b v="0"/>
    <n v="2500"/>
    <n v="2605"/>
    <s v="successful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  <s v="plays"/>
  </r>
  <r>
    <n v="3439"/>
    <s v="Cirque Inspired Alice's Adventures in Wonderland"/>
    <s v="Help a small theater produce an original adaptation of Lewis Carroll's classic story."/>
    <b v="0"/>
    <n v="1200"/>
    <n v="1616.14"/>
    <s v="successful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  <s v="plays"/>
  </r>
  <r>
    <n v="3440"/>
    <s v="Gruesome Playground Injuries"/>
    <s v="LA-based team of professional actors and directors taking Rajiv Joseph's harrowing and romantic play to the Boulder community."/>
    <b v="0"/>
    <n v="5000"/>
    <n v="5260.92"/>
    <s v="successful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  <s v="plays"/>
  </r>
  <r>
    <n v="3441"/>
    <s v="Putting on a great play in Los Angeles!"/>
    <s v="We are producing the play Bug, by Tracy Letts.  This will be an inspiring show, and a great way to bring help to a great LA charity."/>
    <b v="0"/>
    <n v="2500"/>
    <n v="2565"/>
    <s v="successful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  <s v="plays"/>
  </r>
  <r>
    <n v="3442"/>
    <s v="An Evening of Radio"/>
    <s v="An Evening of Radio aims to showcase original work written by undergraduate playwriting students in the style of live staged readings."/>
    <b v="0"/>
    <n v="250"/>
    <n v="250"/>
    <s v="successful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  <s v="plays"/>
  </r>
  <r>
    <n v="3443"/>
    <s v="Reading of a New Play by Garrett Zuercher"/>
    <s v="A new play about dual-faced identities in the gay community, particularly among those who are deaf and those living with HIV."/>
    <b v="0"/>
    <n v="1000"/>
    <n v="1855"/>
    <s v="successful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  <s v="plays"/>
  </r>
  <r>
    <n v="3444"/>
    <s v="Training young artists! Act Yo' Age Theatre Co debut"/>
    <s v="WE NEED YOUR HELP! We are a small town youth arts ensemble, training kids excited about theatre. We need dollars. We need YOU!"/>
    <b v="0"/>
    <n v="300"/>
    <n v="867"/>
    <s v="successful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  <s v="plays"/>
  </r>
  <r>
    <n v="3445"/>
    <s v="Axon Theatre - First Project (Phase 1)"/>
    <s v="Rehearsal &amp; development of our first project as Axon Theatre: &quot;The Star-Spangled Girl&quot; in South Wales."/>
    <b v="0"/>
    <n v="2000"/>
    <n v="2000"/>
    <s v="successful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  <s v="plays"/>
  </r>
  <r>
    <n v="3446"/>
    <s v="'Pope Head' - The World Tour of Australia"/>
    <s v="Pope Head: The Secret Life of Francis Bacon â€“ A solo show celebrating the artist. Touring a land Down Under 12 Feb - 14 March '15."/>
    <b v="0"/>
    <n v="1000"/>
    <n v="1082"/>
    <s v="successful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  <s v="plays"/>
  </r>
  <r>
    <n v="3447"/>
    <s v="The Vagabond Halfback"/>
    <s v="&quot;He was a poet, a vagrant, a philosopher, a lady's man and a hard drinker&quot;"/>
    <b v="0"/>
    <n v="1000"/>
    <n v="1078"/>
    <s v="successful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  <s v="plays"/>
  </r>
  <r>
    <n v="3448"/>
    <s v="The Mount, new play about Edith Wharton"/>
    <s v="The Mount-- a new play based off the life of Edith Wharton-- is having its premiere reading AT the real Mount in Lenox, MA!"/>
    <b v="0"/>
    <n v="2100"/>
    <n v="2305"/>
    <s v="successful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  <s v="plays"/>
  </r>
  <r>
    <n v="3449"/>
    <s v="Love Letters To My Children, directed by Charles J. Ouda"/>
    <s v="Help us produce this original play! The play will be presented at the LSTFI July 12-14. Follow us on Facebook."/>
    <b v="0"/>
    <n v="800"/>
    <n v="1365"/>
    <s v="successful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  <s v="plays"/>
  </r>
  <r>
    <n v="3450"/>
    <s v="The Beautiful House"/>
    <s v="The Beautiful House' is a story of modern mummification and the present day post-humanist crisis in our relationship with death."/>
    <b v="0"/>
    <n v="500"/>
    <n v="760"/>
    <s v="successful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  <s v="plays"/>
  </r>
  <r>
    <n v="3451"/>
    <s v="The Twilight Zone Play"/>
    <s v="I'm a high school student in New Jersey planning on producing and directing a Twilight Zone Play for a &quot;One Act&quot; competition."/>
    <b v="0"/>
    <n v="650"/>
    <n v="658"/>
    <s v="successful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  <s v="plays"/>
  </r>
  <r>
    <n v="3452"/>
    <s v="On the Verge (Or, The Geography of Yearning) goes Steampunk!"/>
    <s v="hiSTORYstage presents Eric Overmyer's story of three 19th century women on a journey through time, and space, all the way to 1955!"/>
    <b v="0"/>
    <n v="1000"/>
    <n v="1532"/>
    <s v="successful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  <s v="plays"/>
  </r>
  <r>
    <n v="3453"/>
    <s v="'Patagonia' - by Robert George"/>
    <s v="A full length comedy, Patagonia follows Grason and Jerry on their journey through a magical, South-American rainforest."/>
    <b v="0"/>
    <n v="300"/>
    <n v="385"/>
    <s v="successful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b v="0"/>
    <n v="700"/>
    <n v="705"/>
    <s v="successful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b v="0"/>
    <n v="10000"/>
    <n v="10065"/>
    <s v="successful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  <s v="plays"/>
  </r>
  <r>
    <n v="3456"/>
    <s v="THIEF"/>
    <s v="&quot;Thief,&quot; a one man touring show, a theatrical experience portraying a supernatural story about the 3 days Jesus spent in the grave."/>
    <b v="0"/>
    <n v="3000"/>
    <n v="5739"/>
    <s v="successful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s v="plays"/>
  </r>
  <r>
    <n v="3457"/>
    <s v="The Impossible Adventures Of Supernova Jones"/>
    <s v="Robots, Space Battles, Mystery, and Intrigue. Nothing is Impossible..."/>
    <b v="0"/>
    <n v="2000"/>
    <n v="2804"/>
    <s v="successful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  <s v="plays"/>
  </r>
  <r>
    <n v="3458"/>
    <s v="J. Lee Vocque's BASED ON ACTUAL EVENTS"/>
    <s v="I promised my mother on her deathbed that I would tell the world MY story, so here it goes...crossing fingers, 2015 SF FRINGE"/>
    <b v="0"/>
    <n v="978"/>
    <n v="1216"/>
    <s v="successful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  <s v="plays"/>
  </r>
  <r>
    <n v="3459"/>
    <s v="CYRIL THE SQUIRREL a magical children's theatre tour"/>
    <s v="Cyril needs your help to MAKE new puppet friends to accompany him on a magical journey through storytelling, puppetry and clown."/>
    <b v="0"/>
    <n v="500"/>
    <n v="631"/>
    <s v="successful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  <s v="plays"/>
  </r>
  <r>
    <n v="3460"/>
    <s v="Pushers"/>
    <s v="'Pushers' is an exciting new play and the first project for brand new theatre company, Ain't Got No Home Productions."/>
    <b v="0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b v="0"/>
    <n v="500"/>
    <n v="695"/>
    <s v="successful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  <s v="plays"/>
  </r>
  <r>
    <n v="3462"/>
    <s v="Upstart Crows of Santa Fe Stage Weapons"/>
    <s v="Help the Upstart Crows of Santa Fe bring Shakespeare's Julius Caesar to life with quality wooden stage swords!"/>
    <b v="0"/>
    <n v="250"/>
    <n v="505"/>
    <s v="successful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  <s v="plays"/>
  </r>
  <r>
    <n v="3463"/>
    <s v="Uncalled For Presents: Playday Mayday in Toronto!"/>
    <s v="Uncalled For is finally bringing their latest work of intelligently reckless stream-of-consciousness sketch comedy to Toronto."/>
    <b v="0"/>
    <n v="10000"/>
    <n v="10338"/>
    <s v="successful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  <s v="plays"/>
  </r>
  <r>
    <n v="3464"/>
    <s v="SHE! Is History!"/>
    <s v="Why Do We Know More About Kim Kardashian Than Abigail Adams?  Let's produce and publish a play about women who MAKE and MADE history!"/>
    <b v="0"/>
    <n v="5000"/>
    <n v="5116.18"/>
    <s v="successful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  <s v="plays"/>
  </r>
  <r>
    <n v="3465"/>
    <s v="Crooked Tree Theatre Presents Family Duels"/>
    <s v="Family Duels is a tragicomedy about family, filth, fraud and fornication. Please help us bring Crooked Tree to the Camden Fringe."/>
    <b v="0"/>
    <n v="2000"/>
    <n v="2060"/>
    <s v="successful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  <s v="plays"/>
  </r>
  <r>
    <n v="3466"/>
    <s v="Spotlight Youth Theater Production of Wizard"/>
    <s v="The Spotlight Youth Theater is a program where every participant has a moment in the spotlight."/>
    <b v="0"/>
    <n v="3500"/>
    <n v="4450"/>
    <s v="successful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  <s v="plays"/>
  </r>
  <r>
    <n v="3467"/>
    <s v="Venus in Fur, Los Angeles."/>
    <s v="Venus in Fur, By David Ives."/>
    <b v="0"/>
    <n v="3000"/>
    <n v="3030"/>
    <s v="successful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  <s v="plays"/>
  </r>
  <r>
    <n v="3468"/>
    <s v="Publicity for &quot;When Yellow Were the Stars on Earth&quot;"/>
    <s v="Amidst the atrocities of WWII, two women transcend enemy lines to make the ultimate heroic sacrifice."/>
    <b v="0"/>
    <n v="10000"/>
    <n v="12178"/>
    <s v="successful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  <s v="plays"/>
  </r>
  <r>
    <n v="3469"/>
    <s v="An Evening of Original One Acts"/>
    <s v="Original plays written, performed, and produced by young and diverse theater artists - alumni from Hostos Lincoln Academy in the Bronx."/>
    <b v="0"/>
    <n v="2800"/>
    <n v="3175"/>
    <s v="successful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  <s v="plays"/>
  </r>
  <r>
    <n v="3470"/>
    <s v="She Kills Monsters"/>
    <s v="The New Artist's Circle is a theatre company dedicated to bringing the arts to young people."/>
    <b v="0"/>
    <n v="250"/>
    <n v="375"/>
    <s v="successful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  <s v="plays"/>
  </r>
  <r>
    <n v="3471"/>
    <s v="Different is Dangerous"/>
    <s v="Fast paced, two hander which uses headphone verbatim technique to give an insight into the everyday lives of Leeds city locals."/>
    <b v="0"/>
    <n v="500"/>
    <n v="1073"/>
    <s v="successful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b v="0"/>
    <n v="2000"/>
    <n v="2041"/>
    <s v="successful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  <s v="plays"/>
  </r>
  <r>
    <n v="3473"/>
    <s v="King Sisyphus"/>
    <s v="A modern telling of the Greek myth. Sisyphus defies the Gods and attempts to change the world order... but can he overcome his fate?"/>
    <b v="0"/>
    <n v="4900"/>
    <n v="4900"/>
    <s v="successful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  <s v="plays"/>
  </r>
  <r>
    <n v="3474"/>
    <s v="Be Prepared"/>
    <s v="Help us get actor-writer Ian Bonar's debut play - a hilarious, heartbreaking story of grief and loss - to the 2016 Edinburgh Fringe."/>
    <b v="0"/>
    <n v="2000"/>
    <n v="2020"/>
    <s v="successful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  <s v="plays"/>
  </r>
  <r>
    <n v="3475"/>
    <s v="Score"/>
    <s v="Score is a musical play inspired by true stories of parents who have recovered from addiction and regained their children."/>
    <b v="0"/>
    <n v="300"/>
    <n v="340"/>
    <s v="successful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b v="0"/>
    <n v="300"/>
    <n v="312"/>
    <s v="successful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  <s v="plays"/>
  </r>
  <r>
    <n v="3477"/>
    <s v="PCSF's Biannual 24-Hour Play Festival"/>
    <s v="8 ten-minute plays, written, directed, rehearsed, and fully produced in only 24 hours! Are we crazy? You bet we are!"/>
    <b v="0"/>
    <n v="1800"/>
    <n v="2076"/>
    <s v="successful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  <s v="plays"/>
  </r>
  <r>
    <n v="3478"/>
    <s v="Measure for Measure"/>
    <s v="Bare Theatre takes on Shakespeare's most notorious &quot;problem play,&quot; which asks how far we are willing to go to do what is right."/>
    <b v="0"/>
    <n v="2000"/>
    <n v="2257"/>
    <s v="successful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  <s v="plays"/>
  </r>
  <r>
    <n v="3479"/>
    <s v="Civil Rogues"/>
    <s v="A new comedy about what happened to a band of foolhardy actors when the Puritans closed the theatres in the 1640s."/>
    <b v="0"/>
    <n v="1500"/>
    <n v="1918"/>
    <s v="successful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  <s v="plays"/>
  </r>
  <r>
    <n v="3480"/>
    <s v="Georgia - the full cast production"/>
    <s v="Georgia is a play that looks at the taboo topic of rape in a relationship.  It's a play about perspectives and various viewpoints."/>
    <b v="0"/>
    <n v="1500"/>
    <n v="2140"/>
    <s v="successful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s v="plays"/>
  </r>
  <r>
    <n v="3481"/>
    <s v="FIX THE FITZ"/>
    <s v="One of Australia's greatest theatres needs your help. Please help us refurnish, fit out and restore this legendary storytelling venue."/>
    <b v="0"/>
    <n v="10000"/>
    <n v="11880"/>
    <s v="successful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  <s v="plays"/>
  </r>
  <r>
    <n v="3482"/>
    <s v="Old Trunk - Edinburgh 2014"/>
    <s v="Critically-acclaimed new-writing company Old Trunk make their Edinburgh debut alternating their two darkly comic plays."/>
    <b v="0"/>
    <n v="3000"/>
    <n v="4150"/>
    <s v="successful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  <s v="plays"/>
  </r>
  <r>
    <n v="3483"/>
    <s v="The Faculty Lounge"/>
    <s v="Join 5 high school teachers in the lounge of every high school in America.  Hear what they never say in the classroom."/>
    <b v="0"/>
    <n v="3350"/>
    <n v="5358"/>
    <s v="successful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  <s v="plays"/>
  </r>
  <r>
    <n v="3484"/>
    <s v="Macbeth in the Basement"/>
    <s v="MACBETH IN THE BASEMENT will premiere at the Capital Fringe Festival in July 2016. A teenage kingâ€™s rise and fall in a vicious game."/>
    <b v="0"/>
    <n v="2500"/>
    <n v="2856"/>
    <s v="successful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  <s v="plays"/>
  </r>
  <r>
    <n v="3485"/>
    <s v="An Evening with Sarah Pettyfer"/>
    <s v="We're trying to get our play, &quot;An Evening With Sarah Pettyfer,&quot; to the  Orlando Fringe Festival. The only thing is...we need your help!"/>
    <b v="0"/>
    <n v="1650"/>
    <n v="1660"/>
    <s v="successful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  <s v="plays"/>
  </r>
  <r>
    <n v="3486"/>
    <s v="Might As Well Live: Dorothy Parker Does Hollywood Fringe"/>
    <s v="Dorothy Parker's unforgettable characters come to life onstage in &quot;Might As Well Live&quot; at the 2015 Hollywood Fringe Festival."/>
    <b v="0"/>
    <n v="3000"/>
    <n v="4656"/>
    <s v="successful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  <s v="plays"/>
  </r>
  <r>
    <n v="3487"/>
    <s v="Jericho Creek"/>
    <s v="Jericho Creek is an original production by Fledgling Theatre Company which will be performed at The Cockpit Theatre in July 2015"/>
    <b v="0"/>
    <n v="2000"/>
    <n v="2555"/>
    <s v="successful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  <s v="plays"/>
  </r>
  <r>
    <n v="3488"/>
    <s v="Gorilla Theater Productions Presents: Phase 3"/>
    <s v="GTP has been protected financially by The Director since 2012. Now it's time for the community. Do you want GTP? Are we worth it?"/>
    <b v="0"/>
    <n v="3000"/>
    <n v="3636"/>
    <s v="successful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b v="0"/>
    <n v="5000"/>
    <n v="5635"/>
    <s v="successful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b v="0"/>
    <n v="1000"/>
    <n v="1275"/>
    <s v="successful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  <s v="plays"/>
  </r>
  <r>
    <n v="3491"/>
    <s v="William Shakespeare's The Tempest"/>
    <s v="Shakespeare Company at UCLA presents The Tempest under the stars in the Fowler Museum Amphitheater. Bring your blankets and enjoy!"/>
    <b v="0"/>
    <n v="500"/>
    <n v="791"/>
    <s v="successful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  <s v="plays"/>
  </r>
  <r>
    <n v="3492"/>
    <s v="The Man from Willow's Brook, a new play by Kevin Kordis"/>
    <s v="We have the Blackbox Fellowship at Boston Playwright's Theatre, now all we need is your support to produce Kevin's new play!"/>
    <b v="0"/>
    <n v="3800"/>
    <n v="4000.22"/>
    <s v="successful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  <s v="plays"/>
  </r>
  <r>
    <n v="3493"/>
    <s v="Not Your Garden Variety Theater"/>
    <s v="We need your help purchasing a stage for our production of the Wizard of Oz! This program is helping children with autism. Thank you!"/>
    <b v="0"/>
    <n v="1500"/>
    <n v="1500"/>
    <s v="successful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  <s v="plays"/>
  </r>
  <r>
    <n v="3494"/>
    <s v="Special in a Bad Way"/>
    <s v="&quot;Special in a Bad Way&quot; is a comedy that questions American Public Schools in their treatment of the so called, 'learning disabled.'"/>
    <b v="0"/>
    <n v="400"/>
    <n v="400"/>
    <s v="successful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  <s v="plays"/>
  </r>
  <r>
    <n v="3495"/>
    <s v="The Village - one woman show"/>
    <s v="A one-woman show by Canadian artist Tina Milo. it is a multimedia show about an actress auditioning for a role of a depressed woman."/>
    <b v="0"/>
    <n v="5000"/>
    <n v="5343"/>
    <s v="successful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  <s v="plays"/>
  </r>
  <r>
    <n v="3496"/>
    <s v="Resurrecting LIZZIE BORDEN LIVE"/>
    <s v="A one-woman play based on Lizzie Borden who was accused of the brutal hatchet murders of her father and step-mother.  Workshop Oct NYC."/>
    <b v="0"/>
    <n v="3000"/>
    <n v="3732"/>
    <s v="successful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  <s v="plays"/>
  </r>
  <r>
    <n v="3497"/>
    <s v="Send SACKERSON to SD Fringe"/>
    <s v="We've been invited to the San Diego International Fringe Festival. Can you help us get there? Special performances in SLC and OREM."/>
    <b v="0"/>
    <n v="1551"/>
    <n v="1686"/>
    <s v="successful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  <s v="plays"/>
  </r>
  <r>
    <n v="3498"/>
    <s v="Mamahood: turn and face the strange"/>
    <s v="This solo show has the power to profoundly impact new mothers and those that love them and to educate &amp; change how we support them."/>
    <s v="horror"/>
    <n v="1650"/>
    <n v="1690"/>
    <s v="successful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  <s v="plays"/>
  </r>
  <r>
    <n v="3499"/>
    <s v="Fefu and Her Friends"/>
    <s v="Figure 8 Troupe's debut performance! A stunning piece of theatre written by premier female playwright Maria Irene Fornes."/>
    <b v="0"/>
    <n v="2000"/>
    <n v="2110"/>
    <s v="successful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  <s v="plays"/>
  </r>
  <r>
    <n v="3500"/>
    <s v="The Glass Menagerie: Independent Student-Run Production"/>
    <s v="A minimalist, post-modern production of the classic play, performed and produced by aspiring theater undergraduates at UMass Amherst."/>
    <b v="0"/>
    <n v="1000"/>
    <n v="1063"/>
    <s v="successful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  <s v="plays"/>
  </r>
  <r>
    <n v="3501"/>
    <s v="Pig by Alex Oates (London Run)"/>
    <s v="'Pig' by Alex Oates is an urgent and dark comedy with live music that discusses the vital issue of the state of our police force."/>
    <b v="0"/>
    <n v="1500"/>
    <n v="1510"/>
    <s v="successful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  <s v="plays"/>
  </r>
  <r>
    <n v="3502"/>
    <s v="Dickhead"/>
    <s v="Dickhead is a play about one man's struggle with the dicks in his head. If you want to know more stop being a twat and put out...please"/>
    <b v="0"/>
    <n v="4000"/>
    <n v="4216"/>
    <s v="successful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  <s v="plays"/>
  </r>
  <r>
    <n v="3503"/>
    <s v="Tarantella"/>
    <s v="A group of Sicilian immigrants in New York struggle to deal with conflict from both within the family and from without."/>
    <b v="0"/>
    <n v="2500"/>
    <n v="2689"/>
    <s v="successful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  <s v="plays"/>
  </r>
  <r>
    <n v="3504"/>
    <s v="Sterling Lion Theater Company"/>
    <s v="The Sterling Lion Theater Company is a non-profit theater group established for the benefit of the Connecticut lower Naugatuck Valley."/>
    <b v="0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  <s v="plays"/>
  </r>
  <r>
    <n v="3505"/>
    <s v="Second Act: The Four Disgracers"/>
    <s v="Four myths._x000a_Four writers._x000a_Four new takes._x000a__x000a_The Four Disgracers comes to the stage to launch a new theatre group, Ixion."/>
    <b v="0"/>
    <n v="2500"/>
    <n v="2594"/>
    <s v="successful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b v="0"/>
    <n v="3000"/>
    <n v="3045"/>
    <s v="successful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  <s v="plays"/>
  </r>
  <r>
    <n v="3507"/>
    <s v="The Chameleon Fools Theatre Troupe Project"/>
    <s v="Please help our troupe bring our first project from planning to reality! Join us on one exciting ride!"/>
    <b v="0"/>
    <n v="10000"/>
    <n v="10440"/>
    <s v="successful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  <s v="plays"/>
  </r>
  <r>
    <n v="3508"/>
    <s v="Roll The Dice Theatre Company"/>
    <s v="Roll The Dice Theatre Company revolves around taking risks in the game of life vicariously through beloved childhood games."/>
    <b v="0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  <s v="plays"/>
  </r>
  <r>
    <n v="3509"/>
    <s v="PL@Y, an all-original fusion of comedy, rock, and dance"/>
    <s v="PL@Y is an original comedic fantasy spectacle inspired by the original music of the Amboys and classic rabbit-hole fiction archetypes"/>
    <b v="0"/>
    <n v="3000"/>
    <n v="3190"/>
    <s v="successful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  <s v="plays"/>
  </r>
  <r>
    <n v="3510"/>
    <s v="Shakespeare in the Park: Much Ado About Nothing"/>
    <s v="The Uncommon Loons return with Much Ado for a 2nd production of Shakespeare in Minnesota's Nature on the banks of the Mississippi!"/>
    <b v="0"/>
    <n v="900"/>
    <n v="905"/>
    <s v="successful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  <s v="plays"/>
  </r>
  <r>
    <n v="3511"/>
    <s v="Silent Planet"/>
    <s v="The world premiere of the first full-length play by Eve Leigh, at the intimate Finborough Theatre in London."/>
    <b v="0"/>
    <n v="1500"/>
    <n v="1518"/>
    <s v="successful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  <s v="plays"/>
  </r>
  <r>
    <n v="3512"/>
    <s v="With My Eyes Wide Open"/>
    <s v="We're making a hard hitting, innovative play which will open your eyes to what mental illness is like in the mind of the sufferer."/>
    <b v="0"/>
    <n v="1000"/>
    <n v="1000"/>
    <s v="successful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  <s v="plays"/>
  </r>
  <r>
    <n v="3513"/>
    <s v="Send Truth AND Consequences To TNT's 2014 Youth Conference"/>
    <s v="Brazos Valley TROUPE is taking an original work, Truth AND Consequences, to the Texas Nonprofit Theaters 2014 Youth Conference"/>
    <b v="0"/>
    <n v="2800"/>
    <n v="3315"/>
    <s v="successful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b v="0"/>
    <n v="500"/>
    <n v="550"/>
    <s v="successful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  <s v="plays"/>
  </r>
  <r>
    <n v="3515"/>
    <s v="Twelfth Night by William Shakespeare"/>
    <s v="We are casting an all-inclusive production of Shakespeare's Twelfth Night in a non-traditional performance space."/>
    <b v="0"/>
    <n v="3000"/>
    <n v="3080"/>
    <s v="successful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  <s v="plays"/>
  </r>
  <r>
    <n v="3516"/>
    <s v="The March of the Bonus Army"/>
    <s v="A new play about a lesser known yet pivotal event in American history, about a group of WWI Veterans fighting for their rights."/>
    <b v="0"/>
    <n v="2500"/>
    <n v="2500"/>
    <s v="successful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  <s v="plays"/>
  </r>
  <r>
    <n v="3517"/>
    <s v="A Bright Room Called Day by Tony Kushner"/>
    <s v="Support an outstanding cast of actors to take on a professional production of a masterpiece of modern theatre"/>
    <b v="0"/>
    <n v="4000"/>
    <n v="4000"/>
    <s v="successful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  <s v="plays"/>
  </r>
  <r>
    <n v="3518"/>
    <s v="BEASTS OF BAVERLY GROVE"/>
    <s v="One play.  Two theaters.  See the story from both sides and then decide for yourself - who are the BEASTS OF BAVERLY GROVE?"/>
    <b v="0"/>
    <n v="1500"/>
    <n v="1650.69"/>
    <s v="successful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  <s v="plays"/>
  </r>
  <r>
    <n v="3519"/>
    <s v="Bookstory"/>
    <s v="Bookstory is a tiny puppet musical with some very big ideas that tells the story of the story in the digital age"/>
    <b v="0"/>
    <n v="2000"/>
    <n v="2027"/>
    <s v="successful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  <s v="plays"/>
  </r>
  <r>
    <n v="3520"/>
    <s v="Protocols"/>
    <s v="Help us to bring &quot;Protocols&quot; at the 2015 Camden Fringe. The most controversial play of the year."/>
    <b v="0"/>
    <n v="2000"/>
    <n v="2015"/>
    <s v="successful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  <s v="plays"/>
  </r>
  <r>
    <n v="3521"/>
    <s v="As the Naked Lead the Blind (Play)"/>
    <s v="A professionally directed/acted workshop &amp; reading for a new play depicting sexual addiction and its crippling effect on relationships."/>
    <b v="0"/>
    <n v="350"/>
    <n v="593"/>
    <s v="successful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b v="0"/>
    <n v="1395"/>
    <n v="1395"/>
    <s v="successful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  <s v="plays"/>
  </r>
  <r>
    <n v="3523"/>
    <s v="Magnificence"/>
    <s v="An old play about our world. Set in 1970s England, Magnificence is a gut-wrenching story of radicalisation, idealism and pity."/>
    <b v="0"/>
    <n v="4000"/>
    <n v="4546"/>
    <s v="successful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  <s v="plays"/>
  </r>
  <r>
    <n v="3524"/>
    <s v="Sweet, Sweet Spirit"/>
    <s v="A West Texas matriarch is enraged by the news that her gay grandson has been the victim of a hate crime committed by his own father."/>
    <b v="0"/>
    <n v="10000"/>
    <n v="10156"/>
    <s v="successful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  <s v="plays"/>
  </r>
  <r>
    <n v="3525"/>
    <s v="Talk to Me Like The Rain and Let Me Listen"/>
    <s v="The Attic interns present Tennessee Williams's &quot;Talk to Me Like the Rain and Let Me Listen&quot; performing at The Flea Theater!"/>
    <b v="0"/>
    <n v="500"/>
    <n v="530"/>
    <s v="successful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  <s v="plays"/>
  </r>
  <r>
    <n v="3526"/>
    <s v="Human, Kind Theater Project"/>
    <s v="By day we perform Acts of Kindness, by night we perform free theater, all sustained by the love of our neighbors, not ticket prices."/>
    <b v="0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b v="0"/>
    <n v="6000"/>
    <n v="7015"/>
    <s v="successful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s v="plays"/>
  </r>
  <r>
    <n v="3528"/>
    <s v="World premiere of BIRTHDAY SUIT at the Old Red Lion"/>
    <s v="pluck. productions present their first four-week run - the world premiere of David K. Barnes' BIRTHDAY SUIT at the Old Red Lion."/>
    <b v="0"/>
    <n v="1650"/>
    <n v="1669"/>
    <s v="successful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  <s v="plays"/>
  </r>
  <r>
    <n v="3529"/>
    <s v="Face Off Theatre Company Inaugural Season 2015-2016"/>
    <s v="Partners w/the Black Arts &amp; Cultural Center; we use theatre to EDUCATE &amp; EMPOWER through diverse expressions of the human experience."/>
    <b v="0"/>
    <n v="500"/>
    <n v="660"/>
    <s v="successful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  <s v="plays"/>
  </r>
  <r>
    <n v="3530"/>
    <s v="Far From Fiction"/>
    <s v="â€œFar From Fictionâ€ is a powerful play, written by Sally Willis, offering insights into a new understanding of  female psychology."/>
    <b v="0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  <s v="plays"/>
  </r>
  <r>
    <n v="3531"/>
    <s v="The Reinvention of Lily Johnson"/>
    <s v="A political comedy for a crazy election year"/>
    <b v="0"/>
    <n v="1000"/>
    <n v="1280"/>
    <s v="successful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  <s v="plays"/>
  </r>
  <r>
    <n v="3532"/>
    <s v="&quot;I Will Speak For Myself&quot;"/>
    <s v="Our goal: To produce a stirring one-woman show historically based on African-American womenâ€™s experiences, struggles, and journeys."/>
    <b v="0"/>
    <n v="960"/>
    <n v="1142"/>
    <s v="successful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b v="0"/>
    <n v="500"/>
    <n v="631"/>
    <s v="successful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  <s v="plays"/>
  </r>
  <r>
    <n v="3534"/>
    <s v="Night of Ashes"/>
    <s v="A Theatrical Prequel to Hell's Rebels, the current Pathfinder Adventure Path from Paizo Publishing"/>
    <b v="0"/>
    <n v="5000"/>
    <n v="7810"/>
    <s v="successful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  <s v="plays"/>
  </r>
  <r>
    <n v="3535"/>
    <s v="Twelve Angry Women"/>
    <s v="On the 60th anniversary of Twelve Angry Men, 12 female writers create 12 short pieces about what makes them angry."/>
    <b v="0"/>
    <n v="2000"/>
    <n v="2063"/>
    <s v="successful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  <s v="plays"/>
  </r>
  <r>
    <n v="3536"/>
    <s v="Paria Exchange at Dave's Leicester Comedy Festival"/>
    <s v="&quot;Inteligent, Inspired and Inimitable&quot; Nottingham's leading two man improv show is heading to Dave's Leicester Comedy Festival."/>
    <s v="Comedy"/>
    <n v="150"/>
    <n v="230"/>
    <s v="successful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  <s v="plays"/>
  </r>
  <r>
    <n v="3537"/>
    <s v="The Untold Tales of the Brothers Grimm"/>
    <s v="A fast-pace, zany comedy involving six actors performing seven usually untold Grimm Fairy Tales about giants, witches, demons and more!"/>
    <b v="0"/>
    <n v="675"/>
    <n v="1218"/>
    <s v="successful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  <s v="plays"/>
  </r>
  <r>
    <n v="3538"/>
    <s v="'Mooring' - Vocal Point Theatre Project"/>
    <s v="A play about riverside homelessness, inspired by true events. Shows at Brunel Museum, 240 Project and similar community organisations."/>
    <b v="0"/>
    <n v="2000"/>
    <n v="2569"/>
    <s v="successful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  <s v="plays"/>
  </r>
  <r>
    <n v="3539"/>
    <s v="Chokehold"/>
    <s v="A searing new play that takes  an unflinching look at the terrible costs of police shootings in the African American community."/>
    <b v="0"/>
    <n v="600"/>
    <n v="718"/>
    <s v="successful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  <s v="plays"/>
  </r>
  <r>
    <n v="3540"/>
    <s v="The Silence at the Song's End"/>
    <s v="A brand new stage adaptation of the Libby Purves/Nicholas Heiney book. A new work involving music, poetry and fajitas. #timetochange"/>
    <b v="0"/>
    <n v="300"/>
    <n v="369"/>
    <s v="successful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  <s v="plays"/>
  </r>
  <r>
    <n v="3541"/>
    <s v="Twelfth Night or What You Will"/>
    <s v="Yellowbelly Theatre needs your help to bring this incredible play of love, lust and mistaken identity to life in our debut performance!"/>
    <b v="0"/>
    <n v="1200"/>
    <n v="1260"/>
    <s v="successful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  <s v="plays"/>
  </r>
  <r>
    <n v="3542"/>
    <s v="Gifts of War"/>
    <s v="Ancient Greece. Giddy, champagne soaked debauchery celebrating the Trojan War's end leads to a shocking and deadly surprise."/>
    <b v="0"/>
    <n v="5500"/>
    <n v="5623"/>
    <s v="successful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s v="plays"/>
  </r>
  <r>
    <n v="3543"/>
    <s v="&quot;CIRQUE CAPRICIEUX, the greatest one woman show on earth&quot;"/>
    <s v="A circus theater show. An escaped carousel horse and a beautiful wire dancer let the fantasies run wild."/>
    <b v="0"/>
    <n v="1500"/>
    <n v="1570"/>
    <s v="successful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  <s v="plays"/>
  </r>
  <r>
    <n v="3544"/>
    <s v="Gruoch, or Lady Macbeth"/>
    <s v="Death &amp; Pretzels presents the world premiere of Paul Pasulka's Gruoch, or Lady Macbeth"/>
    <b v="0"/>
    <n v="2500"/>
    <n v="2500"/>
    <s v="successful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b v="0"/>
    <n v="250"/>
    <n v="251"/>
    <s v="successful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  <s v="plays"/>
  </r>
  <r>
    <n v="3546"/>
    <s v="2015 Philadelphia Premier: Bonhoeffer's Cost"/>
    <s v="Help us produce this revealing play about Nazi-resistance member Dietrich Bonhoeffer and his final years of incarceration during WWII."/>
    <b v="0"/>
    <n v="1100"/>
    <n v="1125"/>
    <s v="successful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  <s v="plays"/>
  </r>
  <r>
    <n v="3547"/>
    <s v="Tommy and Me by Ray Didinger - Theatre Exile"/>
    <s v="Help to bring this heart warming story of Ray Didinger's relationship with his boyhood hero Tommy McDonald to life."/>
    <b v="0"/>
    <n v="35000"/>
    <n v="40043.25"/>
    <s v="successful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  <s v="plays"/>
  </r>
  <r>
    <n v="3548"/>
    <s v="THE UNDERSTUDY @ WORKING STAGE"/>
    <s v="We're putting together a production of THE UNDERSTUDY by Theresa Rebeck and hope you'll help us share this story."/>
    <b v="0"/>
    <n v="2100"/>
    <n v="2140"/>
    <s v="successful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s v="plays"/>
  </r>
  <r>
    <n v="3549"/>
    <s v="The Munitionettes"/>
    <s v="Help us bring to life tales of hardship, danger and community of extraordinary women working in WW1 munitions factories."/>
    <b v="0"/>
    <n v="1000"/>
    <n v="1020"/>
    <s v="successful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  <s v="plays"/>
  </r>
  <r>
    <n v="3550"/>
    <s v="MOONFACE"/>
    <s v="MOONFACE explores the formative f***k-ups of adolescence. Fresh, incisive new writing. Monologue, movement and striking naturalism."/>
    <b v="0"/>
    <n v="2500"/>
    <n v="2620"/>
    <s v="successful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  <s v="plays"/>
  </r>
  <r>
    <n v="3551"/>
    <s v="2014 UASPA Theatre Showcase"/>
    <s v="UASPA is a performing arts high school producing its 2014 Theatre Showcase featuring our strongest performances and original work."/>
    <b v="0"/>
    <n v="1500"/>
    <n v="1527.5"/>
    <s v="successful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b v="0"/>
    <n v="773"/>
    <n v="773"/>
    <s v="successful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  <s v="plays"/>
  </r>
  <r>
    <n v="3553"/>
    <s v="Coming Home"/>
    <s v="Professional actors bring to life the true stories of 5 African-Americans struggling with mental health and their search for healing."/>
    <b v="0"/>
    <n v="5500"/>
    <n v="5845"/>
    <s v="successful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  <s v="plays"/>
  </r>
  <r>
    <n v="3554"/>
    <s v="MASKS: Off-Broadway Debut"/>
    <s v="MASKS is a dramedy dealing with what it means to be alive, the reliability of identity, and what it means to suffer."/>
    <b v="0"/>
    <n v="5000"/>
    <n v="5671.11"/>
    <s v="successful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  <s v="plays"/>
  </r>
  <r>
    <n v="3555"/>
    <s v="Free Theatre for Kids: Baby Living Room"/>
    <s v="Baby Living Room is a project created by Spazio Farma Mestre for children: free theatre for kids as sustainable education for families"/>
    <b v="0"/>
    <n v="2400"/>
    <n v="2400"/>
    <s v="successful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  <s v="plays"/>
  </r>
  <r>
    <n v="3556"/>
    <s v="Immortal"/>
    <s v="'Immortal', a play about five English Air Bombers in WW2, is an exciting first project for the brand new Production Company, GreanTea."/>
    <b v="0"/>
    <n v="2200"/>
    <n v="2210"/>
    <s v="successful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  <s v="plays"/>
  </r>
  <r>
    <n v="3557"/>
    <s v="Good Bread Alley"/>
    <s v="A play by April Yvette Thompson. A Gullah Healer Woman and an Afro-Cuban Priest forge a new world of magic &amp; dreams in Jim Crow Miami."/>
    <b v="0"/>
    <n v="100000"/>
    <n v="100036"/>
    <s v="successful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  <s v="plays"/>
  </r>
  <r>
    <n v="3558"/>
    <s v="SPILL - A verbatim show about sex"/>
    <s v="We're making a show about sex. Because it's important, everyone wants to talk about it and it's at the start of everything."/>
    <b v="0"/>
    <n v="350"/>
    <n v="504"/>
    <s v="successful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  <s v="plays"/>
  </r>
  <r>
    <n v="3559"/>
    <s v="Let's Launch Disco Turtle Productions"/>
    <s v="A theatre company designed to help young people to come out of their shell. Offering workshops and original shows directly to schools."/>
    <b v="0"/>
    <n v="1000"/>
    <n v="1035"/>
    <s v="successful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  <s v="plays"/>
  </r>
  <r>
    <n v="3560"/>
    <s v="Book Club: A Comedy"/>
    <s v="The world premiere of an endearing play about love, friendship, men's styling putty, Dungeons &amp; Dragons &amp; our capacity for forbearance."/>
    <s v="Comedy"/>
    <n v="3200"/>
    <n v="3470"/>
    <s v="successful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  <s v="plays"/>
  </r>
  <r>
    <n v="3561"/>
    <s v="How You Kiss Me... at FringeNYC 2015"/>
    <s v="How You Kiss Me Is Not How I Like To Be Kissed_x000a__x000a_a new play by Dan Giles_x000a__x000a_coming to FringeNYC 2015_x000a__x000a_www.howyoukissme.com"/>
    <b v="0"/>
    <n v="2500"/>
    <n v="2560"/>
    <s v="successful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b v="0"/>
    <n v="315"/>
    <n v="469"/>
    <s v="successful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  <s v="plays"/>
  </r>
  <r>
    <n v="3563"/>
    <s v="A History, w Nowell Edmurnds at the Edinburgh Fringe!"/>
    <s v="Written a solo show about celebrity, and I'll be performing it at the famous Just The Tonic this Edinburgh Fringe - Help me get there!"/>
    <b v="0"/>
    <n v="500"/>
    <n v="527.45000000000005"/>
    <s v="successful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  <s v="plays"/>
  </r>
  <r>
    <n v="3564"/>
    <s v="The Pillowman Aberdeen"/>
    <s v="Multi Award-Winng play THE PILLOWMAN coming to the Arts Centre Theatre, Aberdeen"/>
    <b v="0"/>
    <n v="1000"/>
    <n v="1005"/>
    <s v="successful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  <s v="plays"/>
  </r>
  <r>
    <n v="3565"/>
    <s v="The Honeymoon is Over - An Original Play by Zakry Fin"/>
    <s v="The Honeymoon is Over is a romantic comedy about a recently eloped couple learning the dynamics of living together for the first time."/>
    <b v="0"/>
    <n v="900"/>
    <n v="1175"/>
    <s v="successful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  <s v="plays"/>
  </r>
  <r>
    <n v="3566"/>
    <s v="VANITY BITES BACK by Helen Duff"/>
    <s v="A &quot;bold, subversive and very funny&quot; clown cookery show about searching for self worth in a cheesecake - VAULT Festival &amp; Tour 2015"/>
    <b v="0"/>
    <n v="2000"/>
    <n v="2095"/>
    <s v="successful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  <s v="plays"/>
  </r>
  <r>
    <n v="3567"/>
    <s v="Back To Blackbrick- A new play with live music"/>
    <s v="First stage adaptation of Sarah Moore Fitzgerald's beautiful novel about Alzheimer's and time travel with a live folk score."/>
    <b v="0"/>
    <n v="1000"/>
    <n v="1088"/>
    <s v="successful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  <s v="plays"/>
  </r>
  <r>
    <n v="3568"/>
    <s v="The Fairy Tale: A Little Daylight"/>
    <s v="GK. Jr (for student actors 12 and under) will bring George Macdonald's story to life. 10+ speaking parts &amp; many non-speaking parts!"/>
    <b v="0"/>
    <n v="1000"/>
    <n v="1110"/>
    <s v="successful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b v="0"/>
    <n v="5000"/>
    <n v="5024"/>
    <s v="successful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  <s v="plays"/>
  </r>
  <r>
    <n v="3570"/>
    <s v="The Lower Depths"/>
    <s v="Theatre Machine presents an all-new adaptation of Maxim Gorky's classic of Russian theatre, The Lower Depths."/>
    <b v="0"/>
    <n v="2000"/>
    <n v="2287"/>
    <s v="successful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  <s v="plays"/>
  </r>
  <r>
    <n v="3571"/>
    <s v="Cans at Theatre503"/>
    <s v="Support Kuleshovâ€™s first full length production; help to build the set and bring a fierce and important new play to life"/>
    <b v="0"/>
    <n v="1500"/>
    <n v="1831"/>
    <s v="successful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  <s v="plays"/>
  </r>
  <r>
    <n v="3572"/>
    <s v="Monster"/>
    <s v="A darkly comic one woman show by Abram Rooney as part of The Camden Fringe 2015."/>
    <b v="0"/>
    <n v="500"/>
    <n v="500"/>
    <s v="successful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  <s v="plays"/>
  </r>
  <r>
    <n v="3573"/>
    <s v="Licensed To Ill"/>
    <s v="London based theatre makers collaborating to create a new show about the history of HipHop."/>
    <b v="0"/>
    <n v="3000"/>
    <n v="3084"/>
    <s v="successful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  <s v="plays"/>
  </r>
  <r>
    <n v="3574"/>
    <s v="Galli Theater Fresh Start Fundraiser"/>
    <s v="Help Galli Theater continue to bring fairytales to children in English &amp; German in our theater and to institutions serving children."/>
    <b v="0"/>
    <n v="5800"/>
    <n v="6155"/>
    <s v="successful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  <s v="plays"/>
  </r>
  <r>
    <n v="3575"/>
    <s v="AnaiÌˆs Nin Goes to Hell"/>
    <s v="An island in hell. Cleopatra, Joan of Arc, &amp; Queen Victoria wait, trapped in the memory of who they were... until AnaiÌˆs Nin shows up."/>
    <b v="0"/>
    <n v="10000"/>
    <n v="10133"/>
    <s v="successful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  <s v="plays"/>
  </r>
  <r>
    <n v="3576"/>
    <s v="Vote for Next Season's Shows!"/>
    <s v="Vote here for whatever show you want to see next year! No gimmick, no stretch goals, just a simple vote and a free ticket."/>
    <b v="0"/>
    <n v="100"/>
    <n v="100"/>
    <s v="successful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  <s v="plays"/>
  </r>
  <r>
    <n v="3577"/>
    <s v="The Laramie Project in Utah County"/>
    <s v="Our goal is to bring this story of one town's processing of tragedy and their own community identity to Utah County."/>
    <b v="0"/>
    <n v="600"/>
    <n v="780"/>
    <s v="successful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  <s v="plays"/>
  </r>
  <r>
    <n v="3578"/>
    <s v="Home"/>
    <s v="An unsparing, slightly surreal look at the effects of the private rented sector on two young women. Based on real events."/>
    <b v="0"/>
    <n v="1500"/>
    <n v="1500.2"/>
    <s v="successful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b v="0"/>
    <n v="500"/>
    <n v="500"/>
    <s v="successful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  <s v="plays"/>
  </r>
  <r>
    <n v="3580"/>
    <s v="Annabel Lost"/>
    <s v="Annabel Lost combines visual art and performance poetry to tell the story of two orphaned refugees, Quetzal and Rhime."/>
    <b v="0"/>
    <n v="900"/>
    <n v="1025"/>
    <s v="successful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  <s v="plays"/>
  </r>
  <r>
    <n v="3581"/>
    <s v="Get FREAK to the Edinburgh Fringe"/>
    <s v="An extraordinary, punchy and provocative new play, providing a voice for women to address their sexuality and self worth. #EDFREAK"/>
    <b v="0"/>
    <n v="1500"/>
    <n v="1500"/>
    <s v="successful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  <s v="plays"/>
  </r>
  <r>
    <n v="3582"/>
    <s v="REALLY REALLY"/>
    <s v="A contemporary American play touching on the scorching realities of growing up in the Millennial generation."/>
    <b v="0"/>
    <n v="1000"/>
    <n v="2870"/>
    <s v="successful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  <s v="plays"/>
  </r>
  <r>
    <n v="3583"/>
    <s v="The Tragedy of Mario and Juliet"/>
    <s v="Bumbling architect Romeo and handsome contractor Mario meet their match while building a balcony for Verona, NJ siren, Juliet."/>
    <b v="0"/>
    <n v="3000"/>
    <n v="3255"/>
    <s v="successful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b v="0"/>
    <n v="3000"/>
    <n v="3465"/>
    <s v="successful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s v="plays"/>
  </r>
  <r>
    <n v="3585"/>
    <s v="The Lost Boy (a play)"/>
    <s v="The world premiere of a play, a true story about love, loss, and a man reaching back in time as the only way to move forward."/>
    <b v="0"/>
    <n v="3400"/>
    <n v="4050"/>
    <s v="successful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  <s v="plays"/>
  </r>
  <r>
    <n v="3586"/>
    <s v="Actors &amp; Musicians who are Blind or Autistic"/>
    <s v="See Theatre In A New Light"/>
    <b v="0"/>
    <n v="7500"/>
    <n v="8207"/>
    <s v="successful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  <s v="plays"/>
  </r>
  <r>
    <n v="3587"/>
    <s v="Blue Stockings @ The Cockpit Theatre"/>
    <s v="The GSA BA (Hons) Acting class of 2016 are taking a transfer of their GSA Production to The Cockpit Theatre in London"/>
    <b v="0"/>
    <n v="500"/>
    <n v="633"/>
    <s v="successful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  <s v="plays"/>
  </r>
  <r>
    <n v="3588"/>
    <s v="MENTAL Play short-tour 2015!"/>
    <s v="Touring the fast-paced, playful and poignant story of three twenty-somethings in a mental-health support group."/>
    <b v="0"/>
    <n v="200"/>
    <n v="201"/>
    <s v="successful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  <s v="plays"/>
  </r>
  <r>
    <n v="3589"/>
    <s v="God is a Woman (The Untitled Mitchell Buckley Project)"/>
    <s v="After being officially selected for the 2015 FringeNYC Festival, we are looking for your help to put on this new and exciting play!"/>
    <b v="0"/>
    <n v="4000"/>
    <n v="5100"/>
    <s v="successful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  <s v="plays"/>
  </r>
  <r>
    <n v="3590"/>
    <s v="The Glasshouse"/>
    <s v="Two men on trial for desertion, confined within a Glasshouse. How long can friendship last? How much can a man stand before he breaks?"/>
    <b v="0"/>
    <n v="5000"/>
    <n v="5003"/>
    <s v="successful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b v="0"/>
    <n v="700"/>
    <n v="1225"/>
    <s v="successful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  <s v="plays"/>
  </r>
  <r>
    <n v="3592"/>
    <s v="boom- a play by Peter Sinn Nachtrieb"/>
    <s v="Sex. Fish. A COMET THAT DESTROYS THE WORLD. boom a play by Peter Sinn Nachtrieb- Feb 19-21 at The Bridge in NYC."/>
    <b v="0"/>
    <n v="2000"/>
    <n v="2545"/>
    <s v="successful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b v="0"/>
    <n v="3000"/>
    <n v="3319"/>
    <s v="successful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  <s v="plays"/>
  </r>
  <r>
    <n v="3594"/>
    <s v="HEDDA"/>
    <s v="An adaptation that realizes the internal struggle of Ibsenâ€™s most renowned protagonist as she traverses a claustrophobic social world"/>
    <b v="0"/>
    <n v="1600"/>
    <n v="2015"/>
    <s v="successful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  <s v="plays"/>
  </r>
  <r>
    <n v="3595"/>
    <s v="The Flu Season"/>
    <s v="A new theatre company staging Will Eno's The Flu Season in Seattle"/>
    <b v="0"/>
    <n v="2600"/>
    <n v="3081"/>
    <s v="successful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  <s v="plays"/>
  </r>
  <r>
    <n v="3596"/>
    <s v="SHADFLY - NEW PLAY AT THE ARTS PROJECT"/>
    <s v="A play about the last eight years of the life of Egon Schiele, one of the most influential Austrian Expressionist artists."/>
    <b v="0"/>
    <n v="1100"/>
    <n v="1185"/>
    <s v="successful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  <s v="plays"/>
  </r>
  <r>
    <n v="3597"/>
    <s v="Akvavit Theatre presents NOTHING OF ME by Arne Lygre"/>
    <s v="&quot;I think that I have my own will. I can stop this, I tell myself. But it's not true.&quot;"/>
    <b v="0"/>
    <n v="2500"/>
    <n v="2565"/>
    <s v="successful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  <s v="plays"/>
  </r>
  <r>
    <n v="3598"/>
    <s v="Cinderella"/>
    <s v="River City Theatre Company needs your support as we embark on our thirteenth production, CINDERELLA!"/>
    <b v="0"/>
    <n v="1000"/>
    <n v="1101"/>
    <s v="successful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  <s v="plays"/>
  </r>
  <r>
    <n v="3599"/>
    <s v="Promised Land"/>
    <s v="Help Chrysalis get this production off the ground!  An original play, we only need $500 to get this production on its feet!"/>
    <b v="0"/>
    <n v="500"/>
    <n v="1010"/>
    <s v="successful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  <s v="plays"/>
  </r>
  <r>
    <n v="3600"/>
    <s v="Pariah"/>
    <s v="The First Play From The Man Who Brought You The Black James Bond!"/>
    <b v="0"/>
    <n v="10"/>
    <n v="13"/>
    <s v="successful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  <s v="plays"/>
  </r>
  <r>
    <n v="3601"/>
    <s v="Pink Confetti at The Courtyard Theatre, Hoxton"/>
    <s v="New play 'Pink Confetti' by Paul Roberts at The Courtyard Theatre produced by Etch and directed by Oliver Dawe."/>
    <b v="0"/>
    <n v="2000"/>
    <n v="2087"/>
    <s v="successful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b v="0"/>
    <n v="4000"/>
    <n v="4002"/>
    <s v="successful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  <s v="plays"/>
  </r>
  <r>
    <n v="3603"/>
    <s v="Thank You For Waiting"/>
    <s v="Help produce &quot;Thank You For Waiting,&quot; a new play that explores friendship, loss, and mental illness, at the 2016 Frigid Festival!"/>
    <b v="0"/>
    <n v="1500"/>
    <n v="2560"/>
    <s v="successful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  <s v="plays"/>
  </r>
  <r>
    <n v="3604"/>
    <s v="Suddenly Split &amp; Swiping Over"/>
    <s v="â€œSuddenly Split &amp; Swiping Overâ€ is a sassy and heartfelt one-woman show about ending a longterm relationship and starting over."/>
    <b v="0"/>
    <n v="3000"/>
    <n v="3385"/>
    <s v="successful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b v="0"/>
    <n v="250"/>
    <n v="460"/>
    <s v="successful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  <s v="plays"/>
  </r>
  <r>
    <n v="3606"/>
    <s v="Critical Ambition - BLINK by Phil Porter"/>
    <s v="Support Swansea's youngest theatre company Critical Ambition, in their co-production of BLINK with Volcano and The Other Room."/>
    <b v="0"/>
    <n v="3000"/>
    <n v="3908"/>
    <s v="successful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  <s v="plays"/>
  </r>
  <r>
    <n v="3607"/>
    <s v="E15 at The Pleasance and CPT"/>
    <s v="'E15' is a verbatim project that looks at the story of the Focus E15 Campaign"/>
    <b v="0"/>
    <n v="550"/>
    <n v="580"/>
    <s v="successful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  <s v="plays"/>
  </r>
  <r>
    <n v="3608"/>
    <s v="Petrification"/>
    <s v="Help us get the show on the road! Petrification is a new play about home, memory and identity and we need your help to tour."/>
    <b v="0"/>
    <n v="800"/>
    <n v="800"/>
    <s v="successful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b v="0"/>
    <n v="1960"/>
    <n v="3005"/>
    <s v="successful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  <s v="plays"/>
  </r>
  <r>
    <n v="3610"/>
    <s v="The Florence Company presents 'America'"/>
    <s v="The Florence Company premieres its first stage play at the Chelsea Theatre in London with an original piece of writing"/>
    <b v="0"/>
    <n v="1000"/>
    <n v="1623"/>
    <s v="successful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  <s v="plays"/>
  </r>
  <r>
    <n v="3611"/>
    <s v="Xavier Project: Leftovers"/>
    <s v="How do you retain a sense identity after losing your home, your family and your country? Leftovers is a play about refugees in Nairobi."/>
    <b v="0"/>
    <n v="2500"/>
    <n v="3400"/>
    <s v="successful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  <s v="plays"/>
  </r>
  <r>
    <n v="3612"/>
    <s v="Welcome Back To Harlem: A Hellfighter's Story"/>
    <s v="A Harlem Hellfighter struggles to re-integrate into his community after heroically fighting for his country in WW1."/>
    <b v="0"/>
    <n v="5000"/>
    <n v="7220"/>
    <s v="successful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  <s v="plays"/>
  </r>
  <r>
    <n v="3613"/>
    <s v="HIS NAME IS ARTHUR HOLMBERG"/>
    <s v="a woman walks into a bar except she looks like a man and no one's serving drinks. one night only"/>
    <b v="0"/>
    <n v="1250"/>
    <n v="1250"/>
    <s v="successful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  <s v="plays"/>
  </r>
  <r>
    <n v="3614"/>
    <s v="Gruesome Playground Injuries"/>
    <s v="A production of &quot;Gruesome Playground Injuries&quot; by Rajiv Joseph July 24th-August 9th at The Bakery in Denver, CO."/>
    <b v="0"/>
    <n v="2500"/>
    <n v="2520"/>
    <s v="successful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  <s v="plays"/>
  </r>
  <r>
    <n v="3615"/>
    <s v="See Bob Run by Daniel MacIvor"/>
    <s v="Bob is on the road. Bob is on the run. But from what? Will she make it to her destination and what will she find whens she gets there?"/>
    <b v="0"/>
    <n v="2500"/>
    <n v="2670"/>
    <s v="successful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  <s v="plays"/>
  </r>
  <r>
    <n v="3616"/>
    <s v="Taming of the Shrew - New Wimbledon Theatre"/>
    <s v="A vibrant, gender-inverted film-noir adaptation of Shakespeare's brutal comedy Taming of the Shrew, a visceral physical spectacle."/>
    <b v="0"/>
    <n v="2500"/>
    <n v="3120"/>
    <s v="successful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  <s v="plays"/>
  </r>
  <r>
    <n v="3617"/>
    <s v="One Good Night by Aisling Caffrey"/>
    <s v="Venue hire and payment of designer for a darkly comic, all female play about power - losing it, wanting it and fighting to get it back"/>
    <b v="0"/>
    <n v="740"/>
    <n v="880"/>
    <s v="successful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  <s v="plays"/>
  </r>
  <r>
    <n v="3618"/>
    <s v="Checkpoint 22"/>
    <s v="The play yet to be described as &quot;A surefire Edinburgh Fringe Festival Cult Hit&quot;. Coming to the Underbelly, Edinburgh, 5th-30th August."/>
    <b v="0"/>
    <n v="2000"/>
    <n v="2020"/>
    <s v="successful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  <s v="plays"/>
  </r>
  <r>
    <n v="3619"/>
    <s v="VST presents Sincerity Forever"/>
    <s v="We are a fledgling theatre company based in Atlanta looking to fund our first show, Sincerity Forever by playwright Mac Wellman."/>
    <b v="0"/>
    <n v="1000"/>
    <n v="1130"/>
    <s v="successful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  <s v="plays"/>
  </r>
  <r>
    <n v="3620"/>
    <s v="The Irish play MISTERMAN by Enda Walsh, heads to Boulder"/>
    <s v="An Irish show about mental illness though the eyes of the man experiencing it. Support this show and help get it to Boulder and NYC."/>
    <b v="0"/>
    <n v="10500"/>
    <n v="11045"/>
    <s v="successful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  <s v="plays"/>
  </r>
  <r>
    <n v="3621"/>
    <s v="EverScape"/>
    <s v="Bare Theatre and Sonorous Road collaborate on the NC debut of  Allan Maule's gamer fantasy play that was extended in New York."/>
    <b v="0"/>
    <n v="3000"/>
    <n v="3292"/>
    <s v="successful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  <s v="plays"/>
  </r>
  <r>
    <n v="3622"/>
    <s v="Shakespeare's Pericles, Prince of Tyre"/>
    <s v="5 actors. 39 characters. 1 epic adventure. Presented by the Cradle Theatre Company."/>
    <b v="0"/>
    <n v="1000"/>
    <n v="1000.99"/>
    <s v="successful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  <s v="plays"/>
  </r>
  <r>
    <n v="3623"/>
    <s v="Since I've Been Here"/>
    <s v="An original play exploring the complications of romantic relationships in all forms."/>
    <b v="0"/>
    <n v="2500"/>
    <n v="3000"/>
    <s v="successful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b v="0"/>
    <n v="3000"/>
    <n v="3148"/>
    <s v="successful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  <s v="plays"/>
  </r>
  <r>
    <n v="3625"/>
    <s v="Village Pub Theatre- FRINGE 2015"/>
    <s v="Help us run Leithâ€™s acclaimed, year round pub theatre VPT as part of Edinburgh Fringe 2015. Presenting 72 short plays over two weeks."/>
    <b v="0"/>
    <n v="3000"/>
    <n v="3080"/>
    <s v="successful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  <s v="plays"/>
  </r>
  <r>
    <n v="3626"/>
    <s v="These are your lives."/>
    <s v="The first four-week performance run for our dance-theatre company, Geste Records, to be performed at The Yard Theatre in September."/>
    <b v="0"/>
    <n v="4000"/>
    <n v="4073"/>
    <s v="successful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  <s v="plays"/>
  </r>
  <r>
    <n v="3627"/>
    <s v="One Shot Theatre Company"/>
    <s v="One Shot Theatre Company is an organization that promotes youth theatre for social change, putting on shows that open a social dialogue"/>
    <b v="0"/>
    <n v="2000"/>
    <n v="2000"/>
    <s v="successful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  <s v="plays"/>
  </r>
  <r>
    <n v="3628"/>
    <s v="Blast From the Past"/>
    <s v="I am asking for public funding to help put together a musical tribute titled &quot;Blast From The Past&quot; reenacting famous HipHop, RnB acts."/>
    <b v="0"/>
    <n v="100000"/>
    <n v="0"/>
    <s v="failed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  <s v="Musical and Spaces"/>
  </r>
  <r>
    <n v="3629"/>
    <s v="Capricorn Horn- Entertainment for the World's Finest Gents"/>
    <s v="Introducing a high class environmentally friendly, vegan, adult cabaret theater in Chicago with unique on, and off stage entertainment."/>
    <b v="0"/>
    <n v="1000000"/>
    <n v="2"/>
    <s v="failed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  <s v="Musical and Spaces"/>
  </r>
  <r>
    <n v="3630"/>
    <s v="Jeremy Kyle- The Opera"/>
    <s v="The Jeremy Kyle Show offers so much subject matter to create an opera with.  Along with his brilliant put downs it could be excellent!"/>
    <b v="0"/>
    <n v="3000"/>
    <n v="1"/>
    <s v="failed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  <s v="Musical and Spaces"/>
  </r>
  <r>
    <n v="3631"/>
    <s v="Evo: An Original Rock Opera"/>
    <s v="A revival of Shadowbox Live's Off-Broadway Rock Opera to uncompromisingly explore the darker urges of humankind. But we need your help!"/>
    <b v="0"/>
    <n v="17100"/>
    <n v="8725"/>
    <s v="failed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  <s v="Musical and Spaces"/>
  </r>
  <r>
    <n v="3632"/>
    <s v="Some Enchanted Evening UK TOUR"/>
    <s v="A professional musical revue. First performed in 2013 as a short tour, to be embarking on a full length tour across the UK in 2015!"/>
    <b v="0"/>
    <n v="500"/>
    <n v="100"/>
    <s v="failed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  <s v="Musical and Spaces"/>
  </r>
  <r>
    <n v="3633"/>
    <s v="SMOKEY AND THE BANDIT: THE MUSICAL"/>
    <s v="SMOKEY AND THE BANDIT: THE MUSICAL_x000a_The classic film, characters and music you love, on stage, LIVE!"/>
    <b v="0"/>
    <n v="5000"/>
    <n v="1762"/>
    <s v="failed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  <s v="Musical and Spaces"/>
  </r>
  <r>
    <n v="3634"/>
    <s v="Alice - A New Musical"/>
    <s v="Alice is an original musical for all ages with a unique new story based on Alice's Adventures in Wonderland, premiering in summer 2017."/>
    <b v="0"/>
    <n v="75000"/>
    <n v="3185"/>
    <s v="failed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  <s v="Musical and Spaces"/>
  </r>
  <r>
    <n v="3635"/>
    <s v="Mary's Son"/>
    <s v="Mary's Son is a pop opera about Jesus and the hope he brings to all people."/>
    <b v="0"/>
    <n v="3500"/>
    <n v="1276"/>
    <s v="failed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  <s v="Musical and Spaces"/>
  </r>
  <r>
    <n v="3636"/>
    <s v="The Brother's of B-Block"/>
    <s v="The Brotherâ€™s of B-block is a musical play. A new take on &quot;OZ&quot; _x000a_The Wizard of OZ meets HBO's OZ."/>
    <b v="0"/>
    <n v="150000"/>
    <n v="0"/>
    <s v="failed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  <s v="Musical and Spaces"/>
  </r>
  <r>
    <n v="3637"/>
    <s v="The Ballad of Downtown Jake"/>
    <s v="THE BALLAD OF DOWNTOWN JAKE is a newly created contemporary music drama that is schedule to premiere in Phoenix, AZ in March 2015."/>
    <b v="0"/>
    <n v="3000"/>
    <n v="926"/>
    <s v="failed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  <s v="Musical and Spaces"/>
  </r>
  <r>
    <n v="3638"/>
    <s v="Project Hedwig and the Angry Inch"/>
    <s v="A rock and roll journey that explores love, loss, redemption, duality and ascension."/>
    <b v="0"/>
    <n v="3300"/>
    <n v="216"/>
    <s v="failed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  <s v="Musical and Spaces"/>
  </r>
  <r>
    <n v="3639"/>
    <s v="POE!"/>
    <s v="POE is a tragicomic musical about the life and works of Edgar Poe, with Death as his therapist helping him find peace in the beyond."/>
    <b v="0"/>
    <n v="25000"/>
    <n v="1"/>
    <s v="failed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  <s v="Musical and Spaces"/>
  </r>
  <r>
    <n v="3640"/>
    <s v="Spring Awakening Presented by Catoctin Mountain Players"/>
    <s v="Help us bring the SPRING AWAKENING to Frederick, MD! _x000a__x000a_We're producing a project for young adults and could use your help."/>
    <b v="0"/>
    <n v="1000"/>
    <n v="55"/>
    <s v="failed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  <s v="Musical and Spaces"/>
  </r>
  <r>
    <n v="3641"/>
    <s v="THE PRYOR EMPIRE: A RICHARD PRYOR TRIBUTE"/>
    <s v="See Pryor from his teenage years to his last breath featuring his past wives, closest friends. &amp; his fan favorite character Mudbone."/>
    <b v="0"/>
    <n v="3000"/>
    <n v="0"/>
    <s v="failed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  <s v="Musical and Spaces"/>
  </r>
  <r>
    <n v="3642"/>
    <s v="My own musical"/>
    <s v="All the world's a stage..._x000a_It is my biggest dream to perform my own, selfcreated musical with lots of kids as big as I am able to."/>
    <b v="0"/>
    <n v="700"/>
    <n v="15"/>
    <s v="failed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  <s v="Musical and Spaces"/>
  </r>
  <r>
    <n v="3643"/>
    <s v="Puberty: The Musical"/>
    <s v="It feels like the first time. Like the very first time everyone's coming-of-age comes to the stage. Think 'Wicked', with bad acne."/>
    <b v="0"/>
    <n v="25000"/>
    <n v="0"/>
    <s v="failed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  <s v="Musical and Spaces"/>
  </r>
  <r>
    <n v="3644"/>
    <s v="SHS presents Rodgers and Hammerstein's Cinderella"/>
    <s v="We are the Saugerties High School drama club. Please help us create our musical to keep theater alive!"/>
    <b v="0"/>
    <n v="5000"/>
    <n v="821"/>
    <s v="failed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s v="Musical and Spaces"/>
  </r>
  <r>
    <n v="3645"/>
    <s v="If the Shoe Fits"/>
    <s v="This new musical comedy empowers women and girls of all ages to be themselves in their shoes, whatever shoes they choose."/>
    <b v="0"/>
    <n v="1000"/>
    <n v="1"/>
    <s v="failed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  <s v="Musical and Spaces"/>
  </r>
  <r>
    <n v="3646"/>
    <s v="Our Sacred Honor"/>
    <s v="Develop demo materials for new, true story of teen Revolutionary War heroes - for hybrid film/live stage musical"/>
    <b v="0"/>
    <n v="10000"/>
    <n v="481"/>
    <s v="failed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  <s v="Musical and Spaces"/>
  </r>
  <r>
    <n v="3647"/>
    <s v="Zachariah Sheldon: A musical to chill your blood"/>
    <s v="Zachariah Sheldon is a brilliant, darkly twisted brand new musical with music from Mark Newton and script by Anthony Wilkes"/>
    <b v="0"/>
    <n v="500"/>
    <n v="30"/>
    <s v="failed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  <s v="Musical and Spaces"/>
  </r>
  <r>
    <n v="3648"/>
    <s v="Moth Theater Lives"/>
    <s v="Help Moth Live! Support Moth and its artist collective to achieve its 2014/15 season."/>
    <b v="0"/>
    <n v="40000"/>
    <n v="40153"/>
    <s v="successful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  <s v="plays"/>
  </r>
  <r>
    <n v="3649"/>
    <s v="Honest Aesop's Fables - Tall tales for short people"/>
    <s v="Monies raised will help offset production costs of  transportation of set and actors, theatre rental and advertising costs."/>
    <b v="0"/>
    <n v="750"/>
    <n v="780"/>
    <s v="successful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  <s v="plays"/>
  </r>
  <r>
    <n v="3650"/>
    <s v="Weald at The Finborough Theatre"/>
    <s v="A terse and delicate dissection of male emotions from a rural perspective: fathers and sons, legacy and heritage, molasses and mud."/>
    <b v="0"/>
    <n v="500"/>
    <n v="500"/>
    <s v="successful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  <s v="plays"/>
  </r>
  <r>
    <n v="3651"/>
    <s v="Staged Reading of &quot;The Rise and Fall of Little Voice&quot;"/>
    <s v="A Chicago staged reading of Jim Cartwright's 1992 play-with-music, &quot;The Rise and Fall of Little Voice.&quot;"/>
    <b v="0"/>
    <n v="500"/>
    <n v="520"/>
    <s v="successful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  <s v="plays"/>
  </r>
  <r>
    <n v="3652"/>
    <s v="A Midsummer Night's Dream"/>
    <s v="A new take on a classic. Under the direction of Rosanna Saracino, We are exploring the darker elements of A Midsummer Night's Dream."/>
    <b v="0"/>
    <n v="300"/>
    <n v="752"/>
    <s v="successful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  <s v="plays"/>
  </r>
  <r>
    <n v="3653"/>
    <s v="ALLIE"/>
    <s v="ALLIE is a new dark comedy play which will premiere at the Edinburgh Festival Fringe 2015. Written and produced by Ruaraidh Murray."/>
    <b v="0"/>
    <n v="2000"/>
    <n v="2010"/>
    <s v="successful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s v="Comedy"/>
    <n v="1500"/>
    <n v="2616"/>
    <s v="successful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  <s v="plays"/>
  </r>
  <r>
    <n v="3655"/>
    <s v="The Tumbleweed Zephyr"/>
    <s v="All aboard for the world premiere of a new steampunk-inspired train adventure play, written by Maggie Lee and directed by Amy Poisson!"/>
    <b v="0"/>
    <n v="5000"/>
    <n v="5813"/>
    <s v="successful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  <s v="plays"/>
  </r>
  <r>
    <n v="3656"/>
    <s v="AG Theater RÃ¤mibÃ¼hl Projekt 2017"/>
    <s v="Auch dieses Jahr soll wieder unter der Leitung von Christian Seiler &amp; Bruno Catalano ein Projekt der AG Theater stattfinden."/>
    <b v="0"/>
    <n v="5000"/>
    <n v="5291"/>
    <s v="successful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s v="plays"/>
  </r>
  <r>
    <n v="3657"/>
    <s v="Teaterforestilling: Shakespeare patchwork"/>
    <s v="Vi mindes 400-Ã¥ret for Shakespeares dÃ¸d ved at producere en forestilling, som indeholder alt det, som vi kender Shakespeare for."/>
    <b v="0"/>
    <n v="2000"/>
    <n v="2215"/>
    <s v="successful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  <s v="plays"/>
  </r>
  <r>
    <n v="3658"/>
    <s v="Mr. Marmalade"/>
    <s v="Life is hard when your own imaginary friend can't make time for you."/>
    <b v="0"/>
    <n v="1500"/>
    <n v="1510"/>
    <s v="successful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  <s v="plays"/>
  </r>
  <r>
    <n v="3659"/>
    <s v="Reality of Love Remix (Love in Disguise)"/>
    <s v="We want you to analyze while we dramatize if people who romanticize can recognize true love in a disguise."/>
    <b v="0"/>
    <n v="3000"/>
    <n v="3061"/>
    <s v="successful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  <s v="plays"/>
  </r>
  <r>
    <n v="3660"/>
    <s v="ThÃ©rÃ¨se Raquin at The Courtyard Theatre"/>
    <s v="We are a young company who have been accepted to put on our play at The Courtyard Theatre. We need Â£250 for flyers, props and costume!"/>
    <b v="0"/>
    <n v="250"/>
    <n v="250"/>
    <s v="successful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b v="0"/>
    <n v="3000"/>
    <n v="3330"/>
    <s v="successful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b v="0"/>
    <n v="8000"/>
    <n v="8114"/>
    <s v="successful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  <s v="plays"/>
  </r>
  <r>
    <n v="3663"/>
    <s v="IHDC's 2017 Pantomime - Jack and the Beanstalk"/>
    <s v="Each year our community comes together to put on a fun and funny family show. We need your help to keep our annual event going."/>
    <s v="Comedy"/>
    <n v="225"/>
    <n v="234"/>
    <s v="successful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  <s v="plays"/>
  </r>
  <r>
    <n v="3664"/>
    <s v="Cubs: an Original Work"/>
    <s v="An Original Short Play: two young women search for answers about sexuality, the history they are taught, and their animal instincts."/>
    <b v="0"/>
    <n v="800"/>
    <n v="875"/>
    <s v="successful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  <s v="plays"/>
  </r>
  <r>
    <n v="3665"/>
    <s v="Napoleon in Scotland / NapolÃ©on en Ecosse"/>
    <s v="A Fantastic creation about Napoleon, through his words and letters, sublimated by a musical score of rare beauty. Magnificent poetry!"/>
    <b v="0"/>
    <n v="620"/>
    <n v="714"/>
    <s v="successful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  <s v="plays"/>
  </r>
  <r>
    <n v="3666"/>
    <s v="Israel LÃ³pez @ Ojai Playwrights Conference"/>
    <s v="Artistic Internship @ Ojai Playwrights Conference"/>
    <b v="0"/>
    <n v="1200"/>
    <n v="1200"/>
    <s v="successful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  <s v="plays"/>
  </r>
  <r>
    <n v="3667"/>
    <s v="The Stolen Inches, Edinburgh 2015"/>
    <s v="A short man takes his tall family to court for stealing his height. Help Small Things Theatre take this big story to EdFringe 2015!"/>
    <b v="0"/>
    <n v="3000"/>
    <n v="3095.11"/>
    <s v="successful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  <s v="plays"/>
  </r>
  <r>
    <n v="3668"/>
    <s v="Lemming Theatrical's Smell of the Kill"/>
    <s v="A stunning production of Michele Lowe's biting play, The Smell of the Kill.  Brought to you by Michael Sheeks and his friends &amp; heroes."/>
    <b v="0"/>
    <n v="1000"/>
    <n v="1035"/>
    <s v="successful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  <s v="plays"/>
  </r>
  <r>
    <n v="3669"/>
    <s v="Prowl Theatre Company"/>
    <s v="Prowl Theatre Company is brand new. We are putting on our first play 'Sexual perversity in Chicago', from the 10th to the 16th August"/>
    <b v="0"/>
    <n v="1000"/>
    <n v="1382"/>
    <s v="successful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  <s v="plays"/>
  </r>
  <r>
    <n v="3670"/>
    <s v="Royal Holloway's Drama Society Presents 'Posh'"/>
    <s v="Debauchery, laughter, violence and politics. Why wouldn't you want help Drama Soc's production of 'Posh' be the best it can be?"/>
    <b v="0"/>
    <n v="220"/>
    <n v="241"/>
    <s v="successful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  <s v="plays"/>
  </r>
  <r>
    <n v="3671"/>
    <s v="Kylie for President"/>
    <s v="Bring a touring character education play about making wise choices to elementary students in Kentuckiana. Vote Kylie for President!"/>
    <b v="0"/>
    <n v="3500"/>
    <n v="3530"/>
    <s v="successful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b v="0"/>
    <n v="3000"/>
    <n v="3046"/>
    <s v="successful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  <s v="plays"/>
  </r>
  <r>
    <n v="3673"/>
    <s v="CHILD Z"/>
    <s v="Zoe is a teenage girl growing up in a deeply disturbing society. If those paid to protect her aren't listening, then who is?"/>
    <b v="0"/>
    <n v="4000"/>
    <n v="4545"/>
    <s v="successful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  <s v="plays"/>
  </r>
  <r>
    <n v="3674"/>
    <s v="FAUST.hier und jetzt"/>
    <s v="Theaterprojekt 12. Kl. Waldorfschule Essen. 2 junge Regisseure bringen volles Engagement &amp; Zeit ein. FÃ¼r ihre Finanzierung sammeln wir."/>
    <b v="0"/>
    <n v="4500"/>
    <n v="4500"/>
    <s v="successful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  <s v="plays"/>
  </r>
  <r>
    <n v="3675"/>
    <s v="Memoir of a Forgotten Past"/>
    <s v="3 decades, 3 generations, 3 friends, one house. Real Eyes Theatre explore how our lives are influenced by the decades we grow up in."/>
    <b v="0"/>
    <n v="50"/>
    <n v="70"/>
    <s v="successful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  <s v="plays"/>
  </r>
  <r>
    <n v="3676"/>
    <s v="The Black and White Theatre Company Inc."/>
    <s v="The Black and White Theatre Company Inc. is a small company who loves to perform and entertain, but needs your support to succeed!"/>
    <b v="0"/>
    <n v="800"/>
    <n v="1030"/>
    <s v="successful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  <s v="plays"/>
  </r>
  <r>
    <n v="3677"/>
    <s v="Goldfish Memory Productions"/>
    <s v="Goldfish Memory Productions seeks at least $12,000 to begin their first 3 professional projects."/>
    <b v="0"/>
    <n v="12000"/>
    <n v="12348.5"/>
    <s v="successful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  <s v="plays"/>
  </r>
  <r>
    <n v="3678"/>
    <s v="Some big Some bang"/>
    <s v="The Ugly Collective takes Some big Some bang to the Underbelly Venues at the Edinburgh Fringe!"/>
    <b v="0"/>
    <n v="2000"/>
    <n v="2050"/>
    <s v="successful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  <s v="plays"/>
  </r>
  <r>
    <n v="3679"/>
    <s v="DOG SEES GOD: Confessions of a Teenage Blockhead"/>
    <s v="Bert V. Royal makes a strong statement about drug use, suicide, teen violence, rebellion and sexual identity in this powerful play."/>
    <b v="0"/>
    <n v="2000"/>
    <n v="2202"/>
    <s v="successful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  <s v="plays"/>
  </r>
  <r>
    <n v="3680"/>
    <s v="Loading Dock Theatre Presents: The Dudleys! A Family Game"/>
    <s v="In The Dudleys! family memories are brought to life as a malfunctioning 8-bit video game. Press Start."/>
    <b v="0"/>
    <n v="3000"/>
    <n v="3383"/>
    <s v="successful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b v="0"/>
    <n v="1000"/>
    <n v="1119"/>
    <s v="successful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  <s v="plays"/>
  </r>
  <r>
    <n v="3682"/>
    <s v="&quot;Unexpectedly Expecting&quot; - A One-Woman Show"/>
    <s v="My one-woman show invites audiences to join me on my path to pregnancy as I share my neuroses, challenges and revelations."/>
    <b v="0"/>
    <n v="3000"/>
    <n v="4176"/>
    <s v="successful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  <s v="plays"/>
  </r>
  <r>
    <n v="3683"/>
    <s v="A Krumpus Story - World Premiere"/>
    <s v="A Krumpus Story is a dark holiday comedy for anyone who wants a little more spice in their holiday fare."/>
    <b v="0"/>
    <n v="3500"/>
    <n v="3880"/>
    <s v="successful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  <s v="plays"/>
  </r>
  <r>
    <n v="3684"/>
    <s v="Cassiopeia"/>
    <s v="Thespis Theater Festival presents Cassiopeia: A romantic tale of a bride finding her way to her unknown groom before it is too late."/>
    <b v="0"/>
    <n v="750"/>
    <n v="1043"/>
    <s v="successful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  <s v="plays"/>
  </r>
  <r>
    <n v="3685"/>
    <s v="Two Noble Kinsmen: Fire &amp; Shadows"/>
    <s v="Bare Theatre &amp; Cirque de Vol Studios are back for another outdoor adventure in the amphitheatre at Raleigh Little Theatre!"/>
    <b v="0"/>
    <n v="5000"/>
    <n v="5285"/>
    <s v="successful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  <s v="plays"/>
  </r>
  <r>
    <n v="3686"/>
    <s v="Dog sees God by Bert V. Royal @ FSU"/>
    <s v="This October, in association with Rogue Productions at FSU, I will be directing a production of Dog sees God."/>
    <b v="0"/>
    <n v="350"/>
    <n v="355"/>
    <s v="successful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  <s v="plays"/>
  </r>
  <r>
    <n v="3687"/>
    <s v="death (and straight boys)"/>
    <s v="&quot;death (and straight boys)&quot; is a 5 play cycle, loosely founded on the KÃ¼bler-Ross model, more commonly known as the 5 stages of grief."/>
    <b v="0"/>
    <n v="5000"/>
    <n v="5012.25"/>
    <s v="successful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  <s v="plays"/>
  </r>
  <r>
    <n v="3688"/>
    <s v="The Tulip Tree 2014"/>
    <s v="The Tulip Tree is a project I have been passionate about for 5 years. It is an unforgettable story that has never been told."/>
    <b v="0"/>
    <n v="3000"/>
    <n v="3275"/>
    <s v="successful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  <s v="plays"/>
  </r>
  <r>
    <n v="3689"/>
    <s v="Random Us"/>
    <s v="A humorous, touching play about the joys and challenges of a married couple's tender, yet intense relationship &quot;Love is never random&quot;"/>
    <b v="0"/>
    <n v="3000"/>
    <n v="3550"/>
    <s v="successful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  <s v="plays"/>
  </r>
  <r>
    <n v="3690"/>
    <s v="We Rise"/>
    <s v="A play honoring the lives and legacies of the activists and those remembered at the 1992 ACT UP Ashes Action at The White House"/>
    <b v="0"/>
    <n v="1500"/>
    <n v="1800"/>
    <s v="successful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  <s v="plays"/>
  </r>
  <r>
    <n v="3691"/>
    <s v="Most Dangerous Man in America (WEB DuBois) by Amiri  Baraka"/>
    <s v="World Premiere of last play written by Amiri Baraka"/>
    <b v="0"/>
    <n v="40000"/>
    <n v="51184"/>
    <s v="successful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  <s v="plays"/>
  </r>
  <r>
    <n v="3692"/>
    <s v="An Evening With Durang"/>
    <s v="Help us independently produce two great comedies by Christopher Durang."/>
    <b v="0"/>
    <n v="1000"/>
    <n v="1260"/>
    <s v="successful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  <s v="plays"/>
  </r>
  <r>
    <n v="3693"/>
    <s v="Jason (Georgia on My Mind)"/>
    <s v="Jason (Georgia on My Mind), a solo play about a modern quest to the Republic of Georgia in the ancient steps of Jason &amp; the Argonauts"/>
    <b v="0"/>
    <n v="333"/>
    <n v="430"/>
    <s v="successful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  <s v="plays"/>
  </r>
  <r>
    <n v="3694"/>
    <s v="Three Christs - Presented at Dixon Place"/>
    <s v="A new play exploring themes of reverence, belief, and certainty. _x000a_&quot;Because what is is, and what is cannot not be...&quot;"/>
    <b v="0"/>
    <n v="3500"/>
    <n v="3760"/>
    <s v="successful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  <s v="plays"/>
  </r>
  <r>
    <n v="3695"/>
    <s v="The History Boys at USC"/>
    <s v="Tony-Award Winning Play, The History Boys brought to you by the Independent Student Production Company Narrative Series: Page to Stage!"/>
    <b v="0"/>
    <n v="4000"/>
    <n v="4005"/>
    <s v="successful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  <s v="plays"/>
  </r>
  <r>
    <n v="3696"/>
    <s v="&quot;Lifted&quot; - The Theatre Shed's 10 Year Anniversary Show"/>
    <s v="We are 10 years old - please help us celebrate the last 10 years and secure our future for the next 10 years."/>
    <b v="0"/>
    <n v="2000"/>
    <n v="3100"/>
    <s v="successful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  <s v="plays"/>
  </r>
  <r>
    <n v="3697"/>
    <s v="Sid the tour 2016"/>
    <s v="With your support this one-man show will tour various theatres in the UK - it's a story of hero worship and love beyond the grave."/>
    <b v="0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  <s v="plays"/>
  </r>
  <r>
    <n v="3698"/>
    <s v="CORIOLANUS | THE NORMAL HEART @ The Lab Theater"/>
    <s v="Two great political plays, separated in authorship by four hundred years but united in their urgency."/>
    <b v="0"/>
    <n v="5000"/>
    <n v="5526"/>
    <s v="successful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s v="plays"/>
  </r>
  <r>
    <n v="3699"/>
    <s v="Tell Me That You Love Me"/>
    <s v="Tell Me That You Love Me, a new play about the love affair between Actress and Writer, with the novel Arch of Triumph as the backdrop"/>
    <b v="0"/>
    <n v="2500"/>
    <n v="2520"/>
    <s v="successful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  <s v="plays"/>
  </r>
  <r>
    <n v="3700"/>
    <s v="Generations (Senior Project)"/>
    <s v="Help me produce the play I have written for my senior project!"/>
    <b v="0"/>
    <n v="500"/>
    <n v="606"/>
    <s v="successful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  <s v="plays"/>
  </r>
  <r>
    <n v="3701"/>
    <s v="Dog Show"/>
    <s v="Part-silent film, part-thriller, Dog Show sees four actors play a community of dogs and their owners. One autumn, a killer strikes."/>
    <b v="0"/>
    <n v="1500"/>
    <n v="1505"/>
    <s v="successful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  <s v="plays"/>
  </r>
  <r>
    <n v="3702"/>
    <s v="SANKARA"/>
    <s v="Shakespeare's &quot;Julius Caesar&quot; inspires the unforgettable story of the &quot;African Che Guevara&quot; Thomas Sankara, President of Burkina Faso."/>
    <b v="0"/>
    <n v="3000"/>
    <n v="3275"/>
    <s v="successful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b v="0"/>
    <n v="1050"/>
    <n v="1296"/>
    <s v="successful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  <s v="plays"/>
  </r>
  <r>
    <n v="3704"/>
    <s v="Constellations by Nick Payne at the Nottingham New Theatre"/>
    <s v="The award-winning Nottingham New Theatre presents an exciting experimental play about the multi-universe theory and love."/>
    <b v="0"/>
    <n v="300"/>
    <n v="409.01"/>
    <s v="successful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  <s v="plays"/>
  </r>
  <r>
    <n v="3705"/>
    <s v="Pennywinkle: A New Chicago Comedy"/>
    <s v="The play satirizes the Chicago improvisation scene exposing the rules of the craft and the eccentricities of its participants"/>
    <s v="Comedy"/>
    <n v="2827"/>
    <n v="2925"/>
    <s v="successful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  <s v="plays"/>
  </r>
  <r>
    <n v="3706"/>
    <s v="The Drama Factory presents : The Magic Flute"/>
    <s v="Our original dramatic adaption of this Mozart opera is staged to create visually stunning fun with live music."/>
    <s v="Comedy"/>
    <n v="1500"/>
    <n v="1820"/>
    <s v="successful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  <s v="plays"/>
  </r>
  <r>
    <n v="3707"/>
    <s v="A KC Fringe World Premiere: DESPERATE ACTS"/>
    <s v="Support this collection of new plays by Kansas City writers and the artists who are bringing it to life!"/>
    <b v="0"/>
    <n v="1000"/>
    <n v="1860"/>
    <s v="successful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  <s v="plays"/>
  </r>
  <r>
    <n v="3708"/>
    <s v="Much Ado About Nothing"/>
    <s v="Dear Stone Theater Company brings its inaugural production of Much Ado About Nothing to Logan Square, Chicago. Thanks for watching!"/>
    <b v="0"/>
    <n v="700"/>
    <n v="2100"/>
    <s v="successful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  <s v="plays"/>
  </r>
  <r>
    <n v="3709"/>
    <s v="The Ruby Darlings Show"/>
    <s v="The filthily talented Ruby and Darling, take you on a raunch-tastic musical discovery of life with a vagina. #sayno"/>
    <b v="0"/>
    <n v="1000"/>
    <n v="1082.5"/>
    <s v="successful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  <s v="plays"/>
  </r>
  <r>
    <n v="3710"/>
    <s v="&quot;Loving Alanis&quot; Rocky Mountain Regional Premier"/>
    <s v="A comedy about, life, death, men, women, and the power of a good Kegel."/>
    <b v="0"/>
    <n v="1300"/>
    <n v="1835"/>
    <s v="successful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  <s v="plays"/>
  </r>
  <r>
    <n v="3711"/>
    <s v="The Youth Shakespeare Project 2014"/>
    <s v="Two teachers and twenty kids bring one of Shakespeare's plays to life!"/>
    <b v="0"/>
    <n v="500"/>
    <n v="570"/>
    <s v="successful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  <s v="plays"/>
  </r>
  <r>
    <n v="3712"/>
    <s v="IT'S JUST MY LIFE"/>
    <s v="Married, Single, Divorced, Straight, Gay, Transgendered, Birth Mother, Adoptive Mother.... Everyone has a story.  These are ours."/>
    <b v="0"/>
    <n v="7500"/>
    <n v="11530"/>
    <s v="successful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  <s v="plays"/>
  </r>
  <r>
    <n v="3713"/>
    <s v="Bring Matt Fotis's Nights on the Couch to NYC!"/>
    <s v="Matt Fotis's play, Nights on the Couch, was accepted to the 28th Annual Strawberry One Act Festival! Show your support!"/>
    <b v="0"/>
    <n v="2000"/>
    <n v="2030"/>
    <s v="successful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  <s v="plays"/>
  </r>
  <r>
    <n v="3714"/>
    <s v="Expedition (to NYC)"/>
    <s v="This summer, help some of the top high school theater students from across the country come to NYC to create a world premiere play."/>
    <b v="0"/>
    <n v="10000"/>
    <n v="10235"/>
    <s v="successful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  <s v="plays"/>
  </r>
  <r>
    <n v="3715"/>
    <s v="The Inspectors Call"/>
    <s v="Vibrant contemporary political theatre, exploring the professional and human impact of the growing corporate culture in education."/>
    <b v="0"/>
    <n v="3500"/>
    <n v="3590"/>
    <s v="successful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  <s v="plays"/>
  </r>
  <r>
    <n v="3716"/>
    <s v="Sylvia (a benefit show)"/>
    <s v="I am raising money to pay for the rights to produce Sylvia by A.R. Gurney. The show will be a fundraiser for Wayside Waifs."/>
    <b v="0"/>
    <n v="800"/>
    <n v="1246"/>
    <s v="successful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  <s v="plays"/>
  </r>
  <r>
    <n v="3717"/>
    <s v="Told Look Younger at Jermyn Street Theatre"/>
    <s v="A heart-warming comedy by award-winning writer about Love, Sex, Friendship of three old gay men in their 60s'!"/>
    <b v="0"/>
    <n v="4000"/>
    <n v="4030"/>
    <s v="successful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  <s v="plays"/>
  </r>
  <r>
    <n v="3718"/>
    <s v="PUNK ROCK"/>
    <s v="William Carlisle has the world at his feet but its weight on his shoulders. He is intelligent, articulate and fucked."/>
    <b v="0"/>
    <n v="500"/>
    <n v="1197"/>
    <s v="successful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  <s v="plays"/>
  </r>
  <r>
    <n v="3719"/>
    <s v="Corium"/>
    <s v="A new piece of physical theatre about love, regret and longing."/>
    <b v="0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  <s v="plays"/>
  </r>
  <r>
    <n v="3720"/>
    <s v="Lakotas and the American Theatre"/>
    <s v="Breaking the American Indian stereotype in the American Theatre."/>
    <b v="0"/>
    <n v="3300"/>
    <n v="3449"/>
    <s v="successful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b v="0"/>
    <n v="5000"/>
    <n v="5040"/>
    <s v="successful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b v="0"/>
    <n v="1500"/>
    <n v="1668"/>
    <s v="successful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  <s v="plays"/>
  </r>
  <r>
    <n v="3723"/>
    <s v="Beauty and the Beast"/>
    <s v="Saltmine Theatre Company present Beauty and the Beast:"/>
    <b v="0"/>
    <n v="4500"/>
    <n v="4592"/>
    <s v="successful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b v="0"/>
    <n v="4300"/>
    <n v="4409.55"/>
    <s v="successful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  <s v="plays"/>
  </r>
  <r>
    <n v="3725"/>
    <s v="Mine by Polly Teale A Paper Parachutes Production"/>
    <s v="A small theatre company taking 'Mine' on tour in early 2016. 'Mine' is a modern play and we hope to break on to the stage with a bang."/>
    <b v="0"/>
    <n v="300"/>
    <n v="381"/>
    <s v="successful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  <s v="plays"/>
  </r>
  <r>
    <n v="3726"/>
    <s v="Howard's End 3.0"/>
    <s v="A week of rehearsal culminating in a staged reading of our three-actor adaptation of &quot;Howards End,&quot; for potential producers."/>
    <b v="0"/>
    <n v="850"/>
    <n v="2879"/>
    <s v="successful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  <s v="plays"/>
  </r>
  <r>
    <n v="3727"/>
    <s v="Star-Spangled Sitcoms: Huzzah &amp; John Adams"/>
    <s v="It's exactly what you think it is: a historical parody of your favorite sitcom about a bar and its psychiatrist spinoff!"/>
    <b v="0"/>
    <n v="2000"/>
    <n v="2015"/>
    <s v="successful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  <s v="plays"/>
  </r>
  <r>
    <n v="3728"/>
    <s v="Bare Bones Shakespeare 2015-16 Season"/>
    <s v="Bare Bones Shakespeare's first season will start with a DFW school touring show: Romeo and Juliet."/>
    <b v="0"/>
    <n v="20000"/>
    <n v="1862"/>
    <s v="failed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  <s v="plays"/>
  </r>
  <r>
    <n v="3729"/>
    <s v="Picasso at The Lapin Agile, a play by Steve Martin"/>
    <s v="Shoe-string, Independent theater with a focus on art that makes you think.  Next, we're putting on an award winning Steve Martin play!"/>
    <b v="0"/>
    <n v="5000"/>
    <n v="362"/>
    <s v="failed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  <s v="plays"/>
  </r>
  <r>
    <n v="3730"/>
    <s v="Mark Twain is Hell for the Company - Original Play"/>
    <s v="&quot;MARK TWAIN IS HELL FOR THE COMPANY&quot; is an original theatrical production created and under development by Jeff Lowe."/>
    <b v="0"/>
    <n v="1000"/>
    <n v="100"/>
    <s v="failed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  <s v="plays"/>
  </r>
  <r>
    <n v="3731"/>
    <s v="The Rabbit on the Moon"/>
    <s v="A long distance wrong number leads to love, but with Emily flying in to finally meet, Nick somehow forgot to mention he's blind."/>
    <b v="0"/>
    <n v="5500"/>
    <n v="620"/>
    <s v="failed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  <s v="plays"/>
  </r>
  <r>
    <n v="3732"/>
    <s v="Elektra Bekent - Afstudeervoorstelling"/>
    <s v="Mijn solo voorstelling gaat over Elektra (Sophokles) en hoe zij als jongere alles beleeft en meemaakt!"/>
    <b v="0"/>
    <n v="850"/>
    <n v="131"/>
    <s v="failed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  <s v="plays"/>
  </r>
  <r>
    <n v="3733"/>
    <s v="laughter in the hood"/>
    <s v="want to donate tickets to residents who live in the community that cant afford the 35.00 price of ticket"/>
    <b v="0"/>
    <n v="1500"/>
    <n v="0"/>
    <s v="failed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  <s v="plays"/>
  </r>
  <r>
    <n v="3734"/>
    <s v="Shakespeare in Sarajevo"/>
    <s v="Shakespeare's plays have an important message for the world. Bosnia needs to hear. Bring Shakespeare to Sarajevo! Fund performances!"/>
    <b v="0"/>
    <n v="1500"/>
    <n v="427"/>
    <s v="failed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  <s v="plays"/>
  </r>
  <r>
    <n v="3735"/>
    <s v="Women Beware Women"/>
    <s v="Young Actor's taking on a Jacobean tragedy. Family, betrayal, love, lust, sex and death."/>
    <b v="0"/>
    <n v="150"/>
    <n v="20"/>
    <s v="failed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  <s v="plays"/>
  </r>
  <r>
    <n v="3736"/>
    <s v="Hot Dogs a new play by Suhayla El-Bushra"/>
    <s v="Hot Dogs is a new play that tackles sexism in schools and addresses issues that current sex/relationship education fails to."/>
    <b v="0"/>
    <n v="1500"/>
    <n v="10"/>
    <s v="failed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  <s v="plays"/>
  </r>
  <r>
    <n v="3737"/>
    <s v="Measure For Measure"/>
    <s v="The ASU Theatre and Shakespeare Club presents Measure For Measure directed by Jordyn Ochser."/>
    <b v="0"/>
    <n v="700"/>
    <n v="150"/>
    <s v="failed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  <s v="plays"/>
  </r>
  <r>
    <n v="3738"/>
    <s v="'GULF' - a new play by PIVOT THEATRE"/>
    <s v="A filmic, fast-paced exploration of trust, making its debut at Camden People's Theatre this July."/>
    <b v="0"/>
    <n v="1500"/>
    <n v="270"/>
    <s v="failed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  <s v="plays"/>
  </r>
  <r>
    <n v="3739"/>
    <s v="Verge of Strife - The life and poetry of Rupert Brooke"/>
    <s v="Jonny Labey (Eastenders) leads this poetic production as WWI poet Rupert Brooke, in this dynamic, moving portrait of a flawed genius."/>
    <b v="0"/>
    <n v="4000"/>
    <n v="805"/>
    <s v="failed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  <s v="plays"/>
  </r>
  <r>
    <n v="3740"/>
    <s v="dasGROUP Theatre: Savage in Limbo"/>
    <s v="Savage in Limbo is the pilot production of dasGROUP Theatre; a Dallas-based production company with an eye for grit &amp; love of theatre."/>
    <b v="0"/>
    <n v="2000"/>
    <n v="358"/>
    <s v="failed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  <s v="plays"/>
  </r>
  <r>
    <n v="3741"/>
    <s v="Open House Theater"/>
    <s v="A small community with a love for theater would like to continue. Help the children of this community continue."/>
    <b v="0"/>
    <n v="20000"/>
    <n v="0"/>
    <s v="failed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  <s v="plays"/>
  </r>
  <r>
    <n v="3742"/>
    <s v="The Jennings Family Reunion"/>
    <s v="In the midst of dealing with sending their son off to the army, Mitch and Melanie Jennings plan a family reunion to ease their sorrow."/>
    <b v="0"/>
    <n v="5000"/>
    <n v="100"/>
    <s v="failed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  <s v="plays"/>
  </r>
  <r>
    <n v="3743"/>
    <s v="Down the Mississippi"/>
    <s v="I'm taking the Adventures of Huckleberry Finn puppet show down the Mississippi River!"/>
    <b v="0"/>
    <n v="2200"/>
    <n v="0"/>
    <s v="failed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  <s v="plays"/>
  </r>
  <r>
    <n v="3744"/>
    <s v="The Game's Afoot - Spotlight"/>
    <s v="This summer, The Spotlight Players are celebrating Christmas in July with a presentation of Ken Ludwig's side splitting comedy."/>
    <b v="0"/>
    <n v="1200"/>
    <n v="0"/>
    <s v="failed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  <s v="plays"/>
  </r>
  <r>
    <n v="3745"/>
    <s v="Tyke Theatre Web Show"/>
    <s v="Tyke wants to expand her puppet theater show to weekly online web shows and is looking for backers."/>
    <b v="0"/>
    <n v="100"/>
    <n v="10"/>
    <s v="failed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s v="plays"/>
  </r>
  <r>
    <n v="3746"/>
    <s v="Stage Play Production - &quot;I Love You to Death&quot;"/>
    <s v="Generational curses CAN be broken...right?"/>
    <b v="0"/>
    <n v="8500"/>
    <n v="202"/>
    <s v="failed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  <s v="plays"/>
  </r>
  <r>
    <n v="3747"/>
    <s v="Counting Stars"/>
    <s v="The world premiere of an astonishing new play by acclaimed writer Atiha Sen Gupta."/>
    <b v="0"/>
    <n v="2500"/>
    <n v="25"/>
    <s v="failed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  <s v="plays"/>
  </r>
  <r>
    <n v="3748"/>
    <s v="CAUCUS! THE MUSICAL"/>
    <s v="An irreverent look at the Iowa Caucuses and the oversized role this undersized state plays in the presidential election process."/>
    <b v="0"/>
    <n v="5000"/>
    <n v="5176"/>
    <s v="successful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  <s v="Musical and Spaces"/>
  </r>
  <r>
    <n v="3749"/>
    <s v="Dante's Capstone Project: Who am I?"/>
    <s v="A night of music, fellowship, and a reflection of my experiences over the past 4 years at Ball State University."/>
    <b v="0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  <s v="Musical and Spaces"/>
  </r>
  <r>
    <n v="3750"/>
    <s v="Stars on Stage, Kids be Heard!"/>
    <s v="Stars on Stage children's theatre program is in need of 6 new wireless body microphones!_x000a__x000a_#soskidsbeheard   _x000a__x000a_www.apatheplace.org"/>
    <b v="0"/>
    <n v="6000"/>
    <n v="6027"/>
    <s v="successful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  <s v="Musical and Spaces"/>
  </r>
  <r>
    <n v="3751"/>
    <s v="GGC Productions 2016"/>
    <s v="I will be performing in TWO productions to kick off the 2016 season. NEED HELP TO FUND THESE GREAT SHOWS!"/>
    <b v="0"/>
    <n v="1000"/>
    <n v="1326"/>
    <s v="successful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s v="Musical and Spaces"/>
  </r>
  <r>
    <n v="3752"/>
    <s v="POP! Community Cabaret Presents..."/>
    <s v="Welcome to POP! Community Cabaret: the &quot;friendliest mad bunch ever&quot;!_x000a_We are a cabaret group run by our community for our community."/>
    <b v="0"/>
    <n v="500"/>
    <n v="565"/>
    <s v="successful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  <s v="Musical and Spaces"/>
  </r>
  <r>
    <n v="3753"/>
    <s v="Wagner in English"/>
    <s v="An English-language production of the opera TannhÃ¤user. Some of the greatest songs ever composed, now with lyrics we can understand."/>
    <b v="0"/>
    <n v="5000"/>
    <n v="5167"/>
    <s v="successful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  <s v="Musical and Spaces"/>
  </r>
  <r>
    <n v="3754"/>
    <s v="Little Shop of Horrors"/>
    <s v="CitÃ© des Arts needs your help in funding their fall production of the hit musical comedy &quot;Little Shop of Horrors.&quot;"/>
    <b v="0"/>
    <n v="2500"/>
    <n v="3000"/>
    <s v="successful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  <s v="Musical and Spaces"/>
  </r>
  <r>
    <n v="3755"/>
    <s v="Retro Rhapsody"/>
    <s v="We have formed an innovative company that aims to create musical comedic performances suitable for a range of venues."/>
    <b v="0"/>
    <n v="550"/>
    <n v="713"/>
    <s v="successful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  <s v="Musical and Spaces"/>
  </r>
  <r>
    <n v="3756"/>
    <s v="the purple light theatre company's Into the Woods"/>
    <s v="&quot;Into the Woods, it's time to go!&quot; purple light presents a reimagined take on Sondheim and Lapine's musical masterwork."/>
    <b v="0"/>
    <n v="4500"/>
    <n v="4550"/>
    <s v="successful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  <s v="Musical and Spaces"/>
  </r>
  <r>
    <n v="3757"/>
    <s v="Anti-Bullying Musicalâ€¦ &quot;It's Easy!&quot;"/>
    <s v="New Anti-Bullying Musical's cast of 30 kids is ready to &quot;speak up and reach out&quot; to the world by recording a show CD!"/>
    <b v="0"/>
    <n v="3500"/>
    <n v="3798"/>
    <s v="successful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  <s v="Musical and Spaces"/>
  </r>
  <r>
    <n v="3758"/>
    <s v="Luigi's Ladies"/>
    <s v="LUIGI'S LADIES: an original one-woman musical comedy"/>
    <b v="0"/>
    <n v="1500"/>
    <n v="1535"/>
    <s v="successful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  <s v="Musical and Spaces"/>
  </r>
  <r>
    <n v="3759"/>
    <s v="Pared Down Productions"/>
    <s v="A production company specializing in small-scale musicals"/>
    <b v="0"/>
    <n v="4000"/>
    <n v="4409.7700000000004"/>
    <s v="successful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s v="Musical and Spaces"/>
  </r>
  <r>
    <n v="3760"/>
    <s v="Song of the Sea"/>
    <s v="Two Shows: SIRENS and The Girl From Bare Cove. A community of artists determined to give voice to survivors of sexual violence."/>
    <b v="0"/>
    <n v="5000"/>
    <n v="5050.7700000000004"/>
    <s v="successful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  <s v="Musical and Spaces"/>
  </r>
  <r>
    <n v="3761"/>
    <s v="MARSHA - a girl who does bad things"/>
    <s v="liveartshow returns with a new work at the Arcola this summer. Marsha is a story combining opera, dance and theatre... with a unicorn"/>
    <b v="0"/>
    <n v="500"/>
    <n v="500"/>
    <s v="successful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s v="Musical and Spaces"/>
  </r>
  <r>
    <n v="3762"/>
    <s v="iolite the musical"/>
    <s v="We are trying to raise money to perform a musical we have written, called &quot;Iolite&quot;, at the Edinburgh Fringe in 2015."/>
    <b v="0"/>
    <n v="1250"/>
    <n v="1328"/>
    <s v="successful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  <s v="Musical and Spaces"/>
  </r>
  <r>
    <n v="3763"/>
    <s v="[title of show] â€” The Chicago Storefront Premiere"/>
    <s v="A musical about two guys writing a musical about...two guys writing a musical."/>
    <b v="0"/>
    <n v="5000"/>
    <n v="5000"/>
    <s v="successful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  <s v="Musical and Spaces"/>
  </r>
  <r>
    <n v="3764"/>
    <s v="Agape Performing Arts Company, a Ministry of OLG"/>
    <s v="Talented, hard-working performers for Into the Woods JR need your help in renting microphones for our show!"/>
    <b v="0"/>
    <n v="1500"/>
    <n v="1500"/>
    <s v="successful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  <s v="Musical and Spaces"/>
  </r>
  <r>
    <n v="3765"/>
    <s v="Before and After"/>
    <s v="An new musical from Laura Grill &amp; Misha Chowdhury about relationships, Relationships, and the moments that change everything."/>
    <b v="0"/>
    <n v="7000"/>
    <n v="7942"/>
    <s v="successful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  <s v="Musical and Spaces"/>
  </r>
  <r>
    <n v="3766"/>
    <s v="Held Momentarily The Musical Takes FringeNYC"/>
    <s v="Trapped on a stalled New York subway, seven strangers realize it's not just the train that's stuck."/>
    <b v="0"/>
    <n v="10000"/>
    <n v="10265.01"/>
    <s v="successful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  <s v="Musical and Spaces"/>
  </r>
  <r>
    <n v="3767"/>
    <s v="Accidental Artists Lab"/>
    <s v="A ragtag crew collaborating on a live performance for the first time, with music as their medium and NYC as their inspiration."/>
    <b v="0"/>
    <n v="2000"/>
    <n v="2335"/>
    <s v="successful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  <s v="Musical and Spaces"/>
  </r>
  <r>
    <n v="3768"/>
    <s v="Unexpected Stage's Dani Girl, A New Musical"/>
    <s v="Meet Dani, a 9 year old battling leukemia. This witty musical inspires us to believe in the indomitable power of human imagination."/>
    <b v="0"/>
    <n v="4000"/>
    <n v="4306.1099999999997"/>
    <s v="successful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  <s v="Musical and Spaces"/>
  </r>
  <r>
    <n v="3769"/>
    <s v="The Last Five Years Distinction Project"/>
    <s v="&quot;I wanted to tell the story of two people in love, who were never in the same place at the same time.&quot;- Jason Robert Brown"/>
    <b v="0"/>
    <n v="1100"/>
    <n v="1100"/>
    <s v="successful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  <s v="Musical and Spaces"/>
  </r>
  <r>
    <n v="3770"/>
    <s v="The White Feather: a new musical"/>
    <s v="The incredible story of woman's fight to clear her brother from the charge of cowardice in the Great War, brought to life musically"/>
    <b v="0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  <s v="Musical and Spaces"/>
  </r>
  <r>
    <n v="3771"/>
    <s v="COME OUT SWINGIN'!"/>
    <s v="I would like to make a demo recording of six songs from COME OUT SWINGIN'!"/>
    <b v="0"/>
    <n v="1000"/>
    <n v="1460"/>
    <s v="successful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  <s v="Musical and Spaces"/>
  </r>
  <r>
    <n v="3772"/>
    <s v="Make &quot;Tonya and Nancy&quot; a Rock Opera!"/>
    <s v="A dark comedy about two girls, one knee, and the 1994 Olympics. Help us make sure &quot;Tonya and Nancy&quot; rocks!"/>
    <b v="0"/>
    <n v="5000"/>
    <n v="5510"/>
    <s v="successful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  <s v="Musical and Spaces"/>
  </r>
  <r>
    <n v="3773"/>
    <s v="Dundee: A Hip-Hopera"/>
    <s v="A dramatic hip-hopera, inspired from monologues written by the performers."/>
    <b v="0"/>
    <n v="5000"/>
    <n v="5410"/>
    <s v="successful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  <s v="Musical and Spaces"/>
  </r>
  <r>
    <n v="3774"/>
    <s v="Mabel Moon Goes to Earth!"/>
    <s v="Mabel Moon and her co-pilot Silvertoes are coming to earth in the form of a 35 minute interactive and educational musical adventure  !"/>
    <b v="0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  <s v="Musical and Spaces"/>
  </r>
  <r>
    <n v="3775"/>
    <s v="TRAVIS KENT : MY FIRST TIME live and unprotected at 54 BELOW"/>
    <s v="Travis Kent joins forces with some of today's brightest contemporary composers for an evening full of firsts at 54 Below."/>
    <b v="0"/>
    <n v="2000"/>
    <n v="2005"/>
    <s v="successful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  <s v="Musical and Spaces"/>
  </r>
  <r>
    <n v="3776"/>
    <s v="Peter Pan is out of pixie dust &amp; can't fly without your help"/>
    <s v="The volunteers of TACFA work to &quot;create community through the arts&quot; by putting on a Broadway show that everyone can afford to  attend."/>
    <b v="0"/>
    <n v="8000"/>
    <n v="8537"/>
    <s v="successful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  <s v="Musical and Spaces"/>
  </r>
  <r>
    <n v="3777"/>
    <s v="The Musical Adventure of Mimi and the Ghosts"/>
    <s v="This musical adventure is a funny and heartwarming story of Mimi, a rebellious young girl who is spirited to Ghostlynd."/>
    <b v="0"/>
    <n v="2000"/>
    <n v="2864"/>
    <s v="successful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  <s v="Musical and Spaces"/>
  </r>
  <r>
    <n v="3778"/>
    <s v="Give a Puppet a Hand"/>
    <s v="Sponsor an AVENUE Q puppet for The Barn Players April 2015 production."/>
    <b v="0"/>
    <n v="2400"/>
    <n v="2521"/>
    <s v="successful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  <s v="Musical and Spaces"/>
  </r>
  <r>
    <n v="3779"/>
    <s v="&quot;The Last Adam&quot; A New Musical, NYC reading"/>
    <s v="A fresh, re-telling of the Jesus story for a new generation."/>
    <b v="0"/>
    <n v="15000"/>
    <n v="15597"/>
    <s v="successful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s v="Musical and Spaces"/>
  </r>
  <r>
    <n v="3780"/>
    <s v="Melissa Youth OnSTAGE Season 5. Act Like you Mean it!"/>
    <s v="Melissa Youth OnSTAGE (MYO) provides kids in North Collin County with the very best in youth theatre opportunities."/>
    <b v="0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s v="Musical and Spaces"/>
  </r>
  <r>
    <n v="3781"/>
    <s v="I GOT FIRED - Keith and Jenny are back!"/>
    <s v="Support Keith in his journey from unemployment to Off-Broadway in the triumphant return of I GOT FIRED: A SORT-OF-TRUE REVENGE MUSICAL."/>
    <b v="0"/>
    <n v="4500"/>
    <n v="4935"/>
    <s v="successful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  <s v="Musical and Spaces"/>
  </r>
  <r>
    <n v="3782"/>
    <s v="No Horizon - The forgotten story, told in a unique musical."/>
    <s v="No Horizon.  A unique musical inspired by the remarkable, forgotten story of Nicholas Saunderson - a tale of passion and aspiration."/>
    <b v="0"/>
    <n v="2000"/>
    <n v="2035"/>
    <s v="successful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  <s v="Musical and Spaces"/>
  </r>
  <r>
    <n v="3783"/>
    <s v="Help DORO &amp; DIEGA find their way to the Orlando FRINGE 2016"/>
    <s v="Help fund Doro &amp; Diega's journey to the Orlando Fringe 2016. A brand new choose-your-own adventure musical!"/>
    <b v="0"/>
    <n v="1200"/>
    <n v="1547"/>
    <s v="successful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s v="Musical and Spaces"/>
  </r>
  <r>
    <n v="3784"/>
    <s v="Whitehall Theatre Presents: Little Shop of Horrors"/>
    <s v="This year, we will be producing the cult classic Little Shop of Horrors with your proceeds going towards venue and production costs."/>
    <b v="0"/>
    <n v="1000"/>
    <n v="1150"/>
    <s v="successful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  <s v="Musical and Spaces"/>
  </r>
  <r>
    <n v="3785"/>
    <s v="Send &quot;Pawn&quot; to Edinburgh!"/>
    <s v="Chess. Betrayal. Blueberry yoghurts. &quot;Pawn&quot; - a new musical by Oxford students - needs funding to go to the Edinburgh Fringe!"/>
    <b v="0"/>
    <n v="2000"/>
    <n v="3015"/>
    <s v="successful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  <s v="Musical and Spaces"/>
  </r>
  <r>
    <n v="3786"/>
    <s v="Puberty the Musical: Original Cast Recording"/>
    <s v="The brainchild of Coleman Peterson and Janice Gilbert.  The funding will be used to professionally record the songs."/>
    <b v="0"/>
    <n v="6000"/>
    <n v="6658"/>
    <s v="successful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  <s v="Musical and Spaces"/>
  </r>
  <r>
    <n v="3787"/>
    <s v="Happiest Show On Earth Production Sponsor"/>
    <s v="The Happiest Show on Earth is a Disney musical revue to benefit the Make-A-Wish foundation. Funds for production needed."/>
    <b v="0"/>
    <n v="350"/>
    <n v="351"/>
    <s v="successful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s v="Musical and Spaces"/>
  </r>
  <r>
    <n v="3788"/>
    <s v="WHAT'S A NICE JEWISH GIRL DOING IN A PLACE LIKE THIS?"/>
    <s v="A STORY OF BAGELS AND LOCKS!_x000a__x000a_A JEWISH GIRL FINDS HERSELF ON A UNEXPECTED TRIP TO_x000a_&quot;A SPIRITUAL EXPERIENCE&quot; !"/>
    <b v="0"/>
    <n v="75000"/>
    <n v="500"/>
    <s v="failed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  <s v="Musical and Spaces"/>
  </r>
  <r>
    <n v="3789"/>
    <s v="Austen a New Musical Play"/>
    <s v="This fabulous new play explores the little known love life of England's most famous romantic novelist, Jane Austen."/>
    <b v="0"/>
    <n v="3550"/>
    <n v="116"/>
    <s v="failed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  <s v="Musical and Spaces"/>
  </r>
  <r>
    <n v="3790"/>
    <s v="Funding a Performing Arts Theatre for Children and Adults"/>
    <s v="As a non profit graduate student at Penn,my passion is the arts, we need support to fund our new CHILDREN's DINNER THEATRE"/>
    <b v="0"/>
    <n v="15000"/>
    <n v="0"/>
    <s v="failed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  <s v="Musical and Spaces"/>
  </r>
  <r>
    <n v="3791"/>
    <s v="Spin! at The Cumming Playhouse"/>
    <s v="Spin! is an original musical comedy-drama presented by Blue Palm Productions."/>
    <b v="0"/>
    <n v="1500"/>
    <n v="0"/>
    <s v="failed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  <s v="Musical and Spaces"/>
  </r>
  <r>
    <n v="3792"/>
    <s v="BorikÃ©n: The Show"/>
    <s v="A cultural and historic journey through Puerto Rico's music and dance!"/>
    <b v="0"/>
    <n v="12500"/>
    <n v="35"/>
    <s v="failed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  <s v="Musical and 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b v="0"/>
    <n v="7000"/>
    <n v="4176"/>
    <s v="failed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  <s v="Musical and Spaces"/>
  </r>
  <r>
    <n v="3794"/>
    <s v="Jack and the Beanstalk, The Family Pantomime December 2015"/>
    <s v="Local boy turned producer returns with a brand new show, another talented cast, dazzling costumes and brand new set! Please support!"/>
    <b v="0"/>
    <n v="5000"/>
    <n v="50"/>
    <s v="failed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  <s v="Musical and Spaces"/>
  </r>
  <r>
    <n v="3795"/>
    <s v="Duodeca"/>
    <s v="Poppin Productions are currently entering the development stage of their very first production -  &quot;Duodeca&quot;."/>
    <b v="0"/>
    <n v="600"/>
    <n v="10"/>
    <s v="failed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  <s v="Musical and Spaces"/>
  </r>
  <r>
    <n v="3796"/>
    <s v="A Staged Reading of &quot;CALL ME TANIA&quot;"/>
    <s v="Part Psychological Thriller - Part Heartbreaking Drama - Part Spectacular Farce - 100% New American Musical Theatre"/>
    <s v="thriller"/>
    <n v="22500"/>
    <n v="1"/>
    <s v="failed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  <s v="Musical and Spaces"/>
  </r>
  <r>
    <n v="3797"/>
    <s v="FACING EAST: New LGBT Musical Eyes London Concert"/>
    <s v="FACING EAST, a dramatic new musical, follows an upstanding mormon couple facing the suicide of the gay son. Help us bring it to London!"/>
    <b v="0"/>
    <n v="6000"/>
    <n v="5380"/>
    <s v="failed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  <s v="Musical and Spaces"/>
  </r>
  <r>
    <n v="3798"/>
    <s v="&quot;Final Day,&quot; A Dramatic Musical Play (Broadway,Theater, NYC)"/>
    <s v="Ceasefire WWII. Yet Nazis continue the Holocaust.  A German &amp; a girl try to stop the execution of Christian,Gay &amp; Jewish prisoners."/>
    <b v="0"/>
    <n v="70000"/>
    <n v="1025"/>
    <s v="failed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  <s v="Musical and Spaces"/>
  </r>
  <r>
    <n v="3799"/>
    <s v="A Story Once Told"/>
    <s v="An original musical on it's way to the stage in Minneapolis, MN. Feel free to ask any questions."/>
    <b v="0"/>
    <n v="10000"/>
    <n v="402"/>
    <s v="failed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  <s v="Musical and Spaces"/>
  </r>
  <r>
    <n v="3800"/>
    <s v="Be The Change ~ The Children's Campaign"/>
    <s v="Playground was established in 2007 on the back of paper napkins and has since provided opportunities for over 800 boys and girls."/>
    <b v="0"/>
    <n v="22000"/>
    <n v="881"/>
    <s v="failed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  <s v="Musical and Spaces"/>
  </r>
  <r>
    <n v="3801"/>
    <s v="The Imaginary A Musical"/>
    <s v="The Imaginary : A Musical is a new musical adaptation based on the novel written by A.F. Harrold.       TheImaginaryAMusical.com"/>
    <b v="0"/>
    <n v="5000"/>
    <n v="426"/>
    <s v="failed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  <s v="Musical and Spaces"/>
  </r>
  <r>
    <n v="3802"/>
    <s v="The Lost Play of William Shakespeare"/>
    <s v="A musical about how Shakespeare was inspired to write only his own plays after the co-authored play Henry VI was taken."/>
    <b v="0"/>
    <n v="3000"/>
    <n v="0"/>
    <s v="failed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  <s v="Musical and Spaces"/>
  </r>
  <r>
    <n v="3803"/>
    <s v="Benjamin Button the Musical Concept Album"/>
    <s v="A fully orchestrated concept album of Benjamin Button the Musical!"/>
    <b v="0"/>
    <n v="12000"/>
    <n v="2358"/>
    <s v="failed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s v="Musical and Spaces"/>
  </r>
  <r>
    <n v="3804"/>
    <s v="Spring Awakening: The Hit Coming-of-Age Rock Musical"/>
    <s v="Basement Theatrics is producing Spring Awakening July 22-31, 2016 at 12th Ave Arts in Seattle, WA! Help make this the best it can be!"/>
    <b v="0"/>
    <n v="8000"/>
    <n v="0"/>
    <s v="failed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  <s v="Musical and Spaces"/>
  </r>
  <r>
    <n v="3805"/>
    <s v="&quot;Sounds By The River&quot; ( Original Musical)"/>
    <s v="&quot;Sounds By The River&quot; tells the story of a Detroit composer through_x000a_his music, poetry, and dance."/>
    <b v="0"/>
    <n v="150000"/>
    <n v="3"/>
    <s v="failed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  <s v="Musical and Spaces"/>
  </r>
  <r>
    <n v="3806"/>
    <s v="The Rhythm of Revolution - Charity Musical Production"/>
    <s v="A truly multicultural experience - Hip Hop, Bollywood, Classical Dancers #liveband #Revoultionary Script 19th July@NationalTheatre"/>
    <b v="0"/>
    <n v="7500"/>
    <n v="5"/>
    <s v="failed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  <s v="Musical and Spaces"/>
  </r>
  <r>
    <n v="3807"/>
    <s v="&quot;In the Heights&quot; at The University of Michigan"/>
    <s v="A vibrant, street-wise, and musical performance that follows the lives of stories of the community of Washington Heights..."/>
    <b v="0"/>
    <n v="1500"/>
    <n v="455"/>
    <s v="failed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  <s v="Musical and Spaces"/>
  </r>
  <r>
    <n v="3808"/>
    <s v="Time at the Bar! The road to Edinburgh"/>
    <s v="Following a sell-out run in Loughborough, Time at the Bar! is heading to this year's Fringe Festival... But we need your help!"/>
    <b v="0"/>
    <n v="1000"/>
    <n v="1000"/>
    <s v="successful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  <s v="plays"/>
  </r>
  <r>
    <n v="3809"/>
    <s v="15% of The Seagull Flies to Edinburgh"/>
    <s v="The story of two women trying to produce their own version of Chekhov's The Seagull with limited resources and unfettered enthusiasm."/>
    <b v="0"/>
    <n v="2000"/>
    <n v="2025"/>
    <s v="successful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  <s v="plays"/>
  </r>
  <r>
    <n v="3810"/>
    <s v="Romeo &amp; Juliet"/>
    <s v="Theater students of UMass present a large-scale theater collaboration that will revolutionize the way you see Shakespeare."/>
    <b v="0"/>
    <n v="1500"/>
    <n v="1826"/>
    <s v="successful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  <s v="plays"/>
  </r>
  <r>
    <n v="3811"/>
    <s v="The Merchant of Venice"/>
    <s v="The University of Exeter Shakespeare Society is touring its acclaimed show The Merchant of Venice to Stratford-upon-Avon!"/>
    <b v="0"/>
    <n v="250"/>
    <n v="825"/>
    <s v="successful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  <s v="plays"/>
  </r>
  <r>
    <n v="3812"/>
    <s v="Save &quot;The Stage Door&quot;"/>
    <s v="We are raising funds for our local theatre group &quot;The Stage Door&quot;. Funding required for lighting, stage equipment and productions."/>
    <b v="0"/>
    <n v="2000"/>
    <n v="2191"/>
    <s v="successful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  <s v="plays"/>
  </r>
  <r>
    <n v="3813"/>
    <s v="SUCKIN INJUN"/>
    <s v="A comedic play about hillbilly vampires and the absurdity of judging by appearances. Wanna live forever? Better watch what you drink."/>
    <b v="0"/>
    <n v="2100"/>
    <n v="2119.9899999999998"/>
    <s v="successful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  <s v="plays"/>
  </r>
  <r>
    <n v="3814"/>
    <s v="Eyes Shut. Door Open - A New Play by Cassie M. Seinuk"/>
    <s v="Wax Wings is proud to be presenting the premiere of EYES. SHUT DOOR OPEN, a new play by Boston playwright Cassie M. Seinuk."/>
    <b v="0"/>
    <n v="1500"/>
    <n v="2102"/>
    <s v="successful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  <s v="plays"/>
  </r>
  <r>
    <n v="3815"/>
    <s v="The Canterbury Shakespeare Festival - first season"/>
    <s v="Come and help us make the Canterbury Shakespeare Festival a reality"/>
    <b v="0"/>
    <n v="1000"/>
    <n v="1000.01"/>
    <s v="successful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  <s v="plays"/>
  </r>
  <r>
    <n v="3816"/>
    <s v="AFTER LIFE: Minnesota Fringe Festival 2014"/>
    <s v="A new play by Brandon Taitt._x000a_Presented by The Theatre Cosmic. _x000a_Premiering in August at the 2014 Minnesota Fringe Festival"/>
    <b v="0"/>
    <n v="1500"/>
    <n v="1788.57"/>
    <s v="successful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  <s v="plays"/>
  </r>
  <r>
    <n v="3817"/>
    <s v="TWIST: adapted from the novel Oliver Twist"/>
    <s v="Using 9 actors, TWIST focuses on the horror and unjust in 1837 London.  Think Peter and the Starcatcher meets American Horror Story."/>
    <b v="0"/>
    <n v="2000"/>
    <n v="2145"/>
    <s v="successful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  <s v="plays"/>
  </r>
  <r>
    <n v="3818"/>
    <s v="The AOA Presents: The Maiden of Orleans"/>
    <s v="The Arthurian Order of Avalon is attempting to raise funds to put on the annual Human Chessboard in March 2015!"/>
    <b v="0"/>
    <n v="250"/>
    <n v="570"/>
    <s v="successful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  <s v="plays"/>
  </r>
  <r>
    <n v="3819"/>
    <s v="A Kansas City Fringe Festival premiere: &quot;The Art is a Lie&quot;"/>
    <s v="Support this collection of new plays by Kansas City writers and the artists who are bringing it to life!"/>
    <b v="0"/>
    <n v="1000"/>
    <n v="1064"/>
    <s v="successful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  <s v="plays"/>
  </r>
  <r>
    <n v="3820"/>
    <s v="TUSENTACK THEATRE"/>
    <s v="Tusentack Theatre is a professional theatre company providing opportunities to adults who access Mental Health Services."/>
    <b v="0"/>
    <n v="300"/>
    <n v="430"/>
    <s v="successful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  <s v="plays"/>
  </r>
  <r>
    <n v="3821"/>
    <s v="Brooklyn Quartet, directed by reg e gaines. Spring of 2016"/>
    <s v="Brooklyn Quartet, directed by reg e gaines, in a collaboration of ambitious and unique storytelling, live music and cinematic staging,"/>
    <b v="0"/>
    <n v="3500"/>
    <n v="3659"/>
    <s v="successful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  <s v="plays"/>
  </r>
  <r>
    <n v="3822"/>
    <s v="Geschichten sollen leben"/>
    <s v="19 TheaterstÃ¼cke des Schnuppe Figurentheaters bei einem GroÃŸbrand zerstÃ¶rt - bitte unterstÃ¼tzt uns, den Wiederaufbau zu finanzieren"/>
    <b v="0"/>
    <n v="5000"/>
    <n v="5501"/>
    <s v="successful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  <s v="plays"/>
  </r>
  <r>
    <n v="3823"/>
    <s v="FEED"/>
    <s v="Feed, a new play by Garrett Markgraf (based on the novel by M.T. Anderson), Directed by Anna Marck at Oakland University."/>
    <b v="0"/>
    <n v="2500"/>
    <n v="2650"/>
    <s v="successful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  <s v="plays"/>
  </r>
  <r>
    <n v="3824"/>
    <s v="Count Your Blessings - A Verbatim Performance"/>
    <s v="the hardy presents a collaboration between Robbie Curran and Abram Rooney. Kemble House, 9th-14th August, every night at 8pm."/>
    <b v="0"/>
    <n v="250"/>
    <n v="270"/>
    <s v="successful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  <s v="plays"/>
  </r>
  <r>
    <n v="3825"/>
    <s v="Help keep girls in school in Burkina Faso"/>
    <s v="A girl in Burkina Faso is more likely to marry than finish high school. Public theatre can promote the need for girls to stay in school"/>
    <b v="0"/>
    <n v="5000"/>
    <n v="5271"/>
    <s v="successful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  <s v="plays"/>
  </r>
  <r>
    <n v="3826"/>
    <s v="DAY OF THE DOG by Blue Sparrow Theatre Company"/>
    <s v="This is the story about the Westons. One family who live with mental illness on a daily basis."/>
    <b v="0"/>
    <n v="600"/>
    <n v="715"/>
    <s v="successful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  <s v="plays"/>
  </r>
  <r>
    <n v="3827"/>
    <s v="BROKEN BISCUITS EDINBURGH"/>
    <s v="IAM TRYING TO TAKE MY DEBUT PLAY BROKEN BISCUITS TO EDINGBURGH FESTIVAL 2015 AND REALLY NEED SOME FUNDING TO HELP ME ACHIEVE THIS GOAL"/>
    <b v="0"/>
    <n v="3000"/>
    <n v="4580"/>
    <s v="successful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  <s v="plays"/>
  </r>
  <r>
    <n v="3828"/>
    <s v="A Few Brave Men: The Chosen Few"/>
    <s v="In 1942 three black and one Puerto Rican jazz musicians from Harlem join the segregated US Marines. We see &quot;Love In Time of War&quot;"/>
    <b v="0"/>
    <n v="5000"/>
    <n v="5000"/>
    <s v="successful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  <s v="plays"/>
  </r>
  <r>
    <n v="3829"/>
    <s v="Returning Home."/>
    <s v="A play that illustrates the symptoms of PTSD, shows its effect on families, and demonstrates some of the difficulties of treating it."/>
    <b v="0"/>
    <n v="500"/>
    <n v="501"/>
    <s v="successful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  <s v="plays"/>
  </r>
  <r>
    <n v="3830"/>
    <s v="Run Away"/>
    <s v="The Aeon Theatre company is producing another original play by Parker Hale at the Manhattan Reportory Theatre"/>
    <b v="0"/>
    <n v="100"/>
    <n v="225"/>
    <s v="successful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  <s v="plays"/>
  </r>
  <r>
    <n v="3831"/>
    <s v="Adopt a School for Shared Shakes Artists in the Schools"/>
    <s v="Help Shared Shakes to adopt Murphey Academy, a Title I elementary school in Greensboro for a full day of performances and workshops."/>
    <b v="0"/>
    <n v="500"/>
    <n v="530.11"/>
    <s v="successful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  <s v="plays"/>
  </r>
  <r>
    <n v="3832"/>
    <s v="SBYET 2016 Hairspray at the Lobero Theatre!"/>
    <s v="Santa Barbara Youth Ensemble is performing Hairspray at the Lobero. Help create beautiful memories for these kids by pledging today!"/>
    <b v="0"/>
    <n v="1200"/>
    <n v="1256"/>
    <s v="successful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  <s v="plays"/>
  </r>
  <r>
    <n v="3833"/>
    <s v="Shakespeare is Boffo! Teachers' Edition"/>
    <s v="Get more kids to love Shakespeare by developing the fun &amp; effective Shakespeare is Boffo! course as an replicable program for teachers."/>
    <s v="Comedy"/>
    <n v="1200"/>
    <n v="1400"/>
    <s v="successful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  <s v="plays"/>
  </r>
  <r>
    <n v="3834"/>
    <s v="Better to Have Loved...?"/>
    <s v="About the impact of addiction on relationships; my play hopes to inspire &amp; support those affected to connect with their own creativity"/>
    <b v="0"/>
    <n v="3000"/>
    <n v="3271"/>
    <s v="successful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  <s v="plays"/>
  </r>
  <r>
    <n v="3835"/>
    <s v="Support new theatre piece IT DOESN'T MATTER"/>
    <s v="IT DOESN'T MATTER is a new comedic piece of political theatre written by three enthusiastic students. Help us produce it at LIPA!"/>
    <b v="0"/>
    <n v="200"/>
    <n v="320"/>
    <s v="successful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  <s v="plays"/>
  </r>
  <r>
    <n v="3836"/>
    <s v="Home (The Place Where My Stuff Resides)"/>
    <s v="&quot;The surveyor said the foundation was shaky&quot;. A woman finds what it means to rebuild her marriage."/>
    <b v="0"/>
    <n v="800"/>
    <n v="900"/>
    <s v="successful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  <s v="plays"/>
  </r>
  <r>
    <n v="3837"/>
    <s v="Farcical Elements Presents Boeing-Boeing"/>
    <s v="A high-flying French farce with the thrust of a well-tuned jet engine"/>
    <b v="0"/>
    <n v="2000"/>
    <n v="2042"/>
    <s v="successful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b v="0"/>
    <n v="100000"/>
    <n v="100824"/>
    <s v="successful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b v="0"/>
    <n v="2000"/>
    <n v="2025"/>
    <s v="successful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  <s v="plays"/>
  </r>
  <r>
    <n v="3840"/>
    <s v="Tonight I'll be April"/>
    <s v="A gritty play looking at a modern day relationship, highlighting issues of mental health and abuse suffered by men."/>
    <b v="0"/>
    <n v="1"/>
    <n v="65"/>
    <s v="successful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b v="0"/>
    <n v="10000"/>
    <n v="872"/>
    <s v="failed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  <s v="plays"/>
  </r>
  <r>
    <n v="3842"/>
    <s v="Shakespeare's The Tempest: In-The-Round"/>
    <s v="Follow the sell-out Tree Folk Theatre, as we lead you through The Tempest with masks, puppetry and live music! 15th July - 3rd August"/>
    <b v="0"/>
    <n v="5000"/>
    <n v="1097"/>
    <s v="failed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  <s v="plays"/>
  </r>
  <r>
    <n v="3843"/>
    <s v="Vengeance Can Wait"/>
    <s v="Vengeance Can Wait navigates Japanese sub-culture as it charts a dark, twisted and touching, â€œdifferentâ€ kind of love story."/>
    <b v="0"/>
    <n v="5000"/>
    <n v="1065"/>
    <s v="failed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b v="0"/>
    <n v="9800"/>
    <n v="4066"/>
    <s v="failed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  <s v="plays"/>
  </r>
  <r>
    <n v="3845"/>
    <s v="Marilyn Madness &amp; Me"/>
    <s v="He met Marilyn. He became obsessed with Norma Jean. That changed everything._x000a__x000a_                                A play by Frank Furino"/>
    <b v="0"/>
    <n v="40000"/>
    <n v="842"/>
    <s v="failed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  <s v="plays"/>
  </r>
  <r>
    <n v="3846"/>
    <s v="My Insane Shakespeare"/>
    <s v="My Insane Shakespeare. An original play by Arthur Elbakyan premiering October 13th at United Solo, New York City."/>
    <b v="0"/>
    <n v="7000"/>
    <n v="189"/>
    <s v="failed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  <s v="plays"/>
  </r>
  <r>
    <n v="3847"/>
    <s v="Madame X"/>
    <s v="The production of the original play &quot;Madame X&quot; by Amanda Davison. Inspired by the painting by John Singer Sargent."/>
    <b v="0"/>
    <n v="10500"/>
    <n v="1697"/>
    <s v="failed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b v="0"/>
    <n v="13000"/>
    <n v="2129"/>
    <s v="failed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  <s v="plays"/>
  </r>
  <r>
    <n v="3849"/>
    <s v="Auf geht's beim Schichtl"/>
    <s v="Bayerische KomÃ¶die im Schaustellermillieu vor historischem Hintergrund des Oktoberfestes von Winfried Frey. UrauffÃ¼hrung September 2015"/>
    <b v="0"/>
    <n v="30000"/>
    <n v="2113"/>
    <s v="failed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  <s v="plays"/>
  </r>
  <r>
    <n v="3850"/>
    <s v="The Vagina Monologues 2015"/>
    <s v="V-Day is a global activist movement to end violence against women and girls."/>
    <b v="0"/>
    <n v="1000"/>
    <n v="38"/>
    <s v="failed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  <s v="plays"/>
  </r>
  <r>
    <n v="3851"/>
    <s v="Waving Goodbye"/>
    <s v="A play about the horrible choices we have to make every day. Should we take a risk, or take the road most travelled?"/>
    <b v="0"/>
    <n v="2500"/>
    <n v="852"/>
    <s v="failed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  <s v="plays"/>
  </r>
  <r>
    <n v="3852"/>
    <s v="Rob Base Presents Unequally Yoked The Stage Play"/>
    <s v="Writer/Director Lynette J. Blackwell presents the hilarious entangled love story of when evil and good attempt to coexist."/>
    <s v="horror"/>
    <n v="10000"/>
    <n v="20"/>
    <s v="failed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  <s v="plays"/>
  </r>
  <r>
    <n v="3853"/>
    <s v="The Original Laughter Therapist"/>
    <s v="A dose of One-woman &quot;Dramedy&quot; to cure those daily blues is just what the doctor ordered!"/>
    <b v="0"/>
    <n v="100000"/>
    <n v="26"/>
    <s v="failed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  <s v="plays"/>
  </r>
  <r>
    <n v="3854"/>
    <s v="The Case Of Soghomon Tehlirian"/>
    <s v="A play dedicated to the 100th anniversary of the Armenian Genocide."/>
    <b v="0"/>
    <n v="11000"/>
    <n v="1788"/>
    <s v="failed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  <s v="plays"/>
  </r>
  <r>
    <n v="3855"/>
    <s v="The Happy Family and Devoted Dreams new theater plays NYC"/>
    <s v="TWO NEW DARK COMEDIES OPENING IN NYC THIS APRIL AND MAY BY CHRISTOPHER B. LATRO _x000a_ABOUT FAMILY, AMBITION, LOVE AND GREED"/>
    <b v="0"/>
    <n v="1000"/>
    <n v="25"/>
    <s v="failed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  <s v="plays"/>
  </r>
  <r>
    <n v="3856"/>
    <s v="&quot;Trouble at the Gate&quot; play"/>
    <s v="Thought-provoking drama about one who gets so caught up in churchwork, loses the true meaning of serving God, &amp; has TROUBLE AT THE GATE"/>
    <b v="0"/>
    <n v="5000"/>
    <n v="1"/>
    <s v="failed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  <s v="plays"/>
  </r>
  <r>
    <n v="3857"/>
    <s v="I support Molding Heartz"/>
    <s v="The Ultimate Screenwriting Conference_x000a_is the experience showing screenwriters how to write and sell a screenplay in hollywood!"/>
    <b v="0"/>
    <n v="5000"/>
    <n v="260"/>
    <s v="failed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b v="0"/>
    <n v="500"/>
    <n v="10"/>
    <s v="failed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  <s v="plays"/>
  </r>
  <r>
    <n v="3859"/>
    <s v="What Dreams Were Made Of"/>
    <s v="This is a play that will have each and everyone that sees it thinking about the dreams they had growing up. It's a dramady"/>
    <b v="0"/>
    <n v="2500"/>
    <n v="1"/>
    <s v="failed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b v="0"/>
    <n v="6000"/>
    <n v="1060"/>
    <s v="failed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s v="plays"/>
  </r>
  <r>
    <n v="3861"/>
    <s v="READY OR NOT HERE I COME"/>
    <s v="THE COMING OF THE LORD!"/>
    <b v="0"/>
    <n v="2000"/>
    <n v="100"/>
    <s v="failed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  <s v="plays"/>
  </r>
  <r>
    <n v="3862"/>
    <s v="The Container Play"/>
    <s v="The hit immersive theatre experience of England comes to Corpus Christi!"/>
    <b v="0"/>
    <n v="7500"/>
    <n v="1"/>
    <s v="failed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  <s v="plays"/>
  </r>
  <r>
    <n v="3863"/>
    <s v="Umma Yemaya"/>
    <s v="Umma Yemaya is  a play that examines the challenges of unconventional love. The Lady  and the Artist create their own world for love."/>
    <b v="0"/>
    <n v="6000"/>
    <n v="0"/>
    <s v="failed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  <s v="plays"/>
  </r>
  <r>
    <n v="3864"/>
    <s v="Grammar Land Performances"/>
    <s v="I want to create a theatrical performance of the book Grammar Land and present it at schools to help children learn proper grammar."/>
    <b v="0"/>
    <n v="5000"/>
    <n v="60"/>
    <s v="failed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  <s v="plays"/>
  </r>
  <r>
    <n v="3865"/>
    <s v="Fellatia's-Fantastic-Fun-Time-Show"/>
    <s v="Sissy Entertainment delivers a delicious cabaret that blends comedic monologue, song, and traditional sketch comedy."/>
    <b v="0"/>
    <n v="2413"/>
    <n v="650"/>
    <s v="failed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  <s v="plays"/>
  </r>
  <r>
    <n v="3866"/>
    <s v="a feminine ending, brought to you by the East End Theatre Co"/>
    <s v="A funny, moving, witty piece about a girl, her oboe, and her dreams."/>
    <b v="0"/>
    <n v="2000"/>
    <n v="11"/>
    <s v="failed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  <s v="plays"/>
  </r>
  <r>
    <n v="3867"/>
    <s v="RUSSIAN PLAY &quot;HOW TO BE BRAVE&quot;"/>
    <s v="What do you know about Russian Culture? Our project helps the American children to find out about Russian literature."/>
    <b v="0"/>
    <n v="2000"/>
    <n v="251"/>
    <s v="failed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  <s v="plays"/>
  </r>
  <r>
    <n v="3868"/>
    <s v="1000 words (Canceled)"/>
    <s v="New collection of music by Scott Evan Davis!"/>
    <b v="0"/>
    <n v="5000"/>
    <n v="10"/>
    <s v="canceled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  <s v="Musical and Spaces"/>
  </r>
  <r>
    <n v="3869"/>
    <s v="The Masturbation Musical (Canceled)"/>
    <s v="A Musical about 3 women who pursue their Pleasure and end up finding themselves."/>
    <b v="0"/>
    <n v="13111"/>
    <n v="452"/>
    <s v="canceled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  <s v="Musical and Spaces"/>
  </r>
  <r>
    <n v="3870"/>
    <s v="MARTIN, LOVE, SEX &amp; RHYTHM The Musical Performance"/>
    <s v="M,L,S&amp;R it's a sexy rock/pop musical confronting contemporary gay issues with an all male cast singing and dancing to top 40 songs."/>
    <b v="0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  <s v="Musical and Spaces"/>
  </r>
  <r>
    <n v="3871"/>
    <s v="Pocket Monsters: A Musical Parody (Canceled)"/>
    <s v="Our musical is finally ready to come to life, and we're raising funds to help make that happen!"/>
    <b v="0"/>
    <n v="1500"/>
    <n v="40"/>
    <s v="canceled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  <s v="Musical and Spaces"/>
  </r>
  <r>
    <n v="3872"/>
    <s v="Shining Star Players (Canceled)"/>
    <s v="We are a brand new theatrical teen production company, and we need enough money to put on our first musical production."/>
    <b v="0"/>
    <n v="15000"/>
    <n v="0"/>
    <s v="canceled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s v="Musical and Spaces"/>
  </r>
  <r>
    <n v="3873"/>
    <s v="Dream Big, Work Hard Character Development Show Tour"/>
    <s v="Looking for $250 sponsors to help us provide in-house field trips to schools focusing on character development shows for children K-3."/>
    <b v="0"/>
    <n v="5500"/>
    <n v="0"/>
    <s v="canceled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  <s v="Musical and Spaces"/>
  </r>
  <r>
    <n v="3874"/>
    <s v="HEAL event - Selfless Acts of Love - Musical Extravaganza"/>
    <s v="An exploration of arts, dance, music and theater bought to you by a talented team of performing arts enthusiasts - a FUNdraising event"/>
    <b v="0"/>
    <n v="620"/>
    <n v="0"/>
    <s v="canceled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  <s v="Musical and Spaces"/>
  </r>
  <r>
    <n v="3875"/>
    <s v="&quot;Sweeney Todd&quot; - NÃ¸rrebro Musicalteater (Canceled)"/>
    <s v="Det nystartede vÃ¦kstlagsteater NÃ¸rrebro Musicalteater's hÃ¥rrejsende opsÃ¦tning af horror-musicalen &quot;Sweeney Todd&quot;!"/>
    <b v="0"/>
    <n v="30000"/>
    <n v="0"/>
    <s v="canceled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  <s v="Musical and Spaces"/>
  </r>
  <r>
    <n v="3876"/>
    <s v="Drinking with Angelika - Marlowe Studio Canterbury May 2016"/>
    <s v="Hopefully a successful Campaign will bring this original musical back to the stage for performances on 26th, 27th and 28th May 2016."/>
    <b v="0"/>
    <n v="3900"/>
    <n v="2059"/>
    <s v="canceled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  <s v="Musical and Spaces"/>
  </r>
  <r>
    <n v="3877"/>
    <s v="Does NY Heart Me? The Musical (Canceled)"/>
    <s v="Help us record the concept album and stage grand concerts with a fantastic cast and orchestra. Get your tickets, music and more!"/>
    <b v="0"/>
    <n v="25000"/>
    <n v="1241"/>
    <s v="canceled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  <s v="Musical and Spaces"/>
  </r>
  <r>
    <n v="3878"/>
    <s v="Boys In The Arts Scholarship Program (Canceled)"/>
    <s v="Encouraging young males to engage in vocational development in the art of musical theater and related dance classes."/>
    <b v="0"/>
    <n v="18000"/>
    <n v="10"/>
    <s v="canceled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  <s v="Musical and Spaces"/>
  </r>
  <r>
    <n v="3879"/>
    <s v="Theatre 'Portable' Royal (Canceled)"/>
    <s v="Theatre â€˜Portableâ€™ Royal is a portable, fully working, 40 seater theatre which will tour the UK and beyond!"/>
    <b v="0"/>
    <n v="15000"/>
    <n v="0"/>
    <s v="canceled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  <s v="Musical and Spaces"/>
  </r>
  <r>
    <n v="3880"/>
    <s v="Thoroughly Modern Millie (Canceled)"/>
    <s v="With Russell Grant as Mrs Meers, this classic musical taps into London's Theatro Technis 1-25 October 2014 for its UK fringe premiere!"/>
    <b v="0"/>
    <n v="7500"/>
    <n v="980"/>
    <s v="canceled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  <s v="Musical and Spaces"/>
  </r>
  <r>
    <n v="3881"/>
    <s v="My Real Mother's Name is... (Canceled)"/>
    <s v="A musical journey coming to the Blue Venue at the 2017 Orlando Fringe Festival!"/>
    <b v="0"/>
    <n v="500"/>
    <n v="25"/>
    <s v="canceled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  <s v="Musical and Spaces"/>
  </r>
  <r>
    <n v="3882"/>
    <s v="Mephistopheles by R. Garth &amp; The S.O.L. (Canceled)"/>
    <s v="A musical vision of the Faust tale... how he signed his soul to the devil Mephistopheles to find Lori, the love of his life."/>
    <b v="0"/>
    <n v="30000"/>
    <n v="0"/>
    <s v="canceled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  <s v="Musical and Spaces"/>
  </r>
  <r>
    <n v="3883"/>
    <s v="CAGED - A New Musical (Canceled)"/>
    <s v="CAGED - A New Musical is the story of One Passion, One Voice, One Dream. - One man's quest to become the woman he always wanted to be."/>
    <b v="0"/>
    <n v="15000"/>
    <n v="0"/>
    <s v="canceled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  <s v="Musical and Spaces"/>
  </r>
  <r>
    <n v="3884"/>
    <s v="Alive Portrait Of Christ in Pembroke Township, IL (Canceled)"/>
    <s v="The Group M3 is striving to give one of the poorest towns in the country hope again this Easter Holiday."/>
    <b v="0"/>
    <n v="10000"/>
    <n v="0"/>
    <s v="canceled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  <s v="Musical and Spaces"/>
  </r>
  <r>
    <n v="3885"/>
    <s v="THE SESSIONS - The Beatles at Abbey Road Studios (Canceled)"/>
    <s v="A LIVE musical spectacular theatrical experience of The Beatles recording sessions at Abbey Road Studios."/>
    <b v="0"/>
    <n v="375000"/>
    <n v="0"/>
    <s v="canceled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  <s v="Musical and Spaces"/>
  </r>
  <r>
    <n v="3886"/>
    <s v="a (Canceled)"/>
    <n v="1"/>
    <b v="0"/>
    <n v="10000"/>
    <n v="0"/>
    <s v="canceled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  <s v="Musical and Spaces"/>
  </r>
  <r>
    <n v="3887"/>
    <s v="SUPER!: An Original Musical (KC Fringe 2015) (Canceled)"/>
    <s v="&quot;SUPER!: An Original Musical&quot; is an original work written by Ryan Hruza. This campaign is to fund the production and pay the cast/crew!"/>
    <b v="0"/>
    <n v="2000"/>
    <n v="35"/>
    <s v="canceled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  <s v="Musical and Spaces"/>
  </r>
  <r>
    <n v="3888"/>
    <s v="Popinjay Productions' The Odyssey"/>
    <s v="We are devising a vibrant new adaptation of Homer's The Odyssey featuring dynamic storytelling, stunning visuals and original music."/>
    <b v="0"/>
    <n v="2000"/>
    <n v="542"/>
    <s v="failed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  <s v="plays"/>
  </r>
  <r>
    <n v="3889"/>
    <s v="Sherri's Playhouse Present's A Heavenly Hand!"/>
    <s v="A romantic comedy about a girl trying to figure out what to do with her life and an angel who comes to help her."/>
    <b v="0"/>
    <n v="8000"/>
    <n v="118"/>
    <s v="failed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  <s v="plays"/>
  </r>
  <r>
    <n v="3890"/>
    <s v="Something Wicked This Way Comes"/>
    <s v="Will Power Troupe is the only US group invited to perform in London's Shakespeare Festival. We need your help to bring the USA to UK!"/>
    <b v="0"/>
    <n v="15000"/>
    <n v="2524"/>
    <s v="failed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  <s v="plays"/>
  </r>
  <r>
    <n v="3891"/>
    <s v="Out of the Box: A Mime Story"/>
    <s v="A comedy about a mime who dreams of becoming a stand up comedian."/>
    <b v="0"/>
    <n v="800"/>
    <n v="260"/>
    <s v="failed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  <s v="plays"/>
  </r>
  <r>
    <n v="3892"/>
    <s v="The Sea Horse, presented by Different Stages"/>
    <s v="Saloon owner Gertude Blum mistrusts all men and scorns love, but sailor Harry Bales' romantic dreams force her to face her tragic past."/>
    <b v="0"/>
    <n v="1000"/>
    <n v="0"/>
    <s v="failed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  <s v="plays"/>
  </r>
  <r>
    <n v="3893"/>
    <s v="MY PRIVATE REVOLUTION"/>
    <s v="An inspiring story of a young girl's journey from childhood to adulthood told through monologue, dialogue, poetry and music and dance."/>
    <b v="0"/>
    <n v="50000"/>
    <n v="10775"/>
    <s v="failed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  <s v="plays"/>
  </r>
  <r>
    <n v="3894"/>
    <s v="MADE-UP: A Sitcom Theater Special"/>
    <s v="Ryan and Vanessa are hosting Christmas for the first time but instead of a happy celebration, they get a hilarious survival situation."/>
    <b v="0"/>
    <n v="15000"/>
    <n v="520"/>
    <s v="failed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  <s v="plays"/>
  </r>
  <r>
    <n v="3895"/>
    <s v="Vestige"/>
    <s v="A Transgender makeup artist calls into question the loyalty of her best friend in a 1980's circus while dealing with her dying mother."/>
    <b v="0"/>
    <n v="1000"/>
    <n v="50"/>
    <s v="failed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  <s v="plays"/>
  </r>
  <r>
    <n v="3896"/>
    <s v="Yorick and Company"/>
    <s v="Yorick and Co. is a comedy about a struggling theatre company whose mysterious benefactor starts haunting the show!"/>
    <b v="0"/>
    <n v="1600"/>
    <n v="170"/>
    <s v="failed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b v="0"/>
    <n v="2500"/>
    <n v="440"/>
    <s v="failed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b v="0"/>
    <n v="2500"/>
    <n v="814"/>
    <s v="failed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  <s v="plays"/>
  </r>
  <r>
    <n v="3899"/>
    <s v="RAIN | a theatrical production of life-changing proportions"/>
    <s v="More than just a play, RAIN is an outreach to hurting people who feel disengaged or rejected by others."/>
    <b v="0"/>
    <n v="10000"/>
    <n v="125"/>
    <s v="failed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  <s v="plays"/>
  </r>
  <r>
    <n v="3900"/>
    <s v="HUB Theatre Group presents John Logan's RED"/>
    <s v="HUB Theatre Group collaborates with local artists to present John Logan's RED to the community."/>
    <b v="0"/>
    <n v="2500"/>
    <n v="135"/>
    <s v="failed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  <s v="plays"/>
  </r>
  <r>
    <n v="3901"/>
    <s v="De Lewe: A Youth Movement(Traveling Show)"/>
    <s v="&quot;De Lewe&quot; deals with the critical issues within today's youth. It reminds us that standing together is stronger than falling apart."/>
    <b v="0"/>
    <n v="3000"/>
    <n v="25"/>
    <s v="failed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  <s v="plays"/>
  </r>
  <r>
    <n v="3902"/>
    <s v="Over Here Theatre/Scotchbonnet present: Love, Sex and Apps"/>
    <s v="Love, Sex and Apps is a double bill exploring the way in which we are both connected and disconnected with those around us."/>
    <b v="0"/>
    <n v="3000"/>
    <n v="1465"/>
    <s v="failed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  <s v="plays"/>
  </r>
  <r>
    <n v="3903"/>
    <s v="Know Thy Law"/>
    <s v="Based on the novel â€œKnow Thy Lawâ€, this powerful play gives the insight and understanding of the power of knowing the law of the land."/>
    <b v="0"/>
    <n v="1500"/>
    <n v="0"/>
    <s v="failed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  <s v="plays"/>
  </r>
  <r>
    <n v="3904"/>
    <s v="Black America from Prophets to Pimps"/>
    <s v="A play that will cover 4000 years of black history."/>
    <b v="0"/>
    <n v="10000"/>
    <n v="3"/>
    <s v="failed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  <s v="plays"/>
  </r>
  <r>
    <n v="3905"/>
    <s v="Antonym Theatre - &quot;STAIRCASES&quot;"/>
    <s v="&quot;STAIRCASES&quot; is a piece of collaborative new writing exploring 'L'esprit de l'escalier', or the conversations you wish you could have."/>
    <b v="0"/>
    <n v="1500"/>
    <n v="173"/>
    <s v="failed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  <s v="plays"/>
  </r>
  <r>
    <n v="3906"/>
    <s v="First Draft Theatre"/>
    <s v="We will workshop, stage and develop new writing, devised work and adaptations. A joyful leap into the possibilities of an idea!"/>
    <b v="0"/>
    <n v="1500"/>
    <n v="1010"/>
    <s v="failed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  <s v="plays"/>
  </r>
  <r>
    <n v="3907"/>
    <s v="Burqa&amp;Rifle: A Drama: Two Women, Two Cultues, Two Histories"/>
    <s v="Burqa&amp;Rifle dramatizes the  encounter between two women -- a vigilante and a convert to Islam."/>
    <b v="0"/>
    <n v="1000"/>
    <n v="153"/>
    <s v="failed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  <s v="plays"/>
  </r>
  <r>
    <n v="3908"/>
    <s v="Unconscious Subconscious"/>
    <s v="Death splits apart twin brothers in a questionable car accident. They shared dreams, and now they must share trials in the unknown."/>
    <b v="0"/>
    <n v="750"/>
    <n v="65"/>
    <s v="failed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  <s v="plays"/>
  </r>
  <r>
    <n v="3909"/>
    <s v="Woman2Woman"/>
    <s v="I am trying to put on a gospel comedy stage play that is full of laughter and life lessons as well that will change your life forever,"/>
    <b v="0"/>
    <n v="60000"/>
    <n v="135"/>
    <s v="failed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  <s v="plays"/>
  </r>
  <r>
    <n v="3910"/>
    <s v="&quot;SHERLOCK HOLMES AND THE SCARLET AVENGER&quot;"/>
    <s v="Join Sherlock Holmes and Dr. Watson as the first adventure together is dramatized live on-stage!  The game is afoot!"/>
    <b v="0"/>
    <n v="6000"/>
    <n v="185"/>
    <s v="failed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  <s v="plays"/>
  </r>
  <r>
    <n v="3911"/>
    <s v="Ministers of Grace"/>
    <s v="â€˜Ministers of Graceâ€™ imagines what the movie Ghostbusters would be like if written by William Shakespeare."/>
    <b v="0"/>
    <n v="8000"/>
    <n v="2993"/>
    <s v="failed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  <s v="plays"/>
  </r>
  <r>
    <n v="3912"/>
    <s v="JoLee Productions"/>
    <s v="Producing &amp; directing Jake's Women by Neil Simon opening July 9 and running through July 26 for Sonoma Arts Live"/>
    <b v="0"/>
    <n v="15000"/>
    <n v="1"/>
    <s v="failed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  <s v="plays"/>
  </r>
  <r>
    <n v="3913"/>
    <s v="The Great Gatsby at All-of-us Express Children's Theatre"/>
    <s v="â€œNo amount of fire or freshness can challenge what a man will store up in his ghostly heart.â€ â€“ The Great Gatsby"/>
    <b v="0"/>
    <n v="10000"/>
    <n v="1000"/>
    <s v="failed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  <s v="plays"/>
  </r>
  <r>
    <n v="3914"/>
    <s v="Support Catalan Drama: Skin in Flames, by Guillem Clua"/>
    <s v="Bots &amp; Barrals and StoneCrabs Theatre are excited to present the UK premiere of Guillem Clua's powerful Catalan drama Skin in Flames."/>
    <b v="0"/>
    <n v="2500"/>
    <n v="909"/>
    <s v="failed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  <s v="plays"/>
  </r>
  <r>
    <n v="3915"/>
    <s v="Hardcross"/>
    <s v="Following the enormous success of Hardcross, we are looking for new ways to bring this wonderful play to a wider audience."/>
    <b v="0"/>
    <n v="1500"/>
    <n v="5"/>
    <s v="failed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  <s v="plays"/>
  </r>
  <r>
    <n v="3916"/>
    <s v="Final exam"/>
    <s v="We're a small group of University students who need a little help making our final exam production the best product possible."/>
    <b v="0"/>
    <n v="2000"/>
    <n v="0"/>
    <s v="failed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  <s v="plays"/>
  </r>
  <r>
    <n v="3917"/>
    <s v="Romeo and Juliet by Cry of Curs"/>
    <s v="We place the actors and script to the fore, with productions stripped down to barest level, aiming to make theatre accessible."/>
    <b v="0"/>
    <n v="3500"/>
    <n v="10"/>
    <s v="failed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  <s v="plays"/>
  </r>
  <r>
    <n v="3918"/>
    <s v="The Singing Teacher"/>
    <s v="A fantastic new comedy coming to the West End 2014.  An Alan Ayckbourn meets Richard Curtis style comedy. Who knew singing was therapy!"/>
    <b v="0"/>
    <n v="60000"/>
    <n v="120"/>
    <s v="failed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  <s v="plays"/>
  </r>
  <r>
    <n v="3919"/>
    <s v="After The Blue"/>
    <s v="Two sisters living in a Cornish seaside town attempt to hide and escape from a life- circle of deceit, abuse, incest and revenge."/>
    <b v="0"/>
    <n v="5000"/>
    <n v="90"/>
    <s v="failed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  <s v="plays"/>
  </r>
  <r>
    <n v="3920"/>
    <s v="'SCARAMOUCHE JONES'' by Justin Butcher"/>
    <s v="An enthralling tale charting the ecstasies and tragedies behind the seven white masks of centenarian clown,Scaramouche Jones."/>
    <b v="0"/>
    <n v="2500"/>
    <n v="135"/>
    <s v="failed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  <s v="plays"/>
  </r>
  <r>
    <n v="3921"/>
    <s v="Shakespeare's R&amp;J - Chapel Lane Theatre Company"/>
    <s v="CLTC are crowdfunding for our latest production - Joe Calarco's brilliant adaptation of Shakespeare's most loved tragedy."/>
    <b v="0"/>
    <n v="3000"/>
    <n v="0"/>
    <s v="failed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  <s v="plays"/>
  </r>
  <r>
    <n v="3922"/>
    <s v="Truth, Dare, Promise to be Faithful Stage Play"/>
    <s v="TDPF is a play about a woman named Lisa who devotes her life to her marriage and ministry â€”since it is a woman place says her husband."/>
    <b v="0"/>
    <n v="750"/>
    <n v="61"/>
    <s v="failed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  <s v="plays"/>
  </r>
  <r>
    <n v="3923"/>
    <s v="Mrs Roosevelt Flies to London UK tour"/>
    <s v="Eleanor Roosevelt: Passionate campaigner for human rights, champion for peace, staunch supporter of FDR's policies, betrayed wife."/>
    <b v="0"/>
    <n v="11500"/>
    <n v="1384"/>
    <s v="failed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  <s v="plays"/>
  </r>
  <r>
    <n v="3924"/>
    <s v="THE MAGIC OF LAUGHTER WITH REGGIE RICE'S #TEAMDREAMERS"/>
    <s v="Help Comedy Illusionist Reggie Rice spread the magic of laughter as he takes his award-winning illusion show to a town near you!"/>
    <b v="0"/>
    <n v="15000"/>
    <n v="2290"/>
    <s v="failed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  <s v="plays"/>
  </r>
  <r>
    <n v="3925"/>
    <s v="Help Save High School Theater"/>
    <s v="Help Save High School Theater Program_x000a_Your donations will be used to purchase props, build sets, and costumes."/>
    <b v="0"/>
    <n v="150"/>
    <n v="15"/>
    <s v="failed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  <s v="plays"/>
  </r>
  <r>
    <n v="3926"/>
    <s v="Caryl Churchill's 'Top Girls' - NSW HSC Text"/>
    <s v="Producing syllabus-relevant theatre targeted to HSC students on the NSW Central Coast"/>
    <b v="0"/>
    <n v="5000"/>
    <n v="15"/>
    <s v="failed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b v="0"/>
    <n v="2500"/>
    <n v="25"/>
    <s v="failed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  <s v="plays"/>
  </r>
  <r>
    <n v="3928"/>
    <s v="CHARM by Philip Dawkins"/>
    <s v="&quot;Charm&quot; class is in session! Mama Darleena, a transgender African-American woman, shares rules for etiquette with her LGBTQ students."/>
    <b v="0"/>
    <n v="5000"/>
    <n v="651"/>
    <s v="failed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  <s v="plays"/>
  </r>
  <r>
    <n v="3929"/>
    <s v="Comedy Of Errors: Antioch Community High School"/>
    <s v="We need to raise funds to bring this elaborate production to life with special FX makeup, highly detailed sets, and costumes."/>
    <s v="Comedy"/>
    <n v="20000"/>
    <n v="453"/>
    <s v="failed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  <s v="plays"/>
  </r>
  <r>
    <n v="3930"/>
    <s v="Foundry Theatre Brisbane"/>
    <s v="We are a new and exciting semi-pro  theatre company who will support &amp; hire local actors &amp; writers in Brisbane &amp; Queensland."/>
    <b v="0"/>
    <n v="10000"/>
    <n v="0"/>
    <s v="failed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  <s v="plays"/>
  </r>
  <r>
    <n v="3931"/>
    <s v="Still I Weep"/>
    <s v="An original stage play designed to bring to light the long-term effects on adult survivors of childhood sexual abuse. We do survive!"/>
    <b v="0"/>
    <n v="8000"/>
    <n v="0"/>
    <s v="failed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  <s v="plays"/>
  </r>
  <r>
    <n v="3932"/>
    <s v="Improv Patrol &quot;The Gift of Your Story is Our Script&quot;"/>
    <s v="Audience tell stories from their life chooses the improv actors to re-enact the story on the spot via song, dance and theatrics."/>
    <b v="0"/>
    <n v="12000"/>
    <n v="1"/>
    <s v="failed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  <s v="plays"/>
  </r>
  <r>
    <n v="3933"/>
    <s v="Three for 5: A King's Story"/>
    <s v="Presenting the complete three part of writer/director Ty Foard's &quot;A King's Story&quot; ...a dramatic artistic one director play festival"/>
    <b v="0"/>
    <n v="7000"/>
    <n v="1102"/>
    <s v="failed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  <s v="plays"/>
  </r>
  <r>
    <n v="3934"/>
    <s v="&quot;A Measure of Normalcy&quot;"/>
    <s v="Lost youth and lost souls struggle to find meaning amid dingy basements, vanishing malls, and a bleak Midwestern summer."/>
    <b v="0"/>
    <n v="5000"/>
    <n v="550"/>
    <s v="failed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  <s v="plays"/>
  </r>
  <r>
    <n v="3935"/>
    <s v="Mr Mineshaft - A Play about Julius Eastman"/>
    <s v="Forgotten composer, virtuoso pianist, actor, and activist._x000a_I'm hoping to produce my play which explores Julius's life and music."/>
    <b v="0"/>
    <n v="3000"/>
    <n v="1315"/>
    <s v="failed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  <s v="plays"/>
  </r>
  <r>
    <n v="3936"/>
    <s v="End Breast Cancer"/>
    <s v="This stage play is a true story about one woman's fight against breast cancer while still having to deal with the adversities of life."/>
    <b v="0"/>
    <n v="20000"/>
    <n v="0"/>
    <s v="failed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  <s v="plays"/>
  </r>
  <r>
    <n v="3937"/>
    <s v="Fever - a workshop production"/>
    <s v="Support the artists of the new play FEVER: a story of love, friendship and sonnets. Donate to help us develop this production!"/>
    <b v="0"/>
    <n v="2885"/>
    <n v="2485"/>
    <s v="failed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  <s v="plays"/>
  </r>
  <r>
    <n v="3938"/>
    <s v="Broken Alley â€”Â Year 3"/>
    <s v="We Kickstarted Broken Alley Theatre in the summer of 2013. It's been an amazing two years. This year, BATx goes bigger than ever."/>
    <b v="0"/>
    <n v="3255"/>
    <n v="397"/>
    <s v="failed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  <s v="plays"/>
  </r>
  <r>
    <n v="3939"/>
    <s v="'Potter.' Funding 2015"/>
    <s v="'Potter.' is a parody of the popular Harry Potter series allowing aspiring actors a chance to work in a professional production."/>
    <b v="0"/>
    <n v="5000"/>
    <n v="5"/>
    <s v="failed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  <s v="plays"/>
  </r>
  <r>
    <n v="3940"/>
    <s v="Attraction"/>
    <s v="A Stage Play that will bring you to the edge of your seat , leave you thinkin and will also have you laughing while enjoyin the talent"/>
    <b v="0"/>
    <n v="5000"/>
    <n v="11"/>
    <s v="failed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b v="0"/>
    <n v="5500"/>
    <n v="50"/>
    <s v="failed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  <s v="plays"/>
  </r>
  <r>
    <n v="3942"/>
    <s v="Epic Proportions"/>
    <s v="In the 30's, two brothers, Benny and Phil, who go to the Arizona desert to be extras in a huge Biblical epic. Riotous comedy!"/>
    <b v="0"/>
    <n v="1200"/>
    <n v="0"/>
    <s v="failed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  <s v="plays"/>
  </r>
  <r>
    <n v="3943"/>
    <s v="Alexandra Petri's &quot;The Scrum&quot;  - Field Trip Theatre"/>
    <s v="Field Trip Theatre has  commissioned Alexandra Petri to write a world premiere play set in DC , &quot;The Scrum&quot;,"/>
    <b v="0"/>
    <n v="5000"/>
    <n v="1782"/>
    <s v="failed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  <s v="plays"/>
  </r>
  <r>
    <n v="3944"/>
    <s v="Shakespeare Shortened School Plays"/>
    <s v="My project is to finish writing all 38 of Shakespeare's Plays into shortened 15-20 minute Shortened versions and publish them in 1 year"/>
    <b v="0"/>
    <n v="5000"/>
    <n v="0"/>
    <s v="failed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  <s v="plays"/>
  </r>
  <r>
    <n v="3945"/>
    <s v="Camp Curtain Call: Star Wars (A Parody)"/>
    <s v="We do a theatre camp for kids every summer doing parady shows of diff stories for kids to learn theater. This year is Star Wars Parody."/>
    <b v="0"/>
    <n v="2000"/>
    <n v="5"/>
    <s v="failed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  <s v="plays"/>
  </r>
  <r>
    <n v="3946"/>
    <s v="DR. Mecurio's Mythical Marvels &amp; Beastiry"/>
    <s v="Dr. Mecurio's is an original work of fantasy designed and written for the stage."/>
    <b v="0"/>
    <n v="6000"/>
    <n v="195"/>
    <s v="failed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  <s v="plays"/>
  </r>
  <r>
    <n v="3947"/>
    <s v="Tell'em I'm Gonna Make It"/>
    <s v="Soon to be known as one of the greatest gospel stage plays of all times. Great hit in New England and now we want to take  it on tour"/>
    <b v="0"/>
    <n v="3000"/>
    <n v="101"/>
    <s v="failed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  <s v="plays"/>
  </r>
  <r>
    <n v="3948"/>
    <s v="The Barbican Photography Trip 2015"/>
    <s v="A group of 12 friends, separated by time, space, state borders and oceans want to head to London for the adventure of a lifetime."/>
    <b v="0"/>
    <n v="30000"/>
    <n v="0"/>
    <s v="failed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b v="0"/>
    <n v="10000"/>
    <n v="1577"/>
    <s v="failed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  <s v="plays"/>
  </r>
  <r>
    <n v="3950"/>
    <s v="The Great Elephant Repertory Company"/>
    <s v="With the Great Elephant Repertory we can reach those children who are perceived unreachable, educating them through performance art."/>
    <b v="0"/>
    <n v="4000"/>
    <n v="25"/>
    <s v="failed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  <s v="plays"/>
  </r>
  <r>
    <n v="3951"/>
    <s v="&quot;The Divide&quot; A Great New Play To Tour the USA"/>
    <s v="Set in Southern America â€œThe Divideâ€ is a stage play that touches on the issues that are forefront in America and the world."/>
    <b v="0"/>
    <n v="200000"/>
    <n v="1"/>
    <s v="failed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  <s v="plays"/>
  </r>
  <r>
    <n v="3952"/>
    <s v="ThÃ©Ã¢tre Polichinelle Show &quot;Clown-Ballet&quot;"/>
    <s v="This is the story about dreams of the kindly clown who indulge in reverie to be a ballet dancer! Every act is a funny sentimental story"/>
    <b v="0"/>
    <n v="26000"/>
    <n v="25"/>
    <s v="failed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  <s v="plays"/>
  </r>
  <r>
    <n v="3953"/>
    <s v="A Time Pirate's Love"/>
    <s v="Actors and actresses are needed to help me create a stage play. A stage play needs to be adapted from the book I wrote."/>
    <b v="0"/>
    <n v="17600"/>
    <n v="0"/>
    <s v="failed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  <s v="plays"/>
  </r>
  <r>
    <n v="3954"/>
    <s v="City of Joy"/>
    <s v="Despite hunger and conditions of a Calcutta slum, the people there know that life is precious. They have named it â€˜City of Joy.â€™"/>
    <b v="0"/>
    <n v="25000"/>
    <n v="0"/>
    <s v="failed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b v="0"/>
    <n v="1750"/>
    <n v="425"/>
    <s v="failed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  <s v="plays"/>
  </r>
  <r>
    <n v="3956"/>
    <s v="The Woman in Me"/>
    <s v="This saucy stage play chronicles the highs and lows of my life involving gangs, drugs and prison. The story is a transforming ministry."/>
    <b v="0"/>
    <n v="5500"/>
    <n v="0"/>
    <s v="failed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  <s v="plays"/>
  </r>
  <r>
    <n v="3957"/>
    <s v="Yada.Yada.Yada. An Unauthorized Seinfeld Event. 9 in 90"/>
    <s v="A play about something, or maybe nothing. Four actors depicting all 9 seasons of Seinfeld in 90 minutes."/>
    <b v="0"/>
    <n v="28000"/>
    <n v="7"/>
    <s v="failed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  <s v="plays"/>
  </r>
  <r>
    <n v="3958"/>
    <s v="Shakespeare with Noodles:  Henry IV"/>
    <s v="A children's theatre group constructing props out of swimming noodles to provide free Shakespeare in the parks to local communities."/>
    <b v="0"/>
    <n v="2000"/>
    <n v="641"/>
    <s v="failed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b v="0"/>
    <n v="1200"/>
    <n v="292"/>
    <s v="failed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  <s v="plays"/>
  </r>
  <r>
    <n v="3960"/>
    <s v="In The Time of New York"/>
    <s v="You are closer to your dreams than what you expect, your demons will always wait for you to realize them, theyâ€™ll torture you Manny."/>
    <b v="0"/>
    <n v="3000"/>
    <n v="45"/>
    <s v="failed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  <s v="plays"/>
  </r>
  <r>
    <n v="3961"/>
    <s v="New Edinburgh play"/>
    <s v="I've written a fun new play exploring the reality of gay stereotypes in 2014 - with accommodation and venue hire it needs some dough :)"/>
    <s v="Comedy"/>
    <n v="5000"/>
    <n v="21"/>
    <s v="failed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b v="0"/>
    <n v="1400"/>
    <n v="45"/>
    <s v="failed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  <s v="plays"/>
  </r>
  <r>
    <n v="3963"/>
    <s v="Une minute de silence"/>
    <s v="les effets de censeur sur l'immigration.Ã§a c'est une piÃ¨ce de l'histoire de la rÃ©volution en Iran jusqu'Ã  des meurtres en sÃ©rie en 1999"/>
    <b v="0"/>
    <n v="10000"/>
    <n v="0"/>
    <s v="failed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  <s v="plays"/>
  </r>
  <r>
    <n v="3964"/>
    <s v="MAMA'Z BA-B: The StagePlay"/>
    <s v="&quot;MAMA'Z BA-B&quot; is the story of Marcus Williams who struggles to find a place for himself as a young black male."/>
    <b v="0"/>
    <n v="2000"/>
    <n v="126"/>
    <s v="failed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  <s v="plays"/>
  </r>
  <r>
    <n v="3965"/>
    <s v="Fringe Fest: Take Comfort in Falling Forever"/>
    <s v="Andrew Heller producing a production of an original play for the Philadelphia Fringe Festival. Written and Directed by Andrew Heller"/>
    <b v="0"/>
    <n v="2000"/>
    <n v="285"/>
    <s v="failed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  <s v="plays"/>
  </r>
  <r>
    <n v="3966"/>
    <s v="Moroccan National Debate Team"/>
    <s v="MNDT will be the first Moroccan Team in history to participate in the WSDC. the worldâ€™s biggest high school debate tournament."/>
    <b v="0"/>
    <n v="7500"/>
    <n v="45"/>
    <s v="failed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b v="0"/>
    <n v="1700"/>
    <n v="410"/>
    <s v="failed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  <s v="plays"/>
  </r>
  <r>
    <n v="3968"/>
    <s v="Scarlet Letters (a play with songs)"/>
    <s v="&quot;On the breast of her gown, in fine red cloth, appeared the letter A.&quot; But what about the rest of the alphabet?"/>
    <b v="0"/>
    <n v="5000"/>
    <n v="527"/>
    <s v="failed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  <s v="plays"/>
  </r>
  <r>
    <n v="3969"/>
    <s v="Ghost Pirate Cruise on the Hudson Sept. 3rd"/>
    <s v="Board a pirate ship and sail with us on a midnight cruise into the dark realms of forgotten pirate lore with music, theater &amp; burlesque"/>
    <b v="0"/>
    <n v="2825"/>
    <n v="211"/>
    <s v="failed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b v="0"/>
    <n v="15000"/>
    <n v="11"/>
    <s v="failed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  <s v="plays"/>
  </r>
  <r>
    <n v="3971"/>
    <s v="The Sentinel &amp; The Showman"/>
    <s v="The timeless story of the struggling actor, the faithful agent and   the reality of what constitutes success and failure in Hollywood."/>
    <b v="0"/>
    <n v="14000"/>
    <n v="136"/>
    <s v="failed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  <s v="plays"/>
  </r>
  <r>
    <n v="3972"/>
    <s v="Valkyrie Theatre Company"/>
    <s v="We're a horror based theatre company in Oklahoma City beginning our first season of shows."/>
    <b v="0"/>
    <n v="1000"/>
    <n v="211"/>
    <s v="failed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  <s v="plays"/>
  </r>
  <r>
    <n v="3973"/>
    <s v="Staged Right Theatre First Season Campaign"/>
    <s v="Staged Right Theatre Company is putting on its first season this year, and we need your help with raising money to put on four plays!"/>
    <b v="0"/>
    <n v="5000"/>
    <n v="3905"/>
    <s v="failed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  <s v="plays"/>
  </r>
  <r>
    <n v="3974"/>
    <s v="The Taming of the Shrew"/>
    <s v="We are performing Shakespeare's &quot;The Taming of the Shrew&quot; in its original Elizabethan setting at the Oxford Shakespeare Festival."/>
    <b v="0"/>
    <n v="1000"/>
    <n v="320"/>
    <s v="failed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  <s v="plays"/>
  </r>
  <r>
    <n v="3975"/>
    <s v="Moon Over Mangroves"/>
    <s v="Four homeless Key West men are to be given a boat, but fates twist until only the moon and mangroves witness their earthly demise."/>
    <b v="0"/>
    <n v="678"/>
    <n v="0"/>
    <s v="failed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  <s v="plays"/>
  </r>
  <r>
    <n v="3976"/>
    <s v="R.U.R. at New Muses Theatre Company"/>
    <s v="Rossumâ€™s Universal Robots are the perfect workforce, without emotions, needs, or souls. But they are changing. Becoming more like us..."/>
    <b v="0"/>
    <n v="1300"/>
    <n v="620"/>
    <s v="failed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  <s v="plays"/>
  </r>
  <r>
    <n v="3977"/>
    <s v="Tales of a Dragon KNIGHT"/>
    <s v="Created for the greatest stages of the world, will captivate the hearts of its audience with a Powerful Story Line &amp; Magical creatures!"/>
    <b v="0"/>
    <n v="90000"/>
    <n v="1305"/>
    <s v="failed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  <s v="plays"/>
  </r>
  <r>
    <n v="3978"/>
    <s v="For Colored Girl Play Production"/>
    <s v="Staged play within the communities of eastern ( Kinston Wilson Wilmington ) North Carolina ! Funds will allow a child to attend! THX"/>
    <b v="0"/>
    <n v="2000"/>
    <n v="214"/>
    <s v="failed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  <s v="plays"/>
  </r>
  <r>
    <n v="3979"/>
    <s v="What a Gay Play - back, bigger and longer"/>
    <s v="After a successful premiere run at Edinburgh 2014, it's been rewritten and revised and is back for another run of Edinburgh fun in 2015"/>
    <s v="Comedy"/>
    <n v="6000"/>
    <n v="110"/>
    <s v="failed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  <s v="plays"/>
  </r>
  <r>
    <n v="3980"/>
    <s v="Romeo and Juliet: A Mesh-n-Groove Production"/>
    <s v="Itâ€™s your favorite classic with a twist. This summer, Chicago youth recreate Romeo and Juliet in The Mesh-n-Groove annual production!"/>
    <b v="0"/>
    <n v="2500"/>
    <n v="450"/>
    <s v="failed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  <s v="plays"/>
  </r>
  <r>
    <n v="3981"/>
    <s v="BEIRUT, LADY OF LEBANON"/>
    <s v="A Theatrical Production Celebrating the Lebanese Culture and the Human Spirit in Time of War."/>
    <b v="0"/>
    <n v="30000"/>
    <n v="1225"/>
    <s v="failed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  <s v="plays"/>
  </r>
  <r>
    <n v="3982"/>
    <s v="Flush - David Dipper - Break Point Theatre"/>
    <s v="Sex, deception, addiction, life. _x000a_A quality piece of relevant theatre at one of London's most vibrant and respected fringe theatres."/>
    <b v="0"/>
    <n v="850"/>
    <n v="170"/>
    <s v="failed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  <s v="plays"/>
  </r>
  <r>
    <n v="3983"/>
    <s v="A Season of Love and Music (Spring 2014)"/>
    <s v="Donâ€™t miss Golden Threadâ€™s new family-friendly play with live music about Ziryab, the 9th century musician and cultural trailblazer!"/>
    <b v="0"/>
    <n v="11140"/>
    <n v="3877"/>
    <s v="failed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  <s v="plays"/>
  </r>
  <r>
    <n v="3984"/>
    <s v="Fantastic Mr Fox - Novus Theatre"/>
    <s v="Novus Theatre bring you their new show 'Fantastic Mr Fox'. We hope to improve the pay for our cast and crew through Kickstarter."/>
    <b v="0"/>
    <n v="1500"/>
    <n v="95"/>
    <s v="failed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b v="0"/>
    <n v="2000"/>
    <n v="641"/>
    <s v="failed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  <s v="plays"/>
  </r>
  <r>
    <n v="3986"/>
    <s v="Hippolytos - Polish Tour"/>
    <s v="After a successful run at London's Cockpit Theatre, we are invited to perform in Gardzienice OPT and at Teatr Polski in Warsaw, Poland."/>
    <b v="0"/>
    <n v="5000"/>
    <n v="488"/>
    <s v="failed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  <s v="plays"/>
  </r>
  <r>
    <n v="3987"/>
    <s v="Write Now 5"/>
    <s v="Write Now 5 is a new writing festival in south east London promoting new work from emerging playwrights."/>
    <b v="0"/>
    <n v="400"/>
    <n v="151"/>
    <s v="failed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  <s v="plays"/>
  </r>
  <r>
    <n v="3988"/>
    <s v="Folk-Tales: What Stories Do Your Folks Tell?"/>
    <s v="An evening of of stories based both in myth and truth."/>
    <b v="0"/>
    <n v="1500"/>
    <n v="32"/>
    <s v="failed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  <s v="plays"/>
  </r>
  <r>
    <n v="3989"/>
    <s v="A Gentleman, A Lady and A Thug"/>
    <s v="I love to write. I have written and published my first book and everyone that read it enjoyed it. My dream is to one day write movies"/>
    <b v="0"/>
    <n v="3000"/>
    <n v="0"/>
    <s v="failed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b v="0"/>
    <n v="1650"/>
    <n v="69"/>
    <s v="failed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  <s v="plays"/>
  </r>
  <r>
    <n v="3991"/>
    <s v="NTACTheatre - North Texas Actor's Collaborative Theatre"/>
    <s v="North Texas first actor-driven theatre company needs your help"/>
    <b v="0"/>
    <n v="500"/>
    <n v="100"/>
    <s v="failed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  <s v="plays"/>
  </r>
  <r>
    <n v="3992"/>
    <s v="Tearing Down Cabrini-Green, a dynamic social commentary."/>
    <s v="A richly textured and intellectually powerful social commentary about family, community and America."/>
    <b v="0"/>
    <n v="10000"/>
    <n v="541"/>
    <s v="failed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  <s v="plays"/>
  </r>
  <r>
    <n v="3993"/>
    <s v="Invincible Diamonds: A Survivor's Guide"/>
    <s v="I am seeking to turn my collection of urban poetry into a stage play. My desire is to inspire victims to heal."/>
    <b v="0"/>
    <n v="50000"/>
    <n v="3"/>
    <s v="failed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  <s v="plays"/>
  </r>
  <r>
    <n v="3994"/>
    <s v="Poles Apart - A Play in 2 Acts"/>
    <s v="Is Henson willing to dare risk a theatrical speaking tour of his North Pole adventures...and more?"/>
    <b v="0"/>
    <n v="2000"/>
    <n v="5"/>
    <s v="failed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b v="0"/>
    <n v="200"/>
    <n v="70"/>
    <s v="failed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  <s v="plays"/>
  </r>
  <r>
    <n v="3996"/>
    <s v="Anansi the Spider - An African Folktale"/>
    <s v="The African tale of Anansi the Spider is that of a trickster who often uses cleverness and harmless jokes to get what he wants."/>
    <b v="0"/>
    <n v="3000"/>
    <n v="497"/>
    <s v="failed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  <s v="plays"/>
  </r>
  <r>
    <n v="3997"/>
    <s v="'Working Play Title'"/>
    <s v="We aim to produce a Professional Published Play for two days in October 2015 on Fri 30th &amp; Sat 31st with three performances in total."/>
    <b v="0"/>
    <n v="3000"/>
    <n v="0"/>
    <s v="failed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  <s v="plays"/>
  </r>
  <r>
    <n v="3998"/>
    <s v="Forsaken Angels-A New Play"/>
    <s v="Forsaken Angels, a powerful new play by William Leary, author of DCMTA's Best Of 2014 Play Masquerade."/>
    <b v="0"/>
    <n v="1250"/>
    <n v="715"/>
    <s v="failed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  <s v="plays"/>
  </r>
  <r>
    <n v="3999"/>
    <s v="The Sins of Seven Tables at the Edinburgh Fringe Festival"/>
    <s v="If tables had ears what tales would they tell? Sins of Seven Tables, a modern take on the 7 Deadlies, are they still sins?"/>
    <b v="0"/>
    <n v="7000"/>
    <n v="1156"/>
    <s v="failed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  <s v="plays"/>
  </r>
  <r>
    <n v="4000"/>
    <s v="The Escorts"/>
    <s v="An Enticing Trip into the World of Assisted Dying"/>
    <b v="0"/>
    <n v="8000"/>
    <n v="10"/>
    <s v="failed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b v="0"/>
    <n v="1200"/>
    <n v="453"/>
    <s v="failed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  <s v="plays"/>
  </r>
  <r>
    <n v="4002"/>
    <s v="Terry Pratchett's Wyrd Sisters"/>
    <s v="Bring Wyrd Sisters, a comedy of Shakespearean proportions, to small-town Texas. Loosely parodies the â€œScottish Play.â€"/>
    <b v="0"/>
    <n v="1250"/>
    <n v="23"/>
    <s v="failed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  <s v="plays"/>
  </r>
  <r>
    <n v="4003"/>
    <s v="MAMA BA-B: The Stage Play"/>
    <s v="&quot;MAMA'Z BA-B&quot; is the story of Marcus Williams who struggles to find a place for himself as a young black male."/>
    <b v="0"/>
    <n v="2000"/>
    <n v="201"/>
    <s v="failed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  <s v="plays"/>
  </r>
  <r>
    <n v="4004"/>
    <s v="South Florida Tours"/>
    <s v="Help Launch The Queen Into South Florida!"/>
    <b v="0"/>
    <n v="500"/>
    <n v="1"/>
    <s v="failed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  <s v="plays"/>
  </r>
  <r>
    <n v="4005"/>
    <s v="Bringing more Art to the Community"/>
    <s v="Help us bring more Art to the Community. It's our second production, Fences by August Wilson. Help us make it a success!"/>
    <b v="0"/>
    <n v="3000"/>
    <n v="40"/>
    <s v="failed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  <s v="plays"/>
  </r>
  <r>
    <n v="4006"/>
    <s v="&quot;The Norwegians&quot; Midwestern Tour"/>
    <s v="Olive and Betty have cheating boyfriends. The solution: Gus and Tor, two Norwegian hit men who specialize in solving such problems."/>
    <b v="0"/>
    <n v="30000"/>
    <n v="2"/>
    <s v="failed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  <s v="plays"/>
  </r>
  <r>
    <n v="4007"/>
    <s v="POLES APART - A PLAY IN 2 ACTS"/>
    <s v="Is the public ready to hear Matt's story? Is he willing to risk public speaking and the waning reputation among his own race?"/>
    <b v="0"/>
    <n v="2000"/>
    <n v="5"/>
    <s v="failed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  <s v="plays"/>
  </r>
  <r>
    <n v="4008"/>
    <s v="Lovers and Other Strangers at The Cockpit"/>
    <s v="Lovers and Other Strangers by RenÃ©e Taylor and Joseph Bologna, showing at The Cockpit theatre in Marylebone, 10th - 14th August 2015"/>
    <b v="0"/>
    <n v="1000"/>
    <n v="60"/>
    <s v="failed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  <s v="plays"/>
  </r>
  <r>
    <n v="4009"/>
    <s v="A play by Gabriel Kemlo about lost ideals, and new starts"/>
    <s v="Against the decline of Thatcherism, the fall of the Wall, and the rise of Acid House. This comedy is a 'Withnail &amp; I' for 1993."/>
    <b v="0"/>
    <n v="1930"/>
    <n v="75"/>
    <s v="failed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  <s v="plays"/>
  </r>
  <r>
    <n v="4010"/>
    <s v="The Connection Play 2014"/>
    <s v="JUNTO Productions is proud to present our first production, the premiere of The Connection, a play by Jeffrey Paul."/>
    <b v="0"/>
    <n v="7200"/>
    <n v="1742"/>
    <s v="failed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  <s v="plays"/>
  </r>
  <r>
    <n v="4011"/>
    <s v="Just Bryan, a radio drama"/>
    <s v="Radio drama about a failed comedian with the help of his Dictaphone friend Alan, tries to become a success whilst fighting his demons."/>
    <b v="0"/>
    <n v="250"/>
    <n v="19"/>
    <s v="failed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  <s v="plays"/>
  </r>
  <r>
    <n v="4012"/>
    <s v="The Butterfly Catcher"/>
    <s v="LEELA IS A 14 YEAR OLD GIRL. JONAH IS A 56 YEAR OLD MAN. IT'S BEEN GOING ON FOR 3 YEARS. HERE COMES THE NIGHT OF VIOLENT RECKONING."/>
    <b v="0"/>
    <n v="575"/>
    <n v="0"/>
    <s v="failed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  <s v="plays"/>
  </r>
  <r>
    <n v="4013"/>
    <s v="Harriet Tubman Woman Of Faith"/>
    <s v="Harriet Tubman Woman of Faith is a remarkable narrative about the life and faith of Harriet Tubman, told through a dream of a teenager."/>
    <b v="0"/>
    <n v="2000"/>
    <n v="26"/>
    <s v="failed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  <s v="plays"/>
  </r>
  <r>
    <n v="4014"/>
    <s v="Ministry theater"/>
    <s v="I am trying to put together a ministry theater company for junior / high schoolers that which puts on free shows in the SoCal area."/>
    <b v="0"/>
    <n v="9000"/>
    <n v="0"/>
    <s v="failed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s v="plays"/>
  </r>
  <r>
    <n v="4015"/>
    <s v="Shakespeare In The Park"/>
    <s v="FREE Shakespeare In the Park in Bergen County, NJ on July 24, 25, 31, and August 1. We need your support to help keep our show FREE"/>
    <b v="0"/>
    <n v="7000"/>
    <n v="1"/>
    <s v="failed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  <s v="plays"/>
  </r>
  <r>
    <n v="4016"/>
    <s v="MENTAL Play"/>
    <s v="A new play and project exploring challenges faced by young adults struggling with mental health issues in contemporary Britain."/>
    <b v="0"/>
    <n v="500"/>
    <n v="70"/>
    <s v="failed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b v="0"/>
    <n v="10000"/>
    <n v="105"/>
    <s v="failed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  <s v="plays"/>
  </r>
  <r>
    <n v="4018"/>
    <s v="Time Please Fringe"/>
    <s v="Funding for a production of Time Please at the Brighton Fringe 2017... and beyond."/>
    <b v="0"/>
    <n v="1500"/>
    <n v="130"/>
    <s v="failed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  <s v="plays"/>
  </r>
  <r>
    <n v="4019"/>
    <s v="We Don't Play Fight"/>
    <s v="Finally a crossover of the arts takes place! Theater &amp; LIVE Pro Wrestling. A unique story featuring TV Pro Wrestling without the TV."/>
    <b v="0"/>
    <n v="3500"/>
    <n v="29"/>
    <s v="failed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  <s v="plays"/>
  </r>
  <r>
    <n v="4020"/>
    <s v="Those That Fly"/>
    <s v="Having lived her whole life in the midst of a civil war, 11 year old Leyla dreams of being a pilot so she may fly her family to safety."/>
    <b v="0"/>
    <n v="600"/>
    <n v="100"/>
    <s v="failed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  <s v="plays"/>
  </r>
  <r>
    <n v="4021"/>
    <s v="Angels in Houston"/>
    <s v="Help a group of actors end bigotry in Houston, TX by supporting a  full production of Angels in America."/>
    <b v="0"/>
    <n v="15000"/>
    <n v="125"/>
    <s v="failed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  <s v="plays"/>
  </r>
  <r>
    <n v="4022"/>
    <s v="The Merchant of Venice as Shakespeare Heard It"/>
    <s v="Help us produce a video of the first Original Pronunciation Merchant of Venice."/>
    <b v="0"/>
    <n v="18000"/>
    <n v="12521"/>
    <s v="failed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  <s v="plays"/>
  </r>
  <r>
    <n v="4023"/>
    <s v="Forgive &amp; Forget"/>
    <s v="An original gospel stage play that explores the pain and hurt caused by those who struggle to forgive others!"/>
    <b v="0"/>
    <n v="7000"/>
    <n v="0"/>
    <s v="failed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b v="0"/>
    <n v="800"/>
    <n v="10"/>
    <s v="failed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  <s v="plays"/>
  </r>
  <r>
    <n v="4025"/>
    <s v="Financement et aide Ã  la crÃ©ation"/>
    <s v="Acteurs, scÃ©naristes et metteurs en scÃ¨ne souhaitant monter, 5 piÃ¨ces de thÃ©Ã¢tre ainsi que 3 courts mÃ©trages et 2 long-mÃ©trages."/>
    <b v="0"/>
    <n v="5000"/>
    <n v="250"/>
    <s v="failed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  <s v="plays"/>
  </r>
  <r>
    <n v="4026"/>
    <s v="Speak to my Soul: A Montage of Voices"/>
    <s v="This is a play that voices that stories of the black experience in America using spoken word, song and dance."/>
    <b v="0"/>
    <n v="4000"/>
    <n v="0"/>
    <s v="failed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  <s v="plays"/>
  </r>
  <r>
    <n v="4027"/>
    <s v="Lincoln High School presents: Little Shop of Horrors"/>
    <s v="Drama Students at Lincoln High School in Walla Walla, WA are working hard to present their excellent version of Little Shop of Horrors."/>
    <b v="0"/>
    <n v="3000"/>
    <n v="215"/>
    <s v="failed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  <s v="plays"/>
  </r>
  <r>
    <n v="4028"/>
    <s v="The Last King of the I.D.A. (Minnesota Fringe)"/>
    <s v="The 2014 Minnesota Fringe Festival brings the World Premiere of LightBright's one-act play, The Last King of the I.D.A."/>
    <b v="0"/>
    <n v="2000"/>
    <n v="561"/>
    <s v="failed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  <s v="plays"/>
  </r>
  <r>
    <n v="4029"/>
    <s v="Next 2 the Stage"/>
    <s v="A theater complex that educates as we entertain.  We will provide shows that inspire and theater classes that motivate."/>
    <b v="0"/>
    <n v="20000"/>
    <n v="0"/>
    <s v="failed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  <s v="plays"/>
  </r>
  <r>
    <n v="4030"/>
    <s v="The Martin and Lewis Tribute Show"/>
    <s v="The world's best and only tribute to Dean Martin and Jerry Lewis_x000a_ bringing back the Music, Laughter and the Love."/>
    <b v="0"/>
    <n v="2500"/>
    <n v="400"/>
    <s v="failed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b v="0"/>
    <n v="5000"/>
    <n v="0"/>
    <s v="failed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  <s v="plays"/>
  </r>
  <r>
    <n v="4032"/>
    <s v="The Modern Theater's 'Play It Forward' Fund"/>
    <s v="'Play it Forward' is a ticket bank for individuals in need. Fund a theater experience for someone that would otherwise go without!"/>
    <b v="0"/>
    <n v="6048"/>
    <n v="413"/>
    <s v="failed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  <s v="plays"/>
  </r>
  <r>
    <n v="4033"/>
    <s v="2020 Vision: a love story told over sixty years"/>
    <s v="Help us produce an iconic new verse play, set in the year 2020, with virtuoso acting and hauntingly beautiful words and music"/>
    <b v="0"/>
    <n v="23900"/>
    <n v="6141.99"/>
    <s v="failed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  <s v="plays"/>
  </r>
  <r>
    <n v="4034"/>
    <s v="Technical Design for Liberty Lake Community Theatre"/>
    <s v="This local community theatre needs a proper, efficient, SAFE and professional audio and lighting setup. Helps us raise the funds!"/>
    <b v="0"/>
    <n v="13500"/>
    <n v="200"/>
    <s v="failed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  <s v="plays"/>
  </r>
  <r>
    <n v="4035"/>
    <s v="The Lost Boy"/>
    <s v="&quot;Stories are where you go to look for the truth of your own life.&quot; (Frank Delaney)"/>
    <b v="0"/>
    <n v="10000"/>
    <n v="3685"/>
    <s v="failed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  <s v="plays"/>
  </r>
  <r>
    <n v="4036"/>
    <s v="3 Days In Savannah"/>
    <s v="&quot;3 Days In Savannah&quot; explores the issues of love, racism, and regret while reminding us that, &quot;life is a game and love is the prize.&quot;"/>
    <b v="0"/>
    <n v="6000"/>
    <n v="2823"/>
    <s v="failed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  <s v="plays"/>
  </r>
  <r>
    <n v="4037"/>
    <s v="The Pelican, by August Strindberg"/>
    <s v="The Pelican is a haunted play by one of Swedenâ€™s most renowned playwrights, August Strindberg, about a mother's tragic deceit."/>
    <b v="0"/>
    <n v="700"/>
    <n v="80"/>
    <s v="failed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b v="0"/>
    <n v="2500"/>
    <n v="301"/>
    <s v="failed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  <s v="plays"/>
  </r>
  <r>
    <n v="4039"/>
    <s v="Defiant Entertainment presents: The Park Bench"/>
    <s v="Help stage an original One Act Play that brings awareness to Alzheimer's in its debut performance."/>
    <b v="0"/>
    <n v="500"/>
    <n v="300"/>
    <s v="failed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  <s v="plays"/>
  </r>
  <r>
    <n v="4040"/>
    <s v="The Last Encore Musical"/>
    <s v="This nationally published book, set in the 70â€™s, tells the untold story of singers and a friendly reunion visit turning bad."/>
    <b v="0"/>
    <n v="8000"/>
    <n v="2500"/>
    <s v="failed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  <s v="plays"/>
  </r>
  <r>
    <n v="4041"/>
    <s v="In the Land of Gold"/>
    <s v="A bold, colouful, vibrant play centred around the last remaining monarchy of Africa."/>
    <b v="0"/>
    <n v="5000"/>
    <n v="21"/>
    <s v="failed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  <s v="plays"/>
  </r>
  <r>
    <n v="4042"/>
    <s v="Messages"/>
    <s v="Acting group and production for inner city youth, about inner city youth. The problems and stuation that they see everyday."/>
    <b v="0"/>
    <n v="10000"/>
    <n v="21"/>
    <s v="failed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  <s v="plays"/>
  </r>
  <r>
    <n v="4043"/>
    <s v="Not making potato salad here!"/>
    <s v="This could be my last play, need to bring my son out to see it before it's over.  Need to fly him here from BC"/>
    <b v="0"/>
    <n v="300"/>
    <n v="0"/>
    <s v="failed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  <s v="plays"/>
  </r>
  <r>
    <n v="4044"/>
    <s v="Cielito Lindo (Pretty Little One)"/>
    <s v="A bilingual play in The New Works Festival at UT that crosses cultures and explores what it means to be confident with who you are."/>
    <b v="0"/>
    <n v="600"/>
    <n v="225"/>
    <s v="failed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  <s v="plays"/>
  </r>
  <r>
    <n v="4045"/>
    <s v="The Hostages"/>
    <s v="&quot;The Hostages&quot; is about a bank robbery gone wrong, as we learn more about each characters, we question who are the actually hostages..."/>
    <b v="0"/>
    <n v="5000"/>
    <n v="1"/>
    <s v="failed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  <s v="plays"/>
  </r>
  <r>
    <n v="4046"/>
    <s v="Glenn Herman's EXPRESSIONS: The UnKnown"/>
    <s v="An eclectic One Man stage show, that takes the audience on a journey through vast personalities, as he discovers his true self...#Drama"/>
    <b v="0"/>
    <n v="5600"/>
    <n v="460"/>
    <s v="failed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b v="0"/>
    <n v="5000"/>
    <n v="110"/>
    <s v="failed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  <s v="plays"/>
  </r>
  <r>
    <n v="4048"/>
    <s v="Speechless"/>
    <s v="The unspoken story of growing up disabled with cerebral palsy and no speech. This inclusive company fights ignorance using dark humour."/>
    <b v="0"/>
    <n v="17000"/>
    <n v="3001"/>
    <s v="failed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  <s v="plays"/>
  </r>
  <r>
    <n v="4049"/>
    <s v="The Hounds of Reservoir - A Shakesperian Heist film"/>
    <s v="A caravan heist goes horribly wrong. When the rogues meet up to discuss the matter, they suspect one of them is the King's guard."/>
    <b v="0"/>
    <n v="20000"/>
    <n v="16"/>
    <s v="failed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  <s v="plays"/>
  </r>
  <r>
    <n v="4050"/>
    <s v="Ø¢Ù…ÙŠÙ† (Amen)"/>
    <s v="Amen is an important jarring story about the repercussions of reporting the war from the front lines and the war that follows them home"/>
    <b v="0"/>
    <n v="1500"/>
    <n v="1"/>
    <s v="failed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  <s v="plays"/>
  </r>
  <r>
    <n v="4051"/>
    <s v="Phantom of the Kun Opera"/>
    <s v="It is a heart-breaking life story of Wu family who tries to preserve the gem of Chinese Kun Opera through generations."/>
    <b v="0"/>
    <n v="500"/>
    <n v="0"/>
    <s v="failed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  <s v="plays"/>
  </r>
  <r>
    <n v="4052"/>
    <s v="Throw Like A Girl"/>
    <s v="This empowering piece encourages women to rise up and pursue their dreams, not by behaving like a boy but by,_x000a_â€œThrowing Like A Girl.â€"/>
    <b v="0"/>
    <n v="3000"/>
    <n v="1126"/>
    <s v="failed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b v="0"/>
    <n v="500"/>
    <n v="110"/>
    <s v="failed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b v="0"/>
    <n v="8880"/>
    <n v="0"/>
    <s v="failed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b v="0"/>
    <n v="5000"/>
    <n v="881"/>
    <s v="failed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  <s v="plays"/>
  </r>
  <r>
    <n v="4056"/>
    <s v="American Pride"/>
    <s v="American Pride is a play centered on the Poetry of one Iraq War veteran, and follows her journey through war and back home."/>
    <b v="0"/>
    <n v="1500"/>
    <n v="795"/>
    <s v="failed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b v="0"/>
    <n v="3500"/>
    <n v="775"/>
    <s v="failed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  <s v="plays"/>
  </r>
  <r>
    <n v="4058"/>
    <s v="Secret of Shahrazad (World Premier)"/>
    <s v="Help reveal the beauty of Islamic culture by launching this new adventure play celebrating Persian music, dance, and lore."/>
    <b v="0"/>
    <n v="3750"/>
    <n v="95"/>
    <s v="failed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  <s v="plays"/>
  </r>
  <r>
    <n v="4059"/>
    <s v="The Million Dollar Shot"/>
    <s v="A very Canadian children's play inspired by the tradition of British pantomimes like Aladdin, and the Nutcracker."/>
    <b v="0"/>
    <n v="10000"/>
    <n v="250"/>
    <s v="failed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  <s v="plays"/>
  </r>
  <r>
    <n v="4060"/>
    <s v="Good Evening, I'm Robert Service"/>
    <s v="A funny, poignant play that revives the forgotten life and adventures of great Scottish Canadian, world renowned poet, Robert Service."/>
    <b v="0"/>
    <n v="10000"/>
    <n v="285"/>
    <s v="failed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  <s v="plays"/>
  </r>
  <r>
    <n v="4061"/>
    <s v="PRODUCE the Stage Play SKYLAR'S SYNDROME by Gavin Kayner"/>
    <s v="SKYLAR'S SYNDROME is a tremendous psychodrama by master playwright Gavin Kayner!"/>
    <b v="0"/>
    <n v="525"/>
    <n v="0"/>
    <s v="failed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s v="plays"/>
  </r>
  <r>
    <n v="4062"/>
    <s v="Motorcycle MacBeth...NOT your grandmother's Shakespeare!"/>
    <s v="Shakespeare's beloved tragedy, MacBeth, staged in the Black Hills of Wyoming during Sturgis '76. Warning! This is no church picnic!"/>
    <b v="0"/>
    <n v="20000"/>
    <n v="490"/>
    <s v="failed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  <s v="plays"/>
  </r>
  <r>
    <n v="4063"/>
    <s v="Whisper Me Happy Ever After (WMHEA)"/>
    <s v="WMHAE by Julie McNamara, raises awareness of the effects domestic violence has on the mental health of young people who witness it."/>
    <b v="0"/>
    <n v="9500"/>
    <n v="135"/>
    <s v="failed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b v="0"/>
    <n v="2000"/>
    <n v="385"/>
    <s v="failed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  <s v="plays"/>
  </r>
  <r>
    <n v="4065"/>
    <s v="A Midsummer's Night's Dream"/>
    <s v="A classical/ fantasy version of midsummers done by professionally trained actors in Tulsa!"/>
    <b v="0"/>
    <n v="4000"/>
    <n v="27"/>
    <s v="failed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b v="0"/>
    <n v="15000"/>
    <n v="25"/>
    <s v="failed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b v="0"/>
    <n v="5000"/>
    <n v="3045"/>
    <s v="failed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  <s v="plays"/>
  </r>
  <r>
    <n v="4068"/>
    <s v="Produce BELLE DAME SANS MERCI a stage play"/>
    <s v="Be a PRODUCER of the Original stage play BELLE DAME SANS MERCI by Michael Fenlason! :-) :-( !"/>
    <b v="0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  <s v="plays"/>
  </r>
  <r>
    <n v="4069"/>
    <s v="The Pendulum Swings"/>
    <s v="'The Pendulum Swings' is a three-act dark comedy that sees Frank and Michael await their execution on Death Row."/>
    <b v="0"/>
    <n v="1250"/>
    <n v="430"/>
    <s v="failed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  <s v="plays"/>
  </r>
  <r>
    <n v="4070"/>
    <s v="Southern Utah University: V-Day 2015"/>
    <s v="V-Day Southern Utah University 2015 and Second Studio Players presents: The Vagina Monologues"/>
    <b v="0"/>
    <n v="1000"/>
    <n v="165"/>
    <s v="failed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  <s v="plays"/>
  </r>
  <r>
    <n v="4071"/>
    <s v="ATEMPORAL"/>
    <s v="ExÃ¡men final de alumnos del Centro de CapacitaciÃ³n de la ANDA. Son extractos de obras: El JardÃ­n de los CerezoS, Madre Coraje y Casa"/>
    <b v="0"/>
    <n v="20000"/>
    <n v="0"/>
    <s v="failed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  <s v="plays"/>
  </r>
  <r>
    <n v="4072"/>
    <s v="Oh! What a Lovely War - Salute the Centenary"/>
    <s v="Salute the Centenary with this satirical and moving play. The centenary has national relevance, and we want to mark it in our community"/>
    <b v="0"/>
    <n v="1000"/>
    <n v="4"/>
    <s v="failed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  <s v="plays"/>
  </r>
  <r>
    <n v="4073"/>
    <s v="OTHELLO, by William Shakespeare ( FUNDRAISER)"/>
    <s v="OTHELLO, directed by Daniel Echevarria. A tragedy that highlights political corruption and the madness that can come out of love."/>
    <b v="0"/>
    <n v="3500"/>
    <n v="37"/>
    <s v="failed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  <s v="plays"/>
  </r>
  <r>
    <n v="4074"/>
    <s v="The Free Man - the story of Hurr"/>
    <s v="A performance to inspire people, regardless of their faith, to visualise the repentance of Hurr and the forgiveness of Imam Hussain"/>
    <b v="0"/>
    <n v="2750"/>
    <n v="735"/>
    <s v="failed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  <s v="plays"/>
  </r>
  <r>
    <n v="4075"/>
    <s v="Julius Caesar - Which side will you choose?"/>
    <s v="Set in the near future, this version of Shakespeare's classic play looks at how events that shook an empire could still happen today."/>
    <b v="0"/>
    <n v="2000"/>
    <n v="576"/>
    <s v="failed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  <s v="plays"/>
  </r>
  <r>
    <n v="4076"/>
    <s v="The Walls of Jericho ( A Voice for Warrior Families)"/>
    <s v="A play to raise awareness about the effects of mental illness on a military family in the Cold War area."/>
    <b v="0"/>
    <n v="700"/>
    <n v="0"/>
    <s v="failed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  <s v="plays"/>
  </r>
  <r>
    <n v="4077"/>
    <s v="Citrus Heights Theatre In The Heights"/>
    <s v="We aim to bring creative, innovative, exciting, educational and fun community theater (with a professional attitude) to a new location."/>
    <s v="Comedy"/>
    <n v="15000"/>
    <n v="1335"/>
    <s v="failed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  <s v="plays"/>
  </r>
  <r>
    <n v="4078"/>
    <s v="Theatre Memoire"/>
    <s v="Theatre Memoire are a High Wycombe based theatre company. Performing plays about multi-culturalism and interconectedness."/>
    <b v="0"/>
    <n v="250"/>
    <n v="0"/>
    <s v="failed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b v="0"/>
    <n v="3000"/>
    <n v="5"/>
    <s v="failed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  <s v="plays"/>
  </r>
  <r>
    <n v="4080"/>
    <s v="Uncommonnotions"/>
    <s v="&quot;Uncommonnotion&quot;. is a collections of short humors stories, I want to develop into plays, interest has been shown in this idea."/>
    <b v="0"/>
    <n v="3000"/>
    <n v="0"/>
    <s v="failed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  <s v="plays"/>
  </r>
  <r>
    <n v="4081"/>
    <s v="AU Theatre Wing (Pygmalion Sound and Lighting Fees)"/>
    <s v="AUTheatreWing is a student theatre association fostering the development of the dramatic arts at our university."/>
    <b v="0"/>
    <n v="2224"/>
    <n v="350"/>
    <s v="failed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  <s v="plays"/>
  </r>
  <r>
    <n v="4082"/>
    <s v="Blazed Donuts: An Orginial One Act"/>
    <s v="A short one act play about an undercover cop posing as a girl scout trying to stop a doughnut shop from selling drug filled doughnuts."/>
    <b v="0"/>
    <n v="150"/>
    <n v="3"/>
    <s v="failed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  <s v="plays"/>
  </r>
  <r>
    <n v="4083"/>
    <s v="Defendant Maurice Chevalier"/>
    <s v="Condemned to death for Collaboration with the Nazis, popular French Singer &amp; Entertainer Maurice Chevalier tells his side of the story"/>
    <b v="0"/>
    <n v="3500"/>
    <n v="759"/>
    <s v="failed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  <s v="plays"/>
  </r>
  <r>
    <n v="4084"/>
    <s v="WANTS (We Are Not The Same)"/>
    <s v="WANTS deals with diversity in all its various facets._x000a_The drama is set in a futuristic society where no diversity si accepted."/>
    <b v="0"/>
    <n v="3000"/>
    <n v="10"/>
    <s v="failed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  <s v="plays"/>
  </r>
  <r>
    <n v="4085"/>
    <s v="Age of Valor: Heritage - The Audio Drama"/>
    <s v="Just like the good old fashioned radio dramas, Heritage will be performed and narrated for you by 16 different talented voice actors."/>
    <b v="0"/>
    <n v="3500"/>
    <n v="10"/>
    <s v="failed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  <s v="plays"/>
  </r>
  <r>
    <n v="4086"/>
    <s v="Carpe Diem Theater Troupe"/>
    <s v="Our theater troupe needs your help to put on a unique production of Hamlet! Pledge to help young actors learn and refine their skills!"/>
    <b v="0"/>
    <n v="1000"/>
    <n v="47"/>
    <s v="failed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  <s v="plays"/>
  </r>
  <r>
    <n v="4087"/>
    <s v="Stage Production &quot;The Nail Shop&quot;"/>
    <s v="Comedy Stage Play"/>
    <b v="0"/>
    <n v="9600"/>
    <n v="0"/>
    <s v="failed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  <s v="plays"/>
  </r>
  <r>
    <n v="4088"/>
    <s v="Community Theatre Project-Children's Show (Arthur)"/>
    <s v="Young persons theatre company working in deprived area seeking funding for children's theatrical production."/>
    <b v="0"/>
    <n v="2000"/>
    <n v="216"/>
    <s v="failed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s v="Comedy"/>
    <n v="5000"/>
    <n v="240"/>
    <s v="failed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  <s v="plays"/>
  </r>
  <r>
    <n v="4090"/>
    <s v="&quot; Sweet O'l Mama &quot; Theater Production"/>
    <s v="A gripping re-enactment of a true breast cancer survival story, highlighted with inspiration and laughter!"/>
    <b v="0"/>
    <n v="1000"/>
    <n v="32"/>
    <s v="failed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  <s v="plays"/>
  </r>
  <r>
    <n v="4091"/>
    <s v="The 'Theater of Community' Tour"/>
    <s v="Unique  troupe will bring the wonder &amp; joy of Therapeutic Theater to  youth with severe multiple disabilities, &amp; adults with Alzheimers"/>
    <b v="0"/>
    <n v="1600"/>
    <n v="204"/>
    <s v="failed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  <s v="plays"/>
  </r>
  <r>
    <n v="4092"/>
    <s v="A CRY FOR HELP"/>
    <s v="&quot;A Cry for Help is Riveting, Inspiring, and Mesmerizing. You will laugh, cry, and be thinking about your own Cry for Help&quot;"/>
    <b v="0"/>
    <n v="110000"/>
    <n v="20"/>
    <s v="failed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  <s v="plays"/>
  </r>
  <r>
    <n v="4093"/>
    <s v="The Grouch Who Couldn't Steal Christmas"/>
    <s v="'The Grouch' is the perfect way to brighten up your Christmas. Full of love, laughs and some sheer calculated silliness, don't miss it!"/>
    <b v="0"/>
    <n v="2500"/>
    <n v="60"/>
    <s v="failed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  <s v="plays"/>
  </r>
  <r>
    <n v="4094"/>
    <s v="Live at the Speakeasy with Ryan Anderson"/>
    <s v="Live at the Speakeasy with Ryan Anderson is a local talk show! Showcasing local artist, special guest, and talented bands."/>
    <b v="0"/>
    <n v="2000"/>
    <n v="730"/>
    <s v="failed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  <s v="plays"/>
  </r>
  <r>
    <n v="4095"/>
    <s v="LOPE ENAMORADO"/>
    <s v="Proyecto teatral dirigido por MartÃ­n Acosta que habla y reflexiona sobre el amor y su naturaleza."/>
    <b v="0"/>
    <n v="30000"/>
    <n v="800"/>
    <s v="failed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  <s v="plays"/>
  </r>
  <r>
    <n v="4096"/>
    <s v="Theatre for Life, Youth Theatre Company, Southampton UK"/>
    <s v="Theatre for Life believes in unlocking young people's creativity, developing self belief and creating positive opportunities."/>
    <b v="0"/>
    <n v="3500"/>
    <n v="400"/>
    <s v="failed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  <s v="plays"/>
  </r>
  <r>
    <n v="4097"/>
    <s v="And There Was War! Major Theatre Production"/>
    <s v="And There Was War is a play, a biblical narrative deeply entrenched in the concepts of the great controversy between Good and Evil!"/>
    <b v="0"/>
    <n v="10000"/>
    <n v="0"/>
    <s v="failed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  <s v="plays"/>
  </r>
  <r>
    <n v="4098"/>
    <s v="Life is simple"/>
    <s v="Community Youth play, written by and performed by the youth about finding joy in the simple things in life"/>
    <b v="0"/>
    <n v="75000"/>
    <n v="0"/>
    <s v="failed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b v="0"/>
    <n v="4500"/>
    <n v="50"/>
    <s v="failed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  <s v="plays"/>
  </r>
  <r>
    <n v="4100"/>
    <s v="America is at the Mall: A Play in Three Acts"/>
    <s v="How does war change a family?  A peek into one family's kitchen as their soldier fights in Iraq."/>
    <s v="food"/>
    <n v="270"/>
    <n v="0"/>
    <s v="failed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s v="Comedy"/>
    <n v="600"/>
    <n v="0"/>
    <s v="failed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  <s v="plays"/>
  </r>
  <r>
    <n v="4102"/>
    <s v="4th Wall Theatre Project"/>
    <s v="Local Community theater to get up and running in the Idaho Falls area. Something new, something different!"/>
    <b v="0"/>
    <n v="500"/>
    <n v="137"/>
    <s v="failed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  <s v="plays"/>
  </r>
  <r>
    <n v="4103"/>
    <s v="Weather Men"/>
    <s v="Weather Men is a play, written by Nathan Black.  A comedy/drama that explores the question of 'why people stay together?'"/>
    <b v="0"/>
    <n v="1000"/>
    <n v="100"/>
    <s v="failed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  <s v="plays"/>
  </r>
  <r>
    <n v="4104"/>
    <s v="PETER PAN - a new play by Ebony Rattle"/>
    <s v="PETER PAN, written by Ebony Rattle, is a new retelling of the classic play by J.M. Barrie about a boy who refused to grow up."/>
    <b v="0"/>
    <n v="3000"/>
    <n v="641"/>
    <s v="failed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  <s v="plays"/>
  </r>
  <r>
    <n v="4105"/>
    <s v="Â¡LlÃ©vame!"/>
    <s v="Buscamos finalizar el proceso de producciÃ³n de un espectÃ¡culo de payaso y con Ã©l, activar espacios pÃºblicos para la escena clown."/>
    <b v="0"/>
    <n v="33000"/>
    <n v="2300"/>
    <s v="failed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  <s v="plays"/>
  </r>
  <r>
    <n v="4106"/>
    <s v="David Facer, Paradox Magic"/>
    <s v="No magic show has ever integrated theatre arts like this.  World of Paradox is designed for all audiences and is interactive in nature."/>
    <b v="0"/>
    <n v="5000"/>
    <n v="3530"/>
    <s v="failed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  <s v="plays"/>
  </r>
  <r>
    <n v="4107"/>
    <s v="Sacrifice"/>
    <s v="A new dramatic comedy dealing with a father's unwillingness to let go of his past causes major problems for the future of his daughter."/>
    <b v="0"/>
    <n v="2000"/>
    <n v="41"/>
    <s v="failed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  <s v="plays"/>
  </r>
  <r>
    <n v="4108"/>
    <s v="The Black Woman's Attitude Stage Play"/>
    <s v="We are producing and directing a stage play that will focus on relationships and the stereotypes/truths that prohibit growth."/>
    <b v="0"/>
    <n v="3000"/>
    <n v="59"/>
    <s v="failed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  <s v="plays"/>
  </r>
  <r>
    <n v="4109"/>
    <s v="Jack the Lad"/>
    <s v="Jack the Lad - a new play that explores how far the boundaries of friendship will stretch when morality and loyalties clash."/>
    <b v="0"/>
    <n v="500"/>
    <n v="0"/>
    <s v="failed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  <s v="plays"/>
  </r>
  <r>
    <n v="4110"/>
    <s v="Take Tartuffe to Edinburgh Fringe Festival!"/>
    <s v="Set in the height of sex, drugs and rock 'n' roll this production is an exciting new take on Moliere's classic! Performing with SpaceUK"/>
    <b v="0"/>
    <n v="300"/>
    <n v="86"/>
    <s v="failed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  <s v="plays"/>
  </r>
  <r>
    <n v="4111"/>
    <s v="REBORN IN LOVE"/>
    <s v="REBORN IN LOVE is the sequel to REBORN FROM ABOVE: A Tale of Eternal Love.  This is part two, of a One-Act play series."/>
    <b v="0"/>
    <n v="3000"/>
    <n v="94"/>
    <s v="failed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  <s v="plays"/>
  </r>
  <r>
    <n v="4112"/>
    <s v="A Great New Controversial Play - &quot;The Divide&quot;."/>
    <s v="Set in Southern America â€œThe Divideâ€ is a stage play that touches on the issues that are forefront in America and the world."/>
    <b v="0"/>
    <n v="2500"/>
    <n v="1"/>
    <s v="failed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b v="0"/>
    <n v="1500"/>
    <n v="3"/>
    <s v="failed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s v="Comedy"/>
    <n v="8500"/>
    <n v="11633"/>
    <s v="successful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n v="2015"/>
    <x v="0"/>
    <x v="0"/>
  </r>
  <r>
    <n v="1"/>
    <s v="FannibalFest Fan Convention"/>
    <s v="A Hannibal TV Show Fan Convention and Art Collective"/>
    <b v="0"/>
    <n v="10275"/>
    <n v="14653"/>
    <s v="successful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n v="2017"/>
    <x v="0"/>
    <x v="0"/>
  </r>
  <r>
    <n v="2"/>
    <s v="Charlie teaser completion"/>
    <s v="Completion fund for post-production for teaser of British crime/drama tv series about a girl who sells morals for money"/>
    <b v="0"/>
    <n v="500"/>
    <n v="525"/>
    <s v="successful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n v="2016"/>
    <x v="0"/>
    <x v="0"/>
  </r>
  <r>
    <n v="3"/>
    <s v="Unsure/Positive: A Dramedy Series About Life with HIV"/>
    <s v="We already produced the *very* beginning of this story. Help us to see it through?"/>
    <b v="0"/>
    <n v="10000"/>
    <n v="10390"/>
    <s v="successful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n v="2014"/>
    <x v="0"/>
    <x v="0"/>
  </r>
  <r>
    <n v="4"/>
    <s v="Party Monsters"/>
    <s v="19th centuryâ€™s most notorious literary characters, out of step with the times, find comradery as roommates in modern day Los Angeles."/>
    <b v="0"/>
    <n v="44000"/>
    <n v="54116.28"/>
    <s v="successful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n v="201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b v="0"/>
    <n v="3999"/>
    <n v="4390"/>
    <s v="successful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n v="2016"/>
    <x v="0"/>
    <x v="0"/>
  </r>
  <r>
    <n v="6"/>
    <s v="POINT HOPE"/>
    <s v="The story of &quot;Point Hope&quot; will honor, respect, and share the beauty and traditions of the Alaska Natives in Point Hope, AK: the Inupiat"/>
    <b v="0"/>
    <n v="8000"/>
    <n v="8519"/>
    <s v="successful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n v="2014"/>
    <x v="0"/>
    <x v="0"/>
  </r>
  <r>
    <n v="7"/>
    <s v="Skin: Film Production By 14 Year Old Aniya Wolfe"/>
    <s v="Secrets bond three unfortunate teens who are facing issues that are common among youth today. And for one, it becomes too much to bear."/>
    <b v="0"/>
    <n v="9000"/>
    <n v="9110"/>
    <s v="successful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n v="2016"/>
    <x v="0"/>
    <x v="0"/>
  </r>
  <r>
    <n v="8"/>
    <s v="Sizzling in the Kitchen Flynn Style"/>
    <s v="Help us raise the funds to film our pilot episode!"/>
    <b v="0"/>
    <n v="3500"/>
    <n v="3501.52"/>
    <s v="successful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n v="2016"/>
    <x v="0"/>
    <x v="1"/>
  </r>
  <r>
    <n v="9"/>
    <s v="The Academy: Mockumentary Sitcom TV Pilot"/>
    <s v="Capturing everyday life at Falkirk Academy, a fictitious elite private high school where &quot;everyday life&quot; is anything but normal."/>
    <b v="0"/>
    <n v="500"/>
    <n v="629.99"/>
    <s v="successful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n v="201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b v="0"/>
    <n v="3000"/>
    <n v="3015"/>
    <s v="successful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n v="2014"/>
    <x v="0"/>
    <x v="0"/>
  </r>
  <r>
    <n v="11"/>
    <s v="2016 TAPR DCC Video on HamRadioNow"/>
    <s v="HamRadioNow will produce YouTube video of the complete 2016 ARRL &amp; TAPR Amateur Radio (Ham Radio) Digital Communications Conference"/>
    <b v="0"/>
    <n v="5000"/>
    <n v="6025"/>
    <s v="successful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n v="2016"/>
    <x v="0"/>
    <x v="0"/>
  </r>
  <r>
    <n v="12"/>
    <s v="Spinward Traveller (T.V. Pilot)"/>
    <s v="Spinward Traveller is based on the award winning role-playing game. Launch your imagination into the Traveller universe at Jump 6."/>
    <b v="0"/>
    <n v="30000"/>
    <n v="49588"/>
    <s v="successful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n v="2014"/>
    <x v="0"/>
    <x v="0"/>
  </r>
  <r>
    <n v="13"/>
    <s v="Can't Go Home"/>
    <s v="A travel series hosted by touring musicians that profiles a different American city in each episode."/>
    <b v="0"/>
    <n v="3500"/>
    <n v="5599"/>
    <s v="successful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n v="2016"/>
    <x v="0"/>
    <x v="0"/>
  </r>
  <r>
    <n v="14"/>
    <s v="3010 | Sci-fi Series"/>
    <s v="A highly charged post apocalyptic sci fi series that pulls no punches!"/>
    <b v="0"/>
    <n v="6000"/>
    <n v="6056"/>
    <s v="successful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n v="2014"/>
    <x v="0"/>
    <x v="0"/>
  </r>
  <r>
    <n v="15"/>
    <s v="Cien&amp;Cia"/>
    <s v="Cien&amp;Cia es un proyecto transmedia para televisiÃ³n; la finalidad de la venta de camisetas es financiar el reality (Factual)."/>
    <b v="0"/>
    <n v="2000"/>
    <n v="2132"/>
    <s v="successful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n v="2015"/>
    <x v="0"/>
    <x v="0"/>
  </r>
  <r>
    <n v="16"/>
    <s v="ArtMoose TV Series"/>
    <s v="We want to create a Sizzle Reel to pitch a Reality TV Series to TV Executive starring artists Art Moose will use new artists each week."/>
    <b v="0"/>
    <n v="12000"/>
    <n v="12029"/>
    <s v="successful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n v="2014"/>
    <x v="0"/>
    <x v="1"/>
  </r>
  <r>
    <n v="17"/>
    <s v="Humble Pie"/>
    <s v="Uplifting English sitcom, a love letter to youthful exuberance that proves once and for all that none of us are ready for real life."/>
    <b v="0"/>
    <n v="1500"/>
    <n v="1510"/>
    <s v="successful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n v="2014"/>
    <x v="0"/>
    <x v="0"/>
  </r>
  <r>
    <n v="18"/>
    <s v="Indian As Apple Pie TV"/>
    <s v="The Indian cooking show you crave: complete with cooking, travel to India, and loads of spicy inspiration with Anupy."/>
    <b v="0"/>
    <n v="30000"/>
    <n v="31896.33"/>
    <s v="successful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n v="2014"/>
    <x v="0"/>
    <x v="0"/>
  </r>
  <r>
    <n v="19"/>
    <s v="Brouhaha (an Original Sitcom)"/>
    <s v="Brouhaha chronicles the adventures of aspiring comedian and prolific hedonist Jenny Carmichael as she works at a clickbait website."/>
    <b v="0"/>
    <n v="850"/>
    <n v="1235"/>
    <s v="successful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n v="2015"/>
    <x v="0"/>
    <x v="0"/>
  </r>
  <r>
    <n v="20"/>
    <s v="Finding Kylie Hard Read Fund"/>
    <s v="Help us reach our goal &amp; pay the drama dept that is performing the hard read, which is set for October 2015."/>
    <b v="0"/>
    <n v="2000"/>
    <n v="2004"/>
    <s v="successful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n v="2015"/>
    <x v="0"/>
    <x v="1"/>
  </r>
  <r>
    <n v="21"/>
    <s v="Life of an Ingredient: The Pilot Episode"/>
    <s v="â€œLIFE of an INGREDIENT,&quot; a series that tells the story of the greatest chef &amp; farm collaborators in todayâ€™s marketplace."/>
    <b v="0"/>
    <n v="18500"/>
    <n v="20190"/>
    <s v="successful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n v="2014"/>
    <x v="0"/>
    <x v="0"/>
  </r>
  <r>
    <n v="22"/>
    <s v="CREATURES OF HABIT!"/>
    <s v="Meet Gary, and Troy: Two unlikely friends that investigate &quot;strange phenomenon&quot;."/>
    <b v="0"/>
    <n v="350"/>
    <n v="410"/>
    <s v="successful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n v="2014"/>
    <x v="0"/>
    <x v="0"/>
  </r>
  <r>
    <n v="23"/>
    <s v="Bad Boy of Beauty and Bride Crashers!"/>
    <s v="Lois and Berlin are the Lucy and Ricky of reality. You will go on  journey to reinvent beauty from the inside out. Be the star !"/>
    <b v="0"/>
    <n v="2000"/>
    <n v="2370"/>
    <s v="successful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n v="2015"/>
    <x v="0"/>
    <x v="0"/>
  </r>
  <r>
    <n v="24"/>
    <s v="Bring STL Up Late to TV"/>
    <s v="STL Up Late is a weekly late night comedy talk show for St. Louis television."/>
    <b v="0"/>
    <n v="35000"/>
    <n v="38082.69"/>
    <s v="successful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n v="2015"/>
    <x v="0"/>
    <x v="0"/>
  </r>
  <r>
    <n v="25"/>
    <s v="RAM- An independent writer's breakthrough tv production"/>
    <s v="A dram-com television series revolved around memory and the hardships and revelations that come with its early turning point."/>
    <b v="0"/>
    <n v="600"/>
    <n v="800"/>
    <s v="successful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n v="2015"/>
    <x v="0"/>
    <x v="0"/>
  </r>
  <r>
    <n v="26"/>
    <s v="You, Me &amp; Sicily:  Part I Editing"/>
    <s v="Highlighting Sicily's points of light: its extraordinary people. Editing phase is now underway!!!"/>
    <b v="0"/>
    <n v="1250"/>
    <n v="1940"/>
    <s v="successful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n v="2014"/>
    <x v="0"/>
    <x v="0"/>
  </r>
  <r>
    <n v="27"/>
    <s v="B-Rabbit TV Comedy Pilot"/>
    <s v="B-Rabbit is a hilarious depiction of immigrating to New Zealand and the life you desperately tried to leave behind."/>
    <s v="Comedy"/>
    <n v="20000"/>
    <n v="22345"/>
    <s v="successful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n v="2014"/>
    <x v="0"/>
    <x v="0"/>
  </r>
  <r>
    <n v="28"/>
    <s v="John Earle Dog Training Concept Development Reel"/>
    <s v="John and Brian are on a quest to change people's lives and rehabilitate dogs."/>
    <b v="0"/>
    <n v="12000"/>
    <n v="12042"/>
    <s v="successful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n v="2015"/>
    <x v="0"/>
    <x v="1"/>
  </r>
  <r>
    <n v="29"/>
    <s v="The JOB Prelude."/>
    <s v="Genuine, no cliche Cop dramedy. Stories based on Adam's time as a Constable. What really goes on? Think you know the Police? Find out."/>
    <b v="0"/>
    <n v="3000"/>
    <n v="3700"/>
    <s v="successful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n v="2014"/>
    <x v="0"/>
    <x v="0"/>
  </r>
  <r>
    <n v="30"/>
    <s v="Introverts Web Series"/>
    <s v="Comedy series about three introverted roommates coping with single life, secret resentments, and loudmouthed extroverts."/>
    <b v="0"/>
    <n v="4000"/>
    <n v="4051.99"/>
    <s v="successful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n v="2014"/>
    <x v="0"/>
    <x v="0"/>
  </r>
  <r>
    <n v="31"/>
    <s v="The Alan Katz Show"/>
    <s v="After a two-year hiatus, The Alan Katz Show is coming back! But it can't unless we can get a 16gb flash drive valued at $12.71!"/>
    <b v="0"/>
    <n v="13"/>
    <n v="13"/>
    <s v="successful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n v="2016"/>
    <x v="0"/>
    <x v="1"/>
  </r>
  <r>
    <n v="32"/>
    <s v="Over &amp; Out"/>
    <s v="Approaching a milestone birthday, Gail abandons her group of yuppie stay-at-home mom friends for the vibrant and rowdy gay community."/>
    <b v="0"/>
    <n v="28450"/>
    <n v="28520"/>
    <s v="successful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n v="2016"/>
    <x v="0"/>
    <x v="1"/>
  </r>
  <r>
    <n v="33"/>
    <s v="Imaginary Problems"/>
    <s v="3 best friends balance their work, personal and private lives while finding time for their imaginary friends (who are 3 puppets)."/>
    <b v="0"/>
    <n v="5250"/>
    <n v="5360"/>
    <s v="successful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n v="2015"/>
    <x v="0"/>
    <x v="0"/>
  </r>
  <r>
    <n v="34"/>
    <s v="#Josh: T.V. Show Sizzle Reel"/>
    <s v="A digitally dependent Josh, is forced to coexist with his promiscuous problematic cousin Wes, and face his fears of a human connection"/>
    <b v="0"/>
    <n v="2600"/>
    <n v="3392"/>
    <s v="successful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n v="2014"/>
    <x v="0"/>
    <x v="0"/>
  </r>
  <r>
    <n v="35"/>
    <s v="Why Adam? A TV show about the science behind everyday life!"/>
    <s v="Why Adam? is an independent TV show that explores concepts of basic science in everyday life."/>
    <b v="0"/>
    <n v="1000"/>
    <n v="1665"/>
    <s v="successful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n v="2015"/>
    <x v="0"/>
    <x v="0"/>
  </r>
  <r>
    <n v="36"/>
    <s v="THE LISTENING BOX"/>
    <s v="A modern day priest makes an unusual discovery, setting off a chain of events."/>
    <b v="0"/>
    <n v="6000"/>
    <n v="8529"/>
    <s v="successful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n v="2015"/>
    <x v="0"/>
    <x v="0"/>
  </r>
  <r>
    <n v="37"/>
    <s v="The Journey"/>
    <s v="Take an unscripted, real-time journey with Greg Aiello to the planet's wildest and most iconic places on this adventure travel TV show."/>
    <b v="0"/>
    <n v="22000"/>
    <n v="40357"/>
    <s v="successful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n v="2015"/>
    <x v="0"/>
    <x v="0"/>
  </r>
  <r>
    <n v="38"/>
    <s v="Brewz Brothers TV"/>
    <s v="A television show about three brothers from Chicago on a mission to discover and highlight the best breweries in America."/>
    <b v="0"/>
    <n v="2500"/>
    <n v="2751"/>
    <s v="successful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n v="2013"/>
    <x v="0"/>
    <x v="0"/>
  </r>
  <r>
    <n v="39"/>
    <s v="Deep Cuts - Series"/>
    <s v="Mystery-Drama Series. Following a shocking event, residents of a remote woodland community learn that some wounds never heal..."/>
    <b v="0"/>
    <n v="25000"/>
    <n v="32745"/>
    <s v="successful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n v="2014"/>
    <x v="0"/>
    <x v="0"/>
  </r>
  <r>
    <n v="40"/>
    <s v="Regal Fare Season One"/>
    <s v="There is a cooking show in production that needs your help, a show about using local ingredients to create simple and elegant meals."/>
    <b v="0"/>
    <n v="2000"/>
    <n v="2027"/>
    <s v="successful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n v="2014"/>
    <x v="0"/>
    <x v="0"/>
  </r>
  <r>
    <n v="41"/>
    <s v="Up on High Ground TV series"/>
    <s v="A TV series that takes place in a high school setting with religions,morals,&amp; ethics as a guiding message for students &amp; their families"/>
    <b v="0"/>
    <n v="2000"/>
    <n v="2000"/>
    <s v="successful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n v="2014"/>
    <x v="0"/>
    <x v="1"/>
  </r>
  <r>
    <n v="42"/>
    <s v="BROS TV Pilot (Iraq)"/>
    <s v="A show that explores the universal hospitality and shenanigans of BRO cultures in the most forbidden and unfamiliar places on earth!"/>
    <b v="0"/>
    <n v="14000"/>
    <n v="19860"/>
    <s v="successful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n v="201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b v="0"/>
    <n v="10000"/>
    <n v="30866"/>
    <s v="successful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n v="2014"/>
    <x v="0"/>
    <x v="0"/>
  </r>
  <r>
    <n v="44"/>
    <s v="BIG WHISKEY TV Show"/>
    <s v="The Creator of the hit FOX show THE BOURBON LOUNGE brings you BIG WHISKEY. A new travel show exploring whiskey like you've never seen."/>
    <b v="0"/>
    <n v="2000"/>
    <n v="2000"/>
    <s v="successful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n v="2014"/>
    <x v="0"/>
    <x v="1"/>
  </r>
  <r>
    <n v="45"/>
    <s v="The Art of the Lift"/>
    <s v="The Art of the Lift is a crime drama that follows an expert crew of pick-pockets and their attempt at breaking in a new recruit."/>
    <b v="0"/>
    <n v="5000"/>
    <n v="6000"/>
    <s v="successful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n v="2016"/>
    <x v="0"/>
    <x v="0"/>
  </r>
  <r>
    <n v="46"/>
    <s v="New equipment for Joy's World!"/>
    <s v="The legendary community TV programme Joy's World is in dire need of new equipment! We are hoping you can help."/>
    <b v="0"/>
    <n v="8400"/>
    <n v="8750"/>
    <s v="successful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n v="2015"/>
    <x v="0"/>
    <x v="0"/>
  </r>
  <r>
    <n v="47"/>
    <s v="Jane Don't Date - TV pilot (sitcom)"/>
    <s v="Cursed with attracting odd men, an independent woman takes on the Chicago dating scene again with the help of her offbeat friends."/>
    <b v="0"/>
    <n v="5000"/>
    <n v="5380.55"/>
    <s v="successful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n v="2014"/>
    <x v="0"/>
    <x v="0"/>
  </r>
  <r>
    <n v="48"/>
    <s v="'Noir' A New Independant Tech-Noir TV Pilot"/>
    <s v="With future neo-London as a backdrop to this new independent TV pilot, we investigate the bad and the corrupt that rule London."/>
    <b v="0"/>
    <n v="2000"/>
    <n v="2159"/>
    <s v="successful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n v="2015"/>
    <x v="0"/>
    <x v="0"/>
  </r>
  <r>
    <n v="49"/>
    <s v="Driving Jersey - Season Five"/>
    <s v="Driving Jersey is real people telling real stories."/>
    <b v="0"/>
    <n v="12000"/>
    <n v="12000"/>
    <s v="successful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n v="2015"/>
    <x v="0"/>
    <x v="1"/>
  </r>
  <r>
    <n v="50"/>
    <s v="The Love Lounge"/>
    <s v="A brand new dating show which helps one lucky lady find her Mr Right with difficult decisions to make along the way."/>
    <b v="0"/>
    <n v="600"/>
    <n v="600"/>
    <s v="successful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n v="2014"/>
    <x v="0"/>
    <x v="1"/>
  </r>
  <r>
    <n v="51"/>
    <s v="SKY CITY HAYA"/>
    <s v="Please help us reach stretch goals of 16k, 26k, 41k for the soundtrack, extended scenes &amp; story development for our sci-fi TV series!"/>
    <b v="0"/>
    <n v="11000"/>
    <n v="14082"/>
    <s v="successful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n v="2015"/>
    <x v="0"/>
    <x v="0"/>
  </r>
  <r>
    <n v="52"/>
    <s v="Kode Orange - New TV Series"/>
    <s v="Kode Orange is an original television series that follows the lives of two police officers who join a special unit in high-crime LA"/>
    <b v="0"/>
    <n v="10000"/>
    <n v="11621"/>
    <s v="successful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n v="2014"/>
    <x v="0"/>
    <x v="0"/>
  </r>
  <r>
    <n v="53"/>
    <s v="Rolling out Vegan Mashup's Season 2"/>
    <s v="Delicious TV's Vegan Mashup launching season two on public television"/>
    <b v="0"/>
    <n v="3000"/>
    <n v="3289"/>
    <s v="successful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n v="2014"/>
    <x v="0"/>
    <x v="0"/>
  </r>
  <r>
    <n v="54"/>
    <s v="&quot;Stand-In&quot; Television Pilot"/>
    <s v="TV stand-in Elizabeth was diagnosed BRCA+ as her mother was succumbing to cancer. This pilot navigates evolving modern female identity."/>
    <b v="0"/>
    <n v="10000"/>
    <n v="10100"/>
    <s v="successful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n v="2015"/>
    <x v="0"/>
    <x v="0"/>
  </r>
  <r>
    <n v="55"/>
    <s v="Di FAMILY"/>
    <s v="A story of an Italian family who tried it the right way but realized things work better if they do it &quot;their&quot; way. Weekly Series PILOT"/>
    <b v="0"/>
    <n v="8600"/>
    <n v="11090"/>
    <s v="successful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n v="2016"/>
    <x v="0"/>
    <x v="0"/>
  </r>
  <r>
    <n v="56"/>
    <s v="Voxwomen Cycling Show"/>
    <s v="We want to see more women's cycling on TV - and we need your help to make it happen!"/>
    <b v="0"/>
    <n v="8000"/>
    <n v="8581"/>
    <s v="successful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n v="2015"/>
    <x v="0"/>
    <x v="0"/>
  </r>
  <r>
    <n v="57"/>
    <s v="Our Gay Group - Quality Online Programming For the Gay Man"/>
    <s v="An entertainment network built with a focus of uniting our community with quality, relevant live and scripted entertainment."/>
    <b v="0"/>
    <n v="15000"/>
    <n v="15285"/>
    <s v="successful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n v="2015"/>
    <x v="0"/>
    <x v="0"/>
  </r>
  <r>
    <n v="58"/>
    <s v="Gloaming"/>
    <s v="Alex thought he knew how the world worked. You live, you die and it's over. He was very, very wrong."/>
    <b v="0"/>
    <n v="10000"/>
    <n v="10291"/>
    <s v="successful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n v="2014"/>
    <x v="0"/>
    <x v="0"/>
  </r>
  <r>
    <n v="59"/>
    <s v="&quot;Momentum&quot; - The Series"/>
    <s v="An electronic music producer stuck in his blue collar life has overnight success thrown at him when his music leaks on the internet."/>
    <b v="0"/>
    <n v="20000"/>
    <n v="20025.14"/>
    <s v="successful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n v="2015"/>
    <x v="0"/>
    <x v="1"/>
  </r>
  <r>
    <n v="60"/>
    <s v="Ever Since - Short Film"/>
    <s v="Set in a beautiful but desolate world, we see how loneliness can lead to friendship in unconventional ways."/>
    <b v="0"/>
    <n v="4500"/>
    <n v="4648.33"/>
    <s v="successful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n v="2014"/>
    <x v="1"/>
    <x v="0"/>
  </r>
  <r>
    <n v="61"/>
    <s v="SPLITTING THE SYNAPSE"/>
    <s v="An exploration of the shadows that follow us from our past, the darkness that lives inside us and the ability to find our own freedom"/>
    <b v="0"/>
    <n v="5000"/>
    <n v="7415"/>
    <s v="successful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n v="2013"/>
    <x v="1"/>
    <x v="0"/>
  </r>
  <r>
    <n v="62"/>
    <s v="SPECIMEN 0625c - Sci-Fi Thriller"/>
    <s v="A man is forced to repeatedly crawl through a mysterious maze not knowing who captured him or why, but he is determined to find out."/>
    <b v="0"/>
    <n v="3000"/>
    <n v="4642"/>
    <s v="successful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n v="2013"/>
    <x v="1"/>
    <x v="0"/>
  </r>
  <r>
    <n v="63"/>
    <s v="The Attic"/>
    <s v="The Attic is my first short film.  Please help me with post production and distribution so that I can let it out into the world"/>
    <b v="0"/>
    <n v="2000"/>
    <n v="2270.37"/>
    <s v="successful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n v="2013"/>
    <x v="1"/>
    <x v="0"/>
  </r>
  <r>
    <n v="64"/>
    <s v="Millennial, The Movie"/>
    <s v="At the dawn of the New Millennium, a group of teenagers battle the Y2K bug to save humanity from boredom. The 2nd film by and/or."/>
    <b v="0"/>
    <n v="1200"/>
    <n v="2080"/>
    <s v="successful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n v="2013"/>
    <x v="1"/>
    <x v="0"/>
  </r>
  <r>
    <n v="65"/>
    <s v="Hello World - Post Production Funds"/>
    <s v="Help finish the short film Hello World. The story of an android in the broken home of a father &amp; son."/>
    <b v="0"/>
    <n v="7000"/>
    <n v="7527"/>
    <s v="successful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n v="2014"/>
    <x v="1"/>
    <x v="0"/>
  </r>
  <r>
    <n v="66"/>
    <s v="A Stagnant Fever: Short Film"/>
    <s v="A dark comedy set in the '60s about clinical depression and one night stands."/>
    <b v="0"/>
    <n v="2000"/>
    <n v="2372"/>
    <s v="successful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n v="2016"/>
    <x v="1"/>
    <x v="0"/>
  </r>
  <r>
    <n v="67"/>
    <s v="You are a Priest Forever"/>
    <s v="The Ordination Mass of five Dominicans friars to the priesthood at the historic Saint Dominicâ€™s Church in Washington DC."/>
    <b v="0"/>
    <n v="2000"/>
    <n v="2325"/>
    <s v="successful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n v="2012"/>
    <x v="1"/>
    <x v="0"/>
  </r>
  <r>
    <n v="68"/>
    <s v="King Eider: Short Film"/>
    <s v="Black Comedy by final year students at Leeds University. _x000a_'Bird watching, tea, seaside and murder. Just your average British holiday.'"/>
    <b v="0"/>
    <n v="600"/>
    <n v="763"/>
    <s v="successful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n v="2014"/>
    <x v="1"/>
    <x v="0"/>
  </r>
  <r>
    <n v="69"/>
    <s v="More Than A Drive"/>
    <s v="A breakthrough cinematic experience about more than just the carsâ€¦the people, lifestyle, enthusiasm, party, and the Leavenworth Drive."/>
    <b v="0"/>
    <n v="10000"/>
    <n v="11094.23"/>
    <s v="successful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n v="2011"/>
    <x v="1"/>
    <x v="0"/>
  </r>
  <r>
    <n v="70"/>
    <s v="Scraps"/>
    <s v="Maggie barely survives a deranged baptism by her mother only to be born again to a string of foster parents. Things can always be worse"/>
    <b v="0"/>
    <n v="500"/>
    <n v="636"/>
    <s v="successful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n v="2011"/>
    <x v="1"/>
    <x v="0"/>
  </r>
  <r>
    <n v="71"/>
    <s v="Diggin Deep to help find &quot;A Man, Buried&quot;"/>
    <s v="A comedic tale about the duality of man set in a trailer park needs your help with sound design and getting it into film festivals"/>
    <b v="0"/>
    <n v="1800"/>
    <n v="2231"/>
    <s v="successful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n v="2012"/>
    <x v="1"/>
    <x v="0"/>
  </r>
  <r>
    <n v="72"/>
    <s v="Trickle"/>
    <s v="A young man forced to live back home after an automobile accident leaves him to rediscover what it means to be a part of his family."/>
    <b v="0"/>
    <n v="2200"/>
    <n v="2385"/>
    <s v="successful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n v="2012"/>
    <x v="1"/>
    <x v="0"/>
  </r>
  <r>
    <n v="73"/>
    <s v="Project Z-6463 - a 3D short movie by Chris Eller"/>
    <s v="A scientist on the brink of a discovery that will revolutionize society sees her work destroyed in an experiment gone horribly wrong."/>
    <b v="0"/>
    <n v="900"/>
    <n v="900"/>
    <s v="successful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n v="2011"/>
    <x v="1"/>
    <x v="1"/>
  </r>
  <r>
    <n v="74"/>
    <s v="L'oiseau la nuit - Court-mÃ©trage"/>
    <s v="La nuit est devenue le lieu de la terreur. Alors qu'un couvre-feu est imposÃ©, une petite fille est enlevÃ©e par un rapace nocturne."/>
    <b v="0"/>
    <n v="500"/>
    <n v="564.66"/>
    <s v="successful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n v="2015"/>
    <x v="1"/>
    <x v="0"/>
  </r>
  <r>
    <n v="75"/>
    <s v="&quot;DAD&quot; - A USC Short Film"/>
    <s v="A teenager named Charlie discovers something new about himself while coping with the loss of his father."/>
    <b v="0"/>
    <n v="3500"/>
    <n v="4040"/>
    <s v="successful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n v="2013"/>
    <x v="1"/>
    <x v="0"/>
  </r>
  <r>
    <n v="76"/>
    <s v="Star Wars: Insidious"/>
    <s v="Karn A'Mor has awoken bloodied on a distant battlefield with no memory of his past! JOIN THE RESISTANCE and find out more..."/>
    <b v="0"/>
    <n v="300"/>
    <n v="460"/>
    <s v="successful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n v="2011"/>
    <x v="1"/>
    <x v="0"/>
  </r>
  <r>
    <n v="77"/>
    <s v="Jonah and the Crab"/>
    <s v="A short film about a boy searching for companionship in a hermit crab he finds on the beach."/>
    <b v="0"/>
    <n v="400"/>
    <n v="1570"/>
    <s v="successful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n v="2012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b v="0"/>
    <n v="50"/>
    <n v="1351"/>
    <s v="successful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n v="2016"/>
    <x v="1"/>
    <x v="0"/>
  </r>
  <r>
    <n v="79"/>
    <s v="Japanese/International Short Film &quot;Mtn.&quot;"/>
    <s v="A short film about life, achieving your dreams, and overcoming hardship. We all have our mountain to climb."/>
    <b v="0"/>
    <n v="1300"/>
    <n v="1651"/>
    <s v="successful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n v="2014"/>
    <x v="1"/>
    <x v="0"/>
  </r>
  <r>
    <n v="80"/>
    <s v="Swingers Anonymous"/>
    <s v="What would you do if you ended up at a swingers party with two dead bodies and $20,000 in drug money?"/>
    <b v="0"/>
    <n v="12000"/>
    <n v="12870"/>
    <s v="successful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n v="2013"/>
    <x v="1"/>
    <x v="0"/>
  </r>
  <r>
    <n v="81"/>
    <s v="Carrying Place: A film of Maine hauntings"/>
    <s v="An elderly woman in rural Maine is haunted by figures seeking a sacrifice, but there are more forces at work than mere ghosts."/>
    <b v="0"/>
    <n v="750"/>
    <n v="1485"/>
    <s v="successful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n v="2012"/>
    <x v="1"/>
    <x v="0"/>
  </r>
  <r>
    <n v="82"/>
    <s v="&quot;T IS FOR TANTRUM&quot; - HORROR/COMEDY"/>
    <s v="A short film about the tragically hilarious events that occur when a fearful and panicky 6-year old boy loses his first baby tooth."/>
    <b v="0"/>
    <n v="4000"/>
    <n v="4000.5"/>
    <s v="successful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n v="2011"/>
    <x v="1"/>
    <x v="1"/>
  </r>
  <r>
    <n v="83"/>
    <s v="Sleep Lovers - By Daniel Modeste"/>
    <s v="Isaac, creator of the DreamMaker3000, finds love in his dreams with Mei his boss's wife who lives on the other side of the planet."/>
    <b v="0"/>
    <n v="200"/>
    <n v="205"/>
    <s v="successful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n v="2015"/>
    <x v="1"/>
    <x v="0"/>
  </r>
  <r>
    <n v="84"/>
    <s v="Redemption - Short Film"/>
    <s v="&quot;A sociopath crosses paths with the person he must confront about his wife's murder, it might be himself&quot;"/>
    <b v="0"/>
    <n v="500"/>
    <n v="500"/>
    <s v="successful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n v="2011"/>
    <x v="1"/>
    <x v="1"/>
  </r>
  <r>
    <n v="85"/>
    <s v="In Her Voice: short film"/>
    <s v="A short film by Melissa Woodrow &amp; Mark Janiak about seeking forgiveness, embracing the past and memories with a loved one."/>
    <b v="0"/>
    <n v="1200"/>
    <n v="1506"/>
    <s v="successful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n v="2011"/>
    <x v="1"/>
    <x v="0"/>
  </r>
  <r>
    <n v="86"/>
    <s v="SECOND CHANCE - DEUXIÃˆME CHANCE"/>
    <s v="Two women, two destinies connected by a letter. _x000a_Between Paris and Skopje a poetic outstanding story of true courage, love and hope."/>
    <b v="0"/>
    <n v="6000"/>
    <n v="6388"/>
    <s v="successful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n v="2015"/>
    <x v="1"/>
    <x v="0"/>
  </r>
  <r>
    <n v="87"/>
    <s v="Village Films Summer Project Fund (TK 2)"/>
    <s v="A father without work uses his daughter to con sympathy from strangers... sound familiar?  Help us make this film!"/>
    <b v="0"/>
    <n v="2500"/>
    <n v="2615"/>
    <s v="successful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n v="2010"/>
    <x v="1"/>
    <x v="0"/>
  </r>
  <r>
    <n v="88"/>
    <s v="The Recursion Theorem (Short Film)"/>
    <s v="Imprisoned in an unfamiliar reality with strange new rules, Dan Everett struggles to find meaning and reason in this sci-fi noir short."/>
    <b v="0"/>
    <n v="3500"/>
    <n v="3600"/>
    <s v="successful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n v="2014"/>
    <x v="1"/>
    <x v="0"/>
  </r>
  <r>
    <n v="89"/>
    <s v="The Southwest Chronicles"/>
    <s v="A chronicle of four very different stories concerning racism to the power of love, all set in the beauty of the Southwest."/>
    <b v="0"/>
    <n v="6000"/>
    <n v="6904"/>
    <s v="successful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n v="2013"/>
    <x v="1"/>
    <x v="0"/>
  </r>
  <r>
    <n v="90"/>
    <s v="Help Get the Short Film Interior Design into Film Festivals!"/>
    <s v="We're looking for funding to help submit a short film to film festivals."/>
    <b v="0"/>
    <n v="500"/>
    <n v="502"/>
    <s v="successful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n v="2011"/>
    <x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b v="0"/>
    <n v="3000"/>
    <n v="3600"/>
    <s v="successful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n v="2011"/>
    <x v="1"/>
    <x v="0"/>
  </r>
  <r>
    <n v="92"/>
    <s v="Euphoria"/>
    <s v="Euphoria is an adventure film that follows adrenaline filled athletes on their hunt for the sublime while balancing family and careers."/>
    <b v="0"/>
    <n v="5000"/>
    <n v="5260"/>
    <s v="successful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n v="2016"/>
    <x v="1"/>
    <x v="0"/>
  </r>
  <r>
    <n v="93"/>
    <s v="&quot;Someday Everyday&quot; Short Film"/>
    <s v="Someday Everyday is a short drama that navigates through the past and present of a young man's life, through his struggles and triumphs"/>
    <b v="0"/>
    <n v="1000"/>
    <n v="1106"/>
    <s v="successful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n v="2012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b v="0"/>
    <n v="250"/>
    <n v="260"/>
    <s v="successful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n v="2014"/>
    <x v="1"/>
    <x v="0"/>
  </r>
  <r>
    <n v="95"/>
    <s v="Gotham Knight Terrors: Comedic Batman Short"/>
    <s v="The Batman's Rogues Gallery assembles for a meeting. Scarecrow's fear gas accidently goes off and fears of the villains start to arise."/>
    <b v="0"/>
    <n v="350"/>
    <n v="460"/>
    <s v="successful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n v="2012"/>
    <x v="1"/>
    <x v="0"/>
  </r>
  <r>
    <n v="96"/>
    <s v="Ice Hockey"/>
    <s v="Danny is a defenseman for his high school hockey team. This is a day in his life: school, hockey, girls and his next-door neighbor, Ken Daneyko."/>
    <b v="0"/>
    <n v="1500"/>
    <n v="1720"/>
    <s v="successful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n v="2010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b v="0"/>
    <n v="400"/>
    <n v="425"/>
    <s v="successful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n v="2011"/>
    <x v="1"/>
    <x v="0"/>
  </r>
  <r>
    <n v="98"/>
    <s v="CUT OUT"/>
    <s v="&quot;Cut Out&quot; tells the story of a young woman who befriends a neighborhood teen and finds herself involved with gang violence."/>
    <b v="0"/>
    <n v="3200"/>
    <n v="3400"/>
    <s v="successful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n v="2012"/>
    <x v="1"/>
    <x v="0"/>
  </r>
  <r>
    <n v="99"/>
    <s v="BEAT: An Original Short Film"/>
    <s v="A feminist tale of two girls finally giving a &quot;Nice Guy&quot; what he truly deserves. Also, dancing!"/>
    <b v="0"/>
    <n v="1500"/>
    <n v="1590.29"/>
    <s v="successful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n v="2013"/>
    <x v="1"/>
    <x v="0"/>
  </r>
  <r>
    <n v="100"/>
    <s v="Two Sisters"/>
    <s v="Two sisters share a fragile relationship. When their mother dies and they inherit the family house, old problems rise to the surface."/>
    <b v="0"/>
    <n v="5000"/>
    <n v="5000"/>
    <s v="successful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n v="2012"/>
    <x v="1"/>
    <x v="1"/>
  </r>
  <r>
    <n v="101"/>
    <s v="In Their Turn : A MFA Thesis Film"/>
    <s v="The spatiotemporal boundaries between a manâ€™s life, and that of his father dissolve. A reflection on experience, image, and memory."/>
    <b v="0"/>
    <n v="3500"/>
    <n v="3500"/>
    <s v="successful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n v="2012"/>
    <x v="1"/>
    <x v="1"/>
  </r>
  <r>
    <n v="102"/>
    <s v="Dear God No!"/>
    <s v="A gang of outlaw bikers pull a home invasion on a disgraced Anthropologist hiding a secret locked in his cabin basement."/>
    <b v="0"/>
    <n v="6000"/>
    <n v="7665"/>
    <s v="successful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n v="2010"/>
    <x v="1"/>
    <x v="0"/>
  </r>
  <r>
    <n v="103"/>
    <s v="I'M TWENTY SOMETHING"/>
    <s v="Three friends in their twenties are trying to do the impossible - have fun on a casual Friday night."/>
    <s v="Comedy"/>
    <n v="1300"/>
    <n v="1367"/>
    <s v="successful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n v="2014"/>
    <x v="1"/>
    <x v="0"/>
  </r>
  <r>
    <n v="104"/>
    <s v="Good 'Ol Trumpet"/>
    <s v="UCF short film about an old man, his love for music, and his misplaced trumpet.  "/>
    <b v="0"/>
    <n v="500"/>
    <n v="600"/>
    <s v="successful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n v="2011"/>
    <x v="1"/>
    <x v="0"/>
  </r>
  <r>
    <n v="105"/>
    <s v="Single Parent Date Night-A Comedic Short Film"/>
    <s v="Single Parent Date Night is a comedic short film about two single parents trying to reentering the dating pool."/>
    <b v="0"/>
    <n v="2200"/>
    <n v="2363"/>
    <s v="successful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n v="2016"/>
    <x v="1"/>
    <x v="0"/>
  </r>
  <r>
    <n v="106"/>
    <s v="LOST WEEKEND"/>
    <s v="A Boy. A Girl. A Car. A Serial Killer."/>
    <b v="0"/>
    <n v="5000"/>
    <n v="5025"/>
    <s v="successful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n v="2012"/>
    <x v="1"/>
    <x v="0"/>
  </r>
  <r>
    <n v="107"/>
    <s v="PRETTY LITTLE VICTIM - A Short Film by Paul Jones"/>
    <s v="PRETTY LITTLE VICTIM is a short film from the expanding community of independent Alaskan filmmakers, to be shot in Anchorage, AK"/>
    <b v="0"/>
    <n v="7500"/>
    <n v="7685"/>
    <s v="successful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n v="2011"/>
    <x v="1"/>
    <x v="0"/>
  </r>
  <r>
    <n v="108"/>
    <s v="GLASS: A Love Story"/>
    <s v="When a man can't find love, his Google GLASS does the searching for him. A short film shot with Google Glass."/>
    <b v="0"/>
    <n v="1500"/>
    <n v="3700"/>
    <s v="successful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n v="2013"/>
    <x v="1"/>
    <x v="0"/>
  </r>
  <r>
    <n v="109"/>
    <s v="Dapper Dan - &quot;Fly As I Wanna&quot; Music Video"/>
    <s v="This video may be bigger than you and it may be bigger than me but, itâ€™s not bigger than you and me! Can you dig it?"/>
    <b v="0"/>
    <n v="1000"/>
    <n v="2195"/>
    <s v="successful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n v="2011"/>
    <x v="1"/>
    <x v="0"/>
  </r>
  <r>
    <n v="110"/>
    <s v="Earlids"/>
    <s v="Lee, an awkward teenager with sound-blocking earlids, must confront his self-isolation after a girl moves in next door."/>
    <b v="0"/>
    <n v="1300"/>
    <n v="1700"/>
    <s v="successful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n v="2013"/>
    <x v="1"/>
    <x v="0"/>
  </r>
  <r>
    <n v="111"/>
    <s v="Judi Dench is Cool in Person"/>
    <s v="Two actors, one bookie and a very bad day.  Judi Dench is Cool in Person is fast, funny and only a little bit nasty."/>
    <b v="0"/>
    <n v="3500"/>
    <n v="5410"/>
    <s v="successful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n v="2015"/>
    <x v="1"/>
    <x v="0"/>
  </r>
  <r>
    <n v="112"/>
    <s v="MITOSIS | a short film"/>
    <s v="Only one choice can stop Anthony Oswald from fulfilling his destiny and saving millions of lives, and itâ€™s not his decision to make."/>
    <b v="0"/>
    <n v="5000"/>
    <n v="5200"/>
    <s v="successful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n v="2014"/>
    <x v="1"/>
    <x v="0"/>
  </r>
  <r>
    <n v="113"/>
    <s v="&quot;The First Day&quot; by Julia Othmer- Music Video"/>
    <s v="A living memorial for all those dealing with trauma, grief and loss."/>
    <b v="0"/>
    <n v="5000"/>
    <n v="7050"/>
    <s v="successful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n v="2011"/>
    <x v="1"/>
    <x v="0"/>
  </r>
  <r>
    <n v="114"/>
    <s v="l'esprit d'escalier-a senior film"/>
    <s v="This film explores the complicated nature that exists in all human relationships. A mother and a daughter seek to find happiness."/>
    <b v="0"/>
    <n v="3000"/>
    <n v="3100"/>
    <s v="successful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n v="2011"/>
    <x v="1"/>
    <x v="0"/>
  </r>
  <r>
    <n v="115"/>
    <s v="The World's Greatest Lover"/>
    <s v="Never judge a book (or a lover) by their cover."/>
    <b v="0"/>
    <n v="450"/>
    <n v="632"/>
    <s v="successful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n v="2012"/>
    <x v="1"/>
    <x v="0"/>
  </r>
  <r>
    <n v="116"/>
    <s v="Villanelle"/>
    <s v="Villanelle is a feature film that blends elements of classic, hardboiled Film Noir, with classic Horror and tells a great story to boot"/>
    <b v="0"/>
    <n v="3500"/>
    <n v="3978"/>
    <s v="successful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n v="201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b v="0"/>
    <n v="4500"/>
    <n v="4522.22"/>
    <s v="successful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n v="2010"/>
    <x v="1"/>
    <x v="1"/>
  </r>
  <r>
    <n v="118"/>
    <s v="DENOUNCED - A Short Film"/>
    <s v="When a ruthless hit-man is 'denounced' from the mafia, his old enemies declare war."/>
    <b v="0"/>
    <n v="5000"/>
    <n v="5651.58"/>
    <s v="successful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n v="2011"/>
    <x v="1"/>
    <x v="0"/>
  </r>
  <r>
    <n v="119"/>
    <s v="Inspire CANCER survivors to tell their STORIES"/>
    <s v="This short film will inspire young adult cancer survivors to share with others the wisdom they have gained from their cancer journey."/>
    <b v="0"/>
    <n v="3250"/>
    <n v="3398.1"/>
    <s v="successful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n v="2011"/>
    <x v="1"/>
    <x v="0"/>
  </r>
  <r>
    <n v="120"/>
    <s v="Time Live: A short film (Canceled)"/>
    <s v="Now, you can chat with people from the history, by our sport cam with the time machine. However, the girl had some trouble to use it."/>
    <b v="0"/>
    <n v="70000"/>
    <n v="10"/>
    <s v="canceled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n v="2016"/>
    <x v="2"/>
    <x v="1"/>
  </r>
  <r>
    <n v="121"/>
    <s v="MICRO-MISSION"/>
    <s v="NAVY SEALS sent on a Area 51 Top-Secret rescue mission where they are shrunken and injected into an ET body, the immune system mutated."/>
    <b v="0"/>
    <n v="3000"/>
    <n v="1"/>
    <s v="canceled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n v="2015"/>
    <x v="2"/>
    <x v="1"/>
  </r>
  <r>
    <n v="122"/>
    <s v="The Time Jumper (Canceled)"/>
    <s v="My ambition for this knows no bounds.  Seeing Sephoria in a live-action is a dream of mine."/>
    <b v="0"/>
    <n v="100000000"/>
    <n v="0"/>
    <s v="canceled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n v="2016"/>
    <x v="2"/>
    <x v="1"/>
  </r>
  <r>
    <n v="123"/>
    <s v="Sentient - The Web Series (Canceled)"/>
    <s v="A group of scientists stumble upon an extraterrestrial virus that is self aware. They must stop it's spread in order to save humanity."/>
    <b v="0"/>
    <n v="55000"/>
    <n v="151"/>
    <s v="canceled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n v="2014"/>
    <x v="2"/>
    <x v="1"/>
  </r>
  <r>
    <n v="124"/>
    <s v="Blank Bodies - Post Production (Canceled)"/>
    <s v="An artificial man and woman discover love under the unsuspecting eyes of the four renowned artists who created them."/>
    <b v="0"/>
    <n v="4000"/>
    <n v="0"/>
    <s v="canceled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n v="2015"/>
    <x v="2"/>
    <x v="1"/>
  </r>
  <r>
    <n v="125"/>
    <s v="Star Wars Fan Film (Canceled)"/>
    <s v="Due to my little sister finally having recovered from her surgery we can finally make our movie if we can get even a little help to pay"/>
    <b v="0"/>
    <n v="500"/>
    <n v="70"/>
    <s v="canceled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n v="2016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b v="0"/>
    <n v="25000"/>
    <n v="1387"/>
    <s v="canceled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n v="2015"/>
    <x v="2"/>
    <x v="1"/>
  </r>
  <r>
    <n v="127"/>
    <s v="Human Evolution (Canceled)"/>
    <s v="An ambitious Sci-Fi/Action film that will have a big-budget feel with stunning visuals &amp; stunts starring a casting of up and comers."/>
    <b v="0"/>
    <n v="8000"/>
    <n v="190"/>
    <s v="canceled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n v="2015"/>
    <x v="2"/>
    <x v="1"/>
  </r>
  <r>
    <n v="128"/>
    <s v="Ralphi3 (Canceled)"/>
    <s v="A Science Fiction film filled with entertainment and Excitement"/>
    <b v="0"/>
    <n v="100000"/>
    <n v="1867"/>
    <s v="canceled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n v="2016"/>
    <x v="2"/>
    <x v="1"/>
  </r>
  <r>
    <n v="129"/>
    <s v="JUSTICE LEAGUE ORIGINS (Canceled)"/>
    <s v="HEY!!! I'm David House, and I am currently working on a film called Justice League Origins!!! non-profit based on DC Comics Characters."/>
    <b v="0"/>
    <n v="20000"/>
    <n v="0"/>
    <s v="canceled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n v="2014"/>
    <x v="2"/>
    <x v="1"/>
  </r>
  <r>
    <n v="130"/>
    <s v="Blue in the Green (Canceled)"/>
    <s v="A journey down the rabbit hole into the dark future. A mix of reality and dreams of a world dependant on an oppressed by technology."/>
    <b v="0"/>
    <n v="600"/>
    <n v="0"/>
    <s v="canceled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n v="2014"/>
    <x v="2"/>
    <x v="1"/>
  </r>
  <r>
    <n v="131"/>
    <s v="I (Canceled)"/>
    <s v="I"/>
    <b v="0"/>
    <n v="1200"/>
    <n v="0"/>
    <s v="canceled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n v="2016"/>
    <x v="2"/>
    <x v="1"/>
  </r>
  <r>
    <n v="132"/>
    <s v="The Message (Canceled)"/>
    <s v="An anime inspired sci-fi action short set in Tokyo, Japan by VFX veterans, Gerald Abraham, Kim Tran and sound engineer, Jeremy Corby."/>
    <b v="0"/>
    <n v="80000"/>
    <n v="7655"/>
    <s v="canceled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n v="2014"/>
    <x v="2"/>
    <x v="1"/>
  </r>
  <r>
    <n v="133"/>
    <s v="Demon Women from outer space (Canceled)"/>
    <s v="Invasion from outer space sights, to weird to imagine destruction too monstrous to escape"/>
    <b v="0"/>
    <n v="71764"/>
    <n v="0"/>
    <s v="canceled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n v="2016"/>
    <x v="2"/>
    <x v="1"/>
  </r>
  <r>
    <n v="134"/>
    <s v="MARLEY'S GHOST (AMBASSADORS OF STEAM) (Canceled)"/>
    <s v="steampunk  remake of &quot;a Christmas carol&quot;"/>
    <b v="0"/>
    <n v="5000"/>
    <n v="0"/>
    <s v="canceled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n v="2015"/>
    <x v="2"/>
    <x v="1"/>
  </r>
  <r>
    <n v="135"/>
    <s v="&quot;STUCK&quot; - Finishing Funds for a Sci-Fi Thriller Short Film"/>
    <s v="What would someone do if they suddenly discovered they could stop time? Join us on this clever sci-fi short film and find out!"/>
    <b v="0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n v="2014"/>
    <x v="2"/>
    <x v="1"/>
  </r>
  <r>
    <n v="136"/>
    <s v="MICRO-MISSION (Canceled)"/>
    <s v="NAVY SEALS sent on a Area 51 Top-Secret rescue mission where they are shrunken and injected into an ET body, the immune system mutated."/>
    <b v="0"/>
    <n v="3000"/>
    <n v="0"/>
    <s v="canceled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n v="2015"/>
    <x v="2"/>
    <x v="1"/>
  </r>
  <r>
    <n v="137"/>
    <s v="Predator : Repentance (Canceled)"/>
    <s v="An unofficial sequel to the independent 2015 fan film Predator: Dark ages. Set in 2141 we follow the crew of the cargoship Centurion"/>
    <b v="0"/>
    <n v="55000"/>
    <n v="0"/>
    <s v="canceled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n v="2015"/>
    <x v="2"/>
    <x v="1"/>
  </r>
  <r>
    <n v="138"/>
    <s v="Thr33 Days Dead: The Sequ3l (Canceled)"/>
    <s v="This movie will be the S3qu3l to Thr33 Days Dead, which premiered on SyFy and was the focus of SyFy's &quot;Town of the Living Dead&quot;."/>
    <b v="0"/>
    <n v="150000"/>
    <n v="4712"/>
    <s v="canceled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n v="2015"/>
    <x v="2"/>
    <x v="1"/>
  </r>
  <r>
    <n v="139"/>
    <s v="Roman Dead (Canceled)"/>
    <s v="When  Rome is infected with a zombie plague, Lucius Agrippa and a small group fights for survival"/>
    <b v="0"/>
    <n v="500"/>
    <n v="500"/>
    <s v="canceled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n v="2015"/>
    <x v="2"/>
    <x v="1"/>
  </r>
  <r>
    <n v="140"/>
    <s v="Rome of the Dead (Canceled)"/>
    <s v="A Gladiator fights for his freedom to be reunited with his Family, he's one fight away, when Rome is infected with a Zombie Virus"/>
    <b v="0"/>
    <n v="200000"/>
    <n v="0"/>
    <s v="canceled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n v="2015"/>
    <x v="2"/>
    <x v="1"/>
  </r>
  <r>
    <n v="141"/>
    <s v="Catherine Kimbridge Chronicles - Live-Action SciFi TV Series"/>
    <s v="Join us creating a Science Fiction TV Series based upon the popular novels -The Catherine Kimbridge Chronicles."/>
    <b v="0"/>
    <n v="12000"/>
    <n v="1293"/>
    <s v="canceled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n v="2015"/>
    <x v="2"/>
    <x v="1"/>
  </r>
  <r>
    <n v="142"/>
    <s v="SAMANTHA  SHADOW (Canceled)"/>
    <s v="A science fiction series about a women trying to stave off a mysterious appearance of monsters from getting out of a dark alley."/>
    <b v="0"/>
    <n v="3000"/>
    <n v="10"/>
    <s v="canceled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n v="2014"/>
    <x v="2"/>
    <x v="1"/>
  </r>
  <r>
    <n v="143"/>
    <s v="CATTLE - AN AWESOME SCI-FI SHORT (Canceled)"/>
    <s v="A young woman learns she is one of few women left bred like cattle in order to control a deadly disease and the world populace"/>
    <b v="0"/>
    <n v="5500"/>
    <n v="0"/>
    <s v="canceled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n v="2016"/>
    <x v="2"/>
    <x v="1"/>
  </r>
  <r>
    <n v="144"/>
    <s v="The Great Fear - Post Production Funds (Canceled)"/>
    <s v="A film about a collapsing food industry, a lonely farmer and a lonely botanist needs your help to finish post-production!"/>
    <b v="0"/>
    <n v="7500"/>
    <n v="2070"/>
    <s v="canceled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n v="2015"/>
    <x v="2"/>
    <x v="1"/>
  </r>
  <r>
    <n v="145"/>
    <s v="Threshold (Canceled)"/>
    <s v="Film-Makers Ricky Comuniello &amp; Ian Weeks are at it again - for the 1st time. We need your support for a modern Sci-Fiction short film"/>
    <b v="0"/>
    <n v="4500"/>
    <n v="338"/>
    <s v="canceled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n v="2015"/>
    <x v="2"/>
    <x v="1"/>
  </r>
  <r>
    <n v="146"/>
    <s v="#CalExit...War of 2020 (Canceled)"/>
    <s v="California and the west have declared their refusal to support the election of a staunch conservative president. Will it be Civil War?"/>
    <b v="0"/>
    <n v="20000"/>
    <n v="115"/>
    <s v="canceled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n v="2016"/>
    <x v="2"/>
    <x v="1"/>
  </r>
  <r>
    <n v="147"/>
    <s v="Consumed (Static Air) (Canceled)"/>
    <s v="Film makers catch live footage beyond their wildest dreams."/>
    <b v="0"/>
    <n v="7000"/>
    <n v="0"/>
    <s v="canceled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n v="2014"/>
    <x v="2"/>
    <x v="1"/>
  </r>
  <r>
    <n v="148"/>
    <s v="Space Gangstars (Canceled)"/>
    <s v="An aspiring pilot decides to take his Dad's ship for a joyride, and learns it was the biggest mistake of his life in this Sci-Fi comedy"/>
    <b v="0"/>
    <n v="50000"/>
    <n v="40"/>
    <s v="canceled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n v="2016"/>
    <x v="2"/>
    <x v="1"/>
  </r>
  <r>
    <n v="149"/>
    <s v="Dichotomy (Canceled)"/>
    <s v="A provocatively mind-bending sci-fi thriller, this short film project examines opposites and the balance of the universe. #Dichotomy"/>
    <b v="0"/>
    <n v="10000"/>
    <n v="92"/>
    <s v="canceled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n v="2014"/>
    <x v="2"/>
    <x v="1"/>
  </r>
  <r>
    <n v="150"/>
    <s v="Star Trek First Frontier (Canceled)"/>
    <s v="The untold story of Captain Robert April and the first launching of the starship U.S.S. Enterprise,  NCC-1701"/>
    <b v="0"/>
    <n v="130000"/>
    <n v="30112"/>
    <s v="canceled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n v="2015"/>
    <x v="2"/>
    <x v="1"/>
  </r>
  <r>
    <n v="151"/>
    <s v="THE ASCENDENCE SHIFT Feature Film (Canceled)"/>
    <s v="The age of a race to the finish between the higher &amp; lower dimensional realms, A fight for consciousness &amp; freedom,THE NEW HUMAN"/>
    <b v="0"/>
    <n v="250000"/>
    <n v="140"/>
    <s v="canceled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n v="2015"/>
    <x v="2"/>
    <x v="1"/>
  </r>
  <r>
    <n v="152"/>
    <s v="The Great Dark (Canceled)"/>
    <s v="The Great Dark is a journey through the unimaginable...and un foreseeable..."/>
    <b v="0"/>
    <n v="380000"/>
    <n v="30"/>
    <s v="canceled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n v="2014"/>
    <x v="2"/>
    <x v="1"/>
  </r>
  <r>
    <n v="153"/>
    <s v="Awakening (Canceled)"/>
    <s v="What would you do if you face something beyond your understanding? If someone you loved disappeared without a trace?"/>
    <b v="0"/>
    <n v="50000"/>
    <n v="359"/>
    <s v="canceled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n v="2014"/>
    <x v="2"/>
    <x v="1"/>
  </r>
  <r>
    <n v="154"/>
    <s v="Quantum Alterations: Sci-fi, Stop Motion &amp; Fantasy Fan Film"/>
    <s v="Fiction Becomes Reality in this non-profit science fiction, stop motion, and fantasy fan film."/>
    <b v="0"/>
    <n v="1500"/>
    <n v="40"/>
    <s v="canceled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n v="2015"/>
    <x v="2"/>
    <x v="1"/>
  </r>
  <r>
    <n v="155"/>
    <s v="The Last Armada (Canceled)"/>
    <s v="While a shadow of peace was on the horizon,humankind was being threatened by its past.Whispers of threat was being heard from the North"/>
    <b v="0"/>
    <n v="1350000"/>
    <n v="81"/>
    <s v="canceled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n v="2015"/>
    <x v="2"/>
    <x v="1"/>
  </r>
  <r>
    <n v="156"/>
    <s v="Mosaics (Canceled)"/>
    <s v="A short science-fiction film about an underground network of human-animal hybrids &amp; their struggle with oppression &amp; marginalization."/>
    <b v="0"/>
    <n v="35000"/>
    <n v="1785"/>
    <s v="canceled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n v="2014"/>
    <x v="2"/>
    <x v="1"/>
  </r>
  <r>
    <n v="157"/>
    <s v="Forever Man (short film) (Canceled)"/>
    <s v="Man's cryogenic chamber and his soulmate's time travel from the distant future allows them to meet in the middle."/>
    <b v="0"/>
    <n v="2995"/>
    <n v="8"/>
    <s v="canceled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n v="2016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s v="thriller"/>
    <n v="5000"/>
    <n v="0"/>
    <s v="canceled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n v="2014"/>
    <x v="2"/>
    <x v="1"/>
  </r>
  <r>
    <n v="159"/>
    <s v="Rosette: Sci-Fi/Action Feature Film to Cast Hollywood Talent"/>
    <s v="Love, Robots... and Time Travel._x000a_Rosette: A Sci-Fi/Action/Adventure Feature Film, set to cast three A-list Hollywood actors."/>
    <b v="0"/>
    <n v="500000"/>
    <n v="10"/>
    <s v="canceled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n v="2016"/>
    <x v="2"/>
    <x v="1"/>
  </r>
  <r>
    <n v="160"/>
    <s v="Con Todo mi Corazon: With all of my Heart."/>
    <s v="The title might seem cheesy, but my father says that to my mother every time they say I love you.     This story is dedicated to them."/>
    <b v="0"/>
    <n v="5000"/>
    <n v="0"/>
    <s v="failed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n v="2015"/>
    <x v="3"/>
    <x v="1"/>
  </r>
  <r>
    <n v="161"/>
    <s v="Midway: The Turning Point"/>
    <s v="Step 1 (script editing) to produce a dramatic film about the air/sea battle of WWII that turned the tide of victory for the US."/>
    <b v="0"/>
    <n v="50000"/>
    <n v="5"/>
    <s v="failed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n v="2014"/>
    <x v="3"/>
    <x v="1"/>
  </r>
  <r>
    <n v="162"/>
    <s v="See It My Way"/>
    <s v="This film follows a young man who has had only a troubled family life. He turns to all the wrong things and life falls apart."/>
    <b v="0"/>
    <n v="2800"/>
    <n v="435"/>
    <s v="failed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n v="2014"/>
    <x v="3"/>
    <x v="1"/>
  </r>
  <r>
    <n v="163"/>
    <s v="UNDIVIDED (Working Title)"/>
    <s v="Over 2.5 million Black men registered for the draft in World War II. _x000a_This will be the most comprehensive portrayal EVER of US. THEN."/>
    <b v="0"/>
    <n v="2000000"/>
    <n v="0"/>
    <s v="failed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n v="2015"/>
    <x v="3"/>
    <x v="1"/>
  </r>
  <r>
    <n v="164"/>
    <s v="Angelix"/>
    <s v="Two cousins are caught up in the private war between warrior class angels and demons. You may be caught up too and not realize it yet."/>
    <b v="0"/>
    <n v="120000"/>
    <n v="640"/>
    <s v="failed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n v="2014"/>
    <x v="3"/>
    <x v="1"/>
  </r>
  <r>
    <n v="165"/>
    <s v="NET"/>
    <s v="A teacher. A boy. The beach and a heatwave that drove them all insane."/>
    <b v="0"/>
    <n v="17000"/>
    <n v="0"/>
    <s v="failed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n v="2015"/>
    <x v="3"/>
    <x v="1"/>
  </r>
  <r>
    <n v="166"/>
    <s v="Pressure"/>
    <s v="A young teen makes a bad decision after joining gang and the film expresses his choices that led him to that point."/>
    <b v="0"/>
    <n v="5000"/>
    <n v="3000"/>
    <s v="failed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n v="2016"/>
    <x v="3"/>
    <x v="1"/>
  </r>
  <r>
    <n v="167"/>
    <s v="Past"/>
    <s v="A young man experiences a tragedy and has the opportunity to go back and learn from his mistakes and find out his true self."/>
    <b v="0"/>
    <n v="110000"/>
    <n v="11"/>
    <s v="failed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n v="2015"/>
    <x v="3"/>
    <x v="1"/>
  </r>
  <r>
    <n v="168"/>
    <s v="Moving On"/>
    <s v="A homeless Gulf War 2 vet, and Congressional Medal of Honor recipient fights for his sanity on the mean streets of Albuquerque."/>
    <b v="0"/>
    <n v="8000"/>
    <n v="325"/>
    <s v="failed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n v="2015"/>
    <x v="3"/>
    <x v="1"/>
  </r>
  <r>
    <n v="169"/>
    <s v="Family"/>
    <s v="Family is a short film about a father and son and two brothers who were separated by the Korean war and finally reunite after 60 years."/>
    <b v="0"/>
    <n v="2500"/>
    <n v="560"/>
    <s v="failed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n v="2014"/>
    <x v="3"/>
    <x v="1"/>
  </r>
  <r>
    <n v="170"/>
    <s v="Letters to Daniel"/>
    <s v="Amy &amp; Missy survive Amy's bipolar disorder and go on to become award winning &amp; bestselling authors, screenwriters &amp; filmmakers"/>
    <b v="0"/>
    <n v="10000"/>
    <n v="325"/>
    <s v="failed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n v="2015"/>
    <x v="3"/>
    <x v="1"/>
  </r>
  <r>
    <n v="171"/>
    <s v="IRL: Gamers Unite"/>
    <s v="Team Mayhem, a local small town gang of gamers who are enlisted   to save the world from the new great evil known as Prowler."/>
    <s v="horror"/>
    <n v="50000"/>
    <n v="1"/>
    <s v="failed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n v="2016"/>
    <x v="3"/>
    <x v="1"/>
  </r>
  <r>
    <n v="172"/>
    <s v="The Blind Dolphin Story"/>
    <s v="A short film on the rarest mammal and the second most endangered freshwater river dolphin, in Pakistan."/>
    <b v="0"/>
    <n v="95000"/>
    <n v="0"/>
    <s v="failed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n v="2015"/>
    <x v="3"/>
    <x v="1"/>
  </r>
  <r>
    <n v="173"/>
    <s v="7 Sins"/>
    <s v="This is a film inspired by Quentin Tarantino, I want to make a film thats entertaining yet gritty. 7 Sins is in pre-production."/>
    <b v="0"/>
    <n v="1110"/>
    <n v="0"/>
    <s v="failed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n v="2015"/>
    <x v="3"/>
    <x v="1"/>
  </r>
  <r>
    <n v="174"/>
    <s v="I Am Forgotten"/>
    <s v="An international short film project. It is about loneliness, wich is caused by the current compulsion to check your Facebook every day."/>
    <b v="0"/>
    <n v="6000"/>
    <n v="0"/>
    <s v="failed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n v="2015"/>
    <x v="3"/>
    <x v="1"/>
  </r>
  <r>
    <n v="175"/>
    <s v="Gooseberry Fool - Feature Film"/>
    <s v="To heal her scars Olivia must take a journey back to her roots, where an unresolved conflict stands between her and musical success."/>
    <b v="0"/>
    <n v="20000"/>
    <n v="1297"/>
    <s v="failed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n v="2014"/>
    <x v="3"/>
    <x v="1"/>
  </r>
  <r>
    <n v="176"/>
    <s v="Silent Monster"/>
    <s v="I'm seeking funding to finish my short film, Silent Monster, to bring awareness to teenage bullying as well as teenage violence."/>
    <b v="0"/>
    <n v="1500"/>
    <n v="0"/>
    <s v="failed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n v="2015"/>
    <x v="3"/>
    <x v="1"/>
  </r>
  <r>
    <n v="177"/>
    <s v="The Good Samaritan"/>
    <s v="I'm making a modern day version of the bible story &quot; The Good Samaritan&quot;"/>
    <b v="0"/>
    <n v="450"/>
    <n v="180"/>
    <s v="failed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n v="2015"/>
    <x v="3"/>
    <x v="1"/>
  </r>
  <r>
    <n v="178"/>
    <s v="El viaje de LucÃ­a"/>
    <s v="El viaje de LucÃ­a es un largometraje de ficciÃ³n con temÃ¡tica sobre el cÃ¡ncer infantil."/>
    <b v="0"/>
    <n v="500000"/>
    <n v="0"/>
    <s v="failed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n v="2015"/>
    <x v="3"/>
    <x v="1"/>
  </r>
  <r>
    <n v="179"/>
    <s v="Sustain: A Film About Survival"/>
    <s v="A feature-length film about how three people survive in a diseased world."/>
    <b v="0"/>
    <n v="1000"/>
    <n v="200"/>
    <s v="failed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n v="2016"/>
    <x v="3"/>
    <x v="1"/>
  </r>
  <r>
    <n v="180"/>
    <s v="The Rest of Us Mini-Series"/>
    <s v="The Rest of Us follows a survivor of an outbreak that nearly destroyed the earth as he travels to find some form of humanity."/>
    <b v="0"/>
    <n v="1200"/>
    <n v="401"/>
    <s v="failed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n v="2015"/>
    <x v="3"/>
    <x v="1"/>
  </r>
  <r>
    <n v="181"/>
    <s v="Immemorial"/>
    <s v="Christina has been suffering with flash backs and some very disturbing nightmares and realises that it is more than just nightmares."/>
    <b v="0"/>
    <n v="3423"/>
    <n v="722"/>
    <s v="failed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n v="2015"/>
    <x v="3"/>
    <x v="1"/>
  </r>
  <r>
    <n v="182"/>
    <s v="ABU Pakistani Independent Feature Film"/>
    <s v="I'm Faraz, and I am raising money for my feature film called ABU. This one is for our parents, and our responsibilities towards them."/>
    <b v="0"/>
    <n v="1000"/>
    <n v="0"/>
    <s v="failed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n v="2016"/>
    <x v="3"/>
    <x v="1"/>
  </r>
  <r>
    <n v="183"/>
    <s v="Three Little Words"/>
    <s v="Don't kill me until I meet my Dad"/>
    <b v="0"/>
    <n v="12500"/>
    <n v="4482"/>
    <s v="failed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n v="2014"/>
    <x v="3"/>
    <x v="1"/>
  </r>
  <r>
    <n v="184"/>
    <s v="Lana - Short film"/>
    <s v="&quot;Lana&quot; is an horror/dramatic short film, written by myself, about a young woman fighting the darkness in her, but it might be too late."/>
    <b v="0"/>
    <n v="1500"/>
    <n v="51"/>
    <s v="failed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n v="2014"/>
    <x v="3"/>
    <x v="1"/>
  </r>
  <r>
    <n v="185"/>
    <s v="BLANK Short Movie"/>
    <s v="Love has no boundaries!"/>
    <b v="0"/>
    <n v="40000"/>
    <n v="2200"/>
    <s v="failed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n v="2016"/>
    <x v="3"/>
    <x v="1"/>
  </r>
  <r>
    <n v="186"/>
    <s v="Feature Film: The Wolfes"/>
    <s v="My film is about a boy who discovers the truth about his fathers dissapearance through the dark secrets of his mothers past."/>
    <b v="0"/>
    <n v="5000"/>
    <n v="0"/>
    <s v="failed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n v="2017"/>
    <x v="3"/>
    <x v="1"/>
  </r>
  <r>
    <n v="187"/>
    <s v="The Imbalanced Heart of a Symmetric Mind (film)"/>
    <s v="A young man suffering from a severe case of OCD embarks on a road trip to find peace of mind."/>
    <b v="0"/>
    <n v="5000"/>
    <n v="800"/>
    <s v="failed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n v="2015"/>
    <x v="3"/>
    <x v="1"/>
  </r>
  <r>
    <n v="188"/>
    <s v="Mariano (A Screenplay)"/>
    <s v="Mariano Messini, an aspiring musician, indebted to the mafia must put his life on the line to escape their grasp and pursue his dream."/>
    <b v="0"/>
    <n v="1500"/>
    <n v="0"/>
    <s v="failed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n v="2014"/>
    <x v="3"/>
    <x v="1"/>
  </r>
  <r>
    <n v="189"/>
    <s v="A GOOD MAN'S DECISION"/>
    <s v="Jack Barlow's wife and daughter shot in cold blood at a gun confiscation station in Texas, he sets out to save his family &amp; neighbors."/>
    <b v="0"/>
    <n v="500000"/>
    <n v="345"/>
    <s v="failed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n v="2016"/>
    <x v="3"/>
    <x v="1"/>
  </r>
  <r>
    <n v="190"/>
    <s v="REGIONRAT, the movie"/>
    <s v="Because hope can be a 4 letter word"/>
    <b v="0"/>
    <n v="12000"/>
    <n v="50"/>
    <s v="failed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n v="2016"/>
    <x v="3"/>
    <x v="1"/>
  </r>
  <r>
    <n v="191"/>
    <s v="Trillion: Feature Film"/>
    <s v="A young boy passionate about Astronomy and Chemistry tracks down an astroid that scientists said would never hit earth."/>
    <b v="0"/>
    <n v="5000"/>
    <n v="250"/>
    <s v="failed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n v="2015"/>
    <x v="3"/>
    <x v="1"/>
  </r>
  <r>
    <n v="192"/>
    <s v="&quot;SHADY BIZZNESS' The Eminem Movie Beyond 8 Mile&quot;"/>
    <s v="This Eminem Tell All details the good times, hardships, drug abuse, domestic violence, scandals, sex, near-death experiences and murder"/>
    <b v="0"/>
    <n v="1000000"/>
    <n v="17"/>
    <s v="failed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n v="2014"/>
    <x v="3"/>
    <x v="1"/>
  </r>
  <r>
    <n v="193"/>
    <s v="Help Towards a New PC for Editing Media College Productions!"/>
    <s v="I am in need of a new PC for my Media Production course so i can pursue my dream of creating CGI based sci-fi productions for everyone"/>
    <b v="0"/>
    <n v="1000"/>
    <n v="0"/>
    <s v="failed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n v="2014"/>
    <x v="3"/>
    <x v="1"/>
  </r>
  <r>
    <n v="194"/>
    <s v="Desperation Short Film"/>
    <s v="Northern Irish Original Short Film based on the desperation of love and survival and taking a risk that may change everything."/>
    <b v="0"/>
    <n v="2500"/>
    <n v="3"/>
    <s v="failed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n v="2016"/>
    <x v="3"/>
    <x v="1"/>
  </r>
  <r>
    <n v="195"/>
    <s v="37 U.S. Navy Sailors Murdered, an American story"/>
    <s v="A film project based on my auto-biography, a military conflict with no media attention, this story depicts war and its aftermath."/>
    <b v="0"/>
    <n v="2000000"/>
    <n v="0"/>
    <s v="failed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n v="2015"/>
    <x v="3"/>
    <x v="1"/>
  </r>
  <r>
    <n v="196"/>
    <s v="Thunder Under Control"/>
    <s v="A moving short film about a retired female boxer who develops a relationship with a young journalist who idolises her"/>
    <b v="0"/>
    <n v="3500"/>
    <n v="1465"/>
    <s v="failed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n v="2015"/>
    <x v="3"/>
    <x v="1"/>
  </r>
  <r>
    <n v="197"/>
    <s v="Cole - A Short Film."/>
    <s v="â€œAfter a terrifying ordeal, a young woman is left in a depressive state and abandoned to cope with a distressing account of revengeâ€"/>
    <b v="0"/>
    <n v="2500"/>
    <n v="262"/>
    <s v="failed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n v="2017"/>
    <x v="3"/>
    <x v="1"/>
  </r>
  <r>
    <n v="198"/>
    <s v="Nine Lives"/>
    <s v="Nine Lives is a story of one woman's survival of EIGHT near deaths and her love for one man as an influence to fight for the NINTH."/>
    <b v="0"/>
    <n v="25000"/>
    <n v="279"/>
    <s v="failed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n v="2014"/>
    <x v="3"/>
    <x v="1"/>
  </r>
  <r>
    <n v="199"/>
    <s v="Independent Feature Film for Film Festivals &quot;BLUE&quot;"/>
    <s v="We're filming a feature film that we can put in numerous film festivals across the country. My dream is to compete in every single one."/>
    <b v="0"/>
    <n v="10000"/>
    <n v="0"/>
    <s v="failed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n v="2016"/>
    <x v="3"/>
    <x v="1"/>
  </r>
  <r>
    <n v="200"/>
    <s v="The Crossing Shore"/>
    <s v="A film dedicated to an AAF Pilot's struggle to survive behind enemy lines during WWII."/>
    <b v="0"/>
    <n v="6000"/>
    <n v="1571.55"/>
    <s v="failed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n v="2014"/>
    <x v="3"/>
    <x v="1"/>
  </r>
  <r>
    <n v="201"/>
    <s v="Life of Change"/>
    <s v="Everyone has a choice. Can two college students get past their differences to save the life of a man whom they've never met before?"/>
    <b v="0"/>
    <n v="650"/>
    <n v="380"/>
    <s v="failed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n v="2015"/>
    <x v="3"/>
    <x v="1"/>
  </r>
  <r>
    <n v="202"/>
    <s v="Modern Gangsters"/>
    <s v="new web series created by jonney terry"/>
    <b v="0"/>
    <n v="6000"/>
    <n v="0"/>
    <s v="failed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n v="2015"/>
    <x v="3"/>
    <x v="1"/>
  </r>
  <r>
    <n v="203"/>
    <s v="TheM"/>
    <s v="We are aiming to make a Web Series based on Youth Culture and the misrepresentation of socially stereotyped people."/>
    <b v="0"/>
    <n v="2500"/>
    <n v="746"/>
    <s v="failed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n v="2014"/>
    <x v="3"/>
    <x v="1"/>
  </r>
  <r>
    <n v="204"/>
    <s v="WHERE IS DANIEL? The feature film"/>
    <s v="A feature film based on the true story of Bruce and Denise Morcombe and their battle for justice for their missing son Daniel."/>
    <b v="0"/>
    <n v="300000"/>
    <n v="152165"/>
    <s v="failed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n v="2016"/>
    <x v="3"/>
    <x v="1"/>
  </r>
  <r>
    <n v="205"/>
    <s v="KISS ME GOODBYE - A REFRESHING VOICE IN INDIE FILMMAKING"/>
    <s v="A martyr faces execution at the hands of the State, while enduring the horrors and alienation of a new world order."/>
    <b v="0"/>
    <n v="8000"/>
    <n v="1300"/>
    <s v="failed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n v="2015"/>
    <x v="3"/>
    <x v="1"/>
  </r>
  <r>
    <n v="206"/>
    <s v="Blood Bond Movie Development"/>
    <s v="A love story featuring adoption,struggle,dysfunction,grace, healing, and restoration."/>
    <b v="0"/>
    <n v="12700"/>
    <n v="0"/>
    <s v="failed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n v="2016"/>
    <x v="3"/>
    <x v="1"/>
  </r>
  <r>
    <n v="207"/>
    <s v="M39 - Action film / Drama"/>
    <s v="To avoid bankruptcy, Vincent, a passionate young entrepreneur embarks  on an illicit affair in order to save his dream business."/>
    <b v="0"/>
    <n v="14000"/>
    <n v="2130"/>
    <s v="failed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n v="2014"/>
    <x v="3"/>
    <x v="1"/>
  </r>
  <r>
    <n v="208"/>
    <s v="OLIVIA"/>
    <s v="A young woman's journey from Africa to Australia where she finds heaven on earth, love and tragedy. Within her tragedy she saves lives."/>
    <b v="0"/>
    <n v="50000"/>
    <n v="0"/>
    <s v="failed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n v="2014"/>
    <x v="3"/>
    <x v="1"/>
  </r>
  <r>
    <n v="209"/>
    <s v="&quot;A Brighter Day&quot;"/>
    <s v="&quot;A Brighter Day&quot; is the first episode of a television series about an ex-hustler that becomes a school teacher to help at risk youth."/>
    <b v="0"/>
    <n v="25000"/>
    <n v="0"/>
    <s v="failed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n v="2015"/>
    <x v="3"/>
    <x v="1"/>
  </r>
  <r>
    <n v="210"/>
    <s v="Like Son, Like Father"/>
    <s v="A tender short film about a young man who needs advice from  someone he had no intention of ever meeting, his biological father."/>
    <b v="0"/>
    <n v="12000"/>
    <n v="3030"/>
    <s v="failed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n v="2015"/>
    <x v="3"/>
    <x v="1"/>
  </r>
  <r>
    <n v="211"/>
    <s v="Pre-production - The Heart of A Woman &amp; The Heart of A Man"/>
    <s v="The Heart of a Woman and The Heart of a Man is a feature film written by Jennie Marie Pacelli, based on real people and true events"/>
    <b v="0"/>
    <n v="5000"/>
    <n v="2230"/>
    <s v="failed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n v="2015"/>
    <x v="3"/>
    <x v="1"/>
  </r>
  <r>
    <n v="212"/>
    <s v="The Ecstasy of Vengeance - Feature Length Film"/>
    <s v="This film is a fictional crime drama following the events of a heist that ended in bloodshed."/>
    <b v="0"/>
    <n v="6300"/>
    <n v="1"/>
    <s v="failed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n v="2016"/>
    <x v="3"/>
    <x v="1"/>
  </r>
  <r>
    <n v="213"/>
    <s v="Hart Blvd. A feature film by Andrew Greve"/>
    <s v="A family dramedy about a grandfather  and grandson who are both on their path to redemption."/>
    <b v="0"/>
    <n v="50000"/>
    <n v="20"/>
    <s v="failed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n v="2015"/>
    <x v="3"/>
    <x v="1"/>
  </r>
  <r>
    <n v="214"/>
    <s v="The Man Who Loved Dinosaurs. Based on a true story."/>
    <s v="A screenplay based upon the true story of a man with Asperger Syndrome who falls through the cracks of the criminal justice system."/>
    <b v="0"/>
    <n v="12500"/>
    <n v="1"/>
    <s v="failed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n v="2015"/>
    <x v="3"/>
    <x v="1"/>
  </r>
  <r>
    <n v="215"/>
    <s v="Invisible Scars"/>
    <s v="A short drama based on a true events. Story of a British Soldier who comes back home suffering from Post Traumatic Stress Disorder."/>
    <b v="0"/>
    <n v="4400"/>
    <n v="10"/>
    <s v="failed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n v="2016"/>
    <x v="3"/>
    <x v="1"/>
  </r>
  <r>
    <n v="216"/>
    <s v="Another Brick In The Wall - Feature Film"/>
    <s v="A nostalgic film about the unorthodox teacher we all wish we had, the girl we all fell for, and the friend we didn't expect to make."/>
    <b v="0"/>
    <n v="50000"/>
    <n v="27849.22"/>
    <s v="failed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n v="2015"/>
    <x v="3"/>
    <x v="1"/>
  </r>
  <r>
    <n v="217"/>
    <s v="Bitch"/>
    <s v="A roadmovie by paw"/>
    <b v="0"/>
    <n v="100000"/>
    <n v="11943"/>
    <s v="failed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n v="2014"/>
    <x v="3"/>
    <x v="1"/>
  </r>
  <r>
    <n v="218"/>
    <s v="Charmaine (Daughter of Charlotte)"/>
    <s v="A sassy talking spider named Charmaine, joins forces with an abused young boy.  She stages off bullies and help fight an abusive father"/>
    <b v="0"/>
    <n v="5000"/>
    <n v="100"/>
    <s v="failed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n v="2015"/>
    <x v="3"/>
    <x v="1"/>
  </r>
  <r>
    <n v="219"/>
    <s v="True Colors"/>
    <s v="An hour-long pilot about a group of suburban LGBT teens coming of age in the early 90's."/>
    <b v="0"/>
    <n v="50000"/>
    <n v="8815"/>
    <s v="failed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n v="2016"/>
    <x v="3"/>
    <x v="1"/>
  </r>
  <r>
    <n v="220"/>
    <s v="LA VIE"/>
    <s v="A Freelancer abandons everything to chase after his dream of being &quot;great&quot; escape to Bangkok and return to his home-world."/>
    <b v="0"/>
    <n v="50000"/>
    <n v="360"/>
    <s v="failed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n v="2015"/>
    <x v="3"/>
    <x v="1"/>
  </r>
  <r>
    <n v="221"/>
    <s v="Archetypes"/>
    <s v="Film about Schizophrenia with Surreal Twists!"/>
    <b v="0"/>
    <n v="50000"/>
    <n v="0"/>
    <s v="failed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n v="2015"/>
    <x v="3"/>
    <x v="1"/>
  </r>
  <r>
    <n v="222"/>
    <s v="SICKNESS 2014 Build Killian's Bike"/>
    <s v="Killian leader of an outlaw bike gang doesnâ€™t have a bike yet and here is your chance to help design and build his machine."/>
    <b v="0"/>
    <n v="1000"/>
    <n v="130"/>
    <s v="failed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n v="2015"/>
    <x v="3"/>
    <x v="1"/>
  </r>
  <r>
    <n v="223"/>
    <s v="The Pass"/>
    <s v="An old man, a U.S Marine Corps veteran remembers his combat experience in the battle of Toktong Pass 1950, during the Korean War."/>
    <b v="0"/>
    <n v="1500000"/>
    <n v="0"/>
    <s v="failed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n v="2016"/>
    <x v="3"/>
    <x v="1"/>
  </r>
  <r>
    <n v="224"/>
    <s v="Legend of the Stolen Guitar -- (Zimbabwe film)"/>
    <s v="African Hollywood production, from the people who brought you Spiderman 1&amp;2, Star Trek 1&amp;2, Mission Impossible 3&amp;4 and Star Wars Ep7"/>
    <b v="0"/>
    <n v="6000000"/>
    <n v="0"/>
    <s v="failed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n v="2015"/>
    <x v="3"/>
    <x v="1"/>
  </r>
  <r>
    <n v="225"/>
    <s v="Backpage Shawty"/>
    <s v="I'm creating a &quot;Lifetime&quot; type drama film about a girl who uses backpage for money, but trying to turn her life around."/>
    <b v="0"/>
    <n v="200"/>
    <n v="0"/>
    <s v="failed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n v="2016"/>
    <x v="3"/>
    <x v="1"/>
  </r>
  <r>
    <n v="226"/>
    <s v="MAGGIE Film"/>
    <s v="A TRUE STORY OF DOMESTIC VILOLENCE THAT SEEKS TO OFFER THE VIEWER OUTLEST OF SUPPORT."/>
    <b v="0"/>
    <n v="29000"/>
    <n v="250"/>
    <s v="failed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n v="2015"/>
    <x v="3"/>
    <x v="1"/>
  </r>
  <r>
    <n v="227"/>
    <s v="The Chance of Freedom Short Film"/>
    <s v="Imagine your life is full is nothing but pain and darkness. One day, you had the chance to be free from it all. Would you take it?"/>
    <b v="0"/>
    <n v="28000"/>
    <n v="0"/>
    <s v="failed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n v="2015"/>
    <x v="3"/>
    <x v="1"/>
  </r>
  <r>
    <n v="228"/>
    <s v="Facets of a Geek life"/>
    <s v="I am making a film from one one of my books called facets of a Geek life."/>
    <b v="0"/>
    <n v="8000"/>
    <n v="0"/>
    <s v="failed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n v="2015"/>
    <x v="3"/>
    <x v="1"/>
  </r>
  <r>
    <n v="229"/>
    <s v="The Perfect Plan"/>
    <s v="I teenage girl that wants to go around the system. She does all she can to cheat and finds herself in a bad position when she messesup"/>
    <b v="0"/>
    <n v="3000"/>
    <n v="0"/>
    <s v="failed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n v="2016"/>
    <x v="3"/>
    <x v="1"/>
  </r>
  <r>
    <n v="230"/>
    <s v="In Love There's War"/>
    <s v="In Love There's War is a spicy web series that will have viewers at the edge of their seats as deception and hidden secrecies unravel."/>
    <b v="0"/>
    <n v="15000"/>
    <n v="60"/>
    <s v="failed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n v="2015"/>
    <x v="3"/>
    <x v="1"/>
  </r>
  <r>
    <n v="231"/>
    <s v="FAREWELL TO FREEDOM a modern day western by Anita Waggoner"/>
    <s v="Farewell to Freedom the screenplay portrays  a vulnerable divorce'  who falls for a hard-luck cowboy she meets in Las Vegas."/>
    <b v="0"/>
    <n v="1500000"/>
    <n v="0"/>
    <s v="failed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n v="2015"/>
    <x v="3"/>
    <x v="1"/>
  </r>
  <r>
    <n v="232"/>
    <s v="#noblurredlines"/>
    <s v="A high-impact, high-quality resource to address, for young people and youth-related professionals, the issue of sexual consent."/>
    <b v="0"/>
    <n v="4000"/>
    <n v="110"/>
    <s v="failed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n v="2015"/>
    <x v="3"/>
    <x v="1"/>
  </r>
  <r>
    <n v="233"/>
    <s v="Area 4 - The Film"/>
    <s v="â€œArea 4â€ revolves around Frank Hammond, a counselor at a high school, who discovers the scandals that took place."/>
    <b v="0"/>
    <n v="350000"/>
    <n v="0"/>
    <s v="failed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n v="2016"/>
    <x v="3"/>
    <x v="1"/>
  </r>
  <r>
    <n v="234"/>
    <s v="The Interviewer (Charity Movie)"/>
    <s v="The Interviewer is a dramatic short film about second chances. If a murderer can get a second chance then uneducated children can too."/>
    <b v="0"/>
    <n v="1000"/>
    <n v="401"/>
    <s v="failed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n v="2015"/>
    <x v="3"/>
    <x v="1"/>
  </r>
  <r>
    <n v="235"/>
    <s v="Film about help homeless child to live a better life."/>
    <s v="Taking people on a deep emotional trip with a story about sometimes those who have less, give more."/>
    <b v="0"/>
    <n v="10000"/>
    <n v="0"/>
    <s v="failed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n v="2015"/>
    <x v="3"/>
    <x v="1"/>
  </r>
  <r>
    <n v="236"/>
    <s v="NYPD Internal Affairs bureau (IAB)(pilot) tv drama"/>
    <s v="Real cases from IAB investigations. Good cops taking down the bad cops. Police misconduct, obsessive force, drug trafficking etc."/>
    <b v="0"/>
    <n v="150000"/>
    <n v="0"/>
    <s v="failed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n v="2015"/>
    <x v="3"/>
    <x v="1"/>
  </r>
  <r>
    <n v="237"/>
    <s v="Making The Choice"/>
    <s v="Making The Choice is a christian short film series."/>
    <b v="0"/>
    <n v="15000"/>
    <n v="50"/>
    <s v="failed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n v="2016"/>
    <x v="3"/>
    <x v="1"/>
  </r>
  <r>
    <n v="238"/>
    <s v="Within The Threshold"/>
    <s v="A film to stop society from judging others and get along. Life is not about discrimination! Donate for this Thrilling Drama Series!!!!"/>
    <b v="0"/>
    <n v="26000"/>
    <n v="0"/>
    <s v="failed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n v="2016"/>
    <x v="3"/>
    <x v="1"/>
  </r>
  <r>
    <n v="239"/>
    <s v="Filthy - Short Film"/>
    <s v="Lovers Clint and Eli convey their conflicting perspectives of guilt and remorse while in the desolate Australian bush."/>
    <b v="0"/>
    <n v="1000"/>
    <n v="250"/>
    <s v="failed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n v="2015"/>
    <x v="3"/>
    <x v="1"/>
  </r>
  <r>
    <n v="240"/>
    <s v="Hackers in Uganda: A Documentary"/>
    <s v="&quot;Hackers in Uganda&quot; is the story of a group of humanitarian computer hackers providing technological education and services in Uganda."/>
    <b v="0"/>
    <n v="15000"/>
    <n v="16145.12"/>
    <s v="successful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n v="2013"/>
    <x v="4"/>
    <x v="0"/>
  </r>
  <r>
    <n v="241"/>
    <s v="&quot;LESLIE&quot;"/>
    <s v="&quot;LESLIE&quot; explores the unapologetic life of Leslie Cochran, the thong-clad homeless man turned cultural icon in the heart of Texas."/>
    <b v="0"/>
    <n v="36400"/>
    <n v="41000"/>
    <s v="successful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n v="2014"/>
    <x v="4"/>
    <x v="0"/>
  </r>
  <r>
    <n v="242"/>
    <s v="Hardwater"/>
    <s v="An unprecedented feature-length documentary film about Maine's tribal, oft-misunderstood ice fishing sub-culture."/>
    <b v="0"/>
    <n v="13000"/>
    <n v="14750"/>
    <s v="successful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n v="2011"/>
    <x v="4"/>
    <x v="0"/>
  </r>
  <r>
    <n v="243"/>
    <s v="Following Boruch"/>
    <s v="A Hasidic man reaches a turning point in his recovery from mental illness and addiction, and is determined to start a new life."/>
    <b v="0"/>
    <n v="25000"/>
    <n v="25648"/>
    <s v="successful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n v="2014"/>
    <x v="4"/>
    <x v="0"/>
  </r>
  <r>
    <n v="244"/>
    <d v="2008-11-04T00:00:00"/>
    <s v="A transmedia-project to amass a library of footage shot the day Obama was elected, for (1) a feature documentary, (2) an interactive web history"/>
    <b v="0"/>
    <n v="3500"/>
    <n v="3981.5"/>
    <s v="successful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n v="2010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b v="0"/>
    <n v="5000"/>
    <n v="5186"/>
    <s v="successful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n v="2012"/>
    <x v="4"/>
    <x v="0"/>
  </r>
  <r>
    <n v="246"/>
    <s v="LEAVING ATLANTA THE FILM"/>
    <s v="From 1979 to 1981 twenty-nine Black children in Atlanta were murdered and the others terrified. This is our story..."/>
    <b v="0"/>
    <n v="5000"/>
    <n v="15273"/>
    <s v="successful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n v="2010"/>
    <x v="4"/>
    <x v="0"/>
  </r>
  <r>
    <n v="247"/>
    <s v="Deja-Vu: Dissecting Memory on Camera"/>
    <s v="A young neuroscientist attempts to reconnect with his ailing father by obsessively studying old family footage._x000a_"/>
    <b v="0"/>
    <n v="5000"/>
    <n v="6705"/>
    <s v="successful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n v="2010"/>
    <x v="4"/>
    <x v="0"/>
  </r>
  <r>
    <n v="248"/>
    <s v="Far Out Isn't Far Enough: The Tomi Ungerer Story"/>
    <s v="FAR OUT ISN'T FAR ENOUGH depicts one man's wild, lifelong adventure of testing societal boundaries through his use of subversive art."/>
    <b v="0"/>
    <n v="85000"/>
    <n v="86133"/>
    <s v="successful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n v="2011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b v="0"/>
    <n v="10000"/>
    <n v="11292"/>
    <s v="successful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n v="2010"/>
    <x v="4"/>
    <x v="0"/>
  </r>
  <r>
    <n v="250"/>
    <s v="BOONE- THE DOCUMENTARY"/>
    <s v="Three young farmers risk land and friendship to stand up to the USDA. An experiential film about living a life of self reliance."/>
    <b v="0"/>
    <n v="30000"/>
    <n v="31675"/>
    <s v="successful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n v="2013"/>
    <x v="4"/>
    <x v="0"/>
  </r>
  <r>
    <n v="251"/>
    <s v="The Way Back to Yarasquin: A Coffee Pilgrimage"/>
    <s v="Remarkably devoted, Mayra is single-handedly sourcing small farm, single-origin coffee from her rural village in Honduras."/>
    <b v="0"/>
    <n v="3500"/>
    <n v="4395"/>
    <s v="successful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n v="2012"/>
    <x v="4"/>
    <x v="0"/>
  </r>
  <r>
    <n v="252"/>
    <s v="Good Grief: Making CARTOON COLLEGE - a documentary about comics"/>
    <s v="The definitive story of indie comics and the foremost institution of higher learning for those who draw them."/>
    <b v="0"/>
    <n v="5000"/>
    <n v="9228"/>
    <s v="successful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n v="2010"/>
    <x v="4"/>
    <x v="0"/>
  </r>
  <r>
    <n v="253"/>
    <s v="Leon Claxton's HARLEM IN HAVANA"/>
    <s v="A so-called â€œJig Showâ€ innovates music and theatre and gives birth to entertainment icons that would one day write American pop culture"/>
    <b v="0"/>
    <n v="1500"/>
    <n v="1511"/>
    <s v="successful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n v="2012"/>
    <x v="4"/>
    <x v="0"/>
  </r>
  <r>
    <n v="254"/>
    <s v="&quot;I Clown You&quot; Documentary"/>
    <s v="&quot;I Clown You&quot; is a documentary about Israeli medical clowns and clowning as an art of challenging the norm."/>
    <b v="0"/>
    <n v="24000"/>
    <n v="28067.34"/>
    <s v="successful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n v="2015"/>
    <x v="4"/>
    <x v="0"/>
  </r>
  <r>
    <n v="255"/>
    <s v="xoxosms: a documentary about love in the 21st century"/>
    <s v="xoxosms is a documentary about first love, long distance and Skype."/>
    <b v="0"/>
    <n v="8000"/>
    <n v="8538.66"/>
    <s v="successful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n v="2011"/>
    <x v="4"/>
    <x v="0"/>
  </r>
  <r>
    <n v="256"/>
    <s v="POW WOW: Share the arts community of Hawaii"/>
    <s v="Help share the art and community of Pow Wow, a contemporary art movement in Hawaii, with the rest of the world. #powwowhawaii"/>
    <b v="0"/>
    <n v="13000"/>
    <n v="18083"/>
    <s v="successful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n v="2013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b v="0"/>
    <n v="35000"/>
    <n v="37354.269999999997"/>
    <s v="successful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n v="2016"/>
    <x v="4"/>
    <x v="0"/>
  </r>
  <r>
    <n v="258"/>
    <s v="HOW TO START A REVOLUTION a new documentary film"/>
    <s v="This film reveals the story of the modern revolution, the power of people to change their world and the man behind it all, Gene Sharp."/>
    <b v="0"/>
    <n v="30000"/>
    <n v="57342"/>
    <s v="successful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n v="2011"/>
    <x v="4"/>
    <x v="0"/>
  </r>
  <r>
    <n v="259"/>
    <s v="The Colossus Of Destiny - A Melvins Tale"/>
    <s v="A tale about a band who have journeyed through time, dodging hype and mediocrity, and still managed to survive even stronger than ever."/>
    <b v="0"/>
    <n v="75000"/>
    <n v="98953.42"/>
    <s v="successful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n v="2015"/>
    <x v="4"/>
    <x v="0"/>
  </r>
  <r>
    <n v="260"/>
    <s v="Escaramuza: Riding from the Heart (a feature documentary)"/>
    <s v="In the traditional world of Mexican Rodeo, a team of first-generation California girls does it their way."/>
    <b v="0"/>
    <n v="10000"/>
    <n v="10640"/>
    <s v="successful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n v="2010"/>
    <x v="4"/>
    <x v="0"/>
  </r>
  <r>
    <n v="261"/>
    <s v="Empires: The Film"/>
    <s v="Empires explores the impact of networks on histories and philosophies of political thought."/>
    <b v="0"/>
    <n v="20000"/>
    <n v="21480"/>
    <s v="successful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n v="2012"/>
    <x v="4"/>
    <x v="0"/>
  </r>
  <r>
    <n v="262"/>
    <s v="The Last Cosmonaut"/>
    <s v="He can never die. He will live forever. He is the last cosmonaut, and this is his story."/>
    <b v="0"/>
    <n v="2500"/>
    <n v="6000"/>
    <s v="successful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n v="2011"/>
    <x v="4"/>
    <x v="0"/>
  </r>
  <r>
    <n v="263"/>
    <s v="AMERICAN WINTER: A Documentary Film"/>
    <s v="We need $75,000 to finish this film on families struggling in the worst_x000a_economy in 80 years, while facing huge cuts to social services."/>
    <b v="0"/>
    <n v="25000"/>
    <n v="29520.27"/>
    <s v="successful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n v="2012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b v="0"/>
    <n v="5000"/>
    <n v="5910"/>
    <s v="successful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n v="2012"/>
    <x v="4"/>
    <x v="0"/>
  </r>
  <r>
    <n v="265"/>
    <s v="The Garden Summer"/>
    <s v="A documentary: a summer garden and communities of local food exchange. The integration of old and new, beauty and function, growth and sustainability."/>
    <b v="0"/>
    <n v="5000"/>
    <n v="5555"/>
    <s v="successful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n v="2010"/>
    <x v="4"/>
    <x v="0"/>
  </r>
  <r>
    <n v="266"/>
    <s v="The Eventful Life of Al Hawkes"/>
    <s v="The Eventful Life of Al Hawkes is a documentary film about New England country music, told through the story of a Maine record label and its founder."/>
    <b v="0"/>
    <n v="1000"/>
    <n v="1455"/>
    <s v="successful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n v="2010"/>
    <x v="4"/>
    <x v="0"/>
  </r>
  <r>
    <n v="267"/>
    <s v="Uncharted Amazon"/>
    <s v="A visually stunning, feature length film chronicling life's challenges in the remote depths of the Amazon rainforest."/>
    <b v="0"/>
    <n v="9850"/>
    <n v="12965.44"/>
    <s v="successful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n v="2014"/>
    <x v="4"/>
    <x v="0"/>
  </r>
  <r>
    <n v="268"/>
    <s v="La Tierra de los Adioses"/>
    <s v="Help us finish a documentary about four teens coming-of-age in a small, rural Mexican town that has suffered 50% migration to the U.S."/>
    <b v="0"/>
    <n v="5000"/>
    <n v="5570"/>
    <s v="successful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n v="2011"/>
    <x v="4"/>
    <x v="0"/>
  </r>
  <r>
    <n v="269"/>
    <s v="Islam and the Future of Tolerance: The Movie"/>
    <s v="This documentary tells the story of an unlikely conversation on a topic of grave importance, and how it changed two foes into friends."/>
    <b v="0"/>
    <n v="100000"/>
    <n v="147233.76999999999"/>
    <s v="successful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n v="2017"/>
    <x v="4"/>
    <x v="0"/>
  </r>
  <r>
    <n v="270"/>
    <s v="rock on: inside the archive of an unlikely rock photographer"/>
    <s v="Journey behind the lens of the legendary Jini Dellaccio, one of the first women rock â€˜nâ€™ roll photographers."/>
    <b v="0"/>
    <n v="2300"/>
    <n v="3510"/>
    <s v="successful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n v="2011"/>
    <x v="4"/>
    <x v="0"/>
  </r>
  <r>
    <n v="271"/>
    <s v="The Mathare Project"/>
    <s v="A documentary shot over 12 years about the hopes and dreams of five orphans struggling to reach adulthood in Kenya's Mathare slum."/>
    <b v="0"/>
    <n v="30000"/>
    <n v="31404"/>
    <s v="successful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n v="2013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b v="0"/>
    <n v="3000"/>
    <n v="5323.01"/>
    <s v="successful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n v="2010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b v="0"/>
    <n v="5000"/>
    <n v="5388.79"/>
    <s v="successful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n v="2011"/>
    <x v="4"/>
    <x v="0"/>
  </r>
  <r>
    <n v="274"/>
    <s v="In Search of Nabad (Documentary Film)"/>
    <s v="An intimate documentary sharing the powerful voices of Seattle's Somali refugees and their search for peace in their new home."/>
    <b v="0"/>
    <n v="4000"/>
    <n v="6240"/>
    <s v="successful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n v="2012"/>
    <x v="4"/>
    <x v="0"/>
  </r>
  <r>
    <n v="275"/>
    <s v="Finding the Funk"/>
    <s v="A journey through the origins and influence of funk music from James Brown to D'Angelo we are FINDING THE FUNK!"/>
    <b v="0"/>
    <n v="20000"/>
    <n v="21679"/>
    <s v="successful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n v="2012"/>
    <x v="4"/>
    <x v="0"/>
  </r>
  <r>
    <n v="276"/>
    <s v="Abalimi"/>
    <s v="A film about Xhosa women in townships of South Africa micro-farming to fight extreme poverty, gain health, and create food security."/>
    <b v="0"/>
    <n v="4000"/>
    <n v="5904"/>
    <s v="successful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n v="2012"/>
    <x v="4"/>
    <x v="0"/>
  </r>
  <r>
    <n v="277"/>
    <s v="Pressing On: The Letterpress Film"/>
    <s v="A documentary about the survival of letterpress and the remarkable printers who preserve the history and knowledge of the craft."/>
    <b v="0"/>
    <n v="65000"/>
    <n v="71748"/>
    <s v="successful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n v="2015"/>
    <x v="4"/>
    <x v="0"/>
  </r>
  <r>
    <n v="278"/>
    <s v="The Babushkas of Chernobyl"/>
    <s v="An unlikely story of spirit, defiance and beauty from the most contaminated place on Earth"/>
    <b v="0"/>
    <n v="27000"/>
    <n v="40594"/>
    <s v="successful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n v="2012"/>
    <x v="4"/>
    <x v="0"/>
  </r>
  <r>
    <n v="279"/>
    <s v="Instructions on Parting"/>
    <s v="This documentary film is an intimate portrait of love and loss that observes family and nature undergoing the cycle of birth to death."/>
    <b v="0"/>
    <n v="17000"/>
    <n v="26744.11"/>
    <s v="successful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n v="2017"/>
    <x v="4"/>
    <x v="0"/>
  </r>
  <r>
    <n v="280"/>
    <s v="Korengal Theatrical Release"/>
    <s v="My latest film Korengal, takes us back to the same valley with the same troops as in my Academy AwardÂ® nominated film Restrepo."/>
    <b v="0"/>
    <n v="75000"/>
    <n v="117108"/>
    <s v="successful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n v="2014"/>
    <x v="4"/>
    <x v="0"/>
  </r>
  <r>
    <n v="281"/>
    <s v="Do It Again: One Man's Quest to Reunite the Kinks"/>
    <s v="Last May, I created my mission: To reunite the brilliant but (in my opinion) under-appreciated band, the Kinks. I decided to make..."/>
    <b v="0"/>
    <n v="5500"/>
    <n v="6632.32"/>
    <s v="successful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n v="2009"/>
    <x v="4"/>
    <x v="0"/>
  </r>
  <r>
    <n v="282"/>
    <s v="Greenlight the PATROL BASE JAKER Movie"/>
    <s v="See US Marines make counter-insurgency work in Helmand Province--the Taliban's stronghold in Afghanistan."/>
    <b v="0"/>
    <n v="45000"/>
    <n v="45535"/>
    <s v="successful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n v="2010"/>
    <x v="4"/>
    <x v="0"/>
  </r>
  <r>
    <n v="283"/>
    <s v="SOLE SURVIVOR"/>
    <s v="What is the impact of survivorship on the human condition?"/>
    <b v="0"/>
    <n v="18000"/>
    <n v="20569.05"/>
    <s v="successful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n v="2011"/>
    <x v="4"/>
    <x v="0"/>
  </r>
  <r>
    <n v="284"/>
    <s v="Wisconsin Rising"/>
    <s v="A film documenting WI Gov.Scott Walker's attack on working families and how it is reanimating the American labor movement."/>
    <b v="0"/>
    <n v="40000"/>
    <n v="41850.46"/>
    <s v="successful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n v="2011"/>
    <x v="4"/>
    <x v="0"/>
  </r>
  <r>
    <n v="285"/>
    <s v="The Phantom Tollbooth: Beyond Expectations - Final Push"/>
    <s v="A documentary about the classic children's book, its creators, and the lasting impact over half a century and beyond."/>
    <b v="0"/>
    <n v="14000"/>
    <n v="32035.51"/>
    <s v="successful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n v="2013"/>
    <x v="4"/>
    <x v="0"/>
  </r>
  <r>
    <n v="286"/>
    <s v="George Tice: Seeing Beyond the Moment"/>
    <s v="A documentary film on the life of legendary photographer George Tice by Peter Bosco, Bruce Wodder and Douglas Underdahl."/>
    <b v="0"/>
    <n v="15000"/>
    <n v="16373"/>
    <s v="successful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n v="2013"/>
    <x v="4"/>
    <x v="0"/>
  </r>
  <r>
    <n v="287"/>
    <s v="In Country: A Documentary Film (POSTPRODUCTION)"/>
    <s v="War is hell. Why would anyone want to spend their weekends there?"/>
    <b v="0"/>
    <n v="15000"/>
    <n v="26445"/>
    <s v="successful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n v="2012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b v="0"/>
    <n v="50000"/>
    <n v="51605.31"/>
    <s v="successful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n v="2012"/>
    <x v="4"/>
    <x v="0"/>
  </r>
  <r>
    <n v="289"/>
    <s v="Audience Unlock: &quot;The UK Gold&quot;"/>
    <s v="A campaign to unlock an award winning film that exposes for the first time the modern British Empire ... and it's terrible cost."/>
    <b v="0"/>
    <n v="15000"/>
    <n v="15723"/>
    <s v="successful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n v="2013"/>
    <x v="4"/>
    <x v="0"/>
  </r>
  <r>
    <n v="290"/>
    <s v="INTOTHEWOODS.TV â€“ Music Media from the Pacific Northwest"/>
    <s v="Help INTOTHEWOODS.TV purchase audio and video gear, lighting and BACK UP HARD DRIVES"/>
    <b v="0"/>
    <n v="4500"/>
    <n v="4800.8"/>
    <s v="successful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n v="2010"/>
    <x v="4"/>
    <x v="0"/>
  </r>
  <r>
    <n v="291"/>
    <s v="Zoe Goes Running - The Film: Running The Tour De France"/>
    <s v="ZoÃ« Romano will be the first person to RUN the route of the Tour de France. I will join her to document that adventure."/>
    <b v="0"/>
    <n v="5000"/>
    <n v="6001"/>
    <s v="successful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n v="2013"/>
    <x v="4"/>
    <x v="0"/>
  </r>
  <r>
    <n v="292"/>
    <s v="The Undocumented"/>
    <s v="THE UNDOCUMENTED is a 90 cinema verite documentary that exposes a little known consequence of current U. S. immigration policy."/>
    <b v="0"/>
    <n v="75000"/>
    <n v="76130.2"/>
    <s v="successful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n v="2011"/>
    <x v="4"/>
    <x v="0"/>
  </r>
  <r>
    <n v="293"/>
    <s v="NELL SHIPMAN:GIRL FROM GOD'S COUNTRY FILM"/>
    <s v="The untold story of the first action-adventure heroine who left Hollywood with 70 abused animal actors to make  her films in Idaho"/>
    <b v="0"/>
    <n v="26000"/>
    <n v="26360"/>
    <s v="successful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n v="2014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b v="0"/>
    <n v="5000"/>
    <n v="5000"/>
    <s v="successful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n v="2010"/>
    <x v="4"/>
    <x v="1"/>
  </r>
  <r>
    <n v="295"/>
    <s v="Rocky Horror Saved My Life - A Fan Documentary"/>
    <s v="A documentary on the fans, collectors, and live performers of &quot;The Rocky Horror Picture Show&quot;, as the film nears its 40th Anniversary."/>
    <b v="0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n v="2013"/>
    <x v="4"/>
    <x v="0"/>
  </r>
  <r>
    <n v="296"/>
    <s v="Bel Borba Is Here!"/>
    <s v="Bel Borba is Here is a feature film about the most inspiring Brazilian artist you've never heard of... until now."/>
    <b v="0"/>
    <n v="25000"/>
    <n v="29681.55"/>
    <s v="successful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n v="2012"/>
    <x v="4"/>
    <x v="0"/>
  </r>
  <r>
    <n v="297"/>
    <s v="Who Owns Yoga?"/>
    <s v="Who Owns Yoga? is a feature length documentary film that explores the changing nature of yoga in the modern world."/>
    <b v="0"/>
    <n v="20000"/>
    <n v="20128"/>
    <s v="successful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n v="2015"/>
    <x v="4"/>
    <x v="0"/>
  </r>
  <r>
    <n v="298"/>
    <s v="DisHonesty - A Documentary Feature Film"/>
    <s v="The truth is, we all lie - and by &quot;we,&quot; we mean everyone!"/>
    <b v="0"/>
    <n v="126000"/>
    <n v="137254.84"/>
    <s v="successful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n v="2014"/>
    <x v="4"/>
    <x v="0"/>
  </r>
  <r>
    <n v="299"/>
    <s v="ReMade: The Rebirth of the Maker Movement"/>
    <s v="We are currently filming a documentary called ReMade that explores the state and direction of the DIY and Hackerspace movement in America."/>
    <b v="0"/>
    <n v="10000"/>
    <n v="17895.25"/>
    <s v="successful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n v="2010"/>
    <x v="4"/>
    <x v="0"/>
  </r>
  <r>
    <n v="300"/>
    <s v="The Bus "/>
    <s v="THE BUS is a feature-length documentary film celebrating one of the most iconic and beloved vehicles ever produced, the Volkswagen Bus."/>
    <b v="0"/>
    <n v="25000"/>
    <n v="25430.66"/>
    <s v="successful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n v="2011"/>
    <x v="4"/>
    <x v="0"/>
  </r>
  <r>
    <n v="301"/>
    <s v="WORLD FAIR"/>
    <s v="A film about personal memory, amateur cinematography, and visions of the future at the 1939 New York World's Fair."/>
    <b v="0"/>
    <n v="13000"/>
    <n v="15435.55"/>
    <s v="successful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n v="2013"/>
    <x v="4"/>
    <x v="0"/>
  </r>
  <r>
    <n v="302"/>
    <s v="(UN)CUT"/>
    <s v="(UN)CUT explores circumcisionâ€™s medical, sexual &amp; religious complexities against the backdrop of San Franciscoâ€™s latest ban controversy"/>
    <b v="0"/>
    <n v="10000"/>
    <n v="10046"/>
    <s v="successful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n v="2012"/>
    <x v="4"/>
    <x v="1"/>
  </r>
  <r>
    <n v="303"/>
    <s v="The Forest for the Trees"/>
    <s v="The story of Jadab Payeng, an Indian man who single handedly planted nearly 1400 acres of forest to save his island, Majuli."/>
    <b v="0"/>
    <n v="3000"/>
    <n v="4124"/>
    <s v="successful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n v="2012"/>
    <x v="4"/>
    <x v="0"/>
  </r>
  <r>
    <n v="304"/>
    <s v="Beyond Iconic: Distribution for film on Dennis Stock"/>
    <s v="A portrait of a life fully realized and a look at what it takes to make great photography."/>
    <b v="0"/>
    <n v="3400"/>
    <n v="7876"/>
    <s v="successful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n v="2012"/>
    <x v="4"/>
    <x v="0"/>
  </r>
  <r>
    <n v="305"/>
    <s v="My Friend Mott-ly"/>
    <s v="A documentary that I am making about the difficult, but inspiring, life of a late friend of mine."/>
    <b v="0"/>
    <n v="7500"/>
    <n v="9775"/>
    <s v="successful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n v="2012"/>
    <x v="4"/>
    <x v="0"/>
  </r>
  <r>
    <n v="306"/>
    <s v="Escape/Artist: The Jason Escape Documentary"/>
    <s v="A feature-length documentary on the life of Boston escape artist Jason Escape."/>
    <b v="0"/>
    <n v="1000"/>
    <n v="2929"/>
    <s v="successful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n v="2013"/>
    <x v="4"/>
    <x v="0"/>
  </r>
  <r>
    <n v="307"/>
    <s v="Grammar Revolution"/>
    <s v="Why is grammar important?"/>
    <b v="0"/>
    <n v="22000"/>
    <n v="24490"/>
    <s v="successful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n v="2013"/>
    <x v="4"/>
    <x v="0"/>
  </r>
  <r>
    <n v="308"/>
    <s v="Before Us - a Feature Length Documentary about Adoption"/>
    <s v="A documentary about discovering my two older sisters who were born on a CA commune in the 60's and placed for adoption."/>
    <b v="0"/>
    <n v="12000"/>
    <n v="12668"/>
    <s v="successful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n v="2011"/>
    <x v="4"/>
    <x v="0"/>
  </r>
  <r>
    <n v="309"/>
    <s v="SOLE SURVIVOR FILM - Finishing Funds"/>
    <s v="A first glimpse into the lives of sole survivors of commercial plane crashes as they struggle to understand their perplexing fate."/>
    <b v="0"/>
    <n v="18000"/>
    <n v="21410"/>
    <s v="successful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n v="2012"/>
    <x v="4"/>
    <x v="0"/>
  </r>
  <r>
    <n v="310"/>
    <s v="Feels Like Coming Home Tour"/>
    <s v="30 day tour to release a compilation CD with 16 original songs about hometowns.  Webisodes and documentary to follow."/>
    <b v="0"/>
    <n v="1000"/>
    <n v="1041.29"/>
    <s v="successful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n v="2011"/>
    <x v="4"/>
    <x v="0"/>
  </r>
  <r>
    <n v="311"/>
    <s v="The Sticking Place Interactive Documentary"/>
    <s v="An imaginative interactive documentary about Leah Callahan, a freestyle wrestler and Olympic hopeful."/>
    <b v="0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n v="2011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b v="0"/>
    <n v="8000"/>
    <n v="8950"/>
    <s v="successful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n v="2013"/>
    <x v="4"/>
    <x v="0"/>
  </r>
  <r>
    <n v="313"/>
    <s v="DEVIL MAY CARE"/>
    <s v="Most people have heard Bob Dorough's music over the past 50 years without knowing it. Until now. A story for every artist who refuses to give up."/>
    <b v="0"/>
    <n v="17000"/>
    <n v="17805"/>
    <s v="successful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n v="2010"/>
    <x v="4"/>
    <x v="0"/>
  </r>
  <r>
    <n v="314"/>
    <s v="Making Mail: A Documentary"/>
    <s v="A documentary about artists who embrace the antiquated postal service and use it to send beautiful pieces of mail art across the globe."/>
    <b v="0"/>
    <n v="1000"/>
    <n v="3851.5"/>
    <s v="successful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n v="2013"/>
    <x v="4"/>
    <x v="0"/>
  </r>
  <r>
    <n v="315"/>
    <s v="Arias With A Twist: The Docufantasy"/>
    <s v="A documentary that explores  the magical collaboration between performance artist Joey Arias and puppeteer Basil Twist."/>
    <b v="0"/>
    <n v="25000"/>
    <n v="25312"/>
    <s v="successful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n v="2012"/>
    <x v="4"/>
    <x v="0"/>
  </r>
  <r>
    <n v="316"/>
    <s v="THE SECRET TRIAL 5 - GRASSROOTS CROSS-CANADA TOUR"/>
    <s v="Award winning documentary The Secret Trial 5 needs your help for a Cross-Canada Tour!"/>
    <b v="0"/>
    <n v="15000"/>
    <n v="17066"/>
    <s v="successful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n v="2014"/>
    <x v="4"/>
    <x v="0"/>
  </r>
  <r>
    <n v="317"/>
    <s v="Good Men, Bad Men, and a Few Rowdy Ladies"/>
    <s v="The story of a cowboy town with a prison problem, and the colorful characters who call it home."/>
    <b v="0"/>
    <n v="30000"/>
    <n v="30241"/>
    <s v="successful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n v="2013"/>
    <x v="4"/>
    <x v="0"/>
  </r>
  <r>
    <n v="318"/>
    <s v="Friend Request: Accepted"/>
    <s v="Photographer, Ty Morin, pays a visit to every single one of his Facebook friends to take their portrait...all 788 of them."/>
    <b v="0"/>
    <n v="5000"/>
    <n v="14166"/>
    <s v="successful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n v="2013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b v="0"/>
    <n v="5000"/>
    <n v="5634"/>
    <s v="successful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n v="2009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b v="0"/>
    <n v="20000"/>
    <n v="21316"/>
    <s v="successful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n v="2015"/>
    <x v="4"/>
    <x v="0"/>
  </r>
  <r>
    <n v="321"/>
    <s v="An Impossible Project"/>
    <s v="The more digital the world, the more analog our dreams._x000a_A feature documentary shot on 35mm film."/>
    <b v="0"/>
    <n v="35000"/>
    <n v="35932"/>
    <s v="successful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n v="2016"/>
    <x v="4"/>
    <x v="0"/>
  </r>
  <r>
    <n v="322"/>
    <s v="Last of the Big Tuskers"/>
    <s v="A documentary film about the largest elephants on earth and what is being done to ensure their survival."/>
    <b v="0"/>
    <n v="25000"/>
    <n v="26978"/>
    <s v="successful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n v="2016"/>
    <x v="4"/>
    <x v="0"/>
  </r>
  <r>
    <n v="323"/>
    <s v="White Ravens: A feature-length documentary film"/>
    <s v="A documentary focusing on the Haida Nation's resurgence in the wake of colonization and Canada's Indian Residential Schools."/>
    <b v="0"/>
    <n v="5400"/>
    <n v="6646"/>
    <s v="successful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n v="2016"/>
    <x v="4"/>
    <x v="0"/>
  </r>
  <r>
    <n v="324"/>
    <s v="KEEP MOVING FORWARD - Documentary Film"/>
    <s v="A documentary about a Vietnam veteran who finds peace from his PTSD through Disney, rather than medication."/>
    <b v="0"/>
    <n v="8500"/>
    <n v="8636"/>
    <s v="successful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n v="2015"/>
    <x v="4"/>
    <x v="0"/>
  </r>
  <r>
    <n v="325"/>
    <s v="NETIZENS - a documentary about women and online harassment"/>
    <s v="NETIZENS follows targets of online harassment as they confront digital abuse and strive for equality and justice online."/>
    <b v="0"/>
    <n v="50000"/>
    <n v="52198"/>
    <s v="successful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n v="2016"/>
    <x v="4"/>
    <x v="0"/>
  </r>
  <r>
    <n v="326"/>
    <s v="Love Letters for My Children - The Maggie Doyne Documentary."/>
    <s v="An inspiring story of love and resilience after tragedy strikes humanitarian Maggie Doyne, mother to 49 Nepali children."/>
    <b v="0"/>
    <n v="150000"/>
    <n v="169394.6"/>
    <s v="successful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n v="2017"/>
    <x v="4"/>
    <x v="0"/>
  </r>
  <r>
    <n v="327"/>
    <s v="Finding Beauty In the Rubble"/>
    <s v="A short film documenting the inspirational life of Mrs. Fukuoka, a tsunami survivor helping to bring hope back to her community."/>
    <b v="0"/>
    <n v="4000"/>
    <n v="5456"/>
    <s v="successful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n v="2015"/>
    <x v="4"/>
    <x v="0"/>
  </r>
  <r>
    <n v="328"/>
    <s v="Edgar Allan Poe: Buried Alive"/>
    <s v="A documentary that tells the real story of the misunderstood author, and explores the iconic status he still commands today."/>
    <b v="0"/>
    <n v="75000"/>
    <n v="77710.8"/>
    <s v="successful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n v="2015"/>
    <x v="4"/>
    <x v="0"/>
  </r>
  <r>
    <n v="329"/>
    <s v="Struggle &amp; Hope - Documentary Film Music Soundtrack"/>
    <s v="Our documentary about Oklahoma's all-black towns needs a soundtrack that is authentic. Help us make it happen."/>
    <b v="0"/>
    <n v="10000"/>
    <n v="10550"/>
    <s v="successful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n v="2015"/>
    <x v="4"/>
    <x v="0"/>
  </r>
  <r>
    <n v="330"/>
    <s v="The Power of Place"/>
    <s v="A film project that will compel decision makers to conserve iconic NH landscapes at risk due to an electricity transmission project."/>
    <b v="0"/>
    <n v="35000"/>
    <n v="35640"/>
    <s v="successful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n v="2013"/>
    <x v="4"/>
    <x v="0"/>
  </r>
  <r>
    <n v="331"/>
    <s v="Living On Soul: The Family Daptone"/>
    <s v="A hybrid music documentary/concert film featuring Sharon Jones, Charles Bradley and the rest of the Daptone Records family."/>
    <b v="0"/>
    <n v="40000"/>
    <n v="42642"/>
    <s v="successful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n v="2016"/>
    <x v="4"/>
    <x v="0"/>
  </r>
  <r>
    <n v="332"/>
    <s v="Changing of the Gods"/>
    <s v="A groundbreaking new film by Kenny Ausubel &amp; Louie Schwartzberg, featuring John Cleese, based on the work of Richard Tarnas."/>
    <b v="0"/>
    <n v="100000"/>
    <n v="113015"/>
    <s v="successful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n v="2015"/>
    <x v="4"/>
    <x v="0"/>
  </r>
  <r>
    <n v="333"/>
    <s v="CUBAN FOOD STORIES - A Feature Documentary"/>
    <s v="Enter a unique world of flavors, passion, resourcefulness and breathtaking locations. Join us on this unprecedented journey!"/>
    <s v="food"/>
    <n v="40000"/>
    <n v="50091"/>
    <s v="successful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n v="2016"/>
    <x v="4"/>
    <x v="0"/>
  </r>
  <r>
    <n v="334"/>
    <s v="The Little Girl with the Big Voice"/>
    <s v="An unapologetic portrait of the iconic, pioneering entertainer Mary Small whose voice comforted millions through the Depression &amp; WWII"/>
    <b v="0"/>
    <n v="10000"/>
    <n v="10119"/>
    <s v="successful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n v="2015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b v="0"/>
    <n v="8500"/>
    <n v="8735"/>
    <s v="successful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n v="2015"/>
    <x v="4"/>
    <x v="0"/>
  </r>
  <r>
    <n v="336"/>
    <s v="Celluloid Wizards in the Video Wasteland"/>
    <s v="An epic documentary about the dramatic rise and fall of Empire Pictures, the most ambitious B-movie studio of the 1980â€™s."/>
    <b v="0"/>
    <n v="25000"/>
    <n v="29209.78"/>
    <s v="successful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n v="2015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b v="0"/>
    <n v="3000"/>
    <n v="3035.05"/>
    <s v="successful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n v="2015"/>
    <x v="4"/>
    <x v="0"/>
  </r>
  <r>
    <n v="338"/>
    <s v="Queer Genius"/>
    <s v="&quot;Queer Genius&quot; explores the lives of four visionary queer artists: Eileen Myles, Barbara Hammer, Jibz Cameron and Shannon Funchess"/>
    <b v="0"/>
    <n v="15000"/>
    <n v="16520.04"/>
    <s v="successful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n v="2016"/>
    <x v="4"/>
    <x v="0"/>
  </r>
  <r>
    <n v="339"/>
    <s v="A Man, A Plan, A Palindrome (Feature)"/>
    <s v="A documentary film following the world's greatest palindromists leading up to the 2017 World Palindrome Championship."/>
    <b v="0"/>
    <n v="6000"/>
    <n v="6485"/>
    <s v="successful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n v="2015"/>
    <x v="4"/>
    <x v="0"/>
  </r>
  <r>
    <n v="340"/>
    <s v="Somaliland: The Abaarso Story"/>
    <s v="Feature-length documentary about five Somali Muslim students pursuing dreams of education in America"/>
    <b v="0"/>
    <n v="35000"/>
    <n v="43758"/>
    <s v="successful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n v="2017"/>
    <x v="4"/>
    <x v="0"/>
  </r>
  <r>
    <n v="341"/>
    <s v="Video of Connections: A Mural"/>
    <s v="Documentary: Creation of large-scale outdoor mural by young artists. Time lapse. From blank concrete wall to colorful, visual story."/>
    <b v="0"/>
    <n v="3500"/>
    <n v="3735"/>
    <s v="successful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n v="2014"/>
    <x v="4"/>
    <x v="0"/>
  </r>
  <r>
    <n v="342"/>
    <s v="BREAKING A MONSTER a film about the band Unlocking The Truth"/>
    <s v="BREAKING A MONSTER needs your help to play in THEATERS!"/>
    <b v="0"/>
    <n v="55000"/>
    <n v="55201.52"/>
    <s v="successful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n v="2016"/>
    <x v="4"/>
    <x v="1"/>
  </r>
  <r>
    <n v="343"/>
    <s v="Royalty Free: The Music of Kevin MacLeod"/>
    <s v="A documentary on a composer who releases his music for free and ended up in millions of videos, thousands of films, &amp; many odd places."/>
    <b v="0"/>
    <n v="30000"/>
    <n v="30608.59"/>
    <s v="successful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n v="2014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b v="0"/>
    <n v="33500"/>
    <n v="34198"/>
    <s v="successful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n v="2015"/>
    <x v="4"/>
    <x v="0"/>
  </r>
  <r>
    <n v="345"/>
    <s v="Red Wolf Revival: An Uncertain Tomorrow"/>
    <s v="With the fate of the red wolves at stake, we explore if they can still survive in their last wild home in North Carolina."/>
    <b v="0"/>
    <n v="14500"/>
    <n v="17875"/>
    <s v="successful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n v="2015"/>
    <x v="4"/>
    <x v="0"/>
  </r>
  <r>
    <n v="346"/>
    <s v="THE ABILITY EXCHANGE - a documentary"/>
    <s v="Engineering students and adults with cerebral palsy learn to communicate, connect and cultivate their abilities by making movies."/>
    <b v="0"/>
    <n v="10000"/>
    <n v="17028.88"/>
    <s v="successful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n v="2015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b v="0"/>
    <n v="40000"/>
    <n v="44636.2"/>
    <s v="successful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n v="2015"/>
    <x v="4"/>
    <x v="0"/>
  </r>
  <r>
    <n v="348"/>
    <s v="Priced Out: Gentrification beyond black and white"/>
    <s v="Documentary about the complexities and contradictions of gentrification as one woman grapples with life after &quot;the Ghetto.&quot;"/>
    <b v="0"/>
    <n v="10000"/>
    <n v="10300"/>
    <s v="successful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n v="2015"/>
    <x v="4"/>
    <x v="0"/>
  </r>
  <r>
    <n v="349"/>
    <s v="Strangers To Peace: A Documentary"/>
    <s v="After 52 years of war, FARC guerrilla soldiers rejoin Colombian society to forge new lives of peace."/>
    <b v="0"/>
    <n v="11260"/>
    <n v="12007.18"/>
    <s v="successful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n v="2017"/>
    <x v="4"/>
    <x v="0"/>
  </r>
  <r>
    <n v="350"/>
    <s v="Mr. Chibbs (Documentary about NBA great Kenny Anderson)"/>
    <s v="NBA All-Star Kenny Anderson's mid-life crisis prompts him to examine his past, as he searches for relevancy in his future."/>
    <b v="0"/>
    <n v="25000"/>
    <n v="28690"/>
    <s v="successful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n v="2016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b v="0"/>
    <n v="34000"/>
    <n v="43296"/>
    <s v="successful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n v="2016"/>
    <x v="4"/>
    <x v="0"/>
  </r>
  <r>
    <n v="352"/>
    <s v="Art Therapy: The Movie - The Final Push"/>
    <s v="An epic journey around the world, exploring the power of the human spirit and how art can be used to inspire a lifetime."/>
    <b v="0"/>
    <n v="10000"/>
    <n v="11656"/>
    <s v="successful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n v="2014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b v="0"/>
    <n v="58425"/>
    <n v="63460.18"/>
    <s v="successful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n v="2015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b v="0"/>
    <n v="3500"/>
    <n v="3638"/>
    <s v="successful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n v="2016"/>
    <x v="4"/>
    <x v="0"/>
  </r>
  <r>
    <n v="355"/>
    <s v="REZA ABDOH -Theatre Visionary"/>
    <s v="A documentary film about the late REZA ABDOH and his performance company DAR A LUZ."/>
    <b v="0"/>
    <n v="35000"/>
    <n v="40690"/>
    <s v="successful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n v="2014"/>
    <x v="4"/>
    <x v="0"/>
  </r>
  <r>
    <n v="356"/>
    <s v="43 and 80"/>
    <s v="A documentary about halibut conservation and how it impacts communities of Southeast Alaska."/>
    <b v="0"/>
    <n v="7500"/>
    <n v="7701.93"/>
    <s v="successful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n v="2016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b v="0"/>
    <n v="15000"/>
    <n v="26100"/>
    <s v="successful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n v="2015"/>
    <x v="4"/>
    <x v="0"/>
  </r>
  <r>
    <n v="358"/>
    <s v="Nobody Knows Anything (except William Goldman)"/>
    <s v="Screenwriter. Novelist. Playwright. The inside story of famed writer William Goldman. As only he can tell it."/>
    <b v="0"/>
    <n v="50000"/>
    <n v="51544"/>
    <s v="successful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n v="2016"/>
    <x v="4"/>
    <x v="0"/>
  </r>
  <r>
    <n v="359"/>
    <s v="Us, Naked: Trixie &amp; Monkey â€” World Premiere"/>
    <s v="Circus burlesque innovators, Trixie and Monkey seek to balance love and life while pursuing new creative heights."/>
    <b v="0"/>
    <n v="24200"/>
    <n v="25375"/>
    <s v="successful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n v="2014"/>
    <x v="4"/>
    <x v="0"/>
  </r>
  <r>
    <n v="360"/>
    <s v="Faith: A Documentary"/>
    <s v="A brave woman takes her wife and son from New York to visit her hometown in Kenya, where she was persecuted for being a lesbian."/>
    <b v="0"/>
    <n v="12000"/>
    <n v="12165"/>
    <s v="successful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n v="2015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b v="0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n v="2014"/>
    <x v="4"/>
    <x v="0"/>
  </r>
  <r>
    <n v="362"/>
    <s v="THE RIDGE: TEN FOR THIRTY"/>
    <s v="A SHORT FILM celebrating ONE RACE: the Bridger Ridge Run. TEN RUNNERS: the movie-stars. THIRTY YEARS: running wild in the mountains."/>
    <b v="0"/>
    <n v="9665"/>
    <n v="12000"/>
    <s v="successful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n v="2014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b v="0"/>
    <n v="8925"/>
    <n v="9044"/>
    <s v="successful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n v="2010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b v="0"/>
    <n v="7000"/>
    <n v="7711.3"/>
    <s v="successful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n v="2014"/>
    <x v="4"/>
    <x v="0"/>
  </r>
  <r>
    <n v="365"/>
    <s v="A QUEER COUNTRY"/>
    <s v="Please help us finish this documentary about how Tel Aviv in Israel became a gay friendly liberal hub in a religious state"/>
    <b v="0"/>
    <n v="15000"/>
    <n v="15596"/>
    <s v="successful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n v="2014"/>
    <x v="4"/>
    <x v="0"/>
  </r>
  <r>
    <n v="366"/>
    <s v="A BUSHMAN ODYSSEY"/>
    <s v="One Bushman familyâ€™s struggle to survive genocide, dispossession and post-apartheid freedom in South Africa."/>
    <b v="0"/>
    <n v="38000"/>
    <n v="38500"/>
    <s v="successful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n v="2012"/>
    <x v="4"/>
    <x v="0"/>
  </r>
  <r>
    <n v="367"/>
    <s v="Game Changer: Lithuania's Nonviolent Revolution"/>
    <s v="This film relates how one country's burning desire for independence unified a diverse nation into a successful nonviolent revolution."/>
    <b v="0"/>
    <n v="10000"/>
    <n v="10335.01"/>
    <s v="successful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n v="2013"/>
    <x v="4"/>
    <x v="0"/>
  </r>
  <r>
    <n v="368"/>
    <s v="Swimming with Byron: A Documentary Film"/>
    <s v="Were the Romantics the first backpackers? This film follows them and explores the huge part geography played in their lives and works."/>
    <b v="0"/>
    <n v="12500"/>
    <n v="13014"/>
    <s v="successful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n v="2015"/>
    <x v="4"/>
    <x v="0"/>
  </r>
  <r>
    <n v="369"/>
    <s v="Alpine Zone"/>
    <s v="A documentary of one woman's attempt at solo hiking 2,000 miles, in an effort to understand herself and societal expectations."/>
    <b v="0"/>
    <n v="6500"/>
    <n v="7160.12"/>
    <s v="successful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n v="2011"/>
    <x v="4"/>
    <x v="0"/>
  </r>
  <r>
    <n v="370"/>
    <s v="Hola Mohalla: Festival of Soldier Saints"/>
    <s v="An exploration of what Sikhism is, through the journey of eight pilgrims at Hola Mohalla, a religious festival in Anandpur Sahib, India"/>
    <b v="0"/>
    <n v="25000"/>
    <n v="30505"/>
    <s v="successful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n v="2016"/>
    <x v="4"/>
    <x v="0"/>
  </r>
  <r>
    <n v="371"/>
    <s v="Unbranded"/>
    <s v="3,000 Miles. 18 Wild Horses. 6 Months. 5 States. 4 men. A documentary about Conservation, Exploration, and Wild Mustangs."/>
    <b v="0"/>
    <n v="150000"/>
    <n v="171253"/>
    <s v="successful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n v="2012"/>
    <x v="4"/>
    <x v="0"/>
  </r>
  <r>
    <n v="372"/>
    <s v="Wild Equus"/>
    <s v="A short documentary exploring the uses of 'Natural Horsemanship' across Europe"/>
    <b v="0"/>
    <n v="300"/>
    <n v="376"/>
    <s v="successful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n v="2016"/>
    <x v="4"/>
    <x v="0"/>
  </r>
  <r>
    <n v="373"/>
    <s v="The Boing Heard 'Round the World"/>
    <s v="A feature documentary about UPA Pictures, the little studio that changed the course of animation around the world"/>
    <b v="0"/>
    <n v="7500"/>
    <n v="8000"/>
    <s v="successful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n v="2012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b v="0"/>
    <n v="6000"/>
    <n v="7839"/>
    <s v="successful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n v="2011"/>
    <x v="4"/>
    <x v="0"/>
  </r>
  <r>
    <n v="375"/>
    <s v="Project Reconnect: WHERE WE ARE NOW"/>
    <s v="As the videocam &quot;Enrique de Malaca&quot; circumnavigates the globe, it captures stories of friends who have set foot on other lands."/>
    <b v="0"/>
    <n v="500"/>
    <n v="600"/>
    <s v="successful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n v="2014"/>
    <x v="4"/>
    <x v="0"/>
  </r>
  <r>
    <n v="376"/>
    <s v="Quintessential: The Journey"/>
    <s v="A film about the cosmetics industry. Everything you need to know about the ingredients being used and what alternatives are out there."/>
    <b v="0"/>
    <n v="2450"/>
    <n v="2596"/>
    <s v="successful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n v="2016"/>
    <x v="4"/>
    <x v="0"/>
  </r>
  <r>
    <n v="377"/>
    <s v="PIN UP! THE MOVIE The documentary with vintage style"/>
    <s v="Dangerous. Sexy. All-American Girl. You know the look. Now meet the women who are making retro style modern."/>
    <b v="0"/>
    <n v="12000"/>
    <n v="13728"/>
    <s v="successful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n v="2015"/>
    <x v="4"/>
    <x v="0"/>
  </r>
  <r>
    <n v="378"/>
    <s v="Where is Home?"/>
    <s v="Ugandan Filmmaker and Activist Kamoga Hassan's new documentary follows Ugandan LGBT asylum seekers asking the question &quot;Where is home?&quot;"/>
    <b v="0"/>
    <n v="3000"/>
    <n v="3353"/>
    <s v="successful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n v="2016"/>
    <x v="4"/>
    <x v="0"/>
  </r>
  <r>
    <n v="379"/>
    <s v="The Unknowns"/>
    <s v="The U.S. Army has granted us permission to film a documentary at America's most sacred shrine: The Tomb of the Unknown Soldier."/>
    <b v="0"/>
    <n v="15000"/>
    <n v="17412"/>
    <s v="successful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n v="2012"/>
    <x v="4"/>
    <x v="0"/>
  </r>
  <r>
    <n v="380"/>
    <s v="Steamboat Springs Van Clan"/>
    <s v="The Steamboat Van Clan is a group of three young ski competitors following their dreams and documenting their adventures along the way."/>
    <b v="0"/>
    <n v="4000"/>
    <n v="5660"/>
    <s v="successful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n v="2015"/>
    <x v="4"/>
    <x v="0"/>
  </r>
  <r>
    <n v="381"/>
    <s v="Clearwater"/>
    <s v="Set in the ancient waters of the Puget Sound, Clearwater is a universal story about the need to adapt to change."/>
    <b v="0"/>
    <n v="25000"/>
    <n v="26182.5"/>
    <s v="successful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n v="2012"/>
    <x v="4"/>
    <x v="0"/>
  </r>
  <r>
    <n v="382"/>
    <s v="99% Declaration Mini-Doc"/>
    <s v="I went to Philadelphia to find out if The 99% Declaration could take the ideas of OccupyWallSt. and make change from within the system."/>
    <b v="0"/>
    <n v="600"/>
    <n v="1535"/>
    <s v="successful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n v="2012"/>
    <x v="4"/>
    <x v="0"/>
  </r>
  <r>
    <n v="383"/>
    <s v="Tornado Pursuit: 2014 Storm Chasing Web Series"/>
    <s v="An independent documentary web series about storm chasing in tornado alley that features the chase team TornadoRaiders.com"/>
    <b v="0"/>
    <n v="999"/>
    <n v="2065"/>
    <s v="successful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n v="2014"/>
    <x v="4"/>
    <x v="0"/>
  </r>
  <r>
    <n v="384"/>
    <s v="Nurse Mare Foals: Born to Die"/>
    <s v="This documentary is about Last Chance Corral in Athens, Ohio and their heroic work saving nurse mare foals from imminent death."/>
    <b v="0"/>
    <n v="20000"/>
    <n v="22421"/>
    <s v="successful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n v="2014"/>
    <x v="4"/>
    <x v="0"/>
  </r>
  <r>
    <n v="385"/>
    <s v="Luke and Jedi"/>
    <s v="A documentary following the incredible story of a brave little boy and his service dog, fighting Type 1 Diabetes one day at a time."/>
    <b v="0"/>
    <n v="25000"/>
    <n v="26495.5"/>
    <s v="successful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n v="2014"/>
    <x v="4"/>
    <x v="0"/>
  </r>
  <r>
    <n v="386"/>
    <s v="Submarine: Diving Away From Adulthood"/>
    <s v="Eight friends reunite to achieve their childhood dream of designing, constructing, and launching a homemade submarine."/>
    <b v="0"/>
    <n v="600"/>
    <n v="601"/>
    <s v="successful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n v="2015"/>
    <x v="4"/>
    <x v="1"/>
  </r>
  <r>
    <n v="387"/>
    <s v="On the Back of a Tiger"/>
    <s v="The workings of life revised: Pioneering scientists &amp; health-seekers challenge our understanding of disease, aging and consciousness."/>
    <b v="0"/>
    <n v="38000"/>
    <n v="81316"/>
    <s v="successful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n v="2015"/>
    <x v="4"/>
    <x v="0"/>
  </r>
  <r>
    <n v="388"/>
    <s v="Another Man's Treasure documentary"/>
    <s v="A documentary film featuring the World's Largest Rummage Sale and rumination on the Power and Pleasures of Possessions."/>
    <b v="0"/>
    <n v="5000"/>
    <n v="6308"/>
    <s v="successful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n v="2016"/>
    <x v="4"/>
    <x v="0"/>
  </r>
  <r>
    <n v="389"/>
    <s v="The Food Cure"/>
    <s v="What difference can food really make? A documentary film about six people who make the radical choice to face cancer with their plates."/>
    <s v="food"/>
    <n v="68000"/>
    <n v="123444.12"/>
    <s v="successful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n v="2014"/>
    <x v="4"/>
    <x v="0"/>
  </r>
  <r>
    <n v="390"/>
    <s v="Built by UCF: St. Vincent and the Grenadines Chapter"/>
    <s v="Join UCF as they dive into the creative and community outreach for the families in St. Vincent and the Grenadines."/>
    <b v="0"/>
    <n v="1000"/>
    <n v="1000"/>
    <s v="successful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n v="2015"/>
    <x v="4"/>
    <x v="1"/>
  </r>
  <r>
    <n v="391"/>
    <s v="Science, Sex and the Ladies"/>
    <s v="Too many women feel confused about their orgasm and shame about their desire. This movie aims to change that."/>
    <b v="0"/>
    <n v="20000"/>
    <n v="20122"/>
    <s v="successful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n v="2011"/>
    <x v="4"/>
    <x v="0"/>
  </r>
  <r>
    <n v="392"/>
    <s v="More than Gold: The Rhino Rescue Project"/>
    <s v="Rhinos are the most endangered large animal in the world today, and an epic, global battle is being waged to ensure their survival."/>
    <b v="0"/>
    <n v="18500"/>
    <n v="18667"/>
    <s v="successful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n v="2011"/>
    <x v="4"/>
    <x v="0"/>
  </r>
  <r>
    <n v="393"/>
    <s v="THE PENGUIN COUNTERS Documentary Film"/>
    <s v="This is a story thatâ€™s never been told, about tackling climate change one penguin at a timeâ€¦"/>
    <b v="0"/>
    <n v="50000"/>
    <n v="55223"/>
    <s v="successful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n v="2013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b v="0"/>
    <n v="4700"/>
    <n v="5259"/>
    <s v="successful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n v="2016"/>
    <x v="4"/>
    <x v="0"/>
  </r>
  <r>
    <n v="395"/>
    <s v="The Peace Agency Documentary Kickstarter Campaign!"/>
    <s v="When the war ends, a woman's fight begins. Bringing to life the most untapped resources in peace making between faiths."/>
    <b v="0"/>
    <n v="10000"/>
    <n v="10804.45"/>
    <s v="successful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n v="2012"/>
    <x v="4"/>
    <x v="0"/>
  </r>
  <r>
    <n v="396"/>
    <s v="No Act of Ours Film"/>
    <s v="Loyalty and morality are questioned as we follow the struggles of Penn State students in wake of the child sexual abuse scandal."/>
    <b v="0"/>
    <n v="15000"/>
    <n v="16000"/>
    <s v="successful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n v="2012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b v="0"/>
    <n v="12444"/>
    <n v="12929.35"/>
    <s v="successful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n v="2010"/>
    <x v="4"/>
    <x v="0"/>
  </r>
  <r>
    <n v="398"/>
    <s v="Picking Up the Pieces: Child Holocaust Survivors Rebuild"/>
    <s v="My film tells the stories of Jewish Child Holocaust Survivors and how they rebuilt their lives. STRETCH GOALS ADDED!"/>
    <b v="0"/>
    <n v="7500"/>
    <n v="9387"/>
    <s v="successful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n v="2015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b v="0"/>
    <n v="20000"/>
    <n v="21361"/>
    <s v="successful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n v="2016"/>
    <x v="4"/>
    <x v="0"/>
  </r>
  <r>
    <n v="400"/>
    <s v="From Two Sticks - the fight against hunger and malnutrition"/>
    <s v="A documentary film on a sustainable, grassroots effort to fight malnutrition in Indonesia.  And it's organic!"/>
    <b v="0"/>
    <n v="10000"/>
    <n v="11230.25"/>
    <s v="successful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n v="2014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b v="0"/>
    <n v="50000"/>
    <n v="51906"/>
    <s v="successful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n v="2011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b v="0"/>
    <n v="2000"/>
    <n v="2833"/>
    <s v="successful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n v="2015"/>
    <x v="4"/>
    <x v="0"/>
  </r>
  <r>
    <n v="403"/>
    <s v="MONDO BANANA"/>
    <s v="A documentary adventure about bananas - and people. Your round-trip ticket into the heart of banana-cultures!!"/>
    <b v="0"/>
    <n v="5000"/>
    <n v="5263"/>
    <s v="successful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n v="2011"/>
    <x v="4"/>
    <x v="0"/>
  </r>
  <r>
    <n v="404"/>
    <s v="The Last One: Unfolding the AIDS MEMORIAL QUILT"/>
    <s v="A feature length documentary, exploring the many lives memorialized by the iconic AIDS Memorial Quilt."/>
    <b v="0"/>
    <n v="35000"/>
    <n v="36082"/>
    <s v="successful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n v="2014"/>
    <x v="4"/>
    <x v="0"/>
  </r>
  <r>
    <n v="405"/>
    <s v="The Healing Effect Movie"/>
    <s v="Come, join our movie movement.  A new documentary about the healing power of food."/>
    <b v="0"/>
    <n v="2820"/>
    <n v="3036"/>
    <s v="successful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n v="2014"/>
    <x v="4"/>
    <x v="0"/>
  </r>
  <r>
    <n v="406"/>
    <s v="The Desert River Bends"/>
    <s v="The Desert River Bends is a short documentary following the alternative lifestyles of three middle-age river guides in Moab UT."/>
    <b v="0"/>
    <n v="2800"/>
    <n v="3015.73"/>
    <s v="successful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n v="2011"/>
    <x v="4"/>
    <x v="0"/>
  </r>
  <r>
    <n v="407"/>
    <s v="Haymarket Documentary"/>
    <s v="The story of the 1886 Haymarket Riot explored through the history of the Haymarket Police Memorial Statue."/>
    <b v="0"/>
    <n v="2000"/>
    <n v="2031"/>
    <s v="successful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n v="2011"/>
    <x v="4"/>
    <x v="0"/>
  </r>
  <r>
    <n v="408"/>
    <s v="Reverence: A Documentary Short on Branded Yarmulkes"/>
    <s v="A documentary exploring the phenomenon of custom and branded yarmulkes in Jewish-American communities."/>
    <b v="0"/>
    <n v="6000"/>
    <n v="6086.26"/>
    <s v="successful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n v="2013"/>
    <x v="4"/>
    <x v="0"/>
  </r>
  <r>
    <n v="409"/>
    <s v="The Lost Generation"/>
    <s v="I am working on a project that explores the relationship between education to work for youth within the European Union."/>
    <b v="0"/>
    <n v="500"/>
    <n v="684"/>
    <s v="successful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n v="2016"/>
    <x v="4"/>
    <x v="0"/>
  </r>
  <r>
    <n v="410"/>
    <s v="January's Story - A One Of A Kind Transgender Woman"/>
    <s v="January was a mentor, advocate, and friend.  Her life tragically came to an end in September 2012.  This film is her story."/>
    <b v="0"/>
    <n v="1000"/>
    <n v="1283"/>
    <s v="successful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n v="2015"/>
    <x v="4"/>
    <x v="0"/>
  </r>
  <r>
    <n v="411"/>
    <s v="GO FAR: The Christopher Rush Story (4)"/>
    <s v="An inspirational feature-length documentary that will help those with disabilities achieve their goals despite the obstacles."/>
    <b v="0"/>
    <n v="30000"/>
    <n v="30315"/>
    <s v="successful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n v="2013"/>
    <x v="4"/>
    <x v="0"/>
  </r>
  <r>
    <n v="412"/>
    <s v="Southern Oregon VS. LNG"/>
    <s v="A short film about property rights, salmon, and ratepayers in the controversy over exporting natural gas through southern Oregon"/>
    <b v="0"/>
    <n v="2500"/>
    <n v="3171"/>
    <s v="successful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n v="2012"/>
    <x v="4"/>
    <x v="0"/>
  </r>
  <r>
    <n v="413"/>
    <s v="Through the Fire: Rebuilding Somalia"/>
    <s v="A journey to discover how Somalis are rebuilding their shattered nation, with a focus on the role that women are playing."/>
    <b v="0"/>
    <n v="12800"/>
    <n v="13451"/>
    <s v="successful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n v="2012"/>
    <x v="4"/>
    <x v="0"/>
  </r>
  <r>
    <n v="414"/>
    <s v="thisisstuttering: A Documentary"/>
    <s v="thisisstuttering is a found-footage doc that has already changed lives. It is completely done; we need your help to get it out there."/>
    <b v="0"/>
    <n v="18500"/>
    <n v="19028"/>
    <s v="successful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n v="2013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b v="0"/>
    <n v="1400"/>
    <n v="1430.06"/>
    <s v="successful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n v="2014"/>
    <x v="4"/>
    <x v="0"/>
  </r>
  <r>
    <n v="416"/>
    <s v="Fire in the Heart of the City"/>
    <s v="35,000 pounds of food to a city. Highlighting the &quot;Convoy New Britain&quot; event from birth to beyond."/>
    <b v="0"/>
    <n v="1000"/>
    <n v="1202.17"/>
    <s v="successful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n v="2014"/>
    <x v="4"/>
    <x v="0"/>
  </r>
  <r>
    <n v="417"/>
    <s v="Cycle of Life"/>
    <s v="An unexpected kidney donor acts on faith in order to rescue a fellow cyclist from his failing body. The true story of Pete and Kelly."/>
    <b v="0"/>
    <n v="10500"/>
    <n v="10526"/>
    <s v="successful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n v="2013"/>
    <x v="4"/>
    <x v="1"/>
  </r>
  <r>
    <n v="418"/>
    <s v="Swim for the Reef"/>
    <s v="A Texas grandfather's extraordinary quest to protect the coral reefs and his challenge to humanity to take care of the things we love."/>
    <b v="0"/>
    <n v="22400"/>
    <n v="22542"/>
    <s v="successful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n v="2015"/>
    <x v="4"/>
    <x v="0"/>
  </r>
  <r>
    <n v="419"/>
    <s v="BEYOND LOCAL"/>
    <s v="Beyond Local is a personal journey through an art-centric and musically talented community that fosters creativity."/>
    <b v="0"/>
    <n v="8000"/>
    <n v="8035"/>
    <s v="successful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n v="2013"/>
    <x v="4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b v="0"/>
    <n v="3300"/>
    <n v="14.5"/>
    <s v="failed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n v="2014"/>
    <x v="5"/>
    <x v="1"/>
  </r>
  <r>
    <n v="421"/>
    <s v="The monster Inside"/>
    <s v="An artistic project that will act as my final animation project and first feature film written, directed, animated, and produced by me"/>
    <b v="0"/>
    <n v="15000"/>
    <n v="301"/>
    <s v="failed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n v="2015"/>
    <x v="5"/>
    <x v="1"/>
  </r>
  <r>
    <n v="422"/>
    <s v="Catsville High the Movie (Anti-Bullying) Teaser Trailer"/>
    <s v="Screen writers look to create animated trailer about Anti-Bullying and seek to produce an on-going series that addresses teen issues."/>
    <b v="0"/>
    <n v="40000"/>
    <n v="430"/>
    <s v="failed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n v="2014"/>
    <x v="5"/>
    <x v="1"/>
  </r>
  <r>
    <n v="423"/>
    <s v="The Dark Brotherhood  (from the makers of COPS: Skyrim)"/>
    <s v="from the makers of COPS: Skyrim comes the Dark Brotherhood. a dramatic series created with Skyrim machinima."/>
    <b v="0"/>
    <n v="20000"/>
    <n v="153"/>
    <s v="failed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n v="2013"/>
    <x v="5"/>
    <x v="1"/>
  </r>
  <r>
    <n v="424"/>
    <s v="Drowning -Short animated Film"/>
    <s v="A short film about a gay teenage boy who is bullied to the point where he is willing to commit suicide. Only he can save himself."/>
    <b v="0"/>
    <n v="3000"/>
    <n v="203.9"/>
    <s v="failed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n v="2012"/>
    <x v="5"/>
    <x v="1"/>
  </r>
  <r>
    <n v="425"/>
    <s v="Patch Bo - Organic toons"/>
    <s v="Support new organic, gluten free cartoon! You'll enjoy this funny story about fruits &amp; vegies and will be able to see new episodes!"/>
    <b v="0"/>
    <n v="50000"/>
    <n v="6"/>
    <s v="failed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n v="2015"/>
    <x v="5"/>
    <x v="1"/>
  </r>
  <r>
    <n v="426"/>
    <s v="Dewey Does 110 Animation"/>
    <s v="The first ever, Dewey Does 110 animation, teaches kids good values, how to succeed in life and maintaining a 110% state-of-mind."/>
    <b v="0"/>
    <n v="10000"/>
    <n v="133"/>
    <s v="failed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n v="2016"/>
    <x v="5"/>
    <x v="1"/>
  </r>
  <r>
    <n v="427"/>
    <s v="Hard Times Charles Video Book"/>
    <s v="Iâ€™m raising funds to produce a professional Hard Times Charles animated video book, including hiring animators and voice-over talent."/>
    <b v="0"/>
    <n v="6500"/>
    <n v="0"/>
    <s v="failed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n v="2015"/>
    <x v="5"/>
    <x v="1"/>
  </r>
  <r>
    <n v="428"/>
    <s v="Little Clay Bible - Zacchaeus"/>
    <s v="Fresh, fun, entertaining Bible stories on YouTube, stop-motion style."/>
    <b v="0"/>
    <n v="12000"/>
    <n v="676"/>
    <s v="failed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n v="2014"/>
    <x v="5"/>
    <x v="1"/>
  </r>
  <r>
    <n v="429"/>
    <s v="THE FUTURE"/>
    <s v="THE FUTURE is a short animated film created entirely by autistic and developmentally disabled artists from the L.A.N.D. program in Brooklyn, New York."/>
    <b v="0"/>
    <n v="5000"/>
    <n v="0"/>
    <s v="failed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n v="2009"/>
    <x v="5"/>
    <x v="1"/>
  </r>
  <r>
    <n v="430"/>
    <s v="&quot;I'll Take You Back&quot; Animated Music Video"/>
    <s v="Freddy Flint is creating an animated music video to the new &quot;Buttonpusher&quot; single, &quot;I'll Take You Back&quot;"/>
    <b v="0"/>
    <n v="1000"/>
    <n v="24"/>
    <s v="failed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n v="2013"/>
    <x v="5"/>
    <x v="1"/>
  </r>
  <r>
    <n v="431"/>
    <s v="Bump in the road short stop motion animation"/>
    <s v="A short stop motion animated film of a man on his way home when strange goings on start to happen on his journey."/>
    <b v="0"/>
    <n v="3000"/>
    <n v="415"/>
    <s v="failed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n v="2016"/>
    <x v="5"/>
    <x v="1"/>
  </r>
  <r>
    <n v="432"/>
    <s v="The Zombie Next Door"/>
    <s v="A teenage zombie named Jeff and his mad scientist mother adapt to life in the town of Serendipity, where the supernatural occurs daily."/>
    <b v="0"/>
    <n v="6000"/>
    <n v="570"/>
    <s v="failed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n v="2015"/>
    <x v="5"/>
    <x v="1"/>
  </r>
  <r>
    <n v="433"/>
    <s v="Le Legend of le Dragon Slayers"/>
    <s v="A 3D Animation._x000a_3 Main characters: Josh, Jessie, and Rosa._x000a_Genre: Action/eerie/adventure/suspense_x000a_Setting: Desert ruins/Deep Dungeon"/>
    <b v="0"/>
    <n v="3000"/>
    <n v="0"/>
    <s v="failed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n v="2015"/>
    <x v="5"/>
    <x v="1"/>
  </r>
  <r>
    <n v="434"/>
    <s v="Trumpy and Viola take to the Big Apple"/>
    <s v="A campaign to share their love on the silver screen and make possible a street musicianâ€™s dream to play them at the same time."/>
    <b v="0"/>
    <n v="2500"/>
    <n v="125"/>
    <s v="failed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n v="2013"/>
    <x v="5"/>
    <x v="1"/>
  </r>
  <r>
    <n v="435"/>
    <s v="Planet Earth Superheroes"/>
    <s v="Be a part of the Planet Earth Superheroes legacy by supporting the project. Mike and friends gain powers to save endangered animals."/>
    <b v="0"/>
    <n v="110000"/>
    <n v="3"/>
    <s v="failed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n v="2013"/>
    <x v="5"/>
    <x v="1"/>
  </r>
  <r>
    <n v="436"/>
    <s v="Blinky"/>
    <s v="Blinky is the story of a naÃ¯ve simpleton who suddenly finds himself struggling to adapt to changes within his environment."/>
    <b v="0"/>
    <n v="1000"/>
    <n v="0"/>
    <s v="failed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n v="2013"/>
    <x v="5"/>
    <x v="1"/>
  </r>
  <r>
    <n v="437"/>
    <s v="&quot;Johny and Jasper&quot; educational series"/>
    <s v="This is an educational adventure series for kids about a baby owl and an alien. Physics, science, adventures, drama and joy!"/>
    <b v="0"/>
    <n v="7000"/>
    <n v="0"/>
    <s v="failed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n v="2016"/>
    <x v="5"/>
    <x v="1"/>
  </r>
  <r>
    <n v="438"/>
    <s v="In Game: The Animated Series"/>
    <s v="As Smyton pushes himself to become respected, he unlocks secrets about himself and the world around him."/>
    <b v="0"/>
    <n v="20000"/>
    <n v="1876"/>
    <s v="failed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n v="2015"/>
    <x v="5"/>
    <x v="1"/>
  </r>
  <r>
    <n v="439"/>
    <s v="Starting a cartoon series"/>
    <s v="Hi everyone, I'm trying to begin a cartoon series. It's a show about space bounty hunters and their adventures as they travel around."/>
    <b v="0"/>
    <n v="450"/>
    <n v="0"/>
    <s v="failed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n v="2014"/>
    <x v="5"/>
    <x v="1"/>
  </r>
  <r>
    <n v="440"/>
    <s v="Consumed"/>
    <s v="A stop-motion animation made by a one girl team, with a camera, creativity, and a lot of determination."/>
    <b v="0"/>
    <n v="5000"/>
    <n v="5"/>
    <s v="failed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n v="2016"/>
    <x v="5"/>
    <x v="1"/>
  </r>
  <r>
    <n v="441"/>
    <s v="Wolf Squad Lego Stop Motion"/>
    <s v="A group of specialist clones called Wolf Squad are the only clones left after order 66 and are searching the galaxy for survivors!"/>
    <b v="0"/>
    <n v="400"/>
    <n v="0"/>
    <s v="failed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n v="2013"/>
    <x v="5"/>
    <x v="1"/>
  </r>
  <r>
    <n v="442"/>
    <s v="The Paranormal Idiot"/>
    <s v="Doomsday is here"/>
    <b v="0"/>
    <n v="17000"/>
    <n v="6691"/>
    <s v="failed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n v="2015"/>
    <x v="5"/>
    <x v="1"/>
  </r>
  <r>
    <n v="443"/>
    <s v="Bad Teddy Studios"/>
    <s v="We love cartoons!! We want to make more but it costs money to so. Be apart of your daily dose of WTF!?! Pledge now!!"/>
    <b v="0"/>
    <n v="10000"/>
    <n v="10"/>
    <s v="failed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n v="2014"/>
    <x v="5"/>
    <x v="1"/>
  </r>
  <r>
    <n v="444"/>
    <s v="Discovering the Other Woman"/>
    <s v="An upcoming animated web sitcom series centered around dealing with life, love, and relationships."/>
    <b v="0"/>
    <n v="1000"/>
    <n v="50"/>
    <s v="failed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n v="2011"/>
    <x v="5"/>
    <x v="1"/>
  </r>
  <r>
    <n v="445"/>
    <s v="Shutupsystems.com Innapropriate Cartoon and Comics Dvd set"/>
    <s v="We're ready to officially launch our website with a collectable dvd and comic package. Three shows and a double comic."/>
    <b v="0"/>
    <n v="60000"/>
    <n v="2"/>
    <s v="failed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n v="2015"/>
    <x v="5"/>
    <x v="1"/>
  </r>
  <r>
    <n v="446"/>
    <s v="DisChord"/>
    <s v="A faith based animated short. (The same guy who said a picture is worth a thousand words also said a cartoon is worth two thousand.)"/>
    <b v="0"/>
    <n v="10500"/>
    <n v="766"/>
    <s v="failed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n v="2015"/>
    <x v="5"/>
    <x v="1"/>
  </r>
  <r>
    <n v="447"/>
    <s v="Fat Rich Bastards Animated videos"/>
    <s v="10 tracks have been professionally recorded by CGI supergroup, The Fat Rich Bastards. Funding required for 10 animated music videos."/>
    <b v="0"/>
    <n v="30000"/>
    <n v="5"/>
    <s v="failed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n v="2013"/>
    <x v="5"/>
    <x v="1"/>
  </r>
  <r>
    <n v="448"/>
    <s v="The Last Mice"/>
    <s v="Max is a pessimistic mouse, always fantasizing about the end of the world. In The Last Mice, Max's fantasy becomes a real nightmare."/>
    <b v="0"/>
    <n v="2500"/>
    <n v="82.01"/>
    <s v="failed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n v="2014"/>
    <x v="5"/>
    <x v="1"/>
  </r>
  <r>
    <n v="449"/>
    <s v="Shell &amp; Paddy"/>
    <s v="Shell &amp; Paddy is a 2D animation cartoon with 4 minutes of slapstick surreal humour staring two animal characters in weird, wacky world."/>
    <b v="0"/>
    <n v="2000"/>
    <n v="45"/>
    <s v="failed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n v="2013"/>
    <x v="5"/>
    <x v="1"/>
  </r>
  <r>
    <n v="450"/>
    <s v="DreamAfrica"/>
    <s v="Why do the moon and stars receive their light from the sun? Africa has a story to tell. Ananse and Kweku appear in this great folktale."/>
    <b v="0"/>
    <n v="50000"/>
    <n v="396"/>
    <s v="failed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n v="2014"/>
    <x v="5"/>
    <x v="1"/>
  </r>
  <r>
    <n v="451"/>
    <s v="The Gangbangers"/>
    <s v="This comedy follows two devils who discover a magical boombox to become musicians after an 80s rapture enchants earth with fairy-tales."/>
    <b v="0"/>
    <n v="20000"/>
    <n v="0"/>
    <s v="failed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n v="2013"/>
    <x v="5"/>
    <x v="1"/>
  </r>
  <r>
    <n v="452"/>
    <s v="Lost in the Shadows"/>
    <s v="A man must find his way out of the depths of the shadows by using the aid of a little girl."/>
    <b v="0"/>
    <n v="750"/>
    <n v="480"/>
    <s v="failed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n v="2015"/>
    <x v="5"/>
    <x v="1"/>
  </r>
  <r>
    <n v="453"/>
    <s v="Jamboni Brothers Pizza Pilot"/>
    <s v="A 7 minute broadcast-quality web pilot (in 3D animation) of Jamboni Brothers Pizza {the ultimate goal being a cartoon TV series}."/>
    <b v="0"/>
    <n v="94875"/>
    <n v="26"/>
    <s v="failed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n v="2015"/>
    <x v="5"/>
    <x v="1"/>
  </r>
  <r>
    <n v="454"/>
    <s v="Super Hi-Speed Road Strikers"/>
    <s v="Itâ€™s an Action/Adventure Anime for The Yuusha Brave series, G1 Transformer, and the Fast and the Furious Fans!"/>
    <b v="0"/>
    <n v="10000"/>
    <n v="82"/>
    <s v="failed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n v="2014"/>
    <x v="5"/>
    <x v="1"/>
  </r>
  <r>
    <n v="455"/>
    <s v="The FunBunch Cartoon!!!"/>
    <s v="Goal The FunBunch characters animated on TV: Fun entertainment for kids just like other authors before us (ex.Arthur,Clifford,Dr Seuss)"/>
    <s v="Comedy"/>
    <n v="65000"/>
    <n v="45"/>
    <s v="failed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n v="2012"/>
    <x v="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b v="0"/>
    <n v="8888"/>
    <n v="61"/>
    <s v="failed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n v="2013"/>
    <x v="5"/>
    <x v="1"/>
  </r>
  <r>
    <n v="457"/>
    <s v="phenix heart 3D animation"/>
    <s v="from my photo work, pyro techniques, aqua technitque and more , i will take the pricipale personnage to the lost land of phenix where ."/>
    <b v="0"/>
    <n v="20000"/>
    <n v="0"/>
    <s v="failed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n v="2014"/>
    <x v="5"/>
    <x v="1"/>
  </r>
  <r>
    <n v="458"/>
    <s v="DE_dust2: Hacker's Wrath"/>
    <s v="An animated parody of the game, Counter-Strike. The sequel to the very popular Counter-Strike: DE_dust2. Hacker is back!"/>
    <b v="0"/>
    <n v="10000"/>
    <n v="821"/>
    <s v="failed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n v="2013"/>
    <x v="5"/>
    <x v="1"/>
  </r>
  <r>
    <n v="459"/>
    <s v="Little Lamb Kidz - multi-faith characters in their 1st DVD"/>
    <s v="Little Lamb Kidz is a first of its kind set of multi-faith children's characters that will come to life in this 21 minute animated DVD."/>
    <b v="0"/>
    <n v="39000"/>
    <n v="25"/>
    <s v="failed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n v="2011"/>
    <x v="5"/>
    <x v="1"/>
  </r>
  <r>
    <n v="460"/>
    <s v="Darwin's Kiss"/>
    <s v="An animated web series about biological evolution gone haywire."/>
    <b v="0"/>
    <n v="8500"/>
    <n v="25"/>
    <s v="failed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n v="2014"/>
    <x v="5"/>
    <x v="1"/>
  </r>
  <r>
    <n v="461"/>
    <s v="Machinima film project : Open 24/7"/>
    <s v="A machinima based film, displaying the effects of todays financial crisis the world faces, and the explossive consequences it carries."/>
    <b v="0"/>
    <n v="550"/>
    <n v="0"/>
    <s v="failed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n v="2013"/>
    <x v="5"/>
    <x v="1"/>
  </r>
  <r>
    <n v="462"/>
    <s v="THE FORGOTTEN LAND"/>
    <s v="A prince who becomes a slave, suffers of amnesia far away from his land. Slowly he recovers memory and returns where all started."/>
    <b v="0"/>
    <n v="100000"/>
    <n v="0"/>
    <s v="failed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n v="2011"/>
    <x v="5"/>
    <x v="1"/>
  </r>
  <r>
    <n v="463"/>
    <s v="Tuskegee Redtails"/>
    <s v="Depicts the contribution the Tuskegee airmen made in certain historical events that helped turn the tide in World War II."/>
    <b v="0"/>
    <n v="55000"/>
    <n v="1250"/>
    <s v="failed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n v="2011"/>
    <x v="5"/>
    <x v="1"/>
  </r>
  <r>
    <n v="464"/>
    <s v="PokÃ©Movie - A PokÃ©monâ„¢ school project"/>
    <s v="We are three students that want to make a short PokÃ©mon movie as a school project!"/>
    <b v="0"/>
    <n v="1010"/>
    <n v="1"/>
    <s v="failed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n v="2016"/>
    <x v="5"/>
    <x v="1"/>
  </r>
  <r>
    <n v="465"/>
    <s v="&quot;Amp&quot; A Story About a Robot"/>
    <s v="&quot;Amp&quot; is a short film about a robot with needs."/>
    <b v="0"/>
    <n v="512"/>
    <n v="138"/>
    <s v="failed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n v="2014"/>
    <x v="5"/>
    <x v="1"/>
  </r>
  <r>
    <n v="466"/>
    <s v="The Legend Of The Crimson Knight"/>
    <s v="(Working storyboard for animated project) A multi-generational Knight that wages war on criminals and corrupt governments"/>
    <b v="0"/>
    <n v="10000"/>
    <n v="76"/>
    <s v="failed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n v="2012"/>
    <x v="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b v="0"/>
    <n v="20000"/>
    <n v="4315"/>
    <s v="failed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n v="2012"/>
    <x v="5"/>
    <x v="1"/>
  </r>
  <r>
    <n v="468"/>
    <s v="Storyville: Return of the Vodou Queen"/>
    <s v="After the devastation of a massive Hurricane, main character that has strong's ties to the city returns to find everything in ruins. As"/>
    <b v="0"/>
    <n v="7500"/>
    <n v="0"/>
    <s v="failed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n v="2012"/>
    <x v="5"/>
    <x v="1"/>
  </r>
  <r>
    <n v="469"/>
    <s v="Dreamland PERSONALISED Animated Shorts Film"/>
    <s v="Create a personalised animation film using your child's name and photo."/>
    <b v="0"/>
    <n v="6000"/>
    <n v="0"/>
    <s v="failed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n v="2014"/>
    <x v="5"/>
    <x v="1"/>
  </r>
  <r>
    <n v="470"/>
    <s v="Glippets: The Aliens next door -  Animation from Comic Strip"/>
    <s v="Glippets is a fun comic strip and animation that features cute aliens taking up residence next door!   See the strip at glippets.com"/>
    <s v="Comedy"/>
    <n v="5000"/>
    <n v="51"/>
    <s v="failed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n v="2013"/>
    <x v="5"/>
    <x v="1"/>
  </r>
  <r>
    <n v="471"/>
    <s v="Red Origins"/>
    <s v="Three kids try to stop Mazi Mbe's plan to restore Africa to its original state where Tricksters &amp; Spirits ruled_x000a_and Juju was law."/>
    <b v="0"/>
    <n v="55000"/>
    <n v="6541"/>
    <s v="failed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n v="2014"/>
    <x v="5"/>
    <x v="1"/>
  </r>
  <r>
    <n v="472"/>
    <s v="3D Animation Story of an Ancient Hero: Fly Forward"/>
    <s v="The animated film &quot;Fly Forward&quot; is an original story which humorously describes the life experiences of the Hero A-Fei in his Childhood"/>
    <b v="0"/>
    <n v="800"/>
    <n v="141"/>
    <s v="failed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n v="2014"/>
    <x v="5"/>
    <x v="1"/>
  </r>
  <r>
    <n v="473"/>
    <s v="QUANTUM KIDZ - 3D animated pilot - THE ULTIMATE GOAL"/>
    <s v="Quantum Kidz follows a young girlâ€™s journey becoming a superhero and dealing with alien threats against the Earth!"/>
    <b v="0"/>
    <n v="30000"/>
    <n v="861"/>
    <s v="failed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n v="2014"/>
    <x v="5"/>
    <x v="1"/>
  </r>
  <r>
    <n v="474"/>
    <s v="TAO Mr. Fantastic!!"/>
    <s v="Time travel the light Mr. Fantastic!  Spin the dimensions toward other continuums and worlds.  Hold onto your panties."/>
    <b v="0"/>
    <n v="3300"/>
    <n v="1"/>
    <s v="failed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n v="2017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b v="0"/>
    <n v="2000"/>
    <n v="0"/>
    <s v="failed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n v="2015"/>
    <x v="5"/>
    <x v="1"/>
  </r>
  <r>
    <n v="476"/>
    <s v="Sight Word Music Videos"/>
    <s v="Animated Music Videos that teach kids how to read."/>
    <b v="0"/>
    <n v="220000"/>
    <n v="4906.59"/>
    <s v="failed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n v="2014"/>
    <x v="5"/>
    <x v="1"/>
  </r>
  <r>
    <n v="477"/>
    <s v="Hymn of Unity"/>
    <s v="A Comedy-drama animation revolving around a man who finds a problematic pair of headphones that literally take over his whole life."/>
    <b v="0"/>
    <n v="1500"/>
    <n v="0"/>
    <s v="failed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n v="2012"/>
    <x v="5"/>
    <x v="1"/>
  </r>
  <r>
    <n v="478"/>
    <s v="BABY HUEY IN A FEATURE FILM /  &quot;LUCKY DUCK&quot;"/>
    <s v="this is an animated full length film of an old classic with new life to it. That gigantic and naive duckling we all love  ."/>
    <b v="0"/>
    <n v="10000"/>
    <n v="0"/>
    <s v="failed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n v="2015"/>
    <x v="5"/>
    <x v="1"/>
  </r>
  <r>
    <n v="479"/>
    <s v="Harvard Math 55A and Stanford Math 51H Animated!"/>
    <s v="ANIMATING the most INFAMOUS Math Courses in America and TRANSLATING them for the mathematical underdog!"/>
    <b v="0"/>
    <n v="15000"/>
    <n v="4884"/>
    <s v="failed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n v="2014"/>
    <x v="5"/>
    <x v="1"/>
  </r>
  <r>
    <n v="480"/>
    <s v="The CafÃ©"/>
    <s v="To court his muse, an artist must first outsmart her dog.  A short animated film collaboration by Dana and Terrence Masson."/>
    <b v="0"/>
    <n v="40000"/>
    <n v="7764"/>
    <s v="failed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n v="2013"/>
    <x v="5"/>
    <x v="1"/>
  </r>
  <r>
    <n v="481"/>
    <s v="ERA"/>
    <s v="The year is 2043. Test subject David Beck has been augmented with psychokinetic abilities. He uses his newfound gifts to thwart evil."/>
    <b v="0"/>
    <n v="30000"/>
    <n v="1830"/>
    <s v="failed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n v="2012"/>
    <x v="5"/>
    <x v="1"/>
  </r>
  <r>
    <n v="482"/>
    <s v="Animated Stand-up Routines Shenanigans"/>
    <s v="Help me quit my day job and also create animated Stand-up routines from local up and coming comedians."/>
    <b v="0"/>
    <n v="10000"/>
    <n v="10"/>
    <s v="failed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n v="2016"/>
    <x v="5"/>
    <x v="1"/>
  </r>
  <r>
    <n v="483"/>
    <s v="Misri Bunch: Names of Allah series 2"/>
    <s v="Help to fund a children's animation Series. Teaching good morals and conduct. Also includes simplified teachings about Islam and Allah."/>
    <b v="0"/>
    <n v="15000"/>
    <n v="7530"/>
    <s v="failed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n v="2012"/>
    <x v="5"/>
    <x v="1"/>
  </r>
  <r>
    <n v="484"/>
    <s v="The Diddlys &quot;Steam powered Superheroes&quot;"/>
    <s v="The Diddlys are steam powered superheroes,transforming into spaceships,submarines or whatever it takes to complete their secret mission"/>
    <b v="0"/>
    <n v="80000"/>
    <n v="149"/>
    <s v="failed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n v="2015"/>
    <x v="5"/>
    <x v="1"/>
  </r>
  <r>
    <n v="485"/>
    <s v="The Lighthouse and the Lock cartoon - funny stuff for kids."/>
    <s v="Last few days to make this toon a reality! 5 funny toons for YOU! See the pilot episode here!"/>
    <b v="0"/>
    <n v="37956"/>
    <n v="8315.01"/>
    <s v="failed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n v="2013"/>
    <x v="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b v="0"/>
    <n v="550000"/>
    <n v="50"/>
    <s v="failed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n v="2014"/>
    <x v="5"/>
    <x v="1"/>
  </r>
  <r>
    <n v="487"/>
    <s v="The Adventures of Daryl and Straight Man"/>
    <s v="Hey everyone we are producing a new show called The Adventures of Daryl and Straight Man. It is an animated comedy web series."/>
    <b v="0"/>
    <n v="50000"/>
    <n v="0"/>
    <s v="failed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n v="2016"/>
    <x v="5"/>
    <x v="1"/>
  </r>
  <r>
    <n v="488"/>
    <s v="City Animals independent cartoon series"/>
    <s v="When humans left the earth, the animals took over the city. What could go wrong? Well...everything!"/>
    <b v="0"/>
    <n v="12000"/>
    <n v="0"/>
    <s v="failed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n v="2016"/>
    <x v="5"/>
    <x v="1"/>
  </r>
  <r>
    <n v="489"/>
    <s v="THE GUINEAS SHOW"/>
    <s v="Help America's favorite dysfunctional immigrant family THE GUINEAS launch the first season of their animated web series."/>
    <b v="0"/>
    <n v="74997"/>
    <n v="215"/>
    <s v="failed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n v="2011"/>
    <x v="5"/>
    <x v="1"/>
  </r>
  <r>
    <n v="490"/>
    <s v="PROJECT IS CANCELLED"/>
    <s v="Cancelled"/>
    <b v="0"/>
    <n v="1000"/>
    <n v="0"/>
    <s v="failed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n v="2012"/>
    <x v="5"/>
    <x v="1"/>
  </r>
  <r>
    <n v="491"/>
    <s v="Guess What? Gus"/>
    <s v="&quot;Guess What? Gus&quot; is a magical animated comedy that follow a new kid who playful antics for attention make the news."/>
    <b v="0"/>
    <n v="10000"/>
    <n v="0"/>
    <s v="failed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n v="2015"/>
    <x v="5"/>
    <x v="1"/>
  </r>
  <r>
    <n v="492"/>
    <s v="Project: eXelcius - Next Generation Movie"/>
    <s v="This project aims to create a 3D animated movie that is created by it's fans, it's content and plot will be driven by it's followers."/>
    <b v="0"/>
    <n v="10000000"/>
    <n v="0"/>
    <s v="failed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n v="2016"/>
    <x v="5"/>
    <x v="1"/>
  </r>
  <r>
    <n v="493"/>
    <s v="Joc Barrera The Chupacabra Hunter"/>
    <s v="The Chupacabra is not a myth and one man is on a mission to prove its existence no matter what, his name is Joc Barrera."/>
    <b v="0"/>
    <n v="30000"/>
    <n v="0"/>
    <s v="failed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n v="2015"/>
    <x v="5"/>
    <x v="1"/>
  </r>
  <r>
    <n v="494"/>
    <s v="The Grigori"/>
    <s v="Angels come to Earth in human disguise to deceive mankind, rule the Earth as gods, create a hybrid army &amp; destroy all who oppose them."/>
    <b v="0"/>
    <n v="20000"/>
    <n v="31"/>
    <s v="failed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n v="2014"/>
    <x v="5"/>
    <x v="1"/>
  </r>
  <r>
    <n v="495"/>
    <s v="Average Heroes pilot"/>
    <s v="two friends set out to conquer and reach the level cap of the quest watch, how will they do it when they're 2 teenage idiots"/>
    <b v="0"/>
    <n v="7000"/>
    <n v="0"/>
    <s v="failed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n v="2015"/>
    <x v="5"/>
    <x v="1"/>
  </r>
  <r>
    <n v="496"/>
    <s v="Airships and Anatasia: The Movie"/>
    <s v="The movie is about the adventures of Ethan, Danna, The mysterious inventor and more."/>
    <b v="0"/>
    <n v="60000"/>
    <n v="1"/>
    <s v="failed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n v="2013"/>
    <x v="5"/>
    <x v="1"/>
  </r>
  <r>
    <n v="497"/>
    <s v="Galaxy Probe Kids"/>
    <s v="live-action/animated series pilot."/>
    <b v="0"/>
    <n v="4480"/>
    <n v="30"/>
    <s v="failed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n v="2014"/>
    <x v="5"/>
    <x v="1"/>
  </r>
  <r>
    <n v="498"/>
    <s v="ANGAL TENTARA and The Root of All Evil"/>
    <s v="AT is an Interactive Animation made for the iPad where the user becomes part of the story. It's a fantastic journey of discovery!"/>
    <b v="0"/>
    <n v="65108"/>
    <n v="2994"/>
    <s v="failed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n v="2011"/>
    <x v="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b v="0"/>
    <n v="20000"/>
    <n v="1910"/>
    <s v="failed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n v="2009"/>
    <x v="5"/>
    <x v="1"/>
  </r>
  <r>
    <n v="500"/>
    <s v="Stephen Colbert animated video"/>
    <s v="This animated dark comedy video highlights Stephen Colbert as a super hero-like figure within a corrupt and sinister world manipulated by the media."/>
    <b v="0"/>
    <n v="6500"/>
    <n v="215"/>
    <s v="failed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n v="2010"/>
    <x v="5"/>
    <x v="1"/>
  </r>
  <r>
    <n v="501"/>
    <s v="World War 4"/>
    <s v="Based on the invention portfolio of a patented inventor World War Four is a look into the future of warfare and humanity as a whole"/>
    <b v="0"/>
    <n v="10000"/>
    <n v="0"/>
    <s v="failed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n v="2011"/>
    <x v="5"/>
    <x v="1"/>
  </r>
  <r>
    <n v="502"/>
    <s v="Strawberry Bowl"/>
    <s v="This Strawberry Bowl concept is the 1st of many episodes.  These episodes will be released in accordance with the harvest of the month."/>
    <b v="0"/>
    <n v="20000"/>
    <n v="230"/>
    <s v="failed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n v="2012"/>
    <x v="5"/>
    <x v="1"/>
  </r>
  <r>
    <n v="503"/>
    <s v="Jimmy There and Back - Documentary Animation"/>
    <s v="Jimmy wants to live life and see his grandchildren grow up, but alcoholism threatens to curtail everything he dreams of."/>
    <b v="0"/>
    <n v="6500"/>
    <n v="114"/>
    <s v="failed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n v="2014"/>
    <x v="5"/>
    <x v="1"/>
  </r>
  <r>
    <n v="504"/>
    <s v="Woodsy Owl Animation: Cartoons That Give A Hoot!"/>
    <s v="An animated DVD starring Woodsy Owl that entertains children while  showing them how they can help create a cleaner, greener planet."/>
    <b v="0"/>
    <n v="24500"/>
    <n v="335"/>
    <s v="failed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n v="2012"/>
    <x v="5"/>
    <x v="1"/>
  </r>
  <r>
    <n v="505"/>
    <s v="MY4FACES THE ANIMATED MOVIE"/>
    <s v="This wonderful movie will tells the story of two adorable aliens who crash land into a familyâ€™s backyard, and travel the Earth."/>
    <b v="0"/>
    <n v="12000"/>
    <n v="52"/>
    <s v="failed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n v="2015"/>
    <x v="5"/>
    <x v="1"/>
  </r>
  <r>
    <n v="506"/>
    <s v="Age of Spirit: The Battle in Heaven"/>
    <s v="A feature-length 3D animation that depicts what happened when the Son of the Morning rebelled against God."/>
    <b v="0"/>
    <n v="200000"/>
    <n v="250"/>
    <s v="failed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n v="2013"/>
    <x v="5"/>
    <x v="1"/>
  </r>
  <r>
    <n v="507"/>
    <s v="Code Monkeys"/>
    <s v="&quot;Code Monkey(s)&quot; is a short animated-series about life from the perspective of an engineer who feels like an actual &quot;Code Monkey&quot;."/>
    <b v="0"/>
    <n v="20000"/>
    <n v="640"/>
    <s v="failed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n v="2012"/>
    <x v="5"/>
    <x v="1"/>
  </r>
  <r>
    <n v="508"/>
    <s v="Heroes Faith II (Superior Soldier)"/>
    <s v="A stop-motion animated action packed adventure. Telling a great story with an even greater message. Join me and lets change the world."/>
    <b v="0"/>
    <n v="50000"/>
    <n v="400"/>
    <s v="failed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n v="2012"/>
    <x v="5"/>
    <x v="1"/>
  </r>
  <r>
    <n v="509"/>
    <s v="Indian in Chelsea - Web Animated series"/>
    <s v="A hilarious comedy podcast being turned into an animated series  about an indian servant and his boss."/>
    <b v="0"/>
    <n v="5000"/>
    <n v="10"/>
    <s v="failed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n v="2015"/>
    <x v="5"/>
    <x v="1"/>
  </r>
  <r>
    <n v="510"/>
    <s v="TPI Episode 2: Doomsday Dean"/>
    <s v="A mile below the Franco-Swiss border Dean manages to break the Large Hadron Collider and triggers the end of the world."/>
    <b v="0"/>
    <n v="14000"/>
    <n v="0"/>
    <s v="failed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n v="2016"/>
    <x v="5"/>
    <x v="1"/>
  </r>
  <r>
    <n v="511"/>
    <s v="Stuck On An Eyeland"/>
    <s v="A project that incorporates animation and comic art into a relevant story. 4 boys, 1 eyeland, and a whole lot of drama!!!"/>
    <b v="0"/>
    <n v="5000"/>
    <n v="150"/>
    <s v="failed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n v="2013"/>
    <x v="5"/>
    <x v="1"/>
  </r>
  <r>
    <n v="512"/>
    <s v="Otherkin The Animated Series"/>
    <s v="We have a fully developed 2D animated series that requires more professional animation. Our first 2 home-animated eps are up online."/>
    <b v="0"/>
    <n v="8000"/>
    <n v="11"/>
    <s v="failed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n v="2016"/>
    <x v="5"/>
    <x v="1"/>
  </r>
  <r>
    <n v="513"/>
    <s v="Paradigm Spiral - The Animated Series"/>
    <s v="A sci-fi fantasy 2.5D anime styled series about some guys trying to save the world, probably..."/>
    <b v="0"/>
    <n v="50000"/>
    <n v="6962"/>
    <s v="failed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n v="2016"/>
    <x v="5"/>
    <x v="1"/>
  </r>
  <r>
    <n v="514"/>
    <s v="I'm Sticking With You."/>
    <s v="A film created entirely out of paper, visual effects and found objects depicts how one man created a new life for himself."/>
    <b v="0"/>
    <n v="1500"/>
    <n v="50"/>
    <s v="failed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n v="2014"/>
    <x v="5"/>
    <x v="1"/>
  </r>
  <r>
    <n v="515"/>
    <s v="A Tale of Faith - An Animated Short Film"/>
    <s v="A Tale of Faith is an animated short film based on the heartwarming tale by Rebbe Nachman of Breslov."/>
    <b v="0"/>
    <n v="97000"/>
    <n v="24651"/>
    <s v="failed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n v="2015"/>
    <x v="5"/>
    <x v="1"/>
  </r>
  <r>
    <n v="516"/>
    <s v="Shipmates"/>
    <s v="A big brother style comedy animation series starring famous seafarers"/>
    <b v="0"/>
    <n v="5000"/>
    <n v="0"/>
    <s v="failed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n v="2015"/>
    <x v="5"/>
    <x v="1"/>
  </r>
  <r>
    <n v="517"/>
    <s v="Honeybee: The Animated Series Trailer"/>
    <s v="Honeybee is a cartoon about a girl who can talk to bugs, and her quest to save the bees! Adventure, humor, and lots of fun characters."/>
    <s v="Comedy"/>
    <n v="15000"/>
    <n v="205"/>
    <s v="failed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n v="2017"/>
    <x v="5"/>
    <x v="1"/>
  </r>
  <r>
    <n v="518"/>
    <s v="Somorrah"/>
    <s v="The community of Somorrah is peaceful and unblemished until &quot;The Boss&quot; power and money starts to diminish &amp; plans to gain it all back!"/>
    <b v="0"/>
    <n v="7175"/>
    <n v="0"/>
    <s v="failed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n v="2015"/>
    <x v="5"/>
    <x v="1"/>
  </r>
  <r>
    <n v="519"/>
    <s v="M dot Strange's &quot;I am Nightmare&quot;"/>
    <s v="&quot;When the dream of childhood is stolen... a nightmare is born&quot; A dark animated fantasy film by indie filmmaker M dot Strange."/>
    <b v="0"/>
    <n v="12001"/>
    <n v="2746"/>
    <s v="failed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n v="2012"/>
    <x v="5"/>
    <x v="1"/>
  </r>
  <r>
    <n v="520"/>
    <s v="Darktales The Play"/>
    <s v="Tim Arthur's 21st anniversary sell-out production of his 'chilling' and 'sinister' ghostly thriller returns to the Edinburgh Fringe!"/>
    <s v="thriller"/>
    <n v="5000"/>
    <n v="5105"/>
    <s v="successful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n v="2015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b v="0"/>
    <n v="5000"/>
    <n v="5232"/>
    <s v="successful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  <n v="2016"/>
    <x v="6"/>
    <x v="0"/>
  </r>
  <r>
    <n v="522"/>
    <s v="COMPASS PLAYERS"/>
    <s v="*** TO MAKE DONATIONS IN THE FUTURE                                   GO TO OUR WEBSITE: www.compassplayers.com ***"/>
    <b v="0"/>
    <n v="3000"/>
    <n v="3440"/>
    <s v="successful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n v="2016"/>
    <x v="6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b v="0"/>
    <n v="5000"/>
    <n v="6030"/>
    <s v="successful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n v="2015"/>
    <x v="6"/>
    <x v="0"/>
  </r>
  <r>
    <n v="524"/>
    <s v="Zero Down"/>
    <s v="Angel on the Corner need YOUR help to raise Â£3,500 to take Zero Down by Sarah Hehir to the Edinburgh Fringe Festival this August!"/>
    <b v="0"/>
    <n v="3500"/>
    <n v="3803.55"/>
    <s v="successful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n v="2016"/>
    <x v="6"/>
    <x v="0"/>
  </r>
  <r>
    <n v="525"/>
    <s v="EUPHORIA! A New Play by John Corigliano"/>
    <s v="EUPHORIA! is a new play about the decriminalization of drugs, and its profound effect on both the criminals in prison and &quot;The Man.&quot;"/>
    <b v="0"/>
    <n v="12000"/>
    <n v="12000"/>
    <s v="successful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n v="2014"/>
    <x v="6"/>
    <x v="1"/>
  </r>
  <r>
    <n v="526"/>
    <s v="Victory by Madicken Malm"/>
    <s v="We have a brand new play. We urgently need your help to fund our production, which opens at Theatre503 on August 18th."/>
    <b v="0"/>
    <n v="1500"/>
    <n v="1710"/>
    <s v="successful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n v="2015"/>
    <x v="6"/>
    <x v="0"/>
  </r>
  <r>
    <n v="527"/>
    <s v="Omega Kids - a new play"/>
    <s v="OMEGA KIDS, a new play by Noah Mease, directed by Jay Stull &amp; produced by New Light Theater Project in association with Access Theater."/>
    <b v="0"/>
    <n v="10000"/>
    <n v="10085"/>
    <s v="successful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n v="2017"/>
    <x v="6"/>
    <x v="0"/>
  </r>
  <r>
    <n v="528"/>
    <s v="Devastated No Matter What"/>
    <s v="A Festival Backed Production of a Full-Length Play."/>
    <b v="0"/>
    <n v="1150"/>
    <n v="1330"/>
    <s v="successful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  <n v="2015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b v="0"/>
    <n v="1200"/>
    <n v="1565"/>
    <s v="successful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  <n v="2016"/>
    <x v="6"/>
    <x v="0"/>
  </r>
  <r>
    <n v="530"/>
    <s v="Corners Grove"/>
    <s v="Corners Grove is a coming-of-age play about leaving home, gender identity and the death of Whitney Houston; will benefit Win NYC."/>
    <b v="0"/>
    <n v="3405"/>
    <n v="3670"/>
    <s v="successful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n v="2015"/>
    <x v="6"/>
    <x v="0"/>
  </r>
  <r>
    <n v="531"/>
    <s v="COMPASS PLAYERS presents SYLVIA by A. R. Gurney"/>
    <s v="SYLVIA is a modern romantic comedy about a marriage and a talking dog. Directed by Jeanna Michaels. January 12 through January 29, 2017"/>
    <b v="0"/>
    <n v="4000"/>
    <n v="4000"/>
    <s v="successful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n v="2016"/>
    <x v="6"/>
    <x v="1"/>
  </r>
  <r>
    <n v="532"/>
    <s v="Walken On Sunshine"/>
    <s v="A fast paced, comedic play about an anxiety-ridden filmmaker who lies to investors about having Christopher Walken in his film."/>
    <b v="0"/>
    <n v="10000"/>
    <n v="12325"/>
    <s v="successful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n v="2016"/>
    <x v="6"/>
    <x v="0"/>
  </r>
  <r>
    <n v="533"/>
    <s v="Foresight"/>
    <s v="New writing â€¢ Twisty-turny magical realist retro sci-fi â€¢ Human lives â€¢ Storytelling â€¢ The slope our society slips down..."/>
    <b v="0"/>
    <n v="2000"/>
    <n v="2004"/>
    <s v="successful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n v="2016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b v="0"/>
    <n v="15000"/>
    <n v="15700"/>
    <s v="successful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n v="2015"/>
    <x v="6"/>
    <x v="0"/>
  </r>
  <r>
    <n v="535"/>
    <s v="Astronauts of Hartlepool: a Brexit sci-fi for VAULT 2017"/>
    <s v="Weâ€™re producing a Northern Brexit sci-fi play for VAULT festival 2017 and we need your help!"/>
    <b v="0"/>
    <n v="2000"/>
    <n v="2050"/>
    <s v="successful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  <n v="2016"/>
    <x v="6"/>
    <x v="0"/>
  </r>
  <r>
    <n v="536"/>
    <s v="Much Further Out Than You Thought @ Edinburgh Fringe 2015"/>
    <s v="A new one-man play by Giles Roberts, shining a different light on the very human cost of war *IDEASTAP UNDERBELLY AWARD WINNER 2015*"/>
    <b v="0"/>
    <n v="3300"/>
    <n v="3902.5"/>
    <s v="successful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n v="2015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b v="0"/>
    <n v="2000"/>
    <n v="2410"/>
    <s v="successful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  <n v="2015"/>
    <x v="6"/>
    <x v="0"/>
  </r>
  <r>
    <n v="538"/>
    <s v="Shakespeare Orange County's HAMLET: Match This!"/>
    <s v="SOC produces affordable and accessible theatre in the heart of Orange County, CA, and we need your help to match a $5,000 grant!"/>
    <b v="0"/>
    <n v="5000"/>
    <n v="15121"/>
    <s v="successful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n v="2016"/>
    <x v="6"/>
    <x v="0"/>
  </r>
  <r>
    <n v="539"/>
    <s v="&quot;The Tale of The Cockatrice&quot; by Peafrog Puppetry"/>
    <s v="A brand new show that unites puppetry, live music and storytelling to bring a forgotten English legend back to life!"/>
    <b v="0"/>
    <n v="500"/>
    <n v="503.22"/>
    <s v="successful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  <n v="2016"/>
    <x v="6"/>
    <x v="0"/>
  </r>
  <r>
    <n v="540"/>
    <s v="hap's- Whats the program?"/>
    <s v="There are so many dilemmas in life- what to do, where to go? _x000a_Let us solve it - search our preference based entertainment calendar"/>
    <b v="0"/>
    <n v="15000"/>
    <n v="1"/>
    <s v="failed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  <n v="2015"/>
    <x v="7"/>
    <x v="1"/>
  </r>
  <r>
    <n v="541"/>
    <s v="Deviations"/>
    <s v="A website dedicated to local Kink Communities; to find others with matching interests and bring them together."/>
    <b v="0"/>
    <n v="4500"/>
    <n v="25"/>
    <s v="failed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  <n v="2015"/>
    <x v="7"/>
    <x v="1"/>
  </r>
  <r>
    <n v="542"/>
    <s v="Chronicles - History by us, as we tell it, as we share it"/>
    <s v="The platform to record visual, audio and text memory of the common man - as we experienced history when it brushed us by"/>
    <b v="0"/>
    <n v="250000"/>
    <n v="1"/>
    <s v="failed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  <n v="2016"/>
    <x v="7"/>
    <x v="1"/>
  </r>
  <r>
    <n v="543"/>
    <s v="Allergy Friendly Restaurant Finder and Review Site"/>
    <s v="I want to make it easy for those with food allergies to know where they can safely, and happily eat out with friends and family."/>
    <b v="0"/>
    <n v="22000"/>
    <n v="70"/>
    <s v="failed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  <n v="2014"/>
    <x v="7"/>
    <x v="1"/>
  </r>
  <r>
    <n v="544"/>
    <s v="Favowear - Shopping for your favorite clothes made simple"/>
    <s v="Do you have a favorite shirt? So does everyone else. Favowear is creating a platform to share the best clothes and shopping sources."/>
    <b v="0"/>
    <n v="500"/>
    <n v="6"/>
    <s v="failed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  <n v="2016"/>
    <x v="7"/>
    <x v="1"/>
  </r>
  <r>
    <n v="545"/>
    <s v="Speedwapp - The best webdesign tool for Wordpress, Bootstrap"/>
    <s v="1st collaborative webdesign tool to create professional websites with WordPress, Bootstrap and other open source technologies."/>
    <b v="0"/>
    <n v="50000"/>
    <n v="13692"/>
    <s v="failed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n v="2015"/>
    <x v="7"/>
    <x v="1"/>
  </r>
  <r>
    <n v="546"/>
    <s v="Lift Up Missions a Global Christian Online Platform"/>
    <s v="Build a Christian Network Platform to connect and collaborate projects, events, missions and support online to fulfill the call."/>
    <b v="0"/>
    <n v="60000"/>
    <n v="52"/>
    <s v="failed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  <n v="2015"/>
    <x v="7"/>
    <x v="1"/>
  </r>
  <r>
    <n v="547"/>
    <s v="Secure Email and Document sharing"/>
    <s v="We are looking to build a secure email / document sharing system for companies needing to send sensitive information to clients."/>
    <b v="0"/>
    <n v="7500"/>
    <n v="0"/>
    <s v="failed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n v="2016"/>
    <x v="7"/>
    <x v="1"/>
  </r>
  <r>
    <n v="548"/>
    <s v="Langwiser - video lessons with native speaking teachers"/>
    <s v="Teach your native language online or study a foreign language with native speaking teachers. Social Web service and apps."/>
    <b v="0"/>
    <n v="10000"/>
    <n v="9"/>
    <s v="failed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  <n v="2015"/>
    <x v="7"/>
    <x v="1"/>
  </r>
  <r>
    <n v="549"/>
    <s v="Keyup.in - The gaming community that gives back."/>
    <s v="The project idea came from game keys, gamers give out game keys on insecure forums and websites, we want to change that and make it fun"/>
    <s v="Comedy"/>
    <n v="2500"/>
    <n v="68"/>
    <s v="failed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  <n v="2015"/>
    <x v="7"/>
    <x v="1"/>
  </r>
  <r>
    <n v="550"/>
    <s v="Business &amp; Event Directory in Kingston, Ontario"/>
    <s v="Help us shine the spotlight on our local businesses and contractors by providing a cost-effective ecommerce &amp; marketing platform"/>
    <b v="0"/>
    <n v="5000"/>
    <n v="35"/>
    <s v="failed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  <n v="2017"/>
    <x v="7"/>
    <x v="1"/>
  </r>
  <r>
    <n v="551"/>
    <s v="ALIBI X Nation - The Digital Black Wall Street"/>
    <s v="AX Nation's goal is to develop, highlight, and connect black business leaders across the diaspora with skilled software developers."/>
    <b v="0"/>
    <n v="75000"/>
    <n v="3781"/>
    <s v="failed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  <n v="2015"/>
    <x v="7"/>
    <x v="1"/>
  </r>
  <r>
    <n v="552"/>
    <s v="Spinnable Social Media"/>
    <s v="Axoral is a 3d interactive social media interface, with the potential to be so much more, but we need your help!"/>
    <b v="0"/>
    <n v="45000"/>
    <n v="0"/>
    <s v="failed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n v="2015"/>
    <x v="7"/>
    <x v="1"/>
  </r>
  <r>
    <n v="553"/>
    <s v="sellorshopusa.com"/>
    <s v="Groundbreaking New Classifieds Website Grows Into Largest Nationwide Coverage By Turning Users Into Entrepreneurs"/>
    <b v="0"/>
    <n v="25000"/>
    <n v="123"/>
    <s v="failed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  <n v="2014"/>
    <x v="7"/>
    <x v="1"/>
  </r>
  <r>
    <n v="554"/>
    <s v="grplife, private social network for non-profit organizations"/>
    <s v="grplife helps non-profit and community groups engage their members while upholding an attitude of responsibility for their information"/>
    <b v="0"/>
    <n v="3870"/>
    <n v="1416"/>
    <s v="failed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  <n v="2014"/>
    <x v="7"/>
    <x v="1"/>
  </r>
  <r>
    <n v="555"/>
    <s v="Marketing campaign for Show-Skill.net website"/>
    <s v="Show-Skill.net helps to promote young football talents for free. It's the best place to show what you've got! Just post your videos :)"/>
    <b v="0"/>
    <n v="7500"/>
    <n v="0"/>
    <s v="failed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n v="2016"/>
    <x v="7"/>
    <x v="1"/>
  </r>
  <r>
    <n v="556"/>
    <s v="Braille Academy"/>
    <s v="An educational platform for learning Unified English Braille Code"/>
    <b v="0"/>
    <n v="8000"/>
    <n v="200"/>
    <s v="failed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  <n v="2015"/>
    <x v="7"/>
    <x v="1"/>
  </r>
  <r>
    <n v="557"/>
    <s v="Interactive Global Domestic Violence Platform"/>
    <s v="The world's first interactive global domestic violence platform which connects victims, NGO's, policy-makers and researchers."/>
    <b v="0"/>
    <n v="150000"/>
    <n v="1366"/>
    <s v="failed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  <n v="2016"/>
    <x v="7"/>
    <x v="1"/>
  </r>
  <r>
    <n v="558"/>
    <s v="Southwest Louisville Online A Local Social Network"/>
    <s v="A community website with news, classifieds, photo albums, business reviews and a calendar for the local community to share."/>
    <b v="0"/>
    <n v="750"/>
    <n v="0"/>
    <s v="failed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n v="2015"/>
    <x v="7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b v="0"/>
    <n v="240000"/>
    <n v="50"/>
    <s v="failed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  <n v="2015"/>
    <x v="7"/>
    <x v="1"/>
  </r>
  <r>
    <n v="560"/>
    <s v="DOWNLOAD THE INTERNET,...."/>
    <s v="In the future the possibility exists that the internet it's self could be felled, we have world seed banks, it's time for a net bank,.."/>
    <b v="0"/>
    <n v="100000"/>
    <n v="12"/>
    <s v="failed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  <n v="2014"/>
    <x v="7"/>
    <x v="1"/>
  </r>
  <r>
    <n v="561"/>
    <s v="CheckMate Careers"/>
    <s v="A marketplace for talent and employers to match. Using intuitive technology we match &amp; place talent with the best career position."/>
    <b v="0"/>
    <n v="15000"/>
    <n v="55"/>
    <s v="failed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  <n v="2015"/>
    <x v="7"/>
    <x v="1"/>
  </r>
  <r>
    <n v="562"/>
    <s v="International/Domestic Student room platform"/>
    <s v="i would like to develop an international free platform for domestic and international students to find accomodation in all countries"/>
    <b v="0"/>
    <n v="50000"/>
    <n v="0"/>
    <s v="failed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n v="2016"/>
    <x v="7"/>
    <x v="1"/>
  </r>
  <r>
    <n v="563"/>
    <s v="time-care.com - Helping People Remember The Simple Things"/>
    <s v="I want to help people who have trouble remembering the simple things in life, like what day it is and what they need to do today."/>
    <b v="0"/>
    <n v="75000"/>
    <n v="68"/>
    <s v="failed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  <n v="2015"/>
    <x v="7"/>
    <x v="1"/>
  </r>
  <r>
    <n v="564"/>
    <s v="TOC TOC TROC"/>
    <s v="Plateforme de troc gratuit et d'Ã©changes en tous genres par nature. Mieux s'entraider, Ã©changer, de donner, louer ou vendre Ã  distance."/>
    <b v="0"/>
    <n v="18000"/>
    <n v="1"/>
    <s v="failed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  <n v="2016"/>
    <x v="7"/>
    <x v="1"/>
  </r>
  <r>
    <n v="565"/>
    <s v="EasyLearnings"/>
    <s v="Our objective is to provide a platform which helps teachers to provide courses to leaners in wide range of locations including Africa."/>
    <b v="0"/>
    <n v="25000"/>
    <n v="0"/>
    <s v="failed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n v="2015"/>
    <x v="7"/>
    <x v="1"/>
  </r>
  <r>
    <n v="566"/>
    <s v="RummageCity.com - Rummage sailing made easy!"/>
    <s v="I am creating a website that will make it easier for people to promote or find rummage sales utilizing the power of Google Maps"/>
    <b v="0"/>
    <n v="5000"/>
    <n v="1"/>
    <s v="failed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  <n v="2016"/>
    <x v="7"/>
    <x v="1"/>
  </r>
  <r>
    <n v="567"/>
    <s v="UnimeTV - Revolutionizing Anime"/>
    <s v="UnimeTV's goal to revolutionize the way anime lovers interact with one another. Connect with others around the globe like never before!"/>
    <b v="0"/>
    <n v="10000"/>
    <n v="0"/>
    <s v="failed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n v="2014"/>
    <x v="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b v="0"/>
    <n v="24500"/>
    <n v="245"/>
    <s v="failed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n v="2015"/>
    <x v="7"/>
    <x v="1"/>
  </r>
  <r>
    <n v="569"/>
    <s v="Mioti"/>
    <s v="Mioti is an indie game marketplace that doubles as a community for developers to join networks and discuss projects."/>
    <b v="0"/>
    <n v="2500"/>
    <n v="20"/>
    <s v="failed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  <n v="2015"/>
    <x v="7"/>
    <x v="1"/>
  </r>
  <r>
    <n v="570"/>
    <s v="Relaunching in May"/>
    <s v="Humans have AM/FM/Satellite radio, kids have radio Disney, pets have DogCatRadio."/>
    <b v="0"/>
    <n v="85000"/>
    <n v="142"/>
    <s v="failed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  <n v="2016"/>
    <x v="7"/>
    <x v="1"/>
  </r>
  <r>
    <n v="571"/>
    <s v="Snag-A-Slip"/>
    <s v="Snag-A-Slip is an online platform that connects boaters with awesome marinas and available boat slips so that they can book with ease."/>
    <b v="0"/>
    <n v="25000"/>
    <n v="106"/>
    <s v="failed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  <n v="2015"/>
    <x v="7"/>
    <x v="1"/>
  </r>
  <r>
    <n v="572"/>
    <s v="FairwayJockey.com Custom Golf Equipment"/>
    <s v="FairwayJockey.com is a web platform to make high quality custom tour golf equipment available at a lower cost to the consumer."/>
    <b v="0"/>
    <n v="2500"/>
    <n v="0"/>
    <s v="failed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n v="2015"/>
    <x v="7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b v="0"/>
    <n v="88888"/>
    <n v="346"/>
    <s v="failed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  <n v="2014"/>
    <x v="7"/>
    <x v="1"/>
  </r>
  <r>
    <n v="574"/>
    <s v="Unity, A Content Creators Toolkit"/>
    <s v="Grow your YouTube channel and increase your audience by allowing multi uploads, shares and interaction from a single simple interface."/>
    <b v="0"/>
    <n v="11180"/>
    <n v="80"/>
    <s v="failed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  <n v="2016"/>
    <x v="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b v="0"/>
    <n v="60000"/>
    <n v="259"/>
    <s v="failed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  <n v="2015"/>
    <x v="7"/>
    <x v="1"/>
  </r>
  <r>
    <n v="576"/>
    <s v="Uthtopia"/>
    <s v="UthTopia Is a social media organization that believes in positive online usage, youth mentorship, and youth empowerment."/>
    <b v="0"/>
    <n v="80000"/>
    <n v="1"/>
    <s v="failed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  <n v="2015"/>
    <x v="7"/>
    <x v="1"/>
  </r>
  <r>
    <n v="577"/>
    <s v="everydayrelay"/>
    <s v="Emails are one of pervasively used mode of communication today. However, emails can be personal and sometimes discretion is needed."/>
    <b v="0"/>
    <n v="5000"/>
    <n v="10"/>
    <s v="failed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  <n v="2016"/>
    <x v="7"/>
    <x v="1"/>
  </r>
  <r>
    <n v="578"/>
    <s v="weBuy Crowdsourced Shopping"/>
    <s v="weBuy trade built on technology and Crowd Sourced Power"/>
    <b v="0"/>
    <n v="125000"/>
    <n v="14"/>
    <s v="failed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  <n v="2015"/>
    <x v="7"/>
    <x v="1"/>
  </r>
  <r>
    <n v="579"/>
    <s v="Course: Learn Cryptography"/>
    <s v="Learn classic and public key cryptography with a full proof-of-concept system in JavaScript."/>
    <b v="0"/>
    <n v="12000"/>
    <n v="175"/>
    <s v="failed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  <n v="2014"/>
    <x v="7"/>
    <x v="1"/>
  </r>
  <r>
    <n v="580"/>
    <s v="Talented Minds â­ï¸"/>
    <s v="I Want To Create A Website That Helps Young Inventors Of Today Broadcast Their Talents &amp; Help Get The Reconigition They Deserve"/>
    <b v="0"/>
    <n v="3000"/>
    <n v="1"/>
    <s v="failed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  <n v="2016"/>
    <x v="7"/>
    <x v="1"/>
  </r>
  <r>
    <n v="581"/>
    <s v="A Poets Domain"/>
    <s v="Help me raise funds so that I can be able to give passionate young poets a chance to earn money weekly for their writing &amp; spoken word."/>
    <b v="0"/>
    <n v="400"/>
    <n v="0"/>
    <s v="failed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n v="2015"/>
    <x v="7"/>
    <x v="1"/>
  </r>
  <r>
    <n v="582"/>
    <s v="&quot;We the People...&quot;"/>
    <s v="A community-driven online system which promotes self-governance.  Level up by adding content; civic agendas and private associations."/>
    <b v="0"/>
    <n v="100000"/>
    <n v="0"/>
    <s v="failed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n v="2015"/>
    <x v="7"/>
    <x v="1"/>
  </r>
  <r>
    <n v="583"/>
    <s v="HackersArchive.com"/>
    <s v="HackersArchive.com will help rid the web of viruses and scams found everywhere else you look!"/>
    <b v="0"/>
    <n v="9000"/>
    <n v="1"/>
    <s v="failed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  <n v="2015"/>
    <x v="7"/>
    <x v="1"/>
  </r>
  <r>
    <n v="584"/>
    <s v="scriptCall - The Personal Presentation Platform"/>
    <s v="Script Call takes your presentation from the wall to your audience; from your device to theirs."/>
    <b v="0"/>
    <n v="1000"/>
    <n v="10"/>
    <s v="failed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n v="2015"/>
    <x v="7"/>
    <x v="1"/>
  </r>
  <r>
    <n v="585"/>
    <s v="Link Card"/>
    <s v="SAVE UP TO 40% WHEN YOU SPEND!_x000a__x000a_PRE-ORDER YOUR LINK CARD TODAY"/>
    <b v="0"/>
    <n v="9000"/>
    <n v="0"/>
    <s v="failed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n v="2015"/>
    <x v="7"/>
    <x v="1"/>
  </r>
  <r>
    <n v="586"/>
    <s v="Employ College 2K"/>
    <s v="Employ College is a movement for companies to hire college graduates from their respected institutions."/>
    <b v="0"/>
    <n v="10000"/>
    <n v="56"/>
    <s v="failed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  <n v="2015"/>
    <x v="7"/>
    <x v="1"/>
  </r>
  <r>
    <n v="587"/>
    <s v="Waitresses.com"/>
    <s v="Waitresses.com is an online community devoted to servers around the world. Learn. Connect. Work. Travel. Share._x000a__x000a_Make a pledge today!"/>
    <b v="0"/>
    <n v="30000"/>
    <n v="2725"/>
    <s v="failed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  <n v="2015"/>
    <x v="7"/>
    <x v="1"/>
  </r>
  <r>
    <n v="588"/>
    <s v="TiTraGO! your personal driver"/>
    <s v="Offrire un &quot;TRAGO&quot;, ossia un passaggio con autista che ti segue e ti aspetta mentre concludi i tuoi affari, quando non puoi guidare"/>
    <b v="0"/>
    <n v="9000"/>
    <n v="301"/>
    <s v="failed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  <n v="2016"/>
    <x v="7"/>
    <x v="1"/>
  </r>
  <r>
    <n v="589"/>
    <s v="Get Neighborly"/>
    <s v="Services closer than you think..."/>
    <b v="0"/>
    <n v="7500"/>
    <n v="1"/>
    <s v="failed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  <n v="2015"/>
    <x v="7"/>
    <x v="1"/>
  </r>
  <r>
    <n v="590"/>
    <s v="Build a Search Engine and more - Web Engineering Course"/>
    <s v="Learn the skills needed to be a successful web engineer. Create your own complex web applications, deploy servers, use data and more."/>
    <b v="0"/>
    <n v="5000"/>
    <n v="223"/>
    <s v="failed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  <n v="2016"/>
    <x v="7"/>
    <x v="1"/>
  </r>
  <r>
    <n v="591"/>
    <s v="Kid's Connect (Connecting kids with sickness' together)"/>
    <s v="Kid's Connect is a brand new social media website that is built specifically for kids to connect with other kids sick just like them."/>
    <b v="0"/>
    <n v="100000"/>
    <n v="61"/>
    <s v="failed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  <n v="2015"/>
    <x v="7"/>
    <x v="1"/>
  </r>
  <r>
    <n v="592"/>
    <s v="Go Start A Biz"/>
    <s v="Together, we can build a FREE, business start-up system that will help aspiring entrepreneurs change their economic circumstances."/>
    <b v="0"/>
    <n v="7500"/>
    <n v="250"/>
    <s v="failed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  <n v="2014"/>
    <x v="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b v="0"/>
    <n v="500"/>
    <n v="115"/>
    <s v="failed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  <n v="2015"/>
    <x v="7"/>
    <x v="1"/>
  </r>
  <r>
    <n v="594"/>
    <s v="Unleashed Fitness"/>
    <s v="Creating a fitness site that will change the fitness game forever!"/>
    <b v="0"/>
    <n v="25000"/>
    <n v="26"/>
    <s v="failed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  <n v="2016"/>
    <x v="7"/>
    <x v="1"/>
  </r>
  <r>
    <n v="595"/>
    <s v="MyBestInterest.org"/>
    <s v="MyBestInterest.org elminates election research by quickly identifying the candidates that will best represent your interests."/>
    <b v="0"/>
    <n v="100000"/>
    <n v="426"/>
    <s v="failed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  <n v="2015"/>
    <x v="7"/>
    <x v="1"/>
  </r>
  <r>
    <n v="596"/>
    <s v="DigitaliBook free library"/>
    <s v="We present digitaibook,com site which can become a free electronic library with your help,"/>
    <b v="0"/>
    <n v="20000"/>
    <n v="6"/>
    <s v="failed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  <n v="2016"/>
    <x v="7"/>
    <x v="1"/>
  </r>
  <r>
    <n v="597"/>
    <s v="Rolodex: One Contact List to Rule Them All"/>
    <s v="Rolodex is a web application that strives to nurture business to business relationships by connecting users via email."/>
    <b v="0"/>
    <n v="7500"/>
    <n v="20"/>
    <s v="failed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  <n v="2016"/>
    <x v="7"/>
    <x v="1"/>
  </r>
  <r>
    <n v="598"/>
    <s v="Goals not creeds"/>
    <s v="This is a project to create a crowd-funding site for Urantia Book readers worldwide."/>
    <b v="0"/>
    <n v="2500"/>
    <n v="850"/>
    <s v="failed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  <n v="2014"/>
    <x v="7"/>
    <x v="1"/>
  </r>
  <r>
    <n v="599"/>
    <s v="Mail 4 Jail"/>
    <s v="We send care packages to incarcerated individuals throughout the country that include specific items hand picked by the sender."/>
    <b v="0"/>
    <n v="50000"/>
    <n v="31"/>
    <s v="failed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  <n v="2015"/>
    <x v="7"/>
    <x v="1"/>
  </r>
  <r>
    <n v="600"/>
    <s v="Anaheim California here we come but we need your help."/>
    <s v="Science Technology Engineering and Math + youth = a brighter tomorrow."/>
    <b v="0"/>
    <n v="5000"/>
    <n v="100"/>
    <s v="canceled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n v="2015"/>
    <x v="7"/>
    <x v="1"/>
  </r>
  <r>
    <n v="601"/>
    <s v="Privster.net - Privacy anywhere, whenever for free."/>
    <s v="In today's day and age every website tracks your IP Address and information, it's time to keep your information private and secure."/>
    <b v="0"/>
    <n v="10000"/>
    <n v="140"/>
    <s v="canceled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  <n v="2014"/>
    <x v="7"/>
    <x v="1"/>
  </r>
  <r>
    <n v="602"/>
    <s v="EZDoctor Reports a &quot;CarFax&quot; type report on Doctors."/>
    <s v="A &quot;CarFax&quot; type of report for Doctors. We have the right to make informed decisions about who we choose to be our doctor!"/>
    <b v="0"/>
    <n v="70000"/>
    <n v="0"/>
    <s v="canceled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n v="2015"/>
    <x v="7"/>
    <x v="1"/>
  </r>
  <r>
    <n v="603"/>
    <s v="Randompics.net - Make It Fan Owned And Updated! (Canceled)"/>
    <s v="The admin for Randompics has announced they will be shutting down. I want to run, and improve, this great site!"/>
    <b v="0"/>
    <n v="15000"/>
    <n v="590.02"/>
    <s v="canceled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  <n v="2014"/>
    <x v="7"/>
    <x v="1"/>
  </r>
  <r>
    <n v="604"/>
    <s v="Don't Shoot the Messenger Chick (Canceled)"/>
    <s v="Bad news is our business. We deliver the news you don't want to and soften the blow with custom designed gifts and personalized verse."/>
    <b v="0"/>
    <n v="1500"/>
    <n v="0"/>
    <s v="canceled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n v="2014"/>
    <x v="7"/>
    <x v="1"/>
  </r>
  <r>
    <n v="605"/>
    <s v="Teach Your Parents iPad (Canceled)"/>
    <s v="An iPad support care package for your parents / seniors."/>
    <b v="0"/>
    <n v="5000"/>
    <n v="131"/>
    <s v="canceled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  <n v="2015"/>
    <x v="7"/>
    <x v="1"/>
  </r>
  <r>
    <n v="606"/>
    <s v="All in One Cloud Business Management - Extendix Panel"/>
    <s v="No more expensive, difficult and seperated packages for your business management. It's time for an All-in-One solution for your company"/>
    <b v="0"/>
    <n v="5000"/>
    <n v="10"/>
    <s v="canceled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  <n v="2015"/>
    <x v="7"/>
    <x v="1"/>
  </r>
  <r>
    <n v="607"/>
    <s v="An Online Music Venue Awaits (Canceled)"/>
    <s v="Gritty, upfront reality going the distance hard with a proven track record of insatiable artist. Broadcasted live on the Web."/>
    <b v="0"/>
    <n v="250"/>
    <n v="0"/>
    <s v="canceled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n v="2015"/>
    <x v="7"/>
    <x v="1"/>
  </r>
  <r>
    <n v="608"/>
    <s v="Mise En Abyme Cloud Computers - PC inside a Website"/>
    <s v="A website that hosts virtual desktops. Simply log in and the cloud will enhance the power of your local computer or smart device"/>
    <b v="0"/>
    <n v="150000"/>
    <n v="1461"/>
    <s v="canceled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  <n v="2015"/>
    <x v="7"/>
    <x v="1"/>
  </r>
  <r>
    <n v="609"/>
    <s v="Swap Anything (Canceled)"/>
    <s v="Can we swap, please? - everybody's said it. I want to create a website that enables anybody to trade their items, without money hassle."/>
    <b v="0"/>
    <n v="780"/>
    <n v="5"/>
    <s v="canceled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  <n v="2015"/>
    <x v="7"/>
    <x v="1"/>
  </r>
  <r>
    <n v="610"/>
    <s v="UniteChrist (Canceled)"/>
    <s v="We are creating a Christian social network to empower, educate, and connect Christians all over the world."/>
    <b v="0"/>
    <n v="13803"/>
    <n v="0"/>
    <s v="canceled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n v="2015"/>
    <x v="7"/>
    <x v="1"/>
  </r>
  <r>
    <n v="611"/>
    <s v="Securivente (Canceled)"/>
    <s v="Finie la peur de vendre ou acheter d'occasion Ã  un inconnu ! Colis ouverts, photographiÃ©s et testÃ©s. Paiements en ligne sÃ©curisÃ©s."/>
    <b v="0"/>
    <n v="80000"/>
    <n v="0"/>
    <s v="canceled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n v="2015"/>
    <x v="7"/>
    <x v="1"/>
  </r>
  <r>
    <n v="612"/>
    <s v="Web Streaming 2.0 (Canceled)"/>
    <s v="A Fast and Reliable new Web platform to stream videos from Internet"/>
    <b v="0"/>
    <n v="10000"/>
    <n v="0"/>
    <s v="canceled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n v="2016"/>
    <x v="7"/>
    <x v="1"/>
  </r>
  <r>
    <n v="613"/>
    <s v="storieChild: technology + art = your child's storybook"/>
    <s v="A storybook for your child in 15 minutes, exclusively through Kickstarter (pre-sales, not a donation) starting at $15 for a softcover."/>
    <b v="0"/>
    <n v="60000"/>
    <n v="12818"/>
    <s v="canceled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n v="2015"/>
    <x v="7"/>
    <x v="1"/>
  </r>
  <r>
    <n v="614"/>
    <s v="Lets Reinvent Our Election Process (Canceled)"/>
    <s v="Something is wrong when your choices are between a &quot;giant douche and a turd sandwich.&quot;  So, lets make it better."/>
    <b v="0"/>
    <n v="10000"/>
    <n v="0"/>
    <s v="canceled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n v="2016"/>
    <x v="7"/>
    <x v="1"/>
  </r>
  <r>
    <n v="615"/>
    <s v="PixlDir.com - Simple and fast image hosting. (Canceled)"/>
    <s v="The aim of PixlDir is to deliver the most simple, and fast experience when it comes to uploading images to the web."/>
    <b v="0"/>
    <n v="515"/>
    <n v="0"/>
    <s v="canceled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n v="2015"/>
    <x v="7"/>
    <x v="1"/>
  </r>
  <r>
    <n v="616"/>
    <s v="S'time Soirees (Canceled)"/>
    <s v="Hormis la similitude envers d'autres rÃ©seaux socials, celui-ci vous permettra d'organiser / participer Ã  des soirÃ©es trÃ¨s facilement !"/>
    <b v="0"/>
    <n v="5000"/>
    <n v="0"/>
    <s v="canceled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n v="2017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b v="0"/>
    <n v="2000"/>
    <n v="60"/>
    <s v="canceled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n v="2015"/>
    <x v="7"/>
    <x v="1"/>
  </r>
  <r>
    <n v="618"/>
    <s v="Y2Y Tutors (Canceled)"/>
    <s v="With the cost of education seemingly always on the rise, Y2Y aims to ensure that no student will be left behind through peer tutoring."/>
    <b v="0"/>
    <n v="400"/>
    <n v="0"/>
    <s v="canceled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n v="2015"/>
    <x v="7"/>
    <x v="1"/>
  </r>
  <r>
    <n v="619"/>
    <s v="Big Data (Canceled)"/>
    <s v="Big Data Sets for researchers interested in improving the quality of life."/>
    <b v="0"/>
    <n v="2500000"/>
    <n v="1"/>
    <s v="canceled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  <n v="2014"/>
    <x v="7"/>
    <x v="1"/>
  </r>
  <r>
    <n v="620"/>
    <s v="iShopGreen.ca - the green product marketplace (Canceled)"/>
    <s v="iShopGreen.ca is an online marketplace that connects consumers and suppliers with green products &amp; services"/>
    <b v="0"/>
    <n v="30000"/>
    <n v="300"/>
    <s v="canceled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n v="2014"/>
    <x v="7"/>
    <x v="1"/>
  </r>
  <r>
    <n v="621"/>
    <s v="We CAN End Police Violence Against Our Dog's (Canceled)"/>
    <s v="Creating a web portal to train law enforcement departments on how to handle dogs and a directory and profile system for our dog's."/>
    <b v="0"/>
    <n v="25000"/>
    <n v="261"/>
    <s v="canceled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  <n v="2016"/>
    <x v="7"/>
    <x v="1"/>
  </r>
  <r>
    <n v="622"/>
    <s v="The Animal Shelter Network website (Canceled)"/>
    <s v="The Animal Shelter Network is a free website for collaboration and communication between animal shelters, rescues and humane societies."/>
    <b v="0"/>
    <n v="6000"/>
    <n v="341"/>
    <s v="canceled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  <n v="2016"/>
    <x v="7"/>
    <x v="1"/>
  </r>
  <r>
    <n v="623"/>
    <s v="WheelWolf - Swap and borrow cars with fellow car lovers."/>
    <s v="WheelWolf is a subscription based service connecting car lovers to provide a safe and secure platform for swapping and borrowing cars."/>
    <b v="0"/>
    <n v="75000"/>
    <n v="0"/>
    <s v="canceled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n v="2015"/>
    <x v="7"/>
    <x v="1"/>
  </r>
  <r>
    <n v="624"/>
    <s v="NeedSomeLoven.com (Canceled)"/>
    <s v="I am designing a fun, high tech dating website, with over 25 cool features. It is innovate as well as user friendly."/>
    <b v="0"/>
    <n v="5000"/>
    <n v="0"/>
    <s v="canceled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n v="2015"/>
    <x v="7"/>
    <x v="1"/>
  </r>
  <r>
    <n v="625"/>
    <s v="SkyRooms.io Virtual Offices (Canceled)"/>
    <s v="SkyRooms.IO is a social network for business people that actually equips them to do work together. Resume, video conferencing and PM."/>
    <b v="0"/>
    <n v="25000"/>
    <n v="0"/>
    <s v="canceled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n v="2017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b v="0"/>
    <n v="25000"/>
    <n v="4345"/>
    <s v="canceled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n v="2015"/>
    <x v="7"/>
    <x v="1"/>
  </r>
  <r>
    <n v="627"/>
    <s v="Privileged Zone - Premium Social Network (Canceled)"/>
    <s v="Social Network - your new digital social life without ads, monitoring and analyses. Freed from the feeling that every step is followed"/>
    <b v="0"/>
    <n v="450000"/>
    <n v="90"/>
    <s v="canceled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  <n v="2016"/>
    <x v="7"/>
    <x v="1"/>
  </r>
  <r>
    <n v="628"/>
    <s v="Website for Firearms Education &amp; Sale of Accessories"/>
    <s v="Funding of website design &amp; materials for education about firearms, firearm safety &amp; firearm related apparel"/>
    <b v="0"/>
    <n v="5000"/>
    <n v="0"/>
    <s v="canceled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n v="2014"/>
    <x v="7"/>
    <x v="1"/>
  </r>
  <r>
    <n v="629"/>
    <s v="Smidlink Fun Ids.....search an Id, then message for free!"/>
    <s v="Global Ids you create for yourself, then the world can connect to you via free online msgs (for Reuniting Lost Property, Dating &amp; more)"/>
    <b v="0"/>
    <n v="200000"/>
    <n v="350"/>
    <s v="canceled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  <n v="2016"/>
    <x v="7"/>
    <x v="1"/>
  </r>
  <r>
    <n v="630"/>
    <s v="Ecosteader (Canceled)"/>
    <s v="Land development network for an eco-conscious collective. Community portal features ideas on lean design, green building, urban ecology"/>
    <b v="0"/>
    <n v="11999"/>
    <n v="10"/>
    <s v="canceled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  <n v="2015"/>
    <x v="7"/>
    <x v="1"/>
  </r>
  <r>
    <n v="631"/>
    <s v="Brevity: A Powerful Online Publishing Software! (Canceled)"/>
    <s v="A Powerful Multimedia-Rich Software that aims at making online publishing very simple."/>
    <b v="0"/>
    <n v="50000"/>
    <n v="690"/>
    <s v="canceled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  <n v="2016"/>
    <x v="7"/>
    <x v="1"/>
  </r>
  <r>
    <n v="632"/>
    <s v="UniWherse.com - Bring students future (Canceled)"/>
    <s v="Our goal is to create a system, students can find universities that best match their interests."/>
    <b v="0"/>
    <n v="20000"/>
    <n v="0"/>
    <s v="canceled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n v="2015"/>
    <x v="7"/>
    <x v="1"/>
  </r>
  <r>
    <n v="633"/>
    <s v="Uivo-fast,secure emergency contact system for your property"/>
    <s v="Uivo lets police and fire department personnel quickly contact you in the event of an emergency involving your property."/>
    <b v="0"/>
    <n v="10000"/>
    <n v="1245"/>
    <s v="canceled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  <n v="2016"/>
    <x v="7"/>
    <x v="1"/>
  </r>
  <r>
    <n v="634"/>
    <s v="pitchtograndma (Canceled)"/>
    <s v="We help companies to explain what they do in simple, grandma-would-understand terms."/>
    <b v="0"/>
    <n v="5000"/>
    <n v="1"/>
    <s v="canceled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  <n v="2015"/>
    <x v="7"/>
    <x v="1"/>
  </r>
  <r>
    <n v="635"/>
    <s v="Pleero, A Technology Team Building Website (Canceled)"/>
    <s v="Network used for building technology development teams."/>
    <b v="0"/>
    <n v="25000"/>
    <n v="2"/>
    <s v="canceled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  <n v="2015"/>
    <x v="7"/>
    <x v="1"/>
  </r>
  <r>
    <n v="636"/>
    <s v="Keto Advice (Canceled)"/>
    <s v="With no central location for keto knowledge, keto advice will be a community run knowledge base."/>
    <b v="0"/>
    <n v="2000"/>
    <n v="4"/>
    <s v="canceled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  <n v="2015"/>
    <x v="7"/>
    <x v="1"/>
  </r>
  <r>
    <n v="637"/>
    <s v="Unique online start up, Art and Technology together (Canceled)"/>
    <s v="It will enable deprived children to make artistic work for selling online/illustrating their work in our exhibitions around the world."/>
    <b v="0"/>
    <n v="100000"/>
    <n v="0"/>
    <s v="canceled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n v="2017"/>
    <x v="7"/>
    <x v="1"/>
  </r>
  <r>
    <n v="638"/>
    <s v="W (Canceled)"/>
    <s v="O0"/>
    <b v="0"/>
    <n v="200000"/>
    <n v="18"/>
    <s v="canceled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  <n v="2017"/>
    <x v="7"/>
    <x v="1"/>
  </r>
  <r>
    <n v="639"/>
    <s v="Kids Educational Social Media Site (Canceled)"/>
    <s v="Development of a Safe and Educational Social Media site for kids."/>
    <b v="0"/>
    <n v="1000000"/>
    <n v="1"/>
    <s v="canceled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  <n v="2014"/>
    <x v="7"/>
    <x v="1"/>
  </r>
  <r>
    <n v="640"/>
    <s v="Carbon mini bikes / race / MTB / FAT ~ Carbon tow placement"/>
    <s v="Mountain, fat and race bikes made from high grade aero carbon fibers by tow placement and tow folding technology (no fibres cutting)."/>
    <b v="0"/>
    <n v="70"/>
    <n v="101"/>
    <s v="successful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n v="2016"/>
    <x v="8"/>
    <x v="0"/>
  </r>
  <r>
    <n v="641"/>
    <s v="Help fund research of dual action compression breast pump"/>
    <s v="Innovative new compression-based breast pump gives mothers unprecedented freedom, enabling efficient and discreet pumping"/>
    <b v="0"/>
    <n v="40000"/>
    <n v="47665"/>
    <s v="successful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n v="2015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b v="0"/>
    <n v="20000"/>
    <n v="292097"/>
    <s v="successful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n v="2015"/>
    <x v="8"/>
    <x v="0"/>
  </r>
  <r>
    <n v="643"/>
    <s v="Phone Silks - The best way to carry your smart phone!"/>
    <s v="Stylish new phone carrier allows instant access to your smart phone while freeing up your hands."/>
    <b v="0"/>
    <n v="25000"/>
    <n v="26452"/>
    <s v="successful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n v="2015"/>
    <x v="8"/>
    <x v="0"/>
  </r>
  <r>
    <n v="644"/>
    <s v="Sofft: Blocks Stains &amp; Softens Clothes!"/>
    <s v="Sofft...it's Soft with an Off! A stain-blocking fabric softener that simplifies your laundry and helps the environment at the same time"/>
    <b v="0"/>
    <n v="25000"/>
    <n v="75029.48"/>
    <s v="successful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n v="2014"/>
    <x v="8"/>
    <x v="0"/>
  </r>
  <r>
    <n v="645"/>
    <s v="Carbon Fiber Collar Stays"/>
    <s v="Ever wanted to own something made out of carbon fiber? Now you can!"/>
    <b v="0"/>
    <n v="2000"/>
    <n v="5574"/>
    <s v="successful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n v="2016"/>
    <x v="8"/>
    <x v="0"/>
  </r>
  <r>
    <n v="646"/>
    <s v="Body Armor - The Super Female Police Officer of the Future!!"/>
    <s v="Small town police forces don't always have the resources to provide for the unique needs of female officers and their body armor."/>
    <b v="0"/>
    <n v="800"/>
    <n v="1055.01"/>
    <s v="successful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n v="2014"/>
    <x v="8"/>
    <x v="0"/>
  </r>
  <r>
    <n v="647"/>
    <s v="Silver anti-radiation underwear. Keep body cool in summer"/>
    <s v="Wengash Silver underwear: 100% pure silver. Block cell phone, wifi and microwave radiation, protect your reproductive organs and sperm"/>
    <b v="0"/>
    <n v="2000"/>
    <n v="2141"/>
    <s v="successful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n v="2016"/>
    <x v="8"/>
    <x v="0"/>
  </r>
  <r>
    <n v="648"/>
    <s v="Audio Jacket"/>
    <s v="Get ready for the next product that you canâ€™t live without"/>
    <b v="0"/>
    <n v="35000"/>
    <n v="44388"/>
    <s v="successful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n v="2014"/>
    <x v="8"/>
    <x v="0"/>
  </r>
  <r>
    <n v="649"/>
    <s v="VIVO Solar Bag"/>
    <s v="A backpack with a built in solar panel to charge any USB device. Includes removable battery pack, USB cable, and 7 different adapters!"/>
    <b v="0"/>
    <n v="2500"/>
    <n v="3499"/>
    <s v="successful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n v="2014"/>
    <x v="8"/>
    <x v="0"/>
  </r>
  <r>
    <n v="650"/>
    <s v="Jake Lazarow's Eagle Project"/>
    <s v="This project is designed to obtain flash drive bracelets with a child's information on it for parents to wear in case of emergencies"/>
    <b v="0"/>
    <n v="1500"/>
    <n v="1686"/>
    <s v="successful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n v="2014"/>
    <x v="8"/>
    <x v="0"/>
  </r>
  <r>
    <n v="651"/>
    <s v="Pacha's Pajamas: Award-Winning Healthy Kids Entertainment!"/>
    <s v="Pacha's Pajamas is an epic story told through books, music, videos and now augmented PJs that's uplifting kids everywhere!"/>
    <b v="0"/>
    <n v="25000"/>
    <n v="25132"/>
    <s v="successful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n v="2014"/>
    <x v="8"/>
    <x v="0"/>
  </r>
  <r>
    <n v="652"/>
    <s v="The Zossom Phone Case"/>
    <s v="Zossom is a smart phone case with a strap. Forget the days of shattered screens and scratches. The Zossom case keeps your phone safe."/>
    <b v="0"/>
    <n v="3000"/>
    <n v="3014"/>
    <s v="successful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n v="2016"/>
    <x v="8"/>
    <x v="1"/>
  </r>
  <r>
    <n v="653"/>
    <s v="Wearsafe: Wearable technology on a mission to save lives"/>
    <s v="Wearsafe: connect with the press of a wearable button, keeping you safer wherever you are and more secure in whatever youâ€™re doing."/>
    <b v="0"/>
    <n v="75000"/>
    <n v="106084.5"/>
    <s v="successful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n v="2015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b v="0"/>
    <n v="12000"/>
    <n v="32075"/>
    <s v="successful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n v="2015"/>
    <x v="8"/>
    <x v="0"/>
  </r>
  <r>
    <n v="655"/>
    <s v="Spark: The Watch That Keeps You Awake"/>
    <s v="Meet Spark: The friendly companion that helps you stay awake during the day. Re-released with new features!"/>
    <b v="0"/>
    <n v="8000"/>
    <n v="11751"/>
    <s v="successful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n v="2015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b v="0"/>
    <n v="5000"/>
    <n v="10678"/>
    <s v="successful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n v="2016"/>
    <x v="8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b v="0"/>
    <n v="15000"/>
    <n v="18855"/>
    <s v="successful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n v="2015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b v="0"/>
    <n v="28888"/>
    <n v="30177"/>
    <s v="successful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n v="2015"/>
    <x v="8"/>
    <x v="0"/>
  </r>
  <r>
    <n v="659"/>
    <s v="Lulu Watch Designs - Apple Watch"/>
    <s v="Sync up your lifestyle"/>
    <b v="0"/>
    <n v="3000"/>
    <n v="3017"/>
    <s v="successful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n v="2015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b v="0"/>
    <n v="50000"/>
    <n v="1529"/>
    <s v="failed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n v="2014"/>
    <x v="8"/>
    <x v="1"/>
  </r>
  <r>
    <n v="661"/>
    <s v="AirString"/>
    <s v="AirString keeps your AirPods from getting lost by keeping the pair together with a  durable and premium quality string."/>
    <b v="0"/>
    <n v="10000"/>
    <n v="95"/>
    <s v="failed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n v="2016"/>
    <x v="8"/>
    <x v="1"/>
  </r>
  <r>
    <n v="662"/>
    <s v="LW - the cool luminescent band with a watch"/>
    <s v="A stylish, durable safety light band on your wrist or ankle holds a watch or another modular accessory."/>
    <b v="0"/>
    <n v="39000"/>
    <n v="156"/>
    <s v="failed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n v="2014"/>
    <x v="8"/>
    <x v="1"/>
  </r>
  <r>
    <n v="663"/>
    <s v="MouseFighter invisible AIR mouse"/>
    <s v="Imagine a mouse that automatically moves your pointer to where your head is facing. Its an air mouse hidden inside a standard headset."/>
    <b v="0"/>
    <n v="200000"/>
    <n v="700"/>
    <s v="failed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n v="2015"/>
    <x v="8"/>
    <x v="1"/>
  </r>
  <r>
    <n v="664"/>
    <s v="Oregon Babyâ„¢ Diapers"/>
    <s v="Save Oregon Babyâ„¢ Diapers, a handmade business, run by awesome moms in Southern Oregon, from permanently closing!"/>
    <b v="0"/>
    <n v="12000"/>
    <n v="904"/>
    <s v="failed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n v="2015"/>
    <x v="8"/>
    <x v="1"/>
  </r>
  <r>
    <n v="665"/>
    <s v="CulBox , Open Source Wearable Smart Watch for Arduino"/>
    <s v="Culbox is an Open Source Wrist Watch for Arduino with built in Bluetooth and bunch of Hi-Tech sensors and tons of features for Makers"/>
    <b v="0"/>
    <n v="10000"/>
    <n v="1864"/>
    <s v="failed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n v="2016"/>
    <x v="8"/>
    <x v="1"/>
  </r>
  <r>
    <n v="666"/>
    <s v="Ducky Diapers"/>
    <s v="Have you ever dreamed of having a pet duckling, but concerned about all the pooping, here is a a solution to help solve that issue."/>
    <b v="0"/>
    <n v="200000"/>
    <n v="8"/>
    <s v="failed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  <n v="2014"/>
    <x v="8"/>
    <x v="1"/>
  </r>
  <r>
    <n v="667"/>
    <s v="Ubivade - Vibrating navigation belt"/>
    <s v="The first navigation system, usable by each means of transport, that will take you wherever you want without thinking about the route."/>
    <b v="0"/>
    <n v="50000"/>
    <n v="5010"/>
    <s v="failed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n v="2016"/>
    <x v="8"/>
    <x v="1"/>
  </r>
  <r>
    <n v="668"/>
    <s v="Iplace itâ„¢ : The Phone Holding RFID Blocking Card Holder"/>
    <s v="A card holding companion to your phone that acts as a placing device for all your devices.  Grips to any material too."/>
    <b v="0"/>
    <n v="15000"/>
    <n v="684"/>
    <s v="failed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n v="2015"/>
    <x v="8"/>
    <x v="1"/>
  </r>
  <r>
    <n v="669"/>
    <s v="Christian DiLusso Watches"/>
    <s v="Beautiful automatic watches, made for every moment._x000a_Sports, business, casual.....it fits every moment of your life."/>
    <b v="0"/>
    <n v="200000"/>
    <n v="43015"/>
    <s v="failed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n v="2016"/>
    <x v="8"/>
    <x v="1"/>
  </r>
  <r>
    <n v="670"/>
    <s v="FINCLIP, the easiest way to don/doff your scuba diving fins"/>
    <s v="FINCLIP, the revolutionary scuba diving accessory that when attached to your fins makes getting them on the simplest thing in the world"/>
    <b v="0"/>
    <n v="90000"/>
    <n v="26349"/>
    <s v="failed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n v="2016"/>
    <x v="8"/>
    <x v="1"/>
  </r>
  <r>
    <n v="671"/>
    <s v="SmoothEye - Accurately Test Your Alertness and Focus Level"/>
    <s v="SmoothEye tracks eye movements to accurately measure alertness and focus level, allowing you to easily and reliably test your brain."/>
    <b v="0"/>
    <n v="30000"/>
    <n v="11828"/>
    <s v="failed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n v="2014"/>
    <x v="8"/>
    <x v="1"/>
  </r>
  <r>
    <n v="672"/>
    <s v="youWare  |  A digital ID for the real world"/>
    <s v="Fashion accessories used to instantly link with people you meet and exchange contact info, money, documents, media and so much more."/>
    <b v="0"/>
    <n v="50000"/>
    <n v="10814"/>
    <s v="failed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n v="2014"/>
    <x v="8"/>
    <x v="1"/>
  </r>
  <r>
    <n v="673"/>
    <s v="HORIZON: LIFE ENHANCED GLASSWARE"/>
    <s v="Will assist the deaf to have better communication and safety through the use of LCD glassware with audio &amp; sensory components."/>
    <b v="0"/>
    <n v="100000"/>
    <n v="205"/>
    <s v="failed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n v="2014"/>
    <x v="8"/>
    <x v="1"/>
  </r>
  <r>
    <n v="674"/>
    <s v="Something To Wear For Hearing Sounds By Feeling Vibrations"/>
    <s v="Listen to sounds by feeling an array of vibrational patterns against your body."/>
    <b v="0"/>
    <n v="50000"/>
    <n v="15"/>
    <s v="failed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n v="2014"/>
    <x v="8"/>
    <x v="1"/>
  </r>
  <r>
    <n v="675"/>
    <s v="How to Make Innovative Apple Watch Apps with WatchKit"/>
    <s v="24+ hour online class in WatchKit development from an expert iOS developer and instructor via unconventional, innovative projects."/>
    <b v="0"/>
    <n v="6000"/>
    <n v="891"/>
    <s v="failed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n v="2014"/>
    <x v="8"/>
    <x v="1"/>
  </r>
  <r>
    <n v="676"/>
    <s v="NapTime: the first baby monitor that takes care of parents"/>
    <s v="Having a baby or looking for the perfect gift for a baby shower?_x000a_Discover NapTime, a silent baby monitor that improves your sleep."/>
    <b v="0"/>
    <n v="100000"/>
    <n v="1471"/>
    <s v="failed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n v="2015"/>
    <x v="8"/>
    <x v="1"/>
  </r>
  <r>
    <n v="677"/>
    <s v="World's first Heated Jacket managed by Smartphone"/>
    <s v="Sinapsi is the first heated jacket designed in Italy._x000a_Now you can manage your jacket by smartphone. Power bank 5/x Charger included."/>
    <b v="0"/>
    <n v="50000"/>
    <n v="12792"/>
    <s v="failed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n v="2016"/>
    <x v="8"/>
    <x v="1"/>
  </r>
  <r>
    <n v="678"/>
    <s v="World's Smallest Mp3 Player Earpiece Bible - Ohura Project"/>
    <s v="For the isolated rice farmer. For the 14-hour taxi driver. This tiny MP3 player has the entire New Testament Bible... in their language"/>
    <b v="0"/>
    <n v="29000"/>
    <n v="1108"/>
    <s v="failed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n v="2016"/>
    <x v="8"/>
    <x v="1"/>
  </r>
  <r>
    <n v="679"/>
    <s v="Monolith Posture Coach"/>
    <s v="World's first bio-feedback posture device for your entire back. Trains back, neck, thoracic &amp; ab segments by using only 30 min/day."/>
    <b v="0"/>
    <n v="57000"/>
    <n v="8827"/>
    <s v="failed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n v="2016"/>
    <x v="8"/>
    <x v="1"/>
  </r>
  <r>
    <n v="680"/>
    <s v="PosturePulse: The posture sensor worn on your waist or chair"/>
    <s v="A simple, vibrating belt that trains your muscles to maintain the correct posture, providing more confidence and higher energy levels."/>
    <b v="0"/>
    <n v="75000"/>
    <n v="19434"/>
    <s v="failed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n v="2014"/>
    <x v="8"/>
    <x v="1"/>
  </r>
  <r>
    <n v="681"/>
    <s v="D-Pro Athletic Headband with Carbon Fiber"/>
    <s v="The D-Pro is a lightweight, moisture-wicking headband with a padded carbon fiber insert that reduces the risk of head injury in sports."/>
    <b v="0"/>
    <n v="2500"/>
    <n v="1"/>
    <s v="failed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  <n v="2016"/>
    <x v="8"/>
    <x v="1"/>
  </r>
  <r>
    <n v="682"/>
    <s v="Deception Belt"/>
    <s v="The Deception Belt is an innovative belt with app capability, designed to assist any user gain control over their appetite."/>
    <b v="0"/>
    <n v="50000"/>
    <n v="53"/>
    <s v="failed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n v="2017"/>
    <x v="8"/>
    <x v="1"/>
  </r>
  <r>
    <n v="683"/>
    <s v="Mist Buddy Hydration/Misting Backpack"/>
    <s v="Mist Buddy is a remote controlled misting system, powered by a rechargeable battery with misting/sipping tip for complete coolness."/>
    <b v="0"/>
    <n v="35000"/>
    <n v="298"/>
    <s v="failed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n v="2016"/>
    <x v="8"/>
    <x v="1"/>
  </r>
  <r>
    <n v="684"/>
    <s v="Arcus Motion Analyzer | The Versatile Smart Ring"/>
    <s v="Arcus gives your fingers super powers."/>
    <b v="0"/>
    <n v="320000"/>
    <n v="23948"/>
    <s v="failed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n v="2014"/>
    <x v="8"/>
    <x v="1"/>
  </r>
  <r>
    <n v="685"/>
    <s v="Nomadica All purpose backpack with battery"/>
    <s v="PowerPack is an efficient and affordable backpack with a lithium-ion charger for all electronic devices offering charges on the go!"/>
    <b v="0"/>
    <n v="2000"/>
    <n v="553"/>
    <s v="failed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n v="2014"/>
    <x v="8"/>
    <x v="1"/>
  </r>
  <r>
    <n v="686"/>
    <s v="Vivi di Cuore - Heart Rate Watch"/>
    <s v="La tua giornata sportiva monitorata nel tuo polso??!!!_x000a_Rendiamolo possibile... VIVI DI CUORE --- All MADE in ITALY"/>
    <b v="0"/>
    <n v="500000"/>
    <n v="0"/>
    <s v="failed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n v="2015"/>
    <x v="8"/>
    <x v="1"/>
  </r>
  <r>
    <n v="687"/>
    <s v="Power Go: Cargador Solar para Dispositivos MÃ³viles"/>
    <s v="Power Go es una linea de cargadores solares para dispositivos mÃ³viles, amigables con el medio ambiente y de bajo costo."/>
    <b v="0"/>
    <n v="100000"/>
    <n v="3550"/>
    <s v="failed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n v="2016"/>
    <x v="8"/>
    <x v="1"/>
  </r>
  <r>
    <n v="688"/>
    <s v="The Most Advanced Dress Shirt- EVER!!"/>
    <s v="Removable collars and cuffs along with hidden underarm designs that prevent embarrassing and stubborn stains. What does YOUR shirt do?"/>
    <b v="0"/>
    <n v="20000"/>
    <n v="14598"/>
    <s v="failed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n v="2015"/>
    <x v="8"/>
    <x v="1"/>
  </r>
  <r>
    <n v="689"/>
    <s v="Lifeclock One: The Escape from New York Inspired Smartwatch"/>
    <s v="The Lifeclock One is an officially licensed, supercharged version of Snake Plisskenâ€™s countdown watch from Escape from New York."/>
    <b v="0"/>
    <n v="200000"/>
    <n v="115297.5"/>
    <s v="failed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n v="2016"/>
    <x v="8"/>
    <x v="1"/>
  </r>
  <r>
    <n v="690"/>
    <s v="BLOXSHIELD"/>
    <s v="A radiation shield for your fitness tracker, smartwatch or other wearable smart device"/>
    <b v="0"/>
    <n v="20000"/>
    <n v="2468"/>
    <s v="failed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n v="2016"/>
    <x v="8"/>
    <x v="1"/>
  </r>
  <r>
    <n v="691"/>
    <s v="ShapeCase - Colorful Apple Watch Bumpers"/>
    <s v="Personalizing your Apple Watch has never been easier. Ten different colors to match any lifestyle. Time is precious, protect it."/>
    <b v="0"/>
    <n v="50000"/>
    <n v="260"/>
    <s v="failed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n v="2015"/>
    <x v="8"/>
    <x v="1"/>
  </r>
  <r>
    <n v="692"/>
    <s v="Signum Indicators by Brighter Indication"/>
    <s v="A revolutionary, cycling safety device is born! Signum indicators close the communication gap between cyclists and other road users."/>
    <b v="0"/>
    <n v="20000"/>
    <n v="1306"/>
    <s v="failed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n v="2016"/>
    <x v="8"/>
    <x v="1"/>
  </r>
  <r>
    <n v="693"/>
    <s v="Prana: Wearable for Breathing and Posture"/>
    <s v="Prana is the first wearable combining breath and posture tracking to make your sitting time count."/>
    <b v="0"/>
    <n v="100000"/>
    <n v="35338"/>
    <s v="failed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n v="2015"/>
    <x v="8"/>
    <x v="1"/>
  </r>
  <r>
    <n v="694"/>
    <s v="Airlock bike helmet"/>
    <s v="You can control how much air enters the helmet by opening or closing the vents. This is very useful in bad weather, or for competition."/>
    <b v="0"/>
    <n v="150000"/>
    <n v="590"/>
    <s v="failed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n v="2017"/>
    <x v="8"/>
    <x v="1"/>
  </r>
  <r>
    <n v="695"/>
    <s v="mini air- personal air conditioner"/>
    <s v="Unique small wearable personal air conditioning device that provides the user a 10-15 degree environmental difference on his person."/>
    <b v="0"/>
    <n v="60000"/>
    <n v="636"/>
    <s v="failed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n v="2014"/>
    <x v="8"/>
    <x v="1"/>
  </r>
  <r>
    <n v="696"/>
    <s v="trustee"/>
    <s v="Show your fidelity by wearing the Trustee rings! Show where you are (at)!"/>
    <b v="0"/>
    <n v="175000"/>
    <n v="1"/>
    <s v="failed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  <n v="2014"/>
    <x v="8"/>
    <x v="1"/>
  </r>
  <r>
    <n v="697"/>
    <s v="VR Lens Lab - Prescription Lenses for Virtual Reality HMDs"/>
    <s v="Glasses, not for you but your virtual reality headset. Prescription lens adapters, lenses and more to make your VR experiences better."/>
    <b v="0"/>
    <n v="5000"/>
    <n v="2319"/>
    <s v="failed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n v="2016"/>
    <x v="8"/>
    <x v="1"/>
  </r>
  <r>
    <n v="698"/>
    <s v="3D Xray Vision. State of the Art. Free for Everyone*."/>
    <s v="The first 3D Xray Vision Instrument FREE* for researchers, scientists, entrepreneurs, developers, educators, artists, and explorers."/>
    <b v="0"/>
    <n v="100000"/>
    <n v="15390"/>
    <s v="failed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n v="2014"/>
    <x v="8"/>
    <x v="1"/>
  </r>
  <r>
    <n v="699"/>
    <s v="TapTap, a touch communication wristband"/>
    <s v="TapTap is a technology to transfer touch between two people. It can also be an activity tracker, a game controller or smart alarm."/>
    <b v="0"/>
    <n v="130000"/>
    <n v="107148.74"/>
    <s v="failed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n v="2013"/>
    <x v="8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b v="0"/>
    <n v="15000"/>
    <n v="403"/>
    <s v="failed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n v="2016"/>
    <x v="8"/>
    <x v="1"/>
  </r>
  <r>
    <n v="701"/>
    <s v="HotBlack: The premium smartwatch that shows your custom data"/>
    <s v="In case you missed out on this campaign but are interested in owning a Hotblack London watch, please visit www.hotblacklondon.com."/>
    <b v="0"/>
    <n v="23000"/>
    <n v="6118"/>
    <s v="failed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n v="2014"/>
    <x v="8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b v="0"/>
    <n v="15000"/>
    <n v="4622.01"/>
    <s v="failed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n v="2016"/>
    <x v="8"/>
    <x v="1"/>
  </r>
  <r>
    <n v="703"/>
    <s v="EL TORO SPEEDWRAPS - THE EVOLUTION OF SPORTS TRAINING"/>
    <s v="SPEEDWRAPS improve the speed, agility &amp; strength of an athlete by utilizing evenly distributed weight on the lower leg."/>
    <b v="0"/>
    <n v="15000"/>
    <n v="837"/>
    <s v="failed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n v="2016"/>
    <x v="8"/>
    <x v="1"/>
  </r>
  <r>
    <n v="704"/>
    <s v="ZNITCH- The Evolution in Helmet Safety"/>
    <s v="Turn you helmet into the safest helmet and don't worry about a thing,you will always have the right fit!!"/>
    <b v="0"/>
    <n v="55000"/>
    <n v="481"/>
    <s v="failed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n v="2016"/>
    <x v="8"/>
    <x v="1"/>
  </r>
  <r>
    <n v="705"/>
    <s v="SomnoScope"/>
    <s v="The closest thing ever to the Holy Grail of wearables technology"/>
    <b v="0"/>
    <n v="100000"/>
    <n v="977"/>
    <s v="failed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n v="2016"/>
    <x v="8"/>
    <x v="1"/>
  </r>
  <r>
    <n v="706"/>
    <s v="Driver Alert System"/>
    <s v="Driver Alert System es un sistema de seguridad para el conductor, que le avisa en caso de perder la posicion vertical mientras conduce."/>
    <b v="0"/>
    <n v="100000"/>
    <n v="0"/>
    <s v="failed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n v="2016"/>
    <x v="8"/>
    <x v="1"/>
  </r>
  <r>
    <n v="707"/>
    <s v="Hy - hidden wireless earbuds you never have to take off"/>
    <s v="Forget your headphones. Wear Hy all day for voice-controlled music, calls, biometrics and more, with a huge battery and hidden fit."/>
    <b v="0"/>
    <n v="68000"/>
    <n v="53670.6"/>
    <s v="failed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n v="2016"/>
    <x v="8"/>
    <x v="1"/>
  </r>
  <r>
    <n v="708"/>
    <s v="Glowbelt, The World's First Retractable LED Safety Belt"/>
    <s v="Glowbelt is the world's first rectractable LED safety belt for fans of the great outdoors, fitness enthusiasts, children and more."/>
    <b v="0"/>
    <n v="40000"/>
    <n v="8837"/>
    <s v="failed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n v="2014"/>
    <x v="8"/>
    <x v="1"/>
  </r>
  <r>
    <n v="709"/>
    <s v="lumiglove"/>
    <s v="A &quot;handheld&quot; light, which eases the way you illuminate objects and/or paths."/>
    <b v="0"/>
    <n v="15000"/>
    <n v="61"/>
    <s v="failed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n v="2014"/>
    <x v="8"/>
    <x v="1"/>
  </r>
  <r>
    <n v="710"/>
    <s v="Hate York Shirt 2.0"/>
    <s v="Shirts, so technologically advanced, they connect mentally to their audience upon sight."/>
    <b v="0"/>
    <n v="1200"/>
    <n v="0"/>
    <s v="failed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n v="2014"/>
    <x v="8"/>
    <x v="1"/>
  </r>
  <r>
    <n v="711"/>
    <s v="Anti Snore Wearable"/>
    <s v="Our wearable and app automates the poke you normally get from your bedpartner to make you stop snoring and making you turn to the side."/>
    <b v="0"/>
    <n v="100000"/>
    <n v="33791"/>
    <s v="failed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n v="2016"/>
    <x v="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b v="0"/>
    <n v="48500"/>
    <n v="105"/>
    <s v="failed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n v="2016"/>
    <x v="8"/>
    <x v="1"/>
  </r>
  <r>
    <n v="713"/>
    <s v="Secure Pet GPS Tracker - Every Moment Matters"/>
    <s v="The first GPS tracker created entirely in Italy that allows you to know where your pet is located at any time throughout any device."/>
    <b v="0"/>
    <n v="25000"/>
    <n v="199"/>
    <s v="failed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n v="2016"/>
    <x v="8"/>
    <x v="1"/>
  </r>
  <r>
    <n v="714"/>
    <s v="Prep Packs Survival Belt"/>
    <s v="The Prep Packs Survival Belt allows you to carry all of the essentials for outdoor survival inside your belt buckle"/>
    <b v="0"/>
    <n v="15000"/>
    <n v="2249"/>
    <s v="failed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n v="2016"/>
    <x v="8"/>
    <x v="1"/>
  </r>
  <r>
    <n v="715"/>
    <s v="Mouse^3"/>
    <s v="Mouse^3 is the next generation of input devices. With cursor control and customized gesture recognition, its applications are endless!"/>
    <b v="0"/>
    <n v="27500"/>
    <n v="1389"/>
    <s v="failed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n v="2015"/>
    <x v="8"/>
    <x v="1"/>
  </r>
  <r>
    <n v="716"/>
    <s v="Pathfinder - Wearable Navigation for the Blind"/>
    <s v="Translate sight into touch with a wrist-mounted wearable. A revolution for visually impaired people everywhere."/>
    <b v="0"/>
    <n v="7000"/>
    <n v="715"/>
    <s v="failed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n v="2014"/>
    <x v="8"/>
    <x v="1"/>
  </r>
  <r>
    <n v="717"/>
    <s v="cool air belt"/>
    <s v="Cool air flowing under clothing keeps you cool."/>
    <b v="0"/>
    <n v="100000"/>
    <n v="305"/>
    <s v="failed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n v="2014"/>
    <x v="8"/>
    <x v="1"/>
  </r>
  <r>
    <n v="718"/>
    <s v="BioToo - Emergency Temporary Tattoos"/>
    <s v="When every second matters, BioToo temporary tattoos get critical information to emergency personnel to help them help you."/>
    <b v="0"/>
    <n v="12000"/>
    <n v="90"/>
    <s v="failed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n v="2017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b v="0"/>
    <n v="15000"/>
    <n v="194"/>
    <s v="failed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n v="2016"/>
    <x v="8"/>
    <x v="1"/>
  </r>
  <r>
    <n v="720"/>
    <s v="Without Utterance: Tales from the Other Side of Language"/>
    <s v="Without Utterance, a crushingly intimate literary memoir told from the inside of losing language, self, and world."/>
    <b v="0"/>
    <n v="1900"/>
    <n v="2735"/>
    <s v="successful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n v="2012"/>
    <x v="9"/>
    <x v="0"/>
  </r>
  <r>
    <n v="721"/>
    <s v="Celebrating Brit Shalom â€” Now at CelebratingBritShalom.Com"/>
    <s v="Everything families need to host a Jewish welcoming ritual when opting out of circumcision. Includes original ceremonies and music."/>
    <b v="0"/>
    <n v="8200"/>
    <n v="10013"/>
    <s v="successful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n v="2014"/>
    <x v="9"/>
    <x v="0"/>
  </r>
  <r>
    <n v="722"/>
    <s v="The BANGGAI Rescue Project"/>
    <s v="BANGGAI RESCUE is a beautiful, must-read book and a project setting out to answer some critical questions about the species' future."/>
    <b v="0"/>
    <n v="25000"/>
    <n v="33006"/>
    <s v="successful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n v="2012"/>
    <x v="9"/>
    <x v="0"/>
  </r>
  <r>
    <n v="723"/>
    <s v="The 2015 Pro Football Beast Book"/>
    <s v="The Definitive (and Slightly Ridiculous) Guide to Enjoying the 2015 Pro Football Season"/>
    <b v="0"/>
    <n v="5000"/>
    <n v="5469"/>
    <s v="successful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n v="2015"/>
    <x v="9"/>
    <x v="0"/>
  </r>
  <r>
    <n v="724"/>
    <s v="The Adventure Access Guide: How to Walk Across America"/>
    <s v="We are creating the Adventure Access Trail, a new walking trail from Boston to San Francisco.  _x000a_http://adventureaccess.org"/>
    <b v="0"/>
    <n v="7000"/>
    <n v="7383.01"/>
    <s v="successful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n v="2011"/>
    <x v="9"/>
    <x v="0"/>
  </r>
  <r>
    <n v="725"/>
    <s v="The Year It All Made Sense"/>
    <s v="A true story about inspiration and survival - David Alfred George turns his powerful experience into a compelling vBook."/>
    <b v="0"/>
    <n v="20000"/>
    <n v="20070"/>
    <s v="successful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n v="2015"/>
    <x v="9"/>
    <x v="1"/>
  </r>
  <r>
    <n v="726"/>
    <s v="60 Days to a Radiating Faith"/>
    <s v="&quot;60 Days to a Radiating Faith&quot; is a collection of carefully selected Bible verses to encourage those undergoing cancer treatments."/>
    <b v="0"/>
    <n v="2500"/>
    <n v="2535"/>
    <s v="successful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n v="2013"/>
    <x v="9"/>
    <x v="0"/>
  </r>
  <r>
    <n v="727"/>
    <s v="CHRISTIAN MERCY: Compassion, Proclamation, and Power"/>
    <s v="A surgeon's call for today's Christians to practice biblical compassion. Pre-order now and turn the tide towards the model Christ gave!"/>
    <b v="0"/>
    <n v="3500"/>
    <n v="5443"/>
    <s v="successful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n v="2012"/>
    <x v="9"/>
    <x v="0"/>
  </r>
  <r>
    <n v="728"/>
    <s v="The Age of the Platform: My Fourth Book"/>
    <s v="A big idea non-fiction book by an impatient three-time author and insomniac willing to bet on himself."/>
    <b v="0"/>
    <n v="7500"/>
    <n v="7917.45"/>
    <s v="successful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n v="2011"/>
    <x v="9"/>
    <x v="0"/>
  </r>
  <r>
    <n v="729"/>
    <s v="The Malformation of Health Care"/>
    <s v="A true David vs.Goliath story about a young adult battling the U.S. health care system to survive and become an advocate for change."/>
    <b v="0"/>
    <n v="4000"/>
    <n v="5226"/>
    <s v="successful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n v="2012"/>
    <x v="9"/>
    <x v="0"/>
  </r>
  <r>
    <n v="730"/>
    <s v="Encyclopedia of Surfing"/>
    <s v="A Massive but Cheerful Online Digital Archive of Surfing"/>
    <b v="0"/>
    <n v="20000"/>
    <n v="26438"/>
    <s v="successful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n v="2011"/>
    <x v="9"/>
    <x v="0"/>
  </r>
  <r>
    <n v="731"/>
    <s v="Portland Boat Tours:  From Dream to Business"/>
    <s v="Be part of the excitement by supporting our first season offering unique perspectives of Portland from the water."/>
    <b v="0"/>
    <n v="5000"/>
    <n v="6300"/>
    <s v="successful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n v="2011"/>
    <x v="9"/>
    <x v="0"/>
  </r>
  <r>
    <n v="732"/>
    <s v="Chess puzzles in your pocket: a new eBook"/>
    <s v="A great collection of puzzles to take and enjoy anywhere in the world - have fun, challenge yourself, and become a better chess player!"/>
    <b v="0"/>
    <n v="40"/>
    <n v="64"/>
    <s v="successful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n v="2013"/>
    <x v="9"/>
    <x v="0"/>
  </r>
  <r>
    <n v="733"/>
    <s v="Sinatra Cookbook - Recipes for the Ruby framework"/>
    <s v="Sinatra Cookbook is an ebook featuring 12 fantastic example applications built on the Sinatra framework and many well known Ruby gems."/>
    <b v="0"/>
    <n v="2500"/>
    <n v="3012"/>
    <s v="successful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n v="2013"/>
    <x v="9"/>
    <x v="0"/>
  </r>
  <r>
    <n v="734"/>
    <s v="Sideswiped"/>
    <s v="Sideswiped is my story of growing in and trusting God through the mess and mysteries of life."/>
    <b v="0"/>
    <n v="8500"/>
    <n v="10670"/>
    <s v="successful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n v="2015"/>
    <x v="9"/>
    <x v="0"/>
  </r>
  <r>
    <n v="735"/>
    <s v="TOP FUEL FOR LIFE - Life Lessons from a Crew Chief"/>
    <s v="TOP FUEL FOR LIFE â€¦ a true story of victory, unimaginable loss_x000a_and the epiphany that changed everything."/>
    <b v="0"/>
    <n v="47000"/>
    <n v="53771"/>
    <s v="successful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n v="2014"/>
    <x v="9"/>
    <x v="0"/>
  </r>
  <r>
    <n v="736"/>
    <s v="What Happens in Vegas Stays on YouTube"/>
    <s v="I'm writing a new book! Topic: Privacy is Dead. What does a world without privacy mean for humanity? Our reputations? Our kids?"/>
    <b v="0"/>
    <n v="3600"/>
    <n v="11345"/>
    <s v="successful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n v="2013"/>
    <x v="9"/>
    <x v="0"/>
  </r>
  <r>
    <n v="737"/>
    <s v="Eat Mendocino: Writing the Book"/>
    <s v="For one year, two women exclusively ate food produced within Mendocino County, CA. Now, they will write a book about their adventures."/>
    <b v="0"/>
    <n v="5000"/>
    <n v="6120"/>
    <s v="successful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n v="2014"/>
    <x v="9"/>
    <x v="0"/>
  </r>
  <r>
    <n v="738"/>
    <s v="Under the Sour Sun: Hunger through the Eyes of a Child"/>
    <s v="The true story of a child's struggle with hunger, poverty, and war in El Salvador."/>
    <b v="0"/>
    <n v="1500"/>
    <n v="1601"/>
    <s v="successful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n v="2014"/>
    <x v="9"/>
    <x v="0"/>
  </r>
  <r>
    <n v="739"/>
    <s v="Brother's Keeper: Lessons Learned in Gaining Access"/>
    <s v="Strategies forged and lessons learned from accessing highly selective places where Black men have historically been underrepresented."/>
    <b v="0"/>
    <n v="6000"/>
    <n v="9500"/>
    <s v="successful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n v="2014"/>
    <x v="9"/>
    <x v="0"/>
  </r>
  <r>
    <n v="740"/>
    <s v="Gloriously Doomed - Search for Armada Shipwreck in Ireland"/>
    <s v="Book on the search for the San Marcos, shipwrecked off the coast of Ireland in 1588 and the mysteries that have drawn men to find her."/>
    <b v="0"/>
    <n v="3000"/>
    <n v="3222"/>
    <s v="successful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n v="2015"/>
    <x v="9"/>
    <x v="0"/>
  </r>
  <r>
    <n v="741"/>
    <s v="reVILNA: the vilna ghetto project"/>
    <s v="A revolutionary digital mapping project of the Vilna Ghetto"/>
    <b v="0"/>
    <n v="13000"/>
    <n v="13293.8"/>
    <s v="successful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n v="2013"/>
    <x v="9"/>
    <x v="0"/>
  </r>
  <r>
    <n v="742"/>
    <s v="&quot;My Life As Julia Roberts, Snapshots Of A LIfe"/>
    <s v="Thats right &quot;My Life As Julia Robertsâ€¦Snapshots Of A Life&quot; is going on the road! The first book tour! With Author Liane Langford!"/>
    <b v="0"/>
    <n v="1400"/>
    <n v="1550"/>
    <s v="successful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n v="2014"/>
    <x v="9"/>
    <x v="0"/>
  </r>
  <r>
    <n v="743"/>
    <s v="A Tale as Rich as Soil: Preserving Valmont's History"/>
    <s v="Valmont is a town with a fertile history and a vibrant community. We aim to capture the magic in our People's History of Valmont!"/>
    <b v="0"/>
    <n v="550"/>
    <n v="814"/>
    <s v="successful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n v="2012"/>
    <x v="9"/>
    <x v="0"/>
  </r>
  <r>
    <n v="744"/>
    <s v="A Revolutionary Leadership Resource Book"/>
    <s v="Join others to help create a world that is possible -- in your workplace, community and society!"/>
    <b v="0"/>
    <n v="5000"/>
    <n v="5116"/>
    <s v="successful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n v="2012"/>
    <x v="9"/>
    <x v="0"/>
  </r>
  <r>
    <n v="745"/>
    <s v="Help Launch the Most Amazing Online Organizing Guide Ever."/>
    <s v="Help launch a FREE guide that can help activists &amp; community organizers leverage social media tools for change like never before."/>
    <b v="0"/>
    <n v="2220"/>
    <n v="3976"/>
    <s v="successful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n v="2013"/>
    <x v="9"/>
    <x v="0"/>
  </r>
  <r>
    <n v="746"/>
    <s v="Attention: People With Body Parts"/>
    <s v="This is a book of letters. Letters to our body parts."/>
    <b v="0"/>
    <n v="2987"/>
    <n v="3318"/>
    <s v="successful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n v="2012"/>
    <x v="9"/>
    <x v="0"/>
  </r>
  <r>
    <n v="747"/>
    <s v="Trash is Treasure"/>
    <s v="My creations are born in different cultural environment around the globe with Â« what is already there Â» and act as a social impulse"/>
    <b v="0"/>
    <n v="7000"/>
    <n v="7003"/>
    <s v="successful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n v="2014"/>
    <x v="9"/>
    <x v="1"/>
  </r>
  <r>
    <n v="748"/>
    <s v="Meditations for the Childbearing Year - a Book"/>
    <s v="Peace on Earth begins with birth. Educating pregnant women to create a more peaceful world is what this book is all about."/>
    <b v="0"/>
    <n v="2000"/>
    <n v="2005"/>
    <s v="successful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n v="2014"/>
    <x v="9"/>
    <x v="1"/>
  </r>
  <r>
    <n v="749"/>
    <s v="chartwellwest.com"/>
    <s v="A place for rational, fact and data based non-partisan political and societal commentary on things that matter to Americans."/>
    <b v="0"/>
    <n v="10000"/>
    <n v="10556"/>
    <s v="successful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n v="2016"/>
    <x v="9"/>
    <x v="0"/>
  </r>
  <r>
    <n v="750"/>
    <s v="A book no one should have to write-but everyone should read."/>
    <s v="The epic adventure of a 33 year journey surviving 4 open heart surgeries- emotionally powerful. Graphic. Honest. Funny"/>
    <b v="0"/>
    <n v="4444"/>
    <n v="4559"/>
    <s v="successful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n v="2013"/>
    <x v="9"/>
    <x v="0"/>
  </r>
  <r>
    <n v="751"/>
    <s v="Surviving the Journey: Letters from the Railroad"/>
    <s v="A young cancer survivor embarks on a cross country railroad adventure while writing her memoir through letters."/>
    <b v="0"/>
    <n v="3000"/>
    <n v="3555"/>
    <s v="successful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n v="2011"/>
    <x v="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b v="0"/>
    <n v="5000"/>
    <n v="5585"/>
    <s v="successful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n v="2016"/>
    <x v="9"/>
    <x v="0"/>
  </r>
  <r>
    <n v="753"/>
    <s v="Dirshuni: Israeli Women Writing Midrash, volume 2"/>
    <s v="Finally, Jewish sacred texts by Israeli women, volume 2 of an  acclaimed, revolutionary series of powerful, witty, diverse Midrashim."/>
    <b v="0"/>
    <n v="10000"/>
    <n v="12800"/>
    <s v="successful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n v="2015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b v="0"/>
    <n v="2000"/>
    <n v="2075"/>
    <s v="successful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n v="2012"/>
    <x v="9"/>
    <x v="0"/>
  </r>
  <r>
    <n v="755"/>
    <s v="Rumble Yell: Discovering America's Biggest Bike Ride"/>
    <s v="The hilarious new book about RAGBRAI, America's greatest event that you've never heard of. Crotch lube is entirely optional."/>
    <b v="0"/>
    <n v="2500"/>
    <n v="2547.69"/>
    <s v="successful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n v="2013"/>
    <x v="9"/>
    <x v="0"/>
  </r>
  <r>
    <n v="756"/>
    <s v="Shemdegi Sadguri: photopoetic commentary on Eastern Europe"/>
    <s v="A mixed media (poetry, photo, prose and sound) text focusing on/inspired by rural life in former Communist republics. "/>
    <b v="0"/>
    <n v="700"/>
    <n v="824"/>
    <s v="successful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n v="2011"/>
    <x v="9"/>
    <x v="0"/>
  </r>
  <r>
    <n v="757"/>
    <s v="Celebrating Orlando's Historic Haunts Release"/>
    <s v="This is for the book release event/photo gallery show. Funds will go to buy gallery prints &amp; copies of Orlando's Historic Haunts."/>
    <b v="0"/>
    <n v="250"/>
    <n v="595"/>
    <s v="successful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n v="2012"/>
    <x v="9"/>
    <x v="0"/>
  </r>
  <r>
    <n v="758"/>
    <s v="Publish Waiting On Humanity"/>
    <s v="I am publishing my book, Waiting on Humanity and need some finishing funds to do so."/>
    <b v="0"/>
    <n v="2500"/>
    <n v="2550"/>
    <s v="successful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n v="2010"/>
    <x v="9"/>
    <x v="0"/>
  </r>
  <r>
    <n v="759"/>
    <s v="Wild Ruins"/>
    <s v="Help me search for the lost ruins of the UK. A unique guide to  lesser known and somewhat known ruins of Britain."/>
    <b v="0"/>
    <n v="5000"/>
    <n v="5096"/>
    <s v="successful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n v="2014"/>
    <x v="9"/>
    <x v="0"/>
  </r>
  <r>
    <n v="760"/>
    <s v="Random Thoughts from a Random Mind"/>
    <s v="I am publishing my 5th book, I am looking to publish a book of short stories, all based on random thoughts that flash through my mind."/>
    <b v="0"/>
    <n v="2200"/>
    <n v="0"/>
    <s v="failed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n v="2016"/>
    <x v="10"/>
    <x v="1"/>
  </r>
  <r>
    <n v="761"/>
    <s v="DONE WITH DEATH"/>
    <s v="The day Chuck died was the day everything changed. Now he has to save the afterlife from extinction or die again trying."/>
    <b v="0"/>
    <n v="5000"/>
    <n v="235"/>
    <s v="failed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n v="2014"/>
    <x v="10"/>
    <x v="1"/>
  </r>
  <r>
    <n v="762"/>
    <s v="Where we used to live - eBook (PROJECT 80%)"/>
    <s v="An original-well-done eBook. Mainly about fiction, action, adventure, and mystery. A story that you've never read!"/>
    <b v="0"/>
    <n v="3500"/>
    <n v="0"/>
    <s v="failed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n v="2016"/>
    <x v="10"/>
    <x v="1"/>
  </r>
  <r>
    <n v="763"/>
    <s v="Highland Sabre - A Black Beast Books Project"/>
    <s v="Highland Sabre explores a possible yet terrifying explanation for the mystery big cats said to prowl the British countryside."/>
    <b v="0"/>
    <n v="4290"/>
    <n v="5"/>
    <s v="failed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  <n v="2013"/>
    <x v="10"/>
    <x v="1"/>
  </r>
  <r>
    <n v="764"/>
    <s v="[JOE]KES"/>
    <s v="[JOE]KES is a book full of over 200 original, sometimes funny, pun-ish Joekes. If you hate the book, use it as a coster!"/>
    <b v="0"/>
    <n v="5000"/>
    <n v="0"/>
    <s v="failed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n v="2015"/>
    <x v="10"/>
    <x v="1"/>
  </r>
  <r>
    <n v="765"/>
    <s v="Dirty Quiet Money"/>
    <s v="To survive, an American socialite must fight with a Mafia boss in the French Resistance, but will his underworld ruin her in the end?"/>
    <b v="0"/>
    <n v="7000"/>
    <n v="2521"/>
    <s v="failed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n v="2014"/>
    <x v="10"/>
    <x v="1"/>
  </r>
  <r>
    <n v="766"/>
    <s v="Memories of Italy &amp; Olive Oil"/>
    <s v="I am writing about my nonna's life in Southern Italy and what it was like to grow up in a Fascist regime before immigrating to Canada."/>
    <b v="0"/>
    <n v="4000"/>
    <n v="0"/>
    <s v="failed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n v="2015"/>
    <x v="10"/>
    <x v="1"/>
  </r>
  <r>
    <n v="767"/>
    <s v="Jury of Peers: A Novel of Online Justice"/>
    <s v="Jury of Peers is a complete novel, and it's good._x000a_All it needs now?  _x000a_More readers.  About ten million more._x000a_Let's get 'em."/>
    <b v="0"/>
    <n v="5000"/>
    <n v="177"/>
    <s v="failed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  <n v="2015"/>
    <x v="10"/>
    <x v="1"/>
  </r>
  <r>
    <n v="768"/>
    <s v="A dream of becoming an upcoming Author"/>
    <s v="Haunted by a wrong decision and hunted by a Tall Dark Stranger, a misguided teen struggles to find her way home ..or will she make it?"/>
    <b v="0"/>
    <n v="2500"/>
    <n v="0"/>
    <s v="failed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n v="2013"/>
    <x v="10"/>
    <x v="1"/>
  </r>
  <r>
    <n v="769"/>
    <s v="Sorry I Tripped in Your Yard"/>
    <s v="Over a year of dedication has produced amazing photos and stirring words. The last step is to help those words appear in a printed book"/>
    <b v="0"/>
    <n v="4000"/>
    <n v="1656"/>
    <s v="failed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n v="2013"/>
    <x v="10"/>
    <x v="1"/>
  </r>
  <r>
    <n v="770"/>
    <s v="Open Door: The Call -- Young Reader's Fiction Book"/>
    <s v="Daniel was an ordinary boy, until unordinary events began to occur. Danny had never been exposed to supernatural activity until now..."/>
    <b v="0"/>
    <n v="17500"/>
    <n v="0"/>
    <s v="failed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n v="2013"/>
    <x v="10"/>
    <x v="1"/>
  </r>
  <r>
    <n v="771"/>
    <s v="Donald Trump Presidential Stress Cube"/>
    <s v="A satire gift, the stress cube has original artwork, comes on a custom mahogany stand and has a funny exercise booklet."/>
    <b v="0"/>
    <n v="38000"/>
    <n v="10"/>
    <s v="failed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  <n v="2015"/>
    <x v="1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b v="0"/>
    <n v="1500"/>
    <n v="50"/>
    <s v="failed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  <n v="2009"/>
    <x v="10"/>
    <x v="1"/>
  </r>
  <r>
    <n v="773"/>
    <s v="Expansion of The Mortis Chronicles"/>
    <s v="The Mortis Chronicles is a hard hitting, thought provoking and action packed indie published series. You know you want to read!"/>
    <b v="0"/>
    <n v="3759"/>
    <n v="32"/>
    <s v="failed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  <n v="2015"/>
    <x v="10"/>
    <x v="1"/>
  </r>
  <r>
    <n v="774"/>
    <s v="Arabella makes her novel Pants On FIre! an audio book!"/>
    <s v="Arabella seeks studio time to professionally read her novel, making it available to listeners as an audio book on audible.com"/>
    <b v="0"/>
    <n v="500"/>
    <n v="351"/>
    <s v="failed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n v="2014"/>
    <x v="10"/>
    <x v="1"/>
  </r>
  <r>
    <n v="775"/>
    <s v="Scorned: A LeKrista Scott, Vampire Hunted Novel"/>
    <s v="Scorned is the first in a series that I have been working on for two years and it's time to get it published."/>
    <b v="0"/>
    <n v="10000"/>
    <n v="170"/>
    <s v="failed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  <n v="2011"/>
    <x v="10"/>
    <x v="1"/>
  </r>
  <r>
    <n v="776"/>
    <s v="Run Ragged"/>
    <s v="Would anything change if women were in charge? Book Clubs, readers, and critics herald the latest by award-winning author, Aguila."/>
    <b v="0"/>
    <n v="7000"/>
    <n v="3598"/>
    <s v="failed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n v="2015"/>
    <x v="10"/>
    <x v="1"/>
  </r>
  <r>
    <n v="777"/>
    <s v="One Minute Gone: Manhattan Noir: a novel and backstory book"/>
    <s v="One Minute Gone is a murder mystery drawn from real people and events. Read Chapter One at http://davidhansardblog.wordpress.com."/>
    <b v="0"/>
    <n v="3000"/>
    <n v="21"/>
    <s v="failed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  <n v="2013"/>
    <x v="10"/>
    <x v="1"/>
  </r>
  <r>
    <n v="778"/>
    <s v="Summers' Love, A Cute and Funny Cinderella Love Story"/>
    <s v="Laughter, tears and good times in the warm glow of Summer s Love. The perfect recipe for the winter blahs."/>
    <b v="0"/>
    <n v="500"/>
    <n v="2"/>
    <s v="failed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  <n v="2014"/>
    <x v="10"/>
    <x v="1"/>
  </r>
  <r>
    <n v="779"/>
    <s v="Silenus March: A Novel"/>
    <s v="A novel. Beautiful. Sparse. The truth behind the American Dream seen from the eyes of a young wanderer in the midst of the economic collapse. "/>
    <b v="0"/>
    <n v="15000"/>
    <n v="400"/>
    <s v="failed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n v="2010"/>
    <x v="10"/>
    <x v="1"/>
  </r>
  <r>
    <n v="780"/>
    <s v="Wess Meets West - Press Our New Album on CD!"/>
    <s v="We are finishing up recording our new record and we would like help with its physical CD release."/>
    <b v="0"/>
    <n v="1000"/>
    <n v="1040"/>
    <s v="successful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n v="2011"/>
    <x v="11"/>
    <x v="0"/>
  </r>
  <r>
    <n v="781"/>
    <s v="Touring the United States This July"/>
    <s v="&quot;WE ARE ON A MISSION TO TOUR THE UNITED STATES NON-STOP. TO DO SO WE NEED TO PURCHASE A NEW VAN.&quot;"/>
    <b v="0"/>
    <n v="800"/>
    <n v="1065.23"/>
    <s v="successful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  <n v="2013"/>
    <x v="11"/>
    <x v="0"/>
  </r>
  <r>
    <n v="782"/>
    <s v="Richie Ray finally records a new record!"/>
    <s v="After almost three years of being out of music, I've decided to finally make the solo record I've wanted to do for years."/>
    <b v="0"/>
    <n v="700"/>
    <n v="700"/>
    <s v="successful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n v="2012"/>
    <x v="11"/>
    <x v="1"/>
  </r>
  <r>
    <n v="783"/>
    <s v="Fund The Red Masque's New Album, &quot;Mythalogue&quot;"/>
    <s v="The Red Masque will be heading into the studio in late April to begin recording their new album, tentatively titled &quot;Mythalogue&quot;."/>
    <b v="0"/>
    <n v="1500"/>
    <n v="2222"/>
    <s v="successful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  <n v="2012"/>
    <x v="11"/>
    <x v="0"/>
  </r>
  <r>
    <n v="784"/>
    <s v="STEELcyclopedia - The Titans of Hard Rock"/>
    <s v="The book I am working on now is the third is a series of rock encyclopedias. However, I am in need of funding to cover the photo costs."/>
    <b v="0"/>
    <n v="1000"/>
    <n v="1025"/>
    <s v="successful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  <n v="2014"/>
    <x v="11"/>
    <x v="0"/>
  </r>
  <r>
    <n v="785"/>
    <s v="Treedom's NEW album fund!"/>
    <s v="Treedom wants to record a second album! We have a lot of new material, and we wanted to capture our new sound in a record for our fans."/>
    <b v="0"/>
    <n v="500"/>
    <n v="903.14"/>
    <s v="successful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  <n v="2013"/>
    <x v="11"/>
    <x v="0"/>
  </r>
  <r>
    <n v="786"/>
    <s v="New Album: BRICK AND MORTAR. New Book: HITLESS WONDER."/>
    <s v="In June, Columbus rock veterans, Watershed, will release and tour behind a new album, BRICK AND MORTAR."/>
    <b v="0"/>
    <n v="5000"/>
    <n v="7140"/>
    <s v="successful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n v="2012"/>
    <x v="11"/>
    <x v="0"/>
  </r>
  <r>
    <n v="787"/>
    <s v="Mahayla CD Pressing"/>
    <s v="We've made our goal with your help. Thanks so much! This is a great time to pre-purchase the album and get some extra perks."/>
    <b v="0"/>
    <n v="1200"/>
    <n v="1370"/>
    <s v="successful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  <n v="2013"/>
    <x v="11"/>
    <x v="0"/>
  </r>
  <r>
    <n v="788"/>
    <s v="HELP UNRB GO ON TOUR!"/>
    <s v="With all of our money going towards our new full-length album and merch, we need your help so we don't end up stranded on tour."/>
    <b v="0"/>
    <n v="1000"/>
    <n v="2035.05"/>
    <s v="successful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  <n v="2012"/>
    <x v="11"/>
    <x v="0"/>
  </r>
  <r>
    <n v="789"/>
    <s v="Reluctant Hero's &quot;All As One&quot; EP"/>
    <s v="Reluctant Hero is getting ready to record their next EP titled All As One! Studio dates are set for January 18th-22nd! Let's work!"/>
    <b v="0"/>
    <n v="1700"/>
    <n v="1860"/>
    <s v="successful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n v="2013"/>
    <x v="11"/>
    <x v="0"/>
  </r>
  <r>
    <n v="790"/>
    <s v="3 Years Hollow is Going On Their First Ever Tour!"/>
    <s v="A regional band reaching to their fans. Reaching to become a national band with no label support. This is the chance of a lifetime."/>
    <b v="0"/>
    <n v="10000"/>
    <n v="14437.46"/>
    <s v="successful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  <n v="2013"/>
    <x v="1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b v="0"/>
    <n v="7500"/>
    <n v="7790"/>
    <s v="successful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  <n v="2013"/>
    <x v="11"/>
    <x v="0"/>
  </r>
  <r>
    <n v="792"/>
    <s v="&quot;Believable Lies&quot; - The Album"/>
    <s v="Rock n' Roll about the intersection of lies and belief: the Believable Lie."/>
    <b v="0"/>
    <n v="2500"/>
    <n v="2511.11"/>
    <s v="successful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  <n v="2013"/>
    <x v="11"/>
    <x v="1"/>
  </r>
  <r>
    <n v="793"/>
    <s v="Dead Tree Duo's first full length album! Let's make it!"/>
    <s v="Dead Tree Duo has been fortunate enough to record a full length album at Threshold Studios in NYC!  Now it's time to manufacture them!"/>
    <b v="0"/>
    <n v="2750"/>
    <n v="2826.43"/>
    <s v="successful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  <n v="2013"/>
    <x v="11"/>
    <x v="0"/>
  </r>
  <r>
    <n v="794"/>
    <s v="Begins Again"/>
    <s v="The Brian Davis Band is a group of friends that want to share their lives and experiences through music that connects with people."/>
    <b v="0"/>
    <n v="8000"/>
    <n v="8425"/>
    <s v="successful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  <n v="2011"/>
    <x v="1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b v="0"/>
    <n v="14000"/>
    <n v="15650"/>
    <s v="successful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  <n v="2012"/>
    <x v="11"/>
    <x v="0"/>
  </r>
  <r>
    <n v="796"/>
    <s v="Madrone: New Album for 2013"/>
    <s v="Madrone is an independent band creating melodic, emotional, _x000a_alternative-rock needing your help to finish their new album."/>
    <b v="0"/>
    <n v="10000"/>
    <n v="10135"/>
    <s v="successful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  <n v="2013"/>
    <x v="11"/>
    <x v="0"/>
  </r>
  <r>
    <n v="797"/>
    <s v="Lust Control NEW CD!!!"/>
    <s v="Help Lust Control Kickstart their first cd in 20 years!!  To be mixed by Rocky Gray (Living Sacrifice, Soul Embraced, Evanescence)!!"/>
    <b v="0"/>
    <n v="3000"/>
    <n v="3226"/>
    <s v="successful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  <n v="2012"/>
    <x v="11"/>
    <x v="0"/>
  </r>
  <r>
    <n v="798"/>
    <s v="Eric Stuart Band 4 Song EP &quot;Character&quot;"/>
    <s v="We have some great new songs and want to record a special edition 4 song EP as our next Eric Stuart Band release"/>
    <b v="0"/>
    <n v="3500"/>
    <n v="4021"/>
    <s v="successful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  <n v="2014"/>
    <x v="11"/>
    <x v="0"/>
  </r>
  <r>
    <n v="799"/>
    <s v="Ryan Caskey's BREAKOUT ALBUM, ready to CHARGE"/>
    <s v="Los Angeles-based recording artist Ryan Caskey joined forces with producer Eddie Hedges to record alternative rock masterworks."/>
    <b v="0"/>
    <n v="5000"/>
    <n v="5001"/>
    <s v="successful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  <n v="2012"/>
    <x v="11"/>
    <x v="1"/>
  </r>
  <r>
    <n v="800"/>
    <s v="LF4 WildFire"/>
    <s v="Scotland's premier classic rock and metal festival, 3 days, 3-4 stages, family friendly,  for people of all ages"/>
    <b v="0"/>
    <n v="1500"/>
    <n v="2282"/>
    <s v="successful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  <n v="2014"/>
    <x v="11"/>
    <x v="0"/>
  </r>
  <r>
    <n v="801"/>
    <s v="SLUTEVER DO AMERICA TOUR"/>
    <s v="ALL WE WANT TO DO IS DRIVE AROUND AMERICA AND PLAY A BUNCH OF SHOWS, BUT WE DON'T HAVE ANY MONEY..."/>
    <b v="0"/>
    <n v="2000"/>
    <n v="2230.4299999999998"/>
    <s v="successful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  <n v="2011"/>
    <x v="11"/>
    <x v="0"/>
  </r>
  <r>
    <n v="802"/>
    <s v="Vaz Tour/Musical Documentation of Australia and SE Asia"/>
    <s v="Vaz invades 2 new continents in the Eastern Hemisphere and brings home a Split Single, a Video Documentary and a Live Record from Asia."/>
    <b v="0"/>
    <n v="6000"/>
    <n v="6080"/>
    <s v="successful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n v="2012"/>
    <x v="11"/>
    <x v="0"/>
  </r>
  <r>
    <n v="803"/>
    <s v="The Beautiful Refrain's &quot;Page One&quot; Project"/>
    <s v="We're recording our first single in Nashville this summer and sending it to radio with Shamrock Media Group.  We need your help!!"/>
    <b v="0"/>
    <n v="2300"/>
    <n v="2835"/>
    <s v="successful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  <n v="2011"/>
    <x v="11"/>
    <x v="0"/>
  </r>
  <r>
    <n v="804"/>
    <s v="City of Sound - A city full of stories untold"/>
    <s v="Hope and Inspiration.  That is what this project is all about. In the midst of a dark and broken world our stories can speak life."/>
    <b v="0"/>
    <n v="5500"/>
    <n v="5500"/>
    <s v="successful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  <n v="2011"/>
    <x v="11"/>
    <x v="1"/>
  </r>
  <r>
    <n v="805"/>
    <s v="Virtual CH - The One-Man-Mixed-Media-Rock-Band Debut"/>
    <s v="Be a part of Virtual CH's debut Video and Record release.  Help fund their debut music video and record mixing expenses."/>
    <b v="0"/>
    <n v="3000"/>
    <n v="3150"/>
    <s v="successful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  <n v="2011"/>
    <x v="11"/>
    <x v="0"/>
  </r>
  <r>
    <n v="806"/>
    <s v="Golden Animals NEW Album!"/>
    <s v="Help Golden Animals finish their NEW Album!"/>
    <b v="0"/>
    <n v="8000"/>
    <n v="8355"/>
    <s v="successful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  <n v="2011"/>
    <x v="11"/>
    <x v="0"/>
  </r>
  <r>
    <n v="807"/>
    <s v="Sic Vita - New EP Release - 2017"/>
    <s v="Join the Sic Vita family and lend a hand as we create a new album!"/>
    <b v="0"/>
    <n v="4000"/>
    <n v="4205"/>
    <s v="successful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  <n v="2017"/>
    <x v="11"/>
    <x v="0"/>
  </r>
  <r>
    <n v="808"/>
    <s v="The Micronite Filters | Wizard Blood Vinyl"/>
    <s v="The Micronite Filters have a blood curdling sonic adventure ready for psychedelic swirled vinyl for the best possible auditory journey."/>
    <b v="0"/>
    <n v="4500"/>
    <n v="4500"/>
    <s v="successful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  <n v="2014"/>
    <x v="11"/>
    <x v="1"/>
  </r>
  <r>
    <n v="809"/>
    <s v="Peter's New Album!!"/>
    <s v="Acknowledged songwriter looking to record album of new songs to secure a Publishing Contract"/>
    <b v="0"/>
    <n v="4000"/>
    <n v="4151"/>
    <s v="successful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  <n v="2013"/>
    <x v="11"/>
    <x v="0"/>
  </r>
  <r>
    <n v="810"/>
    <s v="Help us get our music into the hands of our fans!"/>
    <s v="Please help us reach both a short term and lifetime goal! We can't do this without your help. thank you a ton from all of us at P.T.R.."/>
    <b v="0"/>
    <n v="1500"/>
    <n v="1575"/>
    <s v="successful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  <n v="2012"/>
    <x v="11"/>
    <x v="0"/>
  </r>
  <r>
    <n v="811"/>
    <s v="Love Water Tour"/>
    <s v="We need your financial support to cover the tour costs!  (Sound, lights, travel, stage design)"/>
    <b v="0"/>
    <n v="1000"/>
    <n v="1040"/>
    <s v="successful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  <n v="2013"/>
    <x v="11"/>
    <x v="0"/>
  </r>
  <r>
    <n v="812"/>
    <s v="Don Walrus wants to press a record!!"/>
    <s v="Gainesville's pop punk 3 piece Assassinate The Scientist started a new band and they want to release a 7&quot;, but they need your help!!"/>
    <b v="0"/>
    <n v="600"/>
    <n v="911"/>
    <s v="successful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  <n v="2013"/>
    <x v="11"/>
    <x v="0"/>
  </r>
  <r>
    <n v="813"/>
    <s v="Rules of Civility and Decent Behavior"/>
    <s v="A pre order campaign to fund the pressing of our second full length vinyl LP"/>
    <b v="0"/>
    <n v="1500"/>
    <n v="2399.94"/>
    <s v="successful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  <n v="2012"/>
    <x v="11"/>
    <x v="0"/>
  </r>
  <r>
    <n v="814"/>
    <s v="Help Pat The Human Get A Tour Van!"/>
    <s v="We have been a band since 2007, but we've never hit the road. That's messed up... So this summer, we're trying to and need your help!"/>
    <b v="0"/>
    <n v="1000"/>
    <n v="1273"/>
    <s v="successful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  <n v="2011"/>
    <x v="11"/>
    <x v="0"/>
  </r>
  <r>
    <n v="815"/>
    <s v="Some Late Help for The Early Reset"/>
    <s v="Be a part of helping The Early Reset finish their new 7 song EP."/>
    <b v="0"/>
    <n v="4000"/>
    <n v="4280"/>
    <s v="successful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  <n v="2014"/>
    <x v="11"/>
    <x v="0"/>
  </r>
  <r>
    <n v="816"/>
    <s v="Help Friends and Family Release Their Debut Album"/>
    <s v="Friends and Family have an album for you. They need your help to release it to the world."/>
    <b v="0"/>
    <n v="7000"/>
    <n v="8058.55"/>
    <s v="successful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  <n v="2013"/>
    <x v="11"/>
    <x v="0"/>
  </r>
  <r>
    <n v="817"/>
    <s v="Dead Fish Handshake - follow up record to Across State Lines"/>
    <s v="Dead Fish Handshake is a rock band based out of New Jersey. We are in the process of raising funds for our second record."/>
    <b v="0"/>
    <n v="1500"/>
    <n v="2056.66"/>
    <s v="successful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  <n v="2012"/>
    <x v="11"/>
    <x v="0"/>
  </r>
  <r>
    <n v="818"/>
    <s v="Repair Orwell's tour van for a West Coast Tour!"/>
    <s v="Orwell is hitting the road this August for a West Coast tour and we need substantial van repairs in order to get there.  Dates booked."/>
    <b v="0"/>
    <n v="350"/>
    <n v="545"/>
    <s v="successful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  <n v="2012"/>
    <x v="11"/>
    <x v="0"/>
  </r>
  <r>
    <n v="819"/>
    <s v="Winter Tour"/>
    <s v="We are touring the Southeast in support of our new EP"/>
    <b v="0"/>
    <n v="400"/>
    <n v="435"/>
    <s v="successful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  <n v="2013"/>
    <x v="11"/>
    <x v="0"/>
  </r>
  <r>
    <n v="820"/>
    <s v="Wyatt Lowe &amp; the Ottomatics Summer 2014 Tour!"/>
    <s v="Wyatt Lowe &amp; the Ottomatics will be hitting the road this June on a North and Southwest Summer 2014 tour!"/>
    <b v="0"/>
    <n v="2000"/>
    <n v="2681"/>
    <s v="successful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  <n v="2014"/>
    <x v="11"/>
    <x v="0"/>
  </r>
  <r>
    <n v="821"/>
    <s v="&quot;Grey Sky Blues&quot; - Help make Bizness Suit's new album!"/>
    <s v="Bizness Suit - NEW ALBUM - We're going to LA to record the best rock album ever - bluesy funky Rock n Roll with soul"/>
    <b v="0"/>
    <n v="17482"/>
    <n v="17482"/>
    <s v="successful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  <n v="2015"/>
    <x v="11"/>
    <x v="1"/>
  </r>
  <r>
    <n v="822"/>
    <s v="Soul Easy - Making music for our friends."/>
    <s v="Soul Easy recording our first full length CD.  Inspired by lots of friends and lots of good times."/>
    <b v="0"/>
    <n v="3000"/>
    <n v="3575"/>
    <s v="successful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  <n v="2012"/>
    <x v="11"/>
    <x v="0"/>
  </r>
  <r>
    <n v="823"/>
    <s v="Debut Album"/>
    <s v="Eyes For Fire is finally ready to release their Debut Album but we need YOU to help us put the final touches on it."/>
    <b v="0"/>
    <n v="800"/>
    <n v="1436"/>
    <s v="successful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  <n v="2015"/>
    <x v="11"/>
    <x v="0"/>
  </r>
  <r>
    <n v="824"/>
    <s v="Hi Ho Silver Oh - The West Coast Tour"/>
    <s v="Hi Ho Silver Oh is going on a West Coast tour! We'll be starting in Santa Barbara, and spreading our tunes all the way to Seattle and back."/>
    <b v="0"/>
    <n v="1600"/>
    <n v="2150.1"/>
    <s v="successful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  <n v="2010"/>
    <x v="11"/>
    <x v="0"/>
  </r>
  <r>
    <n v="825"/>
    <s v="KILL FREEMAN"/>
    <s v="Kickstarting Kill Freeman independently. Help fund the New Record, Video and Live Shows."/>
    <b v="0"/>
    <n v="12500"/>
    <n v="12554"/>
    <s v="successful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  <n v="2012"/>
    <x v="11"/>
    <x v="1"/>
  </r>
  <r>
    <n v="826"/>
    <s v="Protect The Dream Debut Album"/>
    <s v="Protect The Dream is preparing to record their debut album 8 years in the making. Lets make it happen Kickstarter!"/>
    <b v="0"/>
    <n v="5500"/>
    <n v="5580"/>
    <s v="successful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  <n v="2012"/>
    <x v="11"/>
    <x v="0"/>
  </r>
  <r>
    <n v="827"/>
    <s v="Losing Wings EP Release &amp; Our First Tour"/>
    <s v="We want to release our Losing Wings EP on a week-long tour of California's music scene!  We've got the EP made, we just need gas money!"/>
    <b v="0"/>
    <n v="300"/>
    <n v="310"/>
    <s v="successful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  <n v="2012"/>
    <x v="11"/>
    <x v="0"/>
  </r>
  <r>
    <n v="828"/>
    <s v="It's Now or Never for the Icarus Witch Project!"/>
    <s v="Our new CD comes out July 3. We have self-financed the project with money from our shows but now need additional funding for video."/>
    <b v="0"/>
    <n v="1300"/>
    <n v="1391"/>
    <s v="successful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  <n v="2012"/>
    <x v="11"/>
    <x v="0"/>
  </r>
  <r>
    <n v="829"/>
    <s v="Monk"/>
    <s v="We are a band from South East London- each member is19 years OA. We have been together for two years. Taking pride in making good music"/>
    <b v="0"/>
    <n v="500"/>
    <n v="520"/>
    <s v="successful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n v="2016"/>
    <x v="11"/>
    <x v="0"/>
  </r>
  <r>
    <n v="830"/>
    <s v="Dark Disco Club's new album"/>
    <s v="We're making a high energy, fist pumpin', pelvis-thrusting new Rock n Roll album and we'd love for you to be a part of it."/>
    <b v="0"/>
    <n v="1800"/>
    <n v="1941"/>
    <s v="successful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  <n v="2013"/>
    <x v="11"/>
    <x v="0"/>
  </r>
  <r>
    <n v="831"/>
    <s v="Let The 7Horse Run!"/>
    <s v="7Horse is a new band with a self-funded album and a show they want to rock in your town!"/>
    <b v="0"/>
    <n v="1500"/>
    <n v="3500"/>
    <s v="successful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  <n v="2012"/>
    <x v="11"/>
    <x v="0"/>
  </r>
  <r>
    <n v="832"/>
    <s v="OMG! You Can Help Hello Kelly Make Their New Record!"/>
    <s v="Being in a band can make you feel like clowns, but we've got the best fans so we're not too worried. You are the new record labels!!"/>
    <b v="0"/>
    <n v="15000"/>
    <n v="15091.06"/>
    <s v="successful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  <n v="2011"/>
    <x v="11"/>
    <x v="0"/>
  </r>
  <r>
    <n v="833"/>
    <s v="Ragman Rolls"/>
    <s v="This is an American rock album."/>
    <b v="0"/>
    <n v="6000"/>
    <n v="6100"/>
    <s v="successful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  <n v="2014"/>
    <x v="11"/>
    <x v="0"/>
  </r>
  <r>
    <n v="834"/>
    <s v="VANS Warped Tour or BUST!"/>
    <s v="We were selected out of 4,000 bands to play on VANS Warped Tour! Amazing opportunity, but touring costs $$$!  We REALLY need your help!"/>
    <b v="0"/>
    <n v="5500"/>
    <n v="7206"/>
    <s v="successful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  <n v="2013"/>
    <x v="11"/>
    <x v="0"/>
  </r>
  <r>
    <n v="835"/>
    <s v="Samuel B. Lupowitz &amp; The Ego Band - first album release"/>
    <s v="Help composer and musician Samuel B. Lupowitz release his first solo piano rock effort featuring the hard-grooving Ego Band."/>
    <b v="0"/>
    <n v="2000"/>
    <n v="2345"/>
    <s v="successful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  <n v="2012"/>
    <x v="11"/>
    <x v="0"/>
  </r>
  <r>
    <n v="836"/>
    <s v="DESMADRE Full Album + Press Kit"/>
    <s v="An album you can bring home to mom."/>
    <b v="0"/>
    <n v="5000"/>
    <n v="5046.5200000000004"/>
    <s v="successful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  <n v="2013"/>
    <x v="11"/>
    <x v="0"/>
  </r>
  <r>
    <n v="837"/>
    <s v="Take 147 - Nothin' to Lose CD Project"/>
    <s v="Take 147 is currently in the process of recording the debut album called, &quot;Nothin' to Lose&quot;."/>
    <b v="0"/>
    <n v="2500"/>
    <n v="3045"/>
    <s v="successful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  <n v="2014"/>
    <x v="11"/>
    <x v="0"/>
  </r>
  <r>
    <n v="838"/>
    <s v="Be a part of The Paper Melody's next chapter: EP and Videos"/>
    <s v="The Paper Melody wants YOU to be a part of the next chapter! Be a part of the process of our brand new EP and Music Videos!"/>
    <b v="0"/>
    <n v="2000"/>
    <n v="2908"/>
    <s v="successful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  <n v="2011"/>
    <x v="11"/>
    <x v="0"/>
  </r>
  <r>
    <n v="839"/>
    <s v="The Waffle Stompers - We'll Never Die"/>
    <s v="The Waffle Stompers need your support to keep doing what we love--go on tour, make music and music videos."/>
    <b v="0"/>
    <n v="5000"/>
    <n v="5830.83"/>
    <s v="successful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  <n v="2012"/>
    <x v="11"/>
    <x v="0"/>
  </r>
  <r>
    <n v="840"/>
    <s v="Carl King's New Album: Grand Architects Of The Universe"/>
    <s v="Carl King / Sir Millard Mulch / Dr. Zoltan Ã˜belisk is making a new 45-minute instrumental sci-fi album!"/>
    <b v="0"/>
    <n v="10000"/>
    <n v="12041.66"/>
    <s v="successful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  <n v="2016"/>
    <x v="12"/>
    <x v="0"/>
  </r>
  <r>
    <n v="841"/>
    <s v="Peering Through The Lens Of Time - Dan Mumm - Studio Album"/>
    <s v="Dan Mumm's 2nd studio album. An ambitious project - Dan will attempt his best musical work yet, drawing influence from across the ages."/>
    <b v="0"/>
    <n v="5000"/>
    <n v="5066"/>
    <s v="successful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  <n v="2014"/>
    <x v="1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b v="0"/>
    <n v="2500"/>
    <n v="2608"/>
    <s v="successful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  <n v="2013"/>
    <x v="12"/>
    <x v="0"/>
  </r>
  <r>
    <n v="843"/>
    <s v="The New Album: Dig Deeper"/>
    <s v="Five metal heads dedicated to our passion for music. We believe music is Freedom, Unity &amp; Escape. Join us on our mission to Dig Deeper."/>
    <b v="0"/>
    <n v="3000"/>
    <n v="8014"/>
    <s v="successful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  <n v="2016"/>
    <x v="12"/>
    <x v="0"/>
  </r>
  <r>
    <n v="844"/>
    <s v="FROSTBURN - Lords of the Trident's new album!"/>
    <s v="The NEW ALBUM from the MOST METAL BAND ON EARTH is here! (WARNING: May cause melted faces and headbanging-related spinal trauma!)"/>
    <b v="0"/>
    <n v="3000"/>
    <n v="5824"/>
    <s v="successful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n v="2014"/>
    <x v="12"/>
    <x v="0"/>
  </r>
  <r>
    <n v="845"/>
    <s v="Shadow and Steel: The new album from Master Sword"/>
    <s v="Help Legend of Zelda tribute band Master Sword complete their latest heavy metal album: Shadow and Steel!"/>
    <b v="0"/>
    <n v="5000"/>
    <n v="6019.01"/>
    <s v="successful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  <n v="2016"/>
    <x v="12"/>
    <x v="0"/>
  </r>
  <r>
    <n v="846"/>
    <s v="CURVE: The debut album from Miroist needs awesome merch"/>
    <s v="Pre-order and help me fund new merchandise so we can make the album release something amazing."/>
    <b v="0"/>
    <n v="1100"/>
    <n v="1342.01"/>
    <s v="successful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  <n v="2014"/>
    <x v="12"/>
    <x v="0"/>
  </r>
  <r>
    <n v="847"/>
    <s v="CENTROPYMUSIC"/>
    <s v="MUSIC WITH MEANING!  MUSIC THAT MATTERS!!!"/>
    <b v="0"/>
    <n v="10"/>
    <n v="10"/>
    <s v="successful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n v="2015"/>
    <x v="12"/>
    <x v="1"/>
  </r>
  <r>
    <n v="848"/>
    <s v="God Am"/>
    <s v="God Am, a Grunge/Doom metal band, who have been trying to fund the production of our EP to bring you a unique aural assault."/>
    <b v="0"/>
    <n v="300"/>
    <n v="300"/>
    <s v="successful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n v="2015"/>
    <x v="12"/>
    <x v="1"/>
  </r>
  <r>
    <n v="849"/>
    <s v="The Nightingale: A Gothic Fairytale"/>
    <s v="&quot;Guard your passion as if your life depended on it, for well it might!&quot;_x000a_Join Nightingale in her journey through the Poison Garden."/>
    <b v="0"/>
    <n v="4000"/>
    <n v="4796"/>
    <s v="successful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  <n v="2015"/>
    <x v="12"/>
    <x v="0"/>
  </r>
  <r>
    <n v="850"/>
    <s v="Yet Further: Sioum's Second Full-Length Album"/>
    <s v="Help Chicago-based instrumental group Sioum complete the production of their 2nd full-length album."/>
    <b v="0"/>
    <n v="4000"/>
    <n v="6207"/>
    <s v="successful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  <n v="2016"/>
    <x v="12"/>
    <x v="0"/>
  </r>
  <r>
    <n v="851"/>
    <s v="M.F.Crew, 1er Album &quot;First Ride&quot;"/>
    <s v="Salut, nous c'est M.F.Crew, on a besoin de vous pour produire notre premier album &quot;First Ride&quot; ! :)"/>
    <b v="0"/>
    <n v="2000"/>
    <n v="2609"/>
    <s v="successful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n v="2016"/>
    <x v="12"/>
    <x v="0"/>
  </r>
  <r>
    <n v="852"/>
    <s v="Covers Album - Limited Vinyl Pressing"/>
    <s v="Limited edition 2x12&quot; vinyl pressing of our latest album &quot;Who Do You Think We Are?&quot;"/>
    <b v="0"/>
    <n v="3500"/>
    <n v="3674"/>
    <s v="successful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  <n v="2016"/>
    <x v="12"/>
    <x v="0"/>
  </r>
  <r>
    <n v="853"/>
    <s v="sloggoth"/>
    <s v="Help release a CD of sloggoth's first album &quot;sloggoth&quot;.  All contributors of $5 or more get a CD when the goal is met!"/>
    <b v="0"/>
    <n v="300"/>
    <n v="300"/>
    <s v="successful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n v="2015"/>
    <x v="12"/>
    <x v="1"/>
  </r>
  <r>
    <n v="854"/>
    <s v="Westfield Massacre - Sophomore Album &amp; Tour"/>
    <s v="Writing and Recording Sophomore record, and funding Tour to support Spring 2017 album release."/>
    <b v="0"/>
    <n v="27800"/>
    <n v="32865.300000000003"/>
    <s v="successful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  <n v="2016"/>
    <x v="12"/>
    <x v="0"/>
  </r>
  <r>
    <n v="855"/>
    <s v="AtteroTerra's Sophomore Album - Pray for Apocalypse"/>
    <s v="AtteroTerra's &quot;Pray for Apocalypse&quot; is fully completed, and only being held up by funding."/>
    <b v="0"/>
    <n v="1450"/>
    <n v="1500"/>
    <s v="successful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  <n v="2016"/>
    <x v="12"/>
    <x v="0"/>
  </r>
  <r>
    <n v="856"/>
    <s v="POWERHEAD - Wir wollen ins Studio!!!"/>
    <s v="Wir, die Heavy/Thrash Band &quot;Powerhead&quot; wollen ins Studio und eine Promo CD aufnehmen. Songs haben wir, Geld nicht ;-) ... und los!! :-)"/>
    <b v="0"/>
    <n v="250"/>
    <n v="545"/>
    <s v="successful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  <n v="2016"/>
    <x v="12"/>
    <x v="0"/>
  </r>
  <r>
    <n v="857"/>
    <s v="A Reason To Breathe - DEBUT ALBUM"/>
    <s v="Modern Post-Hardcore/Electro music (Hardstyle, EDM, Trap, Dubstep, Dembow, House)."/>
    <b v="0"/>
    <n v="1200"/>
    <n v="1200"/>
    <s v="successful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n v="2015"/>
    <x v="12"/>
    <x v="1"/>
  </r>
  <r>
    <n v="858"/>
    <s v="Gehtika - New Album - A Monster in Mourning"/>
    <s v="The album is written &amp; sounding epic, dark &amp; heavy! We now need your help to fund the release &amp; some spiffing limited edition merch!"/>
    <b v="0"/>
    <n v="1200"/>
    <n v="1728.07"/>
    <s v="successful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  <n v="2015"/>
    <x v="12"/>
    <x v="0"/>
  </r>
  <r>
    <n v="859"/>
    <s v="Rise With Us Campaign"/>
    <s v="We are heading to the studio to create our second album and we want you to be right there with us!"/>
    <b v="0"/>
    <n v="4000"/>
    <n v="4187"/>
    <s v="successful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  <n v="2015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b v="0"/>
    <n v="14000"/>
    <n v="2540"/>
    <s v="failed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  <n v="2013"/>
    <x v="13"/>
    <x v="1"/>
  </r>
  <r>
    <n v="861"/>
    <s v="&quot;In My Own EYE &quot; a cabaret not to be missed"/>
    <s v="&quot;In My Own Eye&quot; a cabaret not to be missed  Building a Business Preserving the Art of Cabaret Theatre 4 the Next Generation"/>
    <b v="0"/>
    <n v="4500"/>
    <n v="101"/>
    <s v="failed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  <n v="2016"/>
    <x v="13"/>
    <x v="1"/>
  </r>
  <r>
    <n v="862"/>
    <s v="The London Jazz Machine  - Jazz greats musical project"/>
    <s v="I want to work with the great John Goodsall and Percy Jones from Brand X to create the ultimate new jazz album."/>
    <b v="0"/>
    <n v="50000"/>
    <n v="170"/>
    <s v="failed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  <n v="2013"/>
    <x v="13"/>
    <x v="1"/>
  </r>
  <r>
    <n v="863"/>
    <s v="Help Fund Jason's Debut Jazz CD &quot;Exodus&quot;"/>
    <s v="I'm making the move from a side man in local groups to the leader with this debut jazz CD project."/>
    <b v="0"/>
    <n v="2000"/>
    <n v="90"/>
    <s v="failed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  <n v="2012"/>
    <x v="13"/>
    <x v="1"/>
  </r>
  <r>
    <n v="864"/>
    <s v="Help fund an album of LDS songs arranged for jazz piano trio"/>
    <s v="Help to make an album that will stand out in the pantheon of LDS music, an album of the highest musical and artistic standards."/>
    <b v="0"/>
    <n v="6500"/>
    <n v="2700"/>
    <s v="failed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  <n v="2013"/>
    <x v="1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b v="0"/>
    <n v="2200"/>
    <n v="45"/>
    <s v="failed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  <n v="2012"/>
    <x v="13"/>
    <x v="1"/>
  </r>
  <r>
    <n v="866"/>
    <s v="California Dreamin' Tour 2015"/>
    <s v="Drivetime heads to Cali for summer tour supported by @Smoothjazz.com &amp; @JJZPhilly  #Spaghettini #The Roxy"/>
    <b v="0"/>
    <n v="3500"/>
    <n v="640"/>
    <s v="failed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  <n v="2015"/>
    <x v="13"/>
    <x v="1"/>
  </r>
  <r>
    <n v="867"/>
    <s v="Miche Fambro - &quot;Forever Friday&quot; Jazz CD"/>
    <s v="MichÃ© Fambro records the long-awaited Jazz Crooner album.  Favorite standards, and soon-to-be classic originals in one memorable album."/>
    <b v="0"/>
    <n v="5000"/>
    <n v="1201"/>
    <s v="failed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  <n v="2009"/>
    <x v="13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b v="0"/>
    <n v="45000"/>
    <n v="50"/>
    <s v="failed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  <n v="2013"/>
    <x v="13"/>
    <x v="1"/>
  </r>
  <r>
    <n v="869"/>
    <s v="Live DVD Concert by Twice As Good"/>
    <s v="The band Twice As Good wants to create and distribute a DVD of their live concert performance. This amazing band needs to be seen!"/>
    <b v="0"/>
    <n v="8800"/>
    <n v="1040"/>
    <s v="failed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  <n v="2013"/>
    <x v="13"/>
    <x v="1"/>
  </r>
  <r>
    <n v="870"/>
    <s v="The NELSON RIDDLE SONGBOOK - Nelson Riddle Tribute Orchestra"/>
    <s v="The Orchestra and it's boy/girl singers perform a plethora of hit songs arranged by Nelson Riddle, for the world's greatest singers."/>
    <b v="0"/>
    <n v="20000"/>
    <n v="62"/>
    <s v="failed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  <n v="2013"/>
    <x v="13"/>
    <x v="1"/>
  </r>
  <r>
    <n v="871"/>
    <s v="fo/mo/deep heads back into the studio to record their 3rd CD"/>
    <s v="fo/mo/deep heads back into the studio in January 2014 to record their 3rd CD. Seeking to continue experimenting with all things groove:"/>
    <b v="0"/>
    <n v="6000"/>
    <n v="325"/>
    <s v="failed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  <n v="2013"/>
    <x v="13"/>
    <x v="1"/>
  </r>
  <r>
    <n v="872"/>
    <s v="Songs of Africa Ensemble Goodwill Africa Tour"/>
    <s v="The Songs of Africa Ensemble embarks on their first Goodwill Africa Tour, to taste African music &amp; culture firsthand."/>
    <b v="0"/>
    <n v="8000"/>
    <n v="65"/>
    <s v="failed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  <n v="2011"/>
    <x v="13"/>
    <x v="1"/>
  </r>
  <r>
    <n v="873"/>
    <s v="The Dreamer-An Original Jazz CD"/>
    <s v="Fall in love with &quot;The Dreamer&quot;, new original music from trumpeter Freddie Dunn!"/>
    <b v="0"/>
    <n v="3500"/>
    <n v="45"/>
    <s v="failed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  <n v="2012"/>
    <x v="13"/>
    <x v="1"/>
  </r>
  <r>
    <n v="874"/>
    <s v="New Jerry Tachoir Group Recording"/>
    <s v="Tachoir music has been described as &quot;Highly original compositions with dazzling improvisations by virtuoso musicians&quot; - The Times"/>
    <b v="0"/>
    <n v="3000"/>
    <n v="730"/>
    <s v="failed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  <n v="2013"/>
    <x v="13"/>
    <x v="1"/>
  </r>
  <r>
    <n v="875"/>
    <s v="Italian Jazz Days 2015, an annual NYS jazzseries since 2009."/>
    <s v="IJD coincides with the Columbus Day. The musicians are Italian-American and they'll showcase music from the Italian American songbook."/>
    <b v="0"/>
    <n v="5000"/>
    <n v="0"/>
    <s v="failed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n v="2015"/>
    <x v="13"/>
    <x v="1"/>
  </r>
  <r>
    <n v="876"/>
    <s v="Sound Of Dobells"/>
    <s v="What was the greatest record shop ever?  DOBELLS!"/>
    <b v="0"/>
    <n v="3152"/>
    <n v="1286"/>
    <s v="failed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  <n v="2013"/>
    <x v="13"/>
    <x v="1"/>
  </r>
  <r>
    <n v="877"/>
    <s v="A Saxidentals Music Video!!!"/>
    <s v="The Saxidentals are a Laie, HI based saxophone quartet. We have been playing gigs all around Laie and would love to make a music video!"/>
    <b v="0"/>
    <n v="2000"/>
    <n v="1351"/>
    <s v="failed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  <n v="2013"/>
    <x v="13"/>
    <x v="1"/>
  </r>
  <r>
    <n v="878"/>
    <s v="Justin Cron's Sax Debut Album"/>
    <s v="Join in and help me make my first jazz album. I would really like to make a Christmas album and a smooth jazz CD. Want a FREE CD?"/>
    <b v="0"/>
    <n v="5000"/>
    <n v="65"/>
    <s v="failed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  <n v="2010"/>
    <x v="13"/>
    <x v="1"/>
  </r>
  <r>
    <n v="879"/>
    <s v="Bring jazz legend Peter BrÃ¶tzmann to Minneapolis"/>
    <s v="It'll be THE event of the year for the musically adventurous types. Don't miss this chance to bring Peter BrÃ¶tzmann to our fair city!"/>
    <b v="0"/>
    <n v="2100"/>
    <n v="644"/>
    <s v="failed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  <n v="2012"/>
    <x v="13"/>
    <x v="1"/>
  </r>
  <r>
    <n v="880"/>
    <s v="Lifelike Figures Vinyl Pressing!"/>
    <s v="A record representing an era in East Bay local music that sustained art &amp; community that deserves to be preserved on 180 gram vinyl."/>
    <b v="0"/>
    <n v="3780"/>
    <n v="113"/>
    <s v="failed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n v="2012"/>
    <x v="14"/>
    <x v="1"/>
  </r>
  <r>
    <n v="881"/>
    <s v="Funding the new album by Chris Reed and the Anime Raiders"/>
    <s v="To raise funds to finish the latest album by Chris Reed and the Anime Raiders, called &quot;Deep City Diving&quot;"/>
    <b v="0"/>
    <n v="3750"/>
    <n v="30"/>
    <s v="failed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  <n v="2011"/>
    <x v="14"/>
    <x v="1"/>
  </r>
  <r>
    <n v="882"/>
    <s v="The Scotty Karate Vinyl Round-Up (Scotch Bonnet)"/>
    <s v="This Full length Album Needs the real living record life. It took us 4 hard years, countless deaths and several studios but we won."/>
    <b v="0"/>
    <n v="1500"/>
    <n v="302"/>
    <s v="failed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n v="2011"/>
    <x v="14"/>
    <x v="1"/>
  </r>
  <r>
    <n v="883"/>
    <s v="Dana Lawrence Music NEW EP"/>
    <s v="Seeking supporters to help me break the 15 year streak since my last record.  Dana Lawrence Music is ready to go back into the studio!"/>
    <b v="0"/>
    <n v="5000"/>
    <n v="2001"/>
    <s v="failed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n v="2016"/>
    <x v="14"/>
    <x v="1"/>
  </r>
  <r>
    <n v="884"/>
    <s v="Angwish &quot;I Wanna Be Your Monkey&quot; Music Video"/>
    <s v="We need to hire an animal trainer to have a chimpanzee actor perform in our music video with us!"/>
    <b v="0"/>
    <n v="2000"/>
    <n v="20"/>
    <s v="failed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n v="2012"/>
    <x v="14"/>
    <x v="1"/>
  </r>
  <r>
    <n v="885"/>
    <s v="Origin - Cobrette Bardole's Sophomore Album!"/>
    <s v="Cobrette Bardole's widely anticipated sophomore release is ready for tracking and he needs your help to make it a reality!"/>
    <b v="0"/>
    <n v="1000"/>
    <n v="750"/>
    <s v="failed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n v="2016"/>
    <x v="14"/>
    <x v="1"/>
  </r>
  <r>
    <n v="886"/>
    <s v="Sap Laughter : Merch Fundraiser!"/>
    <s v="The time has finally come... Sap Laughter is in the process of updating our merchandise setup, and we need your help making it happen!"/>
    <b v="0"/>
    <n v="500"/>
    <n v="205"/>
    <s v="failed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n v="2016"/>
    <x v="14"/>
    <x v="1"/>
  </r>
  <r>
    <n v="887"/>
    <s v="Mortimer Nova new album title Terrible The Fish Has Drowned!"/>
    <s v="Mortimer Nova is attempting to raise enough money to record their new album, Terrible the Fish has Drowned, to release it to the public"/>
    <b v="0"/>
    <n v="1000"/>
    <n v="0"/>
    <s v="failed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n v="2012"/>
    <x v="14"/>
    <x v="1"/>
  </r>
  <r>
    <n v="888"/>
    <s v="Ginger Binge's first album"/>
    <s v="Support Ginger Binge sounds. We're an independent 'cosmic Americana' band. We love to play music for you. We are grateful for your help"/>
    <b v="0"/>
    <n v="1000"/>
    <n v="72"/>
    <s v="failed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  <n v="2011"/>
    <x v="14"/>
    <x v="1"/>
  </r>
  <r>
    <n v="889"/>
    <s v="Ryan Harner's Full Length Album - The Wonder of the Sea"/>
    <s v="I have finally decided to follow my dream. I want to be a professional musician. This is the project that with get me there."/>
    <b v="0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n v="2014"/>
    <x v="14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b v="0"/>
    <n v="3000"/>
    <n v="125"/>
    <s v="failed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n v="2013"/>
    <x v="14"/>
    <x v="1"/>
  </r>
  <r>
    <n v="891"/>
    <s v="Den-Mate: New EP and Tour"/>
    <s v="Along with a new EP production and release, it's time to bring Den-Mate, LIVE, to a location near you - East Coast and Beyond!"/>
    <b v="0"/>
    <n v="8000"/>
    <n v="260"/>
    <s v="failed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n v="2014"/>
    <x v="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b v="0"/>
    <n v="6000"/>
    <n v="2445"/>
    <s v="failed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n v="2010"/>
    <x v="14"/>
    <x v="1"/>
  </r>
  <r>
    <n v="893"/>
    <s v="The Big Band Theory Music Festival"/>
    <s v="The Philly music scene is full of amazing talent. This annual music festival is to celebrate those gems within that scene!"/>
    <b v="0"/>
    <n v="2000"/>
    <n v="200"/>
    <s v="failed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n v="2015"/>
    <x v="14"/>
    <x v="1"/>
  </r>
  <r>
    <n v="894"/>
    <s v="Saint Sebastian's Debut Album &amp; Short Film"/>
    <s v="Help Saint Sebastian finish their debut album, Melancholy Breakdown, accompanied by a short documentary film about fibromyalgia."/>
    <b v="0"/>
    <n v="20000"/>
    <n v="7834"/>
    <s v="failed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n v="2016"/>
    <x v="1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b v="0"/>
    <n v="8000"/>
    <n v="195"/>
    <s v="failed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n v="2010"/>
    <x v="14"/>
    <x v="1"/>
  </r>
  <r>
    <n v="896"/>
    <s v="Hardsoul Poets New Album!"/>
    <s v="The people have spoken...the stars have aligned...Hardsoul Poets are making a new record and we want our fans on the front lines."/>
    <b v="0"/>
    <n v="8000"/>
    <n v="3200"/>
    <s v="failed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n v="2015"/>
    <x v="14"/>
    <x v="1"/>
  </r>
  <r>
    <n v="897"/>
    <s v="Park XXVII Album Release"/>
    <s v="Park XXVII is putting together an album of up and coming Georgia bands. We need money to fund the recording/production costs of this cd"/>
    <b v="0"/>
    <n v="3000"/>
    <n v="0"/>
    <s v="failed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n v="2012"/>
    <x v="14"/>
    <x v="1"/>
  </r>
  <r>
    <n v="898"/>
    <s v="Foundations: 12 Songs in 2012"/>
    <s v="For each month in 2012, Sonnet will be releasing a Jesus-celebrating, grave-shattering, ear-tickling, mind-provoking song!"/>
    <b v="0"/>
    <n v="2500"/>
    <n v="70"/>
    <s v="failed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  <n v="2011"/>
    <x v="14"/>
    <x v="1"/>
  </r>
  <r>
    <n v="899"/>
    <s v="Lets get 48/14 pressed!!!"/>
    <s v="Lets get 48/14 pressed and in your cd players,ipods,blogs, and facebook status'. Lets get it everywhere!"/>
    <b v="0"/>
    <n v="750"/>
    <n v="280"/>
    <s v="failed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  <n v="2011"/>
    <x v="14"/>
    <x v="1"/>
  </r>
  <r>
    <n v="900"/>
    <s v="Project Revive: Protecting the Creative Impulse"/>
    <s v="With Project Revive, I aim to protect and nurture the creative impulse through music."/>
    <b v="0"/>
    <n v="5000"/>
    <n v="21"/>
    <s v="failed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  <n v="2016"/>
    <x v="1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b v="0"/>
    <n v="6500"/>
    <n v="0"/>
    <s v="failed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n v="2010"/>
    <x v="13"/>
    <x v="1"/>
  </r>
  <r>
    <n v="902"/>
    <s v="MISTER BROWN"/>
    <s v="I'VE STARTED A BRAND NEW ALBUM THAT WILL FEATURE ACID JAZZ, FUNK, ROCK, AND DANCE WITH THE PROMISE OF TOURING NEXT YEAR IN THE USA"/>
    <b v="0"/>
    <n v="30000"/>
    <n v="90"/>
    <s v="failed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  <n v="2014"/>
    <x v="13"/>
    <x v="1"/>
  </r>
  <r>
    <n v="903"/>
    <s v="U City Jazz Festival, St. Louis, MO"/>
    <s v="The U City Jazz Festival is offered for free to the community and features the best jazz talent from the midwest."/>
    <b v="0"/>
    <n v="5000"/>
    <n v="160"/>
    <s v="failed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  <n v="2012"/>
    <x v="13"/>
    <x v="1"/>
  </r>
  <r>
    <n v="904"/>
    <s v="The Woodlands Jazz Fest"/>
    <s v="Support the preservation of Jazz and help us become a national Jazz Festival with the best music, food, and fun for all ages!"/>
    <s v="Comedy"/>
    <n v="50000"/>
    <n v="151"/>
    <s v="failed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  <n v="2015"/>
    <x v="13"/>
    <x v="1"/>
  </r>
  <r>
    <n v="905"/>
    <s v="Jazz For Everyone!"/>
    <s v="Working hard to get into the studio to record, produce, and edit my break out CD. I hope to realize my vision!"/>
    <b v="0"/>
    <n v="6500"/>
    <n v="196"/>
    <s v="failed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  <n v="2010"/>
    <x v="13"/>
    <x v="1"/>
  </r>
  <r>
    <n v="906"/>
    <s v="24th Music Presents Channeling Motown (Live)"/>
    <s v="The DMV's most respected saxophonist pay tribute to Motown."/>
    <b v="0"/>
    <n v="15000"/>
    <n v="0"/>
    <s v="failed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n v="2014"/>
    <x v="13"/>
    <x v="1"/>
  </r>
  <r>
    <n v="907"/>
    <s v="Greg Chambers Saxophone CD"/>
    <s v="Greg Chambers' self-titled CD needs support for post production, replication, and promotion."/>
    <b v="0"/>
    <n v="2900"/>
    <n v="0"/>
    <s v="failed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n v="2011"/>
    <x v="13"/>
    <x v="1"/>
  </r>
  <r>
    <n v="908"/>
    <s v="Help Tony Copeland and get free cd's and mp3's"/>
    <s v="This project is designed to help protect the environment by using Eco-friendly product packaging."/>
    <b v="0"/>
    <n v="2500"/>
    <n v="0"/>
    <s v="failed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n v="2010"/>
    <x v="13"/>
    <x v="1"/>
  </r>
  <r>
    <n v="909"/>
    <s v="Philly Jazz Fest - &quot;Remembering Grover&quot;"/>
    <s v="Woody Woodland and Carol Stone, are back on the scene presenting Philly Jazz Fest â€œRemembering Groverâ€ September 22, 2012."/>
    <b v="0"/>
    <n v="16000"/>
    <n v="520"/>
    <s v="failed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  <n v="2012"/>
    <x v="13"/>
    <x v="1"/>
  </r>
  <r>
    <n v="910"/>
    <s v="Hattie Bee's Second Album"/>
    <s v="After the success of my first album &quot;A Very Hattie Christmas&quot; I'm coming back with my second album &quot;The Way We Used To Bee&quot;."/>
    <b v="0"/>
    <n v="550"/>
    <n v="123"/>
    <s v="failed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  <n v="2017"/>
    <x v="13"/>
    <x v="1"/>
  </r>
  <r>
    <n v="911"/>
    <s v="Hot Jazz and Latin Luxury in Lima"/>
    <s v="Promoting an &quot;over the top&quot; all inclusive jazz experience featuring top notch performers in a luxurious Latin setting in Lima, Peru."/>
    <b v="0"/>
    <n v="100000"/>
    <n v="0"/>
    <s v="failed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n v="2014"/>
    <x v="13"/>
    <x v="1"/>
  </r>
  <r>
    <n v="912"/>
    <s v="Triad a new album by James Murrell"/>
    <s v="My new album will be called Triad, an album of original music performed by me &amp; guest musical artists."/>
    <b v="0"/>
    <n v="3500"/>
    <n v="30"/>
    <s v="failed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  <n v="2012"/>
    <x v="13"/>
    <x v="1"/>
  </r>
  <r>
    <n v="913"/>
    <s v="100% Faith Jazz Gospel CD Recording Project 2012"/>
    <s v="Faith Monah is an unique Gospel-Jazz singer who scats and swings the Word of God. She is ready to record her FIRST jazzy Gospel album."/>
    <b v="0"/>
    <n v="30000"/>
    <n v="1982"/>
    <s v="failed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  <n v="2012"/>
    <x v="13"/>
    <x v="1"/>
  </r>
  <r>
    <n v="914"/>
    <s v="Soul Of Man Video Project"/>
    <s v="This project is for the making of a music video. All funds will go towards production costs for this event only."/>
    <b v="0"/>
    <n v="1500"/>
    <n v="0"/>
    <s v="failed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n v="2012"/>
    <x v="13"/>
    <x v="1"/>
  </r>
  <r>
    <n v="915"/>
    <s v="Russ Spiegel's Uncommon Knowledge: The Deep Brooklyn Suite"/>
    <s v="â€œThe Deep Brooklyn Suiteâ€ is a series of musical impressions about living and surviving in Brooklyn."/>
    <b v="0"/>
    <n v="6500"/>
    <n v="375"/>
    <s v="failed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  <n v="2012"/>
    <x v="13"/>
    <x v="1"/>
  </r>
  <r>
    <n v="916"/>
    <s v="JMood Records &quot;New&quot; Roberto Magris Sextet New Recording Project 2010 "/>
    <s v="Our next audio recording projects are scheduled for November 1 to 3, 2010 here in Kansas City, Missouri! "/>
    <b v="0"/>
    <n v="3300"/>
    <n v="0"/>
    <s v="failed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n v="2010"/>
    <x v="13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b v="0"/>
    <n v="5000"/>
    <n v="30"/>
    <s v="failed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  <n v="2014"/>
    <x v="13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b v="0"/>
    <n v="3900"/>
    <n v="196"/>
    <s v="failed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n v="2014"/>
    <x v="13"/>
    <x v="1"/>
  </r>
  <r>
    <n v="919"/>
    <s v="Jazz CD:  Out of The Blue"/>
    <s v="Cool jazz with a New Orleans flavor."/>
    <b v="0"/>
    <n v="20000"/>
    <n v="100"/>
    <s v="failed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  <n v="2012"/>
    <x v="13"/>
    <x v="1"/>
  </r>
  <r>
    <n v="920"/>
    <s v="MIAMI JAZZ PROJECT: TEST OF TIME RECORDING"/>
    <s v="Miami club band records powerhouse fusion album. You don't have to be a musician to understand the sound of jazz."/>
    <b v="0"/>
    <n v="5500"/>
    <n v="0"/>
    <s v="failed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n v="2013"/>
    <x v="13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b v="0"/>
    <n v="15000"/>
    <n v="4635"/>
    <s v="failed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  <n v="2011"/>
    <x v="13"/>
    <x v="1"/>
  </r>
  <r>
    <n v="922"/>
    <s v="THE JOEY MORANT PROJECT:   JAZZIFIED R'nB"/>
    <s v="Our goal is to help educate the world about jazz and its components; how it relates to love, romance, and success."/>
    <b v="0"/>
    <n v="27000"/>
    <n v="5680"/>
    <s v="failed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  <n v="2014"/>
    <x v="13"/>
    <x v="1"/>
  </r>
  <r>
    <n v="923"/>
    <s v="First Solo Album - Siempre Filiberto"/>
    <s v="My first solo Album, &quot;Siempre Filiberto&quot;.  Inspired by and dedicated to a great man in my life who I recently lost to a tragic accident"/>
    <b v="0"/>
    <n v="15000"/>
    <n v="330"/>
    <s v="failed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  <n v="2014"/>
    <x v="13"/>
    <x v="1"/>
  </r>
  <r>
    <n v="924"/>
    <s v="Africa Brass Master Class for youth"/>
    <s v="Cultural and jazz instructional classes for youth at Preservation Hall. Preserving traditional New Orleans jazz and it's African roots."/>
    <b v="0"/>
    <n v="3000"/>
    <n v="327"/>
    <s v="failed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  <n v="2013"/>
    <x v="13"/>
    <x v="1"/>
  </r>
  <r>
    <n v="925"/>
    <s v="&quot;Never Let Me Go&quot; CD Recording Project"/>
    <s v="This project is a mix of original &amp; standard song selections.  This phase covers recording and package design expenses."/>
    <b v="0"/>
    <n v="6000"/>
    <n v="160"/>
    <s v="failed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  <n v="2013"/>
    <x v="13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b v="0"/>
    <n v="7000"/>
    <n v="0"/>
    <s v="failed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n v="2010"/>
    <x v="13"/>
    <x v="1"/>
  </r>
  <r>
    <n v="927"/>
    <s v="JETRO DA SILVA FUNK PROJECT"/>
    <s v="Studio CD/DVD Solo project of Pianist &amp; Keyboardist Jetro da Silva"/>
    <b v="0"/>
    <n v="20000"/>
    <n v="0"/>
    <s v="failed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n v="2012"/>
    <x v="13"/>
    <x v="1"/>
  </r>
  <r>
    <n v="928"/>
    <s v="In a Jazzy Motown"/>
    <s v="A real Motown Backup singer on 22 gold and platinum albums headlines her own Jazz CD of Motown songs."/>
    <b v="0"/>
    <n v="14500"/>
    <n v="1575"/>
    <s v="failed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  <n v="2012"/>
    <x v="13"/>
    <x v="1"/>
  </r>
  <r>
    <n v="929"/>
    <s v="EXPERIMENTAL JAZZ STUDIO RECORDING"/>
    <s v="I am searching for monetary funding to go into a good recording studio and record experimental intuitive improv jazz."/>
    <b v="0"/>
    <n v="500"/>
    <n v="0"/>
    <s v="failed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n v="2012"/>
    <x v="1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b v="0"/>
    <n v="900"/>
    <n v="345"/>
    <s v="failed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  <n v="2010"/>
    <x v="13"/>
    <x v="1"/>
  </r>
  <r>
    <n v="931"/>
    <s v="First jazz album for Multidirectional, Now printing time!"/>
    <s v="A contemporary jazz project crossing music lines, from jazz to rock walking through some free elements and full of melody!"/>
    <b v="0"/>
    <n v="2000"/>
    <n v="131"/>
    <s v="failed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  <n v="2014"/>
    <x v="13"/>
    <x v="1"/>
  </r>
  <r>
    <n v="932"/>
    <s v="Mandy Harvey Christmas Album"/>
    <s v="Help me to create my 3rd album, a Christmas CD with 16 Holiday/Original favorites!"/>
    <b v="0"/>
    <n v="9500"/>
    <n v="1381"/>
    <s v="failed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  <n v="2013"/>
    <x v="13"/>
    <x v="1"/>
  </r>
  <r>
    <n v="933"/>
    <s v="An album of 10 &quot;jazz art songs&quot; by Matthew John Mortimer"/>
    <s v="I've only been able to release 7/10 songs for this album. I'd like to get into a professional studio and record them all properly."/>
    <b v="0"/>
    <n v="2000"/>
    <n v="120"/>
    <s v="failed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n v="2014"/>
    <x v="13"/>
    <x v="1"/>
  </r>
  <r>
    <n v="934"/>
    <s v="Kyle Krysa debut EP Ground Effect"/>
    <s v="Ground Effect is my first solo EP project intended to help promote Fusion and creative music music in Saskatchewan and Canada."/>
    <b v="0"/>
    <n v="5000"/>
    <n v="1520"/>
    <s v="failed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  <n v="2014"/>
    <x v="13"/>
    <x v="1"/>
  </r>
  <r>
    <n v="935"/>
    <s v="The Art of You Too"/>
    <s v="This vocal music and spoken word project uses the  gift of life,love,hope &amp; peace to enable people to see themselves as a masterpiece!"/>
    <b v="0"/>
    <n v="3500"/>
    <n v="50"/>
    <s v="failed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  <n v="2015"/>
    <x v="13"/>
    <x v="1"/>
  </r>
  <r>
    <n v="936"/>
    <s v="Jazz Singer, Marti Mendenhall Live Concert Recording"/>
    <s v="A CD of a live Jazz concert featuring Marti Mendenhall, George Mitchell, Scott Steed and Todd Strait."/>
    <b v="0"/>
    <n v="1400"/>
    <n v="0"/>
    <s v="failed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n v="2011"/>
    <x v="13"/>
    <x v="1"/>
  </r>
  <r>
    <n v="937"/>
    <s v="&quot;Antoine Roney Trio&quot; at Cuba's Havana Jazz Festival 2013"/>
    <s v="We've been invited to perform at Jazz Festival 2013. We must request funding to successfully manage this special invitation"/>
    <b v="0"/>
    <n v="3500"/>
    <n v="40"/>
    <s v="failed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  <n v="2013"/>
    <x v="13"/>
    <x v="1"/>
  </r>
  <r>
    <n v="938"/>
    <s v="Celebrating American Jazz &amp; Soul Music"/>
    <s v="Creating new avenues of exposure for young Jazz &amp; Soul artists_x000a_to express their Art of Music."/>
    <b v="0"/>
    <n v="7000"/>
    <n v="25"/>
    <s v="failed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  <n v="2012"/>
    <x v="13"/>
    <x v="1"/>
  </r>
  <r>
    <n v="939"/>
    <s v="Takeshi Asai French Trio - a lingua franca to break barriers"/>
    <s v="Jazz to jazz, New York to France, a piano trio of cutting-edge French jazzmen and a NY-based Japanese jazz pianist. Superbly different!"/>
    <b v="0"/>
    <n v="2750"/>
    <n v="40"/>
    <s v="failed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  <n v="2013"/>
    <x v="13"/>
    <x v="1"/>
  </r>
  <r>
    <n v="940"/>
    <s v="The LUMIC Band by Cope4Golf creates a scientific golf swing."/>
    <s v="The 1st club in your bag should be between your ears!  Light up Your Brain Power. Play Smarter. Swing the LUMIC Band.."/>
    <b v="0"/>
    <n v="9000"/>
    <n v="1544"/>
    <s v="failed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n v="2015"/>
    <x v="8"/>
    <x v="1"/>
  </r>
  <r>
    <n v="941"/>
    <s v="Snoremedy - The answer to a more restful night's sleep"/>
    <s v="Snoring shouldn't ruin your or your partner's sleep and you don't need expensive, uncomfortable or ugly devices to help the problem"/>
    <b v="0"/>
    <n v="50000"/>
    <n v="1161"/>
    <s v="failed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n v="2017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b v="0"/>
    <n v="7500"/>
    <n v="668"/>
    <s v="failed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n v="2016"/>
    <x v="8"/>
    <x v="1"/>
  </r>
  <r>
    <n v="943"/>
    <s v="SleepMode"/>
    <s v="A mask for home or travel that will give you the best, undisturbed sleep of your life."/>
    <b v="0"/>
    <n v="3000"/>
    <n v="289"/>
    <s v="failed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n v="2016"/>
    <x v="8"/>
    <x v="1"/>
  </r>
  <r>
    <n v="944"/>
    <s v="RoamingTails, The Connected Pet Tag"/>
    <s v="Find your pet when it's missing, digitally store pet-related information, and locate pet friend establishments and services."/>
    <b v="0"/>
    <n v="50000"/>
    <n v="6663"/>
    <s v="failed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n v="2016"/>
    <x v="8"/>
    <x v="1"/>
  </r>
  <r>
    <n v="945"/>
    <s v="CT BAND"/>
    <s v="Make your watch Smart ! CT Band is an ultra-thin, high-tech smart watch-strap awarded twice at CES 2017 las vegas"/>
    <b v="0"/>
    <n v="100000"/>
    <n v="2484"/>
    <s v="failed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n v="2016"/>
    <x v="8"/>
    <x v="1"/>
  </r>
  <r>
    <n v="946"/>
    <s v="OmniTrade Apron"/>
    <s v="Soft edged-Hard working. The perfect wearable organization for the home and professional shop."/>
    <b v="0"/>
    <n v="15000"/>
    <n v="286"/>
    <s v="failed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n v="2016"/>
    <x v="8"/>
    <x v="1"/>
  </r>
  <r>
    <n v="947"/>
    <s v="PAKPOWER, The CCP Pack"/>
    <s v="The CCP Pack is a bag that charges your smartphones and tablets on the go! Also holds small important items. &quot;Never Without Power&quot;."/>
    <b v="0"/>
    <n v="850"/>
    <n v="0"/>
    <s v="failed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n v="2016"/>
    <x v="8"/>
    <x v="1"/>
  </r>
  <r>
    <n v="948"/>
    <s v="Led Shirt - WiFi Controlled"/>
    <s v="T-Shirt with Led panel controlled by Android app over WiFi. _x000a_Multiple shirts, games, text, video effects support,"/>
    <b v="0"/>
    <n v="4000"/>
    <n v="480"/>
    <s v="failed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n v="2016"/>
    <x v="8"/>
    <x v="1"/>
  </r>
  <r>
    <n v="949"/>
    <s v="INBED"/>
    <s v="Der INBED ist ein innovatives Multisensor-Wearable fÃ¼r die SturzprÃ¤vention motorisch eingeschrÃ¤nkter Personen."/>
    <b v="0"/>
    <n v="20000"/>
    <n v="273"/>
    <s v="failed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n v="2015"/>
    <x v="8"/>
    <x v="1"/>
  </r>
  <r>
    <n v="950"/>
    <s v="EZC Smartlight"/>
    <s v="Rider worn tail light brake light. Adheres to virtually any coat, jacket or vest. Stays on even when you get off."/>
    <b v="0"/>
    <n v="5000"/>
    <n v="1402"/>
    <s v="failed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n v="2015"/>
    <x v="8"/>
    <x v="1"/>
  </r>
  <r>
    <n v="951"/>
    <s v="Smart Harness"/>
    <s v="Revolutionizing the way we walk our dogs!"/>
    <b v="0"/>
    <n v="50000"/>
    <n v="19195"/>
    <s v="failed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n v="2016"/>
    <x v="8"/>
    <x v="1"/>
  </r>
  <r>
    <n v="952"/>
    <s v="Audionoggin - Join the Earvolution"/>
    <s v="Audionoggin: Wireless personal surround sound for the athlete in everyone."/>
    <b v="0"/>
    <n v="49000"/>
    <n v="19572"/>
    <s v="failed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n v="2016"/>
    <x v="8"/>
    <x v="1"/>
  </r>
  <r>
    <n v="953"/>
    <s v="IRring - The Remote Control That fits on Your Finger"/>
    <s v="IRring is the worlds first universal remote control that fits on your finger and controls your TV, your lighting, and your life."/>
    <b v="0"/>
    <n v="15000"/>
    <n v="126"/>
    <s v="failed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n v="2014"/>
    <x v="8"/>
    <x v="1"/>
  </r>
  <r>
    <n v="954"/>
    <s v="A Wearable Twisting iPhone Case w/ Built in Selfie Extender"/>
    <s v="Turn your iPhone into wearable tech &amp; GoPro. Features: Selfie Stick, Tripod, &amp; Protective Top. Great for everyday carry."/>
    <b v="0"/>
    <n v="15000"/>
    <n v="6511"/>
    <s v="failed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n v="2015"/>
    <x v="8"/>
    <x v="1"/>
  </r>
  <r>
    <n v="955"/>
    <s v="PAXIEâ„¢: The most advanced GPS enabled child safety wearable"/>
    <s v="PAXIEâ„¢ is a GPS enabled safety wearable for kids that promotes discovery and play while offering parents peace of mind."/>
    <b v="0"/>
    <n v="300000"/>
    <n v="16984"/>
    <s v="failed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n v="2016"/>
    <x v="8"/>
    <x v="1"/>
  </r>
  <r>
    <n v="956"/>
    <s v="SemiYours"/>
    <s v="You can rent out your Car with Uber. _x000a_You can rent out your Home with Airbnb. _x000a_Now you can rent out your CLOSET with SemiYOURS!"/>
    <b v="0"/>
    <n v="50000"/>
    <n v="861"/>
    <s v="failed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n v="2015"/>
    <x v="8"/>
    <x v="1"/>
  </r>
  <r>
    <n v="957"/>
    <s v="DUALBAND, the Leather NFC Smart Watch Band"/>
    <s v="A Leather Smart watch Band, that NEVER needs to be charged for only $37!"/>
    <b v="0"/>
    <n v="12000"/>
    <n v="233"/>
    <s v="failed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n v="2016"/>
    <x v="8"/>
    <x v="1"/>
  </r>
  <r>
    <n v="958"/>
    <s v="BigBands XL for Apple Watch: Big Long Bands for Large Wrists"/>
    <s v="Brown Leather and Black Nylon extra-long Apple Watch bands for large wrists connects to 42mm. Go measure! Design fits 190-250mm wrists."/>
    <b v="0"/>
    <n v="7777"/>
    <n v="881"/>
    <s v="failed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n v="2015"/>
    <x v="8"/>
    <x v="1"/>
  </r>
  <r>
    <n v="959"/>
    <s v="The Pi Watch - A Programmable, Open Source Smartwatch!"/>
    <s v="The Pi (Arduino-Compatible) is a new kind of wearable. It's a diy smartwatch with a round display, touch ring, and a powerful CPU!"/>
    <b v="0"/>
    <n v="50000"/>
    <n v="19430"/>
    <s v="failed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n v="2014"/>
    <x v="8"/>
    <x v="1"/>
  </r>
  <r>
    <n v="960"/>
    <s v="Kai - Turn any pair of Glasses into Smart Glasses!"/>
    <s v="Kai sits right behind your ear and lets you access a smart voice interface 24/7. Call, text, search, and even call an Uber."/>
    <b v="0"/>
    <n v="55650"/>
    <n v="25655"/>
    <s v="failed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n v="2017"/>
    <x v="8"/>
    <x v="1"/>
  </r>
  <r>
    <n v="961"/>
    <s v="The first personal trainer and diet coach for your dog!"/>
    <s v="Active, happy &amp; healthy together! _x000a_Thatâ€™s our mission for all dogs and their parents."/>
    <b v="0"/>
    <n v="95000"/>
    <n v="40079"/>
    <s v="failed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n v="2017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b v="0"/>
    <n v="2500"/>
    <n v="712"/>
    <s v="failed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n v="2016"/>
    <x v="8"/>
    <x v="1"/>
  </r>
  <r>
    <n v="963"/>
    <s v="The Ultimate Learning Center"/>
    <s v="WE are molding an educated, motivated, non violent GENERATION!"/>
    <b v="0"/>
    <n v="35000"/>
    <n v="377"/>
    <s v="failed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n v="2016"/>
    <x v="8"/>
    <x v="1"/>
  </r>
  <r>
    <n v="964"/>
    <s v="GoMote: a remote control for your smartphone"/>
    <s v="Tired of fumbling around for the audio controls on your phone?  Easily control your music with the GoMote and a click of your thumb."/>
    <b v="0"/>
    <n v="110000"/>
    <n v="879"/>
    <s v="failed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n v="2015"/>
    <x v="8"/>
    <x v="1"/>
  </r>
  <r>
    <n v="965"/>
    <s v="Palms Free Cell Phone Harness Holds Iphone Galaxy S Go Pro"/>
    <s v="Palms Free RetractableCell Phone Harness fits all Cell phones Iphone 4 5 6 7 Galaxy S Go Pro Ipad Mini and Tablets Keep your hands free"/>
    <b v="0"/>
    <n v="25000"/>
    <n v="298"/>
    <s v="failed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n v="2016"/>
    <x v="8"/>
    <x v="1"/>
  </r>
  <r>
    <n v="966"/>
    <s v="ICE SHIRT; Running, Multi-Sport, Cycling, Athletic Wear"/>
    <s v="ICE SHIRT; running, multi-sport, cycling, &amp; athletic wear shirts that hold melting ice to cool you on hot days."/>
    <b v="0"/>
    <n v="12000"/>
    <n v="1776"/>
    <s v="failed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n v="2016"/>
    <x v="8"/>
    <x v="1"/>
  </r>
  <r>
    <n v="967"/>
    <s v="Better Beanie"/>
    <s v="Better Beanie is the new therapeutic wearable designed to assist you while keeping your hands free."/>
    <b v="0"/>
    <n v="20000"/>
    <n v="3562"/>
    <s v="failed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n v="2016"/>
    <x v="8"/>
    <x v="1"/>
  </r>
  <r>
    <n v="968"/>
    <s v="Master Le Cosplay's: Avengers 2 Hulk Buster V2.0 Build"/>
    <s v="Anyone who want to support of this will be credited. This will be my ultimate build. Full animatronics, from arms, legs, H.U.D, etc"/>
    <b v="0"/>
    <n v="8000"/>
    <n v="106"/>
    <s v="failed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n v="2014"/>
    <x v="8"/>
    <x v="1"/>
  </r>
  <r>
    <n v="969"/>
    <s v="Make 100 | Geek &amp; Chic: Smart Safety Jewelry."/>
    <s v="Geek &amp; Chic Smart Jewelry Collection, Wearables Meet Style!"/>
    <b v="0"/>
    <n v="30000"/>
    <n v="14000"/>
    <s v="failed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n v="2017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b v="0"/>
    <n v="5000"/>
    <n v="2296"/>
    <s v="failed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n v="2016"/>
    <x v="8"/>
    <x v="1"/>
  </r>
  <r>
    <n v="971"/>
    <s v="The Worlds First Smart Laser Collar for Cats. Lazer Kitty"/>
    <s v="Our amazing product is simple and sleek. Our laser system is USB rechargeable for hours of fun. Android / Apple App Controlled."/>
    <b v="0"/>
    <n v="100000"/>
    <n v="226"/>
    <s v="failed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n v="2015"/>
    <x v="8"/>
    <x v="1"/>
  </r>
  <r>
    <n v="972"/>
    <s v="Android &amp; iPhone Magnetic Headphone and Earbud Cables!"/>
    <s v="Slackers Patent-Pending Magnetic Clip and Cable System, Amazing Sound, Durability and Value Can't Be Beat...AT ANY PRICE!!"/>
    <b v="0"/>
    <n v="20000"/>
    <n v="6925"/>
    <s v="failed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n v="2014"/>
    <x v="8"/>
    <x v="1"/>
  </r>
  <r>
    <n v="973"/>
    <s v="The Worlds First Fitness Shirt with Resistance the RS-1."/>
    <s v="The RS-1 is one of the most innovative workout tools to hit the market ever.  A must have for anyone that enjoys new ways to get fit."/>
    <b v="0"/>
    <n v="20000"/>
    <n v="411"/>
    <s v="failed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n v="2015"/>
    <x v="8"/>
    <x v="1"/>
  </r>
  <r>
    <n v="974"/>
    <s v="KneeJack"/>
    <s v="The device that allows those with artificial knees or arthritic knees to kneel down without putting pressure on their knees."/>
    <b v="0"/>
    <n v="50000"/>
    <n v="280"/>
    <s v="failed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n v="2016"/>
    <x v="8"/>
    <x v="1"/>
  </r>
  <r>
    <n v="975"/>
    <s v="Garstin Luxury Stainless Steel Case for the Apple Watch"/>
    <s v="Horologic5 creates a case for the Apple Watch that reflects true luxury &amp; style. Check out the Garstin Luxury Case in 38mm/42mm"/>
    <b v="0"/>
    <n v="100000"/>
    <n v="2607"/>
    <s v="failed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n v="2016"/>
    <x v="8"/>
    <x v="1"/>
  </r>
  <r>
    <n v="976"/>
    <s v="Cinnamon II The Ultimate Retro Smartwatch"/>
    <s v="The Cinnamon II is an AppleÂ® ][ compatible wrist watch. Featuring 32k of memory and a 1 Mhz cpu. It's the ultimate in geek fashion."/>
    <b v="0"/>
    <n v="150000"/>
    <n v="2889"/>
    <s v="failed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n v="2015"/>
    <x v="8"/>
    <x v="1"/>
  </r>
  <r>
    <n v="977"/>
    <s v="S2SA - Sport to Strap Adapter for Samsung Gear S2 Sport (3G)"/>
    <s v="The unique adapter to apply standard watch straps at your Samsung Gear S2 Sport and Sport 3G! Small, functional and handsome."/>
    <b v="0"/>
    <n v="2700"/>
    <n v="909"/>
    <s v="failed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n v="2016"/>
    <x v="8"/>
    <x v="1"/>
  </r>
  <r>
    <n v="978"/>
    <s v="hidn tempo - a wearable stress coach"/>
    <s v="hidn tempo is an intelligent watch band that allows you to monitor your stress and manage it anywhere, anytime."/>
    <b v="0"/>
    <n v="172889"/>
    <n v="97273"/>
    <s v="failed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n v="2016"/>
    <x v="8"/>
    <x v="1"/>
  </r>
  <r>
    <n v="979"/>
    <s v="Trequant - First Wearable for Tremors"/>
    <s v="Trequant is specifically designed for people with tremors. It helps them to track and analyse their tremors for better understanding."/>
    <b v="0"/>
    <n v="35000"/>
    <n v="28986.16"/>
    <s v="failed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n v="2016"/>
    <x v="8"/>
    <x v="1"/>
  </r>
  <r>
    <n v="980"/>
    <s v="Jayster Wallet - Find your stuff using Bluetooth Technology."/>
    <s v="Jayster devices and Jayster app both use Bluetooth Smart technology to provide the most user-friendly system for finding lost valuables"/>
    <b v="0"/>
    <n v="10000"/>
    <n v="1486"/>
    <s v="failed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n v="2014"/>
    <x v="8"/>
    <x v="1"/>
  </r>
  <r>
    <n v="981"/>
    <s v="Tabla AEIOU One Handed Two Handed Keyboard Development Kit"/>
    <s v="Tabla Alpha-Num AEIOU Universal Remote &amp; Keyboard + Control. Multi platform wireless use anywhere wearable invisibles development kit."/>
    <b v="0"/>
    <n v="88888"/>
    <n v="11"/>
    <s v="failed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n v="2014"/>
    <x v="8"/>
    <x v="1"/>
  </r>
  <r>
    <n v="982"/>
    <s v="Smart 2-in-1 I-PHONE HANDLE/WALLETtm"/>
    <s v="revolutonary ultra-slim 2-in-1 Smart  2-in-1 I-PHONE handle/WALLETtm with 360 rotatiion"/>
    <b v="0"/>
    <n v="17500"/>
    <n v="3"/>
    <s v="failed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  <n v="2016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b v="0"/>
    <n v="104219"/>
    <n v="30751"/>
    <s v="failed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n v="2016"/>
    <x v="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b v="0"/>
    <n v="10000"/>
    <n v="106"/>
    <s v="failed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n v="2015"/>
    <x v="8"/>
    <x v="1"/>
  </r>
  <r>
    <n v="985"/>
    <s v="Cardiglow : Fitness Tracker and Biofeedback Device"/>
    <s v="Make your heart shine and watch it work! Cardiglow tracks improvements, times intervals and translates heart rate into color."/>
    <b v="0"/>
    <n v="30000"/>
    <n v="1888"/>
    <s v="failed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n v="2015"/>
    <x v="8"/>
    <x v="1"/>
  </r>
  <r>
    <n v="986"/>
    <s v="EMBER wear Ski and Snow Sport Heated Gloves and Mittens"/>
    <s v="Amazing heated snow sport gloves; synonymous with quality, fusing innovative heat technology, style, functionality &amp; unique design."/>
    <b v="0"/>
    <n v="20000"/>
    <n v="2550"/>
    <s v="failed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n v="2015"/>
    <x v="8"/>
    <x v="1"/>
  </r>
  <r>
    <n v="987"/>
    <s v="Kidswatcher"/>
    <s v="Always know where your precious children are. Let them explore the world freely and in a secure way by using the Kidswatcher."/>
    <b v="0"/>
    <n v="50000"/>
    <n v="6610"/>
    <s v="failed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n v="2014"/>
    <x v="8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b v="0"/>
    <n v="5000"/>
    <n v="0"/>
    <s v="failed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n v="2016"/>
    <x v="8"/>
    <x v="1"/>
  </r>
  <r>
    <n v="989"/>
    <s v="Power Rope"/>
    <s v="The most useful phone charger you will ever buy"/>
    <b v="0"/>
    <n v="10000"/>
    <n v="1677"/>
    <s v="failed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n v="2016"/>
    <x v="8"/>
    <x v="1"/>
  </r>
  <r>
    <n v="990"/>
    <s v="The HotSeat child safety carseat with temperature alarm"/>
    <s v="The revolutionized carseat, where no child will be left alone in a hot vehicle ever again. This alarm will save multiple babie's lives."/>
    <b v="0"/>
    <n v="25000"/>
    <n v="26"/>
    <s v="failed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n v="2014"/>
    <x v="8"/>
    <x v="1"/>
  </r>
  <r>
    <n v="991"/>
    <s v="Russell &amp; Sons Watches"/>
    <s v="Russell &amp; Sons Watches_x000a__x000a_RS Watches is a business that provides quality watches at an affordable price. RS Watches was created with th"/>
    <b v="0"/>
    <n v="5000"/>
    <n v="212"/>
    <s v="failed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n v="2016"/>
    <x v="8"/>
    <x v="1"/>
  </r>
  <r>
    <n v="992"/>
    <s v="WairConditioning"/>
    <s v="The HOTTEST and COOLEST thing yet! WairConditioning... an entirely new level of comfortability!"/>
    <b v="0"/>
    <n v="100000"/>
    <n v="467"/>
    <s v="failed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n v="2016"/>
    <x v="8"/>
    <x v="1"/>
  </r>
  <r>
    <n v="993"/>
    <s v="iLumaware Shield TL - Radar technology for bicycle"/>
    <s v="Shield TL is a tail light for a bicycle w/ radar technology. It makes you more visible to cars and drivers at a greater distance."/>
    <b v="0"/>
    <n v="70000"/>
    <n v="17561"/>
    <s v="failed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n v="2016"/>
    <x v="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b v="0"/>
    <n v="200000"/>
    <n v="4669"/>
    <s v="failed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n v="2014"/>
    <x v="8"/>
    <x v="1"/>
  </r>
  <r>
    <n v="995"/>
    <s v="DAZLN: NFC Nails that Light Up Holiday Parties!"/>
    <s v="DAZLN nails light up near NFC devices like your mobile phone. If you're tired of receiving or gifting the same old thing look here!"/>
    <b v="0"/>
    <n v="10000"/>
    <n v="726"/>
    <s v="failed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n v="2014"/>
    <x v="8"/>
    <x v="1"/>
  </r>
  <r>
    <n v="996"/>
    <s v="Social behavior in technical communities"/>
    <s v="Study the behaviour of technical communities by tracking their movement  through wearables"/>
    <b v="0"/>
    <n v="4000"/>
    <n v="65"/>
    <s v="failed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n v="2014"/>
    <x v="8"/>
    <x v="1"/>
  </r>
  <r>
    <n v="997"/>
    <s v="iPhanny"/>
    <s v="The iPhanny keeps your iPhone 6 safe from bending in those dangerous pants pockets."/>
    <b v="0"/>
    <n v="5000"/>
    <n v="65"/>
    <s v="failed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n v="2014"/>
    <x v="8"/>
    <x v="1"/>
  </r>
  <r>
    <n v="998"/>
    <s v="Ollinfit: The Wearable Personal Trainer"/>
    <s v="Ollinfit is the first wearable fitness trainer with 3 sensors for superior accuracy, feedback and results."/>
    <b v="0"/>
    <n v="60000"/>
    <n v="35135"/>
    <s v="failed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n v="2015"/>
    <x v="8"/>
    <x v="1"/>
  </r>
  <r>
    <n v="999"/>
    <s v="Avid Watch: Multi-Sport Smart Watch with Activity Tracking"/>
    <s v="Built in running, cycling, pedometer, and golf features for the edge you need to perform at your very best!"/>
    <b v="0"/>
    <n v="150000"/>
    <n v="11683"/>
    <s v="failed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n v="2014"/>
    <x v="8"/>
    <x v="1"/>
  </r>
  <r>
    <n v="1000"/>
    <s v="Ristola Plongeur/UTC 300 Meter COSC/ISO Diver (Canceled)"/>
    <s v="Ristola watches made in La Chaux de-Fonds, Switzerland. A new brand of COSC and ISO Certified Professional watches."/>
    <b v="0"/>
    <n v="894700"/>
    <n v="19824"/>
    <s v="canceled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n v="2017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b v="0"/>
    <n v="5000"/>
    <n v="5200"/>
    <s v="canceled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n v="2016"/>
    <x v="8"/>
    <x v="0"/>
  </r>
  <r>
    <n v="1002"/>
    <s v="Lokett: Customizable Smartphone Memory Necklace (Canceled)"/>
    <s v="A modern day locket that uses NFC technology to link your precious photos, videos, apps, and more. Choose our design or submit yours."/>
    <b v="0"/>
    <n v="9999"/>
    <n v="2960"/>
    <s v="canceled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n v="2015"/>
    <x v="8"/>
    <x v="1"/>
  </r>
  <r>
    <n v="1003"/>
    <s v="Fashion loves Technology: Lamour, the connected heating shoe (Canceled)"/>
    <s v="Connected, heating, premium quality and comfortable leather sneakers - hand-crafted in France."/>
    <b v="0"/>
    <n v="20000"/>
    <n v="3211"/>
    <s v="canceled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n v="2017"/>
    <x v="8"/>
    <x v="1"/>
  </r>
  <r>
    <n v="1004"/>
    <s v="AllerGuarder: Bluetooth wristband helps food-allergy kids"/>
    <s v="Harnessing wearable technology as a powerful defense for food-allergy children."/>
    <b v="0"/>
    <n v="25000"/>
    <n v="20552"/>
    <s v="canceled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n v="2016"/>
    <x v="8"/>
    <x v="1"/>
  </r>
  <r>
    <n v="1005"/>
    <s v="Forcite Alpine - World's First smart helmet for snow sports"/>
    <s v="The Forcite Alpine helmet records 4K footage and keeps you connected all in one sleek design."/>
    <b v="0"/>
    <n v="200000"/>
    <n v="150102"/>
    <s v="canceled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n v="2015"/>
    <x v="8"/>
    <x v="1"/>
  </r>
  <r>
    <n v="1006"/>
    <s v="SnuG Watchbands for Moto360 smartwatch (Canceled)"/>
    <s v="Sweat resistant, colorful, durable, CUSTOMIZABLE, watch bands &amp; protector bands that fit the Moto360 smartwatch."/>
    <b v="0"/>
    <n v="4000"/>
    <n v="234"/>
    <s v="canceled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n v="2014"/>
    <x v="8"/>
    <x v="1"/>
  </r>
  <r>
    <n v="1007"/>
    <s v="SMART Knee Sleeve that Recommends Rest (Canceled)"/>
    <s v="Our knee sleeve monitors your muscles and recommends rest time (on a mobile app) when it detects overexertion!"/>
    <b v="0"/>
    <n v="30000"/>
    <n v="13296"/>
    <s v="canceled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n v="2016"/>
    <x v="8"/>
    <x v="1"/>
  </r>
  <r>
    <n v="1008"/>
    <s v="Miclop - Tu cabina profesional portÃ¡til (Canceled)"/>
    <s v="MICLOP es una cabina portable impresa en 3D protegida en el interior con espuma acÃºstica, reduce el ruido ambiental o rebote de sonido."/>
    <b v="0"/>
    <n v="93500"/>
    <n v="250"/>
    <s v="canceled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n v="2016"/>
    <x v="8"/>
    <x v="1"/>
  </r>
  <r>
    <n v="1009"/>
    <s v="R-CON: Run Faster, Run Longer (Canceled)"/>
    <s v="R-CON is a wearable that measures running form. Instantly know when your form is breaking down and when you are running your strongest."/>
    <b v="0"/>
    <n v="50000"/>
    <n v="6565"/>
    <s v="canceled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n v="2016"/>
    <x v="8"/>
    <x v="1"/>
  </r>
  <r>
    <n v="1010"/>
    <s v="RISTMATEÂ®, smartphone wrist dock and much more. (Canceled)"/>
    <s v="A beautiful biometric smartphone wrist dock, features a revolutionary reusable adhesive; 3 position phone stand and multi-purpose tool."/>
    <b v="0"/>
    <n v="115250"/>
    <n v="220"/>
    <s v="canceled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n v="2016"/>
    <x v="8"/>
    <x v="1"/>
  </r>
  <r>
    <n v="1011"/>
    <s v="StreetskatePRO's  Knee, Shin, &amp; Ankle pad compression sleeve"/>
    <s v="The first action sports training sleeve/leg protector of its kind to offer an unduplicated level of targeted protection!"/>
    <b v="0"/>
    <n v="20000"/>
    <n v="75"/>
    <s v="canceled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n v="2014"/>
    <x v="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b v="0"/>
    <n v="5000"/>
    <n v="1076751.05"/>
    <s v="canceled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n v="2016"/>
    <x v="8"/>
    <x v="0"/>
  </r>
  <r>
    <n v="1013"/>
    <s v="Versa Prima: The First Portable And Wearable LED Strip"/>
    <s v="Versa Prima: The first portable and wearable LED strip that's controlled via Bluetooth. Designed to be versatile for your creativity."/>
    <b v="0"/>
    <n v="25000"/>
    <n v="8632"/>
    <s v="canceled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n v="2015"/>
    <x v="8"/>
    <x v="1"/>
  </r>
  <r>
    <n v="1014"/>
    <s v="CHEMION: The World's First Smart Glasses (Canceled)"/>
    <s v="CHEMION is an eyewear device that lets you show your creativity to the world."/>
    <b v="0"/>
    <n v="10000"/>
    <n v="3060"/>
    <s v="canceled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n v="2014"/>
    <x v="8"/>
    <x v="1"/>
  </r>
  <r>
    <n v="1015"/>
    <s v="SKIN - Wearable music remote control for your mobile phone"/>
    <s v="SKIN - The wearable music remote control which makes your fitness lifestyle a bit easier"/>
    <b v="0"/>
    <n v="9000"/>
    <n v="240"/>
    <s v="canceled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n v="2015"/>
    <x v="8"/>
    <x v="1"/>
  </r>
  <r>
    <n v="1016"/>
    <s v="YEPZONâ„¢ FREEDOM: A Personal Safety Alarm w/Global Locator"/>
    <s v="Send an alert for help and find missing people, pets, and valuables with the touch of a button. Get yours today!"/>
    <b v="0"/>
    <n v="100000"/>
    <n v="2842"/>
    <s v="canceled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n v="2016"/>
    <x v="8"/>
    <x v="1"/>
  </r>
  <r>
    <n v="1017"/>
    <s v="Elbee: Wireless in-ear headphones with smart features"/>
    <s v="Enjoy high-quality sound and the possibility to control your smartphone and apps using custom voice commands and head movements."/>
    <b v="0"/>
    <n v="250000"/>
    <n v="57197"/>
    <s v="canceled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n v="2015"/>
    <x v="8"/>
    <x v="1"/>
  </r>
  <r>
    <n v="1018"/>
    <s v="Owl (Canceled)"/>
    <s v="Owl is a fitness tracker along with an accompanying iOS app, that is both fun and interactive for children."/>
    <s v="Comedy"/>
    <n v="20000"/>
    <n v="621"/>
    <s v="canceled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n v="2016"/>
    <x v="8"/>
    <x v="1"/>
  </r>
  <r>
    <n v="1019"/>
    <s v="Tempi - The Smart Way to Monitor Temperature and Humidity"/>
    <s v="Tempi Is a Wearable Bluetooth Device That Gives Accurate Temperature and Humidity Readings."/>
    <b v="0"/>
    <n v="45000"/>
    <n v="21300"/>
    <s v="canceled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n v="2015"/>
    <x v="8"/>
    <x v="1"/>
  </r>
  <r>
    <n v="1020"/>
    <s v="Sleepwreck - Disasterpiece EP (Jump Drives!)"/>
    <s v="I've got an awesome new batch of tracks that I think you're going to Love. CDs? So 1990! I present to you... SLEEPWRECK JUMP DRIVES!"/>
    <b v="0"/>
    <n v="1550"/>
    <n v="3186"/>
    <s v="successful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n v="2015"/>
    <x v="15"/>
    <x v="0"/>
  </r>
  <r>
    <n v="1021"/>
    <s v="Rick and Morty Album &amp; Music Video"/>
    <s v="Rick and Morty concept album written by Allie Goertz + music video directed by Paul B. Cummings!"/>
    <b v="0"/>
    <n v="3000"/>
    <n v="10554.11"/>
    <s v="successful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n v="2015"/>
    <x v="15"/>
    <x v="0"/>
  </r>
  <r>
    <n v="1022"/>
    <s v="Sammy Bananas - Bootlegs Vol. 2!!"/>
    <s v="Help get four new bootlegs onto vinyl in the second installment of my series!"/>
    <b v="0"/>
    <n v="2000"/>
    <n v="2298"/>
    <s v="successful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n v="2015"/>
    <x v="15"/>
    <x v="0"/>
  </r>
  <r>
    <n v="1023"/>
    <s v="'Pathfinder' - a High Five Spaceship album"/>
    <s v="A collaborative, electronic journey helmed by producer Christopher Bingham and guitarist Carlos Montero."/>
    <b v="0"/>
    <n v="2000"/>
    <n v="4743"/>
    <s v="successful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n v="2015"/>
    <x v="15"/>
    <x v="0"/>
  </r>
  <r>
    <n v="1024"/>
    <s v="The Last Art Fact Album Ever"/>
    <s v="Art Fact is a legendary Swedish synth pop act from the 80's. This album will contain updated remakes of their greatest songs."/>
    <b v="0"/>
    <n v="20000"/>
    <n v="23727.55"/>
    <s v="successful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n v="2016"/>
    <x v="15"/>
    <x v="0"/>
  </r>
  <r>
    <n v="1025"/>
    <s v="[NUREN] The New Renaissance"/>
    <s v="Jake Kaufman and Jessie Seely present THE WORLD'S FIRST VIRTUAL REALITY ROCK OPERA."/>
    <b v="0"/>
    <n v="70000"/>
    <n v="76949.820000000007"/>
    <s v="successful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n v="2015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b v="0"/>
    <n v="7000"/>
    <n v="7000.58"/>
    <s v="successful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n v="2016"/>
    <x v="15"/>
    <x v="1"/>
  </r>
  <r>
    <n v="1027"/>
    <s v="The Seshen - Let's Take This Show on the Road!"/>
    <s v="We just toured the PNW to Vancouver, BC and back, we're ready for next level growth - a van, quality studio recordings &amp; stage visuals!"/>
    <b v="0"/>
    <n v="7501"/>
    <n v="7733"/>
    <s v="successful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n v="2014"/>
    <x v="15"/>
    <x v="0"/>
  </r>
  <r>
    <n v="1028"/>
    <s v="BRAND NEW GUYVER ALBUM &quot;Alien on Earth&quot; + Extras"/>
    <s v="This will be the first album I have made in 9 years. It will be going back to my roots from 2002, and I aim to blow your socks off!"/>
    <b v="0"/>
    <n v="10000"/>
    <n v="11727"/>
    <s v="successful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n v="2017"/>
    <x v="15"/>
    <x v="0"/>
  </r>
  <r>
    <n v="1029"/>
    <s v="StrobeHouse presents Valborg 2015"/>
    <s v="We want to recreate last years massive Valborgparty in Lund but this time even bigger!"/>
    <b v="0"/>
    <n v="10000"/>
    <n v="11176"/>
    <s v="successful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n v="2015"/>
    <x v="15"/>
    <x v="0"/>
  </r>
  <r>
    <n v="1030"/>
    <s v="The Gothsicles - I FEEL SICLE"/>
    <s v="Help fund the latest Gothsicles mega-album, I FEEL SICLE!"/>
    <b v="0"/>
    <n v="2000"/>
    <n v="6842"/>
    <s v="successful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n v="2016"/>
    <x v="15"/>
    <x v="0"/>
  </r>
  <r>
    <n v="1031"/>
    <s v="Liquid Diet's Double Life"/>
    <s v="Liquid Diet needs your support to release our new full-length album! Help us create electrifying music videos to showcase our singles!"/>
    <b v="0"/>
    <n v="10000"/>
    <n v="10740"/>
    <s v="successful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n v="2015"/>
    <x v="15"/>
    <x v="0"/>
  </r>
  <r>
    <n v="1032"/>
    <s v="Phantom Ship / Coastal (Album Preorder)"/>
    <s v="Ideal for living rooms and open spaces."/>
    <b v="0"/>
    <n v="5400"/>
    <n v="5858.84"/>
    <s v="successful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n v="2016"/>
    <x v="1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b v="0"/>
    <n v="1328"/>
    <n v="1366"/>
    <s v="successful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n v="2016"/>
    <x v="15"/>
    <x v="0"/>
  </r>
  <r>
    <n v="1034"/>
    <s v="American Pixels - a Game Music Tribute Album by Mazedude"/>
    <s v="Mazedude presents an arranged album of game music, honoring American composers and featuring several guest performers"/>
    <b v="0"/>
    <n v="5000"/>
    <n v="6500.09"/>
    <s v="successful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n v="2016"/>
    <x v="15"/>
    <x v="0"/>
  </r>
  <r>
    <n v="1035"/>
    <s v="Sharaz &quot;Project Nintendo&quot; Collector Edition 2x12&quot; Vinyl"/>
    <s v="Project Nintendo. A big honkin' game cartridge sleeve and two awesome 12&quot; breakbeat vinyl records and a POSTER inside!"/>
    <b v="0"/>
    <n v="4600"/>
    <n v="4952"/>
    <s v="successful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n v="2015"/>
    <x v="15"/>
    <x v="0"/>
  </r>
  <r>
    <n v="1036"/>
    <s v="Bring Kyrstyn's Album to Life!"/>
    <s v="Help this Soulful &amp; Cinematic Glitch-Pop Songwriter Bring her Music to the World!  (And your Ears:)"/>
    <b v="0"/>
    <n v="4500"/>
    <n v="5056.22"/>
    <s v="successful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n v="2012"/>
    <x v="15"/>
    <x v="0"/>
  </r>
  <r>
    <n v="1037"/>
    <s v="Lemonymous 10th Anniversary Album Re-Release"/>
    <s v="A Special 10th Anniversary Re-Release of Ender Bowen's third album, LEMONYMOUS, with a companion CD of alternate takes and remixes."/>
    <b v="0"/>
    <n v="1000"/>
    <n v="1021"/>
    <s v="successful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n v="2015"/>
    <x v="15"/>
    <x v="0"/>
  </r>
  <r>
    <n v="1038"/>
    <s v="Last of the Lost Boys: New Music from Matthew Blake"/>
    <s v="My first solo record in 10 years. Six new electronic/synthpop songs PLUS an acoustic version of the album you can only get here."/>
    <b v="0"/>
    <n v="1500"/>
    <n v="2180"/>
    <s v="successful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n v="2016"/>
    <x v="1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b v="0"/>
    <n v="500"/>
    <n v="641"/>
    <s v="successful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n v="2016"/>
    <x v="15"/>
    <x v="0"/>
  </r>
  <r>
    <n v="1040"/>
    <s v="Broadcasts to Promote Human Freedom in South Florida"/>
    <s v="We produce radio broadcasts and live streams that promote the value of human freedom, reason, individual rights &amp; free markets."/>
    <b v="0"/>
    <n v="85000"/>
    <n v="250"/>
    <s v="canceled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  <n v="2016"/>
    <x v="16"/>
    <x v="1"/>
  </r>
  <r>
    <n v="1041"/>
    <s v="Industry Success Project (Canceled)"/>
    <s v="I am trying to document what it is like to plunge head first into the music/audio industry as an intern."/>
    <b v="0"/>
    <n v="50"/>
    <n v="0"/>
    <s v="canceled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n v="2014"/>
    <x v="16"/>
    <x v="1"/>
  </r>
  <r>
    <n v="1042"/>
    <s v="Ben's Top 5 podcast (Canceled)"/>
    <s v="Hello! I'm Ben and I have been wanting to start a podcast for a while. I am looking to kickstart the process and get into the game!"/>
    <b v="0"/>
    <n v="650"/>
    <n v="10"/>
    <s v="canceled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  <n v="2014"/>
    <x v="16"/>
    <x v="1"/>
  </r>
  <r>
    <n v="1043"/>
    <s v="Printing TONE Audio 10th Anniversary Edition! (Canceled)"/>
    <s v="We're seeking funding for a special 10th Anniversary PRINT EDITION! Receive your own copy for only $8"/>
    <b v="0"/>
    <n v="100000"/>
    <n v="8537"/>
    <s v="canceled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n v="2015"/>
    <x v="16"/>
    <x v="1"/>
  </r>
  <r>
    <n v="1044"/>
    <s v="Podcast for fun! (Canceled)"/>
    <s v="Hi. I'm looking to raise some funds to get some microphones, some interfaces to hook XLR to my iPad/iPhone/iMac. Plus some other stuff."/>
    <b v="0"/>
    <n v="7000"/>
    <n v="6"/>
    <s v="canceled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  <n v="2015"/>
    <x v="16"/>
    <x v="1"/>
  </r>
  <r>
    <n v="1045"/>
    <s v="In Case Of Emergency (Canceled)"/>
    <s v="In Case Of Emergency is a radio talk show for preppers, beginning preppers, and with preparedness in mind."/>
    <b v="0"/>
    <n v="10000"/>
    <n v="266"/>
    <s v="canceled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n v="2014"/>
    <x v="16"/>
    <x v="1"/>
  </r>
  <r>
    <n v="1046"/>
    <s v="All Things Horses Podcast (Canceled)"/>
    <s v="All Things Horses is slowly becoming the greatest podcast on the internet and we are looking to upgrade the studio and software."/>
    <b v="0"/>
    <n v="3000"/>
    <n v="0"/>
    <s v="canceled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n v="2015"/>
    <x v="16"/>
    <x v="1"/>
  </r>
  <r>
    <n v="1047"/>
    <s v="Start a New Podcast (Canceled)"/>
    <s v="I wish to start a new podcast called Voices of Texas, and I want to interview interesting people of Texas each week."/>
    <b v="0"/>
    <n v="2000"/>
    <n v="1"/>
    <s v="canceled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  <n v="2014"/>
    <x v="16"/>
    <x v="1"/>
  </r>
  <r>
    <n v="1048"/>
    <s v="#MYLifeMatters Radio Show &amp; Podcast (Canceled)"/>
    <s v="#MyLifeMatters features compelling stories of students &amp; young adults who overcame challenges to take ownership of their lives."/>
    <b v="0"/>
    <n v="15000"/>
    <n v="212"/>
    <s v="canceled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  <n v="2016"/>
    <x v="16"/>
    <x v="1"/>
  </r>
  <r>
    <n v="1049"/>
    <s v="J1 (Canceled)"/>
    <s v="------"/>
    <b v="0"/>
    <n v="12000"/>
    <n v="0"/>
    <s v="canceled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n v="2016"/>
    <x v="16"/>
    <x v="1"/>
  </r>
  <r>
    <n v="1050"/>
    <s v="The (Secular) Barbershop Podcast (Canceled)"/>
    <s v="Secularism is on the rise and I hear you.Talk to me."/>
    <b v="0"/>
    <n v="2500"/>
    <n v="0"/>
    <s v="canceled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n v="2015"/>
    <x v="16"/>
    <x v="1"/>
  </r>
  <r>
    <n v="1051"/>
    <s v="Now You Know Podcast (Canceled)"/>
    <s v="Inspired by some great podcasters as well as my desire to learn from many people about many topics, plus just to inform people."/>
    <b v="0"/>
    <n v="500"/>
    <n v="0"/>
    <s v="canceled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n v="2014"/>
    <x v="16"/>
    <x v="1"/>
  </r>
  <r>
    <n v="1052"/>
    <s v="Big Daddy's Long Ass Road Trip To W.S.O.P. 2016! Podcasts!"/>
    <s v="Production costs for middle aged comics sharing cross USA country road trip experience via www.bigdaddyroadshow.com Podcasts.ComedySHOW"/>
    <b v="0"/>
    <n v="4336"/>
    <n v="0"/>
    <s v="canceled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n v="2016"/>
    <x v="16"/>
    <x v="1"/>
  </r>
  <r>
    <n v="1053"/>
    <s v="A day in the life of...(podcast) (Canceled)"/>
    <s v="How well do you know the stranger walking past you or the neighbor up the street? Extraordinary stories told by everyday people."/>
    <b v="0"/>
    <n v="1500"/>
    <n v="15"/>
    <s v="canceled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n v="2017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b v="0"/>
    <n v="2500"/>
    <n v="0"/>
    <s v="canceled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n v="2014"/>
    <x v="16"/>
    <x v="1"/>
  </r>
  <r>
    <n v="1055"/>
    <s v="The Smile High Podcast Club Season 3 (Canceled)"/>
    <s v="This project is to fund Season 3 of the SHPC.  Our plan is to produce 24 more spectacular episodes to share with the world."/>
    <b v="0"/>
    <n v="3500"/>
    <n v="0"/>
    <s v="canceled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n v="2016"/>
    <x v="16"/>
    <x v="1"/>
  </r>
  <r>
    <n v="1056"/>
    <s v="Suburban Disorder Podcast (Canceled)"/>
    <s v="a podcast about everyday life, friends talking about music, movies, tv, relationships. conversations we have all had and can relate to"/>
    <b v="0"/>
    <n v="10000"/>
    <n v="0"/>
    <s v="canceled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n v="2015"/>
    <x v="16"/>
    <x v="1"/>
  </r>
  <r>
    <n v="1057"/>
    <s v="Support Independent Media (Canceled)"/>
    <s v="Sayin it Plain is a Independent Radio Show created to inform the public and empower the community."/>
    <b v="0"/>
    <n v="10000"/>
    <n v="0"/>
    <s v="canceled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n v="2016"/>
    <x v="16"/>
    <x v="1"/>
  </r>
  <r>
    <n v="1058"/>
    <s v="The Body Politic Radio (Canceled)"/>
    <s v="An investigative series on 790 KABC Radio on the ravages of addiction and what options millions of people have for hopeful recovery."/>
    <b v="0"/>
    <n v="40000"/>
    <n v="0"/>
    <s v="canceled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n v="2015"/>
    <x v="16"/>
    <x v="1"/>
  </r>
  <r>
    <n v="1059"/>
    <s v="Voice Over Artist (Canceled)"/>
    <s v="Turning myself into a vocal artist."/>
    <b v="0"/>
    <n v="1100"/>
    <n v="0"/>
    <s v="canceled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n v="2015"/>
    <x v="16"/>
    <x v="1"/>
  </r>
  <r>
    <n v="1060"/>
    <s v="Reality  Check (Canceled)"/>
    <s v="Reality Check is a weekly Internet Radio Show. Along with my co-host and engineer we discuss the issues of the day relevant to you!."/>
    <b v="0"/>
    <n v="5000"/>
    <n v="50"/>
    <s v="canceled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n v="2015"/>
    <x v="16"/>
    <x v="1"/>
  </r>
  <r>
    <n v="1061"/>
    <s v="Chat Box 23 (Canceled)"/>
    <s v="T.O., Adi &amp; Mercedes discuss their point of views, women's issues &amp; Hollywood Hotties."/>
    <b v="0"/>
    <n v="4000"/>
    <n v="0"/>
    <s v="canceled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n v="2016"/>
    <x v="16"/>
    <x v="1"/>
  </r>
  <r>
    <n v="1062"/>
    <s v="RETURNING AT A LATER DATE"/>
    <s v="SEE US ON PATREON www.badgirlartwork.com"/>
    <b v="0"/>
    <n v="199"/>
    <n v="190"/>
    <s v="canceled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n v="2016"/>
    <x v="16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b v="0"/>
    <n v="1000"/>
    <n v="0"/>
    <s v="canceled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n v="2016"/>
    <x v="16"/>
    <x v="1"/>
  </r>
  <r>
    <n v="1064"/>
    <s v="Vineyard Valley - A Social Winemaking Game!"/>
    <s v="Make wine from seed to bottle; build, socialize, sell, and relax in Vineyard Valley - a social, sandbox, free to play business sim!"/>
    <b v="0"/>
    <n v="90000"/>
    <n v="8077"/>
    <s v="failed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n v="2013"/>
    <x v="17"/>
    <x v="1"/>
  </r>
  <r>
    <n v="1065"/>
    <s v="Diggers Fall tactical multiplayer pc shooter"/>
    <s v="Need funds for an Australian fps mp shooter pc game called Diggers Fall were china invades Aus, cost for advertising and settings menu."/>
    <b v="0"/>
    <n v="3000"/>
    <n v="81"/>
    <s v="failed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n v="2014"/>
    <x v="17"/>
    <x v="1"/>
  </r>
  <r>
    <n v="1066"/>
    <s v="So I'm A Dark Lord"/>
    <s v="A parody of old school RPGs where you are a new Dark Lord on a quest to amass monsters and allies on your side."/>
    <b v="0"/>
    <n v="150000"/>
    <n v="5051"/>
    <s v="failed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n v="2013"/>
    <x v="17"/>
    <x v="1"/>
  </r>
  <r>
    <n v="1067"/>
    <s v="Fate Fighters - The Ultimate Decision Maker"/>
    <s v="Canâ€™t make up your mind about something? Simply type in your two options and let the fighters of fate decide for you!"/>
    <b v="0"/>
    <n v="500"/>
    <n v="130"/>
    <s v="failed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n v="2013"/>
    <x v="17"/>
    <x v="1"/>
  </r>
  <r>
    <n v="1068"/>
    <s v="The Quest To Save Hip Hop"/>
    <s v="THE QUEST TO SAVE HIP HOP is an old school beat em up st game that has a focus on old school hip hop and new age hip hop coming to pc."/>
    <b v="0"/>
    <n v="30000"/>
    <n v="45"/>
    <s v="failed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n v="2016"/>
    <x v="17"/>
    <x v="1"/>
  </r>
  <r>
    <n v="1069"/>
    <s v="Until The End (PC, Mac, and Linux)"/>
    <s v="A run-n-gun zombie survival game where you scavenge for items to make the night a little less scary."/>
    <b v="0"/>
    <n v="2200"/>
    <n v="850"/>
    <s v="failed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n v="2013"/>
    <x v="17"/>
    <x v="1"/>
  </r>
  <r>
    <n v="1070"/>
    <s v="Prez Games: Do You Have What it Takes to Win the Presidency?"/>
    <s v="A deck building game where you build your campaign plans, raise cash and gain power in a drive to win the White House."/>
    <b v="0"/>
    <n v="10000"/>
    <n v="70"/>
    <s v="failed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  <n v="2012"/>
    <x v="17"/>
    <x v="1"/>
  </r>
  <r>
    <n v="1071"/>
    <s v="DJ's Bane"/>
    <s v="I'm making a game where you choose how you want to kill the DJ, so you yourself can decide what music will be played at the party."/>
    <b v="0"/>
    <n v="100"/>
    <n v="0"/>
    <s v="failed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n v="2015"/>
    <x v="17"/>
    <x v="1"/>
  </r>
  <r>
    <n v="1072"/>
    <s v="World Defense : Tower Defense"/>
    <s v="A tower defense game that is played anywhere on the earth's surface!  This project is to expand it to be multiplayer and mod support."/>
    <b v="0"/>
    <n v="75000"/>
    <n v="51"/>
    <s v="failed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n v="2014"/>
    <x v="17"/>
    <x v="1"/>
  </r>
  <r>
    <n v="1073"/>
    <s v="Rainbow Ball to the Iphone"/>
    <s v="We want to bring our Game Rainbow Ball to the iphone and to do that we need a little help"/>
    <b v="0"/>
    <n v="750"/>
    <n v="10"/>
    <s v="failed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  <n v="2011"/>
    <x v="17"/>
    <x v="1"/>
  </r>
  <r>
    <n v="1074"/>
    <s v="Kingdom Espionage"/>
    <s v="An ambitious multiplayer game set in fantastical medieval world where you must defend your castle while attacking others to gain ranks!"/>
    <b v="0"/>
    <n v="54000"/>
    <n v="3407"/>
    <s v="failed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n v="2013"/>
    <x v="17"/>
    <x v="1"/>
  </r>
  <r>
    <n v="1075"/>
    <s v="Towers Of The Apocalypse"/>
    <s v="Fully 3D, post Apocalyptic themed tower defense video game. New take on the genre."/>
    <b v="0"/>
    <n v="1000"/>
    <n v="45"/>
    <s v="failed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  <n v="2012"/>
    <x v="17"/>
    <x v="1"/>
  </r>
  <r>
    <n v="1076"/>
    <s v="Kaptain Brawe 2: A Space Travesty"/>
    <s v="A comical point and click adventure by veteran team of Broken Sword and Monkey Island fame - Steve Ince and Bill Tiller"/>
    <b v="0"/>
    <n v="75000"/>
    <n v="47074"/>
    <s v="failed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n v="2014"/>
    <x v="17"/>
    <x v="1"/>
  </r>
  <r>
    <n v="1077"/>
    <s v="Legends of Callasia [Demo Available NOW!]"/>
    <s v="An epic strategy game of world conquest with simultaneous turn-based multiplayer gameplay and no hotseat waiting"/>
    <b v="0"/>
    <n v="25000"/>
    <n v="7344"/>
    <s v="failed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n v="2015"/>
    <x v="17"/>
    <x v="1"/>
  </r>
  <r>
    <n v="1078"/>
    <s v="New iPad/iPhone game development software needed"/>
    <s v="I am looking to create more games for the iPad/iPhone and want to add leaderboards, which requires new game development software"/>
    <b v="0"/>
    <n v="600"/>
    <n v="45"/>
    <s v="failed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  <n v="2011"/>
    <x v="17"/>
    <x v="1"/>
  </r>
  <r>
    <n v="1079"/>
    <s v="Sirius Online, an indie Space MMO"/>
    <s v="Sirius Online is currently the work of two brothers striving to bring the Era of Freelancer back, adding dynamic markets and more."/>
    <b v="0"/>
    <n v="26000"/>
    <n v="678"/>
    <s v="failed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n v="2016"/>
    <x v="17"/>
    <x v="1"/>
  </r>
  <r>
    <n v="1080"/>
    <s v="Skullforge: The Hunt"/>
    <s v="A fantasy action RPG which follows an elven ex-slave on a journey of magic, revenge, intrigue, and deceit."/>
    <b v="0"/>
    <n v="20000"/>
    <n v="1821"/>
    <s v="failed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n v="2014"/>
    <x v="17"/>
    <x v="1"/>
  </r>
  <r>
    <n v="1081"/>
    <s v="The Creature"/>
    <s v="Finishing your last job before you retire until a disaster strikes the cargo ship can you survive The Creature?"/>
    <b v="0"/>
    <n v="68000"/>
    <n v="12"/>
    <s v="failed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  <n v="2014"/>
    <x v="17"/>
    <x v="1"/>
  </r>
  <r>
    <n v="1082"/>
    <s v="T-Fighter: Code Name M - Mobile Edition"/>
    <s v="Challenge your trivia skills in this action oriented game against several opponents across time."/>
    <b v="0"/>
    <n v="10000"/>
    <n v="56"/>
    <s v="failed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n v="2012"/>
    <x v="17"/>
    <x v="1"/>
  </r>
  <r>
    <n v="1083"/>
    <s v="Video Game Store That Can Beat Out Any Other"/>
    <s v="We want to take everything video game related people have seen since 1978 to now and turn it into the top gamer lounge in canada !"/>
    <b v="0"/>
    <n v="50000"/>
    <n v="410"/>
    <s v="failed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  <n v="2014"/>
    <x v="17"/>
    <x v="1"/>
  </r>
  <r>
    <n v="1084"/>
    <s v="My own channel"/>
    <s v="I want to start my own channel for gaming"/>
    <b v="0"/>
    <n v="550"/>
    <n v="0"/>
    <s v="failed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n v="2014"/>
    <x v="17"/>
    <x v="1"/>
  </r>
  <r>
    <n v="1085"/>
    <s v="Sun Dryd Studios"/>
    <s v="The new kid on the block. Re-imagining old games and creating new ones. Ship, Lazer, Rock is first."/>
    <b v="0"/>
    <n v="30000"/>
    <n v="1026"/>
    <s v="failed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  <n v="2016"/>
    <x v="17"/>
    <x v="1"/>
  </r>
  <r>
    <n v="1086"/>
    <s v="Cyber Universe Online"/>
    <s v="Humanity's future in the Galaxy"/>
    <b v="0"/>
    <n v="18000"/>
    <n v="15"/>
    <s v="failed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  <n v="2014"/>
    <x v="17"/>
    <x v="1"/>
  </r>
  <r>
    <n v="1087"/>
    <s v="Idle Gamers"/>
    <s v="Idle gamers are the group of gamers worth watching play video games. We have a back log of video ideas and want to entertain you."/>
    <b v="0"/>
    <n v="1100"/>
    <n v="0"/>
    <s v="failed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n v="2014"/>
    <x v="17"/>
    <x v="1"/>
  </r>
  <r>
    <n v="1088"/>
    <s v="Still Alive"/>
    <s v="A fresh twist on survival games. Intense, high-stakes 30 minute rounds for up to 10 players."/>
    <b v="0"/>
    <n v="45000"/>
    <n v="6382.34"/>
    <s v="failed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n v="2014"/>
    <x v="17"/>
    <x v="1"/>
  </r>
  <r>
    <n v="1089"/>
    <s v="Farabel"/>
    <s v="Farabel is a single player turn-based fantasy strategy game for Mac/PC/Linux"/>
    <b v="0"/>
    <n v="15000"/>
    <n v="1174"/>
    <s v="failed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n v="2015"/>
    <x v="17"/>
    <x v="1"/>
  </r>
  <r>
    <n v="1090"/>
    <s v="Help Jumpy Punch Prosper!!"/>
    <s v="A sci-fi platformer game inspired by a certain blue hedgehog and Italian plumber. Jump, fight, dodge and sprint your way to victory."/>
    <b v="0"/>
    <n v="12999"/>
    <n v="5"/>
    <s v="failed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  <n v="2015"/>
    <x v="17"/>
    <x v="1"/>
  </r>
  <r>
    <n v="1091"/>
    <s v="London Revolution - Open World RPG Minecraft Server"/>
    <s v="London Revolution is a Minecraft server in development. This is an open world RPG FPS server with questing and ruthless gangs."/>
    <b v="0"/>
    <n v="200"/>
    <n v="25"/>
    <s v="failed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n v="2016"/>
    <x v="17"/>
    <x v="1"/>
  </r>
  <r>
    <n v="1092"/>
    <s v="toggleme. - the next phenom in mobile gaming"/>
    <s v="toggleme. is the next breakout mobile game.Addictive gameplay, phenomenal design, real life rewards for achievements, and a great story"/>
    <b v="0"/>
    <n v="2000"/>
    <n v="21"/>
    <s v="failed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  <n v="2012"/>
    <x v="17"/>
    <x v="1"/>
  </r>
  <r>
    <n v="1093"/>
    <s v="Help get &quot;Don't Look&quot; on Steam Greenlight!"/>
    <s v="A little girl living isolated in the Canadian Rockies, you find your self  being lured into the hills in the middle of the night."/>
    <b v="0"/>
    <n v="300"/>
    <n v="42.25"/>
    <s v="failed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n v="2016"/>
    <x v="17"/>
    <x v="1"/>
  </r>
  <r>
    <n v="1094"/>
    <s v="Sprocket Junkie"/>
    <s v="An action racing game for iOS. Set in a steampunk world, players battle their way to the finish line on customizable rocket engines!"/>
    <b v="0"/>
    <n v="18000"/>
    <n v="3294.01"/>
    <s v="failed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n v="2011"/>
    <x v="17"/>
    <x v="1"/>
  </r>
  <r>
    <n v="1095"/>
    <s v="Project Snowstorm"/>
    <s v="MMORPG with Real-Time Pet Battles, Expansive 3D World and Ranked Individual &amp; Guild PvP arenas all on your mobile device!"/>
    <b v="0"/>
    <n v="500000"/>
    <n v="25174"/>
    <s v="failed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n v="2013"/>
    <x v="17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b v="0"/>
    <n v="12000"/>
    <n v="2152"/>
    <s v="failed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n v="2014"/>
    <x v="17"/>
    <x v="1"/>
  </r>
  <r>
    <n v="1097"/>
    <s v="Rabbly"/>
    <s v="Rabbly is action-adventure game. Is about a scientist going on an adventure, to find rare materials in another galaxy."/>
    <b v="0"/>
    <n v="100000"/>
    <n v="47"/>
    <s v="failed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n v="2014"/>
    <x v="17"/>
    <x v="1"/>
  </r>
  <r>
    <n v="1098"/>
    <s v="Kick, Punch... Fireball"/>
    <s v="Kick, Punch... Fireball is an FPS type arena game set inside the fantasy world."/>
    <b v="0"/>
    <n v="25000"/>
    <n v="1803"/>
    <s v="failed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n v="2014"/>
    <x v="17"/>
    <x v="1"/>
  </r>
  <r>
    <n v="1099"/>
    <s v="Xeno - A Sci-Fi FPS"/>
    <s v="Xeno is an FPS which combines all the best elements of old school and modern games to create a fresh and unique gameplay experience."/>
    <b v="0"/>
    <n v="5000"/>
    <n v="25"/>
    <s v="failed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  <n v="2015"/>
    <x v="17"/>
    <x v="1"/>
  </r>
  <r>
    <n v="1100"/>
    <s v="Aeldengald Saga Book I"/>
    <s v="A retro style puzzle rpg with a dark story. Your decisions will influence the world and decide the outcome of the story."/>
    <b v="0"/>
    <n v="4000"/>
    <n v="100"/>
    <s v="failed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  <n v="2016"/>
    <x v="17"/>
    <x v="1"/>
  </r>
  <r>
    <n v="1101"/>
    <s v="Strain Wars"/>
    <s v="Different strains of marijuana leafs battling to the death to see which one is the top strain."/>
    <b v="0"/>
    <n v="100000"/>
    <n v="41"/>
    <s v="failed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n v="2016"/>
    <x v="17"/>
    <x v="1"/>
  </r>
  <r>
    <n v="1102"/>
    <s v="Runers"/>
    <s v="Runers is a top-down rogue-like shooter where as you advance you create more powerful spells and fight fierce monsters and bosses."/>
    <b v="0"/>
    <n v="8000"/>
    <n v="425"/>
    <s v="failed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n v="2013"/>
    <x v="17"/>
    <x v="1"/>
  </r>
  <r>
    <n v="1103"/>
    <s v="The Morgue"/>
    <s v="&quot;I go to work... I classify the bodies and store them accordingly... Sometimes I here noises... Other times is see her..."/>
    <b v="0"/>
    <n v="15000"/>
    <n v="243"/>
    <s v="failed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n v="2016"/>
    <x v="17"/>
    <x v="1"/>
  </r>
  <r>
    <n v="1104"/>
    <s v="Street Heroes - A Facebook Beat 'em Up"/>
    <s v="Street Heroes is a retro 2D side-scrolling multiplayer beat 'em up for Facebook that brings classic arcade fun to a social platform"/>
    <s v="Comedy"/>
    <n v="60000"/>
    <n v="2971"/>
    <s v="failed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n v="2014"/>
    <x v="17"/>
    <x v="1"/>
  </r>
  <r>
    <n v="1105"/>
    <s v="Nightmare Zombies"/>
    <s v="Nightmare Zombies is the first Oculus Rift Only immersive zombie simulator in the Post-Apocalypse urban environment of New York City."/>
    <b v="0"/>
    <n v="900000"/>
    <n v="1431"/>
    <s v="failed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n v="2014"/>
    <x v="17"/>
    <x v="1"/>
  </r>
  <r>
    <n v="1106"/>
    <s v="Backyard Zombies"/>
    <s v="Collect coins and save civilians while you blast your way through tons of zombies! Unlock new characters and levels!"/>
    <b v="0"/>
    <n v="400"/>
    <n v="165"/>
    <s v="failed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n v="2012"/>
    <x v="17"/>
    <x v="1"/>
  </r>
  <r>
    <n v="1107"/>
    <s v="The kidcade is the next big thing in the home entertainment"/>
    <s v="Enjoy video games, online surfing, and communications in privacy with Kid Cade, from Crestview, Florida. Our company has created a comp"/>
    <b v="0"/>
    <n v="10000"/>
    <n v="0"/>
    <s v="failed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n v="2014"/>
    <x v="17"/>
    <x v="1"/>
  </r>
  <r>
    <n v="1108"/>
    <s v="Urbania: Create the future"/>
    <s v="Environmental awareness using social games where players are challenged to pursue sustainable development in the city of the future."/>
    <b v="0"/>
    <n v="25000"/>
    <n v="732.5"/>
    <s v="failed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n v="2012"/>
    <x v="17"/>
    <x v="1"/>
  </r>
  <r>
    <n v="1109"/>
    <s v="1985 Video Game Museum/Arcade/Game Lounge/Event Center"/>
    <s v="Our goal is to open a video game museum, art gallery, free play arcade, game lounge, cosplay and event center here in Flint Michigan!"/>
    <b v="0"/>
    <n v="10000"/>
    <n v="45"/>
    <s v="failed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  <n v="2016"/>
    <x v="17"/>
    <x v="1"/>
  </r>
  <r>
    <n v="1110"/>
    <s v="PSI - Role Playing Game"/>
    <s v="PSI is a game about a group of people dealing with the effects of Nightmares becoming reality, life will never be the same."/>
    <b v="0"/>
    <n v="50000"/>
    <n v="255"/>
    <s v="failed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n v="2012"/>
    <x v="17"/>
    <x v="1"/>
  </r>
  <r>
    <n v="1111"/>
    <s v="Funding HyperLight Studios"/>
    <s v="We are bringing a new gaming experience to the field. One that will connect a community of people and servers from around the world."/>
    <b v="0"/>
    <n v="2500"/>
    <n v="1"/>
    <s v="failed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  <n v="2015"/>
    <x v="17"/>
    <x v="1"/>
  </r>
  <r>
    <n v="1112"/>
    <s v="Johnny Rocketfingers: Violent Point &amp; Click Adventure!"/>
    <s v="Tarantino-esque Adventure Game on Steroids Inspired by LucasArts, Gritty Action Movies and 1940's Animation"/>
    <b v="0"/>
    <n v="88000"/>
    <n v="31272.92"/>
    <s v="failed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n v="2014"/>
    <x v="17"/>
    <x v="1"/>
  </r>
  <r>
    <n v="1113"/>
    <s v="A YouTube Gaming Channel"/>
    <s v="A start up YouTube PC Gaming channel named ''Jeansie''. Comprised of witty banter and slightly above average  gaming skills :)"/>
    <b v="0"/>
    <n v="1000"/>
    <n v="5"/>
    <s v="failed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  <n v="2014"/>
    <x v="17"/>
    <x v="1"/>
  </r>
  <r>
    <n v="1114"/>
    <s v="TeleRide"/>
    <s v="SciFi racing game for Android &amp; iOS platforms. Player gets a unique weapon which introduces an additional dimension to the competition."/>
    <b v="0"/>
    <n v="6000"/>
    <n v="10"/>
    <s v="failed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n v="2013"/>
    <x v="17"/>
    <x v="1"/>
  </r>
  <r>
    <n v="1115"/>
    <s v="Before You Sleep - A Survival Social Video Game"/>
    <s v="Explore the protagonist's mind. Remember. Understand. Plan ahead. Stay ahead of threats. Nurture relations. Earn the fate you choose."/>
    <b v="0"/>
    <n v="40000"/>
    <n v="53"/>
    <s v="failed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n v="2016"/>
    <x v="17"/>
    <x v="1"/>
  </r>
  <r>
    <n v="1116"/>
    <s v="Quest Remnants of Chaos"/>
    <s v="A medieval, post apocolyptic, Online, MMORPG. Class morphing, character customization game."/>
    <b v="0"/>
    <n v="500000"/>
    <n v="178.52"/>
    <s v="failed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n v="2012"/>
    <x v="17"/>
    <x v="1"/>
  </r>
  <r>
    <n v="1117"/>
    <s v="Medieval Village"/>
    <s v="Experience the Medieval in your own village. Increase your village into a city and walk through the streets."/>
    <b v="0"/>
    <n v="1000"/>
    <n v="83"/>
    <s v="failed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n v="2015"/>
    <x v="17"/>
    <x v="1"/>
  </r>
  <r>
    <n v="1118"/>
    <s v="Battle-Buddy â€“ Bringing gamers together"/>
    <s v="Ideal for social players as well as a tool for esports teams, Battle Buddy will help organise and coordinate, pugs, scrims, wars &amp; you!"/>
    <b v="0"/>
    <n v="4500"/>
    <n v="109"/>
    <s v="failed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n v="2014"/>
    <x v="17"/>
    <x v="1"/>
  </r>
  <r>
    <n v="1119"/>
    <s v="Island of Paws - A Dog and Cat RPG Game    0==]=====&gt;"/>
    <s v="Dog people and cat people unit!! Help save Paw Island from the monsters in this milti-player (50-100 Person at a time) online RPG game"/>
    <b v="0"/>
    <n v="2100"/>
    <n v="5"/>
    <s v="failed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  <n v="2014"/>
    <x v="17"/>
    <x v="1"/>
  </r>
  <r>
    <n v="1120"/>
    <s v="PlanEt Ninjahwah"/>
    <s v="Planet Ninjahwah is a highly anticipated futuristic action adventure game that will blow your mind!!"/>
    <b v="0"/>
    <n v="25000"/>
    <n v="0"/>
    <s v="failed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n v="2011"/>
    <x v="17"/>
    <x v="1"/>
  </r>
  <r>
    <n v="1121"/>
    <s v="Pwincess"/>
    <s v="An action packed, side scrolling, platform jumping, laser shooting ADVENTURE that will be fun for everyone."/>
    <s v="Comedy"/>
    <n v="250000"/>
    <n v="29"/>
    <s v="failed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  <n v="2016"/>
    <x v="17"/>
    <x v="1"/>
  </r>
  <r>
    <n v="1122"/>
    <s v="Funny Monsters (Mobile Game)"/>
    <s v="Mobile game featuring lots of funny little monsters on the run from their mad creator. Lots of gameplay elements will keep user bussy."/>
    <b v="0"/>
    <n v="3200"/>
    <n v="0"/>
    <s v="failed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n v="2013"/>
    <x v="17"/>
    <x v="1"/>
  </r>
  <r>
    <n v="1123"/>
    <s v="Droplets"/>
    <s v="Fast paced mobile game where you control a rain drop by tilting your screen. Absorb other rain drops to go faster, but avoid clouds."/>
    <b v="0"/>
    <n v="5000"/>
    <n v="11"/>
    <s v="failed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n v="2014"/>
    <x v="17"/>
    <x v="1"/>
  </r>
  <r>
    <n v="1124"/>
    <s v="Disaster Defender:Save lives in a game and in the Real World"/>
    <s v="Disaster Defender is a Mobile RPG that puts you right into the action of a Disaster, saving lives and property like a real life hero!"/>
    <b v="0"/>
    <n v="90000"/>
    <n v="425"/>
    <s v="failed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n v="2015"/>
    <x v="18"/>
    <x v="1"/>
  </r>
  <r>
    <n v="1125"/>
    <s v="Ultimate Supremacy"/>
    <s v="Ultimate Supremacy will be the ultimate in mobile gaming, if you love fighting and strategy games, you will love Ultimate Supremacy."/>
    <b v="0"/>
    <n v="3000"/>
    <n v="0"/>
    <s v="failed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n v="2015"/>
    <x v="18"/>
    <x v="1"/>
  </r>
  <r>
    <n v="1126"/>
    <s v="GAMING TO LEARN"/>
    <s v="Imagine a science class where the teacher walks in a says &quot;Take out your cell phone and play a game.&quot;"/>
    <b v="0"/>
    <n v="2000"/>
    <n v="10"/>
    <s v="failed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  <n v="2016"/>
    <x v="18"/>
    <x v="1"/>
  </r>
  <r>
    <n v="1127"/>
    <s v="ABRAcaPOCUS!!"/>
    <s v="A fast-paced, creepy/cute mobile puzzle game where you draw series of magic symbols to summon &amp; collect demons, monsters, gods, &amp; myths"/>
    <b v="0"/>
    <n v="35000"/>
    <n v="585"/>
    <s v="failed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n v="2014"/>
    <x v="18"/>
    <x v="1"/>
  </r>
  <r>
    <n v="1128"/>
    <s v="Flying Turds"/>
    <s v="#havingfunFTW"/>
    <b v="0"/>
    <n v="1000"/>
    <n v="1"/>
    <s v="failed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  <n v="2014"/>
    <x v="18"/>
    <x v="1"/>
  </r>
  <r>
    <n v="1129"/>
    <s v="Angry words with Friends"/>
    <s v="This app will provide you with the ability to use your most favorite profanities while playing a game with your friends."/>
    <b v="0"/>
    <n v="20000"/>
    <n v="21"/>
    <s v="failed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n v="2016"/>
    <x v="18"/>
    <x v="1"/>
  </r>
  <r>
    <n v="1130"/>
    <s v="Terror Interceptor Mobile Video Game"/>
    <s v="A modernized version of the classic aerial combat arcade game 1942.  Use real fighter jets to take down terrorists on a global scale."/>
    <b v="0"/>
    <n v="5000"/>
    <n v="11"/>
    <s v="failed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n v="2014"/>
    <x v="18"/>
    <x v="1"/>
  </r>
  <r>
    <n v="1131"/>
    <s v="Hot Potato - The App"/>
    <s v="Don't drop it like it's hot..Hot Potato is a battle between friends. Compete to keep Mr Potato off the ground. Who will drop him first?"/>
    <b v="0"/>
    <n v="40000"/>
    <n v="0"/>
    <s v="failed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n v="2015"/>
    <x v="18"/>
    <x v="1"/>
  </r>
  <r>
    <n v="1132"/>
    <s v="One"/>
    <s v="One is a simple mobile game about exploring the connections between all living things. Featuring hand-painted art."/>
    <b v="0"/>
    <n v="10000"/>
    <n v="1438"/>
    <s v="failed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n v="2016"/>
    <x v="18"/>
    <x v="1"/>
  </r>
  <r>
    <n v="1133"/>
    <s v="Ping"/>
    <s v="Ping is a simple game currently in the design process, where the player lives off of the power of their connection to the internet."/>
    <b v="0"/>
    <n v="3000"/>
    <n v="20"/>
    <s v="failed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  <n v="2014"/>
    <x v="18"/>
    <x v="1"/>
  </r>
  <r>
    <n v="1134"/>
    <s v="New Mario Bro's style game!"/>
    <s v="We are creating a new Mario Bro's style game called KFK:Original. It's challenging, fun and totally awesome!!!"/>
    <s v="Comedy"/>
    <n v="25000"/>
    <n v="1"/>
    <s v="failed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  <n v="2014"/>
    <x v="18"/>
    <x v="1"/>
  </r>
  <r>
    <n v="1135"/>
    <s v="Trumperama"/>
    <s v="&quot;Trumperama&quot; ist ein Jump 'n' Run Spiel im 8-Bit Stil fÃ¼r Android._x000a_Donald Trump gewinnt die Wahlen und muss gestoppt werden!"/>
    <b v="0"/>
    <n v="1000"/>
    <n v="50"/>
    <s v="failed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n v="2016"/>
    <x v="18"/>
    <x v="1"/>
  </r>
  <r>
    <n v="1136"/>
    <s v="OneLifeMen - Jeu d' Aventure smartphone en Voxel Art"/>
    <s v="Arpenter pas moins de 50 stages ne sera pas facile avec une seule vie... peut Ãªtre que les potions vous aiderons Ã  survivre ?"/>
    <b v="0"/>
    <n v="4190"/>
    <n v="270"/>
    <s v="failed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  <n v="2015"/>
    <x v="18"/>
    <x v="1"/>
  </r>
  <r>
    <n v="1137"/>
    <s v="Nodiatis RPG: Steam, Android, &amp; iOS Clients"/>
    <s v="This classic online RPG is being overhauled to run on more devices with an interface better suited for both mobile and widescreen."/>
    <b v="0"/>
    <n v="25000"/>
    <n v="9875"/>
    <s v="failed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n v="2016"/>
    <x v="18"/>
    <x v="1"/>
  </r>
  <r>
    <n v="1138"/>
    <s v="Slayers of The Dead AR- build your ultimate Zombie Fort"/>
    <s v="Have you ever wanted to build your own, ultimate zombie fort in real life? Enjoy a Zombie Apocalypse without the Apocalypse."/>
    <b v="0"/>
    <n v="35000"/>
    <n v="125"/>
    <s v="failed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n v="2017"/>
    <x v="18"/>
    <x v="1"/>
  </r>
  <r>
    <n v="1139"/>
    <s v="Soulwalker"/>
    <s v="Take control of the Void and bend it to your will as you perfect your strategy and amass your deck. The light gathers, your power grows"/>
    <b v="0"/>
    <n v="8000"/>
    <n v="5"/>
    <s v="failed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  <n v="2014"/>
    <x v="18"/>
    <x v="1"/>
  </r>
  <r>
    <n v="1140"/>
    <s v="Medieval Empire by Bear Games"/>
    <s v="We are creating the next epic Massive Multiplayer Online-Real Time Strategy game and we want you to be a part of it!"/>
    <b v="0"/>
    <n v="5000"/>
    <n v="0"/>
    <s v="failed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n v="2015"/>
    <x v="18"/>
    <x v="1"/>
  </r>
  <r>
    <n v="1141"/>
    <s v="Arena Z - Zombie Survival"/>
    <s v="I think this will be a great game!"/>
    <b v="0"/>
    <n v="500"/>
    <n v="0"/>
    <s v="failed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n v="2015"/>
    <x v="18"/>
    <x v="1"/>
  </r>
  <r>
    <n v="1142"/>
    <s v="3E Community, a company driven by YOU!"/>
    <s v="If only you could help choose and/or create the Top Chart apps with your ideas..._x000a_Want that to come true? Well here we are."/>
    <b v="0"/>
    <n v="4000"/>
    <n v="0"/>
    <s v="failed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n v="2015"/>
    <x v="18"/>
    <x v="1"/>
  </r>
  <r>
    <n v="1143"/>
    <s v="Convergence: Rift Wars"/>
    <s v="Convergence: RiftWars is a easy to approach competitive turn-based strategy game, featuring quick game play and military tactics."/>
    <b v="0"/>
    <n v="45000"/>
    <n v="186"/>
    <s v="failed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n v="2015"/>
    <x v="18"/>
    <x v="1"/>
  </r>
  <r>
    <n v="1144"/>
    <s v="We Need Your Help to Finish Our BBQ Food Truck"/>
    <s v="We need your help to finish our food truck. We are building a BBQ Food Truck to serve competition style BBQ."/>
    <s v="food"/>
    <n v="9300"/>
    <n v="0"/>
    <s v="failed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n v="2015"/>
    <x v="19"/>
    <x v="1"/>
  </r>
  <r>
    <n v="1145"/>
    <s v="A FORK IN THE ROAD food truck"/>
    <s v="Emphasizing locally and responsibly raised ingredients, serving delicious food! I need your help."/>
    <s v="food"/>
    <n v="80000"/>
    <n v="100"/>
    <s v="failed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  <n v="2014"/>
    <x v="19"/>
    <x v="1"/>
  </r>
  <r>
    <n v="1146"/>
    <s v="Sleepy PIg Barbecue: Auburn's First BBQ Food Truck"/>
    <s v="Bringing the flavor of competition BBQ to small town Auburn with the ease of a big city food truck."/>
    <s v="food"/>
    <n v="6000"/>
    <n v="530"/>
    <s v="failed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n v="2014"/>
    <x v="19"/>
    <x v="1"/>
  </r>
  <r>
    <n v="1147"/>
    <s v="baked pugtato"/>
    <s v="amazing gourmet baked potato truck with variable options for everyone, its always been my dream, help me make it come true :)."/>
    <b v="0"/>
    <n v="25000"/>
    <n v="0"/>
    <s v="failed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n v="2014"/>
    <x v="19"/>
    <x v="1"/>
  </r>
  <r>
    <n v="1148"/>
    <s v="Warren's / Adilyn's Rollin' Bistro"/>
    <s v="New local (Louisville, KY.) food truck with a refreshing spin on rolling kitchens."/>
    <b v="0"/>
    <n v="15000"/>
    <n v="73"/>
    <s v="failed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n v="2016"/>
    <x v="19"/>
    <x v="1"/>
  </r>
  <r>
    <n v="1149"/>
    <s v="The Floridian Food Truck"/>
    <s v="Bringing culturally diverse Floridian cuisine to the people!"/>
    <s v="food"/>
    <n v="50000"/>
    <n v="75"/>
    <s v="failed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  <n v="2016"/>
    <x v="19"/>
    <x v="1"/>
  </r>
  <r>
    <n v="1150"/>
    <s v="Chef Po's Food Truck"/>
    <s v="Bringing delicious authentic and fusion Taiwanese Food to the West Coast."/>
    <s v="food"/>
    <n v="2500"/>
    <n v="252"/>
    <s v="failed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  <n v="2015"/>
    <x v="19"/>
    <x v="1"/>
  </r>
  <r>
    <n v="1151"/>
    <s v="Blaze'n Pontiac Grill"/>
    <s v="Basically home style foods as huge sandwiches, burgers, and apps. Limitited to NOTHING. Irish,Mexican, cajÃ£n, southern bqq even veggies"/>
    <b v="0"/>
    <n v="25000"/>
    <n v="0"/>
    <s v="failed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n v="2015"/>
    <x v="19"/>
    <x v="1"/>
  </r>
  <r>
    <n v="1152"/>
    <s v="Peruvian King Food Truck"/>
    <s v="Peruvian food truck with an LA twist."/>
    <s v="food"/>
    <n v="16000"/>
    <n v="911"/>
    <s v="failed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n v="2015"/>
    <x v="19"/>
    <x v="1"/>
  </r>
  <r>
    <n v="1153"/>
    <s v="The Cold Spot Mobile Trailer"/>
    <s v="A mobile concession trailer for snow cones, ice cream, smoothies and more"/>
    <b v="0"/>
    <n v="8000"/>
    <n v="50"/>
    <s v="failed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  <n v="2015"/>
    <x v="19"/>
    <x v="1"/>
  </r>
  <r>
    <n v="1154"/>
    <s v="Food Truck Funding"/>
    <s v="We're about to launch our first ever food truck to share our amazing food and we need your help! Be a part of our truck!"/>
    <s v="food"/>
    <n v="5000"/>
    <n v="325"/>
    <s v="failed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n v="2015"/>
    <x v="19"/>
    <x v="1"/>
  </r>
  <r>
    <n v="1155"/>
    <s v="Mobile Coffee Cart with a Purpose"/>
    <s v="I am on a mission to offer as many people as I can a great healthy coffee, tea, and snacks by using healthy products and ingredients."/>
    <b v="0"/>
    <n v="25000"/>
    <n v="188"/>
    <s v="failed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  <n v="2014"/>
    <x v="19"/>
    <x v="1"/>
  </r>
  <r>
    <n v="1156"/>
    <s v="Harley Hawg Dogs, Inc"/>
    <s v="A Food Truck featuring Deep Fried Natural Casing Beef/Pork mix Hot Dogs, New York Style Rippers. Also serving Fresh Cut Fries."/>
    <b v="0"/>
    <n v="6500"/>
    <n v="0"/>
    <s v="failed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n v="2015"/>
    <x v="19"/>
    <x v="1"/>
  </r>
  <r>
    <n v="1157"/>
    <s v="BIGFOOT BBQ - Flavors As Big As Sasquatch Himself"/>
    <s v="When the smoke clears, folks in Albany are going to experience the best barbeque they'll ever have! Got the flavor, need some funding."/>
    <b v="0"/>
    <n v="10000"/>
    <n v="151"/>
    <s v="failed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n v="2014"/>
    <x v="19"/>
    <x v="1"/>
  </r>
  <r>
    <n v="1158"/>
    <s v="Help me build my Tiny House Cupcake Bakery - Phase 1"/>
    <s v="It's been my dream to start my own cupcake bakery and it's now or never. Help me take the first steps toward building my dream."/>
    <b v="0"/>
    <n v="7500"/>
    <n v="35"/>
    <s v="failed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n v="2014"/>
    <x v="19"/>
    <x v="1"/>
  </r>
  <r>
    <n v="1159"/>
    <s v="Skewed Up Food Truck"/>
    <s v="Skewed Up food truck is my dream and need help getting it started, presenting some to the bank for my loan, spice up logo, etc."/>
    <s v="food"/>
    <n v="6750"/>
    <n v="0"/>
    <s v="failed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n v="2015"/>
    <x v="19"/>
    <x v="1"/>
  </r>
  <r>
    <n v="1160"/>
    <s v="Harvest Grub Eatery...Mobile Eatery...Fresh Seasonal Grub!"/>
    <s v="Food is a lifestyle...the art, the challenge, and the happiness is the wealth I seek....join me on my journey to success."/>
    <b v="0"/>
    <n v="30000"/>
    <n v="1155"/>
    <s v="failed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n v="2015"/>
    <x v="19"/>
    <x v="1"/>
  </r>
  <r>
    <n v="1161"/>
    <s v="Pyros Brick Oven Pizza in a Food Truck."/>
    <s v="Amazing delicious pizza a real hit a true niche that has not been explored ground floor opportunity in food trucks done by a real chef"/>
    <s v="food"/>
    <n v="18000"/>
    <n v="0"/>
    <s v="failed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n v="2015"/>
    <x v="19"/>
    <x v="1"/>
  </r>
  <r>
    <n v="1162"/>
    <s v="Super Natural Kooking"/>
    <s v="Solar Powered, Recycled Fryer Oil for Truck Fuel, Locally Grown Organic &amp; Hormone Free Foods, Pop-up Bands, Private Party and Functions"/>
    <b v="0"/>
    <n v="60000"/>
    <n v="35"/>
    <s v="failed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  <n v="2014"/>
    <x v="19"/>
    <x v="1"/>
  </r>
  <r>
    <n v="1163"/>
    <s v="When I become awesome, I will cater an event for you!!"/>
    <s v="Cooking is my passion.Lets take my passion to another level,by sending me to a culinary school, I WILL be one of the best chefs ever!"/>
    <b v="0"/>
    <n v="5200"/>
    <n v="0"/>
    <s v="failed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n v="2014"/>
    <x v="19"/>
    <x v="1"/>
  </r>
  <r>
    <n v="1164"/>
    <s v="Bayou Classic BBQ"/>
    <s v="Bayou Classic BBQ will be  Mansura,LA _x000a_newest and best mobile food truck_x000a_serving delicious BBQ Georgia style slow_x000a_smoke BBQ!"/>
    <b v="0"/>
    <n v="10000"/>
    <n v="0"/>
    <s v="failed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n v="2016"/>
    <x v="19"/>
    <x v="1"/>
  </r>
  <r>
    <n v="1165"/>
    <s v="Cupcake Wars Winners: Dreamy Creations Cupcake Truck"/>
    <s v="Join us in transforming Dreamy Creations truck into a food truck so we can bring you the most delicious cupcakes to your neighborhood!"/>
    <b v="0"/>
    <n v="10000"/>
    <n v="2070.5"/>
    <s v="failed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n v="2014"/>
    <x v="19"/>
    <x v="1"/>
  </r>
  <r>
    <n v="1166"/>
    <s v="Fire On High: Organic Food Truck on a Mission"/>
    <s v="Making delicious healthy food affordable &amp; accessible to ALL Cincinnati neighborhoods. Locally sourced, seasonally-inspired menu"/>
    <s v="food"/>
    <n v="15000"/>
    <n v="2871"/>
    <s v="failed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n v="2015"/>
    <x v="19"/>
    <x v="1"/>
  </r>
  <r>
    <n v="1167"/>
    <s v="Empanada Express Food Truck"/>
    <s v="A mobile food truck serving up a Latino-inspired fusion cuisine using fresh, local, &amp; organic ingredients!"/>
    <s v="food"/>
    <n v="60000"/>
    <n v="979"/>
    <s v="failed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n v="2014"/>
    <x v="19"/>
    <x v="1"/>
  </r>
  <r>
    <n v="1168"/>
    <s v="SiMpLy FreSH fOoD TrUck"/>
    <s v="Simply fresh farm to table on wheels working close with local farms to ensure the highest of quality of product ."/>
    <s v="food"/>
    <n v="18000"/>
    <n v="1020"/>
    <s v="failed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  <n v="2016"/>
    <x v="19"/>
    <x v="1"/>
  </r>
  <r>
    <n v="1169"/>
    <s v="FREE Shuttle Service in Downtown Los Angeles"/>
    <s v="Our service provides door-to-door shuttle transportation in Downtown Los Angeles. FREE to passengers - driver tip appreciated."/>
    <b v="0"/>
    <n v="10000"/>
    <n v="17"/>
    <s v="failed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  <n v="2015"/>
    <x v="19"/>
    <x v="1"/>
  </r>
  <r>
    <n v="1170"/>
    <s v="Its A Rib Thing"/>
    <s v="They are sweet, sticky and incredibly addictive. People are left with a huge smile and a full stomach but still ask for more!!!"/>
    <b v="0"/>
    <n v="25000"/>
    <n v="100"/>
    <s v="failed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  <n v="2015"/>
    <x v="19"/>
    <x v="1"/>
  </r>
  <r>
    <n v="1171"/>
    <s v="The Mean Green Purple Machine"/>
    <s v="Tulsa's first true biodiesel, alternative energy powered food truck! Oh yeah, and delicious food!"/>
    <b v="0"/>
    <n v="25000"/>
    <n v="25"/>
    <s v="failed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  <n v="2014"/>
    <x v="19"/>
    <x v="1"/>
  </r>
  <r>
    <n v="1172"/>
    <s v="let your dayz take you to the dogs."/>
    <s v="Bringing YOUR favorite dog recipes to the streets."/>
    <b v="0"/>
    <n v="9000"/>
    <n v="0"/>
    <s v="failed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n v="2014"/>
    <x v="19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s v="food"/>
    <n v="125000"/>
    <n v="30"/>
    <s v="failed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  <n v="2015"/>
    <x v="19"/>
    <x v="1"/>
  </r>
  <r>
    <n v="1174"/>
    <s v="Give The Black Burro a Stable Stable"/>
    <s v="Help me purchase a parking space to be the Burro's permanant home, I need your help to raise $15,000!"/>
    <b v="0"/>
    <n v="15000"/>
    <n v="886"/>
    <s v="failed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n v="2016"/>
    <x v="19"/>
    <x v="1"/>
  </r>
  <r>
    <n v="1175"/>
    <s v="Bad To The Cone Food Service ATX"/>
    <s v="&quot;Create-Your-Cone&quot;. Freshly made waffle cones stuffed with your choice of yummy ingredients, or frozen yogurt!"/>
    <s v="food"/>
    <n v="20000"/>
    <n v="585"/>
    <s v="failed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  <n v="2015"/>
    <x v="19"/>
    <x v="1"/>
  </r>
  <r>
    <n v="1176"/>
    <s v="Mirlin's Sushi"/>
    <s v="Mirlins Sushi!_x000a_Find us on Facebook!_x000a_(Gives backers a voice, and a direct link to us! No kickstarter disappearing act here!)"/>
    <b v="0"/>
    <n v="175000"/>
    <n v="10"/>
    <s v="failed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  <n v="2017"/>
    <x v="19"/>
    <x v="1"/>
  </r>
  <r>
    <n v="1177"/>
    <s v="Funnel Cakes come to the UK!"/>
    <s v="Its CRAZY the UK is still in the dark about funnel cakes! We want to convert a trailer and show the country what they've been missing!"/>
    <b v="0"/>
    <n v="6000"/>
    <n v="0"/>
    <s v="failed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n v="2014"/>
    <x v="19"/>
    <x v="1"/>
  </r>
  <r>
    <n v="1178"/>
    <s v="Thella's, food, tacos, burritos, health"/>
    <s v="Hi, Thella's is an idea of a local inexpensive burrito truck, where we want take the delicious burritos and tacos to whole new level"/>
    <b v="0"/>
    <n v="75000"/>
    <n v="5"/>
    <s v="failed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  <n v="2014"/>
    <x v="19"/>
    <x v="1"/>
  </r>
  <r>
    <n v="1179"/>
    <s v="El Camion Roja"/>
    <s v="Mexican Style Food Truck, run by a Red Seal Chef, in a town with NO MEXICAN FOOD! That is a culinary emergency situation!"/>
    <b v="0"/>
    <n v="60000"/>
    <n v="3200"/>
    <s v="failed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  <n v="2015"/>
    <x v="19"/>
    <x v="1"/>
  </r>
  <r>
    <n v="1180"/>
    <s v="Hogzilla S.O.W. (Squeals On Wheels) A Veteran Owned Company"/>
    <s v="We would like to start a military-themed food truck to serve the Battle Creek/Kalamazoo area."/>
    <b v="0"/>
    <n v="50000"/>
    <n v="5875"/>
    <s v="failed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n v="2014"/>
    <x v="19"/>
    <x v="1"/>
  </r>
  <r>
    <n v="1181"/>
    <s v="Gringo Loco Tacos Food Truck"/>
    <s v="Bringing the best tacos to the streets of Chicago!"/>
    <s v="food"/>
    <n v="50000"/>
    <n v="4"/>
    <s v="failed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  <n v="2015"/>
    <x v="19"/>
    <x v="1"/>
  </r>
  <r>
    <n v="1182"/>
    <s v="J &amp; D Rolling Smoke BBQ expansion"/>
    <s v="Two  years ago this business was started to help a local non-profit.  We have since expanded and provide jobs in our small community."/>
    <b v="0"/>
    <n v="1000"/>
    <n v="42"/>
    <s v="failed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  <n v="2016"/>
    <x v="19"/>
    <x v="1"/>
  </r>
  <r>
    <n v="1183"/>
    <s v="Freshie's Donuts Food Trailer"/>
    <s v="Help Freshie keep her dream alive by pledging to get a donut truck! She will be able to do events as well as cater to the community"/>
    <s v="food"/>
    <n v="2500"/>
    <n v="100"/>
    <s v="failed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n v="2016"/>
    <x v="19"/>
    <x v="1"/>
  </r>
  <r>
    <n v="1184"/>
    <s v="2016/2017 Cyclocross Album"/>
    <s v="This coffee table album is the chronicle of the 2016/2017 cyclocross season, the latest edition of the renowned cyclephotos books."/>
    <b v="0"/>
    <n v="22000"/>
    <n v="23086"/>
    <s v="successful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n v="2017"/>
    <x v="20"/>
    <x v="0"/>
  </r>
  <r>
    <n v="1185"/>
    <s v="Katrina  Reflections"/>
    <s v="A photo exhibition and book showcasing images and stories of our time in New Orleans, commemorating Katrinaâ€™s ten year anniversary."/>
    <b v="0"/>
    <n v="12500"/>
    <n v="13180"/>
    <s v="successful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n v="2015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b v="0"/>
    <n v="7500"/>
    <n v="8005"/>
    <s v="successful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n v="2015"/>
    <x v="20"/>
    <x v="0"/>
  </r>
  <r>
    <n v="1187"/>
    <s v="&quot;SUNDANCERS: The Men of Utah&quot;"/>
    <s v="A gorgeous monograph of sensual imagery featuring the men of Utah, shot against the incredible expanses of land they call their own."/>
    <b v="0"/>
    <n v="8750"/>
    <n v="9111"/>
    <s v="successful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n v="2015"/>
    <x v="20"/>
    <x v="0"/>
  </r>
  <r>
    <n v="1188"/>
    <s v="Because Dance."/>
    <s v="A photobook of young dancers and their inspiring stories, photographed in beautiful and unique locations."/>
    <b v="0"/>
    <n v="2000"/>
    <n v="3211"/>
    <s v="successful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n v="2016"/>
    <x v="20"/>
    <x v="0"/>
  </r>
  <r>
    <n v="1189"/>
    <s v="Road Ramblers"/>
    <s v="A couple of experienced road trippers setting out for the big one. Six months traveling in a converted bus with a book at the end."/>
    <b v="0"/>
    <n v="9000"/>
    <n v="9700"/>
    <s v="successful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n v="2016"/>
    <x v="20"/>
    <x v="0"/>
  </r>
  <r>
    <n v="1190"/>
    <s v="The Reality Of Chronic Illness - The Book"/>
    <s v="A pairing of self portraiture and writing to shed light on the reality of life with chronic illness."/>
    <b v="0"/>
    <n v="500"/>
    <n v="675"/>
    <s v="successful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n v="2014"/>
    <x v="20"/>
    <x v="0"/>
  </r>
  <r>
    <n v="1191"/>
    <s v="Good Morning Japan"/>
    <s v="A photo journal capturing 30 days of sweetness in Kyoto, Tokyo, and more. Join me to see the cutest &amp; prettiest images of Japan :)"/>
    <b v="0"/>
    <n v="2700"/>
    <n v="2945"/>
    <s v="successful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n v="2016"/>
    <x v="20"/>
    <x v="0"/>
  </r>
  <r>
    <n v="1192"/>
    <s v="Other Worlds - A Make 100 Project"/>
    <s v="A macro landscape photography art book &amp; limited edition prints. A Make 100 project."/>
    <b v="0"/>
    <n v="100"/>
    <n v="290"/>
    <s v="successful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n v="2017"/>
    <x v="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b v="0"/>
    <n v="21000"/>
    <n v="21831"/>
    <s v="successful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n v="2016"/>
    <x v="20"/>
    <x v="0"/>
  </r>
  <r>
    <n v="1194"/>
    <s v="Atlantic Light: The West Coast of Ireland in Photographs"/>
    <s v="A beautifully presented hardcover book of aerial photographs that show the west coast of Ireland as it's never been seen before."/>
    <b v="0"/>
    <n v="12500"/>
    <n v="40280"/>
    <s v="successful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n v="2015"/>
    <x v="20"/>
    <x v="0"/>
  </r>
  <r>
    <n v="1195"/>
    <s v="CALAMITA/Ã€ project"/>
    <s v="CALAMITA/Ã€ is a tool for investigating the contemporary Vajont and the topic of catastrophes in general._x000a_Â«CHE IDDIO CE LA MANDI BUONAÂ»"/>
    <b v="0"/>
    <n v="10000"/>
    <n v="13500"/>
    <s v="successful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n v="2015"/>
    <x v="20"/>
    <x v="0"/>
  </r>
  <r>
    <n v="1196"/>
    <s v="NAKED IBIZA - A Large Scale Photography Book by Dylan Rosser"/>
    <s v="A book of male nudes photographed on location in Ibiza over the last 4 years."/>
    <b v="0"/>
    <n v="14500"/>
    <n v="39137"/>
    <s v="successful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n v="2015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b v="0"/>
    <n v="15000"/>
    <n v="37994"/>
    <s v="successful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n v="2016"/>
    <x v="20"/>
    <x v="0"/>
  </r>
  <r>
    <n v="1198"/>
    <s v="The White Desert: Wildlife &amp; Antarctica photobook"/>
    <s v="The White Desert is a photo project, documenting the fragility and beauty of the planet, from the Arctic to Antarctic regions!"/>
    <b v="0"/>
    <n v="3500"/>
    <n v="9121"/>
    <s v="successful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n v="2015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b v="0"/>
    <n v="2658"/>
    <n v="2693"/>
    <s v="successful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n v="2015"/>
    <x v="20"/>
    <x v="0"/>
  </r>
  <r>
    <n v="1200"/>
    <s v="Modern Nomads"/>
    <s v="Modern Nomads Journal is an 88 page magazine style publication containing photo stories about Somalis in the Horn of Africa."/>
    <b v="0"/>
    <n v="4800"/>
    <n v="6029"/>
    <s v="successful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n v="2015"/>
    <x v="20"/>
    <x v="0"/>
  </r>
  <r>
    <n v="1201"/>
    <s v="Invisible People of Belarus"/>
    <s v="Documentary book about the lives of disabled people and Chernobyl victims living in governmental institutions called Internats"/>
    <b v="0"/>
    <n v="6000"/>
    <n v="6146.27"/>
    <s v="successful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n v="2016"/>
    <x v="20"/>
    <x v="0"/>
  </r>
  <r>
    <n v="1202"/>
    <s v="&quot;Angus O'Callaghan. Melbourne.&quot; 1968 - 1971"/>
    <s v="This coffee table book features Melbourne as never seen before through the eyes of an artist now 93 years old. Melbourne from 1968-1971"/>
    <b v="0"/>
    <n v="25000"/>
    <n v="49811"/>
    <s v="successful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n v="2015"/>
    <x v="20"/>
    <x v="0"/>
  </r>
  <r>
    <n v="1203"/>
    <s v="reAPPEARANCES   a limited edition photography book"/>
    <s v="reAPPEARANCES is a series of photographs shot with a digital toy camera, a visual and cultural journey through appearances."/>
    <b v="0"/>
    <n v="16300"/>
    <n v="16700"/>
    <s v="successful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n v="2015"/>
    <x v="20"/>
    <x v="0"/>
  </r>
  <r>
    <n v="1204"/>
    <s v="Miles From Los Angeles - A Photo Book of the Western U.S."/>
    <s v="A fine art book capturing the beauty of nature in the Western United States by landscape photographer Cheyne Walls."/>
    <b v="0"/>
    <n v="13000"/>
    <n v="13383"/>
    <s v="successful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n v="2015"/>
    <x v="20"/>
    <x v="0"/>
  </r>
  <r>
    <n v="1205"/>
    <s v="Afro-Iran:Â The Unknown Minority"/>
    <s v="A photo book by photographer Mahdi Ehsaei depicting the little known minority of Afro-Iranians in South Iran in fascinating portraits."/>
    <b v="0"/>
    <n v="13000"/>
    <n v="13112"/>
    <s v="successful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n v="2015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b v="0"/>
    <n v="900"/>
    <n v="1035"/>
    <s v="successful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n v="2017"/>
    <x v="20"/>
    <x v="0"/>
  </r>
  <r>
    <n v="1207"/>
    <s v="ITALIANA"/>
    <s v="A humanistic photo book about ancestral &amp; post-modern Italy."/>
    <b v="0"/>
    <n v="16700"/>
    <n v="17396"/>
    <s v="successful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n v="2016"/>
    <x v="20"/>
    <x v="0"/>
  </r>
  <r>
    <n v="1208"/>
    <s v="Into The Great White Sands"/>
    <s v="Help me complete the photography and publish a fine art book on White Sands National Monument, a uniquely significant place."/>
    <b v="0"/>
    <n v="10000"/>
    <n v="15530"/>
    <s v="successful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n v="2016"/>
    <x v="20"/>
    <x v="0"/>
  </r>
  <r>
    <n v="1209"/>
    <s v="Israel: An Inspiring Photographic Journey (Photobook)"/>
    <s v="This 80 page book displays 75 beautiful images of the Holy Land, site descriptions, scripture and thought provoking comments."/>
    <b v="0"/>
    <n v="6000"/>
    <n v="6360"/>
    <s v="successful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n v="2017"/>
    <x v="20"/>
    <x v="0"/>
  </r>
  <r>
    <n v="1210"/>
    <s v="Det Andra GÃ¶teborg"/>
    <s v="En fotobok om livet i det enda andra GÃ¶teborg i vÃ¤rlden"/>
    <b v="0"/>
    <n v="20000"/>
    <n v="50863"/>
    <s v="successful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n v="2015"/>
    <x v="20"/>
    <x v="0"/>
  </r>
  <r>
    <n v="1211"/>
    <s v="500 Views of Japan"/>
    <s v="From 2010 to 2015, I took over 15 000 photos in Japan. Here's 500 of them. Landscape, city view, people and so much more!"/>
    <b v="0"/>
    <n v="1000"/>
    <n v="1011"/>
    <s v="successful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n v="2016"/>
    <x v="20"/>
    <x v="0"/>
  </r>
  <r>
    <n v="1212"/>
    <s v="Faces of Yoga: A Coffee Table Photo Book"/>
    <s v="Faces of Yoga is a series of uncomfortable photos of people in strange positions. The photo book will be ready for the holiday season!"/>
    <b v="0"/>
    <n v="2500"/>
    <n v="3226"/>
    <s v="successful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n v="2015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b v="0"/>
    <n v="6500"/>
    <n v="6645"/>
    <s v="successful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n v="2016"/>
    <x v="20"/>
    <x v="0"/>
  </r>
  <r>
    <n v="1214"/>
    <s v="Framed Himalaya: Lachen Valley (Campaign Part - 2)"/>
    <s v="A coffee table book with photographs of nature's splendor from the mystical valley of Lachen in the Eastern recesses of the Himalaya."/>
    <b v="0"/>
    <n v="2000"/>
    <n v="2636"/>
    <s v="successful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n v="2015"/>
    <x v="20"/>
    <x v="0"/>
  </r>
  <r>
    <n v="1215"/>
    <s v="ShootTokyo: The Book"/>
    <s v="A photography book that brings you on a journey through Tokyo and beyond.   This is a collection of my best images from ShootTokyo."/>
    <b v="0"/>
    <n v="5000"/>
    <n v="39304.01"/>
    <s v="successful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n v="2014"/>
    <x v="20"/>
    <x v="0"/>
  </r>
  <r>
    <n v="1216"/>
    <s v="In Training: a book of Bonsai photographs"/>
    <s v="A fine art photography book taking a new look at the art of bonsai."/>
    <b v="0"/>
    <n v="14000"/>
    <n v="20398"/>
    <s v="successful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n v="2015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b v="0"/>
    <n v="26500"/>
    <n v="27189"/>
    <s v="successful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n v="2016"/>
    <x v="20"/>
    <x v="0"/>
  </r>
  <r>
    <n v="1218"/>
    <s v="The Alaska Range"/>
    <s v="The Mountaineers Books and I, Carl Battreall, have teamed up to create the first photography book of the legendary Alaska Range."/>
    <b v="0"/>
    <n v="9000"/>
    <n v="15505"/>
    <s v="successful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n v="2015"/>
    <x v="20"/>
    <x v="0"/>
  </r>
  <r>
    <n v="1219"/>
    <s v="The Box"/>
    <s v="The Box is a fine art book of Ron Amato's innovative and seductive photography project."/>
    <b v="0"/>
    <n v="16350"/>
    <n v="26024"/>
    <s v="successful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n v="2016"/>
    <x v="20"/>
    <x v="0"/>
  </r>
  <r>
    <n v="1220"/>
    <s v="All The People"/>
    <s v="A beautiful photo art book of portraits and conversations with people that may expand your idea of gender."/>
    <b v="0"/>
    <n v="15000"/>
    <n v="15565"/>
    <s v="successful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n v="2015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b v="0"/>
    <n v="2200"/>
    <n v="2451.0100000000002"/>
    <s v="successful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n v="2016"/>
    <x v="20"/>
    <x v="0"/>
  </r>
  <r>
    <n v="1222"/>
    <s v="Project Pilgrim"/>
    <s v="Project Pilgrim is my effort to work towards normalizing mental health."/>
    <b v="0"/>
    <n v="4000"/>
    <n v="11215"/>
    <s v="successful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n v="2016"/>
    <x v="20"/>
    <x v="0"/>
  </r>
  <r>
    <n v="1223"/>
    <s v="YOSEMITE PEOPLE"/>
    <s v="A photography book focusing on the people rather than the nature at Yosemite National Park."/>
    <b v="0"/>
    <n v="19800"/>
    <n v="22197"/>
    <s v="successful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n v="2016"/>
    <x v="20"/>
    <x v="0"/>
  </r>
  <r>
    <n v="1224"/>
    <s v="&quot;I Dreamed Last Night&quot; Album (Canceled)"/>
    <s v="Modern Celtic influenced CD.  Help me finish what I started before the stroke."/>
    <b v="0"/>
    <n v="15000"/>
    <n v="1060"/>
    <s v="canceled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n v="2014"/>
    <x v="21"/>
    <x v="1"/>
  </r>
  <r>
    <n v="1225"/>
    <s v="Cesar Chavez's First Music Album (Canceled)"/>
    <s v="My first music album is a collection of 9 songs honoring Mexico's prolific composer, Jose Alfredo Jimenez with my artistic vision."/>
    <b v="0"/>
    <n v="3000"/>
    <n v="132"/>
    <s v="canceled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  <n v="2013"/>
    <x v="21"/>
    <x v="1"/>
  </r>
  <r>
    <n v="1226"/>
    <s v="Pavlo is Filming  a PBS Concert Special (Canceled)"/>
    <s v="Pavlo will be independently filming his second full length PBS Special and DVD in May with director George Veras"/>
    <b v="0"/>
    <n v="50000"/>
    <n v="1937"/>
    <s v="canceled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n v="2014"/>
    <x v="21"/>
    <x v="1"/>
  </r>
  <r>
    <n v="1227"/>
    <s v="Beast of the Beats VIII Webster Hall, NY (Nov 6-9 2014)"/>
    <s v="After winning the iStandard Phoenix Producer Showcase (6/25/14)  I have been invited to Beast of the Beats VIII in New York Nov. 6-9"/>
    <b v="0"/>
    <n v="2000"/>
    <n v="0"/>
    <s v="canceled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n v="2014"/>
    <x v="21"/>
    <x v="1"/>
  </r>
  <r>
    <n v="1228"/>
    <s v="World artist Kat Maguire's debut CD entitled &quot;Gypsy&quot;"/>
    <s v="Kat is partnering with Kickstarter to raise the funds to complete her first solo World music CD &quot;Gypsy&quot;!"/>
    <b v="0"/>
    <n v="5000"/>
    <n v="1465"/>
    <s v="canceled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n v="2011"/>
    <x v="21"/>
    <x v="1"/>
  </r>
  <r>
    <n v="1229"/>
    <s v="Agni Varsha - opera by Vanraj Bhatia - world premiere"/>
    <s v="Bollywood composer Vanraj Bhatia, age 86, has written an opera based on a myth from the epic Mahabhatata. Presented in Queens May 11&amp;12"/>
    <b v="0"/>
    <n v="2750"/>
    <n v="25"/>
    <s v="canceled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  <n v="2012"/>
    <x v="21"/>
    <x v="1"/>
  </r>
  <r>
    <n v="1230"/>
    <s v="A Tribute to DC Talk:  Live Concert &amp; DVD (Canceled)"/>
    <s v="It has been close to a decade since DC Talk began their &quot;Intermission&quot;.  It is time for A Live Concert Tribute &amp; DVD Movie!"/>
    <b v="0"/>
    <n v="500000"/>
    <n v="0"/>
    <s v="canceled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n v="2011"/>
    <x v="21"/>
    <x v="1"/>
  </r>
  <r>
    <n v="1231"/>
    <s v="Villapalooza - Little Village Music Festival (Canceled)"/>
    <s v="a non-profit, free, all-day, all-ages music &amp; arts festival dedicated to promoting non-violent spaces for community engagement"/>
    <b v="0"/>
    <n v="5000"/>
    <n v="0"/>
    <s v="canceled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n v="2015"/>
    <x v="2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b v="0"/>
    <n v="5000"/>
    <n v="40"/>
    <s v="canceled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  <n v="2013"/>
    <x v="21"/>
    <x v="1"/>
  </r>
  <r>
    <n v="1233"/>
    <s v="Shakulute (Shakuhachi mouthpiece for Alto Flute) (Canceled)"/>
    <s v="A Shakulute mouthpiece will allow me to play my silver alto flute vertically  like my Japanese shakuhachis but with Western fingerings."/>
    <b v="0"/>
    <n v="1000"/>
    <n v="116"/>
    <s v="canceled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n v="2012"/>
    <x v="21"/>
    <x v="1"/>
  </r>
  <r>
    <n v="1234"/>
    <s v="Lionstar International Tour 2015 (Canceled)"/>
    <s v="We have been offered shows all over the world, to reach places and people with our music, for the experience of just doing it!"/>
    <b v="0"/>
    <n v="50000"/>
    <n v="0"/>
    <s v="canceled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n v="2015"/>
    <x v="21"/>
    <x v="1"/>
  </r>
  <r>
    <n v="1235"/>
    <s v="Afternoon of Shakuhachi and Koto Music - CD Project"/>
    <s v="We plan to make studio recordings for a CD that highlights six new works composed for our Shakuhachi and Koto Music concert series."/>
    <b v="0"/>
    <n v="7534"/>
    <n v="210"/>
    <s v="canceled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  <n v="2013"/>
    <x v="21"/>
    <x v="1"/>
  </r>
  <r>
    <n v="1236"/>
    <s v="&quot;Volando&quot; CD Release (Canceled)"/>
    <s v="Raising money to give the musicians their due."/>
    <b v="0"/>
    <n v="2500"/>
    <n v="0"/>
    <s v="canceled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n v="2012"/>
    <x v="21"/>
    <x v="1"/>
  </r>
  <r>
    <n v="1237"/>
    <s v="John Grover touches the world (Canceled)"/>
    <s v="We have the songs, concept, need to add songs and mix/package for shows in Hawaii, book dates outside of Maui and advance his message"/>
    <b v="0"/>
    <n v="25000"/>
    <n v="0"/>
    <s v="canceled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n v="2012"/>
    <x v="21"/>
    <x v="1"/>
  </r>
  <r>
    <n v="1238"/>
    <s v="Life Music-Healing through Song (Canceled)"/>
    <s v="The purpose of the album is to pull from many differenet genres but to express life circumstances to reach everyday people through song"/>
    <b v="0"/>
    <n v="1000"/>
    <n v="178"/>
    <s v="canceled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n v="2011"/>
    <x v="21"/>
    <x v="1"/>
  </r>
  <r>
    <n v="1239"/>
    <s v="Help Calmenco! finance new CD and Tour (Canceled)"/>
    <s v="Please consider helping us with our new CD and Riverdance Tour"/>
    <b v="0"/>
    <n v="2500"/>
    <n v="0"/>
    <s v="canceled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n v="2011"/>
    <x v="21"/>
    <x v="1"/>
  </r>
  <r>
    <n v="1240"/>
    <s v="Message of Peace, Love &amp; Unity (Canceled)"/>
    <s v="Sharing positive vibes of Peace, Love &amp; Unity with the World through conscious Reggae Music!"/>
    <b v="0"/>
    <n v="8000"/>
    <n v="241"/>
    <s v="canceled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n v="2013"/>
    <x v="21"/>
    <x v="1"/>
  </r>
  <r>
    <n v="1241"/>
    <s v="Create The World's Music Shack for students! (education!)"/>
    <s v="We are non-profit founders creating a forest retreat for the inner city students to record\learn music in an inspirational sanctuary."/>
    <b v="0"/>
    <n v="5000"/>
    <n v="2537"/>
    <s v="canceled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n v="2014"/>
    <x v="21"/>
    <x v="1"/>
  </r>
  <r>
    <n v="1242"/>
    <s v="Add your voice to Cellphonia 9/11 (Canceled)"/>
    <s v="Cellphonia 9/11 (http://cellphonia.org/911/) is one of the performance pieces in the Music After marathon concert on 9.11.11"/>
    <b v="0"/>
    <n v="911"/>
    <n v="5"/>
    <s v="canceled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  <n v="2011"/>
    <x v="21"/>
    <x v="1"/>
  </r>
  <r>
    <n v="1243"/>
    <s v="Letâ€™s Keep the San Jose Mexican Heritage Festival Alive!"/>
    <s v="California's premier Latino cultural festival - music, theatre, film, workshops, visual arts, cuisine and more!"/>
    <b v="0"/>
    <n v="12000"/>
    <n v="1691"/>
    <s v="canceled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n v="2011"/>
    <x v="21"/>
    <x v="1"/>
  </r>
  <r>
    <n v="1244"/>
    <s v="Theatrum Mundi releasing debut album &quot;Eyes of the Realm.&quot;"/>
    <s v="THEATRUM MUNDI releases DEBUT ALBUM! Pre-order &quot;The Eyes of the Realm&quot; and help make it happen!"/>
    <b v="0"/>
    <n v="2000"/>
    <n v="2076"/>
    <s v="successful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  <n v="2013"/>
    <x v="11"/>
    <x v="0"/>
  </r>
  <r>
    <n v="1245"/>
    <s v="Help Smokey Folk Create Our First Album &amp; Music Video"/>
    <s v="Smokey Folk is a folk rock band with a vaudeville twist! We have 18 original songs and want to record an album. Help us out!"/>
    <b v="0"/>
    <n v="2000"/>
    <n v="2405"/>
    <s v="successful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  <n v="2014"/>
    <x v="11"/>
    <x v="0"/>
  </r>
  <r>
    <n v="1246"/>
    <s v="Candy Warpop &quot;Smilef**ker&quot; Music Video"/>
    <s v="Candy Warpop, Las Vegas' female-fronted alt-punk rock monster, is raising money to fund the production of their first music video."/>
    <b v="0"/>
    <n v="2000"/>
    <n v="2340"/>
    <s v="successful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  <n v="2011"/>
    <x v="11"/>
    <x v="0"/>
  </r>
  <r>
    <n v="1247"/>
    <s v="BRAIN DEAD to record debut EP with SLAYER producer!"/>
    <s v="BRAIN DEAD is going to record their debut EP and they need your help, Bozos!"/>
    <b v="0"/>
    <n v="3500"/>
    <n v="4275"/>
    <s v="successful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  <n v="2013"/>
    <x v="11"/>
    <x v="0"/>
  </r>
  <r>
    <n v="1248"/>
    <s v="The Vandies // Full length album!"/>
    <s v="The Vandies make pop rock in glorious Portland, Oregon. Help us fund our first full length album!"/>
    <b v="0"/>
    <n v="2500"/>
    <n v="3791"/>
    <s v="successful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  <n v="2014"/>
    <x v="11"/>
    <x v="0"/>
  </r>
  <r>
    <n v="1249"/>
    <s v="Matt Stansberry &amp; The Romance - Debut EP"/>
    <s v="&quot;Let's Brighten It Up&quot; will be a seven song EP of originals heavily inspired by music from the 50s and 60s"/>
    <b v="0"/>
    <n v="5000"/>
    <n v="5222"/>
    <s v="successful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  <n v="2012"/>
    <x v="11"/>
    <x v="0"/>
  </r>
  <r>
    <n v="1250"/>
    <s v="Willy Porter - Human Kindness"/>
    <s v="My new disc Human Kindness is some of the strongest &amp; most ambitious music Iâ€™ve made. Join me in giving it a solid push into the world."/>
    <b v="0"/>
    <n v="30000"/>
    <n v="60046"/>
    <s v="successful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  <n v="2014"/>
    <x v="11"/>
    <x v="0"/>
  </r>
  <r>
    <n v="1251"/>
    <s v="Jack Oblivian Harlan t Bobo Limes european tour"/>
    <s v="A tour of europe with 3 memphis artist, Jack Oblivian, Harlan T Bobo and Shawn Cripps."/>
    <b v="0"/>
    <n v="6000"/>
    <n v="6108"/>
    <s v="successful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  <n v="2011"/>
    <x v="1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b v="0"/>
    <n v="3500"/>
    <n v="4818"/>
    <s v="successful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  <n v="2013"/>
    <x v="11"/>
    <x v="0"/>
  </r>
  <r>
    <n v="1253"/>
    <s v="Suburban Legends: New Album"/>
    <s v="Suburban Legends are working on the most important album EVER, but they are in need of your help and about 10 bucks... probably more!"/>
    <b v="0"/>
    <n v="10"/>
    <n v="30383.32"/>
    <s v="successful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n v="2014"/>
    <x v="11"/>
    <x v="0"/>
  </r>
  <r>
    <n v="1254"/>
    <s v="Album4"/>
    <s v="Fresh off the heels of, &quot;Let the Waves Come in Threes,&quot; (#6 National Folk Chart) we're making a new record. Huge thanks for your help!"/>
    <b v="0"/>
    <n v="6700"/>
    <n v="13323"/>
    <s v="successful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  <n v="2010"/>
    <x v="11"/>
    <x v="0"/>
  </r>
  <r>
    <n v="1255"/>
    <s v="The Space Bards Present Their First Album, &quot;Neon Milk&quot;!"/>
    <s v="Let the Space Bards abduct you on a quirky musical journey about two aliens struggling to fit in on planet Earth."/>
    <b v="0"/>
    <n v="3000"/>
    <n v="6071"/>
    <s v="successful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  <n v="2013"/>
    <x v="1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b v="0"/>
    <n v="30000"/>
    <n v="35389.129999999997"/>
    <s v="successful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  <n v="2012"/>
    <x v="11"/>
    <x v="0"/>
  </r>
  <r>
    <n v="1257"/>
    <s v="Three Lobed Recordings 10th ann 4xLP set (Sonic Youth, SCG+)"/>
    <s v="Three Lobed, a boutique psychedelic label focused on small run releases, is celebrating its 10th anniversary with a lush 4xLP set."/>
    <b v="0"/>
    <n v="5500"/>
    <n v="16210"/>
    <s v="successful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  <n v="2011"/>
    <x v="11"/>
    <x v="0"/>
  </r>
  <r>
    <n v="1258"/>
    <s v="Mustard Plug New Record!"/>
    <s v="Mustard Plug needs help funding their new record.  Please help the Grand Rapids, MI band put out their 7th record!"/>
    <b v="0"/>
    <n v="12000"/>
    <n v="25577.56"/>
    <s v="successful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  <n v="2013"/>
    <x v="11"/>
    <x v="0"/>
  </r>
  <r>
    <n v="1259"/>
    <s v="Help Falling From One complete their CD!!!"/>
    <s v="Falling From One is currently in the studio recording their first CD and they need your help!"/>
    <b v="0"/>
    <n v="2500"/>
    <n v="2606"/>
    <s v="successful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  <n v="2014"/>
    <x v="1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b v="0"/>
    <n v="3300"/>
    <n v="3751"/>
    <s v="successful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  <n v="2014"/>
    <x v="11"/>
    <x v="0"/>
  </r>
  <r>
    <n v="1261"/>
    <s v="The Puget EP's Vinyl Release"/>
    <s v="We just recorded a stellar EP and we're trying to put it out on vinyl.  Can you help these punx out?"/>
    <b v="0"/>
    <n v="2000"/>
    <n v="2025"/>
    <s v="successful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  <n v="2013"/>
    <x v="11"/>
    <x v="0"/>
  </r>
  <r>
    <n v="1262"/>
    <s v="WPG Drummer Boy's band &quot;Bold as Lions&quot; Releases debut album!"/>
    <s v="A soon to be husband and wife bringing hope to the music industry._x000a_You will fall in love with their sound and story."/>
    <b v="0"/>
    <n v="6500"/>
    <n v="8152"/>
    <s v="successful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  <n v="2014"/>
    <x v="11"/>
    <x v="0"/>
  </r>
  <r>
    <n v="1263"/>
    <s v="New Tropic Bombs EP ~ &quot;Return to Bomber Bay&quot;"/>
    <s v="A fresh batch of chaos from Toledo, Ohio's reggae-rockers, Tropic Bombs!"/>
    <b v="0"/>
    <n v="1500"/>
    <n v="1785"/>
    <s v="successful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  <n v="2014"/>
    <x v="11"/>
    <x v="0"/>
  </r>
  <r>
    <n v="1264"/>
    <s v="Bear. is recording their first ep!"/>
    <s v="We are a four piece from Golden, CO, and have our hearts on getting into the studio this fall to get music from our heads to your ears."/>
    <b v="0"/>
    <n v="650"/>
    <n v="1082"/>
    <s v="successful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  <n v="2013"/>
    <x v="11"/>
    <x v="0"/>
  </r>
  <r>
    <n v="1265"/>
    <s v="The Five One [NEW ALBUM] RED BLUE GREEN GOLD"/>
    <s v="Our [NEW ALBUM]  is 95% complete, what we need now is the funds to be able to tour and promote it nationwide. Better Than The Beatles Not Quite Disney"/>
    <b v="0"/>
    <n v="3500"/>
    <n v="4170.17"/>
    <s v="successful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  <n v="2010"/>
    <x v="11"/>
    <x v="0"/>
  </r>
  <r>
    <n v="1266"/>
    <s v="Sensory Station's First EP"/>
    <s v="We are looking to record our first EP produced by Aaron Harris (ISIS/Palms) at Studio West."/>
    <b v="0"/>
    <n v="9500"/>
    <n v="9545"/>
    <s v="successful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  <n v="2013"/>
    <x v="11"/>
    <x v="1"/>
  </r>
  <r>
    <n v="1267"/>
    <s v="Fountains of Wayne guitarist Jody Porter - New solo LP"/>
    <s v="A Rock 'n Roll album with plenty of indie guitar swagger. Fresh tunes that are a continuation of my early '90s shoegaze daze."/>
    <b v="0"/>
    <n v="22000"/>
    <n v="22396"/>
    <s v="successful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n v="2013"/>
    <x v="11"/>
    <x v="0"/>
  </r>
  <r>
    <n v="1268"/>
    <s v="Full Devil Jacket 2nd Album Release"/>
    <s v="Full Devil Jacket Is releasing their first record in over 12 yrs and we want you to be a part of it!"/>
    <b v="0"/>
    <n v="12000"/>
    <n v="14000"/>
    <s v="successful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  <n v="2013"/>
    <x v="1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b v="0"/>
    <n v="18800"/>
    <n v="20426"/>
    <s v="successful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  <n v="2016"/>
    <x v="11"/>
    <x v="0"/>
  </r>
  <r>
    <n v="1270"/>
    <s v="Resolution15 records their next album, Svaha"/>
    <s v="We make awake metal using violins in place of guitars and want to record a full length album."/>
    <b v="0"/>
    <n v="10000"/>
    <n v="11472"/>
    <s v="successful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  <n v="2012"/>
    <x v="11"/>
    <x v="0"/>
  </r>
  <r>
    <n v="1271"/>
    <s v="Flav Martin's 30-Year Overnight Success Project"/>
    <s v="Flav Martin's 30-year overnight success project pretty much says it all. Dedicated to parenting, she's off to school, back to La musica"/>
    <b v="0"/>
    <n v="7500"/>
    <n v="7635"/>
    <s v="successful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  <n v="2013"/>
    <x v="11"/>
    <x v="0"/>
  </r>
  <r>
    <n v="1272"/>
    <s v="N&amp;V MAKE AN ALBUM"/>
    <s v="We're going back into the studio this spring to record a new album.  You've heard some of the new material at recent shows.  Be a part of the process!"/>
    <b v="0"/>
    <n v="5000"/>
    <n v="5300"/>
    <s v="successful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  <n v="2010"/>
    <x v="11"/>
    <x v="0"/>
  </r>
  <r>
    <n v="1273"/>
    <s v="Run Coyote &quot;Youth Haunts&quot; - Vinyl LP and CD"/>
    <s v="Run Coyote is raising funds to produce their debut album - &quot;Youth Haunts&quot; - on vinyl LP and CD"/>
    <b v="0"/>
    <n v="4000"/>
    <n v="4140"/>
    <s v="successful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  <n v="2014"/>
    <x v="11"/>
    <x v="0"/>
  </r>
  <r>
    <n v="1274"/>
    <s v="Assembly of Dust - &quot;Sun Shot&quot;"/>
    <s v="Sun Shot is the working title of Assembly of Dust's new studio release.  It features 9 brand new songs and 4 never recorded"/>
    <b v="0"/>
    <n v="25000"/>
    <n v="38743.839999999997"/>
    <s v="successful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  <n v="2012"/>
    <x v="11"/>
    <x v="0"/>
  </r>
  <r>
    <n v="1275"/>
    <s v="BLOODGOOD's 1st Studio Album in 22 Years!"/>
    <s v="ONLY A FEW HOURS LEFT TO GET YOUR ADVANCE COPY OF &quot;DANGEROUSLY CLOSE&quot; and to check out our other cool rewards!"/>
    <b v="0"/>
    <n v="15000"/>
    <n v="24321.1"/>
    <s v="successful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  <n v="2013"/>
    <x v="11"/>
    <x v="0"/>
  </r>
  <r>
    <n v="1276"/>
    <s v="MR. DREAM GOES TO JAIL"/>
    <s v="Sponsor this Brooklyn punk band's debut seven-inch, MR. DREAM GOES TO JAIL."/>
    <b v="0"/>
    <n v="3000"/>
    <n v="3132.63"/>
    <s v="successful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  <n v="2009"/>
    <x v="11"/>
    <x v="0"/>
  </r>
  <r>
    <n v="1277"/>
    <s v="HELP NATE HENRY MAKE AN ALBUM"/>
    <s v="My name is Nate Henry. I sang in a band called Sherwood for almost 10 years. Now I'm hoping to make another album of brand new music."/>
    <b v="0"/>
    <n v="15000"/>
    <n v="15918.65"/>
    <s v="successful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  <n v="2012"/>
    <x v="11"/>
    <x v="0"/>
  </r>
  <r>
    <n v="1278"/>
    <s v="Jay Gonzalez presents &quot;The Bitter Suite&quot;"/>
    <s v="The Bitter Suite is a 5 song rock medley to be released as a limited edition 180 gram vinyl record with custom etching on the B side."/>
    <b v="0"/>
    <n v="6500"/>
    <n v="10071"/>
    <s v="successful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  <n v="2014"/>
    <x v="11"/>
    <x v="0"/>
  </r>
  <r>
    <n v="1279"/>
    <s v="Making the Next Traveling Suitcase Album"/>
    <s v="The Traveling Suitcase is a 3-piece rock outfit from Oshkosh, WI. We have released 2 albums since 2010 and we are ready to record!"/>
    <b v="0"/>
    <n v="12516"/>
    <n v="13864.17"/>
    <s v="successful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  <n v="2014"/>
    <x v="11"/>
    <x v="0"/>
  </r>
  <r>
    <n v="1280"/>
    <s v="Nothing More's New Album"/>
    <s v="Nothing More is recording their forthcoming record and needs to join forces with you to make this album HUGE! "/>
    <b v="0"/>
    <n v="15000"/>
    <n v="16636.78"/>
    <s v="successful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  <n v="2010"/>
    <x v="11"/>
    <x v="0"/>
  </r>
  <r>
    <n v="1281"/>
    <s v="&quot;Laser Beretta&quot;"/>
    <s v="Cure for the Common pulls the trigger on their 2nd full-length LP, &quot;Laser Beretta,&quot; printed on high-quality 15 gram polycarbonate CDs"/>
    <b v="0"/>
    <n v="7000"/>
    <n v="7750"/>
    <s v="successful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  <n v="2013"/>
    <x v="11"/>
    <x v="0"/>
  </r>
  <r>
    <n v="1282"/>
    <s v="Natalie York presents: &quot;PROMISES&quot;"/>
    <s v="Natalie York is releasing her new album, &quot;PROMISES.&quot; Get involved by pre-ordering your copy of the record and other goodies here!"/>
    <b v="0"/>
    <n v="15000"/>
    <n v="18542"/>
    <s v="successful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  <n v="2013"/>
    <x v="11"/>
    <x v="0"/>
  </r>
  <r>
    <n v="1283"/>
    <s v="Sketching In Stereo 3rd Album!"/>
    <s v="Our 3rd album is halfway complete, but we need your help to record, mix and master the final product!"/>
    <b v="0"/>
    <n v="1000"/>
    <n v="2110.5"/>
    <s v="successful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  <n v="2013"/>
    <x v="11"/>
    <x v="0"/>
  </r>
  <r>
    <n v="1284"/>
    <s v="Free Jujube Brown NYC Performance"/>
    <s v="â€œFree Jujube Brownâ€ by Psalmayene 24 is coming home to NYC and we need YOUR support of this moving and inspiring piece"/>
    <b v="0"/>
    <n v="2000"/>
    <n v="2020"/>
    <s v="successful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  <n v="2016"/>
    <x v="6"/>
    <x v="0"/>
  </r>
  <r>
    <n v="1285"/>
    <s v="We just keep going"/>
    <s v="The world premiere of hysterically funny and heartbreaking story about family, unconditional love and facing the unfaceable"/>
    <b v="0"/>
    <n v="2000"/>
    <n v="2033"/>
    <s v="successful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n v="2015"/>
    <x v="6"/>
    <x v="0"/>
  </r>
  <r>
    <n v="1286"/>
    <s v="The Diary of a Nobody"/>
    <s v="A touring production of FRED's modern adaptation of the classic Victorian comic novel, reaching out to new audiences."/>
    <b v="0"/>
    <n v="1500"/>
    <n v="1625"/>
    <s v="successful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  <n v="2015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b v="0"/>
    <n v="250"/>
    <n v="605"/>
    <s v="successful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n v="2015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b v="0"/>
    <n v="4000"/>
    <n v="4018"/>
    <s v="successful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  <n v="2016"/>
    <x v="6"/>
    <x v="1"/>
  </r>
  <r>
    <n v="1289"/>
    <s v="No Brains for Dinner"/>
    <s v="A chilling original Edwardian Comedy of errors and foolishness made for the Patrick Henry College stage."/>
    <b v="0"/>
    <n v="1500"/>
    <n v="1876"/>
    <s v="successful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  <n v="2016"/>
    <x v="6"/>
    <x v="0"/>
  </r>
  <r>
    <n v="1290"/>
    <s v="I Died... I Came Back, ... Whatever"/>
    <s v="Sometimes your Heart has to STOP for your Life to START."/>
    <b v="0"/>
    <n v="3500"/>
    <n v="3800"/>
    <s v="successful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  <n v="2015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b v="0"/>
    <n v="3000"/>
    <n v="4371"/>
    <s v="successful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n v="2015"/>
    <x v="6"/>
    <x v="0"/>
  </r>
  <r>
    <n v="1292"/>
    <s v="Season Scandinavia"/>
    <s v="Empty Deck presents the most exciting unknown contemporary Scandinavian plays in co-production with The Other Room Theatre, Cardiff."/>
    <b v="0"/>
    <n v="1700"/>
    <n v="1870"/>
    <s v="successful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  <n v="2015"/>
    <x v="6"/>
    <x v="0"/>
  </r>
  <r>
    <n v="1293"/>
    <s v="WORSE THAN TIGERS"/>
    <s v="Invest in the world premiere of WORSE THAN TIGERS at ACT, and in the future of Seattle's newest, female-led theatre company: RED STAGE."/>
    <b v="0"/>
    <n v="15000"/>
    <n v="15335"/>
    <s v="successful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n v="2015"/>
    <x v="6"/>
    <x v="0"/>
  </r>
  <r>
    <n v="1294"/>
    <s v="HELMER'S LOO"/>
    <s v="We have an award-winning Danish play, now we just need a bathroom set to perform it in. Spend a penny to help us build the set!"/>
    <b v="0"/>
    <n v="500"/>
    <n v="610"/>
    <s v="successful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  <n v="2015"/>
    <x v="6"/>
    <x v="0"/>
  </r>
  <r>
    <n v="1295"/>
    <s v="Misfits of London: The Gin Chronicles"/>
    <s v="We had everything sorted for the Fringe, but now our accommodation and Edinburgh angel have fallen through. We're needing vital help."/>
    <b v="0"/>
    <n v="2500"/>
    <n v="2549"/>
    <s v="successful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  <n v="2015"/>
    <x v="6"/>
    <x v="0"/>
  </r>
  <r>
    <n v="1296"/>
    <s v="Quirky Bird Theatre's Young Actors on Tour"/>
    <s v="Creating outstanding performance experiences with young actors from all economic backgrounds. Making great theatre accessible to all!"/>
    <b v="0"/>
    <n v="850"/>
    <n v="1200"/>
    <s v="successful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  <n v="2016"/>
    <x v="6"/>
    <x v="0"/>
  </r>
  <r>
    <n v="1297"/>
    <s v="The One Man Traveling Tennessee Williams Festival"/>
    <s v="We will bring you the world of Tennessee Williams right to the front door of your home, school, church, theatre and community."/>
    <b v="0"/>
    <n v="20000"/>
    <n v="21905"/>
    <s v="successful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n v="2016"/>
    <x v="6"/>
    <x v="0"/>
  </r>
  <r>
    <n v="1298"/>
    <s v="Dinosaur Dreams"/>
    <s v="A play that raises awareness for mental health and explores the psychological effects childhood abuse can have on an adult."/>
    <b v="0"/>
    <n v="2000"/>
    <n v="2093"/>
    <s v="successful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  <n v="2016"/>
    <x v="6"/>
    <x v="0"/>
  </r>
  <r>
    <n v="1299"/>
    <s v="The (out)Siders Project"/>
    <s v="A new work inspired by the classic novel and created by Dallas teens under the direction of professional artists."/>
    <b v="0"/>
    <n v="3500"/>
    <n v="4340"/>
    <s v="successful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n v="2015"/>
    <x v="6"/>
    <x v="0"/>
  </r>
  <r>
    <n v="1300"/>
    <s v="Before The Lights Go Up"/>
    <s v="What would you do with the time ticking and the pressure building to make a choice?! Find out what happens in this hilarious new play!!"/>
    <b v="0"/>
    <n v="3000"/>
    <n v="4050"/>
    <s v="successful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n v="2016"/>
    <x v="6"/>
    <x v="0"/>
  </r>
  <r>
    <n v="1301"/>
    <s v="the dreamer examines his pillow"/>
    <s v="The Attic Theater Company presents John Patrick Shanley's THE DREAMER EXAMINES HIS PILLOW, the first official revival since 1986"/>
    <b v="0"/>
    <n v="2000"/>
    <n v="2055"/>
    <s v="successful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  <n v="2015"/>
    <x v="6"/>
    <x v="0"/>
  </r>
  <r>
    <n v="1302"/>
    <s v="Help bring Boys of a Certain Age back to NYC!"/>
    <s v="Boys of a Certain Age is a unique and special show that we're trying to remount in New York City in 2017."/>
    <b v="0"/>
    <n v="2500"/>
    <n v="2500"/>
    <s v="successful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n v="2016"/>
    <x v="6"/>
    <x v="1"/>
  </r>
  <r>
    <n v="1303"/>
    <s v="Forward Arena Theatre Company: Summer Season"/>
    <s v="Groundbreaking queer theatre."/>
    <b v="0"/>
    <n v="3500"/>
    <n v="4559.13"/>
    <s v="successful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n v="2016"/>
    <x v="6"/>
    <x v="0"/>
  </r>
  <r>
    <n v="1304"/>
    <s v="HEAT-O â€“ Wearable Modular Heating System (Canceled)"/>
    <s v="Deal with the cold like a boss with battery-powered heating device that will heat you up in the most extreme environment."/>
    <b v="0"/>
    <n v="40000"/>
    <n v="15851"/>
    <s v="canceled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n v="2017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b v="0"/>
    <n v="30000"/>
    <n v="7793"/>
    <s v="canceled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n v="2016"/>
    <x v="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b v="0"/>
    <n v="110000"/>
    <n v="71771"/>
    <s v="canceled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n v="2014"/>
    <x v="8"/>
    <x v="1"/>
  </r>
  <r>
    <n v="1307"/>
    <s v="VR Card - Customized Virtual Reality Viewer (Canceled)"/>
    <s v="Get VR to Everyone with Mailable, Ready to Use Viewers"/>
    <b v="0"/>
    <n v="50000"/>
    <n v="5757"/>
    <s v="canceled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n v="2016"/>
    <x v="8"/>
    <x v="1"/>
  </r>
  <r>
    <n v="1308"/>
    <s v="Boost Band: Wristband Phone Charger (Canceled)"/>
    <s v="Boost Band, a wristband that charges any device"/>
    <b v="0"/>
    <n v="10000"/>
    <n v="1136"/>
    <s v="canceled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n v="2016"/>
    <x v="8"/>
    <x v="1"/>
  </r>
  <r>
    <n v="1309"/>
    <s v="CORE : Roam (Canceled)"/>
    <s v="Wicked fun and built for excitement, CORE is the safest and most versatile speaker you've ever worn."/>
    <s v="Comedy"/>
    <n v="11500"/>
    <n v="12879"/>
    <s v="canceled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n v="2015"/>
    <x v="8"/>
    <x v="0"/>
  </r>
  <r>
    <n v="1310"/>
    <s v="k5-jkt.by kiger (Canceled)"/>
    <s v="An essential hoodie that holds all sized smart phones and keep your headphone wires tangle free."/>
    <b v="0"/>
    <n v="20000"/>
    <n v="3100"/>
    <s v="canceled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n v="2016"/>
    <x v="8"/>
    <x v="1"/>
  </r>
  <r>
    <n v="1311"/>
    <s v="Aladdin Lucid Dreaming Stimulator (Canceled)"/>
    <s v="Control Dreams: Design Adventures, Improve Waking Performance, Explore Spirituality, Recall Dreams and Awaken Refreshed with Aladdin."/>
    <b v="0"/>
    <n v="250000"/>
    <n v="80070"/>
    <s v="canceled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n v="2016"/>
    <x v="8"/>
    <x v="1"/>
  </r>
  <r>
    <n v="1312"/>
    <s v="GoSolo Hat for GoPro (Canceled)"/>
    <s v="People loved the original Black and Gray GoSolo hats and asked for more. So we received sample for 3 more colors!"/>
    <b v="0"/>
    <n v="4600"/>
    <n v="28"/>
    <s v="canceled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n v="2015"/>
    <x v="8"/>
    <x v="1"/>
  </r>
  <r>
    <n v="1313"/>
    <s v="Serenity: The World's First Intelligent Bag Guardian."/>
    <s v="Clip on owner recognition for any bag with 100db+ deterrence of others from opening or moving it. Plus forget-me-not notifications."/>
    <b v="0"/>
    <n v="40000"/>
    <n v="12446"/>
    <s v="canceled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n v="2016"/>
    <x v="8"/>
    <x v="1"/>
  </r>
  <r>
    <n v="1314"/>
    <s v="CulBox - Open Source Smart Watch for Arduino (Canceled)"/>
    <s v="CulBox is an Open Source wrist watch for Arduino with built in Bluetooth and bunch of Hi-Tech sensors and tons of features for Makers"/>
    <b v="0"/>
    <n v="180000"/>
    <n v="2028"/>
    <s v="canceled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n v="2016"/>
    <x v="8"/>
    <x v="1"/>
  </r>
  <r>
    <n v="1315"/>
    <s v="World's First Amphibious Heart Rate &amp; Fitness Wearable"/>
    <s v="Zoom will happen - THANK YOU! Received outside funding due amazing early success!"/>
    <b v="0"/>
    <n v="100000"/>
    <n v="40404"/>
    <s v="canceled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n v="2015"/>
    <x v="8"/>
    <x v="1"/>
  </r>
  <r>
    <n v="1316"/>
    <s v="Future Belt (Canceled)"/>
    <s v="Future Belt comes in just 3 sizes, but yet, is designed to fit waists ranging from 25-55 inches. No batteries, no gimmicks."/>
    <b v="0"/>
    <n v="75000"/>
    <n v="1"/>
    <s v="canceled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  <n v="2016"/>
    <x v="8"/>
    <x v="1"/>
  </r>
  <r>
    <n v="1317"/>
    <s v="Lorem ipsum dolor sit amet, consectetuer adipiscing elit. Ae"/>
    <s v="Lorem ipsum dolor sit amet, consectetuer adipiscing elit. Aenean commodo ligula eget dolor. Aenean massa. Cum sociis natoque penatibus."/>
    <b v="0"/>
    <n v="200000"/>
    <n v="11467"/>
    <s v="canceled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n v="2016"/>
    <x v="8"/>
    <x v="1"/>
  </r>
  <r>
    <n v="1318"/>
    <s v="Lucky Tag: A Smart Dog Wearable That Cares (Canceled)"/>
    <s v="Your Dog's Best Friend._x000a_Revolutionize the way you care about your pups and brings you peace of mind."/>
    <b v="0"/>
    <n v="40000"/>
    <n v="6130"/>
    <s v="canceled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n v="2014"/>
    <x v="8"/>
    <x v="1"/>
  </r>
  <r>
    <n v="1319"/>
    <s v="Pixel Shades by R A V E Z (Canceled)"/>
    <s v="Stand out at festivals, get people talking and support our latest campaign to augment your style with the latest LED technology."/>
    <b v="0"/>
    <n v="5800"/>
    <n v="876"/>
    <s v="canceled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n v="2014"/>
    <x v="8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b v="0"/>
    <n v="100000"/>
    <n v="503"/>
    <s v="canceled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n v="2016"/>
    <x v="8"/>
    <x v="1"/>
  </r>
  <r>
    <n v="1321"/>
    <s v="Fashion Forward Headphones &amp; Membership Platform (Canceled)"/>
    <s v="Experience true sound quality and a membership platform that puts you in control of future headphones, features, design and prices."/>
    <b v="0"/>
    <n v="462000"/>
    <n v="6019"/>
    <s v="canceled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n v="2016"/>
    <x v="8"/>
    <x v="1"/>
  </r>
  <r>
    <n v="1322"/>
    <s v="Invisible Reins - Let your children roam free (Canceled)"/>
    <s v="Invisible Reins - A Bluetooth innovation that links your child to your smart phone via an app. A safe zone can be set from 1-30 metres."/>
    <b v="0"/>
    <n v="35000"/>
    <n v="106"/>
    <s v="canceled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n v="2015"/>
    <x v="8"/>
    <x v="1"/>
  </r>
  <r>
    <n v="1323"/>
    <s v="PIGGYBACK Earbuds Designed for Sharing! (Canceled)"/>
    <s v="High quality earbuds with a built-in splitter. Share with more than one friend. Music, movies, conversations. Any audio, any device!"/>
    <b v="0"/>
    <n v="15000"/>
    <n v="1332"/>
    <s v="canceled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n v="2016"/>
    <x v="8"/>
    <x v="1"/>
  </r>
  <r>
    <n v="1324"/>
    <s v="Sunclipse Shadow â€¢ It's your skin, protect it (Canceled)"/>
    <s v="Monitor your actual UV exposure in real time and get notified when it's time to get out of the sun or when to reapply your sunscreen"/>
    <b v="0"/>
    <n v="50000"/>
    <n v="4920"/>
    <s v="canceled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n v="2016"/>
    <x v="8"/>
    <x v="1"/>
  </r>
  <r>
    <n v="1325"/>
    <s v="Solar PowerCap USB Cell Phone Charging Hats (Canceled)"/>
    <s v="The PowerCap is a device able to charge most mobile devices, and contains a battery for situations when the sun just isn't enough."/>
    <b v="0"/>
    <n v="20000"/>
    <n v="486"/>
    <s v="canceled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n v="2016"/>
    <x v="8"/>
    <x v="1"/>
  </r>
  <r>
    <n v="1326"/>
    <s v="Fitness, Boxing and Sports Wearable Sensor Technology"/>
    <s v="StrikeTec will revolutionize both the boxing scene and fitness industry by allowing you to track the progress of hand speed and force."/>
    <b v="0"/>
    <n v="100000"/>
    <n v="1130"/>
    <s v="canceled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n v="2014"/>
    <x v="8"/>
    <x v="1"/>
  </r>
  <r>
    <n v="1327"/>
    <s v="CyClip - The Handlebar Adapter for Apple Watch (Canceled)"/>
    <s v="CyClip is a way to mount the Apple Watch to your handlebars; ideal for navigation, notifications, and music control on the fly."/>
    <b v="0"/>
    <n v="48000"/>
    <n v="1705"/>
    <s v="canceled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n v="2015"/>
    <x v="8"/>
    <x v="1"/>
  </r>
  <r>
    <n v="1328"/>
    <s v="Hydrate Edge | Hydration Monitoring Wearable (Canceled)"/>
    <s v="Hydrate Edge is the first wearable that provides real-time, continuous hydration feedback. This is the new hydration gold standard."/>
    <b v="0"/>
    <n v="75000"/>
    <n v="1748"/>
    <s v="canceled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n v="2016"/>
    <x v="8"/>
    <x v="1"/>
  </r>
  <r>
    <n v="1329"/>
    <s v="Xtnd: Use your cell phone, tablet, or camera hands free"/>
    <s v="Xtnd is a hands free multifunctional device for your tablet, cell phone, &amp; camera. It's also a convenient backpack for storage."/>
    <b v="0"/>
    <n v="50000"/>
    <n v="408"/>
    <s v="canceled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n v="2014"/>
    <x v="8"/>
    <x v="1"/>
  </r>
  <r>
    <n v="1330"/>
    <s v="The 3G Smartwatch for Kids that Encourages Outdoor Play"/>
    <s v="Outdoor play is essential. Wanderwatch helps to make it fun and safe! Fun for kids, great for parents. Time to Play!"/>
    <s v="Comedy"/>
    <n v="35000"/>
    <n v="7873"/>
    <s v="canceled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n v="2016"/>
    <x v="8"/>
    <x v="1"/>
  </r>
  <r>
    <n v="1331"/>
    <s v="WORLD'S BEST BATTERY BACKUP: EXO WEARABLE POWER! (Canceled)"/>
    <s v="The World's First Wearable Battery Backup - wireless, modular, flexible, and ultra-lightweight! Click, charge, go!!!"/>
    <b v="0"/>
    <n v="250000"/>
    <n v="3417"/>
    <s v="canceled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n v="2016"/>
    <x v="8"/>
    <x v="1"/>
  </r>
  <r>
    <n v="1332"/>
    <s v="Belt with Legs Invention (Canceled)"/>
    <s v="Long bus queue and no seats around? This light weight seating device can be worn anywhere and at anytime! Belt that converts into seat."/>
    <b v="0"/>
    <n v="10115"/>
    <n v="0"/>
    <s v="canceled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n v="2016"/>
    <x v="8"/>
    <x v="1"/>
  </r>
  <r>
    <n v="1333"/>
    <s v="Bio Hazard Suit for Everyman (Canceled)"/>
    <s v="Im in the process of creating a biohazard suit that can be worn like an extra layer, unlike these bulky units that are currently in use"/>
    <b v="0"/>
    <n v="2500"/>
    <n v="0"/>
    <s v="canceled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n v="2014"/>
    <x v="8"/>
    <x v="1"/>
  </r>
  <r>
    <n v="1334"/>
    <s v="My TUSK â„¢ (Telephone Utility Support Kit!) (Canceled)"/>
    <s v="A wearable device that allows you to dock and operate your phone hands-free anywhere and everywhere!"/>
    <b v="0"/>
    <n v="133000"/>
    <n v="14303"/>
    <s v="canceled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n v="2016"/>
    <x v="8"/>
    <x v="1"/>
  </r>
  <r>
    <n v="1335"/>
    <s v="UB Fit (Canceled)"/>
    <s v="Dial up your performance with UB Fit: 1st wearable resistance technology that allows you to tone muscles while doing a cardio workout"/>
    <b v="0"/>
    <n v="25000"/>
    <n v="4940"/>
    <s v="canceled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n v="2015"/>
    <x v="8"/>
    <x v="1"/>
  </r>
  <r>
    <n v="1336"/>
    <s v="Jumpy, The World First Edutainment Smartwatch For Kids"/>
    <s v="JUMPY, a cool smart watch with open platform SDK brings limitless edutainment to kids' wrist and encourages parent-child interaction."/>
    <b v="0"/>
    <n v="100000"/>
    <n v="84947"/>
    <s v="canceled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n v="2014"/>
    <x v="8"/>
    <x v="1"/>
  </r>
  <r>
    <n v="1337"/>
    <s v="Ripple: World's Most Dependable Safety Device (Canceled)"/>
    <s v="Discreet safety device connects you to a dedicated 24/7 monitoring team, keeping you safe anywhere in the United States"/>
    <b v="0"/>
    <n v="50000"/>
    <n v="24691"/>
    <s v="canceled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n v="2017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b v="0"/>
    <n v="30000"/>
    <n v="991"/>
    <s v="canceled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n v="2015"/>
    <x v="8"/>
    <x v="1"/>
  </r>
  <r>
    <n v="1339"/>
    <s v="Linkoo (Canceled)"/>
    <s v="World's Smallest customizable Phone &amp; GPS Watch for kids !"/>
    <b v="0"/>
    <n v="50000"/>
    <n v="3317"/>
    <s v="canceled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n v="2014"/>
    <x v="8"/>
    <x v="1"/>
  </r>
  <r>
    <n v="1340"/>
    <s v="Glass Designs (Canceled)"/>
    <s v="I would like to make nicer, more stylish looking frames for the Google Glass using 3D printing technology."/>
    <b v="0"/>
    <n v="1680"/>
    <n v="0"/>
    <s v="canceled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n v="2014"/>
    <x v="8"/>
    <x v="1"/>
  </r>
  <r>
    <n v="1341"/>
    <s v="BRILLAR: World's First Kids' Smart Wearable Companion."/>
    <s v="BRILLAR: Your Kids Ultimate Wearable Companion. Educates, Rewards, Entertains, Calls, Motivates, Messages + Tracks Location &amp; Steps."/>
    <b v="0"/>
    <n v="25000"/>
    <n v="17590"/>
    <s v="canceled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n v="2016"/>
    <x v="8"/>
    <x v="1"/>
  </r>
  <r>
    <n v="1342"/>
    <s v="Vuzion: An Actual Overlaid Heads Up Display Wearable"/>
    <s v="Method50 aims to prototype a revolutionary true heads up display to create a new way of living in, playing in, and viewing the world."/>
    <b v="0"/>
    <n v="50000"/>
    <n v="100"/>
    <s v="canceled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n v="2015"/>
    <x v="8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b v="0"/>
    <n v="50000"/>
    <n v="51149"/>
    <s v="canceled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n v="2016"/>
    <x v="8"/>
    <x v="0"/>
  </r>
  <r>
    <n v="1344"/>
    <s v="A Masters Guide to The Way of the Warrior"/>
    <s v="The is the ultimate guide to applied Eastern philosophy, martial arts, and the path of the warrior from a scientific perspective."/>
    <b v="0"/>
    <n v="1500"/>
    <n v="5666"/>
    <s v="successful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n v="2016"/>
    <x v="9"/>
    <x v="0"/>
  </r>
  <r>
    <n v="1345"/>
    <s v="Tell the World - My journey from Islam to Christianity"/>
    <s v="Peacefully taking you through my journey of being raised as a Muslim then becoming Christian, and sharing the truths I unveiled."/>
    <b v="0"/>
    <n v="300"/>
    <n v="375"/>
    <s v="successful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n v="2014"/>
    <x v="9"/>
    <x v="0"/>
  </r>
  <r>
    <n v="1346"/>
    <s v="Anthology of Stories from LGBT Nepal"/>
    <s v="An anthology of nonfiction stories written by Nepal's Lesbian, Gay, Bisexual, and Transgender (LGBT) community."/>
    <b v="0"/>
    <n v="4900"/>
    <n v="7219"/>
    <s v="successful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n v="2013"/>
    <x v="9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s v="food"/>
    <n v="2500"/>
    <n v="2555"/>
    <s v="successful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n v="2015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b v="0"/>
    <n v="5875"/>
    <n v="5985"/>
    <s v="successful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n v="2014"/>
    <x v="9"/>
    <x v="0"/>
  </r>
  <r>
    <n v="1349"/>
    <s v="Northern Exposure A Jasper Rock Climbing Guidebook"/>
    <s v="The first modern Jasper guidebook including over five hundred rock routes from alpine to bouldering, sport to trad multipitch and more."/>
    <b v="0"/>
    <n v="5000"/>
    <n v="10210"/>
    <s v="successful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n v="2015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b v="0"/>
    <n v="5000"/>
    <n v="5202.5"/>
    <s v="successful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n v="2015"/>
    <x v="9"/>
    <x v="0"/>
  </r>
  <r>
    <n v="1351"/>
    <s v="Purpose: Your Journey To Find Meaning"/>
    <s v="Discover your purpose, live a more fulfilling life, leave a positive footprint on society."/>
    <b v="0"/>
    <n v="20000"/>
    <n v="20253"/>
    <s v="successful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n v="2016"/>
    <x v="9"/>
    <x v="0"/>
  </r>
  <r>
    <n v="1352"/>
    <s v="Will's SmileBook Project"/>
    <s v="An important book, based on research, to make you and your learners smile again. Better smile sheets, better feedback, better learning!"/>
    <b v="0"/>
    <n v="10000"/>
    <n v="13614"/>
    <s v="successful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n v="2015"/>
    <x v="9"/>
    <x v="0"/>
  </r>
  <r>
    <n v="1353"/>
    <s v="Finish The Script! - A College Writing Course in Book Form"/>
    <s v="A book that teaches aspiring writers how to get from a basic idea to a fully rewritten screenplay."/>
    <b v="0"/>
    <n v="1000"/>
    <n v="1336"/>
    <s v="successful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n v="2013"/>
    <x v="9"/>
    <x v="0"/>
  </r>
  <r>
    <n v="1354"/>
    <s v="We Beat Leukaemia: my family's journey with childhood cancer"/>
    <s v="Raising awareness of childhood cancer by publishing my diary of Andrew's diagnosis and his journey to remission 1235 days later."/>
    <b v="0"/>
    <n v="1200"/>
    <n v="1563"/>
    <s v="successful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n v="2016"/>
    <x v="9"/>
    <x v="0"/>
  </r>
  <r>
    <n v="1355"/>
    <s v="Internationalisation of Sherlock's Home: The Empty House"/>
    <s v="Sherlock's Home was the most important Sherlock Holmes book of 2012 - about Undershaw - this project is to release language versions."/>
    <b v="0"/>
    <n v="2500"/>
    <n v="3067"/>
    <s v="successful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n v="2012"/>
    <x v="9"/>
    <x v="0"/>
  </r>
  <r>
    <n v="1356"/>
    <s v="Kick-in-the-A** Starter: Between the Lines, the Book"/>
    <s v="At age 30, my husband Dan died from cancer. Left to recreate my life, I drew a line in my heart; became a nomad. This is a love story."/>
    <b v="0"/>
    <n v="3400"/>
    <n v="6215.56"/>
    <s v="successful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n v="2013"/>
    <x v="9"/>
    <x v="0"/>
  </r>
  <r>
    <n v="1357"/>
    <s v="Becoming Alicia"/>
    <s v="The search for identity leads one young woman to Mexico, where she follows her grandfather's journey back to America."/>
    <b v="0"/>
    <n v="2000"/>
    <n v="2506"/>
    <s v="successful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n v="2013"/>
    <x v="9"/>
    <x v="0"/>
  </r>
  <r>
    <n v="1358"/>
    <s v="The Masada Story Project"/>
    <s v="I am working on a book about what people do when they visit Masada, an ancient fortress in the Judean desert."/>
    <b v="0"/>
    <n v="3000"/>
    <n v="3350"/>
    <s v="successful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n v="2011"/>
    <x v="9"/>
    <x v="0"/>
  </r>
  <r>
    <n v="1359"/>
    <s v="UnConventional - Worldcon 2011 Research"/>
    <s v="Funding for a 2011 trip to Worldcon for research for &quot;UnConventional,&quot; a book on the history of the American fan convention."/>
    <b v="0"/>
    <n v="660"/>
    <n v="764"/>
    <s v="successful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n v="2011"/>
    <x v="9"/>
    <x v="0"/>
  </r>
  <r>
    <n v="1360"/>
    <s v="So Bad, It's Good! - A Book of Bad Movies"/>
    <s v="So Bad, It's Good! is a guide to finding the best films for your bad movie night."/>
    <b v="0"/>
    <n v="1500"/>
    <n v="2598"/>
    <s v="successful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n v="2012"/>
    <x v="9"/>
    <x v="0"/>
  </r>
  <r>
    <n v="1361"/>
    <s v="Me, Myself &amp; I - the dark art of big wall soloing"/>
    <s v="The forbidden dark art of roped soloing, for climbers who need to know in order to make the ultimate climb come true!"/>
    <b v="0"/>
    <n v="6000"/>
    <n v="7559"/>
    <s v="successful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n v="2014"/>
    <x v="9"/>
    <x v="0"/>
  </r>
  <r>
    <n v="1362"/>
    <s v="A Fantastic Affair: Karl Barth in America 1962â€“Research"/>
    <s v="The never-before-told story of Karl Barth's (first and only) journey to the United States in 1962."/>
    <b v="0"/>
    <n v="1000"/>
    <n v="1091"/>
    <s v="successful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n v="2013"/>
    <x v="9"/>
    <x v="0"/>
  </r>
  <r>
    <n v="1363"/>
    <s v="A Book about Hidden Disease Causing Products we use Everyday"/>
    <s v="Identifying cancer and disease products we use everyday and are totally unaware of. Then substituting them with healthy alternatives"/>
    <b v="0"/>
    <n v="200"/>
    <n v="200"/>
    <s v="successful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n v="2016"/>
    <x v="9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b v="0"/>
    <n v="42000"/>
    <n v="49830"/>
    <s v="successful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  <n v="2014"/>
    <x v="11"/>
    <x v="0"/>
  </r>
  <r>
    <n v="1365"/>
    <s v="MYFEVER's First Studio EP &quot;See The Light&quot;"/>
    <s v="Our first professional studio album &quot;See The Light&quot; will be released this spring! Help us record, mix, master, and release the album!"/>
    <b v="0"/>
    <n v="7500"/>
    <n v="7520"/>
    <s v="successful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n v="2015"/>
    <x v="11"/>
    <x v="1"/>
  </r>
  <r>
    <n v="1366"/>
    <s v="Kick It! A Tribute to the A.K.s"/>
    <s v="A musical memorial for Alexi Petersen."/>
    <b v="0"/>
    <n v="7500"/>
    <n v="9486.69"/>
    <s v="successful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n v="2014"/>
    <x v="11"/>
    <x v="0"/>
  </r>
  <r>
    <n v="1367"/>
    <s v="House of Rabbits  - &quot;Songs of Charivari&quot;"/>
    <s v="House of Rabbits are recording our full-length, debut album! Support independent music, receive great rewards!"/>
    <b v="0"/>
    <n v="5000"/>
    <n v="5713"/>
    <s v="successful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  <n v="2015"/>
    <x v="11"/>
    <x v="0"/>
  </r>
  <r>
    <n v="1368"/>
    <s v="Saturate &quot; The Separation Effect &quot; CD"/>
    <s v="We are in the final stages of the creation of our 4th record, The Separation Effect. our most passionate record to date."/>
    <b v="0"/>
    <n v="5000"/>
    <n v="5535"/>
    <s v="successful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  <n v="2015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b v="0"/>
    <n v="32360"/>
    <n v="34090.629999999997"/>
    <s v="successful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  <n v="2014"/>
    <x v="11"/>
    <x v="0"/>
  </r>
  <r>
    <n v="1370"/>
    <s v="Food On You presents Baby's First Parental Advisory"/>
    <s v="Songs about the first year of parenthood, often inappropriate for children"/>
    <s v="food"/>
    <n v="1500"/>
    <n v="1555"/>
    <s v="successful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  <n v="2013"/>
    <x v="11"/>
    <x v="0"/>
  </r>
  <r>
    <n v="1371"/>
    <s v="The Defiant Tour Documentary with LoNero"/>
    <s v="The Defiant Tour Documentary is a never before examination of the finances of a touring band and what it takes to go on the road."/>
    <b v="0"/>
    <n v="6999"/>
    <n v="7495"/>
    <s v="successful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  <n v="2015"/>
    <x v="11"/>
    <x v="0"/>
  </r>
  <r>
    <n v="1372"/>
    <s v="Ted Lukas &amp; the Misled new CD - &quot;FEED&quot;"/>
    <s v="Please help us raise funds to press our new CD!"/>
    <b v="0"/>
    <n v="500"/>
    <n v="620"/>
    <s v="successful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n v="2012"/>
    <x v="11"/>
    <x v="0"/>
  </r>
  <r>
    <n v="1373"/>
    <s v="Broccoli Samurai: Tour Van or Bust!"/>
    <s v="Help Broccoli Samurai raise money to get a new van and continue bringing you the jams!"/>
    <b v="0"/>
    <n v="10000"/>
    <n v="10501"/>
    <s v="successful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  <n v="2016"/>
    <x v="11"/>
    <x v="0"/>
  </r>
  <r>
    <n v="1374"/>
    <s v="Sisters of Murphyâ€™s full-length album"/>
    <s v="After two successful EPs, Sisters of Murphy is back in the studio to release our first full-length album. We want YOU to be part of it!"/>
    <b v="0"/>
    <n v="1500"/>
    <n v="2842"/>
    <s v="successful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  <n v="2016"/>
    <x v="11"/>
    <x v="0"/>
  </r>
  <r>
    <n v="1375"/>
    <s v="PAMPA FOLKS - 1st &quot;Indie Pop Western&quot; Album"/>
    <s v="Pampa Folks, l'album aux couleurs de dÃ©serts. Le quatuor, crÃ©Ã© en 2015  livre une Ã©nergie brute et prÃ©pare son premier album"/>
    <b v="0"/>
    <n v="4000"/>
    <n v="6853"/>
    <s v="successful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  <n v="2016"/>
    <x v="11"/>
    <x v="0"/>
  </r>
  <r>
    <n v="1376"/>
    <s v="Dead Pirates / HIGHMARE LP 2nd pressing"/>
    <s v="Dead Pirates are planning a second pressing of HIGHMARE LP, who wants one ?"/>
    <b v="0"/>
    <n v="3700"/>
    <n v="9342"/>
    <s v="successful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  <n v="2016"/>
    <x v="11"/>
    <x v="0"/>
  </r>
  <r>
    <n v="1377"/>
    <s v="Official Debut EP for Stereo Jo"/>
    <s v="Stereo Jo is set to release a 5 song EP. Your donation will directly help w/ recording, design, production, &amp; duplication. Thank You :)"/>
    <b v="0"/>
    <n v="1300"/>
    <n v="1510"/>
    <s v="successful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  <n v="2017"/>
    <x v="11"/>
    <x v="0"/>
  </r>
  <r>
    <n v="1378"/>
    <s v="SIX BY SEVEN"/>
    <s v="A psychedelic post rock masterpiece!"/>
    <b v="0"/>
    <n v="2000"/>
    <n v="4067"/>
    <s v="successful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  <n v="2016"/>
    <x v="11"/>
    <x v="0"/>
  </r>
  <r>
    <n v="1379"/>
    <s v="J. Walter Makes a Record"/>
    <s v="---------The long-awaited debut full-length from Justin Ruddy--------"/>
    <b v="0"/>
    <n v="10000"/>
    <n v="11160"/>
    <s v="successful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  <n v="2015"/>
    <x v="11"/>
    <x v="0"/>
  </r>
  <r>
    <n v="1380"/>
    <s v="BARNFEST 2015"/>
    <s v="A DIY MUSIC FESTIVAL FROM ST. LOUIS MO! Bands make their own festival, help make it legit!"/>
    <b v="0"/>
    <n v="25"/>
    <n v="106"/>
    <s v="successful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n v="2015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b v="0"/>
    <n v="5000"/>
    <n v="5355"/>
    <s v="successful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  <n v="2016"/>
    <x v="11"/>
    <x v="0"/>
  </r>
  <r>
    <n v="1382"/>
    <s v="The Floorwalkers New Album!"/>
    <s v="We're making a new record -- independently! We've got some great new songs we're really excited to bring to you!"/>
    <b v="0"/>
    <n v="8000"/>
    <n v="8349"/>
    <s v="successful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  <n v="2013"/>
    <x v="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b v="0"/>
    <n v="2200"/>
    <n v="4673"/>
    <s v="successful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  <n v="2016"/>
    <x v="11"/>
    <x v="0"/>
  </r>
  <r>
    <n v="1384"/>
    <s v="Manny Manriquez' new rock opera journey: Outland Warrior"/>
    <s v="Outland Warrior is my first solo musical project, featuring songs written by me and recorded at my home studio."/>
    <b v="0"/>
    <n v="3500"/>
    <n v="4343"/>
    <s v="successful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  <n v="2015"/>
    <x v="11"/>
    <x v="0"/>
  </r>
  <r>
    <n v="1385"/>
    <s v="Chi Might Project"/>
    <s v="Musicians, singers &amp; songwriters from all over the world collaborate via YouTube in order to create an amazing album!"/>
    <b v="0"/>
    <n v="8000"/>
    <n v="8832.49"/>
    <s v="successful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  <n v="2016"/>
    <x v="11"/>
    <x v="0"/>
  </r>
  <r>
    <n v="1386"/>
    <s v="MALTESE CROSS: The First Album"/>
    <s v="We are a classic hard rock/heavy metal band just trying to keep rock alive!"/>
    <b v="0"/>
    <n v="400"/>
    <n v="875"/>
    <s v="successful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  <n v="2015"/>
    <x v="11"/>
    <x v="0"/>
  </r>
  <r>
    <n v="1387"/>
    <s v="FAMILY BUSINESS KICKSTARTER"/>
    <s v="Less than one week to PLEDGE YOUR SUPPORT for THE FAMILY BUSINESS as the band raises funds for the next full length rock album."/>
    <b v="0"/>
    <n v="4000"/>
    <n v="5465"/>
    <s v="successful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  <n v="2015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b v="0"/>
    <n v="5000"/>
    <n v="6740.37"/>
    <s v="successful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  <n v="2016"/>
    <x v="11"/>
    <x v="0"/>
  </r>
  <r>
    <n v="1389"/>
    <s v="Pre-order DANCEHALL's first record!!!"/>
    <s v="Help fund the pressing of DANCEHALL's first record by pre-ordering it in advance!!!"/>
    <b v="0"/>
    <n v="500"/>
    <n v="727"/>
    <s v="successful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  <n v="2016"/>
    <x v="11"/>
    <x v="0"/>
  </r>
  <r>
    <n v="1390"/>
    <s v="New Music Video/Artist Development"/>
    <s v="Breakout Artist Management will be working with us on a brand new music video and we need your help!"/>
    <b v="0"/>
    <n v="2800"/>
    <n v="3055"/>
    <s v="successful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  <n v="2015"/>
    <x v="11"/>
    <x v="0"/>
  </r>
  <r>
    <n v="1391"/>
    <s v="Rules and Regulations"/>
    <s v="With the money donated through this project we intend on investing in sound equipment for live shows"/>
    <b v="0"/>
    <n v="500"/>
    <n v="551"/>
    <s v="successful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  <n v="2015"/>
    <x v="11"/>
    <x v="0"/>
  </r>
  <r>
    <n v="1392"/>
    <s v="Telesomniac's Debut Album"/>
    <s v="Telesomniac is a rock band from Provo, UT releasing their debut album Thirty-One Flashes in the Dark."/>
    <b v="0"/>
    <n v="2500"/>
    <n v="2841"/>
    <s v="successful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  <n v="2016"/>
    <x v="11"/>
    <x v="0"/>
  </r>
  <r>
    <n v="1393"/>
    <s v="WolfHunt | Social Commentary Rock Project"/>
    <s v="Rock n' Roll tales of our times"/>
    <b v="0"/>
    <n v="10000"/>
    <n v="10235"/>
    <s v="successful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  <n v="2016"/>
    <x v="1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b v="0"/>
    <n v="750"/>
    <n v="916"/>
    <s v="successful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  <n v="2017"/>
    <x v="11"/>
    <x v="0"/>
  </r>
  <r>
    <n v="1395"/>
    <s v="Quiet Oaks Full Length Album"/>
    <s v="Help Quiet Oaks record their debut album!!!"/>
    <b v="0"/>
    <n v="3500"/>
    <n v="3916"/>
    <s v="successful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  <n v="2016"/>
    <x v="1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b v="0"/>
    <n v="6000"/>
    <n v="6438"/>
    <s v="successful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  <n v="2015"/>
    <x v="11"/>
    <x v="0"/>
  </r>
  <r>
    <n v="1397"/>
    <s v="Halls of the Machine - All Tribal Dignitaries"/>
    <s v="HALLS OF THE MACHINE needs your support for the final production and release of their latest work titled, ALL TRIBAL DIGNITARIES."/>
    <b v="0"/>
    <n v="10000"/>
    <n v="11385"/>
    <s v="successful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  <n v="2016"/>
    <x v="11"/>
    <x v="0"/>
  </r>
  <r>
    <n v="1398"/>
    <s v="We Invite You to Come &quot;Back to the 80's with StonyCold!&quot;"/>
    <s v="'StonyCold', a Kansas-based 80's Rock Band, is recording their first all-cover tunes CD, 'Back To the 80's With StonyCold!'"/>
    <b v="0"/>
    <n v="4400"/>
    <n v="4826"/>
    <s v="successful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  <n v="2016"/>
    <x v="11"/>
    <x v="0"/>
  </r>
  <r>
    <n v="1399"/>
    <s v="Rocket And A Bomb Live DVD/Album + new Michael Knott 7&quot;EP"/>
    <s v="20 years of Rocket &amp; a Bomb live DVD and download + a brand new Michael Knott EP released on 7&quot; vinyl, Cd, and download!"/>
    <b v="0"/>
    <n v="9000"/>
    <n v="11353"/>
    <s v="successful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  <n v="2014"/>
    <x v="11"/>
    <x v="0"/>
  </r>
  <r>
    <n v="1400"/>
    <s v="Stone Kings: From Creation To Devastation"/>
    <s v="We're looking to our fans to help partially fund the new album. It's 12 tracks in length &amp; will be a musical trip like no other!"/>
    <b v="0"/>
    <n v="350"/>
    <n v="586"/>
    <s v="successful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n v="2016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b v="0"/>
    <n v="2500"/>
    <n v="12413"/>
    <s v="successful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  <n v="2013"/>
    <x v="11"/>
    <x v="0"/>
  </r>
  <r>
    <n v="1402"/>
    <s v="Nineteen Fifty Eight - Untitled EP"/>
    <s v="Help us fund our latest project - a 5 track EP: fast-paced, hard-hitting, female-fronted rock with catchy choruses and lyrics to match!"/>
    <b v="0"/>
    <n v="2500"/>
    <n v="2729"/>
    <s v="successful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  <n v="2015"/>
    <x v="11"/>
    <x v="0"/>
  </r>
  <r>
    <n v="1403"/>
    <s v="Gregorian Rock"/>
    <s v="Gregorian Rock merges Gregorian chant with modern music. It is serene, yet pummeling. It's not for everyone, but it might be for you."/>
    <b v="0"/>
    <n v="4000"/>
    <n v="4103"/>
    <s v="successful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  <n v="2013"/>
    <x v="11"/>
    <x v="0"/>
  </r>
  <r>
    <n v="1404"/>
    <s v="3 Men and a Book"/>
    <s v="Translation &amp; publication of possibly the most famous piece of English literature - Act II Scene II of Romeo and Juliet into txt-speak."/>
    <b v="0"/>
    <n v="14500"/>
    <n v="241"/>
    <s v="failed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n v="2015"/>
    <x v="22"/>
    <x v="1"/>
  </r>
  <r>
    <n v="1405"/>
    <s v="The Bible translated into Emoticons"/>
    <s v="Will more people read the Bible if it were translated into Emoticons?"/>
    <b v="0"/>
    <n v="25000"/>
    <n v="105"/>
    <s v="failed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n v="2014"/>
    <x v="22"/>
    <x v="1"/>
  </r>
  <r>
    <n v="1406"/>
    <s v="Man Down! Translation project"/>
    <s v="The White coat and the battle dress uniform"/>
    <b v="0"/>
    <n v="12000"/>
    <n v="15"/>
    <s v="failed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n v="2015"/>
    <x v="22"/>
    <x v="1"/>
  </r>
  <r>
    <n v="1407"/>
    <s v="My life, My travel, My past - time to share"/>
    <s v="I traveled, I took pictures, I met people, I ate. Then I wrote a travel journal that needs editing, translation, and publishing."/>
    <b v="0"/>
    <n v="3000"/>
    <n v="15"/>
    <s v="failed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n v="2014"/>
    <x v="22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b v="0"/>
    <n v="1000"/>
    <n v="72"/>
    <s v="failed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n v="2015"/>
    <x v="22"/>
    <x v="1"/>
  </r>
  <r>
    <n v="1409"/>
    <s v="Modern Literal Torah Translation: Genesis"/>
    <s v="Modern Literal Translation of the 1st Book of the Torah in English and Russian with sub-linear and interlinear layout."/>
    <b v="0"/>
    <n v="4000"/>
    <n v="0"/>
    <s v="failed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n v="2014"/>
    <x v="22"/>
    <x v="1"/>
  </r>
  <r>
    <n v="1410"/>
    <s v="Existence Space and Office (English translation)"/>
    <s v="Let's translate this book! A fundamental guide to existential workspaces: how to recover efficiency generating environmental well-being"/>
    <b v="0"/>
    <n v="6000"/>
    <n v="1"/>
    <s v="failed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n v="2016"/>
    <x v="22"/>
    <x v="1"/>
  </r>
  <r>
    <n v="1411"/>
    <s v="The Divine Comedy- A New English Translation"/>
    <s v="There have been an exorbident number of translations of this most beautiful poem though none have ever been done by a nineteen year old"/>
    <b v="0"/>
    <n v="3000"/>
    <n v="7"/>
    <s v="failed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n v="2015"/>
    <x v="22"/>
    <x v="1"/>
  </r>
  <r>
    <n v="1412"/>
    <s v="For overseas shogi fans! Shogi novel translation project"/>
    <s v="â€œClimbing Silver!â€- An English translation of the Young Adult Shogi novella"/>
    <b v="0"/>
    <n v="7000"/>
    <n v="320"/>
    <s v="failed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n v="2014"/>
    <x v="22"/>
    <x v="1"/>
  </r>
  <r>
    <n v="1413"/>
    <s v="LE NUVOLE DEL CIELO-CLOUDS OF THE SKY"/>
    <s v="I need funds to publish a book based on a selection of sentences from the Gospel demonstrating that Christianity is a strong religion."/>
    <b v="0"/>
    <n v="2000"/>
    <n v="100"/>
    <s v="failed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n v="2015"/>
    <x v="22"/>
    <x v="1"/>
  </r>
  <r>
    <n v="1414"/>
    <s v="Database of Interlinear Greek Words"/>
    <s v="Create an open source &quot;interlinear&quot; translation fo the Greek New Testament in re-publishable and open source database format."/>
    <b v="0"/>
    <n v="500"/>
    <n v="1"/>
    <s v="failed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n v="2016"/>
    <x v="22"/>
    <x v="1"/>
  </r>
  <r>
    <n v="1415"/>
    <s v="The Complete Homilies of Blessed Oscar Romero: Volume 2"/>
    <s v="This is a Series of 6 Books on Blessed Oscar A. Romero`s Writings. This Project will help to pay the translation costs of Volume 2."/>
    <b v="0"/>
    <n v="4400"/>
    <n v="800"/>
    <s v="failed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n v="2015"/>
    <x v="22"/>
    <x v="1"/>
  </r>
  <r>
    <n v="1416"/>
    <s v="Glenn's  little book of  quotes"/>
    <s v="glenn's  book of quotes is designed to give the readers a thought for the day , lighten the mood  and put a smile  on their faces."/>
    <b v="0"/>
    <n v="50000"/>
    <n v="0"/>
    <s v="failed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n v="2015"/>
    <x v="22"/>
    <x v="1"/>
  </r>
  <r>
    <n v="1417"/>
    <s v="Digitizing 8 Rare Siddha Yoga Books"/>
    <s v="Digitization of 8 rare Siddha Yoga books written by a Yogi - coming in the lineage of Sri Sri Sri Sadhasiva Brahmendra himself!"/>
    <b v="0"/>
    <n v="4500"/>
    <n v="55"/>
    <s v="failed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n v="2015"/>
    <x v="22"/>
    <x v="1"/>
  </r>
  <r>
    <n v="1418"/>
    <s v="Realidades del Hombre"/>
    <s v="Â¿Y si hubiera una camino intermedio entre ciencia y religion?_x000a_Descubre la respuesta ayudando a publicar y traducir este libro."/>
    <b v="0"/>
    <n v="3000"/>
    <n v="6"/>
    <s v="failed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n v="2016"/>
    <x v="2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b v="0"/>
    <n v="6300"/>
    <n v="445"/>
    <s v="failed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n v="2016"/>
    <x v="22"/>
    <x v="1"/>
  </r>
  <r>
    <n v="1420"/>
    <s v="Shakespeare in the Hood - Romeo and Juliet"/>
    <s v="Help me butcher Shakespeare in a satirical fashion."/>
    <b v="0"/>
    <n v="110"/>
    <n v="3"/>
    <s v="failed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n v="2016"/>
    <x v="2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b v="0"/>
    <n v="200000"/>
    <n v="200"/>
    <s v="failed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n v="2015"/>
    <x v="2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b v="0"/>
    <n v="25000"/>
    <n v="26"/>
    <s v="failed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n v="2016"/>
    <x v="22"/>
    <x v="1"/>
  </r>
  <r>
    <n v="1423"/>
    <s v="Progressive King James Version New Testament"/>
    <s v="Help fund me to destroy the monopoly Rupert Murdoch has over the publication of modern bibles. I have a new one to rival the NKJV."/>
    <b v="0"/>
    <n v="30000"/>
    <n v="100"/>
    <s v="failed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n v="2015"/>
    <x v="22"/>
    <x v="1"/>
  </r>
  <r>
    <n v="1424"/>
    <s v="Subway Mantras"/>
    <s v="A short book of practical mantras that can be used every day of the week. Mantras are cogwheels of universal engines."/>
    <b v="0"/>
    <n v="7500"/>
    <n v="1527"/>
    <s v="failed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n v="2016"/>
    <x v="22"/>
    <x v="1"/>
  </r>
  <r>
    <n v="1425"/>
    <s v="Hello!(Sawadee).&quot;.America&quot;   BOOK"/>
    <s v="Translation  Thai language to English and other languages of the story (written by me) about&quot; Promote Travel &amp; Business in America&quot;"/>
    <b v="0"/>
    <n v="13000"/>
    <n v="0"/>
    <s v="failed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n v="2015"/>
    <x v="22"/>
    <x v="1"/>
  </r>
  <r>
    <n v="1426"/>
    <s v="Die Welt der Haie in Englisch (The World of Sharks)"/>
    <s v="The World of Sharks is an interactive eBook for the iPad and Mac. It shall be translated into english to make it available worldwide."/>
    <b v="0"/>
    <n v="1000"/>
    <n v="0"/>
    <s v="failed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n v="2015"/>
    <x v="22"/>
    <x v="1"/>
  </r>
  <r>
    <n v="1427"/>
    <s v="WHAT CAN I DO?..."/>
    <s v="The book with advices that can save many lives._x000a_You will find here many case studies, extreme situations and solutions."/>
    <b v="0"/>
    <n v="5000"/>
    <n v="419"/>
    <s v="failed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n v="2016"/>
    <x v="22"/>
    <x v="1"/>
  </r>
  <r>
    <n v="1428"/>
    <s v="Translation of the book &quot;He sees me with his Heart&quot;"/>
    <s v="My father wrote a book about raising a blind child. I, as a professional translator, am going to write it in English for everyone."/>
    <b v="0"/>
    <n v="1000"/>
    <n v="45"/>
    <s v="failed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n v="2016"/>
    <x v="22"/>
    <x v="1"/>
  </r>
  <r>
    <n v="1429"/>
    <s v="10 P.M."/>
    <s v="A guy in his 30's tries to live his &quot;American Dream&quot;, but quickly it turns into a nightmare. (A Novel)"/>
    <b v="0"/>
    <n v="10000"/>
    <n v="0"/>
    <s v="failed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n v="2015"/>
    <x v="22"/>
    <x v="1"/>
  </r>
  <r>
    <n v="1430"/>
    <s v="Esoteric Project Management"/>
    <s v="Profesional translation and publishing of the book on unique synthesis of project management and meditation"/>
    <b v="0"/>
    <n v="5000"/>
    <n v="403"/>
    <s v="failed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n v="2014"/>
    <x v="22"/>
    <x v="1"/>
  </r>
  <r>
    <n v="1431"/>
    <s v="Publishing Persian version of IT AIN'T SO AWFUL, FALAFEL"/>
    <s v="Iran does not adhere to International Copyright Laws. Please help me publish a Persian translation before it is illegally translated."/>
    <b v="0"/>
    <n v="17000"/>
    <n v="5431"/>
    <s v="failed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n v="2015"/>
    <x v="22"/>
    <x v="1"/>
  </r>
  <r>
    <n v="1432"/>
    <s v="The Holy Bib-el"/>
    <s v="THE HOLY BIB-EL Translated By Leon Cook. The Creation: CHAPTER 1.  1* In the beginning Gods created The Heavens and The Planet Earth."/>
    <b v="0"/>
    <n v="40000"/>
    <n v="0"/>
    <s v="failed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n v="2015"/>
    <x v="22"/>
    <x v="1"/>
  </r>
  <r>
    <n v="1433"/>
    <s v="The Gayatri Mantra for Jhansi, India"/>
    <s v="Publish my book on the Gayatri Mantra in English for the benefit of the readers and the children at the orphanage in Jhansi, India"/>
    <b v="0"/>
    <n v="12000"/>
    <n v="805"/>
    <s v="failed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n v="2016"/>
    <x v="22"/>
    <x v="1"/>
  </r>
  <r>
    <n v="1434"/>
    <s v="Translation of 'SOCIALCAPITALISM' (2014)"/>
    <s v="Interest from abroad to publish my book SOCIALCAPITALISM. Need translation to English master. Help appreciated."/>
    <b v="0"/>
    <n v="82000"/>
    <n v="8190"/>
    <s v="failed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n v="2015"/>
    <x v="22"/>
    <x v="1"/>
  </r>
  <r>
    <n v="1435"/>
    <s v="Trilogy of Crystals, book 1, translation"/>
    <s v="English translation of the first book from a sword and sorcery Fantasy trilogy, by Paolo Parente"/>
    <b v="0"/>
    <n v="15000"/>
    <n v="15"/>
    <s v="failed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n v="2015"/>
    <x v="22"/>
    <x v="1"/>
  </r>
  <r>
    <n v="1436"/>
    <s v="Translation of an interactive eLearning-website for surgery"/>
    <s v="Help us to get www.mySurgery.de, an interactive eLearning-Website for general and visceral surgery, translated to english language."/>
    <b v="0"/>
    <n v="10000"/>
    <n v="77"/>
    <s v="failed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n v="2016"/>
    <x v="22"/>
    <x v="1"/>
  </r>
  <r>
    <n v="1437"/>
    <s v="THE BACHELOR KNOWS NO BORDERS"/>
    <s v="Introducing A True Story That Bridges Borders: Join Us As We Translate THE BACHELOR CHAPTERS: A THINKING WOMAN'S ROMANCE Into Spanish!"/>
    <b v="0"/>
    <n v="3000"/>
    <n v="807"/>
    <s v="failed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n v="2014"/>
    <x v="22"/>
    <x v="1"/>
  </r>
  <r>
    <n v="1438"/>
    <s v="Felting tutorials - worldwide wool craft - translation"/>
    <s v="Feltmaking is an acient yet modern craft using wool in creative ways. Our thorough guides should be for people all over the world."/>
    <b v="0"/>
    <n v="20000"/>
    <n v="600"/>
    <s v="failed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n v="2016"/>
    <x v="22"/>
    <x v="1"/>
  </r>
  <r>
    <n v="1439"/>
    <s v="Watermark the truth beneath the surface - Translate"/>
    <s v="My English  novel has received excellent reviews. To address the great interest from Germany I want to translate it into German."/>
    <b v="0"/>
    <n v="2725"/>
    <n v="180"/>
    <s v="failed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n v="2015"/>
    <x v="22"/>
    <x v="1"/>
  </r>
  <r>
    <n v="1440"/>
    <s v="Perfume Collectibles - Vintage Bottles - History of Perfume"/>
    <s v="The Museum of Perfume in Milan has been publishing its own magazine since 1998 in Italian. We would like to translate it English."/>
    <b v="0"/>
    <n v="13000"/>
    <n v="1"/>
    <s v="failed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n v="2016"/>
    <x v="22"/>
    <x v="1"/>
  </r>
  <r>
    <n v="1441"/>
    <s v="Sikh Police: Guru Granth Sahib Project"/>
    <s v="Guru Granth Sahib; User Friendly. A book which captures the essence of the Guru Granth Sahib in modern English and also made digital."/>
    <b v="0"/>
    <n v="180000"/>
    <n v="2020"/>
    <s v="failed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n v="2015"/>
    <x v="22"/>
    <x v="1"/>
  </r>
  <r>
    <n v="1442"/>
    <s v="Alternative Economics: Reversing Stagnation on Smashwords"/>
    <s v="If people contribute on Kickstarter, I will be able to give this 159-page e-book anthology away free to libraries and e-bookreaders.  I"/>
    <b v="0"/>
    <n v="1500"/>
    <n v="0"/>
    <s v="failed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n v="2016"/>
    <x v="22"/>
    <x v="1"/>
  </r>
  <r>
    <n v="1443"/>
    <s v="Translate my Saga Fantasy : Icarus Ã  l'Ã©cole des dieux"/>
    <s v="Hello everyone !_x000a_I need your help for translate my saga Fantasy : Icarus at the school of the gods - Book 1&quot;."/>
    <b v="0"/>
    <n v="13000"/>
    <n v="0"/>
    <s v="failed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n v="2016"/>
    <x v="22"/>
    <x v="1"/>
  </r>
  <r>
    <n v="1444"/>
    <s v="Expand the MillionairesLetter in the US Market!"/>
    <s v="We as a successfull german stock market newsletter publisher want expand in the US market!"/>
    <b v="0"/>
    <n v="4950"/>
    <n v="0"/>
    <s v="failed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n v="2015"/>
    <x v="22"/>
    <x v="1"/>
  </r>
  <r>
    <n v="1445"/>
    <s v="Finnegans Wake von James Joyce - deutsche Ãœbersetzung"/>
    <s v="Erstellung einer deutschen Ãœbersetzung ( Lesbarmachung ) des Buches Finnegans Wake von James Joyce. Die Umsetzung erfolgt 1 zu 1."/>
    <b v="0"/>
    <n v="130000"/>
    <n v="0"/>
    <s v="failed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n v="2015"/>
    <x v="22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b v="0"/>
    <n v="900"/>
    <n v="0"/>
    <s v="failed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n v="2016"/>
    <x v="22"/>
    <x v="1"/>
  </r>
  <r>
    <n v="1447"/>
    <s v="Indian Language Dictionary"/>
    <s v="I'm creating a dictionary of multiple Indian languages."/>
    <b v="0"/>
    <n v="500000"/>
    <n v="75"/>
    <s v="failed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n v="2016"/>
    <x v="22"/>
    <x v="1"/>
  </r>
  <r>
    <n v="1448"/>
    <s v="Focus on changing your situation"/>
    <s v="For people in schools to the retired._x000a_Aim is to get in to schools,gyms,work places and to travel all over the world doing talks on it."/>
    <b v="0"/>
    <n v="200000"/>
    <n v="0"/>
    <s v="failed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n v="2015"/>
    <x v="22"/>
    <x v="1"/>
  </r>
  <r>
    <n v="1449"/>
    <s v="MamaCheng's International Shopping Concierge Services"/>
    <s v="Calling out Backers throughout the world. We are here to provide an intermediate channel to offer U.S. products worldwide. PLEASE READ!"/>
    <b v="0"/>
    <n v="8888"/>
    <n v="0"/>
    <s v="failed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n v="2015"/>
    <x v="22"/>
    <x v="1"/>
  </r>
  <r>
    <n v="1450"/>
    <s v="The Art of the Dill"/>
    <s v="A book of pickle recipes narrated by a mama grizzly speaking in incomplete and run-on sentences and her orangutan friend. #Artofthedill"/>
    <b v="0"/>
    <n v="100000"/>
    <n v="1"/>
    <s v="failed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n v="2016"/>
    <x v="22"/>
    <x v="1"/>
  </r>
  <r>
    <n v="1451"/>
    <s v="Modern Literal Torah Translation (Canceled)"/>
    <s v="Modern Literal Translation of the Torah in English and Russian with sub-linear and interlinear layout."/>
    <b v="0"/>
    <n v="18950"/>
    <n v="2"/>
    <s v="canceled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n v="2014"/>
    <x v="22"/>
    <x v="1"/>
  </r>
  <r>
    <n v="1452"/>
    <s v="The Judo Preservation Project (Canceled)"/>
    <s v="I am gathering rare, out-of-print Judo books for preservation, translation and sharing."/>
    <b v="0"/>
    <n v="14000"/>
    <n v="0"/>
    <s v="canceled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n v="2014"/>
    <x v="2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b v="0"/>
    <n v="25000"/>
    <n v="0"/>
    <s v="canceled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n v="2017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b v="0"/>
    <n v="1750"/>
    <n v="15"/>
    <s v="canceled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n v="2016"/>
    <x v="22"/>
    <x v="1"/>
  </r>
  <r>
    <n v="1455"/>
    <s v="Heart Jewel: Advice from a Modern Tibetan Master (Canceled)"/>
    <s v="The teachings of Tulku Sanjay Tsering, the body, speech and mind emanation of the esteemed 20th century Dzogchen Master Khenpo Ngaga"/>
    <b v="0"/>
    <n v="15000"/>
    <n v="1575"/>
    <s v="canceled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n v="2014"/>
    <x v="22"/>
    <x v="1"/>
  </r>
  <r>
    <n v="1456"/>
    <s v="Sometimes you don't need love (Canceled)"/>
    <s v="English Version of my auto-published novel"/>
    <b v="0"/>
    <n v="5000"/>
    <n v="145"/>
    <s v="canceled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n v="2016"/>
    <x v="22"/>
    <x v="1"/>
  </r>
  <r>
    <n v="1457"/>
    <s v="Hey! I&quot;m not invisable, I am Just Old (Canceled)"/>
    <s v="Age is more than just a number, I hope your younger than you feel."/>
    <b v="0"/>
    <n v="6000"/>
    <n v="0"/>
    <s v="canceled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n v="2015"/>
    <x v="22"/>
    <x v="1"/>
  </r>
  <r>
    <n v="1458"/>
    <s v="The Atheist/Agnostic Translation Guide to the AA's Big Book"/>
    <s v="I decided to get help. I respect AA and recognize the value of it's methods but the overwhelming religious language is a big hurdle. ."/>
    <b v="0"/>
    <n v="5000"/>
    <n v="0"/>
    <s v="canceled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n v="2014"/>
    <x v="22"/>
    <x v="1"/>
  </r>
  <r>
    <n v="1459"/>
    <s v="Like all the others (Canceled)"/>
    <s v="What if you suddenly found out, that your life wasnÂ´t the life you thought you had? What if you were like all the others!"/>
    <b v="0"/>
    <n v="37000"/>
    <n v="0"/>
    <s v="canceled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n v="2015"/>
    <x v="22"/>
    <x v="1"/>
  </r>
  <r>
    <n v="1460"/>
    <s v="KJV2015 (Canceled)"/>
    <s v="KJV2015 Easier to understand for our kids and family not leaving out one verse or changing a meaning one bit."/>
    <b v="0"/>
    <n v="25000000"/>
    <n v="0"/>
    <s v="canceled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n v="2014"/>
    <x v="22"/>
    <x v="1"/>
  </r>
  <r>
    <n v="1461"/>
    <s v="Relatively Prime Series 2"/>
    <s v="Series 2 of Relatively Prime, a podcast of stories from the Mathematical Domain"/>
    <b v="0"/>
    <n v="15000"/>
    <n v="15186.69"/>
    <s v="successful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n v="2014"/>
    <x v="23"/>
    <x v="0"/>
  </r>
  <r>
    <n v="1462"/>
    <s v="Unbound: Fiction on the Radio"/>
    <s v="A new radio show focused on short fiction produced by Louisville Public Media"/>
    <b v="0"/>
    <n v="4000"/>
    <n v="4340.7"/>
    <s v="successful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n v="2013"/>
    <x v="23"/>
    <x v="0"/>
  </r>
  <r>
    <n v="1463"/>
    <s v="The River Runs Through Us, a Six-Part Public Radio Series"/>
    <s v="The River Runs Through Us is a six-part, yearlong radio series exploring the meaning and metaphor of the Connecticut River."/>
    <b v="0"/>
    <n v="600"/>
    <n v="886"/>
    <s v="successful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n v="2013"/>
    <x v="23"/>
    <x v="0"/>
  </r>
  <r>
    <n v="1464"/>
    <s v="Science Studio"/>
    <s v="The Best Science Media on the Web"/>
    <b v="0"/>
    <n v="5000"/>
    <n v="8160"/>
    <s v="successful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n v="2013"/>
    <x v="23"/>
    <x v="0"/>
  </r>
  <r>
    <n v="1465"/>
    <s v="Idle Thumbs Video Game Podcast"/>
    <s v="Idle Thumbs was a podcast that ran for two years. People liked it, and we liked doing it. We want to bring it back, better than before."/>
    <b v="0"/>
    <n v="30000"/>
    <n v="136924.35"/>
    <s v="successful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n v="2012"/>
    <x v="23"/>
    <x v="0"/>
  </r>
  <r>
    <n v="1466"/>
    <s v="WAYO 104.3 FM ROCHESTER, NY"/>
    <s v="WAYO needs your financial support to operate in 2016. Help keep the creativity and ideas of the Rochester community on the radio!"/>
    <b v="0"/>
    <n v="16000"/>
    <n v="17260.37"/>
    <s v="successful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n v="2015"/>
    <x v="23"/>
    <x v="0"/>
  </r>
  <r>
    <n v="1467"/>
    <s v="Radio Ambulante"/>
    <s v="We are a new Spanish language podcast telling uniquely Latin American stories."/>
    <b v="0"/>
    <n v="40000"/>
    <n v="46032"/>
    <s v="successful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n v="2012"/>
    <x v="23"/>
    <x v="0"/>
  </r>
  <r>
    <n v="1468"/>
    <s v="A New Season of Destination DIY"/>
    <s v="Destination DIY is a radio show &amp; podcast showcasing all kinds of creativity. Please help us make a new season of shows for your ears!"/>
    <b v="0"/>
    <n v="9500"/>
    <n v="9725"/>
    <s v="successful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n v="2011"/>
    <x v="23"/>
    <x v="0"/>
  </r>
  <r>
    <n v="1469"/>
    <s v="The Local Global Mashup Show"/>
    <s v="Get the inside edge on the stories that connect Americans to the world -- in your ear every week."/>
    <b v="0"/>
    <n v="44250"/>
    <n v="47978"/>
    <s v="successful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n v="2013"/>
    <x v="23"/>
    <x v="0"/>
  </r>
  <r>
    <n v="1470"/>
    <s v="The CASAMENA Radio Hour Volume 1 CDx2"/>
    <s v="Carlos Mena presents the CASAMENA Radio Hour Vol 1, a  2-CD Mix and Compilation featuring new and unreleased Deep and Afro house."/>
    <b v="0"/>
    <n v="1500"/>
    <n v="1877"/>
    <s v="successful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n v="2012"/>
    <x v="23"/>
    <x v="0"/>
  </r>
  <r>
    <n v="1471"/>
    <s v="93.5 KNCE: True Taos Radio"/>
    <s v="Help improve the equipment, signal, and reach of 93.5 KNCE True Taos Radio, a new experiment in grassroots community media."/>
    <b v="0"/>
    <n v="32000"/>
    <n v="33229"/>
    <s v="successful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n v="2015"/>
    <x v="23"/>
    <x v="0"/>
  </r>
  <r>
    <n v="1472"/>
    <s v="The Longest Shortest Time: Season 2"/>
    <s v="A podcast about surprising struggles in early parenthood, created and hosted by award-winning author and radio producer Hillary Frank."/>
    <b v="0"/>
    <n v="25000"/>
    <n v="34676"/>
    <s v="successful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n v="2013"/>
    <x v="23"/>
    <x v="0"/>
  </r>
  <r>
    <n v="1473"/>
    <s v="ONE LOVES ONLY FORM"/>
    <s v="Public Radio Project"/>
    <b v="0"/>
    <n v="1500"/>
    <n v="1807.74"/>
    <s v="successful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n v="2012"/>
    <x v="23"/>
    <x v="0"/>
  </r>
  <r>
    <n v="1474"/>
    <s v="Bring the Seattle Geekly podcast back!"/>
    <s v="We ended the Seattle Geekly podcast back in mid 2011, We've been thinking of bringing it back but we need help monetarily."/>
    <b v="0"/>
    <n v="3000"/>
    <n v="3368"/>
    <s v="successful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n v="2013"/>
    <x v="23"/>
    <x v="0"/>
  </r>
  <r>
    <n v="1475"/>
    <s v="30-Hour Comedy Podcast Marathon and Tour"/>
    <s v="We're raising money to create a 30-hour comedy marathon and an upcoming tour to celebrate our 10-year podcast anniversary."/>
    <s v="Comedy"/>
    <n v="15000"/>
    <n v="28300.45"/>
    <s v="successful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n v="2014"/>
    <x v="23"/>
    <x v="0"/>
  </r>
  <r>
    <n v="1476"/>
    <s v="The Comedy Button Podcast"/>
    <s v="The Comedy Button is a brand new nerd pop culture podcast with weekly video sketches."/>
    <s v="Comedy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n v="2011"/>
    <x v="23"/>
    <x v="0"/>
  </r>
  <r>
    <n v="1477"/>
    <s v="Keep Live Music on WMSE"/>
    <s v="WMSE, a community-funded radio station in Milwaukee, WI needs to replace its in-house digital studio to keep live music on the air."/>
    <b v="0"/>
    <n v="30000"/>
    <n v="33393"/>
    <s v="successful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n v="2011"/>
    <x v="23"/>
    <x v="0"/>
  </r>
  <r>
    <n v="1478"/>
    <s v="Planet Money T-shirt"/>
    <s v="We are a team of multimedia reporters covering the global economy. We are going to make a t-shirt and tell the story of its creation."/>
    <b v="0"/>
    <n v="50000"/>
    <n v="590807.11"/>
    <s v="successful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n v="2013"/>
    <x v="23"/>
    <x v="0"/>
  </r>
  <r>
    <n v="1479"/>
    <s v="Let's Talk Calmly About Security and Privacy"/>
    <s v="A former intelligence analyst/government transparency advocate talks to his colleagues about the past year's NSA revelations."/>
    <b v="0"/>
    <n v="1600"/>
    <n v="2198"/>
    <s v="successful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n v="2014"/>
    <x v="23"/>
    <x v="0"/>
  </r>
  <r>
    <n v="1480"/>
    <s v="The Stage at KDHX"/>
    <s v="The Stage at KDHX will be a beacon for artistic independence in the heart of the country, showcasing new artists and old favorites."/>
    <b v="0"/>
    <n v="50000"/>
    <n v="58520.2"/>
    <s v="successful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n v="2013"/>
    <x v="23"/>
    <x v="0"/>
  </r>
  <r>
    <n v="1481"/>
    <s v="Downloads From My Mind - Science Fiction Short Stories"/>
    <s v="This will be my first collection of short stories, written from ideas and scraps of ideas that I've had since I was a young child."/>
    <b v="0"/>
    <n v="5000"/>
    <n v="105"/>
    <s v="failed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n v="2013"/>
    <x v="10"/>
    <x v="1"/>
  </r>
  <r>
    <n v="1482"/>
    <s v="Black Matter: Reality is in the eyes of the beholder"/>
    <s v="Those who believe, call them Gods._x000a_Those who don't believe, call them aliens._x000a_Either way, you can't stop the war."/>
    <b v="0"/>
    <n v="5000"/>
    <n v="5"/>
    <s v="failed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  <n v="2012"/>
    <x v="10"/>
    <x v="1"/>
  </r>
  <r>
    <n v="1483"/>
    <s v="The Book Club Rebellion"/>
    <s v="When three social outcasts discover that Fictional characters are invading their world, they must form a team to stop this evil force."/>
    <s v="horror"/>
    <n v="7000"/>
    <n v="50"/>
    <s v="failed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  <n v="2016"/>
    <x v="10"/>
    <x v="1"/>
  </r>
  <r>
    <n v="1484"/>
    <s v="a book called filtered down thru the stars"/>
    <s v="The mussings of an old wizard"/>
    <b v="0"/>
    <n v="2000"/>
    <n v="0"/>
    <s v="failed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n v="2012"/>
    <x v="10"/>
    <x v="1"/>
  </r>
  <r>
    <n v="1485"/>
    <s v="Covenant Kept - A Christian novel"/>
    <s v="Covenant Kept is a unique story that follows an ordinary woman through an extraordinary spiritual journey. Please help fund me."/>
    <b v="0"/>
    <n v="6700"/>
    <n v="150"/>
    <s v="failed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  <n v="2015"/>
    <x v="10"/>
    <x v="1"/>
  </r>
  <r>
    <n v="1486"/>
    <s v="I Died. Yesterday by Pamela Norton Docken"/>
    <s v="Follow the intimate and intense journey of a young woman's last moments of her unexpected death and journey to the continuance of life."/>
    <b v="0"/>
    <n v="20000"/>
    <n v="48"/>
    <s v="failed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  <n v="2015"/>
    <x v="10"/>
    <x v="1"/>
  </r>
  <r>
    <n v="1487"/>
    <s v="You Killed Me First"/>
    <s v="A lover becomes an enemy when a line has been crossed. Torn between memories and reality, his mask of sanity is slipping."/>
    <b v="0"/>
    <n v="10000"/>
    <n v="0"/>
    <s v="failed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n v="2016"/>
    <x v="10"/>
    <x v="1"/>
  </r>
  <r>
    <n v="1488"/>
    <s v="Nanolution"/>
    <s v="A blockbuster sci-fi adventure. What would you do if one day your life changed to beyond the imaginable?"/>
    <b v="0"/>
    <n v="15000"/>
    <n v="360"/>
    <s v="failed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  <n v="2013"/>
    <x v="10"/>
    <x v="1"/>
  </r>
  <r>
    <n v="1489"/>
    <s v="QUIET ENJOYMENT, a novel of two gay friends, life and AIDS"/>
    <s v="My project is a novel, QUIET ENJOYMENT. It is a funny and serious story of one friend helping another deal with AIDS."/>
    <b v="0"/>
    <n v="5000"/>
    <n v="0"/>
    <s v="failed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n v="2012"/>
    <x v="10"/>
    <x v="1"/>
  </r>
  <r>
    <n v="1490"/>
    <s v="Publishing Book ll of The Merlin Chronicles Trilogy"/>
    <s v="Book ll of The Merlin Chronicles is ready to publish- just need that great cover art like Book l has: Kickstarter Book Cover Project"/>
    <b v="0"/>
    <n v="2900"/>
    <n v="895"/>
    <s v="failed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n v="2013"/>
    <x v="10"/>
    <x v="1"/>
  </r>
  <r>
    <n v="1491"/>
    <s v="Tales of guns, gold and a beagle in the Old West"/>
    <s v="What do you get when you take outlaws, guns, gold and and old beagle in the old west? Adventure!"/>
    <b v="0"/>
    <n v="1200"/>
    <n v="100"/>
    <s v="failed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n v="2014"/>
    <x v="10"/>
    <x v="1"/>
  </r>
  <r>
    <n v="1492"/>
    <s v="The Grym Brothers Series"/>
    <s v="The Grym Brothers is a series about two brothers who are grim reapers, hunting down souls that canâ€™t or wonâ€™t move on the afterlife."/>
    <b v="0"/>
    <n v="4000"/>
    <n v="30"/>
    <s v="failed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  <n v="2011"/>
    <x v="10"/>
    <x v="1"/>
  </r>
  <r>
    <n v="1493"/>
    <s v="The Great Grand Zeppelin Chase"/>
    <s v="Help illustrate the sequel to the bestselling _x000a_The Transylvania Flying Squad of Detectives"/>
    <b v="0"/>
    <n v="2400"/>
    <n v="0"/>
    <s v="failed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n v="2013"/>
    <x v="10"/>
    <x v="1"/>
  </r>
  <r>
    <n v="1494"/>
    <s v="Six Days in September: A Civil War Novel"/>
    <s v="Help this story of the 1862 Confederate invasion of Maryland be published! It is to Sharpsburg as The Killer Angels is to Gettysburg."/>
    <b v="0"/>
    <n v="5000"/>
    <n v="445"/>
    <s v="failed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n v="2015"/>
    <x v="10"/>
    <x v="1"/>
  </r>
  <r>
    <n v="1495"/>
    <s v="A Magical Bildungsroman with a Female Heroine"/>
    <s v="The Adventures of Penelope Hawthorne. Part One: The Spellbook of Dracone."/>
    <b v="0"/>
    <n v="2000"/>
    <n v="0"/>
    <s v="failed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n v="2011"/>
    <x v="10"/>
    <x v="1"/>
  </r>
  <r>
    <n v="1496"/>
    <s v="Tainted Steel (Series 1 - 4)"/>
    <s v="Capturing the awe-inspiring magic of the likes of LoTR, Tainted Steel tells the story of one mans' struggle against Destiny."/>
    <b v="0"/>
    <n v="1500"/>
    <n v="0"/>
    <s v="failed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n v="2014"/>
    <x v="10"/>
    <x v="1"/>
  </r>
  <r>
    <n v="1497"/>
    <s v="Daddy"/>
    <s v="After 25 years apart, a father and son's reunion is less magical and more explosive as the revelations come out and the gloves come off"/>
    <b v="0"/>
    <n v="15000"/>
    <n v="1"/>
    <s v="failed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  <n v="2013"/>
    <x v="10"/>
    <x v="1"/>
  </r>
  <r>
    <n v="1498"/>
    <s v="Alexis' Aggravation: Murder in the Southwest. A Crime Novel"/>
    <s v="Is a dead body in her bar enough to make this cop return to the force? She tried to retire . . but can she? A page-turning crime novel."/>
    <b v="0"/>
    <n v="3000"/>
    <n v="57"/>
    <s v="failed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  <n v="2014"/>
    <x v="10"/>
    <x v="1"/>
  </r>
  <r>
    <n v="1499"/>
    <s v="The Second Renaissance"/>
    <s v="Coming soon, a new science fiction novel about human evolution and sorcery. In the near future, you are either forced to adapt or die"/>
    <b v="0"/>
    <n v="2000"/>
    <n v="5"/>
    <s v="failed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  <n v="2016"/>
    <x v="10"/>
    <x v="1"/>
  </r>
  <r>
    <n v="1500"/>
    <s v="Tarnish: A Fantasy Novel by J. D. Brink"/>
    <s v="A young hero, sword play, epic tales, swamp monsters, a gang of thieves, and romance and betrayal. Forging your own destiny ain't easy."/>
    <b v="0"/>
    <n v="2800"/>
    <n v="701"/>
    <s v="failed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n v="2013"/>
    <x v="10"/>
    <x v="1"/>
  </r>
  <r>
    <n v="1501"/>
    <s v="This is Nowhere"/>
    <s v="A hardcover book of surf, outdoor and nature photos from the British Columbia coast."/>
    <b v="0"/>
    <n v="52000"/>
    <n v="86492"/>
    <s v="successful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n v="2015"/>
    <x v="20"/>
    <x v="0"/>
  </r>
  <r>
    <n v="1502"/>
    <s v="Cosmic Surgery"/>
    <s v="Cosmic Surgery is a photo book, set in the not too distant future where the world of cosmetic surgery is about to be transformed"/>
    <b v="0"/>
    <n v="22000"/>
    <n v="22318"/>
    <s v="successful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n v="2016"/>
    <x v="20"/>
    <x v="0"/>
  </r>
  <r>
    <n v="1503"/>
    <s v="&quot;Iconic Sea Birds&quot; a photobook project"/>
    <s v="A self-published photobook starring the Puffin and the Gannet and the islands they live on; Skokholm Island (Wales) and Helgoland."/>
    <b v="0"/>
    <n v="3750"/>
    <n v="4045.93"/>
    <s v="successful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n v="2016"/>
    <x v="20"/>
    <x v="0"/>
  </r>
  <r>
    <n v="1504"/>
    <s v="RYU X RIO"/>
    <s v="A football photography book like no other about the 2014 World Cup in Brazil, by Ryu Voelkel."/>
    <b v="0"/>
    <n v="6500"/>
    <n v="18066"/>
    <s v="successful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n v="2014"/>
    <x v="2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b v="0"/>
    <n v="16000"/>
    <n v="16573"/>
    <s v="successful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n v="2016"/>
    <x v="20"/>
    <x v="0"/>
  </r>
  <r>
    <n v="1506"/>
    <s v="Holden Lane High School photobook"/>
    <s v="A photographic book consisting of 36 colour photographs that explore Holden Lane High School in its final state."/>
    <b v="0"/>
    <n v="1500"/>
    <n v="1671"/>
    <s v="successful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n v="2014"/>
    <x v="20"/>
    <x v="0"/>
  </r>
  <r>
    <n v="1507"/>
    <s v="It's Better In The Wind - A Documentary Photobook!"/>
    <s v="This project is for the production of a photobook at the culmination of a photo documentary that is known as &quot;It's Better In The Wind.&quot;"/>
    <b v="0"/>
    <n v="1200"/>
    <n v="2580"/>
    <s v="successful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n v="2010"/>
    <x v="20"/>
    <x v="0"/>
  </r>
  <r>
    <n v="1508"/>
    <s v="Destino by Michelle Frankfurter: A Photo Book About Destiny"/>
    <s v="Destino tells the story of Central American migrants on the arduous trek across Mexico in pursuit of the American Dream."/>
    <b v="0"/>
    <n v="18500"/>
    <n v="20491"/>
    <s v="successful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n v="2014"/>
    <x v="20"/>
    <x v="0"/>
  </r>
  <r>
    <n v="1509"/>
    <s v="Claudius Schulze: STATE OF NATURE"/>
    <s v="A photobook about climate change, natural catastrophes, and to what extent disaster management became part of our landscape."/>
    <b v="0"/>
    <n v="17500"/>
    <n v="21637.22"/>
    <s v="successful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n v="2017"/>
    <x v="20"/>
    <x v="0"/>
  </r>
  <r>
    <n v="1510"/>
    <s v="OUT OF ORDER - NEW REVISED EDITION"/>
    <s v="A unique insider 10-year photo-diary of rave culture-people-places. 1st edition sold out; new edition available in the USA &amp; Europe."/>
    <b v="0"/>
    <n v="16000"/>
    <n v="16165.6"/>
    <s v="successful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n v="2014"/>
    <x v="20"/>
    <x v="0"/>
  </r>
  <r>
    <n v="1511"/>
    <s v="Hidden Mother"/>
    <s v="A book that presents an account of my daughterâ€™s adoption through an examination of 19th-century &quot;hidden mother&quot; photographs"/>
    <b v="0"/>
    <n v="14000"/>
    <n v="15651"/>
    <s v="successful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n v="2015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b v="0"/>
    <n v="3500"/>
    <n v="19557"/>
    <s v="successful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n v="2017"/>
    <x v="20"/>
    <x v="0"/>
  </r>
  <r>
    <n v="1513"/>
    <s v="Russian Interiors"/>
    <s v="An intimate portrait of Russian women in their private spaces by late photographer Andy Rocchelli published by Cesura."/>
    <b v="0"/>
    <n v="8000"/>
    <n v="12001.5"/>
    <s v="successful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n v="2014"/>
    <x v="20"/>
    <x v="0"/>
  </r>
  <r>
    <n v="1514"/>
    <s v="Racing Age"/>
    <s v="Racing Age is a documentary photography book about masters track &amp; field athletes of retirement age and older."/>
    <b v="0"/>
    <n v="25000"/>
    <n v="26619"/>
    <s v="successful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n v="2015"/>
    <x v="20"/>
    <x v="0"/>
  </r>
  <r>
    <n v="1515"/>
    <s v="Eyes as Big as Plates"/>
    <s v="Eyes as Big as Plates - The book! Featuring over 50 portraits, field notes and behind the scenes stories from seniors around the world."/>
    <b v="0"/>
    <n v="300000"/>
    <n v="471567"/>
    <s v="successful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n v="2016"/>
    <x v="20"/>
    <x v="0"/>
  </r>
  <r>
    <n v="1516"/>
    <s v="WELCOME HOME // a multipath photobook by Judith Stenneken"/>
    <s v="'Everything flows' - Heraclitus   // A visual poem on lifeâ€™s transitory nature, told through the lens of a contemporary nomad."/>
    <b v="0"/>
    <n v="17000"/>
    <n v="18472"/>
    <s v="successful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n v="2016"/>
    <x v="20"/>
    <x v="0"/>
  </r>
  <r>
    <n v="1517"/>
    <s v="THE WATCHERS:  a book of the Wait Watchers photographs"/>
    <s v="THE WATCHERS is the first book of photos by Haley Morris-Cafiero.  It will contain the images from Wait Watchers and new photos."/>
    <b v="0"/>
    <n v="15000"/>
    <n v="24297"/>
    <s v="successful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n v="2014"/>
    <x v="20"/>
    <x v="0"/>
  </r>
  <r>
    <n v="1518"/>
    <s v="Amelia and the Animals: Photographs by Robin Schwartz"/>
    <s v="A photobook of Robin Schwartz's ongoing series with her daughter Amelia."/>
    <b v="0"/>
    <n v="15000"/>
    <n v="30805"/>
    <s v="successful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n v="2014"/>
    <x v="20"/>
    <x v="0"/>
  </r>
  <r>
    <n v="1519"/>
    <s v="Jesus Days, 1978-1983"/>
    <s v="A documentary photobook that captures the late 70s in evangelical America seen thru the eyes of a closeted and religious young man."/>
    <b v="0"/>
    <n v="9000"/>
    <n v="9302.75"/>
    <s v="successful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n v="2014"/>
    <x v="20"/>
    <x v="0"/>
  </r>
  <r>
    <n v="1520"/>
    <s v="TULIPS"/>
    <s v="A self-published photography book by Andrew Miksys from his new series about Belarus"/>
    <b v="0"/>
    <n v="18000"/>
    <n v="18625"/>
    <s v="successful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n v="2014"/>
    <x v="20"/>
    <x v="0"/>
  </r>
  <r>
    <n v="1521"/>
    <s v="STREET, New York City, The 70's, 80's, 90's"/>
    <s v="STREET, a hard-bound book 9 1/2&quot;x 11&quot; 106 black and white photographs shot in New York City from 1975 through 1998."/>
    <b v="0"/>
    <n v="37500"/>
    <n v="40055"/>
    <s v="successful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n v="2016"/>
    <x v="20"/>
    <x v="0"/>
  </r>
  <r>
    <n v="1522"/>
    <s v="INSIDE TRACKS: Alone Across the Outback"/>
    <s v="A stunning Smartphone enabled coffee table book based on Robyn Davidsonâ€™s legendary 1,700 mile camel trek across the Australian Outback"/>
    <b v="0"/>
    <n v="43500"/>
    <n v="60450.1"/>
    <s v="successful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n v="2014"/>
    <x v="20"/>
    <x v="0"/>
  </r>
  <r>
    <n v="1523"/>
    <s v="Contact by Jake Shivery"/>
    <s v="Monograph featuring PDX photographer Jake Shivery's 8x10 contact portraits; 1/2 plates and 1/2 extensive essay.  Approx. 9x12, 108 pgs."/>
    <b v="0"/>
    <n v="18500"/>
    <n v="23096"/>
    <s v="successful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n v="2014"/>
    <x v="20"/>
    <x v="0"/>
  </r>
  <r>
    <n v="1524"/>
    <s v="Heath - Limited Edition Split Zine - Make 100"/>
    <s v="Limited edition split zine by photographers AdeY and Kersti K. 100 signed and hand numbered copies!"/>
    <b v="0"/>
    <n v="3000"/>
    <n v="6210"/>
    <s v="successful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n v="2017"/>
    <x v="20"/>
    <x v="0"/>
  </r>
  <r>
    <n v="1525"/>
    <s v="Silver Hour: a photo book by Alex Westfall"/>
    <s v="With content created in Iceland, Silver Hour is a book of photographs, journal entries, and drawings about light and the landscape."/>
    <b v="0"/>
    <n v="2600"/>
    <n v="4524.1499999999996"/>
    <s v="successful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n v="2016"/>
    <x v="20"/>
    <x v="0"/>
  </r>
  <r>
    <n v="1526"/>
    <s v="BODYSCAPES II: Theater of Life"/>
    <s v="Landscapes &amp; human bodies; striking images from Jean-Paul Bourdier. What you see is real; no digital altering; all analog photography."/>
    <b v="0"/>
    <n v="23000"/>
    <n v="27675"/>
    <s v="successful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n v="2015"/>
    <x v="20"/>
    <x v="0"/>
  </r>
  <r>
    <n v="1527"/>
    <s v="Island - Japan, from the view point of many"/>
    <s v="Eight creatives visited Japan. This is a unique photo-book of their separate but collected experiences."/>
    <b v="0"/>
    <n v="3500"/>
    <n v="3865.55"/>
    <s v="successful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n v="2017"/>
    <x v="20"/>
    <x v="0"/>
  </r>
  <r>
    <n v="1528"/>
    <s v="Don't Go Outside: Tokyo Street Photos"/>
    <s v="A book of street photos from around Shibuya that I've made between 2011-2016."/>
    <b v="0"/>
    <n v="3000"/>
    <n v="8447"/>
    <s v="successful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n v="2017"/>
    <x v="20"/>
    <x v="0"/>
  </r>
  <r>
    <n v="1529"/>
    <s v="&quot;(more than) dust.&quot; - a feminist photo book"/>
    <s v="An empowering photo book that transforms hurtful experiences into strength and solidarity."/>
    <b v="0"/>
    <n v="19000"/>
    <n v="19129"/>
    <s v="successful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n v="2015"/>
    <x v="20"/>
    <x v="0"/>
  </r>
  <r>
    <n v="1530"/>
    <s v="A 4-year-old's Portrait of the American West"/>
    <s v="A photobook made by 4-year-old Hawkeye Huey: National Geographic's youngest photographer and Rolling Stone's top 100 on Instagram"/>
    <b v="0"/>
    <n v="35000"/>
    <n v="47189"/>
    <s v="successful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n v="2015"/>
    <x v="20"/>
    <x v="0"/>
  </r>
  <r>
    <n v="1531"/>
    <s v="Smell the [City of] Roses"/>
    <s v="A street level, film, photographic representation of the character of the City of Roses, from a native Portlander's honest perspective."/>
    <b v="0"/>
    <n v="2350"/>
    <n v="4135"/>
    <s v="successful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n v="2014"/>
    <x v="20"/>
    <x v="0"/>
  </r>
  <r>
    <n v="1532"/>
    <s v="Geiko and Maiko of Kyoto"/>
    <s v="Award winning photography celebrating the artistry of geiko and maiko and the exquisite traditions of their Kyoto communities."/>
    <b v="0"/>
    <n v="5000"/>
    <n v="24201"/>
    <s v="successful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n v="2016"/>
    <x v="20"/>
    <x v="0"/>
  </r>
  <r>
    <n v="1533"/>
    <s v="The Cancer Family Book Project"/>
    <s v="This is an intimate story about a family, focusing on their love and strength in the face of mortality."/>
    <b v="0"/>
    <n v="45000"/>
    <n v="65313"/>
    <s v="successful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n v="2016"/>
    <x v="20"/>
    <x v="0"/>
  </r>
  <r>
    <n v="1534"/>
    <s v="The Art of Abandonment - Photo Book by Walter Arnold"/>
    <s v="The Art of Abandonment is an award winning photographic series that explores the beauty and history of our modern ruins."/>
    <b v="0"/>
    <n v="7500"/>
    <n v="31330"/>
    <s v="successful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n v="2015"/>
    <x v="20"/>
    <x v="0"/>
  </r>
  <r>
    <n v="1535"/>
    <s v="Small Steps Are Giant Leaps"/>
    <s v="&quot;Small Steps are Giant Leaps&quot; is about reminding parents that to our kids this is a new and exciting world just waiting to be explored."/>
    <b v="0"/>
    <n v="4000"/>
    <n v="5297"/>
    <s v="successful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n v="2016"/>
    <x v="20"/>
    <x v="0"/>
  </r>
  <r>
    <n v="1536"/>
    <s v="We Call This Home: 3 yrs of travel to 60 countries photobook"/>
    <s v="Travel around the world on a backpacking trip 3 years in the making through a book with amazing photos and stories to over 60 countries"/>
    <b v="0"/>
    <n v="12000"/>
    <n v="30037.01"/>
    <s v="successful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n v="2015"/>
    <x v="20"/>
    <x v="0"/>
  </r>
  <r>
    <n v="1537"/>
    <s v="FACE TO FAITH | MOUNT KAILASH | TIBET photobook"/>
    <s v="A Photobook about one of the most fascinating places on earth -     the sacred Mount Kailash in Tibet."/>
    <b v="0"/>
    <n v="12000"/>
    <n v="21588"/>
    <s v="successful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n v="2016"/>
    <x v="20"/>
    <x v="0"/>
  </r>
  <r>
    <n v="1538"/>
    <s v="US National Parks: Picturing the Little Things"/>
    <s v="I want to travel through the National Parks to take pictures of the little things, the &quot;missed&quot; things, that people overlook."/>
    <b v="0"/>
    <n v="7000"/>
    <n v="7184"/>
    <s v="successful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n v="2014"/>
    <x v="20"/>
    <x v="0"/>
  </r>
  <r>
    <n v="1539"/>
    <s v="The Music Never Stopped:Epic Live Music Photos by Bob Minkin"/>
    <s v="Stunning hardcover coffee table book spanning over 25 years of music photography and stories in Marin County, CA by Bob Minkin"/>
    <b v="0"/>
    <n v="20000"/>
    <n v="27197.22"/>
    <s v="successful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n v="2016"/>
    <x v="2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b v="0"/>
    <n v="15000"/>
    <n v="17680"/>
    <s v="successful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n v="2014"/>
    <x v="20"/>
    <x v="0"/>
  </r>
  <r>
    <n v="1541"/>
    <s v="The Panama Canal Bridge of the Americas"/>
    <s v="My Goal is to travel across Panama with my team and capture the beauty and wildlife throughout the canal."/>
    <b v="0"/>
    <n v="18000"/>
    <n v="6"/>
    <s v="failed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  <n v="2014"/>
    <x v="24"/>
    <x v="1"/>
  </r>
  <r>
    <n v="1542"/>
    <s v="From student to beekeeper"/>
    <s v="The photography project aims to show challenges &amp; successes of a  student attempting to continue his family beekeeping heritage."/>
    <b v="0"/>
    <n v="500"/>
    <n v="20"/>
    <s v="failed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n v="2015"/>
    <x v="24"/>
    <x v="1"/>
  </r>
  <r>
    <n v="1543"/>
    <s v="Sunrises in the MidWest"/>
    <s v="I plan to take pictures of the sunrise in the MidWest every day in 2015 and compile them in a slide show for distribution."/>
    <b v="0"/>
    <n v="2250"/>
    <n v="10"/>
    <s v="failed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  <n v="2014"/>
    <x v="24"/>
    <x v="1"/>
  </r>
  <r>
    <n v="1544"/>
    <s v="LaFee Photography"/>
    <s v="My name is Travis LaFee, I live in beautiful McCall, Idaho. I wish to display the beauty of valley county by taking pics outdoors."/>
    <b v="0"/>
    <n v="1000"/>
    <n v="0"/>
    <s v="failed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n v="2015"/>
    <x v="24"/>
    <x v="1"/>
  </r>
  <r>
    <n v="1545"/>
    <s v="Nevada County Hearts"/>
    <s v="&quot;He will not be a wise man who does not study human hearts!&quot;_x000a_Hope in natural art, creation!"/>
    <b v="0"/>
    <n v="3000"/>
    <n v="1"/>
    <s v="failed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  <n v="2015"/>
    <x v="24"/>
    <x v="1"/>
  </r>
  <r>
    <n v="1546"/>
    <s v="Hen Harrier Wildlife Sanctuary"/>
    <s v="Buy and maintain 6 acres of land in West Ireland as a Wildlife Refuge for an endangered species of native Raptor called the Hen Harrier"/>
    <b v="0"/>
    <n v="1000"/>
    <n v="289"/>
    <s v="failed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n v="2014"/>
    <x v="24"/>
    <x v="1"/>
  </r>
  <r>
    <n v="1547"/>
    <s v="Sound Photography"/>
    <s v="I have produced a limited number (100) of five 8x10 prints of mixed photography I would like to share with you."/>
    <b v="0"/>
    <n v="20"/>
    <n v="0"/>
    <s v="failed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n v="2017"/>
    <x v="24"/>
    <x v="1"/>
  </r>
  <r>
    <n v="1548"/>
    <s v="Change the World through Color"/>
    <s v="Beauty is in the eye of the beholder and I want to inspire conservation through color."/>
    <b v="0"/>
    <n v="700"/>
    <n v="60"/>
    <s v="failed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  <n v="2015"/>
    <x v="24"/>
    <x v="1"/>
  </r>
  <r>
    <n v="1549"/>
    <s v="2016 Calendar:  Wonders of Nature"/>
    <s v="A 2016 calendar collection of landscape and wildlife photographs from award winning photographer, Steve Marler."/>
    <b v="0"/>
    <n v="500"/>
    <n v="170"/>
    <s v="failed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n v="2015"/>
    <x v="24"/>
    <x v="1"/>
  </r>
  <r>
    <n v="1550"/>
    <s v="It's not easy being green: Costa Rican froglife"/>
    <s v="A photographic journal of a Costa Rican frog survey: recording the effects of habitat fragmentation on these charismatic amphibians."/>
    <b v="0"/>
    <n v="750"/>
    <n v="101"/>
    <s v="failed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n v="2016"/>
    <x v="24"/>
    <x v="1"/>
  </r>
  <r>
    <n v="1551"/>
    <s v="Randy Hoffman Photography"/>
    <s v="I can do it but help can't hurt. Sweet Montana photos like never seen before. Be a part of Randy Hoffman Photography and our activities"/>
    <b v="0"/>
    <n v="3500"/>
    <n v="0"/>
    <s v="failed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n v="2015"/>
    <x v="24"/>
    <x v="1"/>
  </r>
  <r>
    <n v="1552"/>
    <s v="Upstate Autumn: a photographic journey in Upstate New York"/>
    <s v="Help me spend this fall capturing autumnâ€™s spectacular season in detail so I can create high quality images for home dÃ©cor."/>
    <b v="0"/>
    <n v="4300"/>
    <n v="2115"/>
    <s v="failed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n v="2014"/>
    <x v="24"/>
    <x v="1"/>
  </r>
  <r>
    <n v="1553"/>
    <s v="Avatar in Training: Mastering the Four Elements of Nature"/>
    <s v="This project is about exhibiting the raw beauty of the elements through highlining, surfing, fire spinning and rock climbing."/>
    <b v="0"/>
    <n v="6000"/>
    <n v="0"/>
    <s v="failed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n v="2015"/>
    <x v="24"/>
    <x v="1"/>
  </r>
  <r>
    <n v="1554"/>
    <s v="Barbara O'Donovan Designs"/>
    <s v="I create art by photographing flowers/seeds i would love to buy my own camera/computer/Photoshop and restore my old shed into my studio"/>
    <b v="0"/>
    <n v="20000"/>
    <n v="0"/>
    <s v="failed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n v="2015"/>
    <x v="24"/>
    <x v="1"/>
  </r>
  <r>
    <n v="1555"/>
    <s v="Coffee Table Book of Maine"/>
    <s v="I am traveling the coastline of Maine and will be taking pictures of all the scenery and lighthouses in the area."/>
    <b v="0"/>
    <n v="750"/>
    <n v="0"/>
    <s v="failed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n v="2015"/>
    <x v="24"/>
    <x v="1"/>
  </r>
  <r>
    <n v="1556"/>
    <s v="West Canada - A Coffee Table Book"/>
    <s v="To gather a collection of photographs for a coffee table book that displays the beauty of Canada's west."/>
    <b v="0"/>
    <n v="1500"/>
    <n v="677"/>
    <s v="failed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n v="2016"/>
    <x v="24"/>
    <x v="1"/>
  </r>
  <r>
    <n v="1557"/>
    <s v="Reflecting Light Photo"/>
    <s v="I have always been captivated by photography, Now I am trying to set up my own company and publish my pictures."/>
    <b v="0"/>
    <n v="2500"/>
    <n v="100"/>
    <s v="failed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n v="2014"/>
    <x v="24"/>
    <x v="1"/>
  </r>
  <r>
    <n v="1558"/>
    <s v="Lucy Wood's Calendar - English Countryside 2016"/>
    <s v="A large 2016 wall-calendar (A3 when open) featuring 12 stunning photographs by Lucy Wood."/>
    <b v="0"/>
    <n v="750"/>
    <n v="35"/>
    <s v="failed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n v="2015"/>
    <x v="24"/>
    <x v="1"/>
  </r>
  <r>
    <n v="1559"/>
    <s v="North Cascades Bigfoot Photo Expedition"/>
    <s v="The goal of this project is to provide scientific evidence of bigfoot in the North Cascades."/>
    <b v="0"/>
    <n v="15000"/>
    <n v="50"/>
    <s v="failed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  <n v="2015"/>
    <x v="24"/>
    <x v="1"/>
  </r>
  <r>
    <n v="1560"/>
    <s v="Fine Art Landscape 2015 Calendar"/>
    <s v="I would like to share my landscape photographic travels of 2014 with more than just family an friends. 12 months of images."/>
    <b v="0"/>
    <n v="2500"/>
    <n v="94"/>
    <s v="failed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n v="2014"/>
    <x v="2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b v="0"/>
    <n v="10000"/>
    <n v="67"/>
    <s v="canceled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n v="2013"/>
    <x v="2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b v="0"/>
    <n v="4000"/>
    <n v="0"/>
    <s v="canceled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n v="2009"/>
    <x v="25"/>
    <x v="1"/>
  </r>
  <r>
    <n v="1563"/>
    <s v="Expedition into the Empty Quarter - The Book (Canceled)"/>
    <s v="Unique book revealing my discoveries in the Empty Quarter of Oman. Collection of travel writing, poetry, artwork and science!"/>
    <b v="0"/>
    <n v="6000"/>
    <n v="85"/>
    <s v="canceled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n v="2014"/>
    <x v="25"/>
    <x v="1"/>
  </r>
  <r>
    <n v="1564"/>
    <s v="coming apart at the stitches... (Canceled)"/>
    <s v="This is a book of art and poetry that highlights the highs and lows of a young 20 something coming to terms with her bipolar."/>
    <b v="0"/>
    <n v="10000"/>
    <n v="10"/>
    <s v="canceled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n v="2015"/>
    <x v="25"/>
    <x v="1"/>
  </r>
  <r>
    <n v="1565"/>
    <s v="The National Forests Passport Project (Canceled)"/>
    <s v="Award-winning artists compete to have their art featured in the National Forests Passport Book depicting 9 Forest Regions of the US."/>
    <b v="0"/>
    <n v="4000"/>
    <n v="100"/>
    <s v="canceled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n v="2011"/>
    <x v="25"/>
    <x v="1"/>
  </r>
  <r>
    <n v="1566"/>
    <s v="DeVito Art Skull Island Kongstarter (Canceled)"/>
    <s v="Joe DeVito's first Art Book and original King Kong novellas available in both Limited and Deluxe Editions."/>
    <b v="0"/>
    <n v="30000"/>
    <n v="6375"/>
    <s v="canceled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n v="2016"/>
    <x v="25"/>
    <x v="1"/>
  </r>
  <r>
    <n v="1567"/>
    <s v="Kickstart a Traveling Heart (Canceled)"/>
    <s v="Traveling to create a book of my photography! Help support my trip and buy a book! Also limited edition t-shirts and prints for sale!"/>
    <b v="0"/>
    <n v="8500"/>
    <n v="350"/>
    <s v="canceled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n v="2014"/>
    <x v="25"/>
    <x v="1"/>
  </r>
  <r>
    <n v="1568"/>
    <s v="Map &amp; Palette: Chronicling The Voyage of Three Young Artists"/>
    <s v="A world adventure to seek culture and inspiration through art. Putting a visual documentation of our journey into a book."/>
    <b v="0"/>
    <n v="25000"/>
    <n v="3410"/>
    <s v="canceled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n v="2014"/>
    <x v="25"/>
    <x v="1"/>
  </r>
  <r>
    <n v="1569"/>
    <s v="to be removed (Canceled)"/>
    <s v="to be removed"/>
    <b v="0"/>
    <n v="30000"/>
    <n v="0"/>
    <s v="canceled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n v="2013"/>
    <x v="25"/>
    <x v="1"/>
  </r>
  <r>
    <n v="1570"/>
    <s v="BEAUTIFUL DREAMERS: An Adult Coloring Book (Canceled)"/>
    <s v="A Coloring Book of Breathtaking Beauties_x000a_To Calm the Heart and Soul"/>
    <b v="0"/>
    <n v="6000"/>
    <n v="2484"/>
    <s v="canceled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n v="2016"/>
    <x v="25"/>
    <x v="1"/>
  </r>
  <r>
    <n v="1571"/>
    <s v="CAUCASUS - on the untrodden roads (Canceled)"/>
    <s v="An inspiring photo book about an unique Caucasus Expedition by two backpackers - Erna Gaspar (photographer) &amp; Adrian Lorincz (writer)."/>
    <b v="0"/>
    <n v="12100"/>
    <n v="80"/>
    <s v="canceled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n v="2015"/>
    <x v="25"/>
    <x v="1"/>
  </r>
  <r>
    <n v="1572"/>
    <s v="A Countrified Wedding: A Guide to an English Country Wedding"/>
    <s v="So many brides want a country wedding, but where to start? Whether you want a barn or a tipi, this guide can help you plan your day."/>
    <b v="0"/>
    <n v="2500"/>
    <n v="125"/>
    <s v="canceled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n v="2016"/>
    <x v="2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b v="0"/>
    <n v="9000"/>
    <n v="223"/>
    <s v="canceled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n v="2017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b v="0"/>
    <n v="10000"/>
    <n v="506"/>
    <s v="canceled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n v="2015"/>
    <x v="25"/>
    <x v="1"/>
  </r>
  <r>
    <n v="1575"/>
    <s v="Underwater Colors Of The Channel Islands (Canceled)"/>
    <s v="A stunning, limited-edition photography book displaying the colorful and exotic marine life in the waters along the Channel Islands"/>
    <b v="0"/>
    <n v="10000"/>
    <n v="2291"/>
    <s v="canceled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n v="2014"/>
    <x v="25"/>
    <x v="1"/>
  </r>
  <r>
    <n v="1576"/>
    <s v="The Obsessive Line Collection (Canceled)"/>
    <s v="For the publication of my first 3 books: an Art book, a graphic novel, and a coloring book"/>
    <b v="0"/>
    <n v="5000"/>
    <n v="650"/>
    <s v="canceled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n v="2015"/>
    <x v="25"/>
    <x v="1"/>
  </r>
  <r>
    <n v="1577"/>
    <s v="Abstract Image Photography Coffee Table Book (Canceled)"/>
    <s v="I've been putting together a portfolio of fine abstract photography of the highest quality, color, and design. A vision of beauty!"/>
    <b v="0"/>
    <n v="10000"/>
    <n v="55"/>
    <s v="canceled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n v="2012"/>
    <x v="25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b v="0"/>
    <n v="1897"/>
    <n v="205"/>
    <s v="canceled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n v="2010"/>
    <x v="25"/>
    <x v="1"/>
  </r>
  <r>
    <n v="1579"/>
    <s v="psyÂ·choÂ·miÂ·metÂ·ic: The EsÂ·sence of Life (Canceled)"/>
    <s v="'Compilation of visual and literary art through fine art photography, graphic art, and poetry."/>
    <b v="0"/>
    <n v="3333"/>
    <n v="28"/>
    <s v="canceled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n v="2013"/>
    <x v="25"/>
    <x v="1"/>
  </r>
  <r>
    <n v="1580"/>
    <s v="Faces &amp; Places In Brevard County (Canceled)"/>
    <s v="Creating my 2nd book depicting the people and places in Brevard County w/current images + traveling to obtain new ones."/>
    <b v="0"/>
    <n v="1750"/>
    <n v="0"/>
    <s v="canceled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n v="2012"/>
    <x v="25"/>
    <x v="1"/>
  </r>
  <r>
    <n v="1581"/>
    <s v="The Sharper Image"/>
    <s v="Photographic canvas prints depicting different scenes from around the globe, including local images taken in Sussex England."/>
    <b v="0"/>
    <n v="1000"/>
    <n v="5"/>
    <s v="failed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  <n v="2015"/>
    <x v="26"/>
    <x v="1"/>
  </r>
  <r>
    <n v="1582"/>
    <s v="Scenes from New Orleans"/>
    <s v="I create canvas prints of images from in and around New Orleans"/>
    <b v="0"/>
    <n v="1000"/>
    <n v="93"/>
    <s v="failed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  <n v="2015"/>
    <x v="26"/>
    <x v="1"/>
  </r>
  <r>
    <n v="1583"/>
    <s v="Follow in footsteps an awesome book adventure"/>
    <s v="I am a photographer who is inspired by the original Jules Verne story. I will make a thousands of photo and video materials for You."/>
    <b v="0"/>
    <n v="20000"/>
    <n v="15"/>
    <s v="failed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  <n v="2014"/>
    <x v="26"/>
    <x v="1"/>
  </r>
  <r>
    <n v="1584"/>
    <s v="Lets see Kansas together!"/>
    <s v="25 Kansas State Parks in the next year. What a great adventure to take together. Join me. Together we can photo this beautiful state."/>
    <b v="0"/>
    <n v="1200"/>
    <n v="0"/>
    <s v="failed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n v="2014"/>
    <x v="26"/>
    <x v="1"/>
  </r>
  <r>
    <n v="1585"/>
    <s v="Live 4 The Rush: Palooza Pics"/>
    <s v="We've explored some of the most amazing places in New Zealand and can't think of a better way to share our experiences than a photo :)"/>
    <b v="0"/>
    <n v="2000"/>
    <n v="1580"/>
    <s v="failed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n v="2016"/>
    <x v="26"/>
    <x v="1"/>
  </r>
  <r>
    <n v="1586"/>
    <s v="Missouri In Pictures"/>
    <s v="Show the world the beauty that is in all of our back yards!"/>
    <b v="0"/>
    <n v="1500"/>
    <n v="0"/>
    <s v="failed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n v="2015"/>
    <x v="26"/>
    <x v="1"/>
  </r>
  <r>
    <n v="1587"/>
    <s v="Aerial Photography :  Americas Most Impressive Structures"/>
    <s v="Aerial Photographs of Historical Structures and Landmarks across the US. Experience the Antique structures from the most Unique Angles!"/>
    <b v="0"/>
    <n v="7500"/>
    <n v="1"/>
    <s v="failed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  <n v="2014"/>
    <x v="26"/>
    <x v="1"/>
  </r>
  <r>
    <n v="1588"/>
    <s v="The Right Side of Texas"/>
    <s v="Southeast Texas as seen through the lens of a cell phone camera"/>
    <b v="0"/>
    <n v="516"/>
    <n v="0"/>
    <s v="failed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n v="2015"/>
    <x v="26"/>
    <x v="1"/>
  </r>
  <r>
    <n v="1589"/>
    <s v="A Side Of The World In Canvas"/>
    <s v="I want to be able to have my own photography inside a canvas and have it be displayed everywhere."/>
    <b v="0"/>
    <n v="1200"/>
    <n v="0"/>
    <s v="failed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n v="2015"/>
    <x v="26"/>
    <x v="1"/>
  </r>
  <r>
    <n v="1590"/>
    <s v="An Italian Adventure"/>
    <s v="Discover Italy through photography."/>
    <b v="0"/>
    <n v="60000"/>
    <n v="1020"/>
    <s v="failed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n v="2015"/>
    <x v="26"/>
    <x v="1"/>
  </r>
  <r>
    <n v="1591"/>
    <s v="Ireland from a Kite, a unique photographic book"/>
    <s v="Hi, my name is CiarÃ¡n May &amp; i'm a photographer from Co Fermanagh, Ireland. With your support  we can bring this wonderful book to life."/>
    <b v="0"/>
    <n v="14000"/>
    <n v="4092"/>
    <s v="failed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n v="2016"/>
    <x v="26"/>
    <x v="1"/>
  </r>
  <r>
    <n v="1592"/>
    <s v="The Views of Pittsburgh"/>
    <s v="A portfolio collage of beautiful pictures of authentic Pittsburgh locations and scenery."/>
    <b v="0"/>
    <n v="25"/>
    <n v="0"/>
    <s v="failed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n v="2015"/>
    <x v="26"/>
    <x v="1"/>
  </r>
  <r>
    <n v="1593"/>
    <s v="Picturing Italy"/>
    <s v="A trip to fulfill a dream of capturing the wonders and history of ancient Italy in person."/>
    <b v="0"/>
    <n v="22000"/>
    <n v="3"/>
    <s v="failed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  <n v="2015"/>
    <x v="26"/>
    <x v="1"/>
  </r>
  <r>
    <n v="1594"/>
    <s v="Scenes and Things from New Orleans"/>
    <s v="I photograph my love of New Orleans, create canvases and share those memories with you."/>
    <b v="0"/>
    <n v="1000"/>
    <n v="205"/>
    <s v="failed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n v="2016"/>
    <x v="26"/>
    <x v="1"/>
  </r>
  <r>
    <n v="1595"/>
    <s v="Civil war battlefields and forts"/>
    <s v="To make a coffee table book,  displaying civil war battlefields and forts,  taken at the same time of year the battles were fought."/>
    <b v="0"/>
    <n v="100000"/>
    <n v="280"/>
    <s v="failed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  <n v="2014"/>
    <x v="26"/>
    <x v="1"/>
  </r>
  <r>
    <n v="1596"/>
    <s v="The Town We Live In"/>
    <s v="London is beautiful. I want to create a book of stunning images from in and around our great city"/>
    <b v="0"/>
    <n v="3250"/>
    <n v="75"/>
    <s v="failed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  <n v="2014"/>
    <x v="26"/>
    <x v="1"/>
  </r>
  <r>
    <n v="1597"/>
    <s v="Vacation Days in Big Bear"/>
    <s v="We're starting up a new an improved way to do vacation rental management, but we need some funding to kick start it!"/>
    <b v="0"/>
    <n v="15000"/>
    <n v="0"/>
    <s v="failed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n v="2016"/>
    <x v="26"/>
    <x v="1"/>
  </r>
  <r>
    <n v="1598"/>
    <s v="Dream TRIP to Tornado Alley"/>
    <s v="I want to get our there and expand my photography skills and take a trip to Tornado alley to get more shots of storms and hopefully to"/>
    <b v="0"/>
    <n v="800"/>
    <n v="1"/>
    <s v="failed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  <n v="2015"/>
    <x v="26"/>
    <x v="1"/>
  </r>
  <r>
    <n v="1599"/>
    <s v="The Londoner: Prints &amp; Canvas"/>
    <s v="A London photographer trekking 5,895m up Africa's Mount Kilimanjaro to pursue and enrich a career."/>
    <b v="0"/>
    <n v="500"/>
    <n v="0"/>
    <s v="failed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n v="2016"/>
    <x v="26"/>
    <x v="1"/>
  </r>
  <r>
    <n v="1600"/>
    <s v="Organic in India"/>
    <s v="I plan to document volunteer work on an organic farm in rural India, and photograph the people and places I encounter during the trip."/>
    <b v="0"/>
    <n v="5000"/>
    <n v="367"/>
    <s v="failed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n v="2014"/>
    <x v="26"/>
    <x v="1"/>
  </r>
  <r>
    <n v="1601"/>
    <s v="Release Soundzero's Debut Album!"/>
    <s v="We're so close to releasing our long-awaited debut album! A little help will go a long way... let's do this!"/>
    <b v="0"/>
    <n v="2500"/>
    <n v="2706.23"/>
    <s v="successful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  <n v="2011"/>
    <x v="11"/>
    <x v="0"/>
  </r>
  <r>
    <n v="1602"/>
    <s v="The Material - Let You Down music video"/>
    <s v="We need the help of fans of both music and film alike to help us create our collective vision for this song."/>
    <b v="0"/>
    <n v="1500"/>
    <n v="1502.5"/>
    <s v="successful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  <n v="2011"/>
    <x v="11"/>
    <x v="1"/>
  </r>
  <r>
    <n v="1603"/>
    <s v="Max's First Solo Album!"/>
    <s v="An exercise in the wild and dangerous world of solo musicianship by Maxwell D Feinstein."/>
    <b v="0"/>
    <n v="2000"/>
    <n v="2000.66"/>
    <s v="successful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  <n v="2011"/>
    <x v="1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b v="0"/>
    <n v="2800"/>
    <n v="3419"/>
    <s v="successful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  <n v="2012"/>
    <x v="11"/>
    <x v="0"/>
  </r>
  <r>
    <n v="1605"/>
    <s v="A Band of Orcs Official Gaming Miniatures Presale"/>
    <s v="A Band of Orcs needs gas, tires &amp; tags to get to GenCon Indy for the debut of their 28 mm gaming miniatures and historic live concert!"/>
    <b v="0"/>
    <n v="6000"/>
    <n v="6041.6"/>
    <s v="successful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  <n v="2011"/>
    <x v="11"/>
    <x v="0"/>
  </r>
  <r>
    <n v="1606"/>
    <s v="The Scurvies to release new album this summer! Check it out!"/>
    <s v="The Scurvies, an independent punk rock 'n' roll band are recording a new album to be released on vinyl and CD, on their very own label."/>
    <b v="0"/>
    <n v="8000"/>
    <n v="8080.33"/>
    <s v="successful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  <n v="2010"/>
    <x v="11"/>
    <x v="0"/>
  </r>
  <r>
    <n v="1607"/>
    <s v="New Tour Bus for The Slants"/>
    <s v="The world's only all-Asian American dance rock band, The Slants, needs a bus to tour cons, shows, and festivals."/>
    <b v="0"/>
    <n v="10000"/>
    <n v="14511"/>
    <s v="successful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n v="2012"/>
    <x v="11"/>
    <x v="0"/>
  </r>
  <r>
    <n v="1608"/>
    <s v="The Devil &amp; Me Debut Album, &quot;...It's Not A Dream&quot;"/>
    <s v="The Devil &amp; Me's Debut album, &quot;...It's Not A Dream&quot;, featuring 9 original, Hard Rock songs."/>
    <b v="0"/>
    <n v="1200"/>
    <n v="1215"/>
    <s v="successful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  <n v="2013"/>
    <x v="11"/>
    <x v="0"/>
  </r>
  <r>
    <n v="1609"/>
    <s v="Get Still the Sky's Limit on the Road! (&amp; with a new album!)"/>
    <s v="Still the Sky's Limit is finishing their first full length album and going on a full US tour, and WE NEED YOUR HELP!"/>
    <b v="0"/>
    <n v="1500"/>
    <n v="1775"/>
    <s v="successful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  <n v="2011"/>
    <x v="11"/>
    <x v="0"/>
  </r>
  <r>
    <n v="1610"/>
    <s v="So The Story Goes: The New Album by &quot;Just Joe&quot; Altier"/>
    <s v="So The Story Goes is the upcoming album from &quot;Just Joe&quot; Altier."/>
    <b v="0"/>
    <n v="2000"/>
    <n v="5437"/>
    <s v="successful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  <n v="2012"/>
    <x v="11"/>
    <x v="0"/>
  </r>
  <r>
    <n v="1611"/>
    <s v="Skelton-Luns CD/7&quot;             No Big Deal."/>
    <s v="Skelton-Luns CD/7&quot; No Big Deal."/>
    <b v="0"/>
    <n v="800"/>
    <n v="1001"/>
    <s v="successful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  <n v="2013"/>
    <x v="11"/>
    <x v="0"/>
  </r>
  <r>
    <n v="1612"/>
    <s v="Join AT THE WAYSIDE For The &quot;Ready...Set...Snow Tour!&quot;"/>
    <s v="Help us achieve our goal to get our van repaired, gassed up, and road-ready for our winter tour!"/>
    <b v="0"/>
    <n v="500"/>
    <n v="550"/>
    <s v="successful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  <n v="2012"/>
    <x v="11"/>
    <x v="0"/>
  </r>
  <r>
    <n v="1613"/>
    <s v="New  E.P. mastering and recording"/>
    <s v="Ghosts and Paper Hearts are getting ready to release their new EP and we want it to be sent everywhere. Help us out PLEASE!!!!!"/>
    <b v="0"/>
    <n v="1000"/>
    <n v="1015"/>
    <s v="successful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  <n v="2012"/>
    <x v="11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b v="0"/>
    <n v="5000"/>
    <n v="5135"/>
    <s v="successful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  <n v="2014"/>
    <x v="11"/>
    <x v="0"/>
  </r>
  <r>
    <n v="1615"/>
    <s v="PRE ORDER Reno Divorce Digital CD &quot;Stuck On You&quot; $15 or more"/>
    <s v="We are Reno Divorce!! Here is a taste of our upcoming release and we invite you to be a part of it."/>
    <b v="0"/>
    <n v="8000"/>
    <n v="9130"/>
    <s v="successful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  <n v="2011"/>
    <x v="11"/>
    <x v="0"/>
  </r>
  <r>
    <n v="1616"/>
    <s v="Aly Jados: the New EP rOckNrOLLa"/>
    <s v="HELP! We don't have much time.....Join Aly Jados in making her new EP a reality before the world ends!!!!"/>
    <b v="0"/>
    <n v="10000"/>
    <n v="10420"/>
    <s v="successful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  <n v="2012"/>
    <x v="11"/>
    <x v="0"/>
  </r>
  <r>
    <n v="1617"/>
    <s v="The Coffis Brothers 2nd Album!"/>
    <s v="The Coffis Brothers &amp;The Mountain Men are recording a brand new full length record."/>
    <b v="0"/>
    <n v="7000"/>
    <n v="10210"/>
    <s v="successful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  <n v="2013"/>
    <x v="11"/>
    <x v="0"/>
  </r>
  <r>
    <n v="1618"/>
    <s v="Janus Word Album"/>
    <s v="Janus Word combines hard rock with melodic acoustic music for a unique and awesome sound."/>
    <b v="0"/>
    <n v="1500"/>
    <n v="1576"/>
    <s v="successful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  <n v="2013"/>
    <x v="11"/>
    <x v="0"/>
  </r>
  <r>
    <n v="1619"/>
    <s v="Casual Encounters: The Quest For a PA"/>
    <s v="Creating a live show experience that does justice to the musicianship and time spent rehearsing.  Help us weave this sonic tapestry!"/>
    <b v="0"/>
    <n v="1500"/>
    <n v="2000"/>
    <s v="successful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  <n v="2014"/>
    <x v="11"/>
    <x v="0"/>
  </r>
  <r>
    <n v="1620"/>
    <s v="Kickstart my music career with 300 CDs"/>
    <s v="Kickstarting my music career with 300 hard copy CDs of my first release."/>
    <b v="0"/>
    <n v="1000"/>
    <n v="1130"/>
    <s v="successful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  <n v="2013"/>
    <x v="11"/>
    <x v="0"/>
  </r>
  <r>
    <n v="1621"/>
    <s v="The First Full Length Fifth Freedom Album"/>
    <s v="Its long over due! Help us fund our debut album! We need all our friends and fans support on this! Lets make it happen!"/>
    <b v="0"/>
    <n v="5000"/>
    <n v="6060"/>
    <s v="successful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  <n v="2012"/>
    <x v="11"/>
    <x v="0"/>
  </r>
  <r>
    <n v="1622"/>
    <s v="PrincessFrank's MASTERSLAVE Album, EP &amp; Tour"/>
    <s v="Join in PrincessFrank's conquest of the Rock&amp;Roll kingdom! Pledge your support and help him claim the throne of Rock!"/>
    <b v="0"/>
    <n v="6900"/>
    <n v="7019"/>
    <s v="successful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  <n v="2014"/>
    <x v="11"/>
    <x v="0"/>
  </r>
  <r>
    <n v="1623"/>
    <s v="The Boogaloos need to record a 4-track CD of original music."/>
    <s v="We play covers of mod and ska classics to enthusiastic crowds. Now we want to leave our own original mark on mod musical history."/>
    <b v="0"/>
    <n v="750"/>
    <n v="758"/>
    <s v="successful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  <n v="2013"/>
    <x v="11"/>
    <x v="0"/>
  </r>
  <r>
    <n v="1624"/>
    <s v="Joey De Noble needs YOUR help!"/>
    <s v="Joey De Noble is raising money to help record his latest music, and he wants YOU to be a part of it!"/>
    <b v="0"/>
    <n v="1000"/>
    <n v="1180"/>
    <s v="successful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n v="2012"/>
    <x v="11"/>
    <x v="0"/>
  </r>
  <r>
    <n v="1625"/>
    <s v="Redemption's New DVD!"/>
    <s v="Progressive metal band Redemption is preparing to film its second live DVD at the Progpower festival in Atlanta, GA in September, 2012."/>
    <b v="0"/>
    <n v="7500"/>
    <n v="11650"/>
    <s v="successful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  <n v="2012"/>
    <x v="11"/>
    <x v="0"/>
  </r>
  <r>
    <n v="1626"/>
    <s v="The Protest's Next Album"/>
    <s v="Help Christian Rock Band &quot;The Protest&quot; fund their new album and further their mission of positively impacting lives."/>
    <b v="0"/>
    <n v="8000"/>
    <n v="8095"/>
    <s v="successful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  <n v="2013"/>
    <x v="11"/>
    <x v="0"/>
  </r>
  <r>
    <n v="1627"/>
    <s v="River Of Thorns - First CD Release"/>
    <s v="River of Thorns is a recording duo based in southeast Michigan.  We're releasing a great sounding cd recorded in a tiny home studio!"/>
    <b v="0"/>
    <n v="2000"/>
    <n v="2340"/>
    <s v="successful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  <n v="2012"/>
    <x v="11"/>
    <x v="0"/>
  </r>
  <r>
    <n v="1628"/>
    <s v="&quot;Songs for Tsippora&quot; Byronâ€™s DEBUT EP"/>
    <s v="Original Jewish rock music on human relationships and identity"/>
    <b v="0"/>
    <n v="4000"/>
    <n v="4037"/>
    <s v="successful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  <n v="2014"/>
    <x v="11"/>
    <x v="0"/>
  </r>
  <r>
    <n v="1629"/>
    <s v="Off The Turnpike | A Loud New Way to Release Loud New Music"/>
    <s v="Help Off The Turnpike release new music, and set fire to everything!"/>
    <b v="0"/>
    <n v="6000"/>
    <n v="6220"/>
    <s v="successful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n v="2014"/>
    <x v="11"/>
    <x v="0"/>
  </r>
  <r>
    <n v="1630"/>
    <s v="Golden Grenade Records Their Debut EP"/>
    <s v="Inspired by the legacy of Tex Tucker, Golden Grenade is setting out to record their first CD with heavy hearts and intense purpose."/>
    <b v="0"/>
    <n v="4000"/>
    <n v="10610"/>
    <s v="successful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  <n v="2012"/>
    <x v="11"/>
    <x v="0"/>
  </r>
  <r>
    <n v="1631"/>
    <s v="The Sweet Remains record their sophomore studio album!"/>
    <s v="We're putting together our next studio album, and we want you to be a part of it. Check out the video for some clips from the studio."/>
    <b v="0"/>
    <n v="10000"/>
    <n v="15591"/>
    <s v="successful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  <n v="2012"/>
    <x v="11"/>
    <x v="0"/>
  </r>
  <r>
    <n v="1632"/>
    <s v="Culprit needs a van!"/>
    <s v="Hey everyone! If you don't already know, we're Culprit, a 4-piece rock band from Los Angeles &amp; we are in dire need of a new tour van!"/>
    <b v="0"/>
    <n v="4000"/>
    <n v="4065"/>
    <s v="successful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  <n v="2011"/>
    <x v="11"/>
    <x v="0"/>
  </r>
  <r>
    <n v="1633"/>
    <s v="ELIZABETH REX"/>
    <s v="We are a four piece rock band that has played shows in and around NYC including Mercury Lounge.  Two of our members are now in LA."/>
    <b v="0"/>
    <n v="10000"/>
    <n v="10000"/>
    <s v="successful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  <n v="2011"/>
    <x v="11"/>
    <x v="1"/>
  </r>
  <r>
    <n v="1634"/>
    <s v="RUBEDO: Debut Full Length Album"/>
    <s v="Recording Debut  Album w/ Producer Ikey Owens from Free Moral Agents/ The Mars Volta"/>
    <b v="0"/>
    <n v="2000"/>
    <n v="2010"/>
    <s v="successful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  <n v="2011"/>
    <x v="11"/>
    <x v="0"/>
  </r>
  <r>
    <n v="1635"/>
    <s v="The World Over's New EP, &quot;MOUNTAINS&quot;."/>
    <s v="TWO will be recording their next album, MOUNTAINS, in July and need your help to make their vision a reality. Many perks are available!"/>
    <b v="0"/>
    <n v="2000"/>
    <n v="2506"/>
    <s v="successful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  <n v="2016"/>
    <x v="11"/>
    <x v="0"/>
  </r>
  <r>
    <n v="1636"/>
    <s v="Butch County Rocks San Francisco Pride"/>
    <s v="Butch County is a hard rockin bunch of girls and boy-girls from Austin.  Help us show San Francisco  Pride how we do it in Texas!"/>
    <b v="0"/>
    <n v="4500"/>
    <n v="4660"/>
    <s v="successful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  <n v="2011"/>
    <x v="11"/>
    <x v="0"/>
  </r>
  <r>
    <n v="1637"/>
    <s v="We Fly to Philly / Release new album / Tour west coast"/>
    <s v="We (the band Sunset) has been invited to play in Philadelphia.   Help us get there and you will receive special prizes."/>
    <b v="0"/>
    <n v="500"/>
    <n v="519"/>
    <s v="successful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  <n v="2009"/>
    <x v="11"/>
    <x v="0"/>
  </r>
  <r>
    <n v="1638"/>
    <s v="Avenues EP 2013"/>
    <s v="Avenues will be going in to the studio to record a new EP with Matt Allison!"/>
    <b v="0"/>
    <n v="1000"/>
    <n v="1050"/>
    <s v="successful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  <n v="2013"/>
    <x v="11"/>
    <x v="0"/>
  </r>
  <r>
    <n v="1639"/>
    <s v="The One Two 7s Are Recording an Album!"/>
    <s v="We've written the music and now it's time to record. We're excited to work with Nic at Different Fur studios but we need your help!"/>
    <b v="0"/>
    <n v="1800"/>
    <n v="1800"/>
    <s v="successful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  <n v="2012"/>
    <x v="11"/>
    <x v="1"/>
  </r>
  <r>
    <n v="1640"/>
    <s v="Lovers and Poets- music video"/>
    <s v="We are a friendly neighborhood electronic pop duo from Los Angeles. We want to shoot a music video for a song from our debut album."/>
    <b v="0"/>
    <n v="400"/>
    <n v="679.44"/>
    <s v="successful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  <n v="2010"/>
    <x v="11"/>
    <x v="0"/>
  </r>
  <r>
    <n v="1641"/>
    <s v="Tanya Dartson- Run for Your Life music video"/>
    <s v="Music Video For Upbeat and Inspiring Song - Run For Your Life"/>
    <b v="0"/>
    <n v="2500"/>
    <n v="2535"/>
    <s v="successful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  <n v="2014"/>
    <x v="27"/>
    <x v="0"/>
  </r>
  <r>
    <n v="1642"/>
    <s v="Pop Garden Radio Presents: Season 2 CD"/>
    <s v="Pop Garden Radio Presents: The Rock on the Road Tour Season 2 CD. 23 great Pop tracks from independent Pop artists."/>
    <b v="0"/>
    <n v="1200"/>
    <n v="1200"/>
    <s v="successful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  <n v="2011"/>
    <x v="27"/>
    <x v="1"/>
  </r>
  <r>
    <n v="1643"/>
    <s v="This Is All Now's Brand New Album!!"/>
    <s v="This Is All Now is putting out a brand new record, and we need YOUR help to do it!"/>
    <b v="0"/>
    <n v="5000"/>
    <n v="6235"/>
    <s v="successful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  <n v="2012"/>
    <x v="27"/>
    <x v="0"/>
  </r>
  <r>
    <n v="1644"/>
    <s v="Kevin Wood - Out Among The Wolves"/>
    <s v="Be a part of helping Singer/Songwriter Kevin Wood bring his 3rd Album &quot;Out Among The Wolves&quot; from the studio to you!"/>
    <b v="0"/>
    <n v="10000"/>
    <n v="10950"/>
    <s v="successful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  <n v="2012"/>
    <x v="27"/>
    <x v="0"/>
  </r>
  <r>
    <n v="1645"/>
    <s v="John Clark Records His Debut Album â€œAll I Haveâ€"/>
    <s v="&quot;All I Have is filled with soaring pianos and bright guitars; heartfelt songs coupled with intuitive melodic compositions&quot;"/>
    <b v="0"/>
    <n v="5000"/>
    <n v="5540"/>
    <s v="successful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  <n v="2013"/>
    <x v="27"/>
    <x v="0"/>
  </r>
  <r>
    <n v="1646"/>
    <s v="MADAM Album"/>
    <s v="Album 3 funds.We have 13 amazing songs ready to go . a fantastic engineer to mix them, James Aparicio(Depeche Mode/Liars.We need you xx"/>
    <b v="0"/>
    <n v="2000"/>
    <n v="2204"/>
    <s v="successful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  <n v="2014"/>
    <x v="27"/>
    <x v="0"/>
  </r>
  <r>
    <n v="1647"/>
    <s v="JAYSIN + HOT MUSIC VIDEO = EPICNESS!! GRAMMY POP SOUL"/>
    <s v="Grammy Pop Soul Artist Jaysin is raising funds to make the most EPIC Music Video ever and he wants to PUT YOU IN IT!"/>
    <b v="0"/>
    <n v="5000"/>
    <n v="5236"/>
    <s v="successful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  <n v="2012"/>
    <x v="27"/>
    <x v="0"/>
  </r>
  <r>
    <n v="1648"/>
    <s v="Arches - Wide Awake on Vinyl "/>
    <s v="We've finished recording our debut LP &quot;Wide Awake&quot; and would love to have it pressed on vinyl, but we need your help"/>
    <b v="0"/>
    <n v="2300"/>
    <n v="2881"/>
    <s v="successful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  <n v="2011"/>
    <x v="27"/>
    <x v="0"/>
  </r>
  <r>
    <n v="1649"/>
    <s v="Sam Lyons New Album - 2014"/>
    <s v="This is it! The new Sam Lyons album #3. Help me make it happen by pledging today - pre-order the CD and other cool stuff right here."/>
    <b v="0"/>
    <n v="3800"/>
    <n v="3822.33"/>
    <s v="successful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  <n v="2014"/>
    <x v="27"/>
    <x v="0"/>
  </r>
  <r>
    <n v="1650"/>
    <s v="The Psalm Praise Project, Vol. 2"/>
    <s v="Help me record a CD that uses pop styling to give a fresh sound to ancient wisdom from scripture!"/>
    <b v="0"/>
    <n v="2000"/>
    <n v="2831"/>
    <s v="successful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  <n v="2013"/>
    <x v="2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b v="0"/>
    <n v="2000"/>
    <n v="2015"/>
    <s v="successful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  <n v="2011"/>
    <x v="27"/>
    <x v="0"/>
  </r>
  <r>
    <n v="1652"/>
    <s v="Autumn Ashley: The Bold New EP &quot;Battle Grounds&quot;"/>
    <s v="A stunning musical story, telling of the triumphs and struggles we experience through our relationships with life, friends and lovers."/>
    <b v="0"/>
    <n v="4500"/>
    <n v="4530"/>
    <s v="successful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n v="2013"/>
    <x v="27"/>
    <x v="0"/>
  </r>
  <r>
    <n v="1653"/>
    <s v="The Narrative 2011 Spring Tour with Eisley"/>
    <s v="On 4/26, The Narrative will head out on their 1st full US tour with Eisley and aim to raise $7,500 to cover tour expenses. "/>
    <b v="0"/>
    <n v="5000"/>
    <n v="8711.52"/>
    <s v="successful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  <n v="2011"/>
    <x v="27"/>
    <x v="0"/>
  </r>
  <r>
    <n v="1654"/>
    <s v="sandy mcknight records 3 new songs with your kind assistance"/>
    <s v="i have 3 new, killer songs that i must record immediately. i can certify the lethal-ness of the songs. these may be my best songs yet!"/>
    <b v="0"/>
    <n v="1100"/>
    <n v="1319"/>
    <s v="successful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  <n v="2012"/>
    <x v="27"/>
    <x v="0"/>
  </r>
  <r>
    <n v="1655"/>
    <s v="Meg Porter Debut EP!"/>
    <s v="Berklee College of Music student, Meg Porter needs YOUR help to fund her very first EP!"/>
    <b v="0"/>
    <n v="1500"/>
    <n v="2143"/>
    <s v="successful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  <n v="2012"/>
    <x v="27"/>
    <x v="0"/>
  </r>
  <r>
    <n v="1656"/>
    <s v="Jared Mitchell: The Maiden Voyage"/>
    <s v="The making of a quality, full length album journeying through a pop/folk/rock/americana sound_x000a_noisetrade.com/jaredmitchellmusic"/>
    <b v="0"/>
    <n v="7500"/>
    <n v="7525.12"/>
    <s v="successful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n v="2012"/>
    <x v="27"/>
    <x v="1"/>
  </r>
  <r>
    <n v="1657"/>
    <s v="The Debut Album from Lynette!"/>
    <s v="The long anticipated debut album from singer/songwriter Lynette will be recorded this June in Nashville! You can help make it happen!"/>
    <b v="0"/>
    <n v="25000"/>
    <n v="26233.45"/>
    <s v="successful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  <n v="2012"/>
    <x v="27"/>
    <x v="0"/>
  </r>
  <r>
    <n v="1658"/>
    <s v="New Amy Rivard album!!!"/>
    <s v="I've had numerous song ideas spinning around in my head for years now, please help me get them out- into a studio and into your homes!"/>
    <b v="0"/>
    <n v="6000"/>
    <n v="7934"/>
    <s v="successful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n v="2012"/>
    <x v="27"/>
    <x v="0"/>
  </r>
  <r>
    <n v="1659"/>
    <s v="The Penny Arcade Quartet's Christmas EP"/>
    <s v="The long awaited Christmas EP is in session! We need your help to get it professionally mixed, produced and manufactured."/>
    <b v="0"/>
    <n v="500"/>
    <n v="564"/>
    <s v="successful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  <n v="2013"/>
    <x v="27"/>
    <x v="0"/>
  </r>
  <r>
    <n v="1660"/>
    <s v="Risotto fragole e champagne"/>
    <s v="Vogliamo realizzare un risotto fragole e champagne e condividerlo con i nostri fan. Faremo il risotto durante un concerto casalingo."/>
    <b v="0"/>
    <n v="80"/>
    <n v="1003"/>
    <s v="successful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  <n v="2016"/>
    <x v="27"/>
    <x v="0"/>
  </r>
  <r>
    <n v="1661"/>
    <s v="Kyana"/>
    <s v="I am excited to present my debut pop project Kyana!_x000a_Piano and vocal sounds embedded in sophisticated, bold arrangements &amp; brisk beats"/>
    <b v="0"/>
    <n v="7900"/>
    <n v="8098"/>
    <s v="successful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n v="2015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b v="0"/>
    <n v="8000"/>
    <n v="8211"/>
    <s v="successful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  <n v="2011"/>
    <x v="27"/>
    <x v="0"/>
  </r>
  <r>
    <n v="1663"/>
    <s v="ghost -- a music video"/>
    <s v="music is as important to the eyes as it is to the ears. help bring ghost to life in front of your eyes."/>
    <b v="0"/>
    <n v="1000"/>
    <n v="1080"/>
    <s v="successful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n v="2015"/>
    <x v="27"/>
    <x v="0"/>
  </r>
  <r>
    <n v="1664"/>
    <s v="Grace Sings Grace"/>
    <s v="Korean-American Soprano Grace's Debut Album - coming up in June 2012. Come and be part of this exciting project!"/>
    <b v="0"/>
    <n v="2500"/>
    <n v="3060.22"/>
    <s v="successful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n v="2012"/>
    <x v="27"/>
    <x v="0"/>
  </r>
  <r>
    <n v="1665"/>
    <s v="Simply Put is recording an album!"/>
    <s v="Simply Put is recording our debut album and needs to raise funds for studio time, printing and possibly the start of a sound system.  "/>
    <b v="0"/>
    <n v="3500"/>
    <n v="4181"/>
    <s v="successful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  <n v="2011"/>
    <x v="27"/>
    <x v="0"/>
  </r>
  <r>
    <n v="1666"/>
    <s v="Venus On Fire + Extraordinary Producer = Legendary New EP"/>
    <s v="Play a KEY role in Venus On Fire's success - Working with a World Class Producer to make a memorable EP."/>
    <b v="0"/>
    <n v="2500"/>
    <n v="4022"/>
    <s v="successful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  <n v="2013"/>
    <x v="27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b v="0"/>
    <n v="3400"/>
    <n v="4313"/>
    <s v="successful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  <n v="2014"/>
    <x v="27"/>
    <x v="0"/>
  </r>
  <r>
    <n v="1668"/>
    <s v="Jonathan Cody White Makes His Debut EP!!!"/>
    <s v="Making my debut EP &quot;Words Left In My Mind&quot; with the help of Kickstarter and all you awesome people! Thanks for the support!!"/>
    <b v="0"/>
    <n v="8000"/>
    <n v="8211"/>
    <s v="successful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  <n v="2011"/>
    <x v="27"/>
    <x v="0"/>
  </r>
  <r>
    <n v="1669"/>
    <s v="Summer Gill 'Stormy Weather' EP"/>
    <s v="Hi guys! I'll be recording a 6-7 song EP this summer and I need your help to make it happen! _x000a_Any support is appreciated!"/>
    <b v="0"/>
    <n v="2000"/>
    <n v="2795"/>
    <s v="successful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  <n v="2016"/>
    <x v="27"/>
    <x v="0"/>
  </r>
  <r>
    <n v="1670"/>
    <s v="Help Launch Cities and Saints Debut Album!"/>
    <s v="We are ready to record our first album, but we need your help to make it a reality. Be an active part in producing this record and you'll be rewarded!"/>
    <b v="0"/>
    <n v="1000"/>
    <n v="1026"/>
    <s v="successful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  <n v="2010"/>
    <x v="27"/>
    <x v="0"/>
  </r>
  <r>
    <n v="1671"/>
    <s v="Luke O'Brien's Kickstarter"/>
    <s v="I am seeking funding in order to help take my music from a hobby to a career."/>
    <b v="0"/>
    <n v="2000"/>
    <n v="2013.47"/>
    <s v="successful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  <n v="2016"/>
    <x v="27"/>
    <x v="0"/>
  </r>
  <r>
    <n v="1672"/>
    <s v="High Altotude Debut Album"/>
    <s v="Sweet, sweet harmonies from Portland Oregon's premiere high school women's a cappella group."/>
    <b v="0"/>
    <n v="1700"/>
    <n v="1920"/>
    <s v="successful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  <n v="2012"/>
    <x v="27"/>
    <x v="0"/>
  </r>
  <r>
    <n v="1673"/>
    <s v="Mastering and Vinyl Production for The Astronomer LP"/>
    <s v="After our exciting mixing session at the Wilco loft, we're ready to master and press vinyl for The Astronomer's newest record!"/>
    <b v="0"/>
    <n v="2100"/>
    <n v="2690"/>
    <s v="successful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  <n v="2015"/>
    <x v="27"/>
    <x v="0"/>
  </r>
  <r>
    <n v="1674"/>
    <s v="Candice Russell New EP: IGNITE"/>
    <s v="This is my biggest project YET! The songs are recorded &amp; I need your help to package &amp; promote this music. Let's finish this together!"/>
    <b v="0"/>
    <n v="5000"/>
    <n v="10085"/>
    <s v="successful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  <n v="2016"/>
    <x v="27"/>
    <x v="0"/>
  </r>
  <r>
    <n v="1675"/>
    <s v="The Great Party's Debut Album!"/>
    <s v="The Great Party is releasing their debut album. Here's your chance to be a part of it!"/>
    <b v="0"/>
    <n v="1000"/>
    <n v="1374.16"/>
    <s v="successful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  <n v="2011"/>
    <x v="27"/>
    <x v="0"/>
  </r>
  <r>
    <n v="1676"/>
    <s v="Bridge 19 CD Release Tour"/>
    <s v="Help fund Bridge 19's tour in support of their first duo record, to be released in May 2012."/>
    <b v="0"/>
    <n v="3000"/>
    <n v="3460"/>
    <s v="successful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  <n v="2012"/>
    <x v="27"/>
    <x v="0"/>
  </r>
  <r>
    <n v="1677"/>
    <s v="Andrius Pojavis new album &quot;Seven&quot;"/>
    <s v="It's time to record my new album. Studio, musicians and arranger are ready, are you coming on this journey with me?"/>
    <b v="0"/>
    <n v="6000"/>
    <n v="6700"/>
    <s v="successful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n v="2016"/>
    <x v="27"/>
    <x v="0"/>
  </r>
  <r>
    <n v="1678"/>
    <s v="Cassandra Violet &quot;Beyond the Fray&quot; Music Video"/>
    <s v="Help me make an amazing music video so that I can take my music to the next level and get a manager!"/>
    <b v="0"/>
    <n v="1500"/>
    <n v="1776"/>
    <s v="successful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  <n v="2014"/>
    <x v="2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b v="0"/>
    <n v="2000"/>
    <n v="3500"/>
    <s v="successful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n v="2011"/>
    <x v="27"/>
    <x v="0"/>
  </r>
  <r>
    <n v="1680"/>
    <s v="Kick Out a Record"/>
    <s v="Working Musician dilemma #164: how the taxman put Kick the Record 2.0 on hold"/>
    <b v="0"/>
    <n v="1000"/>
    <n v="1175"/>
    <s v="successful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  <n v="2014"/>
    <x v="27"/>
    <x v="0"/>
  </r>
  <r>
    <n v="1681"/>
    <s v="Slugs and Bugs - TWO &quot;Sing the Bible&quot; CDs!"/>
    <s v="Slugs &amp; Bugs is making TWO NEW Sing the Bible CDs in 2017, with Scripture songs all about Jesus - His words, His life, and His mission."/>
    <b v="0"/>
    <n v="65000"/>
    <n v="65924.38"/>
    <s v="live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  <n v="2017"/>
    <x v="28"/>
    <x v="0"/>
  </r>
  <r>
    <n v="1682"/>
    <s v="Looking Up &amp; Holding On CD Project - Christian songwriter"/>
    <s v="Christian singer-wongerwriter searching for funding to record CD of original Christian music."/>
    <b v="0"/>
    <n v="6000"/>
    <n v="0"/>
    <s v="live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n v="2017"/>
    <x v="28"/>
    <x v="1"/>
  </r>
  <r>
    <n v="1683"/>
    <s v="Manman doudou tÃ©moignage d'une mÃ¨re Album"/>
    <s v="Rendre tÃ©moignage de ce que Dieu fait chaque jour pour moi et venir en  aide  aux autres, c'est  mon but."/>
    <b v="0"/>
    <n v="3500"/>
    <n v="760"/>
    <s v="live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  <n v="2017"/>
    <x v="28"/>
    <x v="1"/>
  </r>
  <r>
    <n v="1684"/>
    <s v="Goodness &amp; Mercy EP - Marty Mikles"/>
    <s v="New Music from Marty Mikles!  A new EP all about God's Goodness &amp; Mercy."/>
    <b v="0"/>
    <n v="8000"/>
    <n v="8730"/>
    <s v="live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  <n v="2017"/>
    <x v="28"/>
    <x v="0"/>
  </r>
  <r>
    <n v="1685"/>
    <s v="Help Support Brad Dassey's Music"/>
    <s v="My name is Brad Dassey.  I've been composing and making music for 18 years now.  I want to get my music out there even further."/>
    <b v="0"/>
    <n v="350"/>
    <n v="360"/>
    <s v="live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  <n v="2017"/>
    <x v="28"/>
    <x v="0"/>
  </r>
  <r>
    <n v="1686"/>
    <s v="The Torah: World's First Complete Musical Transcription"/>
    <s v="I will transcribe, into Western musical notation and Romanized transliteration, the complete Torah as sung in the Ashkenazic tradition."/>
    <b v="0"/>
    <n v="5000"/>
    <n v="18"/>
    <s v="live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  <n v="2017"/>
    <x v="28"/>
    <x v="1"/>
  </r>
  <r>
    <n v="1687"/>
    <s v="Fike // You Say Speak We Say Move"/>
    <s v="Be a part of bringing &quot;YOU SAY SPEAK WE SAY MOVE&quot; into existence with FIKE. This is our first album since moving back to Baton Rouge!"/>
    <b v="0"/>
    <n v="10000"/>
    <n v="3125"/>
    <s v="live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  <n v="2017"/>
    <x v="28"/>
    <x v="1"/>
  </r>
  <r>
    <n v="1688"/>
    <s v="Christofer Scott: Dive In EP"/>
    <s v="Professionally recording a worship and contemporary Christian music album that connects to people and connects their heart to God."/>
    <b v="0"/>
    <n v="4000"/>
    <n v="1772"/>
    <s v="live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  <n v="2017"/>
    <x v="28"/>
    <x v="1"/>
  </r>
  <r>
    <n v="1689"/>
    <s v="Fly Away"/>
    <s v="Praising the Living God in the second half of life."/>
    <b v="0"/>
    <n v="2400"/>
    <n v="2400"/>
    <s v="live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  <n v="2017"/>
    <x v="28"/>
    <x v="1"/>
  </r>
  <r>
    <n v="1690"/>
    <s v="NewKings Album &quot;Rise Up&quot;"/>
    <s v="Our newest project! We are hard at it trying to bring music that uplifts the spirit, and tells a story of life-changing love."/>
    <b v="0"/>
    <n v="2500"/>
    <n v="635"/>
    <s v="live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  <n v="2017"/>
    <x v="28"/>
    <x v="1"/>
  </r>
  <r>
    <n v="1691"/>
    <s v="Sing Like You Were Meant To!"/>
    <s v="TUV Online is making highly effective vocal training available &amp; affordable to churches, worship leaders and singers around the world!"/>
    <b v="0"/>
    <n v="30000"/>
    <n v="10042"/>
    <s v="live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  <n v="2017"/>
    <x v="28"/>
    <x v="1"/>
  </r>
  <r>
    <n v="1692"/>
    <s v="Get Your Hopes Up"/>
    <s v="After 3 years.....It's time for some new music! Album #2 is in motion and I can't wait to share it with all of you!"/>
    <b v="0"/>
    <n v="5000"/>
    <n v="2390"/>
    <s v="live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n v="2017"/>
    <x v="28"/>
    <x v="1"/>
  </r>
  <r>
    <n v="1693"/>
    <s v="Debut Studio EP // Sam Hibbard"/>
    <s v="Creating and playing music is what i love. I long to produce &amp; release fresh, raw and relevant songs that come straight from the heart."/>
    <b v="0"/>
    <n v="3000"/>
    <n v="280"/>
    <s v="live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  <n v="2017"/>
    <x v="28"/>
    <x v="1"/>
  </r>
  <r>
    <n v="1694"/>
    <s v="Thundercreek Studios"/>
    <s v="Hey all I'm building out my Christian Recording studio in a new building. I have the building but lack the funds to build it out!!!"/>
    <b v="0"/>
    <n v="10000"/>
    <n v="5"/>
    <s v="live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  <n v="2017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b v="0"/>
    <n v="12000"/>
    <n v="1405"/>
    <s v="live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  <n v="2017"/>
    <x v="28"/>
    <x v="1"/>
  </r>
  <r>
    <n v="1696"/>
    <s v="Angel Talking truth to share with the world."/>
    <s v="I was dying. No will to live. Angel spoke to me. Changed my life. Help me to Share the message with the world. My life changing story."/>
    <b v="0"/>
    <n v="300000"/>
    <n v="0"/>
    <s v="live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n v="2017"/>
    <x v="28"/>
    <x v="1"/>
  </r>
  <r>
    <n v="1697"/>
    <s v="Undivided Heart - a worship album by John Gabriel Arends"/>
    <s v="You can help create an awesome new worship album and in return get exclusive rewards ONLY for backers of this project."/>
    <b v="0"/>
    <n v="12500"/>
    <n v="2526"/>
    <s v="live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  <n v="2017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b v="0"/>
    <n v="125000"/>
    <n v="0"/>
    <s v="live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n v="2017"/>
    <x v="28"/>
    <x v="1"/>
  </r>
  <r>
    <n v="1699"/>
    <s v="THE WORSHIP ALBUM!"/>
    <s v="Friends! Will you help me create a new worship album??! I want this album to give God the worship he deserves and draw people to Him."/>
    <b v="0"/>
    <n v="5105"/>
    <n v="216"/>
    <s v="live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  <n v="2017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b v="0"/>
    <n v="20000"/>
    <n v="5212"/>
    <s v="live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  <n v="2017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b v="0"/>
    <n v="5050"/>
    <n v="10"/>
    <s v="failed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  <n v="2014"/>
    <x v="28"/>
    <x v="1"/>
  </r>
  <r>
    <n v="1702"/>
    <s v="lyndale lewis and new vision prosper cd release"/>
    <s v="I can do all things through christ jesus"/>
    <b v="0"/>
    <n v="16500"/>
    <n v="1"/>
    <s v="failed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  <n v="2015"/>
    <x v="28"/>
    <x v="1"/>
  </r>
  <r>
    <n v="1703"/>
    <s v="Joy Full Noise!"/>
    <s v="I would love for you to be a part of helping me raise money for music and video production to launch my first Worship album!"/>
    <b v="0"/>
    <n v="5000"/>
    <n v="51"/>
    <s v="failed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  <n v="2015"/>
    <x v="28"/>
    <x v="1"/>
  </r>
  <r>
    <n v="1704"/>
    <s v="Jericho Down Worship Album"/>
    <s v="We want to record an album of popular praise &amp; worship songs with our own influence and style."/>
    <b v="0"/>
    <n v="2000"/>
    <n v="1302"/>
    <s v="failed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  <n v="2015"/>
    <x v="28"/>
    <x v="1"/>
  </r>
  <r>
    <n v="1705"/>
    <s v="Piano Prayer Album - Russ James"/>
    <s v="An instrumental album that ranges from hymns to contemporary music. All the music is recorded by myself."/>
    <b v="0"/>
    <n v="2000"/>
    <n v="0"/>
    <s v="failed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n v="2015"/>
    <x v="28"/>
    <x v="1"/>
  </r>
  <r>
    <n v="1706"/>
    <s v="Gemeinde in Bremen"/>
    <s v="Unsere &quot;Aufgabe&quot; ist es, fÃ¼r Christen da zu sein die keiner Gemeinde angehÃ¶ren. Zudem spielt Lobpreis eine Zentrale Rolle."/>
    <b v="0"/>
    <n v="5500"/>
    <n v="0"/>
    <s v="failed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n v="2015"/>
    <x v="28"/>
    <x v="1"/>
  </r>
  <r>
    <n v="1707"/>
    <s v="Hurricanes and Coastal Storms- Chapel Studio Project"/>
    <s v="We exist to proclaim the love of Christ through music! Partner with our ministry and help us spread God's love with a new studio album!"/>
    <b v="0"/>
    <n v="5000"/>
    <n v="487"/>
    <s v="failed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  <n v="2016"/>
    <x v="28"/>
    <x v="1"/>
  </r>
  <r>
    <n v="1708"/>
    <s v="Praise: It's what we do"/>
    <s v="A debut album for the New Gate Church's praise team; making a cd filled with original songs from a team of misfits with 1 goal in mind"/>
    <b v="0"/>
    <n v="7000"/>
    <n v="0"/>
    <s v="failed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n v="2016"/>
    <x v="28"/>
    <x v="1"/>
  </r>
  <r>
    <n v="1709"/>
    <s v="Psalms"/>
    <s v="A project to set psalms to music. The psalms are taken from the English Standard Version (ESV) of the Bible."/>
    <b v="0"/>
    <n v="1750"/>
    <n v="85"/>
    <s v="failed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  <n v="2014"/>
    <x v="28"/>
    <x v="1"/>
  </r>
  <r>
    <n v="1710"/>
    <s v="Producing a live album of our upcoming Europe tour"/>
    <s v="We want to create a gospel live album which has never been produced before."/>
    <b v="0"/>
    <n v="5000"/>
    <n v="34"/>
    <s v="failed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  <n v="2015"/>
    <x v="28"/>
    <x v="1"/>
  </r>
  <r>
    <n v="1711"/>
    <s v="Redemption - Debut Multi-cultural Worship Album"/>
    <s v="&quot;Redemption&quot; is a multi-cultural worship album aimed at giving you an 'around-the-world' experience of Jesus-focused worship."/>
    <b v="0"/>
    <n v="10000"/>
    <n v="1050"/>
    <s v="failed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  <n v="2014"/>
    <x v="28"/>
    <x v="1"/>
  </r>
  <r>
    <n v="1712"/>
    <s v="Midwest Cowboy Ministries"/>
    <s v="Recording/equipment for MCM - a team of musicians who will help your local musicians to hold your own Cowboy Church with Gospel Music"/>
    <b v="0"/>
    <n v="5000"/>
    <n v="0"/>
    <s v="failed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n v="2015"/>
    <x v="28"/>
    <x v="1"/>
  </r>
  <r>
    <n v="1713"/>
    <s v="&quot;UNCOVERED ME&quot;"/>
    <s v="This music project is a compilation to my up-coming book UNCOVERED ME, I need your support to help me go to New York and complete it."/>
    <b v="0"/>
    <n v="3000"/>
    <n v="50"/>
    <s v="failed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  <n v="2014"/>
    <x v="28"/>
    <x v="1"/>
  </r>
  <r>
    <n v="1714"/>
    <s v="Positive music. Zachary Freedoms NEW album, campaign."/>
    <s v="Change the world. Music should be more fun, positive, and compassionate. What goes into your ears is important- same for your kids."/>
    <b v="0"/>
    <n v="25000"/>
    <n v="1967"/>
    <s v="failed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  <n v="2015"/>
    <x v="28"/>
    <x v="1"/>
  </r>
  <r>
    <n v="1715"/>
    <s v="The Heart of a P.K."/>
    <s v="Kimberly Stokes the daughter of Elder Baby Stokes Jr, of Bibleway C.O.G.I.C, is currently working on a EP. She is sharing her heart"/>
    <b v="0"/>
    <n v="5000"/>
    <n v="11"/>
    <s v="failed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  <n v="2015"/>
    <x v="2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b v="0"/>
    <n v="2000"/>
    <n v="150"/>
    <s v="failed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  <n v="2016"/>
    <x v="28"/>
    <x v="1"/>
  </r>
  <r>
    <n v="1717"/>
    <s v="Shift Records A New EP!"/>
    <s v="Our first record created to reach, inspire, and ultimately express the love of Jesus to our generation."/>
    <b v="0"/>
    <n v="3265"/>
    <n v="1395"/>
    <s v="failed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n v="2016"/>
    <x v="28"/>
    <x v="1"/>
  </r>
  <r>
    <n v="1718"/>
    <s v="The Prodigal Son"/>
    <s v="A melody for the galaxy."/>
    <b v="0"/>
    <n v="35000"/>
    <n v="75"/>
    <s v="failed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  <n v="2016"/>
    <x v="28"/>
    <x v="1"/>
  </r>
  <r>
    <n v="1719"/>
    <s v="Messiah's Call &quot;He'll Do It Today&quot; 2014"/>
    <s v="Building the foundation for a great work! Join us on our journey to bring a fresh approach to ministry through song and testimony!"/>
    <b v="0"/>
    <n v="4000"/>
    <n v="35"/>
    <s v="failed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  <n v="2014"/>
    <x v="28"/>
    <x v="1"/>
  </r>
  <r>
    <n v="1720"/>
    <s v="Justin &amp; Elly Heckel DEBUT ALBUM!"/>
    <s v="Justin and Elly Heckel just finished recording their Debut Album and need your help to release it to the rest of the World!"/>
    <b v="0"/>
    <n v="4000"/>
    <n v="225"/>
    <s v="failed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  <n v="2014"/>
    <x v="28"/>
    <x v="1"/>
  </r>
  <r>
    <n v="1721"/>
    <s v="&quot;HEAVEN'S CALLING&quot;"/>
    <s v="Heavens calling is an album for people all over the world in need of a healing for the soul, positive mindset and total prosperity"/>
    <b v="0"/>
    <n v="5000"/>
    <n v="0"/>
    <s v="failed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n v="2015"/>
    <x v="28"/>
    <x v="1"/>
  </r>
  <r>
    <n v="1722"/>
    <s v="Preserving the DC Gospel Stars"/>
    <s v="I am raising money to leave a legacy for the DC Gospel Stars and preserve this art form for music lovers of this style."/>
    <b v="0"/>
    <n v="2880"/>
    <n v="1"/>
    <s v="failed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  <n v="2016"/>
    <x v="28"/>
    <x v="1"/>
  </r>
  <r>
    <n v="1723"/>
    <s v="Straighter Road Album Fundraiser"/>
    <s v="We are a vocal group from the Northwest looking to create a gospel, jazz, a cappella ablum and would love the support of music lovers."/>
    <b v="0"/>
    <n v="10000"/>
    <n v="650"/>
    <s v="failed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  <n v="2015"/>
    <x v="28"/>
    <x v="1"/>
  </r>
  <r>
    <n v="1724"/>
    <s v="Die Another Day 1st CD (Christian Rock)"/>
    <s v="We are just some guys who Love the Lord and want to share our personal experiences of what GOD has done for us through our music."/>
    <b v="0"/>
    <n v="6000"/>
    <n v="35"/>
    <s v="failed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  <n v="2014"/>
    <x v="28"/>
    <x v="1"/>
  </r>
  <r>
    <n v="1725"/>
    <s v="Unveiled Debut Album"/>
    <s v="Christian band signed to VECA Records to release their debut album in Spring 2015.  This ministry is relying on faith-based donations."/>
    <b v="0"/>
    <n v="5500"/>
    <n v="560"/>
    <s v="failed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  <n v="2014"/>
    <x v="28"/>
    <x v="1"/>
  </r>
  <r>
    <n v="1726"/>
    <s v="&quot;Every Day&quot; CD by Amanda Joy Hall"/>
    <s v="Amanda Joy Hall's sophomore album, &quot;Every Day&quot;. Release expected July 2014"/>
    <b v="0"/>
    <n v="6500"/>
    <n v="2196"/>
    <s v="failed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  <n v="2014"/>
    <x v="28"/>
    <x v="1"/>
  </r>
  <r>
    <n v="1727"/>
    <s v="New album - Prophetic guitar soundscapes, Volume 2"/>
    <s v="Please help fund my second Prophetic Guitar album. Be a part of a pioneering and groundbreaking sound released from Heaven."/>
    <b v="0"/>
    <n v="3000"/>
    <n v="1"/>
    <s v="failed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  <n v="2015"/>
    <x v="28"/>
    <x v="1"/>
  </r>
  <r>
    <n v="1728"/>
    <s v="With His Presence"/>
    <s v="Be in God's presence through instrumental covers of hymns. Help me build a home studio to freely distribute this album."/>
    <b v="0"/>
    <n v="1250"/>
    <n v="855"/>
    <s v="failed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  <n v="2015"/>
    <x v="28"/>
    <x v="1"/>
  </r>
  <r>
    <n v="1729"/>
    <s v="Message from Beyond - A Gospel Music Project"/>
    <s v="A few years back, I was inspired to write some songs, turned out the messages are real but a little scary, I need help to produce."/>
    <b v="0"/>
    <n v="10000"/>
    <n v="0"/>
    <s v="failed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n v="2016"/>
    <x v="28"/>
    <x v="1"/>
  </r>
  <r>
    <n v="1730"/>
    <s v="Triumph Over Trials/ Hope Through the Hurt"/>
    <s v="Hello, I am raising money to fund my first solo Album.  This project is my testimony that God is truly our shelter in the storm."/>
    <b v="0"/>
    <n v="3000"/>
    <n v="0"/>
    <s v="failed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n v="2015"/>
    <x v="28"/>
    <x v="1"/>
  </r>
  <r>
    <n v="1731"/>
    <s v="Sam Cox Band First Christian Tour"/>
    <s v="We are a Christin Worship band looking to midwest tour. God Bless!"/>
    <b v="0"/>
    <n v="1000"/>
    <n v="0"/>
    <s v="failed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n v="2015"/>
    <x v="28"/>
    <x v="1"/>
  </r>
  <r>
    <n v="1732"/>
    <s v="Christian Lifestyle Multicultural Expo"/>
    <s v="This event will be free to the public with approximately 20 Christian vocalist and choirs from several genres. Rock,Blue Grass,Hip Hop."/>
    <b v="0"/>
    <n v="4000"/>
    <n v="0"/>
    <s v="failed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n v="2015"/>
    <x v="28"/>
    <x v="1"/>
  </r>
  <r>
    <n v="1733"/>
    <s v="What Faith Is EP/Album"/>
    <s v="I am trying to share the music I am blessed to have written. https://www.johncox4.com or https://reverbnation.com/johncox4"/>
    <b v="0"/>
    <n v="10000"/>
    <n v="0"/>
    <s v="failed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n v="2016"/>
    <x v="28"/>
    <x v="1"/>
  </r>
  <r>
    <n v="1734"/>
    <s v="Street Prophet Los CD and new book"/>
    <s v="This is a double venture project. I have finished a new manuscript and currently working on creating a Christian rap CD."/>
    <b v="0"/>
    <n v="4500"/>
    <n v="1"/>
    <s v="failed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  <n v="2015"/>
    <x v="28"/>
    <x v="1"/>
  </r>
  <r>
    <n v="1735"/>
    <s v="Leo's RainSong Artist program"/>
    <s v="RainSong is letting my buy a discounted guitar. I will use this to offer my talents to the ministry programs I'm a part of."/>
    <b v="0"/>
    <n v="1000"/>
    <n v="110"/>
    <s v="failed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n v="2016"/>
    <x v="28"/>
    <x v="1"/>
  </r>
  <r>
    <n v="1736"/>
    <s v="In His Presence"/>
    <s v="A unique meditative album reflecting on the life of Christ, inviting Him into your presence"/>
    <b v="0"/>
    <n v="3000"/>
    <n v="22"/>
    <s v="failed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  <n v="2015"/>
    <x v="28"/>
    <x v="1"/>
  </r>
  <r>
    <n v="1737"/>
    <s v="Healing"/>
    <s v="An instrumental project in which all songs are incorporated around the healing power of our God. Used for times of prayer &amp; devotion"/>
    <b v="0"/>
    <n v="4000"/>
    <n v="850"/>
    <s v="failed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  <n v="2015"/>
    <x v="28"/>
    <x v="1"/>
  </r>
  <r>
    <n v="1738"/>
    <s v="The Flashing Lights"/>
    <s v="Music that inspires and gives hope for overcoming and change. And it is good music."/>
    <b v="0"/>
    <n v="5000"/>
    <n v="20"/>
    <s v="failed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  <n v="2014"/>
    <x v="28"/>
    <x v="1"/>
  </r>
  <r>
    <n v="1739"/>
    <s v="SWEET LOVE - a Lovely Christian WEDDING SONG Happy Marriage"/>
    <s v="HELP US RECORD -- SWEET LOVE -- Listen to this sped up ROUGH version and be sure and check out the unique REWARDS ---"/>
    <b v="0"/>
    <n v="1000"/>
    <n v="1"/>
    <s v="failed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  <n v="2016"/>
    <x v="28"/>
    <x v="1"/>
  </r>
  <r>
    <n v="1740"/>
    <s v="Recording Studio Time"/>
    <s v="I recently recorded a new single. With your help I can return to the studio. Would you like to be part of my next worship project?"/>
    <b v="0"/>
    <n v="3000"/>
    <n v="0"/>
    <s v="failed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n v="2015"/>
    <x v="28"/>
    <x v="1"/>
  </r>
  <r>
    <n v="1741"/>
    <s v="Caught off Guard"/>
    <s v="A photo journal documenting my experiences and travels across New Zealand"/>
    <b v="0"/>
    <n v="1200"/>
    <n v="1330"/>
    <s v="successful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n v="2015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b v="0"/>
    <n v="2000"/>
    <n v="2175"/>
    <s v="successful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n v="2016"/>
    <x v="20"/>
    <x v="0"/>
  </r>
  <r>
    <n v="1743"/>
    <s v="The Fringes Project: Photobook of a Dying Language"/>
    <s v="Visual documentation of the endangered IÃ±upiat language, captured in the form of a printed photography book."/>
    <b v="0"/>
    <n v="6000"/>
    <n v="6025"/>
    <s v="successful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n v="2016"/>
    <x v="20"/>
    <x v="1"/>
  </r>
  <r>
    <n v="1744"/>
    <s v="Water World"/>
    <s v="This book is the embodiment of my passion for water &amp; photography, which I hope will inspire you to pick up your camera and explore."/>
    <b v="0"/>
    <n v="5500"/>
    <n v="6515"/>
    <s v="successful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n v="2015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b v="0"/>
    <n v="7000"/>
    <n v="7981"/>
    <s v="successful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n v="2016"/>
    <x v="20"/>
    <x v="0"/>
  </r>
  <r>
    <n v="1746"/>
    <s v="Edge â€¢ France | Witnessing Those Unseen"/>
    <s v="Photo-documenting the refugees of France. Witnessing their humanity. Exploring the common threads of what it means to live at the Edge."/>
    <b v="0"/>
    <n v="15000"/>
    <n v="22215"/>
    <s v="successful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n v="2016"/>
    <x v="20"/>
    <x v="0"/>
  </r>
  <r>
    <n v="1747"/>
    <s v="'Tulip, my mother's favourite flower' - A Photo Book."/>
    <s v="A beautiful, limited edition, photobook about the story of the last year of my mother's life, to be published by Dewi Lewis."/>
    <b v="0"/>
    <n v="9000"/>
    <n v="9446"/>
    <s v="successful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n v="2015"/>
    <x v="20"/>
    <x v="0"/>
  </r>
  <r>
    <n v="1748"/>
    <s v="So It Is: Vancouver"/>
    <s v="Telling the story of the city through remarkable people who live in Vancouver today."/>
    <b v="0"/>
    <n v="50000"/>
    <n v="64974"/>
    <s v="successful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n v="2015"/>
    <x v="20"/>
    <x v="0"/>
  </r>
  <r>
    <n v="1749"/>
    <s v="E FOTOGRAFESCHE RECKBLECK - 367 DEEG AM AUSLAND ASAZ"/>
    <s v="Help me fund the production run of my first book by local Photographer Sandro Ortolani."/>
    <b v="0"/>
    <n v="10050"/>
    <n v="12410.5"/>
    <s v="successful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n v="2017"/>
    <x v="20"/>
    <x v="0"/>
  </r>
  <r>
    <n v="1750"/>
    <s v="Love Wins- A Powerful Book of LGBTQ Love Stories"/>
    <s v="A book of portraits and histories making LGBT (Lesbian, Gay, Transgender, Bisexual) loving relationships visible, normal, and accepted."/>
    <b v="0"/>
    <n v="5000"/>
    <n v="10081"/>
    <s v="successful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n v="2016"/>
    <x v="20"/>
    <x v="0"/>
  </r>
  <r>
    <n v="1751"/>
    <s v="Daily Bread: Stories from Rural Greece"/>
    <s v="Photographs and stories culled from 10 years of road trips through rural Greece"/>
    <b v="0"/>
    <n v="10000"/>
    <n v="10290"/>
    <s v="successful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n v="2015"/>
    <x v="20"/>
    <x v="0"/>
  </r>
  <r>
    <n v="1752"/>
    <s v="Adfectus Book"/>
    <s v="A little book of calm, in picture form, that will soothe the soul and un-furrow the brow."/>
    <b v="0"/>
    <n v="1200"/>
    <n v="3122"/>
    <s v="successful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n v="2016"/>
    <x v="20"/>
    <x v="0"/>
  </r>
  <r>
    <n v="1753"/>
    <s v="The Hero-In Me // Heroinmaleren - en mÃ¥de at leve pÃ¥"/>
    <s v="A friend or fiend? To me he is both, this is his story - in his words, out of his mind, in my photos and straight in to your hearts!"/>
    <b v="0"/>
    <n v="15000"/>
    <n v="16200"/>
    <s v="successful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n v="2016"/>
    <x v="20"/>
    <x v="0"/>
  </r>
  <r>
    <n v="1754"/>
    <s v="OFFICIAL OTTAWA (an unofficial portrait)"/>
    <s v="A photography publication that looks behind the myths, clichÃ©s and fairytales that surround Ottawa, the capital of Canada."/>
    <b v="0"/>
    <n v="8500"/>
    <n v="9395"/>
    <s v="successful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n v="2015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b v="0"/>
    <n v="25"/>
    <n v="30"/>
    <s v="successful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n v="2015"/>
    <x v="20"/>
    <x v="0"/>
  </r>
  <r>
    <n v="1756"/>
    <s v="214: A Photobook of Dallas Hip Hop"/>
    <s v="214 is a photobook about the local hip hop culture in Dallas, Texas between 2012 and 2014 by photographer, Mariah Tyler."/>
    <b v="0"/>
    <n v="5500"/>
    <n v="5655.6"/>
    <s v="successful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n v="2016"/>
    <x v="20"/>
    <x v="0"/>
  </r>
  <r>
    <n v="1757"/>
    <s v="The Resurgence of Femininity Photo Thesis"/>
    <s v="I want to create a self published photo art book on the topic of the resurgence of femininity."/>
    <b v="0"/>
    <n v="5000"/>
    <n v="5800"/>
    <s v="successful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n v="2016"/>
    <x v="20"/>
    <x v="0"/>
  </r>
  <r>
    <n v="1758"/>
    <s v="Yashica TLR Cameras History -Playing Cards"/>
    <s v="Yashica TLRs (Twin Lens Reflex) history cards are a cool way to present Yashica TLR collections in a fun way: by playing cards. Enjoy!"/>
    <s v="Comedy"/>
    <n v="1000"/>
    <n v="1147"/>
    <s v="successful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n v="2016"/>
    <x v="20"/>
    <x v="0"/>
  </r>
  <r>
    <n v="1759"/>
    <s v="Death Valley"/>
    <s v="Death Valley will be the first photo book of Andi State"/>
    <b v="0"/>
    <n v="5000"/>
    <n v="5330"/>
    <s v="successful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n v="2015"/>
    <x v="20"/>
    <x v="0"/>
  </r>
  <r>
    <n v="1760"/>
    <s v="Portraits by Aris Jerome"/>
    <s v="Thank you all so much for your pledges! We reached the goal! To continue supporting or for any questions email arisjerome@gmail.com"/>
    <b v="0"/>
    <n v="5000"/>
    <n v="8272"/>
    <s v="successful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n v="2016"/>
    <x v="20"/>
    <x v="0"/>
  </r>
  <r>
    <n v="1761"/>
    <s v="I Wanted To See Boobs"/>
    <s v="A hardcover photobook telling the naked truth of a young photographers journey."/>
    <b v="0"/>
    <n v="100"/>
    <n v="155"/>
    <s v="successful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n v="2015"/>
    <x v="20"/>
    <x v="0"/>
  </r>
  <r>
    <n v="1762"/>
    <s v="&quot;The Naked Pixel&quot; Ali Pakele"/>
    <s v="Project rewards $25 gets you 190+ digital images"/>
    <b v="0"/>
    <n v="100"/>
    <n v="885"/>
    <s v="successful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n v="2016"/>
    <x v="20"/>
    <x v="0"/>
  </r>
  <r>
    <n v="1763"/>
    <s v="Coffee Table Girls Exclusive Art Photography Book"/>
    <s v="Hardcover photo book featuring bold, beautiful, confident models and coffee tables in outrageous juxtaposition with the backgrounds."/>
    <b v="0"/>
    <n v="12000"/>
    <n v="12229"/>
    <s v="successful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n v="2016"/>
    <x v="20"/>
    <x v="0"/>
  </r>
  <r>
    <n v="1764"/>
    <s v="Blood, Sweat &amp; Tears - Photobook"/>
    <s v="Individual sportspeople are masters of their own destiny. This book is a gritty behind the scenes look at boxers striving for success"/>
    <b v="0"/>
    <n v="11000"/>
    <n v="2156"/>
    <s v="failed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n v="2014"/>
    <x v="20"/>
    <x v="1"/>
  </r>
  <r>
    <n v="1765"/>
    <s v="Oklahoma, The Way I See It; The Book"/>
    <s v="Everyday I meet new people and everyday I learn a new story. These are the most popular of those stories from the first year of OTWISI."/>
    <b v="0"/>
    <n v="12500"/>
    <n v="7433.48"/>
    <s v="failed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n v="2014"/>
    <x v="20"/>
    <x v="1"/>
  </r>
  <r>
    <n v="1766"/>
    <s v="Photographic book on Melbourne's music scene"/>
    <s v="I want to create a beautiful book which documents the Melbourne music scene."/>
    <b v="0"/>
    <n v="1500"/>
    <n v="0"/>
    <s v="failed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n v="2014"/>
    <x v="20"/>
    <x v="1"/>
  </r>
  <r>
    <n v="1767"/>
    <s v="OR-GÃ“L-HO -A search for meaning during the World Cup"/>
    <s v="A photographic search for the true meaning of pride for ones country during the World Cup"/>
    <b v="0"/>
    <n v="5000"/>
    <n v="2286"/>
    <s v="failed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n v="2014"/>
    <x v="20"/>
    <x v="1"/>
  </r>
  <r>
    <n v="1768"/>
    <s v="SWFTTR: Southwest Farm-to-Table Recipes"/>
    <s v="My goal is to create a catalog of farm-to-table recipes with stunning images from restaurants and farms in the southwest."/>
    <b v="0"/>
    <n v="5000"/>
    <n v="187"/>
    <s v="failed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n v="2014"/>
    <x v="20"/>
    <x v="1"/>
  </r>
  <r>
    <n v="1769"/>
    <s v="Navajo Textile Project"/>
    <s v="To create a publication, and exhibition documenting the collection of Jamie Ross, longtime collector of Navajo Textiles"/>
    <b v="0"/>
    <n v="40000"/>
    <n v="1081"/>
    <s v="failed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n v="2014"/>
    <x v="2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b v="0"/>
    <n v="24500"/>
    <n v="13846"/>
    <s v="failed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n v="2014"/>
    <x v="20"/>
    <x v="1"/>
  </r>
  <r>
    <n v="1771"/>
    <s v="&quot;Drakes Folly&quot;"/>
    <s v="Photographic book on the historic oil region of Pennsylvania where Edwin Drake drilled the well that started the modern oil industry."/>
    <b v="0"/>
    <n v="4200"/>
    <n v="895"/>
    <s v="failed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n v="2014"/>
    <x v="20"/>
    <x v="1"/>
  </r>
  <r>
    <n v="1772"/>
    <s v="White Mountain"/>
    <s v="A photobook and a short documentary film telling the story of Holocaust in Northwestern Lithuania"/>
    <b v="0"/>
    <n v="5500"/>
    <n v="858"/>
    <s v="failed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n v="2014"/>
    <x v="20"/>
    <x v="1"/>
  </r>
  <r>
    <n v="1773"/>
    <s v="True Faith : A Guitar Makers Promise to God by Tim Hawley"/>
    <s v="True Faith is a book about the true story of Ed Stilley and his promise to God to make instruments and give them to children for free."/>
    <b v="0"/>
    <n v="30000"/>
    <n v="1877"/>
    <s v="failed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n v="2014"/>
    <x v="20"/>
    <x v="1"/>
  </r>
  <r>
    <n v="1774"/>
    <s v="The World Upside Down: Portraits"/>
    <s v="A photo book of the artist's present and future portraits from 2013 to 2015, including actor and human rights activist George Takei."/>
    <b v="0"/>
    <n v="2500"/>
    <n v="1148"/>
    <s v="failed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n v="2014"/>
    <x v="20"/>
    <x v="1"/>
  </r>
  <r>
    <n v="1775"/>
    <s v="Muhammad Ali - The Comeback"/>
    <s v="Rarely seen images of Muhammad Ali in his prime as he trained in Miami Beach at the famous 5th Street Gym in the early 70s"/>
    <b v="0"/>
    <n v="32500"/>
    <n v="21158"/>
    <s v="failed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n v="2014"/>
    <x v="20"/>
    <x v="1"/>
  </r>
  <r>
    <n v="1776"/>
    <s v="Dubai: A Synthetic City - Photobook &amp; Journal"/>
    <s v="A documentation of the implications of hedonistic architectural ventures in Dubai, the fastest growing city on the planet."/>
    <b v="0"/>
    <n v="5000"/>
    <n v="335"/>
    <s v="failed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n v="2014"/>
    <x v="20"/>
    <x v="1"/>
  </r>
  <r>
    <n v="1777"/>
    <s v="All along the Control Tower"/>
    <s v="Photobook â€˜All along the Control Towerâ€™ by Theo and Frans Barten. Photos of more than 50 disused WW2 Control Towers in the UK."/>
    <b v="0"/>
    <n v="4800"/>
    <n v="651"/>
    <s v="failed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n v="2015"/>
    <x v="20"/>
    <x v="1"/>
  </r>
  <r>
    <n v="1778"/>
    <s v="Portrait of Cuban Resilience: Faces and Voices of a Blockade"/>
    <s v="This book combines portraits of Cuban life and and society with quotes from a diverse group of Cubans that live in Cuba now."/>
    <b v="0"/>
    <n v="50000"/>
    <n v="995"/>
    <s v="failed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n v="2015"/>
    <x v="20"/>
    <x v="1"/>
  </r>
  <r>
    <n v="1779"/>
    <s v="Ozymandias : a photo book"/>
    <s v="Publication of an award-winning photographic series that explores the endless and beautiful dance between creation and destruction."/>
    <b v="0"/>
    <n v="11000"/>
    <n v="3986"/>
    <s v="failed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n v="2016"/>
    <x v="20"/>
    <x v="1"/>
  </r>
  <r>
    <n v="1780"/>
    <s v="Native Nation"/>
    <s v="It is time to recognize and give to the indigenus groups the credit they deserve. It is time to understand where we come from."/>
    <b v="0"/>
    <n v="30000"/>
    <n v="11923"/>
    <s v="failed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n v="2016"/>
    <x v="20"/>
    <x v="1"/>
  </r>
  <r>
    <n v="1781"/>
    <s v="Political Views: 2016 US Presidential Election Photography"/>
    <s v="A photobook of the US presidential election from a citizen's point of view, showing the major conventions, rallies, and election day."/>
    <b v="0"/>
    <n v="5500"/>
    <n v="1417"/>
    <s v="failed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n v="2016"/>
    <x v="20"/>
    <x v="1"/>
  </r>
  <r>
    <n v="1782"/>
    <s v="Keepers Of The Craft: Cocktails Across America. A Photobook"/>
    <s v="I am traveling across the entire USA documenting cocktail culture to publish a stunning hard cover photo book of the resulting work."/>
    <b v="0"/>
    <n v="35000"/>
    <n v="5422"/>
    <s v="failed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n v="2016"/>
    <x v="20"/>
    <x v="1"/>
  </r>
  <r>
    <n v="1783"/>
    <s v="Hues of my Vision"/>
    <s v="My Buddy Spirit and I, Ara, camping full time camera on hand for a bit over nine years. &quot;Hue of my Vision&quot; is our Photo Book."/>
    <b v="0"/>
    <n v="40000"/>
    <n v="9477"/>
    <s v="failed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n v="2015"/>
    <x v="20"/>
    <x v="1"/>
  </r>
  <r>
    <n v="1784"/>
    <s v="Vantage Point: Photographs of Milwaukee from on high"/>
    <s v="I want to publish my first photo book and make prints based on a series of rooftop cityscapes I took in 2014 of the city that I love."/>
    <b v="0"/>
    <n v="5000"/>
    <n v="1988"/>
    <s v="failed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n v="2014"/>
    <x v="20"/>
    <x v="1"/>
  </r>
  <r>
    <n v="1785"/>
    <s v="Hank Bought A Bus - A photobook of our bus and adventure."/>
    <s v="A book about a school bus converted into a living space, and the adventure shared by friends on its maiden voyage."/>
    <b v="0"/>
    <n v="24000"/>
    <n v="4853"/>
    <s v="failed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n v="2014"/>
    <x v="20"/>
    <x v="1"/>
  </r>
  <r>
    <n v="1786"/>
    <s v="Observations in 6x6"/>
    <s v="A photo book that shows a timeless trip from Portugal to Sri Lanka in a subjective point of view through an old Hasselblad objective."/>
    <b v="0"/>
    <n v="1900"/>
    <n v="905"/>
    <s v="failed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n v="2014"/>
    <x v="20"/>
    <x v="1"/>
  </r>
  <r>
    <n v="1787"/>
    <s v="Alpamayo to Yerupaja"/>
    <s v="Raising awareness to the effects of global warming through photographs of the high mountains of Peru."/>
    <b v="0"/>
    <n v="10000"/>
    <n v="1533"/>
    <s v="failed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n v="2015"/>
    <x v="20"/>
    <x v="1"/>
  </r>
  <r>
    <n v="1788"/>
    <s v="Beyond the Pale"/>
    <s v="A photo book celebrating Goths, exploring their lives and giving an insight into what Goth is for them."/>
    <b v="0"/>
    <n v="5500"/>
    <n v="76"/>
    <s v="failed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n v="2014"/>
    <x v="20"/>
    <x v="1"/>
  </r>
  <r>
    <n v="1789"/>
    <s v="Paintball: Beyond The Paint"/>
    <s v="I want to create a portfolio to show all the aspects of the adrenaline filled game of paintball. Focusing on tournament players"/>
    <b v="0"/>
    <n v="8000"/>
    <n v="40"/>
    <s v="failed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n v="2014"/>
    <x v="20"/>
    <x v="1"/>
  </r>
  <r>
    <n v="1790"/>
    <s v="Return to Relevance: The Scott Hyde Archive"/>
    <s v="70 years of incredible photography sits patiently in old film sheet boxes, waiting for a return to relevance."/>
    <b v="0"/>
    <n v="33000"/>
    <n v="1636"/>
    <s v="failed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n v="2015"/>
    <x v="20"/>
    <x v="1"/>
  </r>
  <r>
    <n v="1791"/>
    <s v="disCover: Napoli"/>
    <s v="For the love of street photography and the beauty of traditional cultures in southern Italy."/>
    <b v="0"/>
    <n v="3000"/>
    <n v="107"/>
    <s v="failed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n v="2014"/>
    <x v="20"/>
    <x v="1"/>
  </r>
  <r>
    <n v="1792"/>
    <s v="Bensinger's: Photographs by Helaine Garren"/>
    <s v="In 1970 Helaine Garren shot a series of images at Bensingerâ€™s Pool Hall in Chicago, Illinois."/>
    <b v="0"/>
    <n v="25000"/>
    <n v="15281"/>
    <s v="failed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n v="2015"/>
    <x v="20"/>
    <x v="1"/>
  </r>
  <r>
    <n v="1793"/>
    <s v="Live to Learn, Learn to Fight, Fight to Live - The Karen"/>
    <s v="The beginning of a long term project to document life of the Karen ethnic group on the border of Thailand and Burma."/>
    <b v="0"/>
    <n v="3000"/>
    <n v="40"/>
    <s v="failed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n v="2014"/>
    <x v="20"/>
    <x v="1"/>
  </r>
  <r>
    <n v="1794"/>
    <s v="Venus as Men"/>
    <s v="&quot;Venus as Menâ€ is a book about beauty of masculine nude. Is a reflection about men as a sensitive and sensual being and gender equity."/>
    <b v="0"/>
    <n v="9000"/>
    <n v="997"/>
    <s v="failed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n v="2015"/>
    <x v="20"/>
    <x v="1"/>
  </r>
  <r>
    <n v="1795"/>
    <s v="THE AFGHANS - A Photo Book"/>
    <s v="A photography book documenting the impact of the ISAF mission on the Afghan people of Mazar-e Sharif."/>
    <b v="0"/>
    <n v="28000"/>
    <n v="10846"/>
    <s v="failed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n v="2016"/>
    <x v="20"/>
    <x v="1"/>
  </r>
  <r>
    <n v="1796"/>
    <s v="Kenema"/>
    <s v="Kenema is a stunning portrait photography book by British Photographer, Peter Dibdin, capturing community life in Kenema, Sierra Leone."/>
    <b v="0"/>
    <n v="19000"/>
    <n v="4190"/>
    <s v="failed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n v="2016"/>
    <x v="20"/>
    <x v="1"/>
  </r>
  <r>
    <n v="1797"/>
    <s v="Remnants, A Photography Book to Send to Congress"/>
    <s v="A photography book that serves as a call to action for Congress to stand up for survivors of domestic and sexual assault."/>
    <b v="0"/>
    <n v="10000"/>
    <n v="6755"/>
    <s v="failed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n v="2016"/>
    <x v="20"/>
    <x v="1"/>
  </r>
  <r>
    <n v="1798"/>
    <s v="Amoung Charros and Poetry/Entre Charros y Poesias"/>
    <s v="A photographic series on Mexican cowboys that I want to have published as a fine art book that will also include cowboy poetry."/>
    <b v="0"/>
    <n v="16000"/>
    <n v="2182"/>
    <s v="failed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n v="2015"/>
    <x v="20"/>
    <x v="1"/>
  </r>
  <r>
    <n v="1799"/>
    <s v="The UnDiscovered Image"/>
    <s v="The UnDiscovered Image, a monthly publication dedicated to photographers."/>
    <b v="0"/>
    <n v="4000"/>
    <n v="69.83"/>
    <s v="failed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n v="2014"/>
    <x v="20"/>
    <x v="1"/>
  </r>
  <r>
    <n v="1800"/>
    <s v="The Sikh Project Book"/>
    <s v="Shot over 3 years in the U.K &amp; U.S, and featured in press worldwide, we need your help to back the highly anticipated Sikh Project book"/>
    <b v="0"/>
    <n v="46260"/>
    <n v="9460"/>
    <s v="failed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n v="2016"/>
    <x v="20"/>
    <x v="1"/>
  </r>
  <r>
    <n v="1801"/>
    <s v="Come, Bring, Punish"/>
    <s v="Get involved in Come, Bring, Punish, a new photo book by Ewen Spencer, documenting the European Ballroom scene and the life around it"/>
    <b v="0"/>
    <n v="17000"/>
    <n v="2355"/>
    <s v="failed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n v="2015"/>
    <x v="20"/>
    <x v="1"/>
  </r>
  <r>
    <n v="1802"/>
    <s v="Out Of The Dark"/>
    <s v="Inner Darkness turned into a photobook. Personal work i shot during my recovery...in Berlin."/>
    <b v="0"/>
    <n v="3500"/>
    <n v="1697"/>
    <s v="failed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n v="2015"/>
    <x v="20"/>
    <x v="1"/>
  </r>
  <r>
    <n v="1803"/>
    <s v="On the Verge, the book."/>
    <s v="Photographs capture fleeting experiences, where childhood is our past and adulthood is our future. In between. On the verge."/>
    <b v="0"/>
    <n v="17500"/>
    <n v="5390"/>
    <s v="failed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n v="2015"/>
    <x v="20"/>
    <x v="1"/>
  </r>
  <r>
    <n v="1804"/>
    <s v="No Dar Papaya:  Photographs from Colombia 2003-2013"/>
    <s v="A beautiful book of Polaroid photographs which celebrates the beauty, diversity, and distinctive character of Colombia"/>
    <b v="0"/>
    <n v="15500"/>
    <n v="5452"/>
    <s v="failed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n v="2015"/>
    <x v="20"/>
    <x v="1"/>
  </r>
  <r>
    <n v="1805"/>
    <s v="Book &quot;The Travellers&quot;"/>
    <s v="The production of the book about my long term project &quot;The Travellers&quot;, Ireland`s biggest minority group with a nomadic origin."/>
    <b v="0"/>
    <n v="22500"/>
    <n v="8191"/>
    <s v="failed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n v="2015"/>
    <x v="20"/>
    <x v="1"/>
  </r>
  <r>
    <n v="1806"/>
    <s v="American Presidents Naked"/>
    <s v="Join me in publishing an amazing and unprecedented book with full frontal photopraphs of 8 American Presidents Naked"/>
    <b v="0"/>
    <n v="20000"/>
    <n v="591"/>
    <s v="failed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n v="2014"/>
    <x v="20"/>
    <x v="1"/>
  </r>
  <r>
    <n v="1807"/>
    <s v="Anywhere but Here"/>
    <s v="I want to explore alternative cultures and lifestyles in America."/>
    <b v="0"/>
    <n v="5000"/>
    <n v="553"/>
    <s v="failed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n v="2014"/>
    <x v="20"/>
    <x v="1"/>
  </r>
  <r>
    <n v="1808"/>
    <s v="An Iranian Journey"/>
    <s v="An Iranian Journey exposes the duality of life in modern Iran where youth navigate a thicket of Islamic laws and customs to live freely"/>
    <b v="0"/>
    <n v="28000"/>
    <n v="11594"/>
    <s v="failed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n v="2017"/>
    <x v="20"/>
    <x v="1"/>
  </r>
  <r>
    <n v="1809"/>
    <s v="Hamilton: A Different Perspective"/>
    <s v="A stunning photo book highlighting the visual diversity of the City of Hamilton and showcasing it in a new light."/>
    <b v="0"/>
    <n v="3500"/>
    <n v="380"/>
    <s v="failed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n v="2015"/>
    <x v="20"/>
    <x v="1"/>
  </r>
  <r>
    <n v="1810"/>
    <s v="Film Speed"/>
    <s v="Film Speed is a series of Zines focusing on architecture shot completely on 35 and 120mm film."/>
    <b v="0"/>
    <n v="450"/>
    <n v="15"/>
    <s v="failed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n v="2014"/>
    <x v="20"/>
    <x v="1"/>
  </r>
  <r>
    <n v="1811"/>
    <s v="The Year of Sunsets"/>
    <s v="A collection of 365 color photographs of sunsets in 2014, beautifully presented in a hardcover book."/>
    <b v="0"/>
    <n v="54000"/>
    <n v="40"/>
    <s v="failed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n v="2014"/>
    <x v="20"/>
    <x v="1"/>
  </r>
  <r>
    <n v="1812"/>
    <s v="Run Rwanda: A Photo Book showcasing contemporary Rwanda"/>
    <s v="Run Rwanda - 211 miles, 100 photos:  An intimate visual documentation  of the inspiring and innovative reality of modern day Rwanda"/>
    <b v="0"/>
    <n v="6500"/>
    <n v="865"/>
    <s v="failed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n v="2016"/>
    <x v="20"/>
    <x v="1"/>
  </r>
  <r>
    <n v="1813"/>
    <s v="Libya : The Lost Days"/>
    <s v="This project aims to document, Libyan photographic history; through both print and artisan mediums ."/>
    <b v="0"/>
    <n v="8750"/>
    <n v="0"/>
    <s v="failed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n v="2014"/>
    <x v="20"/>
    <x v="1"/>
  </r>
  <r>
    <n v="1814"/>
    <s v="My Favourite Colour Was Yellow"/>
    <s v="A self published photo book documenting the overwhelming presence of the colour pink, in young girls lives here in the UK."/>
    <b v="0"/>
    <n v="12000"/>
    <n v="5902"/>
    <s v="failed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n v="2015"/>
    <x v="20"/>
    <x v="1"/>
  </r>
  <r>
    <n v="1815"/>
    <s v="Texas to Florida"/>
    <s v="Photographic roadtrip from Dallas/Ft Worth, Texas to Florida's beaches. A summer photography roadtrip project to include 5 states."/>
    <b v="0"/>
    <n v="3000"/>
    <n v="0"/>
    <s v="failed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n v="2015"/>
    <x v="20"/>
    <x v="1"/>
  </r>
  <r>
    <n v="1816"/>
    <s v="Moments of Passion"/>
    <s v="A unique Photographic Book Project about the Passionate Moments and Strong Emotions that lie within Karate"/>
    <b v="0"/>
    <n v="25000"/>
    <n v="509"/>
    <s v="failed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n v="2016"/>
    <x v="20"/>
    <x v="1"/>
  </r>
  <r>
    <n v="1817"/>
    <s v="Through the Lens of Jerry Gustafson"/>
    <s v="Hundreds of breathtaking rodeo photographs collected in a beautiful coffee table book."/>
    <b v="0"/>
    <n v="18000"/>
    <n v="9419"/>
    <s v="failed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n v="2016"/>
    <x v="20"/>
    <x v="1"/>
  </r>
  <r>
    <n v="1818"/>
    <s v="Give Me Your Goofy-ist"/>
    <s v="We are all different, this is a way to honor and celebrate the authenticity in being different."/>
    <b v="0"/>
    <n v="15000"/>
    <n v="0"/>
    <s v="failed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n v="2015"/>
    <x v="20"/>
    <x v="1"/>
  </r>
  <r>
    <n v="1819"/>
    <s v="Claim Your Glacier: What's your legacy? Denali, AK"/>
    <s v="Reach the ends of the earth! Claim a piece of alaskan wilderness- your name in a glacier and receive photo book our Denali Expedition"/>
    <b v="0"/>
    <n v="1200"/>
    <n v="25"/>
    <s v="failed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n v="2014"/>
    <x v="2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b v="0"/>
    <n v="26000"/>
    <n v="1707"/>
    <s v="failed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n v="2015"/>
    <x v="20"/>
    <x v="1"/>
  </r>
  <r>
    <n v="1821"/>
    <s v="Glass Cloud on the road!"/>
    <s v="Glass Cloud tour dates are already beginning to pile up. They are turning to YOU to help get them from town to town."/>
    <b v="0"/>
    <n v="2500"/>
    <n v="3372.25"/>
    <s v="successful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  <n v="2012"/>
    <x v="11"/>
    <x v="0"/>
  </r>
  <r>
    <n v="1822"/>
    <s v="Wood Butcher's new music video- I Don't Wanna Party"/>
    <s v="Wood Butcher needs your help to make this happen. Buy a CD, support local music!"/>
    <b v="0"/>
    <n v="300"/>
    <n v="300"/>
    <s v="successful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  <n v="2013"/>
    <x v="11"/>
    <x v="1"/>
  </r>
  <r>
    <n v="1823"/>
    <s v="Our Band Van Needs Serious Repairs!!!"/>
    <s v="Just as we are getting prepared to tour we find out our van has serious damage and can't run. We unfortunately don't have enough."/>
    <b v="0"/>
    <n v="700"/>
    <n v="811"/>
    <s v="successful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  <n v="2012"/>
    <x v="11"/>
    <x v="0"/>
  </r>
  <r>
    <n v="1824"/>
    <s v="Tin Man's Broken Wisdom Fund"/>
    <s v="cd fund raiser"/>
    <b v="0"/>
    <n v="3000"/>
    <n v="3002"/>
    <s v="successful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  <n v="2013"/>
    <x v="11"/>
    <x v="1"/>
  </r>
  <r>
    <n v="1825"/>
    <s v="Eurisko's &quot;Wild Animal&quot; Project"/>
    <s v="Eurisko is trying to release our full length entitled &quot;Wild Animal!&quot; Money raised will go towards studio time, mixing, and mastering."/>
    <b v="0"/>
    <n v="2000"/>
    <n v="2101"/>
    <s v="successful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  <n v="2013"/>
    <x v="11"/>
    <x v="0"/>
  </r>
  <r>
    <n v="1826"/>
    <s v="BEAR GHOST! Professional Recording! Yay!"/>
    <s v="Hear your favorite Bear Ghost in eargasmic quality!"/>
    <b v="0"/>
    <n v="2000"/>
    <n v="2020"/>
    <s v="successful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  <n v="2014"/>
    <x v="11"/>
    <x v="0"/>
  </r>
  <r>
    <n v="1827"/>
    <s v="&quot;Homeward Bound&quot; a journey in sound. "/>
    <s v="I have been a lot of places &amp; written a lot of songs. It's finally time to make my debut album &quot;Homeward Bound&quot; and I need your help!"/>
    <b v="0"/>
    <n v="8000"/>
    <n v="8053"/>
    <s v="successful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  <n v="2011"/>
    <x v="1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b v="0"/>
    <n v="20000"/>
    <n v="20032"/>
    <s v="successful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  <n v="2014"/>
    <x v="11"/>
    <x v="1"/>
  </r>
  <r>
    <n v="1829"/>
    <s v="Help JUICE (Boston) Record Their First Album"/>
    <s v="Everything is set to record are EP except for our finances. Please donate if you can! Any amount is appreciated. "/>
    <b v="0"/>
    <n v="1500"/>
    <n v="2500.25"/>
    <s v="successful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  <n v="2010"/>
    <x v="11"/>
    <x v="0"/>
  </r>
  <r>
    <n v="1830"/>
    <s v="Help Vintage Blue Complete and Promote Our Record!"/>
    <s v="We have come a long way on our new record, but now we need your help.  Help us, and together we can make magic!"/>
    <b v="0"/>
    <n v="15000"/>
    <n v="15230"/>
    <s v="successful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  <n v="2014"/>
    <x v="11"/>
    <x v="0"/>
  </r>
  <r>
    <n v="1831"/>
    <s v="Darling Waste Trailer Bail Out!"/>
    <s v="After a 2 year Odyssey, Darling Waste's trailer is still not home! We need $3,500 to get it through U.S. Customs!"/>
    <b v="0"/>
    <n v="1000"/>
    <n v="1030"/>
    <s v="successful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n v="2012"/>
    <x v="11"/>
    <x v="0"/>
  </r>
  <r>
    <n v="1832"/>
    <s v="Black Swan Theories Debut CD"/>
    <s v="Hi! We're the music duo Black Swan Theories and our project is to manufacture our debut CD of 10 already-completed songs.  "/>
    <b v="0"/>
    <n v="350"/>
    <n v="500"/>
    <s v="successful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  <n v="2011"/>
    <x v="11"/>
    <x v="0"/>
  </r>
  <r>
    <n v="1833"/>
    <s v="HAIRcyclopedia Vol. 2 - The Vault"/>
    <s v="I am writing the second volume in a series of hair band encyclopedias, however I lack the means to afford the costs of the photos."/>
    <b v="0"/>
    <n v="400"/>
    <n v="1050"/>
    <s v="successful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  <n v="2013"/>
    <x v="11"/>
    <x v="0"/>
  </r>
  <r>
    <n v="1834"/>
    <s v="TDJ - All Part of the Plan EP/Tour"/>
    <s v="Help us fund our first tour and promote our new EP!"/>
    <b v="0"/>
    <n v="10000"/>
    <n v="11805"/>
    <s v="successful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n v="2014"/>
    <x v="11"/>
    <x v="0"/>
  </r>
  <r>
    <n v="1835"/>
    <s v="DIRTY LITTLE REBEL EP"/>
    <s v="WE ARE A HARD ROCK/PUNK BAND SEEKING FUNDS TO RECORD A NEW EP. _x000a__x000a_https://www.reverbnation.com/dirtylittlerebel"/>
    <b v="0"/>
    <n v="500"/>
    <n v="520"/>
    <s v="successful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  <n v="2016"/>
    <x v="11"/>
    <x v="0"/>
  </r>
  <r>
    <n v="1836"/>
    <s v="KICKSTART OUR &lt;+3"/>
    <s v="Help fund our 2013 Sound &amp; Lighting Touring rig!"/>
    <b v="0"/>
    <n v="5000"/>
    <n v="10017"/>
    <s v="successful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  <n v="2013"/>
    <x v="1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b v="0"/>
    <n v="600"/>
    <n v="1841"/>
    <s v="successful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  <n v="2012"/>
    <x v="11"/>
    <x v="0"/>
  </r>
  <r>
    <n v="1838"/>
    <s v="Closure - A Paul Haasch Music Video"/>
    <s v="Paul Haasch is producing his first music video! With awesome people involved and a great vision, it is sure to be an amazing piece."/>
    <b v="0"/>
    <n v="1000"/>
    <n v="1001.49"/>
    <s v="successful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n v="2011"/>
    <x v="11"/>
    <x v="1"/>
  </r>
  <r>
    <n v="1839"/>
    <s v="Help The King of Mars Record Their First EP!"/>
    <s v="The King of Mars, a Chicago rock band, needs your help funding their first EP! Visit us at thekingofmars.com for more."/>
    <b v="0"/>
    <n v="1000"/>
    <n v="2053"/>
    <s v="successful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  <n v="2016"/>
    <x v="11"/>
    <x v="0"/>
  </r>
  <r>
    <n v="1840"/>
    <s v="City of the Weak on Tour!"/>
    <s v="St. Paul five-piece band City of the Weak hits the road May 9th, heading for Ft. Lauderdale to attend the Driven Music Conference!"/>
    <b v="0"/>
    <n v="900"/>
    <n v="980"/>
    <s v="successful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  <n v="2013"/>
    <x v="11"/>
    <x v="0"/>
  </r>
  <r>
    <n v="1841"/>
    <s v="Hydra Effect Debut EP"/>
    <s v="Hard Rock with a Positive Message. Help us fund, release and promote our debut EP!"/>
    <b v="0"/>
    <n v="2000"/>
    <n v="2035"/>
    <s v="successful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  <n v="2014"/>
    <x v="11"/>
    <x v="0"/>
  </r>
  <r>
    <n v="1842"/>
    <s v="Stereo Dogs! 14-Year Old Teen Rock Band Plan CD Project!"/>
    <s v="Every time we sit down to rehearse, thoughts of recording a CD excite us! We are ready to do this!  It's time, so read on..."/>
    <b v="0"/>
    <n v="2000"/>
    <n v="2505"/>
    <s v="successful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  <n v="2015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b v="0"/>
    <n v="10000"/>
    <n v="12400.61"/>
    <s v="successful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  <n v="2011"/>
    <x v="11"/>
    <x v="0"/>
  </r>
  <r>
    <n v="1844"/>
    <s v="Get The Neckties in the studio to record their first album!"/>
    <s v="We are working hard to get into the recording studio and finally release a full-length album...but we need your help getting there!"/>
    <b v="0"/>
    <n v="1500"/>
    <n v="1521"/>
    <s v="successful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  <n v="2011"/>
    <x v="1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b v="0"/>
    <n v="1000"/>
    <n v="1000"/>
    <s v="successful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  <n v="2016"/>
    <x v="11"/>
    <x v="1"/>
  </r>
  <r>
    <n v="1846"/>
    <s v="Michael Angelo Batio &quot;Intermezzo&quot; Album Project"/>
    <s v="This album of all original music has been in the making for several years and I am excited to make my fans a part of this experience."/>
    <b v="0"/>
    <n v="15000"/>
    <n v="20689"/>
    <s v="successful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  <n v="2012"/>
    <x v="11"/>
    <x v="0"/>
  </r>
  <r>
    <n v="1847"/>
    <s v="Deathtrap America Spring 2015 Tour"/>
    <s v="Deathtrap America is touring the country this spring.  Your pledge will help us across the country with Faster Pussycat and QueensrÃ¿che"/>
    <b v="0"/>
    <n v="2500"/>
    <n v="3022"/>
    <s v="successful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  <n v="2015"/>
    <x v="11"/>
    <x v="0"/>
  </r>
  <r>
    <n v="1848"/>
    <s v="Hopeless Jack First National Tour"/>
    <s v="Hopeless Jack &amp; the Handsome Devil's first American tour. Help us bring our dirty brand of &quot;Roots &amp; Roll&quot; across the country!"/>
    <b v="0"/>
    <n v="3000"/>
    <n v="3221"/>
    <s v="successful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  <n v="2011"/>
    <x v="11"/>
    <x v="0"/>
  </r>
  <r>
    <n v="1849"/>
    <s v="Release the Skyline Album"/>
    <s v="Release the Skylines is a small, local Cleveland metal band looking to record an album."/>
    <b v="0"/>
    <n v="300"/>
    <n v="301"/>
    <s v="successful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n v="2012"/>
    <x v="11"/>
    <x v="1"/>
  </r>
  <r>
    <n v="1850"/>
    <s v="WILKES EP"/>
    <s v="WILKES is the solo venture of HighFlightSociety singer / Disciple bassist, Jason Wilkes. This project is to fund the debut 6 song EP."/>
    <b v="0"/>
    <n v="9000"/>
    <n v="9137"/>
    <s v="successful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  <n v="2014"/>
    <x v="11"/>
    <x v="0"/>
  </r>
  <r>
    <n v="1851"/>
    <s v="From Digital to Reality - CD Printing for Three Albums"/>
    <s v="I have recorded 3 solo blues/rock/surf albums of original music, but they're only digitally released - I want there to be real CD's!"/>
    <b v="0"/>
    <n v="1300"/>
    <n v="1301"/>
    <s v="successful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  <n v="2014"/>
    <x v="11"/>
    <x v="1"/>
  </r>
  <r>
    <n v="1852"/>
    <s v="Radiolucent - Electric City."/>
    <s v="Athens, GA-based rock &amp; roll/soul band Radiolucent is kickstarting funds to mix, master, &amp; release their 2nd record, Electric City."/>
    <b v="0"/>
    <n v="15000"/>
    <n v="17545"/>
    <s v="successful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  <n v="2015"/>
    <x v="11"/>
    <x v="0"/>
  </r>
  <r>
    <n v="1853"/>
    <s v="Beyond the Victory recording their debut EP"/>
    <s v="The money will go towards our debut EP being Recorded mixed by Andrew Baylis and mastered by Drew Fulk of Think Sound Studios."/>
    <b v="0"/>
    <n v="800"/>
    <n v="815"/>
    <s v="successful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  <n v="2012"/>
    <x v="11"/>
    <x v="0"/>
  </r>
  <r>
    <n v="1854"/>
    <s v="Emily Bell is releasing her debut album"/>
    <s v="After much anticipation, I'm finally releasing my first album, &quot;In Technicolor&quot;! Let's join forces and get it done right!"/>
    <b v="0"/>
    <n v="15000"/>
    <n v="15318.55"/>
    <s v="successful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  <n v="2013"/>
    <x v="11"/>
    <x v="0"/>
  </r>
  <r>
    <n v="1855"/>
    <s v="Motion Device Debut EP"/>
    <s v="11 year old Sara &amp; Motion Device want rock &amp; metal fans all over the world to unite and join the ROCK REVOLUTION!!!"/>
    <b v="0"/>
    <n v="8750"/>
    <n v="13480.16"/>
    <s v="successful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  <n v="2013"/>
    <x v="11"/>
    <x v="0"/>
  </r>
  <r>
    <n v="1856"/>
    <s v="Lazy Sunday"/>
    <s v="We are an independent band who needs your help for the production of our new album, so we can share our music with you lovely people :)"/>
    <b v="0"/>
    <n v="2000"/>
    <n v="2025"/>
    <s v="successful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  <n v="2014"/>
    <x v="11"/>
    <x v="0"/>
  </r>
  <r>
    <n v="1857"/>
    <s v="Holy Water Moses - A Hail Dale Project"/>
    <s v="We need to get back to Nashville to record our second record, a full LP this time.  It ain't cheap and we need your help!"/>
    <b v="0"/>
    <n v="3000"/>
    <n v="3000"/>
    <s v="successful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n v="2014"/>
    <x v="11"/>
    <x v="1"/>
  </r>
  <r>
    <n v="1858"/>
    <s v="Curriculum-Based Rock Music For Kids"/>
    <s v="I write songs to teach with at two Chicago schools.  The enthusiastic response from my students &amp; colleagues inspired me to do do this!"/>
    <b v="0"/>
    <n v="5555.55"/>
    <n v="6041.55"/>
    <s v="successful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n v="2011"/>
    <x v="11"/>
    <x v="0"/>
  </r>
  <r>
    <n v="1859"/>
    <s v="Queen Kwong Tour to London and Paris"/>
    <s v="Queen Kwong is going ON TOUR to London and Paris!"/>
    <b v="0"/>
    <n v="3000"/>
    <n v="3955"/>
    <s v="successful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  <n v="2011"/>
    <x v="11"/>
    <x v="0"/>
  </r>
  <r>
    <n v="1860"/>
    <s v="A Simple Complex's 2013 CD Release Party DVD"/>
    <s v="ASC had a one-of-a-kind CD release party in 2013, and we want to share it with the world - in DVD format!"/>
    <b v="0"/>
    <n v="750"/>
    <n v="1001"/>
    <s v="successful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  <n v="2014"/>
    <x v="11"/>
    <x v="0"/>
  </r>
  <r>
    <n v="1861"/>
    <s v="Galaxix - Take on the Universe!"/>
    <s v="A game for Apple &amp; Android devices that sees you get your own spacecraft, take on the competition, mine asteroids &amp; fight to survive."/>
    <b v="0"/>
    <n v="250000"/>
    <n v="0"/>
    <s v="failed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n v="2014"/>
    <x v="18"/>
    <x v="1"/>
  </r>
  <r>
    <n v="1862"/>
    <s v="Purple Fishing - Trump Supporters/Critics Find Common Ground"/>
    <s v="Purple Fishing is an online game and social media platform for Trump Supporters and Critics to have fun finding common ground."/>
    <s v="Comedy"/>
    <n v="18000"/>
    <n v="1455"/>
    <s v="failed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n v="2017"/>
    <x v="18"/>
    <x v="1"/>
  </r>
  <r>
    <n v="1863"/>
    <s v="Project: 20M813"/>
    <s v="This is an Android game where you take control of the zombies and try to eat your way to world domination!"/>
    <b v="0"/>
    <n v="2500"/>
    <n v="10"/>
    <s v="failed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  <n v="2014"/>
    <x v="18"/>
    <x v="1"/>
  </r>
  <r>
    <n v="1864"/>
    <s v="Fat Cheeks the Cannonball - iPhone and Android"/>
    <s v="Cannons, Power Gloves, and PUNCHING STUFF!  Help Fat Cheeks collect Acorns for upgrades and customize his gear in this Endless Runner"/>
    <b v="0"/>
    <n v="6500"/>
    <n v="2788"/>
    <s v="failed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n v="2014"/>
    <x v="18"/>
    <x v="1"/>
  </r>
  <r>
    <n v="1865"/>
    <s v="THE RUNNING GAME"/>
    <s v="This game is an alternative to the boring morning jogs This game will make you excited to workout Following elite footballer movements!"/>
    <b v="0"/>
    <n v="110000"/>
    <n v="4"/>
    <s v="failed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  <n v="2016"/>
    <x v="18"/>
    <x v="1"/>
  </r>
  <r>
    <n v="1866"/>
    <s v="MathPlus Cards (FKA Random Math)"/>
    <s v="A mobile application that will allow math learners to practice math operations and improve critical thinking. Ideal for ages 7 to 12."/>
    <b v="0"/>
    <n v="25000"/>
    <n v="125"/>
    <s v="failed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n v="2017"/>
    <x v="18"/>
    <x v="1"/>
  </r>
  <r>
    <n v="1867"/>
    <s v="Meme Wars - Dank Age"/>
    <s v="A mix of PokemonGo, Game of War- Fire Age, DragonSoul, &amp; Throwdown. Join a clan, collect meme, upgrade features, fight, &amp; compete."/>
    <b v="0"/>
    <n v="20000"/>
    <n v="10"/>
    <s v="failed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  <n v="2016"/>
    <x v="18"/>
    <x v="1"/>
  </r>
  <r>
    <n v="1868"/>
    <s v="Help Build PaperChase Version 3 !"/>
    <s v="PaperChase is a popular endless flying game conceived by a 15 year old and loved by millions worldwide.  Help us build version 3!"/>
    <b v="0"/>
    <n v="25000"/>
    <n v="1217"/>
    <s v="failed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n v="2015"/>
    <x v="18"/>
    <x v="1"/>
  </r>
  <r>
    <n v="1869"/>
    <s v="Castle Crawler RPG"/>
    <s v="CCRPG will be a 2D Pixel Art Game based on similar elements to the SNES game &quot;Zelda: A Link to the Past&quot; with RPG elements added in."/>
    <b v="0"/>
    <n v="10000"/>
    <n v="0"/>
    <s v="failed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n v="2016"/>
    <x v="18"/>
    <x v="1"/>
  </r>
  <r>
    <n v="1870"/>
    <s v="C.O.V.D.--A brand new board app game"/>
    <s v="Conflict of Van Helsing &amp; Dracula (C.O.V.D.) is a board game available as an App based on the story: Dracula. Can you survive?"/>
    <b v="0"/>
    <n v="3500"/>
    <n v="361"/>
    <s v="failed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n v="2016"/>
    <x v="18"/>
    <x v="1"/>
  </r>
  <r>
    <n v="1871"/>
    <s v="The Adventures of Bible Bear"/>
    <s v="Journey with Bible Bear through each of the books of the Bible, exploring stories while learning verses, songs, and preschool concepts!"/>
    <b v="0"/>
    <n v="6500"/>
    <n v="4666"/>
    <s v="failed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n v="2014"/>
    <x v="18"/>
    <x v="1"/>
  </r>
  <r>
    <n v="1872"/>
    <s v="ZombieTime!"/>
    <s v="A Top-View Action game where you play as Bob, the FIRST zombie to rise from the grave. Bring chaos to town, feast and don't die again."/>
    <b v="0"/>
    <n v="20000"/>
    <n v="212"/>
    <s v="failed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n v="2015"/>
    <x v="18"/>
    <x v="1"/>
  </r>
  <r>
    <n v="1873"/>
    <s v="The Red Card Blue Card Game"/>
    <s v="It's time for The Red Card Blue Card Game to be available everywhere! Help save the sanity of ALL parent's! Help make it an App!!"/>
    <b v="0"/>
    <n v="8000"/>
    <n v="36"/>
    <s v="failed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  <n v="2015"/>
    <x v="18"/>
    <x v="1"/>
  </r>
  <r>
    <n v="1874"/>
    <s v="PATH to Reading Brain Training"/>
    <s v="PATH to Reading (PATH) is a patented break-through technology  that dramatically and permanently improves attention, reading, memory"/>
    <b v="0"/>
    <n v="160000"/>
    <n v="26"/>
    <s v="failed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  <n v="2016"/>
    <x v="18"/>
    <x v="1"/>
  </r>
  <r>
    <n v="1875"/>
    <s v="Claws &amp; Fins"/>
    <s v="Sea opposition of Crab's family and angry fishes. Who is going to win, and who is going to loose ?!"/>
    <b v="0"/>
    <n v="10000"/>
    <n v="51"/>
    <s v="failed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  <n v="2016"/>
    <x v="18"/>
    <x v="1"/>
  </r>
  <r>
    <n v="1876"/>
    <s v="Migration Madness (Android)"/>
    <s v="An arcade styled side scroller. Help Bob the pilot steer his plane through hordes of migrating birds strapped with explosives."/>
    <b v="0"/>
    <n v="280"/>
    <n v="0"/>
    <s v="failed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n v="2014"/>
    <x v="18"/>
    <x v="1"/>
  </r>
  <r>
    <n v="1877"/>
    <s v="Chip Dip II: Son of Chip Dip! - A Terrible, Terrible Game"/>
    <s v="It's obvious you won't survive by your wits alone. Unfortunately that's all you've got, Chip. Run!"/>
    <b v="0"/>
    <n v="60"/>
    <n v="0"/>
    <s v="failed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n v="2015"/>
    <x v="18"/>
    <x v="1"/>
  </r>
  <r>
    <n v="1878"/>
    <s v="Aussies versus Zombies"/>
    <s v="Action game now playable on Android/iOS platforms and PC browsers. Easy gameplay even for starters yet hard to be skilled. Multi-player"/>
    <b v="0"/>
    <n v="8000"/>
    <n v="0"/>
    <s v="failed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n v="2014"/>
    <x v="18"/>
    <x v="1"/>
  </r>
  <r>
    <n v="1879"/>
    <s v="Alex and More"/>
    <s v="Juego de plataformas con 20 personajes. Cada personaje tiene cuatro habilidades distintas al resto de personajes y sus propias voces."/>
    <b v="0"/>
    <n v="5000"/>
    <n v="6"/>
    <s v="failed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  <n v="2016"/>
    <x v="18"/>
    <x v="1"/>
  </r>
  <r>
    <n v="1880"/>
    <s v="Sim Betting Football"/>
    <s v="Sim Betting Football is the only football (soccer) betting simulation  game."/>
    <b v="0"/>
    <n v="5000"/>
    <n v="1004"/>
    <s v="failed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n v="2016"/>
    <x v="18"/>
    <x v="1"/>
  </r>
  <r>
    <n v="1881"/>
    <s v="Story Rock by The Jolly Llamas -- Our First Album!"/>
    <s v="We're now raising money to produce a music video. Those who donate get a vote in deciding which song!"/>
    <b v="0"/>
    <n v="2000"/>
    <n v="3453.69"/>
    <s v="successful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n v="2015"/>
    <x v="14"/>
    <x v="0"/>
  </r>
  <r>
    <n v="1882"/>
    <s v="American Lit or...Trespassing for Beginners"/>
    <s v="New songs have been popping out of Mark Donato for years now and he's got a large, squirming litter of them in need of triage.  Help!"/>
    <b v="0"/>
    <n v="3350"/>
    <n v="3380"/>
    <s v="successful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n v="2012"/>
    <x v="14"/>
    <x v="0"/>
  </r>
  <r>
    <n v="1883"/>
    <s v="Afraid Of Figs - Help Fund our New CD - &quot;SAFE&quot;"/>
    <s v="Afraid Of Figs is a high energy pop/rock band, with off-the-wall humor, catchy hooks, and wild interactive live shows."/>
    <b v="0"/>
    <n v="999"/>
    <n v="1047"/>
    <s v="successful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n v="2012"/>
    <x v="14"/>
    <x v="0"/>
  </r>
  <r>
    <n v="1884"/>
    <s v="Glad Hearts New Album: Twenty Two - On Vinyl!"/>
    <s v="Glad Hearts Latest Album, Twenty Two, Pressed In A Very Limited Edition On Beautiful Vinyl With Accompanying Digital Download"/>
    <b v="0"/>
    <n v="1000"/>
    <n v="1351"/>
    <s v="successful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n v="2012"/>
    <x v="14"/>
    <x v="0"/>
  </r>
  <r>
    <n v="1885"/>
    <s v="KATA 'The Rising' - Double LP (Vinyl Release)"/>
    <s v="KATA's debut album 'The Rising' is ready for your ears, now all we need to do is press the vinyl. That's where you come in!"/>
    <b v="0"/>
    <n v="4575"/>
    <n v="5322"/>
    <s v="successful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n v="2012"/>
    <x v="14"/>
    <x v="0"/>
  </r>
  <r>
    <n v="1886"/>
    <s v="INVISIBLE HOUSE: a history of the world - new CD/Album"/>
    <s v="Help the New York - based independent prog-rock band Invisible House create their new album called &quot;a history of the world&quot;"/>
    <b v="0"/>
    <n v="1200"/>
    <n v="1225"/>
    <s v="successful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n v="2014"/>
    <x v="14"/>
    <x v="0"/>
  </r>
  <r>
    <n v="1887"/>
    <s v="Welcome To The Club - Music Video Project"/>
    <s v="Our dream of recording our second single in London and making it big in the UK is closer than ever! Do you want to be a part of it?"/>
    <b v="0"/>
    <n v="3000"/>
    <n v="3335"/>
    <s v="successful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n v="2015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b v="0"/>
    <n v="2500"/>
    <n v="4152"/>
    <s v="successful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n v="2010"/>
    <x v="14"/>
    <x v="0"/>
  </r>
  <r>
    <n v="1889"/>
    <s v="LittleBear"/>
    <s v="Sweeping epic melodies. I want to incorporate all my influences into one album I have been writing for 90 days now and ready to record!"/>
    <b v="0"/>
    <n v="2000"/>
    <n v="2132"/>
    <s v="successful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n v="2013"/>
    <x v="14"/>
    <x v="0"/>
  </r>
  <r>
    <n v="1890"/>
    <s v="The Spring Standards LIVE at the Arden Gild Hall!"/>
    <s v="We want to record a live album at this year's annual Boxing Day show at the Arden Gild Hall - we need your help to do it!"/>
    <b v="0"/>
    <n v="12000"/>
    <n v="17350.13"/>
    <s v="successful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n v="2012"/>
    <x v="14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b v="0"/>
    <n v="10000"/>
    <n v="10555"/>
    <s v="successful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n v="2010"/>
    <x v="14"/>
    <x v="0"/>
  </r>
  <r>
    <n v="1892"/>
    <s v="Nemes wants you to be able to hear their new songs!"/>
    <s v="Nemes has just recorded a new album and is raising $500 to get it mixed and mastered professionally."/>
    <b v="0"/>
    <n v="500"/>
    <n v="683"/>
    <s v="successful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n v="2011"/>
    <x v="14"/>
    <x v="0"/>
  </r>
  <r>
    <n v="1893"/>
    <s v="Archeology 7&quot; Vinyl"/>
    <s v="Archeology is looking to gain support to release their 7&quot; vinyl single &quot;Hunger&quot; as well as the b-side, &quot;Kings canyon."/>
    <b v="0"/>
    <n v="2500"/>
    <n v="2600"/>
    <s v="successful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n v="2011"/>
    <x v="14"/>
    <x v="0"/>
  </r>
  <r>
    <n v="1894"/>
    <s v="Help me release my first 3 song EP!!"/>
    <s v="Im trying to raise $1000 for a 3 song EP in a studio!"/>
    <b v="0"/>
    <n v="1000"/>
    <n v="1145"/>
    <s v="successful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n v="2012"/>
    <x v="1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b v="0"/>
    <n v="9072"/>
    <n v="9228"/>
    <s v="successful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n v="2015"/>
    <x v="14"/>
    <x v="0"/>
  </r>
  <r>
    <n v="1896"/>
    <s v="the bridge"/>
    <s v="My barely anticipated second album of self produced songs is ready to go.  Just need a little help to cover mastering, artwork etc."/>
    <b v="0"/>
    <n v="451"/>
    <n v="559"/>
    <s v="successful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n v="2012"/>
    <x v="14"/>
    <x v="0"/>
  </r>
  <r>
    <n v="1897"/>
    <s v="Vanessa Lively's New Album 2014"/>
    <s v="My new album produced by Paul Curreri is one of the most unique musical projects I have done. Let's finish it before the baby comes!"/>
    <b v="0"/>
    <n v="6350"/>
    <n v="6506"/>
    <s v="successful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n v="2014"/>
    <x v="14"/>
    <x v="0"/>
  </r>
  <r>
    <n v="1898"/>
    <s v="Degenerate Matters EP Funding Campaign"/>
    <s v="We are heading into the studio to create the most soulfully orchestrated Indie Pop masterpiece mankind has ever witnessed."/>
    <b v="0"/>
    <n v="1000"/>
    <n v="1445"/>
    <s v="successful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n v="2015"/>
    <x v="14"/>
    <x v="0"/>
  </r>
  <r>
    <n v="1899"/>
    <s v="Ukulele Songs from the Zombie Apocalypse"/>
    <s v="Ukulele Songs from the Zombie Apocalypse, a concept album where boy meets girl, boy loses girl to Zombie King, boy gets girl back. Fun!"/>
    <b v="0"/>
    <n v="900"/>
    <n v="1200"/>
    <s v="successful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n v="2015"/>
    <x v="14"/>
    <x v="0"/>
  </r>
  <r>
    <n v="1900"/>
    <s v="5 Bucks from 500 Friends"/>
    <s v="Angieâ€™s Curse, an Indie Goth/Dark Rock band &amp; local favorite from Ventura, are ready to record a professional CD of all original songs."/>
    <b v="0"/>
    <n v="2500"/>
    <n v="2734.11"/>
    <s v="successful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n v="2012"/>
    <x v="14"/>
    <x v="0"/>
  </r>
  <r>
    <n v="1901"/>
    <s v="KiddieRail - making the stairs easier and safer for kids"/>
    <s v="KiddieRail is a height adjustable hand rail of the right size for little children to help them manage the stairs more safely at home."/>
    <b v="0"/>
    <n v="99000"/>
    <n v="2670"/>
    <s v="failed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n v="2015"/>
    <x v="29"/>
    <x v="1"/>
  </r>
  <r>
    <n v="1902"/>
    <s v="Cardboard reality"/>
    <s v="Virtual reality is expensive, here is the solution. I've created a VR device out of cardboard. I present: World's cheapest VR Device."/>
    <b v="0"/>
    <n v="1000"/>
    <n v="12"/>
    <s v="failed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  <n v="2015"/>
    <x v="29"/>
    <x v="1"/>
  </r>
  <r>
    <n v="1903"/>
    <s v="MiPointer"/>
    <s v="A cool smart laser pointer for presenting professionals. Unique by design, widest functional coverage for both IOS and Android."/>
    <b v="0"/>
    <n v="3000"/>
    <n v="1398"/>
    <s v="failed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n v="2016"/>
    <x v="29"/>
    <x v="1"/>
  </r>
  <r>
    <n v="1904"/>
    <s v="Small Animal Deterrent Latch (S.A.D.L.)"/>
    <s v="Animals knocking over your waste wheeler making a mess on trash day? The S.A.D.L. will help prevent that from happening!"/>
    <b v="0"/>
    <n v="50000"/>
    <n v="50"/>
    <s v="failed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  <n v="2015"/>
    <x v="29"/>
    <x v="1"/>
  </r>
  <r>
    <n v="1905"/>
    <s v="Dad, we will get your AxleCrutch idea to the next level!"/>
    <s v="Before Dick Armstrong passed away unexpectedly in 2003, he invented an AxleCrutch device to help his customers-his idea lives on today."/>
    <b v="0"/>
    <n v="25000"/>
    <n v="42"/>
    <s v="failed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n v="2014"/>
    <x v="29"/>
    <x v="1"/>
  </r>
  <r>
    <n v="1906"/>
    <s v="Macbook all-in-one Portable storage docking station PLUSDOCK"/>
    <s v="Max 5Tb storage, Wired lan, Additional USB ports and Hi-res DAC, 10000mAh battery, Real portable docking station"/>
    <b v="0"/>
    <n v="50000"/>
    <n v="21380"/>
    <s v="failed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n v="2016"/>
    <x v="29"/>
    <x v="1"/>
  </r>
  <r>
    <n v="1907"/>
    <s v="Litter-Buddy"/>
    <s v="Litter-Buddy is great economical alternative to leading pet waste disposal systems with cartridge bag elements."/>
    <b v="0"/>
    <n v="30000"/>
    <n v="85"/>
    <s v="failed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n v="2014"/>
    <x v="29"/>
    <x v="1"/>
  </r>
  <r>
    <n v="1908"/>
    <s v="Better WiFi for today's Internet of Everything WiFi devices"/>
    <s v="Our device eliminates WiFi range issues with your connected devices by allowing you to locate our device where you will use your WiFi."/>
    <b v="0"/>
    <n v="25000"/>
    <n v="433"/>
    <s v="failed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n v="2016"/>
    <x v="29"/>
    <x v="1"/>
  </r>
  <r>
    <n v="1909"/>
    <s v="Little Occhio, Wireless micro-cam for iPhone/Android"/>
    <s v="Use Little Occhio to see and share the hidden secrets of nature. Capture, share awesome photos, works with iPhone/Android/tablets."/>
    <b v="0"/>
    <n v="35000"/>
    <n v="4939"/>
    <s v="failed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n v="2014"/>
    <x v="29"/>
    <x v="1"/>
  </r>
  <r>
    <n v="1910"/>
    <s v="Thinking Cleaner, Wifi for iRobotÂ® RoombaÂ® 700 &amp; 800 series"/>
    <s v="Thinking Cleaner is an add-on for your iRobotÂ® RoombaÂ® 700/800 that makes it smarter and aware of its owner."/>
    <b v="0"/>
    <n v="85000"/>
    <n v="33486"/>
    <s v="failed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n v="2015"/>
    <x v="29"/>
    <x v="1"/>
  </r>
  <r>
    <n v="1911"/>
    <s v="Charge Furniture"/>
    <s v="Charge furniture, making it simple and comfortable to charge your USB devices without leaving the comfort of your couch or armchair"/>
    <b v="0"/>
    <n v="42500"/>
    <n v="10"/>
    <s v="failed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  <n v="2014"/>
    <x v="29"/>
    <x v="1"/>
  </r>
  <r>
    <n v="1912"/>
    <s v="SOLO TESTER: Electrical Wiring Testing &amp; Troubleshooter"/>
    <s v="Finally! Electrical Wiring Testing Made Easy...  Designed by a Professional for Professionals, Homeowners and DIYs, Too!"/>
    <b v="0"/>
    <n v="5000"/>
    <n v="2965"/>
    <s v="failed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n v="2015"/>
    <x v="29"/>
    <x v="1"/>
  </r>
  <r>
    <n v="1913"/>
    <s v="Tibio - Spreading warmth in everyones home"/>
    <s v="Tibio is a revolutionary new product designed to solve an age old problem."/>
    <b v="0"/>
    <n v="48000"/>
    <n v="637"/>
    <s v="failed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n v="2014"/>
    <x v="29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b v="0"/>
    <n v="666"/>
    <n v="60"/>
    <s v="failed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  <n v="2014"/>
    <x v="29"/>
    <x v="1"/>
  </r>
  <r>
    <n v="1915"/>
    <s v="The Cat-Bath Contraption"/>
    <s v="The picture above is of our current prototype for the cat bath - we hope to move beyond a simple bin and create a cat bath revolution!"/>
    <b v="0"/>
    <n v="500"/>
    <n v="8"/>
    <s v="failed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  <n v="2014"/>
    <x v="29"/>
    <x v="1"/>
  </r>
  <r>
    <n v="1916"/>
    <s v="The Paint Can Holder by U.S. Green Products"/>
    <s v="The Paint Can Holder Makes Painting Easier and Safer on Extension Ladders."/>
    <b v="0"/>
    <n v="20000"/>
    <n v="102"/>
    <s v="failed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  <n v="2016"/>
    <x v="29"/>
    <x v="1"/>
  </r>
  <r>
    <n v="1917"/>
    <s v="Chronovisor:The MOST innovative watch for night time reading"/>
    <s v="Let's build a legendary brand altogether"/>
    <b v="0"/>
    <n v="390000"/>
    <n v="205025"/>
    <s v="failed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n v="2017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b v="0"/>
    <n v="25000"/>
    <n v="260"/>
    <s v="failed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n v="2014"/>
    <x v="29"/>
    <x v="1"/>
  </r>
  <r>
    <n v="1919"/>
    <s v="LED Electronic Dice: assembled or kit, Arduino compatible"/>
    <s v="Use preprogrammed firmware or program your own with AVR-ISP or Arduino ISP.  Device is based on the Atmel ATtiny13A microcontroller."/>
    <b v="0"/>
    <n v="500"/>
    <n v="237"/>
    <s v="failed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n v="2015"/>
    <x v="29"/>
    <x v="1"/>
  </r>
  <r>
    <n v="1920"/>
    <s v="Brightside - Side lighting for cyclists"/>
    <s v="A new concept in bike light safety, protecting cyclists from being hit in the side. Bright, amber sideways."/>
    <b v="0"/>
    <n v="10000"/>
    <n v="4303"/>
    <s v="failed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n v="2015"/>
    <x v="29"/>
    <x v="1"/>
  </r>
  <r>
    <n v="1921"/>
    <s v="The Fine Spirits are making an album!"/>
    <s v="The Fine Spirits are making an album, but we need your help!"/>
    <b v="0"/>
    <n v="1500"/>
    <n v="2052"/>
    <s v="successful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n v="2012"/>
    <x v="14"/>
    <x v="0"/>
  </r>
  <r>
    <n v="1922"/>
    <s v="Low Weather // Debut Album"/>
    <s v="Low Weather's debut album is halfway finished.  With your help and your help alone we can record the rest!"/>
    <b v="0"/>
    <n v="2000"/>
    <n v="2311"/>
    <s v="successful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n v="2013"/>
    <x v="14"/>
    <x v="0"/>
  </r>
  <r>
    <n v="1923"/>
    <s v="Help Lions&amp;Creators print their album!"/>
    <s v="We just finished recording our first album! All we need is a little extra help to be able to get it printed!"/>
    <b v="0"/>
    <n v="125"/>
    <n v="301"/>
    <s v="successful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n v="2011"/>
    <x v="14"/>
    <x v="0"/>
  </r>
  <r>
    <n v="1924"/>
    <s v="The 'Songs from the Bookmark' Sessions"/>
    <s v="We are recording a cd of Songs- About life and love_x000a_from the perspective a conscious country girl_x000a_living in the city."/>
    <b v="0"/>
    <n v="3000"/>
    <n v="3432"/>
    <s v="successful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n v="2013"/>
    <x v="14"/>
    <x v="0"/>
  </r>
  <r>
    <n v="1925"/>
    <s v="The Freakniks Debut Album: Infinite Love"/>
    <s v="The Freakniks are making their psychedelic freak-folk debut studio album and they need your help."/>
    <b v="0"/>
    <n v="1500"/>
    <n v="1655"/>
    <s v="successful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n v="2013"/>
    <x v="14"/>
    <x v="0"/>
  </r>
  <r>
    <n v="1926"/>
    <s v="Invisible Allies - Hyperdimensional Animals"/>
    <s v="Invisible Allies is a collaboration between well known West Coast downtempo aficionado Bluetech and Philadelphia electronic mastermind KiloWatts.  "/>
    <b v="0"/>
    <n v="1500"/>
    <n v="2930.69"/>
    <s v="successful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n v="2010"/>
    <x v="14"/>
    <x v="0"/>
  </r>
  <r>
    <n v="1927"/>
    <s v="GBS Detroit Presents Hampshire"/>
    <s v="Hampshire is headed to GBS Detroit."/>
    <b v="0"/>
    <n v="600"/>
    <n v="620"/>
    <s v="successful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n v="2012"/>
    <x v="14"/>
    <x v="0"/>
  </r>
  <r>
    <n v="1928"/>
    <s v="Jollyheads Circus Debut Album &quot;The Kaleidoscope Dawn&quot;"/>
    <s v="Help us master and release our debut album &quot;The Kaleidoscope Dawn&quot;"/>
    <b v="0"/>
    <n v="2550"/>
    <n v="2630"/>
    <s v="successful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n v="2013"/>
    <x v="14"/>
    <x v="0"/>
  </r>
  <r>
    <n v="1929"/>
    <s v="Surplus 1980 album funds for release on CD/LP."/>
    <s v="Trying to raise funds to release a full-length album on LP and CD by my post-punk studio project, Surplus 1980."/>
    <b v="0"/>
    <n v="3200"/>
    <n v="3210"/>
    <s v="successful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n v="2011"/>
    <x v="14"/>
    <x v="1"/>
  </r>
  <r>
    <n v="1930"/>
    <s v="Magnetic Flowers Presents: Old, Cold. Losing It."/>
    <s v="We're nearly done recording, but we're out of money! Help us release the record!!!"/>
    <b v="0"/>
    <n v="1000"/>
    <n v="1270"/>
    <s v="successful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n v="2013"/>
    <x v="14"/>
    <x v="0"/>
  </r>
  <r>
    <n v="1931"/>
    <s v="New Lions After Dark EP!"/>
    <s v="We're an indie rock band from Clearwater, FL headed back into the studio to finish our latest EP."/>
    <b v="0"/>
    <n v="2000"/>
    <n v="2412.02"/>
    <s v="successful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n v="2012"/>
    <x v="1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b v="0"/>
    <n v="5250"/>
    <n v="5617"/>
    <s v="successful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n v="2012"/>
    <x v="14"/>
    <x v="0"/>
  </r>
  <r>
    <n v="1933"/>
    <s v="Magic Punches are making debut LP with producer John Askew"/>
    <s v="After years of preparation and planning, Magic Punches are going to record their debut LP at Type Foundry Studios with John Askew."/>
    <b v="0"/>
    <n v="6000"/>
    <n v="10346"/>
    <s v="successful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n v="2014"/>
    <x v="14"/>
    <x v="0"/>
  </r>
  <r>
    <n v="1934"/>
    <s v="The City Never Sleeps Needs A Tour Vehicle!"/>
    <s v="We are a band in need of a vehicle. We just released our new CD and have played almost every venue in town, now it's time to expand."/>
    <b v="0"/>
    <n v="5000"/>
    <n v="6181"/>
    <s v="successful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n v="2011"/>
    <x v="14"/>
    <x v="0"/>
  </r>
  <r>
    <n v="1935"/>
    <s v="the last echo AM/PM Project"/>
    <s v="AM/PM is a 20 song dual-disk album that we're trying to record with your help! AM is a pop album and PM is an ambient/intense album!"/>
    <b v="0"/>
    <n v="2500"/>
    <n v="2710"/>
    <s v="successful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n v="2014"/>
    <x v="14"/>
    <x v="0"/>
  </r>
  <r>
    <n v="1936"/>
    <s v="Grandkids Record a Full-length Album!"/>
    <s v="Hey, we're Grandkids! We have enough songs to record an LP, and we need your help! We're going to make you proud, promise!"/>
    <b v="0"/>
    <n v="7500"/>
    <n v="8739.01"/>
    <s v="successful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n v="2011"/>
    <x v="14"/>
    <x v="0"/>
  </r>
  <r>
    <n v="1937"/>
    <s v="GBS Detroit Presents My Pal Val"/>
    <s v="My Pal Val is headed to Groovebox Studios in Detroit, Michigan on June 15th to record and film a live GBS Detroit EP."/>
    <b v="0"/>
    <n v="600"/>
    <n v="1123.47"/>
    <s v="successful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n v="2012"/>
    <x v="14"/>
    <x v="0"/>
  </r>
  <r>
    <n v="1938"/>
    <s v="Jon Shirley: Live Worship Album + Short Film"/>
    <s v="A live worship album + short film: Telling the story of a worshipping community adapting and thriving in a post-Christian context."/>
    <b v="0"/>
    <n v="15000"/>
    <n v="17390"/>
    <s v="successful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n v="2013"/>
    <x v="14"/>
    <x v="0"/>
  </r>
  <r>
    <n v="1939"/>
    <s v="Help I Am Clay Release Their First CD For FREE"/>
    <s v="Partner with the ministry of I Am Clay by helping them fund their new album! This enables them to release it for FREE as a gift to all!"/>
    <b v="0"/>
    <n v="10000"/>
    <n v="11070"/>
    <s v="successful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n v="2013"/>
    <x v="14"/>
    <x v="0"/>
  </r>
  <r>
    <n v="1940"/>
    <s v="History Grows: New K. Record"/>
    <s v="K. is about *this* close to finishing up our third record, History Grows.  Now we just need to master it and release it!"/>
    <b v="0"/>
    <n v="650"/>
    <n v="1111"/>
    <s v="successful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n v="2011"/>
    <x v="14"/>
    <x v="0"/>
  </r>
  <r>
    <n v="1941"/>
    <s v="Gramofon: Modern Cloud Jukebox"/>
    <s v="Gramofon streams cloud music to your sound system. A modern jukebox: smartphones are the remotes + WiFi brings everyone together."/>
    <b v="0"/>
    <n v="250000"/>
    <n v="315295.89"/>
    <s v="successful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n v="2014"/>
    <x v="30"/>
    <x v="0"/>
  </r>
  <r>
    <n v="1942"/>
    <s v="building the world's longest marble run relaunch"/>
    <s v="Getting a revolutionary new toy design into open source production, and using the design to create the worlds longest marble run."/>
    <b v="0"/>
    <n v="6000"/>
    <n v="8306.42"/>
    <s v="successful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n v="2011"/>
    <x v="30"/>
    <x v="0"/>
  </r>
  <r>
    <n v="1943"/>
    <s v="RuuviTag - Open-Source Bluetooth Sensor Beacon"/>
    <s v="Next-gen 100% open-source sensor beacon platform designed especially for makers, developers and IoT companies."/>
    <b v="0"/>
    <n v="10000"/>
    <n v="170525"/>
    <s v="successful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n v="2016"/>
    <x v="3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b v="0"/>
    <n v="40000"/>
    <n v="315222.2"/>
    <s v="successful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n v="2014"/>
    <x v="30"/>
    <x v="0"/>
  </r>
  <r>
    <n v="1945"/>
    <s v="Oval - The First Digital HandPan"/>
    <s v="A new electronic musical instrument which allows you to play, learn and perform music using any sound you can imagine."/>
    <b v="0"/>
    <n v="100000"/>
    <n v="348018"/>
    <s v="successful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n v="2015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b v="0"/>
    <n v="7500"/>
    <n v="11231"/>
    <s v="successful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n v="2014"/>
    <x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b v="0"/>
    <n v="800"/>
    <n v="805.07"/>
    <s v="successful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n v="2009"/>
    <x v="30"/>
    <x v="0"/>
  </r>
  <r>
    <n v="1948"/>
    <s v="UDOO X86: The Most Powerful Maker Board Ever"/>
    <s v="10 times more powerful than Raspberry Pi 3, x86 64-bit architecture"/>
    <b v="0"/>
    <n v="100000"/>
    <n v="800211"/>
    <s v="successful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n v="2016"/>
    <x v="30"/>
    <x v="0"/>
  </r>
  <r>
    <n v="1949"/>
    <s v="Shake Your Power"/>
    <s v="#ShakeYourPower brings clean energy to places in the world without electricity through the power of music."/>
    <b v="0"/>
    <n v="50000"/>
    <n v="53001.3"/>
    <s v="successful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n v="2014"/>
    <x v="30"/>
    <x v="0"/>
  </r>
  <r>
    <n v="1950"/>
    <s v="Trebuchette - the snap-together, desktop trebuchet"/>
    <s v="We're building snap-together model trebuchets that are perfect for office warfare or annoying your roommate!"/>
    <b v="0"/>
    <n v="48000"/>
    <n v="96248.960000000006"/>
    <s v="successful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n v="2011"/>
    <x v="30"/>
    <x v="0"/>
  </r>
  <r>
    <n v="1951"/>
    <s v="Connect. Code. Create. With SBrick Plus"/>
    <s v="Take learning and playing with LEGOÂ® to the next level with sensors! Build creations with SBrick Plus and make them interactive!"/>
    <b v="0"/>
    <n v="50000"/>
    <n v="106222"/>
    <s v="successful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n v="2016"/>
    <x v="30"/>
    <x v="0"/>
  </r>
  <r>
    <n v="1952"/>
    <s v="Nix Color Sensor"/>
    <s v="Nix is a breakthrough smartphone accessory. Just scan an object and instantly view the color on your iPhone, Android, PC, or Mac."/>
    <b v="0"/>
    <n v="35000"/>
    <n v="69465.33"/>
    <s v="successful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n v="2013"/>
    <x v="30"/>
    <x v="0"/>
  </r>
  <r>
    <n v="1953"/>
    <s v="NTH Music Synthesizer"/>
    <s v="The NTH is an open source music synthesizer featuring instant fun, awesome sound, and a hackable design."/>
    <b v="0"/>
    <n v="15000"/>
    <n v="33892"/>
    <s v="successful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n v="2012"/>
    <x v="30"/>
    <x v="0"/>
  </r>
  <r>
    <n v="1954"/>
    <s v="Orison â€“ Rethink the Power of Energy"/>
    <s v="The First Home Battery System You Simply Plug in to Install"/>
    <b v="0"/>
    <n v="50000"/>
    <n v="349474"/>
    <s v="successful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n v="2016"/>
    <x v="30"/>
    <x v="0"/>
  </r>
  <r>
    <n v="1955"/>
    <s v="Bukobot 3D Printer - Affordable 3D with No Compromises!"/>
    <s v="An easy to build open source 3D object printer. For the newbie or experienced maker, there's a model for everyone! NEW $599 Model!"/>
    <b v="0"/>
    <n v="42000"/>
    <n v="167410.01999999999"/>
    <s v="successful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n v="2012"/>
    <x v="30"/>
    <x v="0"/>
  </r>
  <r>
    <n v="1956"/>
    <s v="Sparx Skate Sharpener - Pro Skate Sharpening. At Home."/>
    <s v="Designed to be used at home, the Sparx Skate Sharpener gives hockey players an automated way to sharpen at the professional level"/>
    <b v="0"/>
    <n v="60000"/>
    <n v="176420"/>
    <s v="successful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n v="2015"/>
    <x v="30"/>
    <x v="0"/>
  </r>
  <r>
    <n v="1957"/>
    <s v="freeSoC and freeSoC Mini"/>
    <s v="An open hardware platform for the best microcontroller in the world."/>
    <b v="0"/>
    <n v="30000"/>
    <n v="50251.41"/>
    <s v="successful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n v="2012"/>
    <x v="30"/>
    <x v="0"/>
  </r>
  <r>
    <n v="1958"/>
    <s v="Mojo: Digital Design for the Hobbyist"/>
    <s v="The Mojo is an FPGA development board that is designed to be user friendly and a great introduction into digital design for anyone."/>
    <b v="0"/>
    <n v="7000"/>
    <n v="100490.02"/>
    <s v="successful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n v="2013"/>
    <x v="30"/>
    <x v="0"/>
  </r>
  <r>
    <n v="1959"/>
    <s v="Heat Seek NYC"/>
    <s v="A thermometer that connects to the internet to help New York City turn the heat on for thousands of tenants with no heat in the winter."/>
    <b v="0"/>
    <n v="10000"/>
    <n v="15673.44"/>
    <s v="successful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n v="2014"/>
    <x v="30"/>
    <x v="0"/>
  </r>
  <r>
    <n v="1960"/>
    <s v="TREKKAYAK"/>
    <s v="Trekkayak is an ultralight, durable and inflatable boat to be carried in your backpack to cross a lake or paddle down a river."/>
    <b v="0"/>
    <n v="70000"/>
    <n v="82532"/>
    <s v="successful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n v="2014"/>
    <x v="30"/>
    <x v="0"/>
  </r>
  <r>
    <n v="1961"/>
    <s v="Public Lab DIY Spectrometry Kit"/>
    <s v="This DIY kit helps analyze materials and contaminants. We need your help to build a library of open-source spectral data."/>
    <b v="0"/>
    <n v="10000"/>
    <n v="110538.12"/>
    <s v="successful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n v="2012"/>
    <x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b v="0"/>
    <n v="10000"/>
    <n v="19292.5"/>
    <s v="successful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n v="2014"/>
    <x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b v="0"/>
    <n v="19000"/>
    <n v="24108"/>
    <s v="successful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n v="2014"/>
    <x v="30"/>
    <x v="0"/>
  </r>
  <r>
    <n v="1964"/>
    <s v="Clairy: The Most Amazing Natural Air Purifier"/>
    <s v="Clairy combines the power of nature and technology with the beauty of design to eliminate indoor pollution and analyze it."/>
    <b v="0"/>
    <n v="89200"/>
    <n v="231543.12"/>
    <s v="successful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n v="2016"/>
    <x v="30"/>
    <x v="0"/>
  </r>
  <r>
    <n v="1965"/>
    <s v="BoardX: The Open Source Miniature Motherboard [Redemption]"/>
    <s v="BoardX is a collection of electronic circuit boards that stack on top of one another to share resources and communicate"/>
    <b v="0"/>
    <n v="5000"/>
    <n v="13114"/>
    <s v="successful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n v="2011"/>
    <x v="30"/>
    <x v="0"/>
  </r>
  <r>
    <n v="1966"/>
    <s v="InkCase Plus: E Ink screen for Android phone"/>
    <s v="InkCase Plus is an always on E Ink second screen; uses sports/fitness apps, an eBook reader, display Photo and receive notifications."/>
    <b v="0"/>
    <n v="100000"/>
    <n v="206743.09"/>
    <s v="successful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n v="2014"/>
    <x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b v="0"/>
    <n v="20000"/>
    <n v="74026"/>
    <s v="successful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n v="2014"/>
    <x v="30"/>
    <x v="0"/>
  </r>
  <r>
    <n v="1968"/>
    <s v="XSHIFTER: World's First Affordable Wireless Shifting System"/>
    <s v="Bringing the advantages of wireless smart shifting to every cyclist. FITS ANY BIKE"/>
    <b v="0"/>
    <n v="50000"/>
    <n v="142483"/>
    <s v="successful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n v="2016"/>
    <x v="30"/>
    <x v="0"/>
  </r>
  <r>
    <n v="1969"/>
    <s v="Puck.js - the ground-breaking bluetooth beacon"/>
    <s v="An Open Source JavaScript microcontroller you can program wirelessly - perfect for IoT! No software needed so get started in seconds."/>
    <b v="0"/>
    <n v="20000"/>
    <n v="115816"/>
    <s v="successful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n v="2016"/>
    <x v="30"/>
    <x v="0"/>
  </r>
  <r>
    <n v="1970"/>
    <s v="APOC: Mini Radiation Detector"/>
    <s v="The APOC is a gamma particle detector that will help you learn about radiation and find radioactive things!"/>
    <b v="0"/>
    <n v="5000"/>
    <n v="56590"/>
    <s v="successful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n v="2013"/>
    <x v="30"/>
    <x v="0"/>
  </r>
  <r>
    <n v="1971"/>
    <s v="castAR: the most versatile AR &amp; VR system"/>
    <s v="castAR: bridging the physical world with the virtual worlds; 3D holographic like projections in AR, fully immersive environments in VR"/>
    <b v="0"/>
    <n v="400000"/>
    <n v="1052110.8700000001"/>
    <s v="successful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n v="2013"/>
    <x v="30"/>
    <x v="0"/>
  </r>
  <r>
    <n v="1972"/>
    <s v="Jog It! Open source controller pendant for EMC2 and Mach3!"/>
    <s v="Jog It! Is an open source hand held controller designed to make running a program in Linux CNC (EMC2) and MACH3 a breeze."/>
    <b v="0"/>
    <n v="2500"/>
    <n v="16862"/>
    <s v="successful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n v="2012"/>
    <x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b v="0"/>
    <n v="198000"/>
    <n v="508525.01"/>
    <s v="successful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n v="2016"/>
    <x v="30"/>
    <x v="0"/>
  </r>
  <r>
    <n v="1974"/>
    <s v="RAPIRO: The Humanoid Robot Kit for your Raspberry Pi"/>
    <s v="RAPIRO is a cute and affordable robot kit designed to work with a Raspberry Pi. It comes with a Arduino-compatible servo controller."/>
    <b v="0"/>
    <n v="20000"/>
    <n v="75099.199999999997"/>
    <s v="successful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n v="2013"/>
    <x v="30"/>
    <x v="0"/>
  </r>
  <r>
    <n v="1975"/>
    <s v="Bugle2: A DIY Phono Preamp"/>
    <s v="The Bugle2 is a second generation DIY kit phono preamplifier for vinyl playback."/>
    <b v="0"/>
    <n v="16000"/>
    <n v="33393.339999999997"/>
    <s v="successful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n v="2013"/>
    <x v="30"/>
    <x v="0"/>
  </r>
  <r>
    <n v="1976"/>
    <s v="Pi Lite white - Bright white LED display for Raspberry Pi"/>
    <s v="Can you help us make an ultra bright white one a reality?"/>
    <b v="0"/>
    <n v="4000"/>
    <n v="13864"/>
    <s v="successful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n v="2013"/>
    <x v="30"/>
    <x v="0"/>
  </r>
  <r>
    <n v="1977"/>
    <s v="Ario: Smart Lighting. Better Health."/>
    <s v="Ario learns about you, syncs your body clock, and keeps you healthy through natural lighting patterns."/>
    <b v="0"/>
    <n v="50000"/>
    <n v="201165"/>
    <s v="successful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n v="2015"/>
    <x v="30"/>
    <x v="0"/>
  </r>
  <r>
    <n v="1978"/>
    <s v="B9Creator - A High Resolution 3D Printer"/>
    <s v="Please help us take DIY 3D Printing to the next level, support this open source photo-initiated polymer resin based 3D printing system!"/>
    <b v="0"/>
    <n v="50000"/>
    <n v="513422.57"/>
    <s v="successful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n v="2012"/>
    <x v="30"/>
    <x v="0"/>
  </r>
  <r>
    <n v="1979"/>
    <s v="Skybuds - truly wireless earbuds and smartphone case"/>
    <s v="Truly wireless premium earbuds with a battery-boosting smartphone case for charging and storage"/>
    <b v="0"/>
    <n v="200000"/>
    <n v="229802.31"/>
    <s v="successful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n v="2015"/>
    <x v="30"/>
    <x v="0"/>
  </r>
  <r>
    <n v="1980"/>
    <s v="YOUMO - Your Smart Modular Power Strip"/>
    <s v="Multi-power charging that is smarter, stylish and designed for you."/>
    <b v="0"/>
    <n v="50000"/>
    <n v="177412.01"/>
    <s v="successful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n v="2016"/>
    <x v="30"/>
    <x v="0"/>
  </r>
  <r>
    <n v="1981"/>
    <s v="Aspiring storyteller: connecting the dots"/>
    <s v="I would like to tell the story of a young man from Queens, New York and compare his life to a young Afghan man...to connect the dots."/>
    <b v="0"/>
    <n v="7500"/>
    <n v="381"/>
    <s v="failed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n v="2014"/>
    <x v="31"/>
    <x v="1"/>
  </r>
  <r>
    <n v="1982"/>
    <s v="Lonely Boy: 55 male models 200s sensual expression"/>
    <s v="Express a very dark place in my childhood. Release my emotions through photography in a form of Art."/>
    <b v="0"/>
    <n v="180000"/>
    <n v="0"/>
    <s v="failed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n v="2016"/>
    <x v="31"/>
    <x v="1"/>
  </r>
  <r>
    <n v="1983"/>
    <s v="Vegans of Hawai'i - 140'000 Strong?"/>
    <s v="A vegan photographer bringing Hawaii to the tipping point of plant pure wisdom, featuring the most influential early adopters."/>
    <b v="0"/>
    <n v="33000"/>
    <n v="1419"/>
    <s v="failed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n v="2016"/>
    <x v="31"/>
    <x v="1"/>
  </r>
  <r>
    <n v="1984"/>
    <s v="Love Locks - a photographic journey"/>
    <s v="Does love lasts longer than &quot;Love Locks&quot; ?_x000a__x000a_A photographic journey into the lives of these 'love-locked' couples."/>
    <b v="0"/>
    <n v="15000"/>
    <n v="3172"/>
    <s v="failed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n v="2014"/>
    <x v="31"/>
    <x v="1"/>
  </r>
  <r>
    <n v="1985"/>
    <s v="Metrospective - photography project"/>
    <s v="A personal journey to document people on the worlds 10 largest metro systems. The end result being one truly epic photographic essay!"/>
    <b v="0"/>
    <n v="1600"/>
    <n v="51"/>
    <s v="failed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n v="2016"/>
    <x v="31"/>
    <x v="1"/>
  </r>
  <r>
    <n v="1986"/>
    <s v="Oddity Photography - help get us off the ground!"/>
    <s v="We are a married couple who have started a child photography business from home. We need help to put together equipment to grow."/>
    <b v="0"/>
    <n v="2000"/>
    <n v="1"/>
    <s v="failed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  <n v="2016"/>
    <x v="31"/>
    <x v="1"/>
  </r>
  <r>
    <n v="1987"/>
    <s v="Ethiopia: Beheld"/>
    <s v="A collection of images that depicts the beauty and diversity within Ethiopia"/>
    <b v="0"/>
    <n v="5500"/>
    <n v="2336"/>
    <s v="failed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n v="2015"/>
    <x v="31"/>
    <x v="1"/>
  </r>
  <r>
    <n v="1988"/>
    <s v="Phillip Michael Photography"/>
    <s v="Expressing art in an image!"/>
    <b v="0"/>
    <n v="6000"/>
    <n v="25"/>
    <s v="failed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  <n v="2015"/>
    <x v="31"/>
    <x v="1"/>
  </r>
  <r>
    <n v="1989"/>
    <s v="Shutters of Hope: The Real Faces of Infertility"/>
    <s v="Creating an awareness for infertility through photographing families and showcasing the real faces of infertility."/>
    <b v="0"/>
    <n v="5000"/>
    <n v="50"/>
    <s v="failed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n v="2016"/>
    <x v="31"/>
    <x v="1"/>
  </r>
  <r>
    <n v="1990"/>
    <s v="The Virgin of the Path"/>
    <s v="An art nude photography book that includes traditional black and white sepia nudes as well as experimiental color nudes."/>
    <b v="0"/>
    <n v="3000"/>
    <n v="509"/>
    <s v="failed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n v="2016"/>
    <x v="31"/>
    <x v="1"/>
  </r>
  <r>
    <n v="1991"/>
    <s v="Portraits of Resilience"/>
    <s v="Taking (and giving) professional portraits of survivors of human trafficking in Myanmar."/>
    <b v="0"/>
    <n v="2000"/>
    <n v="140"/>
    <s v="failed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n v="2015"/>
    <x v="31"/>
    <x v="1"/>
  </r>
  <r>
    <n v="1992"/>
    <s v="The Wonderful World of Princes &amp; Princesses"/>
    <s v="A complete revamp of all the Disney Princes &amp; Princesses!"/>
    <b v="0"/>
    <n v="1500"/>
    <n v="2"/>
    <s v="failed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  <n v="2015"/>
    <x v="31"/>
    <x v="1"/>
  </r>
  <r>
    <n v="1993"/>
    <s v="Open a photography studio - photo shoots as rewards!"/>
    <s v="I am looking for help to open up an affordable photography studio in Cornwall for baby and family portraiture photography"/>
    <b v="0"/>
    <n v="2000"/>
    <n v="0"/>
    <s v="failed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n v="2015"/>
    <x v="31"/>
    <x v="1"/>
  </r>
  <r>
    <n v="1994"/>
    <s v="The preservation of still and moving imagery"/>
    <s v="A program to preserve still imagery (photographs) and moving imagery captured on motion picture (film) stock, and videotape elements."/>
    <b v="0"/>
    <n v="3200"/>
    <n v="0"/>
    <s v="failed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n v="2016"/>
    <x v="31"/>
    <x v="1"/>
  </r>
  <r>
    <n v="1995"/>
    <s v="The Girl With(out) The Camera"/>
    <s v="I'm looking to pursue my dream of becoming a full time photographer, using my current creative experience as a graphic designer."/>
    <b v="0"/>
    <n v="1000"/>
    <n v="78"/>
    <s v="failed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  <n v="2015"/>
    <x v="31"/>
    <x v="1"/>
  </r>
  <r>
    <n v="1996"/>
    <s v="Life through the eye of war worldwide"/>
    <s v="I want to create a series of pictures of Life through the eyes - and capture some of the defining moments of our history now / to come."/>
    <b v="0"/>
    <n v="133800"/>
    <n v="0"/>
    <s v="failed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n v="2014"/>
    <x v="31"/>
    <x v="1"/>
  </r>
  <r>
    <n v="1997"/>
    <s v="Photographically documenting my cultural travels"/>
    <s v="There is so many unseen places in the world, and I've made it my personal goal to show everyone through photography &amp; travel."/>
    <b v="0"/>
    <n v="6500"/>
    <n v="0"/>
    <s v="failed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n v="2014"/>
    <x v="31"/>
    <x v="1"/>
  </r>
  <r>
    <n v="1998"/>
    <s v="Photography from Below"/>
    <s v="I am moving to Guatemala to document and report on the growing community resistance movements across Central America and Mexico"/>
    <b v="0"/>
    <n v="2500"/>
    <n v="655"/>
    <s v="failed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n v="2014"/>
    <x v="31"/>
    <x v="1"/>
  </r>
  <r>
    <n v="1999"/>
    <s v="Planet Venus"/>
    <s v="This is a portrait photo project aiming to inspire women to explore themselves and live their passion"/>
    <b v="0"/>
    <n v="31000"/>
    <n v="236"/>
    <s v="failed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n v="2014"/>
    <x v="31"/>
    <x v="1"/>
  </r>
  <r>
    <n v="2000"/>
    <s v="Jacs+Cam 2016 calendar"/>
    <s v="What do you get when you combine 2 of the hottest alt-models in North America with one Canadian photographer? Make a CALENDAR!!!"/>
    <b v="0"/>
    <n v="5000"/>
    <n v="625"/>
    <s v="failed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n v="2015"/>
    <x v="31"/>
    <x v="1"/>
  </r>
  <r>
    <n v="2001"/>
    <s v="Nuimo: Seamless Smart Home Interface"/>
    <s v="Nuimo is a universal controller for the internet of things. Control your music, lights, locks and more."/>
    <b v="0"/>
    <n v="55000"/>
    <n v="210171"/>
    <s v="successful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n v="2015"/>
    <x v="30"/>
    <x v="0"/>
  </r>
  <r>
    <n v="2002"/>
    <s v="JeVois: Open-Source Quad-Core Smart Machine Vision Camera"/>
    <s v="Open-source quad-core camera effortlessly adds powerful machine vision to all your PC/Arduino/Raspberry Pi projects"/>
    <b v="0"/>
    <n v="50000"/>
    <n v="108397.11"/>
    <s v="successful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n v="2016"/>
    <x v="30"/>
    <x v="0"/>
  </r>
  <r>
    <n v="2003"/>
    <s v="velosynth"/>
    <s v="velosynth is an open-source bicycle interaction synthesizer. it interprets the speed and acceleration of a bicycle into expressive audio feedback."/>
    <b v="0"/>
    <n v="500"/>
    <n v="1560"/>
    <s v="successful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n v="2010"/>
    <x v="30"/>
    <x v="0"/>
  </r>
  <r>
    <n v="2004"/>
    <s v="Printeer - a 3D printer for kids &amp; schools"/>
    <s v="Design and 3D print your own creations using an iPad. A delightful 3D printing experience for children and K-12 education."/>
    <b v="0"/>
    <n v="50000"/>
    <n v="117210.24000000001"/>
    <s v="successful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n v="2014"/>
    <x v="30"/>
    <x v="0"/>
  </r>
  <r>
    <n v="2005"/>
    <s v="bassAware Holster"/>
    <s v="The bassAware Holster is a new type of wearable audio technology that uses vibration to create a massive bass experience."/>
    <b v="0"/>
    <n v="30000"/>
    <n v="37104.03"/>
    <s v="successful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n v="2013"/>
    <x v="30"/>
    <x v="0"/>
  </r>
  <r>
    <n v="2006"/>
    <s v="MAID Oven - Make All Incredible Dishes"/>
    <s v="MAID is a smart kitchen assistant &amp; a multifunctional oven. MAID knows what to cook and how to cook. Cooking is now easy,fun &amp; social."/>
    <s v="food"/>
    <n v="50000"/>
    <n v="123920"/>
    <s v="successful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n v="2014"/>
    <x v="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b v="0"/>
    <n v="10000"/>
    <n v="11570.92"/>
    <s v="successful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n v="2010"/>
    <x v="30"/>
    <x v="0"/>
  </r>
  <r>
    <n v="2008"/>
    <s v="smartCaster: Open source automatic roto-casting machine"/>
    <s v="The smartCaster is an automatic roto-casting machine running off of open source electronics with plans that will be freely available."/>
    <b v="0"/>
    <n v="1570.79"/>
    <n v="1839"/>
    <s v="successful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n v="2011"/>
    <x v="30"/>
    <x v="0"/>
  </r>
  <r>
    <n v="2009"/>
    <s v="KiÃ«n Light: Intelligent daylight at your fingertips"/>
    <s v="Licht 1: The smart pendant lamp that increases your well-being and productivity while saving 80% in running energy expenses."/>
    <b v="0"/>
    <n v="50000"/>
    <n v="152579"/>
    <s v="successful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n v="2016"/>
    <x v="30"/>
    <x v="0"/>
  </r>
  <r>
    <n v="2010"/>
    <s v="Weighitz: Weigh Smarter"/>
    <s v="Weighitz are miniature smart scales designed to weigh anything in the home."/>
    <b v="0"/>
    <n v="30000"/>
    <n v="96015.9"/>
    <s v="successful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n v="2016"/>
    <x v="30"/>
    <x v="0"/>
  </r>
  <r>
    <n v="2011"/>
    <s v="FLUXO â€“ The Worldâ€™s First Truly Smart Lamp"/>
    <s v="FLUXO â€“ The first smart design lamp where you can move the light in any direction with app and sensor control."/>
    <b v="0"/>
    <n v="50000"/>
    <n v="409782"/>
    <s v="successful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n v="2015"/>
    <x v="30"/>
    <x v="0"/>
  </r>
  <r>
    <n v="2012"/>
    <s v="FishBit: Your Aquarium Made Simple (Beta Release)"/>
    <s v="FishBit is an app and connected device to monitor and control your aquariumâ€™s water composition to help your tank thrive."/>
    <b v="0"/>
    <n v="5000"/>
    <n v="11745"/>
    <s v="successful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n v="2015"/>
    <x v="30"/>
    <x v="0"/>
  </r>
  <r>
    <n v="2013"/>
    <s v="Portal: Turbocharged WiFi"/>
    <s v="Crowds can slow WiFi to a crawl, but not Portal. Stream ultraHD videos without buffering and play Internet games without lagging."/>
    <b v="0"/>
    <n v="160000"/>
    <n v="791862"/>
    <s v="successful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n v="2016"/>
    <x v="30"/>
    <x v="0"/>
  </r>
  <r>
    <n v="2014"/>
    <s v="3Doodler: The World's First 3D Printing Pen"/>
    <s v="It's a pen that can draw in the air! 3Doodler is the 3D printing pen you can hold in your hand. Lift your imagination off the page!"/>
    <b v="0"/>
    <n v="30000"/>
    <n v="2344134.67"/>
    <s v="successful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n v="2013"/>
    <x v="30"/>
    <x v="0"/>
  </r>
  <r>
    <n v="2015"/>
    <s v="ExtraCore (Arduino Compatible)"/>
    <s v="ExtraCore is a 1&quot; x 1&quot; 22 I/O pin Arduino Compatible. It's 1.7 grams and 16mhz of tiny Arduino style coolness."/>
    <b v="0"/>
    <n v="7200"/>
    <n v="8136.01"/>
    <s v="successful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n v="2011"/>
    <x v="30"/>
    <x v="0"/>
  </r>
  <r>
    <n v="2016"/>
    <s v="Hydra: a triple-output power supply for electronics projects"/>
    <s v="A smart, compact power supply designed to power anything, anywhere"/>
    <b v="0"/>
    <n v="10000"/>
    <n v="92154.22"/>
    <s v="successful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n v="2013"/>
    <x v="30"/>
    <x v="0"/>
  </r>
  <r>
    <n v="2017"/>
    <s v="SparkLab: the educational build-mobile!"/>
    <s v="A big red truck filled with cutting-edge maker tools that goes from school to school, bringing the joy of building back to kids."/>
    <b v="0"/>
    <n v="25000"/>
    <n v="31275.599999999999"/>
    <s v="successful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n v="2012"/>
    <x v="30"/>
    <x v="0"/>
  </r>
  <r>
    <n v="2018"/>
    <s v="Scriba - the stylus reinvented"/>
    <s v="Scriba puts creative control back in your hands. Its flexible body and dynamic squeeze motion responding beautifully to your touch."/>
    <b v="0"/>
    <n v="65000"/>
    <n v="66458.23"/>
    <s v="successful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n v="2015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b v="0"/>
    <n v="40000"/>
    <n v="193963.9"/>
    <s v="successful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n v="2016"/>
    <x v="30"/>
    <x v="0"/>
  </r>
  <r>
    <n v="2020"/>
    <s v="Low Voltage Metal Sensor for use with Arduino type boards"/>
    <s v="Low Voltage Metal Sensor directly compatible with Arduino type computers for Robotics, &amp; Motor Control, WITHOUT USING MAGNETS!"/>
    <b v="0"/>
    <n v="1500"/>
    <n v="2885"/>
    <s v="successful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n v="2014"/>
    <x v="3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b v="0"/>
    <n v="5000"/>
    <n v="14055"/>
    <s v="successful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n v="2014"/>
    <x v="30"/>
    <x v="0"/>
  </r>
  <r>
    <n v="2022"/>
    <s v="Acanvas: The cord-free art display and streaming platform"/>
    <s v="Acanvas is a Wi-Fi connected and customizable art display that hangs on any wall, charges itself and streams art into your home"/>
    <b v="0"/>
    <n v="100000"/>
    <n v="125137"/>
    <s v="successful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n v="2016"/>
    <x v="30"/>
    <x v="0"/>
  </r>
  <r>
    <n v="2023"/>
    <s v="Atmoph Window - Your Room Can Be Anywhere"/>
    <s v="A digital window that opens to beautiful scenery from around the world with 4K-shot videos and sound. Place it anywhere, be anywhere."/>
    <b v="0"/>
    <n v="100000"/>
    <n v="161459"/>
    <s v="successful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n v="2015"/>
    <x v="30"/>
    <x v="0"/>
  </r>
  <r>
    <n v="2024"/>
    <s v="RA 3D printer controller by Elefu"/>
    <s v="RA - 3D Printer board. This board can control 3 extruders, bed heaters, Elefu control panel, 4 temp monitors, lighting and more."/>
    <b v="0"/>
    <n v="4000"/>
    <n v="23414"/>
    <s v="successful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n v="2012"/>
    <x v="30"/>
    <x v="0"/>
  </r>
  <r>
    <n v="2025"/>
    <s v="BuddyGuard: Smart Home Security In One Device"/>
    <s v="A complete Home Security System in a single device: Flare protects you and your home all by itself. Secure, beautiful and affordable."/>
    <b v="0"/>
    <n v="80000"/>
    <n v="160920"/>
    <s v="successful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n v="2015"/>
    <x v="30"/>
    <x v="0"/>
  </r>
  <r>
    <n v="2026"/>
    <s v="MIDI Sprout - Biodata Sonification Device"/>
    <s v="MIDI Sprout enables plants to play synthesizers in real time."/>
    <b v="0"/>
    <n v="25000"/>
    <n v="33370.769999999997"/>
    <s v="successful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n v="2014"/>
    <x v="30"/>
    <x v="0"/>
  </r>
  <r>
    <n v="2027"/>
    <s v="Cmoar Virtual Reality Headset with integrated electronics"/>
    <s v="Modular smartphone-based headset with external sensors for 4&quot; - 5.7&quot; Android &amp; iOS phones, iPhone 6 Plus included!"/>
    <b v="0"/>
    <n v="100000"/>
    <n v="120249"/>
    <s v="successful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n v="2015"/>
    <x v="30"/>
    <x v="0"/>
  </r>
  <r>
    <n v="2028"/>
    <s v="Building the Open Source Bussard Fusion Reactor "/>
    <s v="Building an open source Bussard fusion reactor, aka the Polywell."/>
    <b v="0"/>
    <n v="3000"/>
    <n v="3785"/>
    <s v="successful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n v="2010"/>
    <x v="30"/>
    <x v="0"/>
  </r>
  <r>
    <n v="2029"/>
    <s v="Lumin8 Pro"/>
    <s v="Lumin8 Pro is a fun and easy to use light controller that makes light dance to your favorite music."/>
    <s v="Comedy"/>
    <n v="2500"/>
    <n v="9030"/>
    <s v="successful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n v="2014"/>
    <x v="30"/>
    <x v="0"/>
  </r>
  <r>
    <n v="2030"/>
    <s v="Picade: The arcade cabinet kit for your mini computer"/>
    <s v="A stylish, retro, and fun arcade cabinet for your Raspberry Pi, Mini-ITX, Pandaboard, or other mini PC from the makers of Pibow"/>
    <s v="Comedy"/>
    <n v="32768"/>
    <n v="74134"/>
    <s v="successful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n v="2012"/>
    <x v="30"/>
    <x v="0"/>
  </r>
  <r>
    <n v="2031"/>
    <s v="Linkio: the $100 Smart Home Devices Solution"/>
    <s v="With Linkio you can use your smartphone to control every electronic you own- for only $100!"/>
    <b v="0"/>
    <n v="50000"/>
    <n v="60175"/>
    <s v="successful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n v="2014"/>
    <x v="30"/>
    <x v="0"/>
  </r>
  <r>
    <n v="2032"/>
    <s v="PocketLab Voyager | Explore Science in Your World"/>
    <s v="PocketLab Voyager and PocketLab Weather are rugged science labs that you can take anywhere to explore the world around you."/>
    <b v="0"/>
    <n v="25000"/>
    <n v="76047"/>
    <s v="successful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n v="2016"/>
    <x v="30"/>
    <x v="0"/>
  </r>
  <r>
    <n v="2033"/>
    <s v="BrewNanny Home Brew Monitor"/>
    <s v="BrewNannyâ„¢ accurately measures the health and progress of your home brew and alerts you to problems immediately, wherever you are."/>
    <b v="0"/>
    <n v="25000"/>
    <n v="44669"/>
    <s v="successful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n v="2014"/>
    <x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b v="0"/>
    <n v="78000"/>
    <n v="301719.59000000003"/>
    <s v="successful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n v="2015"/>
    <x v="30"/>
    <x v="0"/>
  </r>
  <r>
    <n v="2035"/>
    <s v="OpenBCI: Biosensing for Everybody"/>
    <s v="Announcing the GANGLION and the ULTRACORTEXâ€”a $99 biodata acquisition device and a 3D-printed, brain-sensing headset."/>
    <b v="0"/>
    <n v="80000"/>
    <n v="168829.14"/>
    <s v="successful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n v="2015"/>
    <x v="30"/>
    <x v="0"/>
  </r>
  <r>
    <n v="2036"/>
    <s v="L.E.D Portable Charger"/>
    <s v="A high-capacity portable charger with LED lights keeps your iPhone, iPad, smartphones, tablets and other devices juiced up on-the-go."/>
    <b v="0"/>
    <n v="30000"/>
    <n v="39500.5"/>
    <s v="successful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n v="2014"/>
    <x v="30"/>
    <x v="0"/>
  </r>
  <r>
    <n v="2037"/>
    <s v="Pedal Power -- Human Scale Energy For Everyday Tasks"/>
    <s v="With an efficiency of 97%, bicycle technology is nearly perfect. So why do we use it only for transportation?"/>
    <b v="0"/>
    <n v="10000"/>
    <n v="30047.64"/>
    <s v="successful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n v="2013"/>
    <x v="30"/>
    <x v="0"/>
  </r>
  <r>
    <n v="2038"/>
    <s v="OWL Programmable Effects Pedal"/>
    <s v="The OWL is an open source, open hardware, reprogrammable effects pedal designed for musicians, coders, and hackers."/>
    <b v="0"/>
    <n v="8000"/>
    <n v="33641"/>
    <s v="successful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n v="2013"/>
    <x v="30"/>
    <x v="0"/>
  </r>
  <r>
    <n v="2039"/>
    <s v="ODIN2: Smart Projector for movies, video calls, and apps"/>
    <s v="Open up your digital worlds with the most sophisticated, intuitive android smart projector."/>
    <b v="0"/>
    <n v="125000"/>
    <n v="170271"/>
    <s v="successful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n v="2016"/>
    <x v="30"/>
    <x v="0"/>
  </r>
  <r>
    <n v="2040"/>
    <s v="Programmable Capacitor"/>
    <s v="4.29 Billion+ Capacitor Combinations._x000a_No Coding Required."/>
    <b v="0"/>
    <n v="3000"/>
    <n v="7445.14"/>
    <s v="successful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n v="2013"/>
    <x v="30"/>
    <x v="0"/>
  </r>
  <r>
    <n v="2041"/>
    <s v="The Aspect - Reinventing the Grow Light for Interior Design"/>
    <s v="World's first LED decor grow light that turns your plants into show pieces. Adding beauty and foliage to your home like never before"/>
    <b v="0"/>
    <n v="9500"/>
    <n v="17277"/>
    <s v="successful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n v="2016"/>
    <x v="30"/>
    <x v="0"/>
  </r>
  <r>
    <n v="2042"/>
    <s v="SoundBrake- Headphone gadget alerts you to outside sounds"/>
    <s v="The SoundBrake headphone attachment can be used with any audio player to alert you to important outside sounds."/>
    <b v="0"/>
    <n v="10000"/>
    <n v="12353"/>
    <s v="successful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n v="2015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b v="0"/>
    <n v="1385"/>
    <n v="7011"/>
    <s v="successful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n v="2016"/>
    <x v="30"/>
    <x v="0"/>
  </r>
  <r>
    <n v="2044"/>
    <s v="PiSoC: Learn to Create"/>
    <s v="The PiSoC is an open source development platform which gives each person a unique opportunity to create, regardless of skill level."/>
    <b v="0"/>
    <n v="15000"/>
    <n v="16232"/>
    <s v="successful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n v="2015"/>
    <x v="30"/>
    <x v="0"/>
  </r>
  <r>
    <n v="2045"/>
    <s v="OPEN RAIL Open Source Linear Bearing System"/>
    <s v="Open Rail is a new open source universal linear rail system designed to be used with various T- Slot aluminum extrusion configurations."/>
    <b v="0"/>
    <n v="4900"/>
    <n v="40140.01"/>
    <s v="successful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n v="2012"/>
    <x v="30"/>
    <x v="0"/>
  </r>
  <r>
    <n v="2046"/>
    <s v="CoAction Hero: 32-bit Open-Source ARM Cortex-M3 Board"/>
    <s v="CoAction Hero: a powerful proto-board with a 120Mhz processor, 1MB filesystem, and built-in OS for tinkerers and engineers alike."/>
    <b v="0"/>
    <n v="10000"/>
    <n v="12110"/>
    <s v="successful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n v="2013"/>
    <x v="30"/>
    <x v="0"/>
  </r>
  <r>
    <n v="2047"/>
    <s v="KoalaSafe -  Healthier Internet. Happier Families."/>
    <s v="Simple internet time-limits, usage analytics, app &amp; site blocking - across all devices in the home, controlled from your smartphone."/>
    <b v="0"/>
    <n v="98000"/>
    <n v="100939"/>
    <s v="successful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n v="2015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b v="0"/>
    <n v="85000"/>
    <n v="126082.45"/>
    <s v="successful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n v="2013"/>
    <x v="30"/>
    <x v="0"/>
  </r>
  <r>
    <n v="2049"/>
    <s v="LOCK8 - the World's First Smart Bike Lock"/>
    <s v="Keyless. Alarm secured. GPS tracking."/>
    <b v="0"/>
    <n v="50000"/>
    <n v="60095.35"/>
    <s v="successful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n v="2013"/>
    <x v="3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b v="0"/>
    <n v="10000"/>
    <n v="47327"/>
    <s v="successful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n v="2015"/>
    <x v="30"/>
    <x v="0"/>
  </r>
  <r>
    <n v="2051"/>
    <s v="YOYO WARRIOR - A premium yoyo for any budget"/>
    <s v="A collaborative effort between three generations who set out to provide a premium, top-quality yoyo at an affordable price."/>
    <b v="0"/>
    <n v="8000"/>
    <n v="10429"/>
    <s v="successful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n v="2013"/>
    <x v="30"/>
    <x v="0"/>
  </r>
  <r>
    <n v="2052"/>
    <s v="The World's Lightest &amp; Smartest E-Scooter  - ZAR"/>
    <s v="The World's Lightest &amp; Smartest E-Scooter: cool, small, portable, and can be easily folded into a backpack and bring it anywhere"/>
    <b v="0"/>
    <n v="50000"/>
    <n v="176524"/>
    <s v="successful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n v="2016"/>
    <x v="30"/>
    <x v="0"/>
  </r>
  <r>
    <n v="2053"/>
    <s v="stockplop - the most advanced external hard drive enclosure"/>
    <s v="Â· Exchange multiple hard drives (SSDs or HDDs) Â· Slick design Â· Highest data transfer rates Â· Robust (anodized aluminum)"/>
    <b v="0"/>
    <n v="5000"/>
    <n v="5051"/>
    <s v="successful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n v="2015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s v="food"/>
    <n v="35000"/>
    <n v="39757"/>
    <s v="successful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n v="2014"/>
    <x v="30"/>
    <x v="0"/>
  </r>
  <r>
    <n v="2055"/>
    <s v="The I2C and SPI Education System"/>
    <s v="An Arduino compatible shield matched with a web based tutorial system to teach you how to talk with I2C and SPI components."/>
    <b v="0"/>
    <n v="6000"/>
    <n v="10045"/>
    <s v="successful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n v="2014"/>
    <x v="30"/>
    <x v="0"/>
  </r>
  <r>
    <n v="2056"/>
    <s v="TYLT Energi Backpack - charge your mobile devices on the go."/>
    <s v="A lightweight backpack that can charge your smartphone 4 times or an iPad one full charge, and recharge via a USB port"/>
    <b v="0"/>
    <n v="50000"/>
    <n v="76726"/>
    <s v="successful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n v="2013"/>
    <x v="30"/>
    <x v="0"/>
  </r>
  <r>
    <n v="2057"/>
    <s v="CableKnife - The World's best cable insulation stripper"/>
    <s v="CableKnife is the best solution for removing insulation from cables for the purpose of maximising the scrap metal value by up to 350%"/>
    <b v="0"/>
    <n v="15000"/>
    <n v="30334.83"/>
    <s v="successful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n v="2016"/>
    <x v="30"/>
    <x v="0"/>
  </r>
  <r>
    <n v="2058"/>
    <s v="Raspberry Pi Debug Clip"/>
    <s v="Making using the serial terminal on the Raspberry Pi as easy as Pi!"/>
    <b v="0"/>
    <n v="2560"/>
    <n v="4308"/>
    <s v="successful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n v="2015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b v="0"/>
    <n v="30000"/>
    <n v="43037"/>
    <s v="successful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n v="2015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b v="0"/>
    <n v="25000"/>
    <n v="49100"/>
    <s v="successful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n v="2014"/>
    <x v="30"/>
    <x v="0"/>
  </r>
  <r>
    <n v="2061"/>
    <s v="Bibo Time! Maximize your Cocktail time in seconds!"/>
    <s v="Bibo Barmaid is a smart cocktail self-serve machine that creates expertly crafted mixed drinks at home with the touch of a button."/>
    <b v="0"/>
    <n v="5000"/>
    <n v="5396"/>
    <s v="successful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n v="2016"/>
    <x v="30"/>
    <x v="0"/>
  </r>
  <r>
    <n v="2062"/>
    <s v="Rho Board"/>
    <s v="4K HEVC Android TV Media Player with optional DIY electronics, ideal for app development, home control, software developement, learning"/>
    <b v="0"/>
    <n v="100000"/>
    <n v="114977"/>
    <s v="successful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n v="2016"/>
    <x v="30"/>
    <x v="0"/>
  </r>
  <r>
    <n v="2063"/>
    <s v="Up to 4 axis Beaglebone black based CNC control"/>
    <s v="Build a professional grade Linux CNC control with Beaglebone black and our CNC cape."/>
    <b v="0"/>
    <n v="4000"/>
    <n v="5922"/>
    <s v="successful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n v="2016"/>
    <x v="30"/>
    <x v="0"/>
  </r>
  <r>
    <n v="2064"/>
    <s v="Lightpack â€” ambient backlight for your displays"/>
    <s v="Open-source content-driven lighting system you can use with TV or PC, Mac, HTPC displays in movies, games and daily work"/>
    <b v="0"/>
    <n v="261962"/>
    <n v="500784.27"/>
    <s v="successful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n v="2013"/>
    <x v="3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b v="0"/>
    <n v="40000"/>
    <n v="79686.05"/>
    <s v="successful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n v="2013"/>
    <x v="30"/>
    <x v="0"/>
  </r>
  <r>
    <n v="2066"/>
    <s v="Garage Beacon - Turn your phone into a garage door remote"/>
    <s v="Automatically opens your garage door when you come home. Open, close, and monitor your garage door from your phone."/>
    <b v="0"/>
    <n v="2000"/>
    <n v="4372"/>
    <s v="successful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n v="2014"/>
    <x v="30"/>
    <x v="0"/>
  </r>
  <r>
    <n v="2067"/>
    <s v="Luminite (LED lighting)"/>
    <s v="The next generation of premium quality LED lighting. Extreme power efficiency in a small package."/>
    <b v="0"/>
    <n v="495"/>
    <n v="628"/>
    <s v="successful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n v="2015"/>
    <x v="30"/>
    <x v="0"/>
  </r>
  <r>
    <n v="2068"/>
    <s v="Netro - Scientifically Water Your Garden"/>
    <s v="Introducing Sprite, the cloud-based watering controller and Whisperer, the solar-powered plant sensor for effortless home irrigation"/>
    <b v="0"/>
    <n v="25000"/>
    <n v="26305.97"/>
    <s v="successful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n v="2016"/>
    <x v="30"/>
    <x v="0"/>
  </r>
  <r>
    <n v="2069"/>
    <s v="RaceCapture and Podium: Race it. Share it. Prove it."/>
    <s v="RaceCapture brings motorsports to the connected car: Share track days, autocross, drift and drag racing with your friends in real time!"/>
    <b v="0"/>
    <n v="50000"/>
    <n v="64203.33"/>
    <s v="successful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n v="2015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b v="0"/>
    <n v="125000"/>
    <n v="396659"/>
    <s v="successful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n v="2016"/>
    <x v="30"/>
    <x v="0"/>
  </r>
  <r>
    <n v="2071"/>
    <s v="easyFeed Automatic Pet Feeder w/ Webcam and Amazon Delivery"/>
    <s v="Includes Wifi Camera for video chat, Amazon delivery, pet health analyzer, weight control, diet transition planning, and more."/>
    <b v="0"/>
    <n v="20000"/>
    <n v="56146"/>
    <s v="successful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n v="2016"/>
    <x v="30"/>
    <x v="0"/>
  </r>
  <r>
    <n v="2072"/>
    <s v="Hercules PalmTop-Palm Size Mobile PC of Invincible Resources"/>
    <s v="The Most Portable Windows 10 PC Less than 0.3 lb with Updated Resources-Cherry Trail CPU, 4G RAM, ~128G Storage, wifi ac, USB 3.0, HDMI"/>
    <b v="0"/>
    <n v="71500"/>
    <n v="79173"/>
    <s v="successful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n v="2016"/>
    <x v="30"/>
    <x v="0"/>
  </r>
  <r>
    <n v="2073"/>
    <s v="abode - The Future of Home Security."/>
    <s v="abode is a home security and automation company that offers a self-installed, professional-grade solution with no contracts."/>
    <b v="0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n v="2015"/>
    <x v="30"/>
    <x v="0"/>
  </r>
  <r>
    <n v="2074"/>
    <s v="Advanced Simulation Products - PC Gaming Controllers"/>
    <s v="Creating PC gaming controllers to bring your gaming experience to a new level."/>
    <b v="0"/>
    <n v="600"/>
    <n v="615"/>
    <s v="successful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n v="2016"/>
    <x v="30"/>
    <x v="0"/>
  </r>
  <r>
    <n v="2075"/>
    <s v="The Practical Meter: Know your power!"/>
    <s v="The Practical Meter helps you charge your phone faster by solving a problem millions of people experience."/>
    <b v="0"/>
    <n v="9999"/>
    <n v="167820.6"/>
    <s v="successful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n v="2013"/>
    <x v="30"/>
    <x v="0"/>
  </r>
  <r>
    <n v="2076"/>
    <s v="Earin - The Worlds Smallest Wireless Earbuds"/>
    <s v="Wireless earbuds filled with sound, yet so small they are almost invisible!"/>
    <b v="0"/>
    <n v="179000"/>
    <n v="972594.99"/>
    <s v="successful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n v="2014"/>
    <x v="30"/>
    <x v="0"/>
  </r>
  <r>
    <n v="2077"/>
    <s v="4SeTVâ„¢ - Watch 4 TV Channels on Any Screen At Once"/>
    <s v="A Whole New Way to Get TV: Watch four live TV channels at once on your tablet, smartphone, or big screen TV!"/>
    <b v="0"/>
    <n v="50000"/>
    <n v="57754"/>
    <s v="successful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n v="2015"/>
    <x v="30"/>
    <x v="0"/>
  </r>
  <r>
    <n v="2078"/>
    <s v="Hoterway - Hot shower from the first second"/>
    <s v="With hoterway you won't wait anymore for hot water in the beginning of your shower. Save Water, Energy, Time and Money."/>
    <b v="0"/>
    <n v="20000"/>
    <n v="26241"/>
    <s v="successful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n v="2016"/>
    <x v="30"/>
    <x v="0"/>
  </r>
  <r>
    <n v="2079"/>
    <s v="Pi PoE Switch HAT - power over Ethernet for Raspberry Pi"/>
    <s v="A power over Ethernet (PoE) add on board (HAT) for your Raspberry Pi with power management. Reduce the clutter of cables with Pi PoE!"/>
    <b v="0"/>
    <n v="10000"/>
    <n v="28817"/>
    <s v="successful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n v="2015"/>
    <x v="30"/>
    <x v="0"/>
  </r>
  <r>
    <n v="2080"/>
    <s v="Tinker Tie Beta - Programmable RGB LED Bow Tie!"/>
    <s v="Tinker Tie is a fully programmable, hackable Arduino-compatible RGB LED bow tie that can last over 20 hours on a single charge!"/>
    <b v="0"/>
    <n v="1000"/>
    <n v="5078"/>
    <s v="successful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n v="2015"/>
    <x v="30"/>
    <x v="0"/>
  </r>
  <r>
    <n v="2081"/>
    <s v="Our Vintage Film: Summer Tour Kickstarter"/>
    <s v="Embarking on a Summer Tour to spread their message of cherishing your unforgettable memories through nostalgic rock music."/>
    <b v="0"/>
    <n v="3500"/>
    <n v="4010"/>
    <s v="successful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n v="2012"/>
    <x v="14"/>
    <x v="0"/>
  </r>
  <r>
    <n v="2082"/>
    <s v="Nights On First's First CD!"/>
    <s v="Local bay area band looking to share our vision with people, looking to create something we are proud of, no more bedroom recordings!"/>
    <b v="0"/>
    <n v="1500"/>
    <n v="1661"/>
    <s v="successful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n v="2011"/>
    <x v="14"/>
    <x v="0"/>
  </r>
  <r>
    <n v="2083"/>
    <s v="These Old Streets Album"/>
    <s v="Autumn's Song is working on a debut album that brings accustic / singer-songwriter / piano rock to the central Florida music scene."/>
    <b v="0"/>
    <n v="750"/>
    <n v="850"/>
    <s v="successful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n v="2012"/>
    <x v="14"/>
    <x v="0"/>
  </r>
  <r>
    <n v="2084"/>
    <s v="Project: Ballerina Black UK Tour"/>
    <s v="Los Angeles based Ballerina Black are on their way to tour the UK in May. Join our club &amp; help make it happen."/>
    <b v="0"/>
    <n v="3000"/>
    <n v="3250"/>
    <s v="successful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n v="2014"/>
    <x v="14"/>
    <x v="0"/>
  </r>
  <r>
    <n v="2085"/>
    <s v="Eikon // Dustin Hecocks Records His Debut Album"/>
    <s v="Eikon worship leader Dustin Hecocks records his full length debut album this Summer, comprised of powerful music and worshipful lyrics."/>
    <b v="0"/>
    <n v="6000"/>
    <n v="7412"/>
    <s v="successful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n v="2012"/>
    <x v="14"/>
    <x v="0"/>
  </r>
  <r>
    <n v="2086"/>
    <s v="Adam Sullivan - Recording 4 New EPs for 2012!"/>
    <s v="I am in the process of completing 4 new EPs to be released in Winter, Spring, Summer, and Fall of 2012."/>
    <b v="0"/>
    <n v="4000"/>
    <n v="4028"/>
    <s v="successful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n v="2011"/>
    <x v="14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b v="0"/>
    <n v="1500"/>
    <n v="1553"/>
    <s v="successful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n v="2011"/>
    <x v="14"/>
    <x v="0"/>
  </r>
  <r>
    <n v="2088"/>
    <s v="Chris Dorman - Sita worldwide"/>
    <s v="Indie Folk musician, Chris Dorman is releasing his second full length album.  Let's release this record worldwide - grassroots style!"/>
    <b v="0"/>
    <n v="3000"/>
    <n v="3465.32"/>
    <s v="successful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n v="2010"/>
    <x v="14"/>
    <x v="0"/>
  </r>
  <r>
    <n v="2089"/>
    <s v="Little Moses EP"/>
    <s v="Little Moses is trying to record their first EP, and we can't do it without your help!"/>
    <b v="0"/>
    <n v="2500"/>
    <n v="3010.01"/>
    <s v="successful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n v="2013"/>
    <x v="14"/>
    <x v="0"/>
  </r>
  <r>
    <n v="2090"/>
    <s v="Insect Surfers 2013 Release !"/>
    <s v="Insect Surfers, Planet Earth's Longest-Running Modern Surf Band, come twanging back into 2013 with a new surfadelic musical release!"/>
    <b v="0"/>
    <n v="8000"/>
    <n v="9203.23"/>
    <s v="successful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n v="2013"/>
    <x v="14"/>
    <x v="0"/>
  </r>
  <r>
    <n v="2091"/>
    <s v="Tiffany Alvord's First Album of Original Songs"/>
    <s v="I'm an 18-year old singer/songwriter from California. I'd love your support to get my album of original songs professionally recorded."/>
    <b v="0"/>
    <n v="18000"/>
    <n v="21684.2"/>
    <s v="successful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n v="2011"/>
    <x v="14"/>
    <x v="0"/>
  </r>
  <r>
    <n v="2092"/>
    <s v="Amy Lingamfelter's making of &quot;Open Safe Love&quot;."/>
    <s v="Amy Lingamfelter is making an album all about love and she's looking for backers. See see how you can share in the journey!"/>
    <b v="0"/>
    <n v="6000"/>
    <n v="6077"/>
    <s v="successful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n v="2011"/>
    <x v="14"/>
    <x v="0"/>
  </r>
  <r>
    <n v="2093"/>
    <s v="Lift The Decade Debut Full-Length Record"/>
    <s v="Help Lift The Decade record their debut full length album with with Ace Enders! (The Early November, I Can Make A Mess)"/>
    <b v="0"/>
    <n v="1500"/>
    <n v="1537"/>
    <s v="successful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n v="2012"/>
    <x v="14"/>
    <x v="0"/>
  </r>
  <r>
    <n v="2094"/>
    <s v="Seashell Radio: Slick Machine album and US tour!"/>
    <s v="We've got a new record, Slick Machine._x000a_We want to release it and tour the US to support it, but we need your help to make it happen."/>
    <b v="0"/>
    <n v="3500"/>
    <n v="4219"/>
    <s v="successful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n v="2012"/>
    <x v="14"/>
    <x v="0"/>
  </r>
  <r>
    <n v="2095"/>
    <s v="&quot; Prodigal Daughter&quot; Recording Project"/>
    <s v="This CD celebrates a journey beginning with the death of a father and culminating with the joyous victory expressed in music!"/>
    <b v="0"/>
    <n v="2500"/>
    <n v="2500"/>
    <s v="successful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n v="2011"/>
    <x v="14"/>
    <x v="1"/>
  </r>
  <r>
    <n v="2096"/>
    <s v="GBS Detroit Presents Shone Nuisance"/>
    <s v="Shone Nuisance is heading to GBS Detroit on Friday, October 26th to record and film their GBS Detroit EP and video."/>
    <b v="0"/>
    <n v="600"/>
    <n v="610"/>
    <s v="successful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n v="2012"/>
    <x v="14"/>
    <x v="0"/>
  </r>
  <r>
    <n v="2097"/>
    <s v="Caverns of Sonora"/>
    <s v="Engine is ready to record our sophomore release. The songs are written, the musicians are ready. Help us bring this into existence!"/>
    <b v="0"/>
    <n v="3000"/>
    <n v="3000"/>
    <s v="successful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n v="2011"/>
    <x v="14"/>
    <x v="1"/>
  </r>
  <r>
    <n v="2098"/>
    <s v="The Christopher Battles EP"/>
    <s v="The Christopher Battles EP Project will fund professional recording, publicity, and release for this original singer-songwriter."/>
    <b v="0"/>
    <n v="6000"/>
    <n v="6020"/>
    <s v="successful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n v="2012"/>
    <x v="14"/>
    <x v="1"/>
  </r>
  <r>
    <n v="2099"/>
    <s v="Roosevelt Died."/>
    <s v="Our tour van died, we need help!"/>
    <b v="0"/>
    <n v="3000"/>
    <n v="3971"/>
    <s v="successful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n v="2015"/>
    <x v="14"/>
    <x v="0"/>
  </r>
  <r>
    <n v="2100"/>
    <s v="GBS Detroit Presents The Skylit Letter"/>
    <s v="The Skylit Letter is heading to Groovebox Studios in Detroit on Friday, June 29th to record and film a live GBS Detroit video and EP."/>
    <b v="0"/>
    <n v="600"/>
    <n v="820"/>
    <s v="successful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n v="2012"/>
    <x v="14"/>
    <x v="0"/>
  </r>
  <r>
    <n v="2101"/>
    <s v="The World War I's &quot;The Bite And The Boogie&quot;"/>
    <s v="Hey everyone, we are back with our first full length release, &quot;The Bite And The Boogie&quot; and we need your help to get it printed!"/>
    <b v="0"/>
    <n v="2000"/>
    <n v="2265"/>
    <s v="successful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n v="2011"/>
    <x v="14"/>
    <x v="0"/>
  </r>
  <r>
    <n v="2102"/>
    <s v="The Guru releases &quot;Native Sun&quot;"/>
    <s v="The Guru is basement parties, lake swimming, a smile shared between reunited friends, and the doe-eyed innocence of youth."/>
    <b v="0"/>
    <n v="1000"/>
    <n v="1360"/>
    <s v="successful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n v="2011"/>
    <x v="14"/>
    <x v="0"/>
  </r>
  <r>
    <n v="2103"/>
    <s v="Matthew Moon's New Album"/>
    <s v="Indie rocker, Matthew Moon, has something to share with you..."/>
    <b v="0"/>
    <n v="7777"/>
    <n v="11364"/>
    <s v="successful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n v="2012"/>
    <x v="14"/>
    <x v="0"/>
  </r>
  <r>
    <n v="2104"/>
    <s v="In the Raw: the ink &amp; the Echo's debut album"/>
    <s v="In the Raw is Seattle's the Ink &amp; the Echo's debut album.  It is honest, compelling, and speaks of raw human emotion."/>
    <b v="0"/>
    <n v="800"/>
    <n v="1036"/>
    <s v="successful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n v="2013"/>
    <x v="14"/>
    <x v="0"/>
  </r>
  <r>
    <n v="2105"/>
    <s v="Layla The Wolf Debut E.P. &quot;Sugar&quot;"/>
    <s v="Help Layla the Wolf fund the printing and releasing of our first E.P. Release called &quot;Sugar&quot;."/>
    <b v="0"/>
    <n v="2000"/>
    <n v="5080"/>
    <s v="successful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n v="2014"/>
    <x v="1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b v="0"/>
    <n v="2200"/>
    <n v="2355"/>
    <s v="successful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n v="2012"/>
    <x v="14"/>
    <x v="0"/>
  </r>
  <r>
    <n v="2107"/>
    <s v="ACKER Studio Album and Vinyl Pressing"/>
    <s v="ACKER, an instrumental noise-rock band from Central Illinois, is raising funds to record a new album and release it on vinyl."/>
    <b v="0"/>
    <n v="2000"/>
    <n v="2154.66"/>
    <s v="successful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n v="2014"/>
    <x v="14"/>
    <x v="0"/>
  </r>
  <r>
    <n v="2108"/>
    <s v="THE SADDEST LANDSCAPE: Deluxe Vinyl Reissues"/>
    <s v="A project to raise the funds for our early discography, pressed on vinyl the way we always envisioned it + help w/ future band plans."/>
    <b v="0"/>
    <n v="16000"/>
    <n v="17170"/>
    <s v="successful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n v="2012"/>
    <x v="14"/>
    <x v="0"/>
  </r>
  <r>
    <n v="2109"/>
    <s v="Skyline Sounds - First Studio Album (and Merch!)"/>
    <s v="We are ready to make our first full-length album, and with your help, we can make it happen!"/>
    <b v="0"/>
    <n v="4000"/>
    <n v="4261"/>
    <s v="successful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n v="2015"/>
    <x v="14"/>
    <x v="0"/>
  </r>
  <r>
    <n v="2110"/>
    <s v="&quot;Vision&quot; - New Album - Brent Brown"/>
    <s v="Brent Brown's breakout new album! Requires help from the record label... You!"/>
    <b v="0"/>
    <n v="2000"/>
    <n v="2007"/>
    <s v="successful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n v="2014"/>
    <x v="14"/>
    <x v="1"/>
  </r>
  <r>
    <n v="2111"/>
    <s v="Join us in releasing &quot;Evening Lights&quot; FREE online!"/>
    <s v="We are a small community of people in Boston intending to make every moment a time to find love and give love.  We need your help!"/>
    <b v="0"/>
    <n v="2000"/>
    <n v="2130"/>
    <s v="successful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n v="2011"/>
    <x v="14"/>
    <x v="0"/>
  </r>
  <r>
    <n v="2112"/>
    <s v="BBB Kickstarter Two"/>
    <s v="BBB is going back into the studio to record and release &quot;Felix From Canada&quot; by popular demand.  We need your help!"/>
    <b v="0"/>
    <n v="300"/>
    <n v="300"/>
    <s v="successful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n v="2013"/>
    <x v="14"/>
    <x v="1"/>
  </r>
  <r>
    <n v="2113"/>
    <s v="Summer Underground // Honeycomb LP"/>
    <s v="Help us fund our second full-length album Honeycomb!"/>
    <b v="0"/>
    <n v="7000"/>
    <n v="7340"/>
    <s v="successful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n v="2014"/>
    <x v="14"/>
    <x v="0"/>
  </r>
  <r>
    <n v="2114"/>
    <s v="THE RATIONALES present: The Distance in Between"/>
    <s v="10 tracks of power pop, indie rock &amp; &quot;soaring sounds of hope from the edge.&quot; Help us polish &amp; release it by pre-ordering now!"/>
    <b v="0"/>
    <n v="5000"/>
    <n v="5235"/>
    <s v="successful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n v="2010"/>
    <x v="14"/>
    <x v="0"/>
  </r>
  <r>
    <n v="2115"/>
    <s v="The Violet Tone and the City of Angels!"/>
    <s v="The Violet Tone is heading to California but we need your help!  We've been at this for years and finally have a shot!"/>
    <b v="0"/>
    <n v="1500"/>
    <n v="3385"/>
    <s v="successful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n v="2011"/>
    <x v="14"/>
    <x v="0"/>
  </r>
  <r>
    <n v="2116"/>
    <s v="Launch Bitch's new project BEACH: violin indie-electro rock"/>
    <s v="Launch Bitch's new project, BEACH.  Get a limited edition cassette EP, be on a song, or drive away in Bitch's tour bus/RV."/>
    <b v="0"/>
    <n v="48000"/>
    <n v="48434"/>
    <s v="successful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n v="2012"/>
    <x v="14"/>
    <x v="0"/>
  </r>
  <r>
    <n v="2117"/>
    <s v="You Said It Would Go Down Like This"/>
    <s v="Our next album is being mastered and we want your help to release it by putting your name down for a pre-sale copy and awesome merch!"/>
    <b v="0"/>
    <n v="1200"/>
    <n v="1773"/>
    <s v="successful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n v="2015"/>
    <x v="14"/>
    <x v="0"/>
  </r>
  <r>
    <n v="2118"/>
    <s v="PORCHES. vs. THE U.S.A."/>
    <s v="PORCHES.  and Documentarians tour from New York to San Francisco and back."/>
    <b v="0"/>
    <n v="1000"/>
    <n v="1346.11"/>
    <s v="successful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n v="2011"/>
    <x v="14"/>
    <x v="0"/>
  </r>
  <r>
    <n v="2119"/>
    <s v="Big Long Now's Debut Album"/>
    <s v="big long now is recording our debut album and we are looking for help mastering and pressing it to vinyl"/>
    <b v="0"/>
    <n v="2000"/>
    <n v="2015"/>
    <s v="successful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n v="2012"/>
    <x v="14"/>
    <x v="0"/>
  </r>
  <r>
    <n v="2120"/>
    <s v="Hearty Har Full Length Album"/>
    <s v="&lt;3_x000a_Coming in from outer space. Help Hearty Har record their 1st album!!"/>
    <b v="0"/>
    <n v="8000"/>
    <n v="8070.43"/>
    <s v="successful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n v="2013"/>
    <x v="14"/>
    <x v="0"/>
  </r>
  <r>
    <n v="2121"/>
    <s v="Legend of Decay"/>
    <s v="Join us on an epic journey to discover a millennia old secret which will change the world forever."/>
    <b v="0"/>
    <n v="50000"/>
    <n v="284"/>
    <s v="failed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n v="2016"/>
    <x v="17"/>
    <x v="1"/>
  </r>
  <r>
    <n v="2122"/>
    <s v="CapitÃ¡n Kalani y el sindicato robÃ³tico"/>
    <s v="Captain Kalani it's a retro game full of nostalgia for the old gamers but interesting for the new ones"/>
    <b v="0"/>
    <n v="80000"/>
    <n v="310"/>
    <s v="failed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n v="2016"/>
    <x v="1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b v="0"/>
    <n v="500"/>
    <n v="50"/>
    <s v="failed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n v="2010"/>
    <x v="17"/>
    <x v="1"/>
  </r>
  <r>
    <n v="2124"/>
    <s v="AZAMAR"/>
    <s v="AZAMAR is a Role Playing Game world involving fantasy and high magic, based on the popular OpenD6 OGL using the Cinema6 RPG Framework."/>
    <b v="0"/>
    <n v="1100"/>
    <n v="115"/>
    <s v="failed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  <n v="2010"/>
    <x v="17"/>
    <x v="1"/>
  </r>
  <r>
    <n v="2125"/>
    <s v="Becoming - A Metaphysical Game About Mental Illness"/>
    <s v="Becoming is a video game that aims to portray mental illness through a metaphysical and emotional story."/>
    <b v="0"/>
    <n v="60000"/>
    <n v="852"/>
    <s v="failed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n v="2015"/>
    <x v="17"/>
    <x v="1"/>
  </r>
  <r>
    <n v="2126"/>
    <s v="DodgeBall Blitz"/>
    <s v="Lead your team to victory in this fast-paced, action, sports game! Use Power-ups and avoid attacks as you fight for victory!"/>
    <b v="0"/>
    <n v="20000"/>
    <n v="10"/>
    <s v="failed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  <n v="2014"/>
    <x v="17"/>
    <x v="1"/>
  </r>
  <r>
    <n v="2127"/>
    <s v="Three Monkeys - Part 1: Into the Abyss"/>
    <s v="Three Monkeys is an audio adventure game for PC."/>
    <b v="0"/>
    <n v="28000"/>
    <n v="8076"/>
    <s v="failed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n v="2015"/>
    <x v="17"/>
    <x v="1"/>
  </r>
  <r>
    <n v="2128"/>
    <s v="Makayla's Quest"/>
    <s v="The Royal Snail has misdelivered all the invitations to the Royal Ball.  It's up to Makayla to set things right in the Fairy Forest"/>
    <b v="0"/>
    <n v="15000"/>
    <n v="25"/>
    <s v="failed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  <n v="2014"/>
    <x v="17"/>
    <x v="1"/>
  </r>
  <r>
    <n v="2129"/>
    <s v="Pretty Kitty Fuzzy"/>
    <s v="PKF is a Cat-Tastic 2D side-scrolling shooter! Stand up to all the big meanies with the power of positivity and save the universe!"/>
    <b v="0"/>
    <n v="2000"/>
    <n v="236"/>
    <s v="failed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n v="2016"/>
    <x v="17"/>
    <x v="1"/>
  </r>
  <r>
    <n v="2130"/>
    <s v="Wondrous Adventures: A Kid's Game"/>
    <s v="You are the hero tasked to save your home from the villainous Sanword."/>
    <b v="0"/>
    <n v="42000"/>
    <n v="85"/>
    <s v="failed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n v="2014"/>
    <x v="17"/>
    <x v="1"/>
  </r>
  <r>
    <n v="2131"/>
    <s v="Scout's Honor"/>
    <s v="From frightened girl to empowered woman, Scout's Honor is a tale about facing your fears and overcoming odds."/>
    <b v="0"/>
    <n v="500"/>
    <n v="25"/>
    <s v="failed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n v="2015"/>
    <x v="17"/>
    <x v="1"/>
  </r>
  <r>
    <n v="2132"/>
    <s v="Universe Rush"/>
    <s v="Fight your way to dominate the universe. Be the first to try our engaging cross-platform mmo-strategy and bring it closer to reality."/>
    <b v="0"/>
    <n v="100000"/>
    <n v="2112.9899999999998"/>
    <s v="failed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n v="2014"/>
    <x v="17"/>
    <x v="1"/>
  </r>
  <r>
    <n v="2133"/>
    <s v="Waddle Slide - An App for iPhone and Android"/>
    <s v="Waddle Slide is an iPhone/Android application. The app is based around a penguin, who's objective is to find his way back to his igloo."/>
    <b v="0"/>
    <n v="1000"/>
    <n v="16"/>
    <s v="failed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n v="2011"/>
    <x v="17"/>
    <x v="1"/>
  </r>
  <r>
    <n v="2134"/>
    <s v="Prehistoric Landing"/>
    <s v="1st person Action Survivalist Rpg game. You get sent to a deadly Island to die not knowing that your not alone on the island."/>
    <b v="0"/>
    <n v="6000"/>
    <n v="104"/>
    <s v="failed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n v="2013"/>
    <x v="17"/>
    <x v="1"/>
  </r>
  <r>
    <n v="2135"/>
    <s v="Tesla's Electric Mist"/>
    <s v="Point-and-click adventure: The mysterious Nikola Tesla, a time traveling device, and an experiment gone wrong in Colorado Springs"/>
    <b v="0"/>
    <n v="5000"/>
    <n v="478"/>
    <s v="failed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n v="2012"/>
    <x v="17"/>
    <x v="1"/>
  </r>
  <r>
    <n v="2136"/>
    <s v="Dark Paradise"/>
    <s v="A dark and twisted game with physiological madness and corruption as a man becomes the ultimate bio weapon."/>
    <b v="0"/>
    <n v="80000"/>
    <n v="47.69"/>
    <s v="failed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n v="2013"/>
    <x v="17"/>
    <x v="1"/>
  </r>
  <r>
    <n v="2137"/>
    <s v="Late To The Party : A Cold War Espionage RPG in the Baltics"/>
    <s v="Arrest, interrogate, and uncover the truth as a local woman recruited by the KGB. For Windows, Mac &amp; Linux."/>
    <b v="0"/>
    <n v="50000"/>
    <n v="14203"/>
    <s v="failed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n v="2014"/>
    <x v="17"/>
    <x v="1"/>
  </r>
  <r>
    <n v="2138"/>
    <s v="Tales Of Tameria - Dawning Light"/>
    <s v="A game with a mixture of a few genres from RPG, Simulation and to adventure elements."/>
    <b v="0"/>
    <n v="1000"/>
    <n v="128"/>
    <s v="failed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n v="2013"/>
    <x v="17"/>
    <x v="1"/>
  </r>
  <r>
    <n v="2139"/>
    <s v="Manorkept"/>
    <s v="An adventuring RPG with ghosts, mysteries, and flexible gameplay paths, Manorkept is a game that promises an unforgettable experience."/>
    <b v="0"/>
    <n v="30000"/>
    <n v="1626"/>
    <s v="failed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n v="2016"/>
    <x v="17"/>
    <x v="1"/>
  </r>
  <r>
    <n v="2140"/>
    <s v="Huevos Rancheros Video Game &quot;The Sabroso Showdown &quot;"/>
    <s v="COOKIN UP ONE HOT ENTREE! BobToons USA is gathering the ingredients to create a hot new video game &quot;The Sabroso Showdown&quot;"/>
    <b v="0"/>
    <n v="500000"/>
    <n v="560"/>
    <s v="failed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n v="2012"/>
    <x v="17"/>
    <x v="1"/>
  </r>
  <r>
    <n v="2141"/>
    <s v="King of Consoles"/>
    <s v="A place where people can test out the latest video games, for an hourly fee. It's cheaper than wasting money on a $60 game that sucked"/>
    <b v="0"/>
    <n v="15000"/>
    <n v="0"/>
    <s v="failed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n v="2014"/>
    <x v="17"/>
    <x v="1"/>
  </r>
  <r>
    <n v="2142"/>
    <s v="MEDiAN - The Colony (sci-fi exploration adventure game)"/>
    <s v="a third-person exploration adventure game developed by yetanotherIndie will be released on August 2016 for PC, Linux and XBox one."/>
    <b v="0"/>
    <n v="10500"/>
    <n v="601"/>
    <s v="failed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n v="2015"/>
    <x v="17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b v="0"/>
    <n v="2000"/>
    <n v="225"/>
    <s v="failed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  <n v="2010"/>
    <x v="17"/>
    <x v="1"/>
  </r>
  <r>
    <n v="2144"/>
    <s v="Project Starborn"/>
    <s v="A thousand community-built sandbox games (and more!) with a fully-customizable game engine."/>
    <b v="0"/>
    <n v="35500"/>
    <n v="607"/>
    <s v="failed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n v="2013"/>
    <x v="17"/>
    <x v="1"/>
  </r>
  <r>
    <n v="2145"/>
    <s v="Theocalypse - Mythology and Modern day collide in this RPG"/>
    <s v="When the gods of religions and days passed return to our modern world, humanity must fight for its survival and future."/>
    <b v="0"/>
    <n v="15000"/>
    <n v="4565"/>
    <s v="failed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n v="2013"/>
    <x v="17"/>
    <x v="1"/>
  </r>
  <r>
    <n v="2146"/>
    <s v="Nanaue eSports"/>
    <s v="New professional gaming organization with a tournament winning Dota 2 team, &amp; divisions in all eSports games looking to re brand/expand"/>
    <b v="0"/>
    <n v="5000"/>
    <n v="1"/>
    <s v="failed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  <n v="2016"/>
    <x v="17"/>
    <x v="1"/>
  </r>
  <r>
    <n v="2147"/>
    <s v="Johnny Rocketfingers 3"/>
    <s v="A Point and Click Adventure on Steroids."/>
    <b v="0"/>
    <n v="390000"/>
    <n v="2716"/>
    <s v="failed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n v="2014"/>
    <x v="17"/>
    <x v="1"/>
  </r>
  <r>
    <n v="2148"/>
    <s v="ZomBlock's"/>
    <s v="zomblock's is a online zombie survival game where you can craft new weapons,find food and water to keep yourself alive."/>
    <b v="0"/>
    <n v="100"/>
    <n v="2"/>
    <s v="failed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n v="2015"/>
    <x v="17"/>
    <x v="1"/>
  </r>
  <r>
    <n v="2149"/>
    <s v="Project Gert on Xbox Live "/>
    <s v="Project Gert is a sequel to the Android game Project Gert, for Xbox Live.  One character embodying two personality's, and sets of abilities.  "/>
    <b v="0"/>
    <n v="2000"/>
    <n v="0"/>
    <s v="failed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n v="2010"/>
    <x v="17"/>
    <x v="1"/>
  </r>
  <r>
    <n v="2150"/>
    <s v="The Unknown Door"/>
    <s v="A pixel styled open world detective game."/>
    <b v="0"/>
    <n v="50000"/>
    <n v="405"/>
    <s v="failed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n v="2016"/>
    <x v="17"/>
    <x v="1"/>
  </r>
  <r>
    <n v="2151"/>
    <s v="Handee Job for PS4 Gets on Shark Tank"/>
    <s v="Crazy Artist makes gaming more comfortable and fun for Playstation 4 users. I really want to give you a Handee Job!"/>
    <s v="Comedy"/>
    <n v="45000"/>
    <n v="118"/>
    <s v="failed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n v="2016"/>
    <x v="17"/>
    <x v="1"/>
  </r>
  <r>
    <n v="2152"/>
    <s v="Space Shooter RPG+"/>
    <s v="Our game is going to be a space shooter that has RPG elements with New Game+! It will be unlike any space shooter ever played."/>
    <b v="0"/>
    <n v="30000"/>
    <n v="50"/>
    <s v="failed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n v="2014"/>
    <x v="17"/>
    <x v="1"/>
  </r>
  <r>
    <n v="2153"/>
    <s v="It's The GOD Complex"/>
    <s v="Crowdfunding the Gamers Way. An online game with real world consequences.Do you dare to play? Can you turn the world around?"/>
    <b v="0"/>
    <n v="372625"/>
    <n v="34"/>
    <s v="failed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  <n v="2014"/>
    <x v="17"/>
    <x v="1"/>
  </r>
  <r>
    <n v="2154"/>
    <s v="Demigods - Rise of the Children - Part 1 (Design)"/>
    <s v="A Real Time Strategy game based on Greek mythology in a fictional world."/>
    <b v="0"/>
    <n v="250"/>
    <n v="2"/>
    <s v="failed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  <n v="2014"/>
    <x v="17"/>
    <x v="1"/>
  </r>
  <r>
    <n v="2155"/>
    <s v="VoxelMaze"/>
    <s v="A Level Editor, Turned up to eleven. Infinite creativity in one package, solo or with up to 16 of your friends."/>
    <b v="0"/>
    <n v="5000"/>
    <n v="115"/>
    <s v="failed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  <n v="2016"/>
    <x v="17"/>
    <x v="1"/>
  </r>
  <r>
    <n v="2156"/>
    <s v="Beyond Black Space"/>
    <s v="Captain and manage your ship along with your crew in this deep space adventure! (PC/Linux/Mac)"/>
    <b v="0"/>
    <n v="56000"/>
    <n v="1493"/>
    <s v="failed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n v="2013"/>
    <x v="17"/>
    <x v="1"/>
  </r>
  <r>
    <n v="2157"/>
    <s v="Nin"/>
    <s v="Gamers and 90's fans unite in this small tale of epic proportions!"/>
    <b v="0"/>
    <n v="75000"/>
    <n v="21144"/>
    <s v="failed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n v="2016"/>
    <x v="17"/>
    <x v="1"/>
  </r>
  <r>
    <n v="2158"/>
    <s v="PerfectGolf"/>
    <s v="A next generation golf game with a course designer and a massively multiplayer online tour. Join the fun and help us create it"/>
    <s v="Comedy"/>
    <n v="300000"/>
    <n v="19770.11"/>
    <s v="failed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n v="2012"/>
    <x v="17"/>
    <x v="1"/>
  </r>
  <r>
    <n v="2159"/>
    <s v="DeadRealm RPG Series for Android and iOS"/>
    <s v="The world is dead, humans are nearly extinct._x000a_Vampires and Werewolves hunt the survivors. Zombies hunt us all._x000a_How will you survive?"/>
    <b v="0"/>
    <n v="3600"/>
    <n v="26"/>
    <s v="failed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  <n v="2011"/>
    <x v="17"/>
    <x v="1"/>
  </r>
  <r>
    <n v="2160"/>
    <s v="Army vs Aliens - Currently in Alpha"/>
    <s v="An awesome side-scroller tower defense game.  Think &quot;Plants vs Zombies&quot; but from a side-on perspective."/>
    <b v="0"/>
    <n v="10000"/>
    <n v="85"/>
    <s v="failed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n v="2012"/>
    <x v="17"/>
    <x v="1"/>
  </r>
  <r>
    <n v="2161"/>
    <s v="CallMeGhost DEBUT ALBUM preorder!"/>
    <s v="We're trying to fund hard copies of our debut album!"/>
    <b v="0"/>
    <n v="400"/>
    <n v="463"/>
    <s v="successful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n v="2015"/>
    <x v="11"/>
    <x v="0"/>
  </r>
  <r>
    <n v="2162"/>
    <s v="&quot;Then &amp; Now&quot;"/>
    <s v="Then &amp; Now is the 1st Solo album from me Ian Stewart. To learn more about me, my music, and my life visit www.ianstewartlive.com"/>
    <b v="0"/>
    <n v="4500"/>
    <n v="5052"/>
    <s v="successful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  <n v="2014"/>
    <x v="11"/>
    <x v="0"/>
  </r>
  <r>
    <n v="2163"/>
    <s v="Help MONGREL record our new cd !"/>
    <s v="Mongrel is looking to hit the studio once again in June so we can bring you a new cd later this year and we need your help!"/>
    <b v="0"/>
    <n v="2500"/>
    <n v="3305"/>
    <s v="successful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  <n v="2015"/>
    <x v="11"/>
    <x v="0"/>
  </r>
  <r>
    <n v="2164"/>
    <s v="Rosaline debut record"/>
    <s v="South Florida roots country/rock outfit's long awaited debut record"/>
    <b v="0"/>
    <n v="5500"/>
    <n v="5645"/>
    <s v="successful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n v="2016"/>
    <x v="11"/>
    <x v="0"/>
  </r>
  <r>
    <n v="2165"/>
    <s v="Le Temps Nous Est ComtÃ©"/>
    <s v="Vous aimez le rock fort ? Aidez les Beat Cheese Ã  produire leur premier album ! Do you like cheese? Help us produce our first album!"/>
    <b v="0"/>
    <n v="2500"/>
    <n v="3466"/>
    <s v="successful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  <n v="2016"/>
    <x v="11"/>
    <x v="0"/>
  </r>
  <r>
    <n v="2166"/>
    <s v="Johnny Rock &amp; Friends: For The Record"/>
    <s v="Drummer John Roccesano (Johnny Rock) produces an album written and performed by friends, recorded and mixed on tape, pressed on vinyl."/>
    <b v="0"/>
    <n v="2000"/>
    <n v="2932"/>
    <s v="successful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  <n v="2014"/>
    <x v="11"/>
    <x v="0"/>
  </r>
  <r>
    <n v="2167"/>
    <s v="Planes and Planets needs to get their EP finished!!"/>
    <s v="We need YOUR HELP to take one more step to this make release sound amazing!"/>
    <b v="0"/>
    <n v="150"/>
    <n v="180"/>
    <s v="successful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n v="2012"/>
    <x v="11"/>
    <x v="0"/>
  </r>
  <r>
    <n v="2168"/>
    <s v="PIZAZZ: Pigeons Playing Ping Pong's New Album"/>
    <s v="We're hitting the studio to record our next album, &quot;Pizazz&quot;!! Help us put the FUN in FUNK!!"/>
    <s v="Comedy"/>
    <n v="18000"/>
    <n v="21884.69"/>
    <s v="successful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  <n v="2017"/>
    <x v="11"/>
    <x v="0"/>
  </r>
  <r>
    <n v="2169"/>
    <s v="Pedals and Effects Arena Corner"/>
    <s v="An innovative new YouTube series reviewing the HOT new music technology that people love. For Rockers, Jazzers, Rappers and everyone"/>
    <b v="0"/>
    <n v="153"/>
    <n v="153"/>
    <s v="successful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  <n v="2017"/>
    <x v="11"/>
    <x v="1"/>
  </r>
  <r>
    <n v="2170"/>
    <s v="STETSON'S NEW EP"/>
    <s v="We are a hard rock band from Northern California trying to raise $350 for our next EP. Be a part of our journey!"/>
    <b v="0"/>
    <n v="350"/>
    <n v="633"/>
    <s v="successful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  <n v="2015"/>
    <x v="11"/>
    <x v="0"/>
  </r>
  <r>
    <n v="2171"/>
    <s v="Brainspoonâ€™s New Record"/>
    <s v="Like records? We do, too! Help this Los Angeles based rock 'n' roll band get their new album out on vinyl!"/>
    <b v="0"/>
    <n v="4000"/>
    <n v="4243"/>
    <s v="successful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  <n v="2015"/>
    <x v="11"/>
    <x v="0"/>
  </r>
  <r>
    <n v="2172"/>
    <s v="Hollow point 9, Sins Of Yesterday CD"/>
    <s v="hey friends. We are Hollow Point 9._x000a_We are calling on you to help us._x000a_In our journey to make our debut album."/>
    <b v="0"/>
    <n v="1000"/>
    <n v="1000"/>
    <s v="successful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  <n v="2015"/>
    <x v="11"/>
    <x v="1"/>
  </r>
  <r>
    <n v="2173"/>
    <s v="Brother K's first full length album, One Eyed King"/>
    <s v="Our first full length album, One Eyed King, is an overdriven roadtrip through the heart of darkness. Rocknroll with a reading problem."/>
    <b v="0"/>
    <n v="4200"/>
    <n v="5331"/>
    <s v="successful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  <n v="2013"/>
    <x v="11"/>
    <x v="0"/>
  </r>
  <r>
    <n v="2174"/>
    <s v="Chivo Funge and the Extensions"/>
    <s v="Chivo and his band of miscreants present their debut album _x000a_'Blind Energy' ...we think you are going to like it."/>
    <b v="0"/>
    <n v="4000"/>
    <n v="4119"/>
    <s v="successful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  <n v="2016"/>
    <x v="11"/>
    <x v="0"/>
  </r>
  <r>
    <n v="2175"/>
    <s v="Repulsur's First Record"/>
    <s v="Trying to get the last bit of money together to finish recording the first full length Repulsur album, &quot;The After School Special&quot;."/>
    <b v="0"/>
    <n v="700"/>
    <n v="1750"/>
    <s v="successful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  <n v="2016"/>
    <x v="11"/>
    <x v="0"/>
  </r>
  <r>
    <n v="2176"/>
    <s v="Mike Farley Band - New Album!"/>
    <s v="The Mike Farley Band has re-assembled its original line up and needs your help to make a new full-length album!"/>
    <b v="0"/>
    <n v="5000"/>
    <n v="6301"/>
    <s v="successful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  <n v="2015"/>
    <x v="11"/>
    <x v="0"/>
  </r>
  <r>
    <n v="2177"/>
    <s v="Nobody Rides For Free ~ Stone Horse"/>
    <s v="Stone Horse ~ _x000a_Doing what they do best, laying down honest and _x000a_proper Rock-n-Roll guaranteed to soothe your soul!"/>
    <b v="0"/>
    <n v="2500"/>
    <n v="2503"/>
    <s v="successful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  <n v="2016"/>
    <x v="11"/>
    <x v="1"/>
  </r>
  <r>
    <n v="2178"/>
    <s v="The Letter Black - New Record"/>
    <s v="We are making our third studio album and no longer have a label telling us what we can/can't do. This record is for the fans."/>
    <b v="0"/>
    <n v="25000"/>
    <n v="34660"/>
    <s v="successful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  <n v="2016"/>
    <x v="11"/>
    <x v="0"/>
  </r>
  <r>
    <n v="2179"/>
    <s v="Woodhouse EP"/>
    <s v="Woodhouse is making an EP!  If you are a fan of whiskey and loud guitars, contribute to the cause!"/>
    <b v="0"/>
    <n v="1000"/>
    <n v="1614"/>
    <s v="successful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  <n v="2015"/>
    <x v="11"/>
    <x v="0"/>
  </r>
  <r>
    <n v="2180"/>
    <s v="FOUR STAR MARY &quot;PIECES&quot;"/>
    <s v="Help fund the new record by independent alternative rockers FOUR STAR MARY &quot;PIECES&quot;"/>
    <b v="0"/>
    <n v="5000"/>
    <n v="5359.21"/>
    <s v="successful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n v="2015"/>
    <x v="11"/>
    <x v="0"/>
  </r>
  <r>
    <n v="2181"/>
    <s v="Broken Contract Rulebook Relaunch"/>
    <s v="Broken Contract is a sci-fi, action/adventure, miniature based game of sci-fi worker insurrection in a dystopian future for 2+ players."/>
    <b v="0"/>
    <n v="2000"/>
    <n v="3062"/>
    <s v="successful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n v="2017"/>
    <x v="32"/>
    <x v="0"/>
  </r>
  <r>
    <n v="2182"/>
    <s v="Broken World - A Post-Apocalypse Tabletop RPG"/>
    <s v="An incredibly comprehensive tabletop rpg book for the post apocalypse, inspired by Dungeon World."/>
    <b v="0"/>
    <n v="3000"/>
    <n v="15725"/>
    <s v="successful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n v="2014"/>
    <x v="32"/>
    <x v="0"/>
  </r>
  <r>
    <n v="2183"/>
    <s v="D12 Trap Dice + Trapped The Dice Game"/>
    <s v="Don't just kill them, let the dice decide what kills'em. As a Bonus Get the game TRAPPED free, a Fast paced Dice game for 2-8 Players."/>
    <b v="0"/>
    <n v="1800"/>
    <n v="8807"/>
    <s v="successful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n v="2017"/>
    <x v="32"/>
    <x v="0"/>
  </r>
  <r>
    <n v="2184"/>
    <s v="Liguria"/>
    <s v="Trading beautiful colors on behalf of the bishop! Become the best merchant of the Fresco World in this innovative game by Queen Games."/>
    <b v="0"/>
    <n v="10000"/>
    <n v="28474"/>
    <s v="successful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n v="2016"/>
    <x v="32"/>
    <x v="0"/>
  </r>
  <r>
    <n v="2185"/>
    <s v="Empire of the Dead: REQUIEM"/>
    <s v="Empire of the Dead-Requiem is a miniatures expansion to our 28mm tabletop game set in a Dark and Gothic, Steampunk Victorian Empire."/>
    <b v="0"/>
    <n v="5000"/>
    <n v="92848.5"/>
    <s v="successful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n v="2013"/>
    <x v="32"/>
    <x v="0"/>
  </r>
  <r>
    <n v="2186"/>
    <s v="Latitude 90Â° : The Origin"/>
    <s v="The real-time digital social deduction game where there's no moderator, no sleeping, and no dying."/>
    <b v="0"/>
    <n v="20000"/>
    <n v="21935"/>
    <s v="successful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n v="2016"/>
    <x v="32"/>
    <x v="0"/>
  </r>
  <r>
    <n v="2187"/>
    <s v="Tesla vs. Edison"/>
    <s v="The War of Currents! 2-5 electricity innovators build routes, grow tech trees, and play the stock market in 20 minutes per player."/>
    <b v="0"/>
    <n v="20000"/>
    <n v="202928.5"/>
    <s v="successful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n v="2015"/>
    <x v="32"/>
    <x v="0"/>
  </r>
  <r>
    <n v="2188"/>
    <s v="PHOENIX DICE: A New Approach to an Outdated Gaming Tool"/>
    <s v="Beautifully unique, precision cut, metal gaming dice derived from a passion in tabletop gaming and engineering design."/>
    <b v="0"/>
    <n v="5494"/>
    <n v="22645"/>
    <s v="successful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n v="2016"/>
    <x v="32"/>
    <x v="0"/>
  </r>
  <r>
    <n v="2189"/>
    <s v="Odyssey: ARGONAUTS"/>
    <s v="Help me fund the Argonauts! Sculpted by Dave Kidd, based on concept art from Roberto Cirillo, created by Fet Milner and myself!"/>
    <b v="0"/>
    <n v="1200"/>
    <n v="6039"/>
    <s v="successful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n v="2016"/>
    <x v="32"/>
    <x v="0"/>
  </r>
  <r>
    <n v="2190"/>
    <s v="Overlords of Infamy - A Board Game of Silly Super-Villainy!"/>
    <s v="You are an evil Overlord.  Your mission?  To make everyone as miserable as possible.  Can you achieve world domination?"/>
    <s v="horror"/>
    <n v="19000"/>
    <n v="35076"/>
    <s v="successful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n v="2016"/>
    <x v="32"/>
    <x v="0"/>
  </r>
  <r>
    <n v="2191"/>
    <s v="SpecForce Rangers: Outlanders Phase 4"/>
    <s v="This campaign features the Government Special Forces on Outland. 28mm scale white metal miniatures for Sci-Fi games in any setting."/>
    <b v="0"/>
    <n v="750"/>
    <n v="898"/>
    <s v="successful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n v="2017"/>
    <x v="32"/>
    <x v="0"/>
  </r>
  <r>
    <n v="2192"/>
    <s v="Legends Untold: As deep as an RPG, as fast as a card game!"/>
    <s v="Legends Untold; A cooperative adventure game for 1-4 players.  5 minutes setup, 1 hour play time. Supported by an immersive campaign."/>
    <b v="0"/>
    <n v="12000"/>
    <n v="129748.82"/>
    <s v="successful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n v="2016"/>
    <x v="32"/>
    <x v="0"/>
  </r>
  <r>
    <n v="2193"/>
    <s v="Astonishing Swordsmen &amp; Sorcerers of Hyperborea 2E"/>
    <s v="The premier sword-and-sorcery RPG now in 2E hardback format! Inspired by Robert E. Howard, H.P. Lovecraft, and Clark Ashton Smith!"/>
    <b v="0"/>
    <n v="15000"/>
    <n v="67856"/>
    <s v="successful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n v="2016"/>
    <x v="32"/>
    <x v="0"/>
  </r>
  <r>
    <n v="2194"/>
    <s v="Monster Lab"/>
    <s v="LAST CHANCE! A fast paced card game for people who like to play god, build hybrid cat monsters and add flamethrowers to space dragons."/>
    <b v="0"/>
    <n v="10000"/>
    <n v="53737"/>
    <s v="successful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n v="2016"/>
    <x v="32"/>
    <x v="0"/>
  </r>
  <r>
    <n v="2195"/>
    <s v="Purgatoria: City of Angels"/>
    <s v="A gritty, noir tabletop RPG with a fast-paced combo-based battle system."/>
    <b v="0"/>
    <n v="4600"/>
    <n v="5535"/>
    <s v="successful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n v="2015"/>
    <x v="32"/>
    <x v="0"/>
  </r>
  <r>
    <n v="2196"/>
    <s v="LACORSA Grand Prix Game (relaunch)"/>
    <s v="Race your friends in style with this classic Grand Prix game."/>
    <b v="0"/>
    <n v="14000"/>
    <n v="15937"/>
    <s v="successful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n v="2016"/>
    <x v="32"/>
    <x v="0"/>
  </r>
  <r>
    <n v="2197"/>
    <s v="Trickerion - Legends of Illusion"/>
    <s v="A strategy game of magic and deception, where aspiring  Illusionists clash in a grand contest for fame and fortune."/>
    <b v="0"/>
    <n v="30000"/>
    <n v="285309.33"/>
    <s v="successful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n v="2015"/>
    <x v="32"/>
    <x v="0"/>
  </r>
  <r>
    <n v="2198"/>
    <s v="Rivals: Masters of the Deep"/>
    <s v="A tactical Miniatures board game for 2-4 players set in a mysterious underwater realm where 4 factions battle for supremacy."/>
    <b v="0"/>
    <n v="40000"/>
    <n v="53157"/>
    <s v="successful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n v="2015"/>
    <x v="32"/>
    <x v="0"/>
  </r>
  <r>
    <n v="2199"/>
    <s v="Decadolo. Flip it!"/>
    <s v="A new strategic board game designed to flip out your opponent."/>
    <b v="0"/>
    <n v="9000"/>
    <n v="13228"/>
    <s v="successful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n v="2015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b v="0"/>
    <n v="2000"/>
    <n v="10843"/>
    <s v="successful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n v="2015"/>
    <x v="32"/>
    <x v="0"/>
  </r>
  <r>
    <n v="2201"/>
    <s v="Superpowerless - Princess - Music Video"/>
    <s v="Oh Hello! I make 8bit / Pop Punk under the name of Superpowerless and with your help, I'm looking to fund a new music video! :)"/>
    <b v="0"/>
    <n v="110"/>
    <n v="420.99"/>
    <s v="successful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n v="2013"/>
    <x v="15"/>
    <x v="0"/>
  </r>
  <r>
    <n v="2202"/>
    <s v="zircon - &quot;Identity Sequence&quot;: A cyberpunk-inspired journey"/>
    <s v="An electro-organic album of evolved dance music inspired by seminal cyberpunk works."/>
    <b v="0"/>
    <n v="4000"/>
    <n v="28167.25"/>
    <s v="successful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n v="2012"/>
    <x v="15"/>
    <x v="0"/>
  </r>
  <r>
    <n v="2203"/>
    <s v="Andy's iLL - The Invisible City"/>
    <s v="The Invisible City is a project built &amp; powered by my fans. A full video and audio experience that I hope to merge into a live show."/>
    <b v="0"/>
    <n v="2000"/>
    <n v="2191"/>
    <s v="successful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n v="2015"/>
    <x v="15"/>
    <x v="0"/>
  </r>
  <r>
    <n v="2204"/>
    <s v="Press Mirror Kisses' New Album &quot;Heartbeats&quot; on Vinyl"/>
    <s v="A professional pressing of the new (and greatest) Mirror Kisses album on beautiful white vinyl. Backers hear it first!"/>
    <b v="0"/>
    <n v="1500"/>
    <n v="1993"/>
    <s v="successful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n v="2013"/>
    <x v="15"/>
    <x v="0"/>
  </r>
  <r>
    <n v="2205"/>
    <s v="Lestat - Midnight Toll Video"/>
    <s v="Lestat is filming their first video, and they need your help! From their release, Arisen, &quot;Midnight Toll&quot;. Hear it at lestatmusic.com."/>
    <b v="0"/>
    <n v="750"/>
    <n v="1140"/>
    <s v="successful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n v="2012"/>
    <x v="15"/>
    <x v="0"/>
  </r>
  <r>
    <n v="2206"/>
    <s v="Arbor Oasis's First Album!"/>
    <s v="We really think we might have what it takes to make it someday! But we really need help to take the first step and release this album!"/>
    <b v="0"/>
    <n v="1100"/>
    <n v="1130"/>
    <s v="successful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n v="2012"/>
    <x v="15"/>
    <x v="0"/>
  </r>
  <r>
    <n v="2207"/>
    <s v="Piece of Happy"/>
    <s v="Each piece has a story behind it. Not of some life drama but of an experience you live whilst listening; Happiness evoking"/>
    <b v="0"/>
    <n v="2000"/>
    <n v="2000"/>
    <s v="successful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n v="2013"/>
    <x v="15"/>
    <x v="1"/>
  </r>
  <r>
    <n v="2208"/>
    <s v="HELP FUND SELF IMPLIED RESTRICTIONS DEBUT RELEASE"/>
    <s v="Early Summer, SIR will be releasing two EP's. The funding of this project will determine if they get professional pressings or cdr's"/>
    <b v="0"/>
    <n v="1000"/>
    <n v="1016"/>
    <s v="successful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n v="2012"/>
    <x v="15"/>
    <x v="0"/>
  </r>
  <r>
    <n v="2209"/>
    <s v="NYPC's North American (+ Colombia!) Tour May 2014 - Part 2"/>
    <s v="Support us and pledge for rewards on our new bigger Tour of the US, Canada and Colombia!"/>
    <b v="0"/>
    <n v="500"/>
    <n v="754"/>
    <s v="successful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n v="2014"/>
    <x v="15"/>
    <x v="0"/>
  </r>
  <r>
    <n v="2210"/>
    <s v="The Seshen's Debut Album Release"/>
    <s v="Influenced by Little Dragon, J. Dilla, Erykah Badu &amp; Beach House, this genre-defying record fuses hip-hop, soul, pop and electronica."/>
    <b v="0"/>
    <n v="4000"/>
    <n v="4457"/>
    <s v="successful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n v="2012"/>
    <x v="15"/>
    <x v="0"/>
  </r>
  <r>
    <n v="2211"/>
    <s v="Kickstart the Future (of Telefuture)"/>
    <s v="Telefuture, a record label sharing 80's inspired electronic music, wants to release some incredible albums on various physical mediums!"/>
    <b v="0"/>
    <n v="2500"/>
    <n v="4890"/>
    <s v="successful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n v="2014"/>
    <x v="15"/>
    <x v="0"/>
  </r>
  <r>
    <n v="2212"/>
    <s v="Dragon's Eye Recordings: Label Relaunch"/>
    <s v="Help Dragon's Eye relaunch with 4 new releases by Yann Novak, Pinkcourtesyphone, Steve Roden &amp; Lawrence English + Stephen Vitiello"/>
    <b v="0"/>
    <n v="6000"/>
    <n v="6863"/>
    <s v="successful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n v="2013"/>
    <x v="15"/>
    <x v="0"/>
  </r>
  <r>
    <n v="2213"/>
    <s v="WINTER WALK WITH ME ~ Hasenfang Album"/>
    <s v="NOTE: THIS PROJECT IS ALREADY 100% FUNDED!!! _x000a_This is an &quot;Extended Campaign Run&quot; for anyone who wants a CD of my seventh solo album."/>
    <b v="0"/>
    <n v="5"/>
    <n v="10"/>
    <s v="successful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n v="2015"/>
    <x v="15"/>
    <x v="0"/>
  </r>
  <r>
    <n v="2214"/>
    <s v="Spiff is ready to join the digital age!"/>
    <s v="Join this Kickstarter project today to assist Spiff in converting his analog recordings from the 80's to digital!"/>
    <b v="0"/>
    <n v="600"/>
    <n v="1755.01"/>
    <s v="successful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n v="2014"/>
    <x v="15"/>
    <x v="0"/>
  </r>
  <r>
    <n v="2215"/>
    <s v="&quot;Something to See, Not to Say&quot; - Anemometer's First EP Album"/>
    <s v="Ambient Electro Grind-fest!"/>
    <b v="0"/>
    <n v="550"/>
    <n v="860"/>
    <s v="successful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n v="2012"/>
    <x v="15"/>
    <x v="0"/>
  </r>
  <r>
    <n v="2216"/>
    <s v="Femme Fatality 'Stranger' T-shirt and/or Tote bag"/>
    <s v="We are taking pre-orders for a very limited run of new t-shirts and tote bags! Available exclusivly through this Kickstarter campaign."/>
    <b v="0"/>
    <n v="300"/>
    <n v="317"/>
    <s v="successful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n v="2015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b v="0"/>
    <n v="420"/>
    <n v="425"/>
    <s v="successful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n v="2015"/>
    <x v="15"/>
    <x v="0"/>
  </r>
  <r>
    <n v="2218"/>
    <s v="Idiot Stare &quot;Unknown to Millions&quot; CD"/>
    <s v="Help Idiot Stare press their next album to CD. Over 40 minutes of intense industrial rock that you're going to want to own!"/>
    <b v="0"/>
    <n v="2000"/>
    <n v="2456.66"/>
    <s v="successful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n v="2012"/>
    <x v="15"/>
    <x v="0"/>
  </r>
  <r>
    <n v="2219"/>
    <s v="Moments by eBurner"/>
    <s v="An album that illustrates events in our lives, whether trivial or significant, through the tones of electronic music."/>
    <b v="0"/>
    <n v="1000"/>
    <n v="1015"/>
    <s v="successful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n v="2015"/>
    <x v="15"/>
    <x v="0"/>
  </r>
  <r>
    <n v="2220"/>
    <s v="Be Part of Darkpine's Debut EP"/>
    <s v="Darkpine is recording and releasing a 5-track EP within the coming months this summer and hopes for your support."/>
    <b v="0"/>
    <n v="3500"/>
    <n v="3540"/>
    <s v="successful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n v="2013"/>
    <x v="15"/>
    <x v="0"/>
  </r>
  <r>
    <n v="2221"/>
    <s v="Dice Bazaar - Dice rolling, card trading, family fun"/>
    <s v="Welcome to the Dice Bazaar! Roll dice to buy &amp; trade products at the bazaar, block opponents, tame cobras, and score points!"/>
    <b v="0"/>
    <n v="7500"/>
    <n v="8109"/>
    <s v="successful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n v="2016"/>
    <x v="32"/>
    <x v="0"/>
  </r>
  <r>
    <n v="2222"/>
    <s v="Passing Shot: Dice Tennis Game"/>
    <s v="Passing Shot is a tennis dice game for two players. Strategic use of the dice rolls allow you to score points to win game, set &amp; match."/>
    <b v="0"/>
    <n v="500"/>
    <n v="813"/>
    <s v="successful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n v="2011"/>
    <x v="32"/>
    <x v="0"/>
  </r>
  <r>
    <n v="2223"/>
    <s v="M4 Collapsible Cardboard Scenery"/>
    <s v="Cardboard scenery for Sci-Fi 28-32mm miniature games. Easy to assemble, disassemble and transport. Supplied unpainted. By MCSTUDIO."/>
    <b v="0"/>
    <n v="19500"/>
    <n v="20631"/>
    <s v="successful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n v="2015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b v="0"/>
    <n v="10000"/>
    <n v="24315"/>
    <s v="successful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n v="2016"/>
    <x v="32"/>
    <x v="0"/>
  </r>
  <r>
    <n v="2225"/>
    <s v="Battle Systemsâ„¢ Fantasy Dungeon Terrain"/>
    <s v="Fantasy Dungeon terrain for 28mm tabletop games. This is pre-punched card that is easy to assemble with no painting required."/>
    <b v="0"/>
    <n v="21000"/>
    <n v="198415.01"/>
    <s v="successful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n v="2014"/>
    <x v="32"/>
    <x v="0"/>
  </r>
  <r>
    <n v="2226"/>
    <s v="Street Kings Boardgame"/>
    <s v="Missed the Kickstarter? Contact your local gaming store before going online. Or click on the order button. Thanks for the support!"/>
    <b v="0"/>
    <n v="18000"/>
    <n v="19523.310000000001"/>
    <s v="successful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n v="2016"/>
    <x v="32"/>
    <x v="0"/>
  </r>
  <r>
    <n v="2227"/>
    <s v="Mechabrick - A Minifig/Mecha board game and models"/>
    <s v="Mechabrick is a set of precision plastic kits to convert your Minifigs into robots then battle with them in an exciting board game."/>
    <b v="0"/>
    <n v="13000"/>
    <n v="20459"/>
    <s v="successful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n v="2013"/>
    <x v="3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b v="0"/>
    <n v="1000"/>
    <n v="11744.9"/>
    <s v="successful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n v="2015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b v="0"/>
    <n v="8012"/>
    <n v="13704.33"/>
    <s v="successful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n v="2013"/>
    <x v="32"/>
    <x v="0"/>
  </r>
  <r>
    <n v="2230"/>
    <s v="Little Dungeon: Turtle Rock"/>
    <s v="Dungeon Crawl for All! A card game of swords, monsters and LOOT! Adventurers as young as 5 and &quot;seasoned&quot; warriors are all welcomed."/>
    <b v="0"/>
    <n v="8500"/>
    <n v="10706"/>
    <s v="successful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n v="2014"/>
    <x v="32"/>
    <x v="0"/>
  </r>
  <r>
    <n v="2231"/>
    <s v="Kingdom"/>
    <s v="A game about communities by Ben Robbins, creator of Microscope. Do you change the Kingdom or does the Kingdom change you?"/>
    <b v="0"/>
    <n v="2500"/>
    <n v="30303.24"/>
    <s v="successful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n v="2013"/>
    <x v="32"/>
    <x v="0"/>
  </r>
  <r>
    <n v="2232"/>
    <s v="Backstory Cards"/>
    <s v="Backstory Cards help you and your friends create vibrant backstories for roleplaying games, no matter the system or genre."/>
    <b v="0"/>
    <n v="5000"/>
    <n v="24790"/>
    <s v="successful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n v="2014"/>
    <x v="32"/>
    <x v="0"/>
  </r>
  <r>
    <n v="2233"/>
    <s v="Cadaver - A Card Game For Aspiring Necromancers"/>
    <s v="Cadaver is a lighthearted game of friendly necromancy! Players compete to resurrect as many bodies as possible!"/>
    <b v="0"/>
    <n v="2500"/>
    <n v="8301"/>
    <s v="successful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n v="2015"/>
    <x v="32"/>
    <x v="0"/>
  </r>
  <r>
    <n v="2234"/>
    <s v="Pine Tar Baseball: 1936 Negro League + 1960 Season"/>
    <s v="Pine Tar Baseball is a fun and fast paced dice and card game for 1 to 2 players. The game features fast streamlined game play."/>
    <s v="Comedy"/>
    <n v="100"/>
    <n v="1165"/>
    <s v="successful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n v="2016"/>
    <x v="32"/>
    <x v="0"/>
  </r>
  <r>
    <n v="2235"/>
    <s v="Miniature Scenery Terrain for Tabletop gaming and Wargames"/>
    <s v="An amazing set of sceneries to create unique atmospheres for your tabletop gaming."/>
    <b v="0"/>
    <n v="13000"/>
    <n v="19931"/>
    <s v="successful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n v="2015"/>
    <x v="32"/>
    <x v="0"/>
  </r>
  <r>
    <n v="2236"/>
    <s v="Alienation - an intergalactic card drafting game"/>
    <s v="Assume the role of an intergalactic real-estate agent attempting to satisfy various creature clientele!"/>
    <b v="0"/>
    <n v="2800"/>
    <n v="15039"/>
    <s v="successful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n v="2016"/>
    <x v="32"/>
    <x v="0"/>
  </r>
  <r>
    <n v="2237"/>
    <s v="Monster Mansion"/>
    <s v="A real-time cooperative adventure for 2-8 players. Defeat legendary monsters to earn gold and escape before the time RUNS OUT!"/>
    <b v="0"/>
    <n v="18000"/>
    <n v="63527"/>
    <s v="successful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n v="2014"/>
    <x v="32"/>
    <x v="0"/>
  </r>
  <r>
    <n v="2238"/>
    <s v="28mm Fantasy Miniature range Feral Orcs!"/>
    <s v="28mm Fantasy Miniature Range in leadfree white metal: Orcs, wolves and more."/>
    <b v="0"/>
    <n v="4000"/>
    <n v="5496"/>
    <s v="successful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n v="2017"/>
    <x v="32"/>
    <x v="0"/>
  </r>
  <r>
    <n v="2239"/>
    <s v="Pro Tabletop Gaming Audio Collection"/>
    <s v="Next stretch goal unlocks at $33,000 and/or 500 backers unlocks 2 bonus stretch goals."/>
    <b v="0"/>
    <n v="25000"/>
    <n v="32006.67"/>
    <s v="successful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n v="2013"/>
    <x v="32"/>
    <x v="0"/>
  </r>
  <r>
    <n v="2240"/>
    <s v="Dice Base 2: Vault - Case - Rolling Surface"/>
    <s v="Protect, store, organize and display 225 of your favorite dice in this modular and easy to use dice vault system. Oak and leather."/>
    <b v="0"/>
    <n v="5000"/>
    <n v="13534"/>
    <s v="successful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n v="2016"/>
    <x v="32"/>
    <x v="0"/>
  </r>
  <r>
    <n v="2241"/>
    <s v="Savage Worlds Zombie Squad"/>
    <s v="You are Ex- Military criminals sent on suicide missions on the edge of space. Science Fiction Tabletop RPG using Savage Worlds"/>
    <b v="0"/>
    <n v="1000"/>
    <n v="8064"/>
    <s v="successful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n v="2017"/>
    <x v="32"/>
    <x v="0"/>
  </r>
  <r>
    <n v="2242"/>
    <s v="The Princess Bride Playing Cards from USPCC"/>
    <s v="Inconceivable! An amazing new illustrative deck based on The Princess Bride movie."/>
    <b v="0"/>
    <n v="10000"/>
    <n v="136009.76"/>
    <s v="successful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n v="2013"/>
    <x v="32"/>
    <x v="0"/>
  </r>
  <r>
    <n v="2243"/>
    <s v="Innocents, a truly terrifying roleplaying game"/>
    <s v="1 Week Only! A game starring children, but it's not a childâ€™s game: it's for adults willing to experience horror as only children can."/>
    <b v="0"/>
    <n v="1"/>
    <n v="9302.5"/>
    <s v="successful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n v="2017"/>
    <x v="32"/>
    <x v="0"/>
  </r>
  <r>
    <n v="2244"/>
    <s v="Warbands of the Cold North III"/>
    <s v="Finely sculpted 28mm Classic Fantasy metal and resin miniatures perfectly themed for use as a warband or adventuring party."/>
    <b v="0"/>
    <n v="5000"/>
    <n v="18851"/>
    <s v="successful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n v="2016"/>
    <x v="32"/>
    <x v="0"/>
  </r>
  <r>
    <n v="2245"/>
    <s v="TimeWatch: GUMSHOE Investigative Time Travel RPG"/>
    <s v="You've got a time machine, high-powered weapons and a whole lot of history to save. Welcome to TimeWatch!"/>
    <b v="0"/>
    <n v="4000"/>
    <n v="105881"/>
    <s v="successful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n v="2014"/>
    <x v="32"/>
    <x v="0"/>
  </r>
  <r>
    <n v="2246"/>
    <s v="The BESPOKE GEEK: Cosplay for Everyday"/>
    <s v="The BESPOKE GEEK is a brand new clothing company from Bletchley, England producing handmade and individual hoodies for geeks."/>
    <b v="0"/>
    <n v="2500"/>
    <n v="2503"/>
    <s v="successful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n v="2015"/>
    <x v="32"/>
    <x v="1"/>
  </r>
  <r>
    <n v="2247"/>
    <s v="Foragers"/>
    <s v="Take on the role of an ancient forager in this fun strategy game from the designer of Biblios."/>
    <s v="Comedy"/>
    <n v="18500"/>
    <n v="19324"/>
    <s v="successful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n v="2015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b v="0"/>
    <n v="7000"/>
    <n v="7505"/>
    <s v="successful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n v="2016"/>
    <x v="32"/>
    <x v="0"/>
  </r>
  <r>
    <n v="2249"/>
    <s v="Centurion: Legionaries of Rome"/>
    <s v="March with the legions against the enemies of Rome in this role-playing game of military adventures."/>
    <b v="0"/>
    <n v="3500"/>
    <n v="5907"/>
    <s v="successful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n v="2013"/>
    <x v="32"/>
    <x v="0"/>
  </r>
  <r>
    <n v="2250"/>
    <s v="The Game Anywhere Table"/>
    <s v="A customizable gaming table, for the best gaming experience, portable, storable and lightweight, that can be taken anywhere"/>
    <b v="0"/>
    <n v="25000"/>
    <n v="243778"/>
    <s v="successful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n v="2016"/>
    <x v="32"/>
    <x v="0"/>
  </r>
  <r>
    <n v="2251"/>
    <s v="Werewolf: Full Moon Expansion"/>
    <s v="A great game full of lying, scheming, and werewolves.  Now with additional characters to add even more mayhem!"/>
    <b v="0"/>
    <n v="8500"/>
    <n v="11428.19"/>
    <s v="successful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n v="2014"/>
    <x v="32"/>
    <x v="0"/>
  </r>
  <r>
    <n v="2252"/>
    <s v="Punkapocalyptic - Black Blood Children Band"/>
    <s v="A new faction for the 30 mm scale wargame, featuring skirmishes between gangs in a pimp and lethal post-apocalyptic world."/>
    <b v="0"/>
    <n v="9000"/>
    <n v="24505"/>
    <s v="successful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n v="2016"/>
    <x v="32"/>
    <x v="0"/>
  </r>
  <r>
    <n v="2253"/>
    <s v="ZoMbushed! - A Zombie Co-Op Survival Card Game"/>
    <s v="ZoMbushed! - a solo/co-op action zombie survival card game where players must fight to survive by overcoming obstacles and monsters."/>
    <b v="0"/>
    <n v="8000"/>
    <n v="9015"/>
    <s v="successful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n v="2015"/>
    <x v="32"/>
    <x v="0"/>
  </r>
  <r>
    <n v="2254"/>
    <s v="Green Couch Games Limited: FrogFlip!"/>
    <s v="A dexterity microgame by father/daughter team, Jason and Claire Kotarski. Make 100 project."/>
    <b v="0"/>
    <n v="500"/>
    <n v="2299"/>
    <s v="successful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n v="2017"/>
    <x v="32"/>
    <x v="0"/>
  </r>
  <r>
    <n v="2255"/>
    <s v="Jumbo Jets - Jet Set Expansion Set #2"/>
    <s v="This is the second set of 5 expansions for our route-building game, Jet Set!"/>
    <b v="0"/>
    <n v="3950"/>
    <n v="11323"/>
    <s v="successful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n v="2016"/>
    <x v="32"/>
    <x v="0"/>
  </r>
  <r>
    <n v="2256"/>
    <s v="Bitcoin Empire"/>
    <s v="Build your crypto-currency empire and sabotage your opponents. A deck building, card game. 2-4 players. 15 minutes."/>
    <b v="0"/>
    <n v="480"/>
    <n v="1069"/>
    <s v="successful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n v="2016"/>
    <x v="3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b v="0"/>
    <n v="2500"/>
    <n v="15903.5"/>
    <s v="successful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n v="2016"/>
    <x v="32"/>
    <x v="0"/>
  </r>
  <r>
    <n v="2258"/>
    <s v="A Sundered World"/>
    <s v="A Dungeon World campaign setting that takes place after the end of the worlds."/>
    <b v="0"/>
    <n v="2200"/>
    <n v="3223"/>
    <s v="successful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n v="2015"/>
    <x v="32"/>
    <x v="0"/>
  </r>
  <r>
    <n v="2259"/>
    <s v="The Second Breakfast"/>
    <s v="More Halfmen, more goats, more guns, and most of all some neat buildings and structures for the little fellas to hang out in!"/>
    <b v="0"/>
    <n v="1000"/>
    <n v="18671"/>
    <s v="successful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n v="2016"/>
    <x v="32"/>
    <x v="0"/>
  </r>
  <r>
    <n v="2260"/>
    <s v="Cryptex Dice Vault"/>
    <s v="A fine wood cryptex dice vault to store your favorite dice. Designed to hold a standard set of 7 polyhedrals for your favorite RPG."/>
    <b v="0"/>
    <n v="2500"/>
    <n v="8173"/>
    <s v="successful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n v="2014"/>
    <x v="32"/>
    <x v="0"/>
  </r>
  <r>
    <n v="2261"/>
    <s v="Hero: Aluminum dice inspired by super heroes :)"/>
    <s v="When you think about super heroes, you think of their stunning colorful outfits. Hero dice is great for super hero or anyother games :)"/>
    <b v="0"/>
    <n v="1000"/>
    <n v="7795"/>
    <s v="successful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n v="2017"/>
    <x v="32"/>
    <x v="0"/>
  </r>
  <r>
    <n v="2262"/>
    <s v="Riders: A Game About Cheating Doomsday"/>
    <s v="An RPG about mortal servants of the Horsemen of the Apocalypse deciding to not end the world."/>
    <b v="0"/>
    <n v="3300"/>
    <n v="5087"/>
    <s v="successful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n v="2014"/>
    <x v="32"/>
    <x v="0"/>
  </r>
  <r>
    <n v="2263"/>
    <s v="Corvus Corax Miniatures - Outcasts"/>
    <s v="These are degenerated men who have, since birth, suffered the effect of mutation and turned into something wicked!"/>
    <b v="0"/>
    <n v="7500"/>
    <n v="8666"/>
    <s v="successful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n v="2015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b v="0"/>
    <n v="6000"/>
    <n v="10802"/>
    <s v="successful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n v="2016"/>
    <x v="32"/>
    <x v="0"/>
  </r>
  <r>
    <n v="2265"/>
    <s v="Blind Beggar Miniatures presents Second Chance Specials!"/>
    <s v="A second chance to get the deals from earlier campaigns just in time for the Holiday season. Pulp, Cthulhu, Sci-Fi, Old West and more!"/>
    <b v="0"/>
    <n v="200"/>
    <n v="597"/>
    <s v="successful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n v="2016"/>
    <x v="32"/>
    <x v="0"/>
  </r>
  <r>
    <n v="2266"/>
    <s v="GOAT LORDS."/>
    <s v="Want to be LORD OF THE GOATS? Start building your herd using thievery, magic, bombs and mostly goats."/>
    <b v="0"/>
    <n v="1500"/>
    <n v="4804"/>
    <s v="successful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n v="2016"/>
    <x v="32"/>
    <x v="0"/>
  </r>
  <r>
    <n v="2267"/>
    <s v="Stones Dungeon Tiles"/>
    <s v="Highly-detailed 2x2&quot; dungeon tiles made of a durable polymer-plastic &amp; VERY affordable cost. Perfect for tabletop &amp; role-playing games."/>
    <b v="0"/>
    <n v="20000"/>
    <n v="76105"/>
    <s v="successful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n v="2014"/>
    <x v="32"/>
    <x v="0"/>
  </r>
  <r>
    <n v="2268"/>
    <s v="Chardonnay Go"/>
    <s v="Chardonnay Go, the viral video with 23 million views, is now a hilarious board game for wine lovers, moms and other shameless people."/>
    <b v="0"/>
    <n v="28000"/>
    <n v="28728"/>
    <s v="successful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n v="2017"/>
    <x v="32"/>
    <x v="0"/>
  </r>
  <r>
    <n v="2269"/>
    <s v="Treasure Decks for 5th Edition - Only $12!"/>
    <s v="Add exciting loot drops to your CR 1-4, 5-8, 9-12, 13-16, and 17-20 encounters! Each deck has over 200 possible outcomes!"/>
    <b v="0"/>
    <n v="2500"/>
    <n v="45041"/>
    <s v="successful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n v="2017"/>
    <x v="32"/>
    <x v="0"/>
  </r>
  <r>
    <n v="2270"/>
    <s v="MCG Premium Sleeves &amp; Accessories"/>
    <s v="MCG Premium Sleeves offer excellent protection for your cards. This line is about to be expanded with new sleeves sizes!"/>
    <b v="0"/>
    <n v="25000"/>
    <n v="180062"/>
    <s v="successful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n v="2016"/>
    <x v="32"/>
    <x v="0"/>
  </r>
  <r>
    <n v="2271"/>
    <s v="Man vs Meeple Season One Kickstarter"/>
    <s v="Man vs Meeple is the show where we talk about all things board game related. Help us make the very most of our channel for you."/>
    <b v="0"/>
    <n v="20000"/>
    <n v="56618"/>
    <s v="successful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n v="2016"/>
    <x v="32"/>
    <x v="0"/>
  </r>
  <r>
    <n v="2272"/>
    <s v="Pick the Lock"/>
    <s v="Pick the Lock is a game of chance and strategy. Attempt to obtain priceless treasures and outwit the other players."/>
    <b v="0"/>
    <n v="1000"/>
    <n v="13566"/>
    <s v="successful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n v="2015"/>
    <x v="32"/>
    <x v="0"/>
  </r>
  <r>
    <n v="2273"/>
    <s v="Get Adler! Premium Edition"/>
    <s v="London, 1937. Top-Secret docs are missing. So, too, is Agent Adler! Intelligence has 7 hrs to find him. Deduction, Deception &amp; Action!"/>
    <b v="0"/>
    <n v="2500"/>
    <n v="5509"/>
    <s v="successful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n v="2017"/>
    <x v="32"/>
    <x v="0"/>
  </r>
  <r>
    <n v="2274"/>
    <s v="Ryubix Manor--Madness, Betrayal, Murder, Vengeance... Family"/>
    <s v="Ryubix Manor-A system agnostic (OSR/OGL compatible) haunted house module for 4-8 players, scalable to 20th level. 325 area descriptions"/>
    <b v="0"/>
    <n v="2500"/>
    <n v="2990"/>
    <s v="successful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n v="2014"/>
    <x v="32"/>
    <x v="0"/>
  </r>
  <r>
    <n v="2275"/>
    <s v="Samurai Dwarves (Korobokuru)"/>
    <s v="The aim of this project is to extend our existing Samurai Dwarf range from 6 to 9. The new sculpts will be done by Bob Olley."/>
    <b v="0"/>
    <n v="650"/>
    <n v="2650.5"/>
    <s v="successful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n v="2014"/>
    <x v="32"/>
    <x v="0"/>
  </r>
  <r>
    <n v="2276"/>
    <s v="Giggle Chips:  ABC Computer Science Game Cards"/>
    <s v="ABC cards include definitions, shapes recognition, robot tangram, a binary concentration and color memory games! Made in the U.S."/>
    <b v="0"/>
    <n v="4589"/>
    <n v="4856"/>
    <s v="successful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n v="2013"/>
    <x v="32"/>
    <x v="0"/>
  </r>
  <r>
    <n v="2277"/>
    <s v="Police Precinct"/>
    <s v="Police Precinct is a cooperative game where the players take on the roles as police officers, with different areas of expertise."/>
    <b v="0"/>
    <n v="8500"/>
    <n v="11992"/>
    <s v="successful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n v="2012"/>
    <x v="32"/>
    <x v="0"/>
  </r>
  <r>
    <n v="2278"/>
    <s v="Eternity Dice - Regular and D6 Charms Edition"/>
    <s v="Dice forged from stone one by one entirely by hand for demanding Gamers and Collectors."/>
    <b v="0"/>
    <n v="2000"/>
    <n v="5414"/>
    <s v="successful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n v="2015"/>
    <x v="32"/>
    <x v="0"/>
  </r>
  <r>
    <n v="2279"/>
    <s v="Zombie Apocalypse Geocaching"/>
    <s v="The Zombie Apocalypse has begun! Fortunately, YOU have your priorities straight. What could be more important than Geocaching?"/>
    <b v="0"/>
    <n v="1000"/>
    <n v="1538"/>
    <s v="successful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n v="2015"/>
    <x v="32"/>
    <x v="0"/>
  </r>
  <r>
    <n v="2280"/>
    <s v="Song of Blades: Hammer and Forge"/>
    <s v="A range of highly detailed 28mm fantasy miniatures and supporting gaming rules by Andrea Sfiligoi, creator of Song of Blades and Heroes"/>
    <b v="0"/>
    <n v="9800"/>
    <n v="39550.5"/>
    <s v="successful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n v="2015"/>
    <x v="32"/>
    <x v="0"/>
  </r>
  <r>
    <n v="2281"/>
    <s v="Lewis Robertson Band EP!"/>
    <s v="I am trying to get a new band off the ground, and in order to be taken seriously and get gigs, we need some killer recordings!"/>
    <b v="0"/>
    <n v="300"/>
    <n v="555"/>
    <s v="successful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  <n v="2011"/>
    <x v="11"/>
    <x v="0"/>
  </r>
  <r>
    <n v="2282"/>
    <s v="Sage King's Debut Album"/>
    <s v="Sage King is recording his debut album and wants YOU to be a part of the creation process"/>
    <b v="0"/>
    <n v="750"/>
    <n v="1390"/>
    <s v="successful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  <n v="2015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b v="0"/>
    <n v="3000"/>
    <n v="3025.66"/>
    <s v="successful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  <n v="2012"/>
    <x v="11"/>
    <x v="0"/>
  </r>
  <r>
    <n v="2284"/>
    <s v="Make a record, write a song, take the Vinyl Skyway. "/>
    <s v="The Vinyl Skyway reunite to make a third album. "/>
    <b v="0"/>
    <n v="6000"/>
    <n v="6373.27"/>
    <s v="successful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  <n v="2011"/>
    <x v="11"/>
    <x v="0"/>
  </r>
  <r>
    <n v="2285"/>
    <s v="Blue Sky Alert &amp; The Retro Rock Machine of Fun"/>
    <s v="BSA is headed to Nashville, TN USA to record our first album at the historic Welcome to 1979 Studio. Come re-write history with us..."/>
    <b v="0"/>
    <n v="3000"/>
    <n v="3641"/>
    <s v="successful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  <n v="2012"/>
    <x v="11"/>
    <x v="0"/>
  </r>
  <r>
    <n v="2286"/>
    <s v="Arson In The Suburbs"/>
    <s v="Arson In The Suburbs is ready to release its FIRST three song E.P. and looking to raise funds to get back in the studio! RnFnR!"/>
    <b v="0"/>
    <n v="1500"/>
    <n v="1501"/>
    <s v="successful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  <n v="2013"/>
    <x v="11"/>
    <x v="1"/>
  </r>
  <r>
    <n v="2287"/>
    <s v="Crushed Out - TEETH - album pre-order / 12&quot; vinyl LP debut"/>
    <s v="Pre-order Crushed Out's new album TEETH &amp; support the pressing of 12&quot; vinyl records. Release date; Sept. 16, 2014."/>
    <b v="0"/>
    <n v="4500"/>
    <n v="5398.99"/>
    <s v="successful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  <n v="2014"/>
    <x v="11"/>
    <x v="0"/>
  </r>
  <r>
    <n v="2288"/>
    <s v="Press Michael Zucker's 2012 album Technocracy on VINYL!"/>
    <s v="Technocracy will be released on digital media on June 26th, but we all know analog is king!  Help us press this album on vinyl!"/>
    <b v="0"/>
    <n v="1000"/>
    <n v="1001"/>
    <s v="successful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  <n v="2012"/>
    <x v="11"/>
    <x v="1"/>
  </r>
  <r>
    <n v="2289"/>
    <s v="Blind Man Deaf Boy Tour!"/>
    <s v="Blind Man Deaf Boy is a Folk Punk band from Denver, we need money to get ourselves a van and take it on tour around the west coast."/>
    <b v="0"/>
    <n v="1500"/>
    <n v="1611"/>
    <s v="successful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  <n v="2013"/>
    <x v="11"/>
    <x v="0"/>
  </r>
  <r>
    <n v="2290"/>
    <s v="American Standard Needs to Release Their Debut EP"/>
    <s v="American Standard needs your help pressing their debut EP. Be involved in the artistic process and receive swag in return!"/>
    <b v="0"/>
    <n v="1500"/>
    <n v="1561"/>
    <s v="successful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  <n v="2009"/>
    <x v="11"/>
    <x v="0"/>
  </r>
  <r>
    <n v="2291"/>
    <s v="Create thatwasthen's new album with them!"/>
    <s v="So we've recorded a 5-song EP with a 2-time Grammy winner, but we need to raise the  $$$ to mix, master and press it to CD and vinyl!"/>
    <b v="0"/>
    <n v="2500"/>
    <n v="4320"/>
    <s v="successful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  <n v="2012"/>
    <x v="11"/>
    <x v="0"/>
  </r>
  <r>
    <n v="2292"/>
    <s v="BE A PART OF HISTORY!"/>
    <s v="Aiding Contra in the telling of the &quot;Blue Planet Chronicles&quot;, a concept about the history of our beautiful home; Planet Earth!"/>
    <b v="0"/>
    <n v="2000"/>
    <n v="2145.0100000000002"/>
    <s v="successful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  <n v="2012"/>
    <x v="11"/>
    <x v="0"/>
  </r>
  <r>
    <n v="2293"/>
    <s v="&quot;Hurt N' Wrong&quot; New Album Fundraiser!"/>
    <s v="Donate here to be a part of the upcoming album. Every little bit helps!"/>
    <b v="0"/>
    <n v="850"/>
    <n v="920"/>
    <s v="successful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  <n v="2012"/>
    <x v="11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b v="0"/>
    <n v="5000"/>
    <n v="7304.04"/>
    <s v="successful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n v="2012"/>
    <x v="11"/>
    <x v="0"/>
  </r>
  <r>
    <n v="2295"/>
    <s v="SHADOWRAPTR: The Second Coming. (Sophomore LP)"/>
    <s v="The second full length album by SHADOWRAPTR is nearly complete. We just need a little boost to get us there. Think of the children."/>
    <b v="0"/>
    <n v="1200"/>
    <n v="1503"/>
    <s v="successful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  <n v="2012"/>
    <x v="11"/>
    <x v="0"/>
  </r>
  <r>
    <n v="2296"/>
    <s v="HAMELL ON TRIAL IS RECORDING AN ALBUM"/>
    <s v="Ed Hamell AKA Hamell on Trial is recording an album titled The Happiest Man in the World. He needs your help."/>
    <b v="0"/>
    <n v="7000"/>
    <n v="10435"/>
    <s v="successful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  <n v="2012"/>
    <x v="11"/>
    <x v="0"/>
  </r>
  <r>
    <n v="2297"/>
    <s v="Company Company: Debut EP"/>
    <s v="New Jersey Alternative Rock band COCO needs YOUR help self-releasing debut EP!"/>
    <b v="0"/>
    <n v="1000"/>
    <n v="1006"/>
    <s v="successful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  <n v="2012"/>
    <x v="11"/>
    <x v="0"/>
  </r>
  <r>
    <n v="2298"/>
    <s v="Jonny Gray: First Full Length Album"/>
    <s v="My name is Jonny Gray, and my friends and I are working together to raise funds for my debut album"/>
    <b v="0"/>
    <n v="30000"/>
    <n v="31522"/>
    <s v="successful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  <n v="2014"/>
    <x v="11"/>
    <x v="0"/>
  </r>
  <r>
    <n v="2299"/>
    <s v="HELP FLY RADIO FINISH THEIR FULL LENGTH ALBUM!"/>
    <s v="Fly Radio has finished tracking their album now all that is left is the mixing/mastering and duplication!"/>
    <b v="0"/>
    <n v="300"/>
    <n v="1050.5"/>
    <s v="successful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n v="2011"/>
    <x v="11"/>
    <x v="0"/>
  </r>
  <r>
    <n v="2300"/>
    <s v="Keep The Prison Van Rolling"/>
    <s v="Big Fiction leaves for tour on 6/27 but the Prison Van needs some work!  New brakes, transmission repair, tires... it needs a bit."/>
    <b v="0"/>
    <n v="800"/>
    <n v="810"/>
    <s v="successful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  <n v="2012"/>
    <x v="11"/>
    <x v="0"/>
  </r>
  <r>
    <n v="2301"/>
    <s v="Time Crash"/>
    <s v="We are America's first trock band, and we're ready to bring you our first album!"/>
    <b v="0"/>
    <n v="5000"/>
    <n v="6680.22"/>
    <s v="successful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n v="2013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b v="0"/>
    <n v="2300"/>
    <n v="3925"/>
    <s v="successful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n v="2013"/>
    <x v="14"/>
    <x v="0"/>
  </r>
  <r>
    <n v="2303"/>
    <s v="Abby Travis Vinyl Picture Disc/ Limited edition CD"/>
    <s v="Abby Travis (EODM, Bangles, Masters of Reality, KMFDM) wants to release her new album as a vinyl picture disc and limited edition CD."/>
    <b v="0"/>
    <n v="6450"/>
    <n v="7053.61"/>
    <s v="successful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n v="2011"/>
    <x v="14"/>
    <x v="0"/>
  </r>
  <r>
    <n v="2304"/>
    <s v="Anna Ash â˜† Recording Project â˜† 2011         â™˜"/>
    <s v="This winter and springtime we will be recording a new full-length album with big voices, big fireworks and mega soul.  "/>
    <b v="0"/>
    <n v="6000"/>
    <n v="6042.02"/>
    <s v="successful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n v="2010"/>
    <x v="14"/>
    <x v="0"/>
  </r>
  <r>
    <n v="2305"/>
    <s v="HANK &amp; CUPCAKES 'CA$H 4 GOLD' MEGA TOUR!"/>
    <s v="If you're reading this, we want to say that every dollar counts in these final hours of our campaign. Thank you for all your support!"/>
    <b v="0"/>
    <n v="18000"/>
    <n v="18221"/>
    <s v="successful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n v="2014"/>
    <x v="14"/>
    <x v="0"/>
  </r>
  <r>
    <n v="2306"/>
    <s v="Cook Up a Record with Dewveall"/>
    <s v="Indie rockers, Dewveall, are recording new music. Take a seat at the table; let them cook you a meal and sing you some songs."/>
    <b v="0"/>
    <n v="3500"/>
    <n v="3736.55"/>
    <s v="successful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n v="2012"/>
    <x v="14"/>
    <x v="0"/>
  </r>
  <r>
    <n v="2307"/>
    <s v="Bones - The New EP by Matt Phillips"/>
    <s v="Printing, copywriting, and album art for my first record. It's 100% ready to listen we just need some help to get it out there."/>
    <b v="0"/>
    <n v="1964.47"/>
    <n v="2095.2600000000002"/>
    <s v="successful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n v="2012"/>
    <x v="14"/>
    <x v="0"/>
  </r>
  <r>
    <n v="2308"/>
    <s v="The Ember Days Audio/Visual Experience"/>
    <s v="For our next record we're combining amazing visuals with new and creative music to create an truly beautiful worship experience."/>
    <b v="0"/>
    <n v="50000"/>
    <n v="50653.11"/>
    <s v="successful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n v="2014"/>
    <x v="14"/>
    <x v="0"/>
  </r>
  <r>
    <n v="2309"/>
    <s v="// Marny Lion Proudfit /\/\/\ Album Release \\"/>
    <s v="|| HELP MARNY LION PROUDFIT RECORD HER SECOND INDIE FOLK ALBUM THIS MARCH â€“ THE BARN IS WAITING ||"/>
    <b v="0"/>
    <n v="6000"/>
    <n v="6400.47"/>
    <s v="successful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n v="2013"/>
    <x v="14"/>
    <x v="0"/>
  </r>
  <r>
    <n v="2310"/>
    <s v="John Vanderslice's DAGGER BEACH: The New Album"/>
    <s v="Two records, a new LP and a full cover of Bowie's Diamond Dogs, to be self-released in Spring 2013 -with your involvement and support."/>
    <b v="0"/>
    <n v="18500"/>
    <n v="79335.360000000001"/>
    <s v="successful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n v="2013"/>
    <x v="14"/>
    <x v="0"/>
  </r>
  <r>
    <n v="2311"/>
    <s v="Mary Fagan's CD Project!"/>
    <s v="I'm heading back into the studio!  I'm planning to record a CD of original songs and one with some jazz standards."/>
    <b v="0"/>
    <n v="9000"/>
    <n v="9370"/>
    <s v="successful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n v="2014"/>
    <x v="14"/>
    <x v="0"/>
  </r>
  <r>
    <n v="2312"/>
    <s v="DINOWALRUS: 3RD RECORD ON VINYL"/>
    <s v="Help Brooklyn psychedelic synth rockers DINOWALRUS release their 3rd Record, COMPLEXION, on vinyl!"/>
    <b v="0"/>
    <n v="3000"/>
    <n v="3236"/>
    <s v="successful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n v="2014"/>
    <x v="14"/>
    <x v="0"/>
  </r>
  <r>
    <n v="2313"/>
    <s v="A SUNNY DAY IN GLASGOW"/>
    <s v="A Sunny Day in Glasgow are recording a new album and we need your help!"/>
    <b v="0"/>
    <n v="5000"/>
    <n v="8792.02"/>
    <s v="successful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n v="2012"/>
    <x v="1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b v="0"/>
    <n v="1200"/>
    <n v="1883.64"/>
    <s v="successful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n v="2012"/>
    <x v="14"/>
    <x v="0"/>
  </r>
  <r>
    <n v="2315"/>
    <s v="RICE Presses Their Debut Album 'Keep Warm' On Vinyl"/>
    <s v="Rice invites you to be a part of the creation of their first album and spread their message of love."/>
    <b v="0"/>
    <n v="2500"/>
    <n v="2565"/>
    <s v="successful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n v="2012"/>
    <x v="1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b v="0"/>
    <n v="15000"/>
    <n v="15606.4"/>
    <s v="successful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n v="2009"/>
    <x v="14"/>
    <x v="0"/>
  </r>
  <r>
    <n v="2317"/>
    <s v="ibreatheFUR / He Can Jog split Cassette"/>
    <s v="Snag the first Wolf Interval release by droners ibreatheFUR and He Can Jog. One month to preorder and then they're gone!"/>
    <b v="0"/>
    <n v="400"/>
    <n v="416"/>
    <s v="successful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n v="2010"/>
    <x v="14"/>
    <x v="0"/>
  </r>
  <r>
    <n v="2318"/>
    <s v="Songs For Unusual Creatures"/>
    <s v="A book/CD by Michael Hearst featuring songs and factoids that celebrate some of the most bizarre (and under-appreciated) animals that roam the planet!"/>
    <b v="0"/>
    <n v="5000"/>
    <n v="6053"/>
    <s v="successful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n v="2009"/>
    <x v="14"/>
    <x v="0"/>
  </r>
  <r>
    <n v="2319"/>
    <s v="Nevada Color recording first full-length album &quot;Adventures&quot;"/>
    <s v="The upcoming debut full-length album from Nevada Color &quot;Adventures&quot; will be available Spring 2014 with your help!"/>
    <b v="0"/>
    <n v="3000"/>
    <n v="3231"/>
    <s v="successful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n v="2013"/>
    <x v="14"/>
    <x v="0"/>
  </r>
  <r>
    <n v="2320"/>
    <s v="Ocean Versus Daughter's New Album!"/>
    <s v="We've been hard at work crafting our next batch of songs, and we need your help to record it!  Have a look at our quick witchy video!"/>
    <b v="0"/>
    <n v="5000"/>
    <n v="5433"/>
    <s v="successful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n v="2014"/>
    <x v="14"/>
    <x v="0"/>
  </r>
  <r>
    <n v="2321"/>
    <s v="WienerWÃ¼rze"/>
    <s v="Universal organic liquid seasoning brewed all natural from lupine, oat, salt and water for soups, salads, stews and more"/>
    <b v="0"/>
    <n v="10557"/>
    <n v="4130"/>
    <s v="live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n v="2017"/>
    <x v="33"/>
    <x v="1"/>
  </r>
  <r>
    <n v="2322"/>
    <s v="Jen bakes shortbread needs a commercial kitchen!"/>
    <s v="Jen bakes shortbread is a small batch, all natural shortbread cookie business looking for smart funding to grow!"/>
    <b v="0"/>
    <n v="2700"/>
    <n v="85"/>
    <s v="live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n v="2017"/>
    <x v="33"/>
    <x v="1"/>
  </r>
  <r>
    <n v="2323"/>
    <s v="Beef Sticks, the Ultimate Protein Snack"/>
    <s v="You can never go wrong with a Beef Stick, great taste with no fillers and can easily goes with you everywhere."/>
    <b v="0"/>
    <n v="250"/>
    <n v="120"/>
    <s v="live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n v="2017"/>
    <x v="33"/>
    <x v="1"/>
  </r>
  <r>
    <n v="2324"/>
    <s v="Pies not Lies"/>
    <s v="A city centre shop selling great locally made food with room to chat and learn about eachother."/>
    <b v="0"/>
    <n v="7500"/>
    <n v="1555"/>
    <s v="live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n v="2017"/>
    <x v="33"/>
    <x v="1"/>
  </r>
  <r>
    <n v="2325"/>
    <s v="MAGA Private Label Spicy Sauce"/>
    <s v="Do you like to Maga? Do you like hot sauce as spicy as your memes? Do you like sexy frogs? Of course you do were all adults here."/>
    <b v="0"/>
    <n v="1000"/>
    <n v="80"/>
    <s v="live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n v="201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b v="0"/>
    <n v="15000"/>
    <n v="108"/>
    <s v="live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  <n v="2017"/>
    <x v="33"/>
    <x v="1"/>
  </r>
  <r>
    <n v="2327"/>
    <s v="Kraut Source - Fermentation Made Simple"/>
    <s v="Gourmet Fermentation in a Mason Jar. Create delicious, nutritious fermented foods at home."/>
    <b v="0"/>
    <n v="35000"/>
    <n v="184133.01"/>
    <s v="successful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n v="2014"/>
    <x v="33"/>
    <x v="0"/>
  </r>
  <r>
    <n v="2328"/>
    <s v="Bravado Spice | Bigger &amp; Bolder"/>
    <s v="Our mission: To launch our Crimson Hot Sauce &amp; introduce our Chili &amp; Garlic Pickles. _x000a__x000a_Let's change the game together!"/>
    <b v="0"/>
    <n v="10000"/>
    <n v="25445"/>
    <s v="successful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n v="2015"/>
    <x v="33"/>
    <x v="0"/>
  </r>
  <r>
    <n v="2329"/>
    <s v="Half Moon Bay Distillery"/>
    <s v="Vodka, whiskey and fruit brandy - coming soon! We are a coastal distillery located in historic Half Moon Bay, California."/>
    <b v="0"/>
    <n v="25000"/>
    <n v="26480"/>
    <s v="successful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n v="2014"/>
    <x v="33"/>
    <x v="0"/>
  </r>
  <r>
    <n v="2330"/>
    <s v="Let's Launch Griffo Distillery's Whiskey Barrel Program!"/>
    <s v="Help us launch our whiskey program! With your support we'll barrel and age our first whiskeys: Bourbon, Rye and an American Whiskey."/>
    <b v="0"/>
    <n v="35000"/>
    <n v="35848"/>
    <s v="successful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n v="2015"/>
    <x v="33"/>
    <x v="0"/>
  </r>
  <r>
    <n v="2331"/>
    <s v="Meadowlands Chocolate"/>
    <s v="Handcrafted, organic, single-origin, bean-to-bar, dark chocolate. Like fine wine, the secret is in the terroir."/>
    <b v="0"/>
    <n v="8000"/>
    <n v="11545.1"/>
    <s v="successful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n v="2014"/>
    <x v="33"/>
    <x v="0"/>
  </r>
  <r>
    <n v="2332"/>
    <s v="Organic, Small Batch Dried Pastas Made in Los Angeles"/>
    <s v="Pre-order our delicious, organic, small batch dried pastas (and more) so we can buy a new pasta dryer and move to a commercial kitchen."/>
    <b v="0"/>
    <n v="25000"/>
    <n v="26577"/>
    <s v="successful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n v="2015"/>
    <x v="33"/>
    <x v="0"/>
  </r>
  <r>
    <n v="2333"/>
    <s v="Two Hundred Chocolate Truffles"/>
    <s v="Homemade truffles for NYC chocolate fanatics. Truffle recipes for chocolate addicts from all over the world. Chocolate lovers unite."/>
    <b v="0"/>
    <n v="600"/>
    <n v="1273"/>
    <s v="successful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n v="2014"/>
    <x v="33"/>
    <x v="0"/>
  </r>
  <r>
    <n v="2334"/>
    <s v="Picnic Pops in Your Grocery Store!"/>
    <s v="Help us get our delicious, organic, artisanal frozen pops on grocery store shelves in the Baltimore &amp; DC areas."/>
    <b v="0"/>
    <n v="4000"/>
    <n v="4078"/>
    <s v="successful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n v="2014"/>
    <x v="33"/>
    <x v="0"/>
  </r>
  <r>
    <n v="2335"/>
    <s v="A Modern-Day Salt Works in Gloucester, Mass.!"/>
    <s v="We hand-harvest water to make flake finishing salt. We're opening a modern-day salt works in historic Gloucester, Massachusetts!"/>
    <b v="0"/>
    <n v="25000"/>
    <n v="25568"/>
    <s v="successful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n v="2014"/>
    <x v="33"/>
    <x v="0"/>
  </r>
  <r>
    <n v="2336"/>
    <s v="SOSU Barrel-Aged Sriracha"/>
    <s v="Aged in whiskey barrels for a unique fruity, spicy, and smoky flavor. Youâ€™ve never tasted sriracha quite like this before."/>
    <b v="0"/>
    <n v="20000"/>
    <n v="104146.51"/>
    <s v="successful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n v="2014"/>
    <x v="33"/>
    <x v="0"/>
  </r>
  <r>
    <n v="2337"/>
    <s v="The Hudson Standard Bitters and Shrubs"/>
    <s v="We make small batch, locally sourced bitters and shrubs for cocktails and cooking."/>
    <b v="0"/>
    <n v="12000"/>
    <n v="13279"/>
    <s v="successful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n v="2014"/>
    <x v="3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b v="0"/>
    <n v="15000"/>
    <n v="15171.5"/>
    <s v="successful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n v="2014"/>
    <x v="33"/>
    <x v="0"/>
  </r>
  <r>
    <n v="2339"/>
    <s v="CACOCO - The Drinking Chocolate Revival"/>
    <s v="The 'food of the gods' has returned in molten glory! CACOCO revives drinking chocolate with a revolutionary sustainable model."/>
    <b v="0"/>
    <n v="25000"/>
    <n v="73552"/>
    <s v="successful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n v="2016"/>
    <x v="33"/>
    <x v="0"/>
  </r>
  <r>
    <n v="2340"/>
    <s v="Doughnuts with love by Strange Matter Coffee"/>
    <s v="Strange Matter Coffee is opening a scratch bakery featuring craft doughnuts with vegan and gluten free options!"/>
    <s v="horror"/>
    <n v="40000"/>
    <n v="42311"/>
    <s v="successful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n v="2016"/>
    <x v="33"/>
    <x v="0"/>
  </r>
  <r>
    <n v="2341"/>
    <s v="Cutting Edge Fitness Website (Canceled)"/>
    <s v="This website will serve as an interface to change lives and have a community routing for your success!"/>
    <b v="0"/>
    <n v="5000"/>
    <n v="0"/>
    <s v="canceled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n v="2015"/>
    <x v="7"/>
    <x v="1"/>
  </r>
  <r>
    <n v="2342"/>
    <s v="The Future Mind of Business Project (Canceled)"/>
    <s v="A series of informational and interactive online tutorials enabling businesses to proactively ensure mental and corporate vitality."/>
    <b v="0"/>
    <n v="5500"/>
    <n v="0"/>
    <s v="canceled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n v="2014"/>
    <x v="7"/>
    <x v="1"/>
  </r>
  <r>
    <n v="2343"/>
    <s v="Mobile Excellence Awards (Canceled)"/>
    <s v="The most influential and prestigious awards program that honors innovation and leadership in mobile technology and entertainment"/>
    <b v="0"/>
    <n v="10000"/>
    <n v="300"/>
    <s v="canceled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n v="2015"/>
    <x v="7"/>
    <x v="1"/>
  </r>
  <r>
    <n v="2344"/>
    <s v="Tired of Corporation Negotiation? THINK MIDDLE MEDIATION!"/>
    <s v="SAVE MONEY! Stop worrying about account disputes, supervising installs, and corporation bull-****. We actively negotiate on your behalf"/>
    <b v="0"/>
    <n v="1000"/>
    <n v="1"/>
    <s v="canceled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  <n v="2016"/>
    <x v="7"/>
    <x v="1"/>
  </r>
  <r>
    <n v="2345"/>
    <s v="Social Media Website (Canceled)"/>
    <s v="My team and I are creating a social media website for pet lovers across the world! Fashion, animal shows, adoptions, and more."/>
    <b v="0"/>
    <n v="3000"/>
    <n v="0"/>
    <s v="canceled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n v="2015"/>
    <x v="7"/>
    <x v="1"/>
  </r>
  <r>
    <n v="2346"/>
    <s v="Ez 2c 3D Viewers (Canceled)"/>
    <s v="Watch and Make FREE 3D Videos &amp; Pics - No Viewer needed. To Help Learn we have Training and Instant 3D viewers."/>
    <b v="0"/>
    <n v="60000"/>
    <n v="39"/>
    <s v="canceled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  <n v="2016"/>
    <x v="7"/>
    <x v="1"/>
  </r>
  <r>
    <n v="2347"/>
    <s v="Course: Create Complete Web Apps without Coding (Canceled)"/>
    <s v="Back this project and get access to a course about building COMPLETE web applications without coding."/>
    <b v="0"/>
    <n v="1000"/>
    <n v="15"/>
    <s v="canceled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  <n v="2016"/>
    <x v="7"/>
    <x v="1"/>
  </r>
  <r>
    <n v="2348"/>
    <s v="Business &amp; Entertainment In 3D World! (Canceled)"/>
    <s v="Own, Buy, Sell 3D property! 3D games, 3D traveling and earn in one virtual 3D NEASPACE, Best for Oculus Rift environment."/>
    <b v="0"/>
    <n v="70000"/>
    <n v="270"/>
    <s v="canceled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  <n v="2015"/>
    <x v="7"/>
    <x v="1"/>
  </r>
  <r>
    <n v="2349"/>
    <s v="POLIWORD - an internet project that could change the world"/>
    <s v="Poliword tries to provide the people of the world an opportunity to make real changes in their government through the internet."/>
    <b v="0"/>
    <n v="474900"/>
    <n v="0"/>
    <s v="canceled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n v="2015"/>
    <x v="7"/>
    <x v="1"/>
  </r>
  <r>
    <n v="2350"/>
    <s v="HoxWi - Simple and reliable online customer services (Canceled)"/>
    <s v="HoxWi are the future for real time interaction with on-line customers via chat or video conference."/>
    <b v="0"/>
    <n v="50000"/>
    <n v="0"/>
    <s v="canceled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n v="2016"/>
    <x v="7"/>
    <x v="1"/>
  </r>
  <r>
    <n v="2351"/>
    <s v="NZ Auction site.  No listing or success fees. Only $2 p/m"/>
    <s v="Donate $30 or more and receive a free selfie stick."/>
    <b v="0"/>
    <n v="18900"/>
    <n v="108"/>
    <s v="canceled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  <n v="2015"/>
    <x v="7"/>
    <x v="1"/>
  </r>
  <r>
    <n v="2352"/>
    <s v="The Seeker's School of Thought and Philosophy (Canceled)"/>
    <s v="It is the mission of the Seekerâ€™s School of Thought and Philosophy to provide a safe and nurturing environment for all."/>
    <b v="0"/>
    <n v="2000"/>
    <n v="0"/>
    <s v="canceled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n v="2015"/>
    <x v="7"/>
    <x v="1"/>
  </r>
  <r>
    <n v="2353"/>
    <s v="A Brony and Pegasister dating website (Canceled)"/>
    <s v="The best dating website for bronys and pegasisters. The reason I'm trying to get the funds for this project is that I need a laptop."/>
    <b v="0"/>
    <n v="1000"/>
    <n v="0"/>
    <s v="canceled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n v="2015"/>
    <x v="7"/>
    <x v="1"/>
  </r>
  <r>
    <n v="2354"/>
    <s v="Dissertation (Canceled)"/>
    <s v="Almost done with doctorate degree but need funding of $35,000 to complete research of project."/>
    <b v="0"/>
    <n v="35000"/>
    <n v="25"/>
    <s v="canceled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  <n v="2014"/>
    <x v="7"/>
    <x v="1"/>
  </r>
  <r>
    <n v="2355"/>
    <s v="PriceItUpPlease (Canceled)"/>
    <s v="PriceItUpPlease will be an easy to use website that estimates the amount of your startup costs for that great idea you have!"/>
    <b v="0"/>
    <n v="8000"/>
    <n v="55"/>
    <s v="canceled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  <n v="2015"/>
    <x v="7"/>
    <x v="1"/>
  </r>
  <r>
    <n v="2356"/>
    <s v="HardstyleUnited.com (Canceled)"/>
    <s v="HardstyleUnited.com The Global Hardstyle community. Your Hardstyle community."/>
    <b v="0"/>
    <n v="10000"/>
    <n v="0"/>
    <s v="canceled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n v="2015"/>
    <x v="7"/>
    <x v="1"/>
  </r>
  <r>
    <n v="2357"/>
    <s v="Online therapist directory - Click For Therapy (Canceled)"/>
    <s v="Click For Therapy is a website that was created to connect consumers and therapists across the UK."/>
    <b v="0"/>
    <n v="27000"/>
    <n v="0"/>
    <s v="canceled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n v="2015"/>
    <x v="7"/>
    <x v="1"/>
  </r>
  <r>
    <n v="2358"/>
    <s v="Auction, Sell Swap without excessive fees, the next ebay."/>
    <s v="A website to auction, sell and swap items in the uk without a charge, without excess fees, the next ebay."/>
    <b v="0"/>
    <n v="1500"/>
    <n v="0"/>
    <s v="canceled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n v="2014"/>
    <x v="7"/>
    <x v="1"/>
  </r>
  <r>
    <n v="2359"/>
    <s v="crowd-funded public genome sequencing (Canceled)"/>
    <s v="I want to crowdfund the sequencing of my own genome to make it publicly available with crowd-sourced interpretation."/>
    <b v="0"/>
    <n v="7500"/>
    <n v="1101"/>
    <s v="canceled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  <n v="2015"/>
    <x v="7"/>
    <x v="1"/>
  </r>
  <r>
    <n v="2360"/>
    <s v="Bee Bay Microjobs (Canceled)"/>
    <s v="Welcome to Bee Bay Canada, your commission free microjobs website.  Sell at any price and keep 100% of what you earn!"/>
    <b v="0"/>
    <n v="5000"/>
    <n v="2"/>
    <s v="canceled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  <n v="2016"/>
    <x v="7"/>
    <x v="1"/>
  </r>
  <r>
    <n v="2361"/>
    <s v="Lemme Grab it (Canceled)"/>
    <s v="A website for email/sms alerts of your personal selection, comparison of prices,consolidated database, best deals around for clothing."/>
    <b v="0"/>
    <n v="200"/>
    <n v="0"/>
    <s v="canceled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n v="2016"/>
    <x v="7"/>
    <x v="1"/>
  </r>
  <r>
    <n v="2362"/>
    <s v="Help CRB obtain 501(c)(3) status! (Canceled)"/>
    <s v="The Columbus Ruby Brigade has brought monthly ruby goodness and camaraderie to all participants."/>
    <b v="0"/>
    <n v="420"/>
    <n v="120"/>
    <s v="canceled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  <n v="2014"/>
    <x v="7"/>
    <x v="1"/>
  </r>
  <r>
    <n v="2363"/>
    <s v="Top~Notch - Helping Every Day People Change Their Future"/>
    <s v="This is an affordable social lead based web-site to help anyone who wants extra work or start their own business. We find your customer"/>
    <b v="0"/>
    <n v="175000"/>
    <n v="0"/>
    <s v="canceled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n v="2015"/>
    <x v="7"/>
    <x v="1"/>
  </r>
  <r>
    <n v="2364"/>
    <s v="Minecraft Server and Website Help (Name: Forge Realms)"/>
    <s v="Making a Minecraft server and Website and I need your help to fund it. Thanks in Advance!"/>
    <b v="0"/>
    <n v="128"/>
    <n v="0"/>
    <s v="canceled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n v="2015"/>
    <x v="7"/>
    <x v="1"/>
  </r>
  <r>
    <n v="2365"/>
    <s v="IMI - It's My Identity (Canceled)"/>
    <s v="A website that could group all your social 'identities' and online property together and find new followers or creators to follow"/>
    <b v="0"/>
    <n v="1000"/>
    <n v="0"/>
    <s v="canceled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n v="2015"/>
    <x v="7"/>
    <x v="1"/>
  </r>
  <r>
    <n v="2366"/>
    <s v="iDEA On Demand Virtual Activities. Get Active! (Canceled)"/>
    <s v="iDEA virtual activities, the perfect way to encourage children and families to get active - physically, socially and mentally."/>
    <b v="0"/>
    <n v="25000"/>
    <n v="2630"/>
    <s v="canceled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  <n v="2015"/>
    <x v="7"/>
    <x v="1"/>
  </r>
  <r>
    <n v="2367"/>
    <s v="Help us Make a Website Like Chegg but Free and wayyy Better!"/>
    <s v="Our goal is to create a completely free website similar to Chegg.com for students to benefit from without raping their wallet!"/>
    <b v="0"/>
    <n v="50000"/>
    <n v="670"/>
    <s v="canceled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  <n v="2016"/>
    <x v="7"/>
    <x v="1"/>
  </r>
  <r>
    <n v="2368"/>
    <s v="Lavvoro - A new LinkedIn and Facebook for the job market"/>
    <s v="A professional and social media environment created to effectively match job seekers to jobs based on an algorithms-matching system"/>
    <b v="0"/>
    <n v="40000"/>
    <n v="100"/>
    <s v="canceled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  <n v="2015"/>
    <x v="7"/>
    <x v="1"/>
  </r>
  <r>
    <n v="2369"/>
    <s v="Site so businesses can offer deals to community - Let's Go!"/>
    <s v="A website that lets local businesses offer deals to customers and be found online. They pay a small yearly fee and keep %100 of profit."/>
    <b v="0"/>
    <n v="25000"/>
    <n v="0"/>
    <s v="canceled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n v="2016"/>
    <x v="7"/>
    <x v="1"/>
  </r>
  <r>
    <n v="2370"/>
    <s v="TaxSaver USA Affordable Tax App Development and Launch"/>
    <s v="Let's go get it back! Most people can get $5,000 to $6,000 more a year in tax deductions. Stop the abuse and get back your share!"/>
    <b v="0"/>
    <n v="25000"/>
    <n v="82"/>
    <s v="canceled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  <n v="2014"/>
    <x v="7"/>
    <x v="1"/>
  </r>
  <r>
    <n v="2371"/>
    <s v="ProjectPetal.com (Canceled)"/>
    <s v="ProjectPetal.com is an all in one website for all Makers to share projects and ideas. A Facebook(R) Twitter(R) &amp; Github(R) all in one."/>
    <b v="0"/>
    <n v="2000"/>
    <n v="0"/>
    <s v="canceled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n v="2015"/>
    <x v="7"/>
    <x v="1"/>
  </r>
  <r>
    <n v="2372"/>
    <s v="Finding Pets - Bringing Lost Pets Home (Canceled)"/>
    <s v="An online platform that will notify every listed individual, vet, council, pound and so on in a geographical area when a pet is lost!"/>
    <b v="0"/>
    <n v="5500"/>
    <n v="180"/>
    <s v="canceled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  <n v="2015"/>
    <x v="7"/>
    <x v="1"/>
  </r>
  <r>
    <n v="2373"/>
    <s v="Cykelauktion.com (Canceled)"/>
    <s v="We want to create a safe marketplace for buying and selling bicycles."/>
    <b v="0"/>
    <n v="850000"/>
    <n v="50"/>
    <s v="canceled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  <n v="2015"/>
    <x v="7"/>
    <x v="1"/>
  </r>
  <r>
    <n v="2374"/>
    <s v="Alcohol On Call (Canceled)"/>
    <s v="Next time you want a beer, put down your keys and pick up your phone. We prevent drunk driving by delivering alcohol to you at home."/>
    <b v="0"/>
    <n v="22000"/>
    <n v="10"/>
    <s v="canceled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  <n v="2015"/>
    <x v="7"/>
    <x v="1"/>
  </r>
  <r>
    <n v="2375"/>
    <s v="Slice Trade- Phone Trade-In, Made Simple (Canceled)"/>
    <s v="Slice Trade is a new way to trade in your old phones. We buy back phones in any condition and pay you cash or give you a new one free!"/>
    <b v="0"/>
    <n v="10000"/>
    <n v="0"/>
    <s v="canceled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n v="2016"/>
    <x v="7"/>
    <x v="1"/>
  </r>
  <r>
    <n v="2376"/>
    <s v="Phone Tags: lost and found stickers (Canceled)"/>
    <s v="Tough, pre-manufactured lost and found stickers that forward messages to the owners email and cellphone."/>
    <b v="0"/>
    <n v="3000"/>
    <n v="326.33"/>
    <s v="canceled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  <n v="2015"/>
    <x v="7"/>
    <x v="1"/>
  </r>
  <r>
    <n v="2377"/>
    <s v="Fluttify - New Canadian Tech Start Up (Canceled)"/>
    <s v="Fluttify is an Online Video Sharing Platform allowing friends to share their favorite Trending Content with each other."/>
    <b v="0"/>
    <n v="2500"/>
    <n v="0"/>
    <s v="canceled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n v="2016"/>
    <x v="7"/>
    <x v="1"/>
  </r>
  <r>
    <n v="2378"/>
    <s v="KEEPUP INC (Canceled)"/>
    <s v="KEEPUP allows you to extend your social circle by introducing you to new people via your friends."/>
    <b v="0"/>
    <n v="110000"/>
    <n v="0"/>
    <s v="canceled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n v="2015"/>
    <x v="7"/>
    <x v="1"/>
  </r>
  <r>
    <n v="2379"/>
    <s v="SelectCooks.com (Canceled)"/>
    <s v="Selectcooks.com is a community marketplace for people to list, find and hire chefs."/>
    <b v="0"/>
    <n v="30000"/>
    <n v="0"/>
    <s v="canceled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n v="2015"/>
    <x v="7"/>
    <x v="1"/>
  </r>
  <r>
    <n v="2380"/>
    <s v="Finit - Hashtag Chatting (Canceled)"/>
    <s v="Tired of waiting for likes? Here is a brand new social network centered on real-time hashtag chatting. Just chat and enjoy!"/>
    <b v="0"/>
    <n v="15000"/>
    <n v="55"/>
    <s v="canceled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n v="2015"/>
    <x v="7"/>
    <x v="1"/>
  </r>
  <r>
    <n v="2381"/>
    <s v="Cannabis Connection (Canceled)"/>
    <s v="Social Media Platform for the Marijuana Industry to create professionalism and a stable lasting market."/>
    <b v="0"/>
    <n v="86350"/>
    <n v="1571"/>
    <s v="canceled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  <n v="2015"/>
    <x v="7"/>
    <x v="1"/>
  </r>
  <r>
    <n v="2382"/>
    <s v="These Easy Days (Canceled)"/>
    <s v="Netiquette classes to teach our youth how make proper use of computer-mediated communications for personal and educational success."/>
    <b v="0"/>
    <n v="3000"/>
    <n v="75"/>
    <s v="canceled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  <n v="2015"/>
    <x v="7"/>
    <x v="1"/>
  </r>
  <r>
    <n v="2383"/>
    <s v="KindaQuirky (Canceled)"/>
    <s v="A quirky online shop where you can buy, sell and discover stuff that's &quot;a little bit different&quot;. We think &quot;it's right up your alley!&quot;"/>
    <b v="0"/>
    <n v="10000"/>
    <n v="435"/>
    <s v="canceled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  <n v="2015"/>
    <x v="7"/>
    <x v="1"/>
  </r>
  <r>
    <n v="2384"/>
    <s v="Social Rewards - A new twist on social media (Canceled)"/>
    <s v="We're seeking to reward our members for their social behavior. The members win on two levels- compensation and increased viral sharing!"/>
    <b v="0"/>
    <n v="1000"/>
    <n v="8"/>
    <s v="canceled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  <n v="2014"/>
    <x v="7"/>
    <x v="1"/>
  </r>
  <r>
    <n v="2385"/>
    <s v="Search every sneaker site and local store at once (Canceled)"/>
    <s v="Lyka will allow you to search for shoes in every sneaker store and website and then buy for in-store pickup or same-day delivery."/>
    <b v="0"/>
    <n v="65000"/>
    <n v="788"/>
    <s v="canceled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  <n v="2015"/>
    <x v="7"/>
    <x v="1"/>
  </r>
  <r>
    <n v="2386"/>
    <s v="Realjobmatch.com (Canceled)"/>
    <s v="Realjobmatch is not just a job search site but a matching site , matching the right jobseekers with the best jobs."/>
    <b v="0"/>
    <n v="30000"/>
    <n v="0"/>
    <s v="canceled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n v="2014"/>
    <x v="7"/>
    <x v="1"/>
  </r>
  <r>
    <n v="2387"/>
    <s v="Building an interactive web-based health community."/>
    <s v="Learning should be fun! Effective health education includes the person's learning strengths, preferences and cultural perspective."/>
    <b v="0"/>
    <n v="150000"/>
    <n v="1026"/>
    <s v="canceled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  <n v="2016"/>
    <x v="7"/>
    <x v="1"/>
  </r>
  <r>
    <n v="2388"/>
    <s v="Virtual Restart - Stock Market For You and Your Loved Ones"/>
    <s v="The first ever trend-powered stock-market where you can buy and sell shares of you and your loved ones. Let's explore life together."/>
    <b v="0"/>
    <n v="37000"/>
    <n v="463"/>
    <s v="canceled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  <n v="2014"/>
    <x v="7"/>
    <x v="1"/>
  </r>
  <r>
    <n v="2389"/>
    <s v="Et si Kiwwi vous trouvait un job ? (Canceled)"/>
    <s v="Kiwwi va dÃ©poussiÃ©rer le marchÃ© de l'emploi, avec peu de moyens mais de trÃ¨s bonnes idÃ©es, cependant, nous avons besoin de vous !"/>
    <b v="0"/>
    <n v="16000"/>
    <n v="30"/>
    <s v="canceled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  <n v="2015"/>
    <x v="7"/>
    <x v="1"/>
  </r>
  <r>
    <n v="2390"/>
    <s v="iHorizon Pty Ltd (Enterprise Planning &amp; Forecasting)"/>
    <s v="A SaaS solution for Businesses to align their strategies with customer value, using realtime strategic roadmaps &amp; visualisations."/>
    <b v="0"/>
    <n v="510000"/>
    <n v="0"/>
    <s v="canceled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n v="2014"/>
    <x v="7"/>
    <x v="1"/>
  </r>
  <r>
    <n v="2391"/>
    <s v="oToBOTS.com - Freedom from high cost auto repairs (Canceled)"/>
    <s v="Using the power of internet to help people save hundreds in car repair."/>
    <b v="0"/>
    <n v="20000"/>
    <n v="25"/>
    <s v="canceled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  <n v="2015"/>
    <x v="7"/>
    <x v="1"/>
  </r>
  <r>
    <n v="2392"/>
    <s v="WILLAMETTE EXTRA BOARD (Canceled)"/>
    <s v="I am asking for $4,200 to launch a unique website serving professionals in any and all industries seeking additional income in Oregon."/>
    <b v="0"/>
    <n v="4200"/>
    <n v="0"/>
    <s v="canceled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n v="2015"/>
    <x v="7"/>
    <x v="1"/>
  </r>
  <r>
    <n v="2393"/>
    <s v="Game Swapper (Canceled)"/>
    <s v="Imagine a world where you can swap a video game you're tired of playing for a video game you actually want to play for just $1.50!"/>
    <b v="0"/>
    <n v="100000"/>
    <n v="50"/>
    <s v="canceled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  <n v="2015"/>
    <x v="7"/>
    <x v="1"/>
  </r>
  <r>
    <n v="2394"/>
    <s v="Wriyon - WRIte Your Own (Canceled)"/>
    <s v="We want to create the &quot;Facebook&quot; for Writers. We are working on a new world for people who like to write. Check out more wriyon.com"/>
    <b v="0"/>
    <n v="5000"/>
    <n v="3"/>
    <s v="canceled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  <n v="2015"/>
    <x v="7"/>
    <x v="1"/>
  </r>
  <r>
    <n v="2395"/>
    <s v="VENT it out (Canceled)"/>
    <s v="I am making a social website where people can anonymously or openly vent, All walks of life all over the world"/>
    <b v="0"/>
    <n v="33000"/>
    <n v="0"/>
    <s v="canceled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n v="2016"/>
    <x v="7"/>
    <x v="1"/>
  </r>
  <r>
    <n v="2396"/>
    <s v="Projektwebseite (Canceled)"/>
    <s v="I'm creating a website with projects which I'll create later / Ich erstelle eine Webseite mit Projekten, welche ich spÃ¤ter erstelle."/>
    <b v="0"/>
    <n v="5000"/>
    <n v="10"/>
    <s v="canceled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  <n v="2015"/>
    <x v="7"/>
    <x v="1"/>
  </r>
  <r>
    <n v="2397"/>
    <s v="#ADOPTROHINGYA PROJECT (Canceled)"/>
    <s v="Matching refugees with sponsors in the US for 5 years. Our goal is to assist 300 Rohingya refugee families with supportive communities."/>
    <b v="0"/>
    <n v="124000"/>
    <n v="0"/>
    <s v="canceled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n v="2014"/>
    <x v="7"/>
    <x v="1"/>
  </r>
  <r>
    <n v="2398"/>
    <s v="Roekee.com (Canceled)"/>
    <s v="The internets new search engine. Looking for funding to develop our backend web indexing software with an emphasis on automation."/>
    <b v="0"/>
    <n v="4000"/>
    <n v="0"/>
    <s v="canceled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n v="2015"/>
    <x v="7"/>
    <x v="1"/>
  </r>
  <r>
    <n v="2399"/>
    <s v="SheLifts - the #1 Female Bodybuilding HUB (Canceled)"/>
    <s v="SheLifts is going to be the number One international social HUB &amp; information resource for women into weight lifting"/>
    <b v="0"/>
    <n v="13000"/>
    <n v="0"/>
    <s v="canceled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n v="2014"/>
    <x v="7"/>
    <x v="1"/>
  </r>
  <r>
    <n v="2400"/>
    <s v="NEW 2016 Social Media Litesbook (Canceled)"/>
    <s v="New Innovation of Social Media with New Technology created to bring users even closer togethor - Tabs &amp; Features never seen before!"/>
    <b v="0"/>
    <n v="50000"/>
    <n v="0"/>
    <s v="canceled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n v="2016"/>
    <x v="7"/>
    <x v="1"/>
  </r>
  <r>
    <n v="2401"/>
    <s v="The Dancing Elephant, Traditional Dosa and Indian Cuisine"/>
    <s v="A &quot;Hypo-allergenic&quot; food cart that specializes in making traditional Indian Meals with a delicious American flavor combination."/>
    <b v="0"/>
    <n v="28000"/>
    <n v="201"/>
    <s v="failed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n v="2016"/>
    <x v="19"/>
    <x v="1"/>
  </r>
  <r>
    <n v="2402"/>
    <s v="Cupcake Truck Unite"/>
    <s v="Small town, delicious treats, and a mobile truck"/>
    <b v="0"/>
    <n v="12000"/>
    <n v="52"/>
    <s v="failed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  <n v="2015"/>
    <x v="19"/>
    <x v="1"/>
  </r>
  <r>
    <n v="2403"/>
    <s v="Think Green, Think Tea Trike! - A mobile cafe &amp; online shop."/>
    <s v="The aim is to start a business/service serving the finest green tea to my local area by trike as well as selling tea online."/>
    <b v="0"/>
    <n v="1200"/>
    <n v="202"/>
    <s v="failed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n v="2016"/>
    <x v="19"/>
    <x v="1"/>
  </r>
  <r>
    <n v="2404"/>
    <s v="Square Donuts Truck"/>
    <s v="We would love another Donut Food Truck for your famous Square Donuts.  We have one successful truck and retail store open already!"/>
    <b v="0"/>
    <n v="15000"/>
    <n v="0"/>
    <s v="failed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n v="2015"/>
    <x v="19"/>
    <x v="1"/>
  </r>
  <r>
    <n v="2405"/>
    <s v="JoyShtick Food Truck"/>
    <s v="We are the first gaming-themed food truck, bringing gourmet pub fare to the Jacksonville area."/>
    <s v="food"/>
    <n v="5000"/>
    <n v="1126"/>
    <s v="failed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n v="2016"/>
    <x v="19"/>
    <x v="1"/>
  </r>
  <r>
    <n v="2406"/>
    <s v="Arnold's Happy Days Food Truck"/>
    <s v="Be a part of something BIG, support us in opening the best burger truck in Tacoma! ~ &quot;So I donâ€™t have to dream alone!&quot;"/>
    <s v="food"/>
    <n v="3250"/>
    <n v="1345"/>
    <s v="failed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n v="2014"/>
    <x v="19"/>
    <x v="1"/>
  </r>
  <r>
    <n v="2407"/>
    <s v="&quot;PASHUT&quot;-(Means â€˜simpleâ€™ in Hebrew)"/>
    <s v="Hummus-mediterranean diet, real food, organic, vegan, kosher._x000a_An original great health oriented street food in Santa Fe NM."/>
    <b v="0"/>
    <n v="22000"/>
    <n v="5557"/>
    <s v="failed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n v="2015"/>
    <x v="19"/>
    <x v="1"/>
  </r>
  <r>
    <n v="2408"/>
    <s v="Sabroso On Wheels"/>
    <s v="A US Army Vet trying to get a Peruvian food truck going! Really good Peruvian food now mobile!"/>
    <b v="0"/>
    <n v="15000"/>
    <n v="30"/>
    <s v="failed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  <n v="2014"/>
    <x v="19"/>
    <x v="1"/>
  </r>
  <r>
    <n v="2409"/>
    <s v="Johnny's Food Truck a Puerto Rican and BBQ infusion"/>
    <s v="I am looking to start a food truck with an infusion of my Puerto Rican heritage and my love for BBQ."/>
    <s v="food"/>
    <n v="25000"/>
    <n v="460"/>
    <s v="failed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n v="2015"/>
    <x v="19"/>
    <x v="1"/>
  </r>
  <r>
    <n v="2410"/>
    <s v="Websters grill truck       slow cooked meats"/>
    <s v="Websters grill truck the best slow cooked meats on hot coals_x000a_Beef bisket, roast Lamb, roast chicken, Ribs, burgers, sliders,"/>
    <b v="0"/>
    <n v="15000"/>
    <n v="0"/>
    <s v="failed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n v="2015"/>
    <x v="19"/>
    <x v="1"/>
  </r>
  <r>
    <n v="2411"/>
    <s v="Was ist das"/>
    <s v="I want to create an authentic German food truck to travel all over the US. Spreading amazing German Food to Summer Time Music Festivals"/>
    <b v="0"/>
    <n v="25000"/>
    <n v="151"/>
    <s v="failed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n v="2015"/>
    <x v="19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b v="0"/>
    <n v="8000"/>
    <n v="0"/>
    <s v="failed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n v="2016"/>
    <x v="19"/>
    <x v="1"/>
  </r>
  <r>
    <n v="2413"/>
    <s v="Lone Pine Coffee Brewery"/>
    <s v="Lone Pine Coffee Brewery will be a portable third-wave coffee shop available for wedding receptions and other events!"/>
    <b v="0"/>
    <n v="3000"/>
    <n v="25"/>
    <s v="failed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  <n v="2014"/>
    <x v="19"/>
    <x v="1"/>
  </r>
  <r>
    <n v="2414"/>
    <s v="Help 95th St.Tacos get a food truck in Atlanta"/>
    <s v="95th St. Tacos needs your help in purchasing a food truck so that we can deliver the flavors of LA Tacos right to your neighborhood"/>
    <s v="food"/>
    <n v="15000"/>
    <n v="460"/>
    <s v="failed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n v="2015"/>
    <x v="19"/>
    <x v="1"/>
  </r>
  <r>
    <n v="2415"/>
    <s v="Local Food Truck is Off the Hoof!"/>
    <s v="It will be ridiculously easy to become addicted to the full, rich flavor of locally raised beef, pork, and more..."/>
    <s v="food"/>
    <n v="60000"/>
    <n v="335"/>
    <s v="failed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n v="2016"/>
    <x v="19"/>
    <x v="1"/>
  </r>
  <r>
    <n v="2416"/>
    <s v="Smokin' J's BBQ. food truck"/>
    <s v="ex school bus redesigned into pickup truck complete with giant meat smoker in &quot;bed&quot; of truck and kitchen in the &quot;cab&quot; of the truck."/>
    <s v="food"/>
    <n v="20000"/>
    <n v="5"/>
    <s v="failed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  <n v="2015"/>
    <x v="19"/>
    <x v="1"/>
  </r>
  <r>
    <n v="2417"/>
    <s v="I want to make the best fried chicken!!"/>
    <s v="I have been working on a recipe for 20 years now and need to perfect it!  Also want to do a gluten free version, then open a food truck"/>
    <b v="0"/>
    <n v="1000"/>
    <n v="0"/>
    <s v="failed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n v="2014"/>
    <x v="19"/>
    <x v="1"/>
  </r>
  <r>
    <n v="2418"/>
    <s v="Mexican food truck"/>
    <s v="I want to start my food truck business."/>
    <s v="food"/>
    <n v="25000"/>
    <n v="5"/>
    <s v="failed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  <n v="2015"/>
    <x v="19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s v="food"/>
    <n v="3000"/>
    <n v="0"/>
    <s v="failed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n v="2014"/>
    <x v="19"/>
    <x v="1"/>
  </r>
  <r>
    <n v="2420"/>
    <s v="Pangea Cuisines &quot;Continental Drift&quot; A Paleo food Truck!"/>
    <s v="Pangea Cuisines offers authentic hand crafted dishes, utilizing fresh ingredients selected that very morning."/>
    <s v="food"/>
    <n v="16870"/>
    <n v="2501"/>
    <s v="failed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n v="2014"/>
    <x v="19"/>
    <x v="1"/>
  </r>
  <r>
    <n v="2421"/>
    <s v="hot dog cart"/>
    <s v="help me start Merrill's first hot dog cart in this empty lot"/>
    <b v="0"/>
    <n v="6000"/>
    <n v="1"/>
    <s v="failed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  <n v="2015"/>
    <x v="19"/>
    <x v="1"/>
  </r>
  <r>
    <n v="2422"/>
    <s v="Help starting a family owned food truck"/>
    <s v="Family owned business serving BBQ and seafood to the public"/>
    <s v="food"/>
    <n v="500"/>
    <n v="1"/>
    <s v="failed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  <n v="2015"/>
    <x v="19"/>
    <x v="1"/>
  </r>
  <r>
    <n v="2423"/>
    <s v="FBTR BBQ"/>
    <s v="FBTR is a Texas-style, North Carolina based, homemade BBQ company looking to bring good meat to the masses."/>
    <b v="0"/>
    <n v="60000"/>
    <n v="8"/>
    <s v="failed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  <n v="2014"/>
    <x v="19"/>
    <x v="1"/>
  </r>
  <r>
    <n v="2424"/>
    <s v="Lily and Memphs"/>
    <s v="Great and creative food from the heart in the form of a sweet food truck!"/>
    <b v="0"/>
    <n v="25000"/>
    <n v="310"/>
    <s v="failed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n v="2014"/>
    <x v="19"/>
    <x v="1"/>
  </r>
  <r>
    <n v="2425"/>
    <s v="Food Cart Tour With Raz Simone and Macklemore"/>
    <s v="I have the chance to take my Food Cart Business on the road. This is a major opportunity for a lot of people to learn and prosper."/>
    <s v="food"/>
    <n v="3500"/>
    <n v="1"/>
    <s v="failed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  <n v="2016"/>
    <x v="19"/>
    <x v="1"/>
  </r>
  <r>
    <n v="2426"/>
    <s v="The Low-Calorie Food Truck"/>
    <s v="Aspiring to create a food truck with many delicious low calorie meals to encourage healthy eating while enjoying every bite."/>
    <s v="food"/>
    <n v="20000"/>
    <n v="0"/>
    <s v="failed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n v="2015"/>
    <x v="19"/>
    <x v="1"/>
  </r>
  <r>
    <n v="2427"/>
    <s v="Wraps in a snap. Fast lunch with a gourmet punch!"/>
    <s v="Fast and simple lunches for those on the go.  All (lunch) deals $10 or less."/>
    <b v="0"/>
    <n v="50000"/>
    <n v="1"/>
    <s v="failed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  <n v="2016"/>
    <x v="19"/>
    <x v="1"/>
  </r>
  <r>
    <n v="2428"/>
    <s v="Premium Burgers"/>
    <s v="From Moo 2 You! We want to offer premium burgers to a taco flooded environment."/>
    <b v="0"/>
    <n v="35000"/>
    <n v="1"/>
    <s v="failed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  <n v="2015"/>
    <x v="1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b v="0"/>
    <n v="140000"/>
    <n v="2005"/>
    <s v="failed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n v="2016"/>
    <x v="19"/>
    <x v="1"/>
  </r>
  <r>
    <n v="2430"/>
    <s v="It's so cute! - Great food!"/>
    <s v="This little guy will be circling the streets of Brickell &amp; Wynwood in Miami serving Venezuelan dishes. It needs TLC and some equipment"/>
    <b v="0"/>
    <n v="3000"/>
    <n v="21"/>
    <s v="failed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  <n v="2016"/>
    <x v="19"/>
    <x v="1"/>
  </r>
  <r>
    <n v="2431"/>
    <s v="Murphy's good eatin'"/>
    <s v="Go to Colorado and run a food truck with homemade food of all kinds."/>
    <b v="0"/>
    <n v="100000"/>
    <n v="2"/>
    <s v="failed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  <n v="2016"/>
    <x v="19"/>
    <x v="1"/>
  </r>
  <r>
    <n v="2432"/>
    <s v="funding for bbq trailer"/>
    <s v="Looking to start competition cooking and need start-up help.  Offering brisket tasting to all contributors."/>
    <b v="0"/>
    <n v="14000"/>
    <n v="2"/>
    <s v="failed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  <n v="2015"/>
    <x v="19"/>
    <x v="1"/>
  </r>
  <r>
    <n v="2433"/>
    <s v="TWIZTID CREATIONS"/>
    <s v="I want to create an amazing menu that no one eals has.I have great ideas like a non-traditional pb&amp;j thats wraped in an eggroll &amp; fried"/>
    <b v="0"/>
    <n v="10000"/>
    <n v="0"/>
    <s v="failed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n v="2016"/>
    <x v="19"/>
    <x v="1"/>
  </r>
  <r>
    <n v="2434"/>
    <s v="Fresh fruit and veggies for the hood!"/>
    <s v="Mobile food truck loaded with locally grown fresh fruits and veggies. Caters to the inner-city and zip codes known as food deserts."/>
    <b v="0"/>
    <n v="20000"/>
    <n v="26"/>
    <s v="failed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  <n v="2015"/>
    <x v="19"/>
    <x v="1"/>
  </r>
  <r>
    <n v="2435"/>
    <s v="Paleo food as a Take Away-food, order and pay in the app"/>
    <s v="Healthy, paleo food nearby gym and office areas. You pic your order and pay in the app and pic your time for just pic up the food."/>
    <s v="food"/>
    <n v="250000"/>
    <n v="1224"/>
    <s v="failed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  <n v="2015"/>
    <x v="19"/>
    <x v="1"/>
  </r>
  <r>
    <n v="2436"/>
    <s v="Waistband: Solar Powered Vegan Quality of Life Truck"/>
    <s v="A sustainable vegan food truck. Locally and solar powered. Mission: hydroponic farms &amp; non profit eateries in impoverished lands by'30."/>
    <b v="0"/>
    <n v="117000"/>
    <n v="45"/>
    <s v="failed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  <n v="2015"/>
    <x v="19"/>
    <x v="1"/>
  </r>
  <r>
    <n v="2437"/>
    <s v="Cuppa Gumbos"/>
    <s v="Homemade Gumbo, Stews and Curry to be served hot and fresh everyday at any festival or concert we can attend."/>
    <b v="0"/>
    <n v="8000"/>
    <n v="0"/>
    <s v="failed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n v="2015"/>
    <x v="19"/>
    <x v="1"/>
  </r>
  <r>
    <n v="2438"/>
    <s v="FOOD|Art"/>
    <s v="I'm starting a catering and food truck business of southern comfort food. My FOOD is my Art!  _x000a_Thanks for you help!"/>
    <b v="0"/>
    <n v="15000"/>
    <n v="50"/>
    <s v="failed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  <n v="2015"/>
    <x v="19"/>
    <x v="1"/>
  </r>
  <r>
    <n v="2439"/>
    <s v="Pillow Puffs Concessions"/>
    <s v="Expand cotton candy concession to include other foods and purchase a trailer to haul._x000a_Purchase unstuffed pets to fill with cotton candy"/>
    <b v="0"/>
    <n v="10000"/>
    <n v="0"/>
    <s v="failed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n v="2015"/>
    <x v="19"/>
    <x v="1"/>
  </r>
  <r>
    <n v="2440"/>
    <s v="The first green Food Truck in Phnom Penh"/>
    <s v="Starting a entire clean energy food truck and set a new standard for Cambodia"/>
    <s v="food"/>
    <n v="5000"/>
    <n v="10"/>
    <s v="failed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  <n v="2016"/>
    <x v="19"/>
    <x v="1"/>
  </r>
  <r>
    <n v="2441"/>
    <s v="Bring Alchemy Pops to the People!"/>
    <s v="YOU can help Alchemy Pops POP up on a street near you!"/>
    <b v="0"/>
    <n v="7500"/>
    <n v="8091"/>
    <s v="successful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n v="2015"/>
    <x v="33"/>
    <x v="0"/>
  </r>
  <r>
    <n v="2442"/>
    <s v="Young Mountain Tea: A New White Tea from India's Himalayas"/>
    <s v="The first tea from a new sustainable tea region in India's young, rising Himalayas."/>
    <b v="0"/>
    <n v="24000"/>
    <n v="30226"/>
    <s v="successful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n v="2015"/>
    <x v="33"/>
    <x v="0"/>
  </r>
  <r>
    <n v="2443"/>
    <s v="VEGA: One-of-A-Kind Coffee that Changes Lives"/>
    <s v="We empower coffee farmers to process their own premium beans, and connect them directly with coffee lovers on our online marketplace."/>
    <b v="0"/>
    <n v="20000"/>
    <n v="40502.99"/>
    <s v="successful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n v="2014"/>
    <x v="33"/>
    <x v="0"/>
  </r>
  <r>
    <n v="2444"/>
    <s v="Trish's Truffles &amp; Sweet Treats."/>
    <s v="Chocolate Truffles &amp; Sweet Treats handcrafted the European traditional way.  One bite and you will always want to eat dessert first!"/>
    <b v="0"/>
    <n v="3000"/>
    <n v="3258"/>
    <s v="successful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n v="2016"/>
    <x v="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b v="0"/>
    <n v="5000"/>
    <n v="8640"/>
    <s v="successful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n v="2015"/>
    <x v="33"/>
    <x v="0"/>
  </r>
  <r>
    <n v="2446"/>
    <s v="Brooklyn Cookie Company is growing!"/>
    <s v="The Brooklyn Cookie Company plans to bring our signature &quot;Mushroom&quot; Meringue Cookies and Just Meringues! to stores around the country!"/>
    <b v="0"/>
    <n v="5000"/>
    <n v="8399"/>
    <s v="successful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n v="2016"/>
    <x v="33"/>
    <x v="0"/>
  </r>
  <r>
    <n v="2447"/>
    <s v="The Workingman's Cake by Delectabites"/>
    <s v="Some days you just need cake! Homemade cake, wild (and classic) flavors, icing on the inside and shipped fresh to your home or office!"/>
    <b v="0"/>
    <n v="2500"/>
    <n v="10680"/>
    <s v="successful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n v="2016"/>
    <x v="33"/>
    <x v="0"/>
  </r>
  <r>
    <n v="2448"/>
    <s v="Ninja Narwhal Coffee Company 13oz. Campfire Coffee Mug"/>
    <s v="New ninja-cool campfire coffee mug from Ninja Narwhal Coffee Company. Perfect for holding 13oz of the best coffee in the universe!"/>
    <b v="0"/>
    <n v="400"/>
    <n v="430"/>
    <s v="successful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n v="2016"/>
    <x v="33"/>
    <x v="0"/>
  </r>
  <r>
    <n v="2449"/>
    <s v="Born to Crunch - Jackson Holesome Granola"/>
    <s v="Wholesome, gluten-free, crunchy granola hand-baked in Jackson, WY. Rich in protein, omega 3's, and fiber. Help me get it to you!"/>
    <b v="0"/>
    <n v="10000"/>
    <n v="10800"/>
    <s v="successful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n v="2014"/>
    <x v="33"/>
    <x v="0"/>
  </r>
  <r>
    <n v="2450"/>
    <s v="Old Coast Ales: Brewery and Taproom"/>
    <s v="Old Coast Ales will be St. Augustine's very own micro brewery where our focus will be on creating unique and traditional beer styles."/>
    <b v="0"/>
    <n v="15000"/>
    <n v="15230.03"/>
    <s v="successful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n v="2014"/>
    <x v="33"/>
    <x v="0"/>
  </r>
  <r>
    <n v="2451"/>
    <s v="Boss Balls Protein Balls"/>
    <s v="Meet the best tasting high protein, low sugar protein snack on the planet. Guaranteed to turn you into a stone cold fox."/>
    <b v="0"/>
    <n v="10000"/>
    <n v="11545"/>
    <s v="successful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n v="2017"/>
    <x v="33"/>
    <x v="0"/>
  </r>
  <r>
    <n v="2452"/>
    <s v="Kickstart for a Startup Nebraska Food Business"/>
    <s v="Italian inspired sauce with a spice and heat that make this simple Red Sauce unique! This company name still remains a secret, for now!"/>
    <s v="food"/>
    <n v="600"/>
    <n v="801"/>
    <s v="successful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n v="2015"/>
    <x v="33"/>
    <x v="0"/>
  </r>
  <r>
    <n v="2453"/>
    <s v="Bounce Jerky - Natural - Hand-Crafted - Quality"/>
    <s v="Creating naturally smoked Jerky without the use of artificial ingredients or preservatives. A healthier snack that taste great!"/>
    <b v="0"/>
    <n v="3000"/>
    <n v="4641"/>
    <s v="successful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n v="2017"/>
    <x v="33"/>
    <x v="0"/>
  </r>
  <r>
    <n v="2454"/>
    <s v="Bine Brewing - Brewed Within Reach"/>
    <s v="Beer. Delicious, Salem made beer. Only the freshest, small batch beer straight from the source. Our beer is brewed within reach."/>
    <b v="0"/>
    <n v="35000"/>
    <n v="35296"/>
    <s v="successful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n v="2017"/>
    <x v="33"/>
    <x v="0"/>
  </r>
  <r>
    <n v="2455"/>
    <s v="Yo Mama's Sauces &amp; Rubs"/>
    <s v="Mama wants everyone to try her secret recipes for sauces and rubs. She uses only the freshest ingredients for them."/>
    <b v="0"/>
    <n v="300"/>
    <n v="546"/>
    <s v="successful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n v="2016"/>
    <x v="33"/>
    <x v="0"/>
  </r>
  <r>
    <n v="2456"/>
    <s v="Beef Sticks to Chomp On!!"/>
    <s v="These beef sticks will make your taste buds dance with happiness. Plus they are healthier than most available today!"/>
    <b v="0"/>
    <n v="1500"/>
    <n v="2713"/>
    <s v="successful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n v="2017"/>
    <x v="33"/>
    <x v="0"/>
  </r>
  <r>
    <n v="2457"/>
    <s v="NDWK The North Dakota Wine Kitchen"/>
    <s v="If you love wine, and have ever dreamed of crafting your own. You can in 3 easy steps.  Sample~Sprinkle~Savor."/>
    <b v="0"/>
    <n v="23000"/>
    <n v="23530"/>
    <s v="successful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n v="2016"/>
    <x v="33"/>
    <x v="0"/>
  </r>
  <r>
    <n v="2458"/>
    <s v="Smoke, Loaf &amp; Saucer"/>
    <s v="Three ladies starting a small bakery/toast bar concept @SmorgasburgLA.  House made pastries and bread using local and fun ingredients."/>
    <s v="Comedy"/>
    <n v="5000"/>
    <n v="5509"/>
    <s v="successful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n v="2016"/>
    <x v="33"/>
    <x v="0"/>
  </r>
  <r>
    <n v="2459"/>
    <s v="Amy's Cupcake Shoppe, Bringing sweet treats to Hopkins"/>
    <s v="Bringing delicious, scratch-made, baked goods to mainstreet Hopkins, MN. Specializing in cupcakes, cakes, cookies, and French macarons."/>
    <b v="0"/>
    <n v="30000"/>
    <n v="30675"/>
    <s v="successful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n v="2016"/>
    <x v="33"/>
    <x v="0"/>
  </r>
  <r>
    <n v="2460"/>
    <s v="Grano: The Good Place to Get Great Bread"/>
    <s v="A humble and homey bakery passionately obsessed with good bread. Grano will fast become your favorite neighborhood food hub."/>
    <b v="0"/>
    <n v="8500"/>
    <n v="8567"/>
    <s v="successful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n v="2016"/>
    <x v="33"/>
    <x v="0"/>
  </r>
  <r>
    <n v="2461"/>
    <s v="Christian &amp; The Sinners"/>
    <s v="Songs of faith and worship that are so deeply spiritual you could sing them in church, so down to earth you could play them in a bar."/>
    <b v="0"/>
    <n v="7500"/>
    <n v="7785"/>
    <s v="successful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n v="2011"/>
    <x v="14"/>
    <x v="0"/>
  </r>
  <r>
    <n v="2462"/>
    <s v="Help CHURCHES turn this song into an LGBT anthem!"/>
    <s v="CHURCHES, an indie rock band from Oakland, CA, is recording a new single about marriage equality and pressing it to 7&quot; vinyl."/>
    <b v="0"/>
    <n v="3000"/>
    <n v="3321.25"/>
    <s v="successful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n v="2012"/>
    <x v="14"/>
    <x v="0"/>
  </r>
  <r>
    <n v="2463"/>
    <s v="Emma Ate the Lion &quot;Songs Two Count Too&quot;"/>
    <s v="Emma Ate The Lion's debut full length album"/>
    <b v="0"/>
    <n v="2000"/>
    <n v="2325"/>
    <s v="successful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n v="2013"/>
    <x v="14"/>
    <x v="0"/>
  </r>
  <r>
    <n v="2464"/>
    <s v="The Enemy Feathers NEW EP"/>
    <s v="The Enemy Feathers are passing the proverbial hat to see if we can raise enough money to complete Our NEW EP"/>
    <b v="0"/>
    <n v="2000"/>
    <n v="2222"/>
    <s v="successful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n v="2015"/>
    <x v="14"/>
    <x v="0"/>
  </r>
  <r>
    <n v="2465"/>
    <s v="The Lion Oh My - Our first full length release"/>
    <s v="An indie band from Spokane, WA looking to master and package their first full length album."/>
    <b v="0"/>
    <n v="700"/>
    <n v="1261"/>
    <s v="successful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n v="2012"/>
    <x v="14"/>
    <x v="0"/>
  </r>
  <r>
    <n v="2466"/>
    <s v="Jesse Alexander's Independent Debut Album"/>
    <s v="With big dreams and big sounds, Jesse Alexander's Debut album titled &quot;For Once&quot; brings Indie Rock to a whole new level."/>
    <b v="0"/>
    <n v="2500"/>
    <n v="2500"/>
    <s v="successful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n v="2013"/>
    <x v="14"/>
    <x v="1"/>
  </r>
  <r>
    <n v="2467"/>
    <s v="Nature Boy Explorer EP"/>
    <s v="We've finished our first EP and we're taking it on the road in three weeks! Help us fund manufacturing?"/>
    <b v="0"/>
    <n v="1000"/>
    <n v="1185"/>
    <s v="successful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n v="2012"/>
    <x v="14"/>
    <x v="0"/>
  </r>
  <r>
    <n v="2468"/>
    <s v="New &quot;Jesse Denaro&quot; Album!"/>
    <s v="Please donate, support &amp; share this project so that I may be able to record my new EP this fall!"/>
    <b v="0"/>
    <n v="2000"/>
    <n v="2144.34"/>
    <s v="successful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n v="2012"/>
    <x v="14"/>
    <x v="0"/>
  </r>
  <r>
    <n v="2469"/>
    <s v="Some Dark, Beautiful Morning - Greg Byers' EP"/>
    <s v="All the music for my EP of cello-fusion originals is complete. All I need now is your help to get it mastered &amp; pressed to CD &amp; vinyl!"/>
    <b v="0"/>
    <n v="1200"/>
    <n v="1364"/>
    <s v="successful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n v="2011"/>
    <x v="14"/>
    <x v="0"/>
  </r>
  <r>
    <n v="2470"/>
    <s v="Geoff Zimmerman's Urban-Folk/ Indie-Rock Album"/>
    <s v="Music is my passion.  I've been recording this album for 2 years now, and I just want the world to finally hear it!"/>
    <b v="0"/>
    <n v="1000"/>
    <n v="1031.6400000000001"/>
    <s v="successful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n v="2012"/>
    <x v="14"/>
    <x v="0"/>
  </r>
  <r>
    <n v="2471"/>
    <s v="Confused Disciples - &quot;Sleepamation&quot;"/>
    <s v="Confused Disciples' debut album &quot;Sleepamation&quot; is (finally) all recorded and mixed, now all that's left is mastering and duplication."/>
    <b v="0"/>
    <n v="500"/>
    <n v="640"/>
    <s v="successful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n v="2011"/>
    <x v="14"/>
    <x v="0"/>
  </r>
  <r>
    <n v="2472"/>
    <s v="Help Ben Hardt Release 3 Albums In 9 Months!"/>
    <s v="Help Ben Hardt release 3 albums in a 9 month span, telling the story of two lovers in London during WWII. All with strings, a rock band and more..."/>
    <b v="0"/>
    <n v="7500"/>
    <n v="10182.02"/>
    <s v="successful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n v="2010"/>
    <x v="14"/>
    <x v="0"/>
  </r>
  <r>
    <n v="2473"/>
    <s v="Mike Midwestern &quot;Oh My Soul&quot; Album"/>
    <s v="Wrote some new songs and it turned into an album. I even have a title already, &quot;Oh My Soul&quot;. Would love your support!"/>
    <b v="0"/>
    <n v="2000"/>
    <n v="2000"/>
    <s v="successful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n v="2012"/>
    <x v="14"/>
    <x v="1"/>
  </r>
  <r>
    <n v="2474"/>
    <s v="Suggestion's Upcoming Album!"/>
    <s v="Even though were still recording our first album, were taking pre orders to help with manufacturing costs. We have a lot to cover with this CD/ DVD. "/>
    <b v="0"/>
    <n v="5000"/>
    <n v="5000.18"/>
    <s v="successful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n v="2010"/>
    <x v="14"/>
    <x v="1"/>
  </r>
  <r>
    <n v="2475"/>
    <s v="BRANDTSON - &quot;Send Us A Signal&quot; Vinyl LP"/>
    <s v="Help BRANDTSON and DREAMOVERrecords press their 2004 record, &quot;Send Us A Signal&quot;."/>
    <b v="0"/>
    <n v="2500"/>
    <n v="2618"/>
    <s v="successful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n v="2010"/>
    <x v="14"/>
    <x v="0"/>
  </r>
  <r>
    <n v="2476"/>
    <s v="Arts &amp; Crafts"/>
    <s v="Eleven songs, the accumulation of several memorable occurrences in a sleepy town; stories of fiction &amp; fact."/>
    <b v="0"/>
    <n v="3200"/>
    <n v="3360.72"/>
    <s v="successful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n v="2014"/>
    <x v="14"/>
    <x v="0"/>
  </r>
  <r>
    <n v="2477"/>
    <s v="Debut Album"/>
    <s v="Releasing my first album in August, and I need your help in order to get it done!"/>
    <b v="0"/>
    <n v="750"/>
    <n v="1285"/>
    <s v="successful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n v="2012"/>
    <x v="1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b v="0"/>
    <n v="8000"/>
    <n v="10200"/>
    <s v="successful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n v="2012"/>
    <x v="14"/>
    <x v="0"/>
  </r>
  <r>
    <n v="2479"/>
    <s v="FUEL FAKE NATIVES"/>
    <s v="Fake Natives is headed on tour this summer. Help them fill their tank with fossil fuels."/>
    <b v="0"/>
    <n v="300"/>
    <n v="400.33"/>
    <s v="successful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n v="2012"/>
    <x v="14"/>
    <x v="0"/>
  </r>
  <r>
    <n v="2480"/>
    <s v="Either, Either EP"/>
    <s v="We are a band from Long Beach, Ca looking to record our first EP. Any little bit counts and your support would mean the world to us!"/>
    <b v="0"/>
    <n v="2000"/>
    <n v="2000"/>
    <s v="successful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n v="2015"/>
    <x v="14"/>
    <x v="1"/>
  </r>
  <r>
    <n v="2481"/>
    <s v="The Chrome Cranks launch PR campaign for new album!"/>
    <s v="To support the media blitz for their brand-new album, the band is offering a Kickstarter-only EP and other amazing premiums."/>
    <b v="0"/>
    <n v="4000"/>
    <n v="4516.4399999999996"/>
    <s v="successful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n v="2012"/>
    <x v="14"/>
    <x v="0"/>
  </r>
  <r>
    <n v="2482"/>
    <s v="Journey to Japan"/>
    <s v="Singer Jude Roberts has been asked to perform his song &quot;The Flood&quot;  in Hiroshima.  You can assist in making this opportunity a reality."/>
    <b v="0"/>
    <n v="1000"/>
    <n v="1001"/>
    <s v="successful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n v="2011"/>
    <x v="14"/>
    <x v="1"/>
  </r>
  <r>
    <n v="2483"/>
    <s v="Intangible Animal's &quot;Oh The Humanity&quot; Tour"/>
    <s v="Send Intangible Animal on our first West Coast Tour!!! The fate of the world rests in your hands."/>
    <b v="0"/>
    <n v="1100"/>
    <n v="1251"/>
    <s v="successful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n v="2012"/>
    <x v="14"/>
    <x v="0"/>
  </r>
  <r>
    <n v="2484"/>
    <s v="Kickstart Kiya Heartwood's &quot;Bold Swimmer&quot; solo CD."/>
    <s v="A solo roots/rock CD written by award winning singer-songwriter Kiya Heartwood and produced by Grammy nominated producer Mark Hallman."/>
    <b v="0"/>
    <n v="3500"/>
    <n v="4176.1099999999997"/>
    <s v="successful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n v="2011"/>
    <x v="14"/>
    <x v="0"/>
  </r>
  <r>
    <n v="2485"/>
    <s v="Calli Dollinger and The Dusters Fall Tour Fund"/>
    <s v="We're trying to fund a fall tour to Dallas,  where we will record our debut album with Grammy award-winning producer, Stuart Sikes."/>
    <b v="0"/>
    <n v="2000"/>
    <n v="2065"/>
    <s v="successful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n v="2011"/>
    <x v="14"/>
    <x v="0"/>
  </r>
  <r>
    <n v="2486"/>
    <s v="Help Michael Trieb make CD's for his new EP!"/>
    <s v="I'm just about finished recording my new EP &quot;Gypsy Wind,&quot; but I need help w/making CD's for you to hold in your hands!  And listen to!"/>
    <b v="0"/>
    <n v="300"/>
    <n v="797"/>
    <s v="successful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n v="2012"/>
    <x v="14"/>
    <x v="0"/>
  </r>
  <r>
    <n v="2487"/>
    <s v="Copyrighting 1978 Champs Finished Album"/>
    <s v="Raise enough money to fund the copyright cost for the full length indie rock record we spent the year recording."/>
    <b v="0"/>
    <n v="1500"/>
    <n v="1500.76"/>
    <s v="successful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n v="2012"/>
    <x v="14"/>
    <x v="1"/>
  </r>
  <r>
    <n v="2488"/>
    <s v="Pull Some Strings For Jameson Elder"/>
    <s v="Nashville independent singer/songwriter Jameson Elder making a new album! Check out the video to preview the single &quot;Take Me Back&quot;!"/>
    <b v="0"/>
    <n v="3000"/>
    <n v="3201"/>
    <s v="successful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n v="2011"/>
    <x v="14"/>
    <x v="0"/>
  </r>
  <r>
    <n v="2489"/>
    <s v="&quot;Death Anxiety&quot;, a new album by Pocket Vinyl"/>
    <s v="A new Pocket Vinyl album focusing on all things about death: what it is, feels like, leads to, and how the idea of God fits into it."/>
    <b v="0"/>
    <n v="3500"/>
    <n v="4678.5"/>
    <s v="successful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n v="2013"/>
    <x v="14"/>
    <x v="0"/>
  </r>
  <r>
    <n v="2490"/>
    <s v="The Offbeats Summer Tour 2012"/>
    <s v="We are trying to fund our first multi-state tour this summer in an effort to get our music out to as many people as possible."/>
    <b v="0"/>
    <n v="500"/>
    <n v="607"/>
    <s v="successful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n v="2012"/>
    <x v="14"/>
    <x v="0"/>
  </r>
  <r>
    <n v="2491"/>
    <s v="Nathan Evans - Remove The Illusion EP "/>
    <s v="Nathan Evans, instrumental rock guitarist and official V3fights.com artist, is releasing his first solo EP entitled Remove The Illusion"/>
    <b v="0"/>
    <n v="500"/>
    <n v="516"/>
    <s v="successful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n v="2010"/>
    <x v="14"/>
    <x v="0"/>
  </r>
  <r>
    <n v="2492"/>
    <s v="SUPER NICE EP 2012"/>
    <s v="We're a band from Hawaii trying to produce our first EP and we need help!"/>
    <b v="0"/>
    <n v="600"/>
    <n v="750"/>
    <s v="successful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n v="2012"/>
    <x v="14"/>
    <x v="0"/>
  </r>
  <r>
    <n v="2493"/>
    <s v="Lets Make A Record Together!"/>
    <s v="Making the record I've always dreamed of, and I want you to be part of the journey. Join me and let's make a great album together!"/>
    <b v="0"/>
    <n v="20000"/>
    <n v="25740"/>
    <s v="successful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n v="2013"/>
    <x v="14"/>
    <x v="0"/>
  </r>
  <r>
    <n v="2494"/>
    <s v="Motive Makes a Man - Heavy Boots Album Production"/>
    <s v="Multi-Instrumentalist Ace Waters' new double album with 2+hours of music needs to be professionally made and replicated."/>
    <b v="0"/>
    <n v="1500"/>
    <n v="1515.08"/>
    <s v="successful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n v="2012"/>
    <x v="14"/>
    <x v="0"/>
  </r>
  <r>
    <n v="2495"/>
    <s v="Vinyl Pressing for &quot;Nine Different Kinds of Gone&quot;"/>
    <s v="World-class musicians pay tribute to Kenny Childers, one of Indiana's best songwriters. MFT is pressing the album on double vinyl."/>
    <b v="0"/>
    <n v="1500"/>
    <n v="1913.05"/>
    <s v="successful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n v="2012"/>
    <x v="14"/>
    <x v="0"/>
  </r>
  <r>
    <n v="2496"/>
    <s v="Lynn Haven - The First Album, &quot;Fair Weather Friends&quot;"/>
    <s v="Be a part of making the first Lynn Haven album, &quot;Fair Weather Friends.&quot;"/>
    <b v="0"/>
    <n v="6000"/>
    <n v="6000"/>
    <s v="successful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n v="2013"/>
    <x v="14"/>
    <x v="1"/>
  </r>
  <r>
    <n v="2497"/>
    <s v="New Joe Rut Album: Live From the Great American Music Hall"/>
    <s v="Joe Rut captures his eccentrically funny and moving songs live with an 8-piece band + special guests.  Help him release it!!!"/>
    <b v="0"/>
    <n v="4000"/>
    <n v="4510.8599999999997"/>
    <s v="successful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n v="2011"/>
    <x v="14"/>
    <x v="0"/>
  </r>
  <r>
    <n v="2498"/>
    <s v="Race Bandit's Debut EP Validated"/>
    <s v="We've been working hard on getting our music out and we are taking the final steps to releasing our EP, but we need your help."/>
    <b v="0"/>
    <n v="1000"/>
    <n v="1056"/>
    <s v="successful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n v="2015"/>
    <x v="14"/>
    <x v="0"/>
  </r>
  <r>
    <n v="2499"/>
    <s v="Ryan Hamilton : UK House Party Tour 2013"/>
    <s v="Ryan is headed to the UK for a series of Private House Parties! He needs your help. Don't miss your chance to be a part of the fun!"/>
    <b v="0"/>
    <n v="4000"/>
    <n v="8105"/>
    <s v="successful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n v="2012"/>
    <x v="14"/>
    <x v="0"/>
  </r>
  <r>
    <n v="2500"/>
    <s v="Completing &quot;God's Justice&quot;"/>
    <s v="ST's 4th LP has been tracked and mixed, but before he can set it free upon the world, it needs proper mastering and pressing!"/>
    <b v="0"/>
    <n v="600"/>
    <n v="680"/>
    <s v="successful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n v="2012"/>
    <x v="14"/>
    <x v="0"/>
  </r>
  <r>
    <n v="2501"/>
    <s v="The Bent King board game cafÃ© and wine lounge"/>
    <s v="Locally owned board game cafÃ© focused on keeping it local with fresh food, craft beer, wine, and, of course, all your favourite games!"/>
    <b v="0"/>
    <n v="11000"/>
    <n v="281"/>
    <s v="failed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n v="2015"/>
    <x v="34"/>
    <x v="1"/>
  </r>
  <r>
    <n v="2502"/>
    <s v="Cupcake Chaos"/>
    <s v="A small sweet shop featuring the cupcake variety offered by Cupcake Chaos, candy, cotton candy, shakes and malts, located in Dalhart,TX"/>
    <b v="0"/>
    <n v="110000"/>
    <n v="86"/>
    <s v="failed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  <n v="2014"/>
    <x v="34"/>
    <x v="1"/>
  </r>
  <r>
    <n v="2503"/>
    <s v="Cardinal Bistro BYOB Start Up"/>
    <s v="Cardinal Bistro will be Contemporary American dinning establishment based in Ventnor, NJ featuring local, seasonal ingredients."/>
    <b v="0"/>
    <n v="10000"/>
    <n v="0"/>
    <s v="failed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n v="2016"/>
    <x v="34"/>
    <x v="1"/>
  </r>
  <r>
    <n v="2504"/>
    <s v="Halal Restaurant and Internet Cafe"/>
    <s v="Halal Restaurant and Internet Cafe 20 percent of profits will go to building masjids."/>
    <b v="0"/>
    <n v="35000"/>
    <n v="0"/>
    <s v="failed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n v="2014"/>
    <x v="34"/>
    <x v="1"/>
  </r>
  <r>
    <n v="2505"/>
    <s v="PASTATUTION"/>
    <s v="PASTATUTION- The act or practice of engaging in Pasta Making for money.  _x000a__x000a_Help us get the Arcobaleno Pasta Extruder!"/>
    <b v="0"/>
    <n v="7000"/>
    <n v="0"/>
    <s v="failed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n v="2015"/>
    <x v="34"/>
    <x v="1"/>
  </r>
  <r>
    <n v="2506"/>
    <s v="Bowlz Cafe, Hull"/>
    <s v="Love cereal as much as we do? Then we need your help! We are opening a worldwide cereal cafe, serving the best in imported cereals!"/>
    <b v="0"/>
    <n v="5000"/>
    <n v="30"/>
    <s v="failed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  <n v="2015"/>
    <x v="34"/>
    <x v="1"/>
  </r>
  <r>
    <n v="2507"/>
    <s v="Help Cafe Talavera get a New Kitchen!"/>
    <s v="Unique dishes for a unique city!."/>
    <b v="0"/>
    <n v="42850"/>
    <n v="0"/>
    <s v="failed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n v="2015"/>
    <x v="34"/>
    <x v="1"/>
  </r>
  <r>
    <n v="2508"/>
    <s v="Silver Linning Gourmet Fudge"/>
    <s v="I make Amazing homemade fudge available in 18 flavors. I want to open my own business to be able to let my area eat my incredible fudge"/>
    <b v="0"/>
    <n v="20000"/>
    <n v="0"/>
    <s v="failed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n v="2014"/>
    <x v="34"/>
    <x v="1"/>
  </r>
  <r>
    <n v="2509"/>
    <s v="&quot;Chuck J. Brubecker&quot;"/>
    <s v="Relax in a new Cheesecake Lounge in London, serving freshly made cheesecakes, all day and all night, along with great coffees and teas."/>
    <b v="0"/>
    <n v="95000"/>
    <n v="1000"/>
    <s v="failed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n v="2015"/>
    <x v="34"/>
    <x v="1"/>
  </r>
  <r>
    <n v="2510"/>
    <s v="Dugout Dogs, Americas love of hot dogs and baseball!"/>
    <s v="Dugout Dogs will be specializing in the many hot dog and sausage styles sold at baseball parks around Major League Baseball (MLB)."/>
    <b v="0"/>
    <n v="50000"/>
    <n v="75"/>
    <s v="failed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  <n v="2015"/>
    <x v="34"/>
    <x v="1"/>
  </r>
  <r>
    <n v="2511"/>
    <s v="loluli's"/>
    <s v="Fresh Fast Food. A bbq ramen bar thats healthy, tasty and made to order right in front of your eyes....... From flame to bowl"/>
    <b v="0"/>
    <n v="100000"/>
    <n v="0"/>
    <s v="failed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n v="2016"/>
    <x v="34"/>
    <x v="1"/>
  </r>
  <r>
    <n v="2512"/>
    <s v="Somethin' Tasty"/>
    <s v="Somethin' Tasty is a unique coffee, pastry &amp; retail store. We consign from all local sources: pottery, glass &amp; art."/>
    <b v="0"/>
    <n v="1150"/>
    <n v="0"/>
    <s v="failed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n v="2014"/>
    <x v="34"/>
    <x v="1"/>
  </r>
  <r>
    <n v="2513"/>
    <s v="Yahu Restaurants"/>
    <s v="Wir wollen einen Ort erschaffen an dem man sich wohlfÃ¼hlen kann, ein Ort an dem die Gedanken frei sind und man das Essen genieÃŸen kann."/>
    <b v="0"/>
    <n v="180000"/>
    <n v="0"/>
    <s v="failed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n v="2016"/>
    <x v="34"/>
    <x v="1"/>
  </r>
  <r>
    <n v="2514"/>
    <s v="Lunch For Tots"/>
    <s v="My little cafe has been challenged to provide healthy, fun lunches to kids at a Montessori School. Local/organic as much as possible."/>
    <s v="Comedy"/>
    <n v="12000"/>
    <n v="210"/>
    <s v="failed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  <n v="2014"/>
    <x v="34"/>
    <x v="1"/>
  </r>
  <r>
    <n v="2515"/>
    <s v="The Barrel Room Restaurant &amp; Tavern"/>
    <s v="The Barrel Room SF is moving to a new location in San Francisco with a 60-seat restaurant &amp; full liquor. Help us make our move amazing!"/>
    <b v="0"/>
    <n v="5000"/>
    <n v="930"/>
    <s v="failed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n v="2015"/>
    <x v="34"/>
    <x v="1"/>
  </r>
  <r>
    <n v="2516"/>
    <s v="Morning Glory"/>
    <s v="Hi, everyone my name is Alex, and i want to create not just a cafe spot, but a place that gives everyone a nice warm homey feeling."/>
    <b v="0"/>
    <n v="22000"/>
    <n v="0"/>
    <s v="failed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n v="2014"/>
    <x v="34"/>
    <x v="1"/>
  </r>
  <r>
    <n v="2517"/>
    <s v="The Canteen"/>
    <s v="KICK START US! Chef-driven dining experience offering a multi-course tasteful and playful menu that hems in familiar seasonal comfort."/>
    <b v="0"/>
    <n v="18000"/>
    <n v="1767"/>
    <s v="failed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n v="2015"/>
    <x v="34"/>
    <x v="1"/>
  </r>
  <r>
    <n v="2518"/>
    <s v="Southern California's Backroad Eateries"/>
    <s v="I am traveling the backroads of Southern California, to discover the best out-of-the-way eateries the area has to offer"/>
    <b v="0"/>
    <n v="5000"/>
    <n v="0"/>
    <s v="failed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n v="2014"/>
    <x v="34"/>
    <x v="1"/>
  </r>
  <r>
    <n v="2519"/>
    <s v="Kelli's Kitchen"/>
    <s v="Better than your mom's, better than Cracker Barrel, only at Kelli's Kitchen (all from scratch)."/>
    <s v="food"/>
    <n v="150000"/>
    <n v="65"/>
    <s v="failed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n v="2014"/>
    <x v="34"/>
    <x v="1"/>
  </r>
  <r>
    <n v="2520"/>
    <s v="The Aurora Outpost Restaurant/NightClub"/>
    <s v="Aurora restaurant/night club, a Star Wars/Star Trek Science fiction community gathering place and club in the Tulsa/Oklahoma city area."/>
    <b v="0"/>
    <n v="100000"/>
    <n v="0"/>
    <s v="failed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n v="2016"/>
    <x v="3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b v="0"/>
    <n v="12500"/>
    <n v="13685.99"/>
    <s v="successful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n v="2015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b v="0"/>
    <n v="5000"/>
    <n v="5000"/>
    <s v="successful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n v="2016"/>
    <x v="35"/>
    <x v="1"/>
  </r>
  <r>
    <n v="2523"/>
    <s v="Pater Noster Project"/>
    <s v="PATER NOSTER (2003) by Thomas Oboe Lee, scored for baritone solo and string quartet.  Hauntingly beautiful, yet never performed."/>
    <b v="0"/>
    <n v="900"/>
    <n v="1408"/>
    <s v="successful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n v="2014"/>
    <x v="35"/>
    <x v="0"/>
  </r>
  <r>
    <n v="2524"/>
    <s v="Les Bostonades' First CD"/>
    <s v="We're bringing some of our favorite music from the past 10 years to disc for the first time ever."/>
    <b v="0"/>
    <n v="7500"/>
    <n v="7620"/>
    <s v="successful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n v="2014"/>
    <x v="35"/>
    <x v="0"/>
  </r>
  <r>
    <n v="2525"/>
    <s v="Jenny &amp; Rossâ”‚To Sing in Germany"/>
    <s v="Husband and wife operatic team specializing in German opera. Fundraising for an audition tour of Germany."/>
    <b v="0"/>
    <n v="8000"/>
    <n v="8026"/>
    <s v="successful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n v="2012"/>
    <x v="35"/>
    <x v="1"/>
  </r>
  <r>
    <n v="2526"/>
    <s v="10 Years and Counting...a new album by Valor Brass!"/>
    <s v="New music and arrangements, amazing sound, brass chamber music at the highest level!  Be a part of our community!"/>
    <b v="0"/>
    <n v="4000"/>
    <n v="4518"/>
    <s v="successful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n v="2014"/>
    <x v="35"/>
    <x v="0"/>
  </r>
  <r>
    <n v="2527"/>
    <s v="Britten in Song: A Centennial Celebration"/>
    <s v="Five Programs of Benjamin Britten's vocal works featuring over 20 extraordinary vocalists and pianists."/>
    <b v="0"/>
    <n v="4000"/>
    <n v="4085"/>
    <s v="successful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n v="2013"/>
    <x v="35"/>
    <x v="0"/>
  </r>
  <r>
    <n v="2528"/>
    <s v="Three Voices"/>
    <s v="I've been offered a contract with HatHut to record Feldman's 'Three Voices', which would be my first solo disc. I need your help!"/>
    <b v="0"/>
    <n v="4000"/>
    <n v="4289.99"/>
    <s v="successful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n v="2015"/>
    <x v="35"/>
    <x v="0"/>
  </r>
  <r>
    <n v="2529"/>
    <s v="UrbanArias is DC's Contemporary Opera Company"/>
    <s v="Opera. Short. New."/>
    <b v="0"/>
    <n v="6000"/>
    <n v="6257"/>
    <s v="successful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n v="2012"/>
    <x v="35"/>
    <x v="0"/>
  </r>
  <r>
    <n v="2530"/>
    <s v="OK Mozart Festival premiere by The Tulsa Youth Symphony"/>
    <s v="With your help the Tulsa Youth Symphony will have its premiere appearance at the opening of the OK Mozart Festival, June 6th"/>
    <b v="0"/>
    <n v="6500"/>
    <n v="6500"/>
    <s v="successful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n v="2015"/>
    <x v="35"/>
    <x v="1"/>
  </r>
  <r>
    <n v="2531"/>
    <s v="Modern Chamber Music"/>
    <s v="The first CD of chamber music composed by John Leupold to be released on PARMA records. The album features solo, duets, and a quartet."/>
    <b v="0"/>
    <n v="4500"/>
    <n v="4518"/>
    <s v="successful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n v="2015"/>
    <x v="35"/>
    <x v="1"/>
  </r>
  <r>
    <n v="2532"/>
    <s v="The Pacific Guitar Ensemble's Debut Recording!"/>
    <s v="Please help us record our first album, which will contain an exciting collection of works, old and new, for large guitar ensemble!"/>
    <b v="0"/>
    <n v="4000"/>
    <n v="5045"/>
    <s v="successful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n v="2012"/>
    <x v="35"/>
    <x v="0"/>
  </r>
  <r>
    <n v="2533"/>
    <s v="HOLOGRAPHIC - 2013 Concert and Commission Campaign"/>
    <s v="HOLOGRAPHIC is raising money for our 2013 live, four-concert new music project and to commission composer Jonathan Sokol!"/>
    <b v="0"/>
    <n v="7500"/>
    <n v="8300"/>
    <s v="successful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n v="2013"/>
    <x v="35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b v="0"/>
    <n v="2000"/>
    <n v="2100"/>
    <s v="successful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n v="2009"/>
    <x v="35"/>
    <x v="0"/>
  </r>
  <r>
    <n v="2535"/>
    <s v="Mark Hayes Requiem Recording"/>
    <s v="Mark Hayes: Requiem Recording"/>
    <b v="0"/>
    <n v="20000"/>
    <n v="20755"/>
    <s v="successful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n v="2014"/>
    <x v="35"/>
    <x v="0"/>
  </r>
  <r>
    <n v="2536"/>
    <s v="Become the subject of my next composition!"/>
    <s v="I create my solo piano Vignettes by encrypting someone's name in the melody. Next up is the fourth Vignette, and I need a subject!"/>
    <b v="0"/>
    <n v="25"/>
    <n v="29"/>
    <s v="successful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n v="2013"/>
    <x v="35"/>
    <x v="0"/>
  </r>
  <r>
    <n v="2537"/>
    <s v="The Philadelphia Opera Collective presents Susannah"/>
    <s v="When an innocent girl is seen bathing by local church elders, she becomes the target of travelling, revivalist preacher Olin Blitch."/>
    <b v="0"/>
    <n v="1000"/>
    <n v="1100"/>
    <s v="successful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n v="2011"/>
    <x v="35"/>
    <x v="0"/>
  </r>
  <r>
    <n v="2538"/>
    <s v="Me, Myself and Albinoni"/>
    <s v="I will record 2 of Tomaso Albinoni's concertos for 2 oboes playing both parts myself."/>
    <b v="0"/>
    <n v="18000"/>
    <n v="20343.169999999998"/>
    <s v="successful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n v="2013"/>
    <x v="35"/>
    <x v="0"/>
  </r>
  <r>
    <n v="2539"/>
    <s v="The Flying Gambas"/>
    <s v="Help ABS Academy musicians get their cellos, gambas, &amp; contrabasses to San Francisco by supporting their instruments' travel."/>
    <b v="0"/>
    <n v="10000"/>
    <n v="10025"/>
    <s v="successful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n v="2014"/>
    <x v="35"/>
    <x v="1"/>
  </r>
  <r>
    <n v="2540"/>
    <s v="Vladimir in Butterfly Country"/>
    <s v="â€œVladimir in Butterfly Countryâ€ is a chamber opera by composer Ann Callaway and Jaime Robles, which will premiere October 30, 2011."/>
    <b v="0"/>
    <n v="2500"/>
    <n v="2585"/>
    <s v="successful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n v="2011"/>
    <x v="35"/>
    <x v="0"/>
  </r>
  <r>
    <n v="2541"/>
    <s v="Completion of Unique Recording of British and Finnish Music"/>
    <s v="A debut CD of romantic Fantasies by young composers Bridge, Ireland, Sibelius and a premiere recording of Bergman Trio Op. 2 from 1939"/>
    <b v="0"/>
    <n v="3500"/>
    <n v="3746"/>
    <s v="successful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n v="2013"/>
    <x v="35"/>
    <x v="0"/>
  </r>
  <r>
    <n v="2542"/>
    <s v="Classical Music by Marquita"/>
    <s v="Marquita Renee Ntim records her first Classical Album, complete with her playing the viola, cello and singing opera."/>
    <b v="0"/>
    <n v="700"/>
    <n v="725"/>
    <s v="successful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n v="2013"/>
    <x v="35"/>
    <x v="0"/>
  </r>
  <r>
    <n v="2543"/>
    <s v="AM 1610 :: The Station &gt;&gt; Live Studio Project &gt; Phase 1"/>
    <s v="The Station in Hamtramck is supplementing our studio to accommodate live in-studio performances and recordings.   You can help. "/>
    <b v="0"/>
    <n v="250"/>
    <n v="391"/>
    <s v="successful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n v="2010"/>
    <x v="35"/>
    <x v="0"/>
  </r>
  <r>
    <n v="2544"/>
    <s v="Singing City Children's Choir"/>
    <s v="Bringing choral music and performance opportunities to under-served youth in West Philadelphia"/>
    <b v="0"/>
    <n v="5000"/>
    <n v="5041"/>
    <s v="successful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n v="2012"/>
    <x v="35"/>
    <x v="0"/>
  </r>
  <r>
    <n v="2545"/>
    <s v="Larchmere String Quartet Debut Album: Music by Stephan Krehl"/>
    <s v="We're recording our debut album: a CD of the string quartet and clarinet quintet by Stephan Krehl for the Naxos label"/>
    <b v="0"/>
    <n v="2000"/>
    <n v="3906"/>
    <s v="successful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n v="2015"/>
    <x v="35"/>
    <x v="0"/>
  </r>
  <r>
    <n v="2546"/>
    <s v="Cor Cantiamo's First Commercially Released Recording"/>
    <s v="We want to release an album of choral music by acclaimed Finnish composer Jaakko MÃ¤ntyjÃ¤rvi in 2014"/>
    <b v="0"/>
    <n v="3500"/>
    <n v="3910"/>
    <s v="successful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n v="2013"/>
    <x v="35"/>
    <x v="0"/>
  </r>
  <r>
    <n v="2547"/>
    <s v="Classical Guitar Music of Hawaii"/>
    <s v="A compilation of Guitar Music by composers Darin Au, Jeff Peterson, Byron Yasui, Bailey Matsuda, Ian O'Sullivan, and Michael Foumai."/>
    <b v="0"/>
    <n v="5500"/>
    <n v="6592"/>
    <s v="successful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n v="2012"/>
    <x v="35"/>
    <x v="0"/>
  </r>
  <r>
    <n v="2548"/>
    <s v="IYSO Orchestra Academy &amp; Symphonic Concert 2016"/>
    <s v="This is the embryo of the change for future ecosystem of musical art  in Indonesia. Please support us to realize our program on Oct 9!"/>
    <b v="0"/>
    <n v="6000"/>
    <n v="6111"/>
    <s v="successful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n v="2016"/>
    <x v="35"/>
    <x v="0"/>
  </r>
  <r>
    <n v="2549"/>
    <s v="The Miller's Wife, a new opera"/>
    <s v="A new opera in English by Mike Christie to be premiÃ¨red at the Arcola Theatre, London UK from 14th-17th August 2013."/>
    <b v="0"/>
    <n v="1570"/>
    <n v="1614"/>
    <s v="successful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n v="2013"/>
    <x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b v="0"/>
    <n v="6500"/>
    <n v="6555"/>
    <s v="successful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n v="2015"/>
    <x v="35"/>
    <x v="0"/>
  </r>
  <r>
    <n v="2551"/>
    <s v="Mozart Requiem with Bach Cantata 106 &amp; Brahms NÃ¤nie"/>
    <s v="KCS seeks your support to off-set the cost of assembling a professional 25 piece orchestra for two choral performances."/>
    <b v="0"/>
    <n v="3675"/>
    <n v="3775.5"/>
    <s v="successful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n v="2012"/>
    <x v="35"/>
    <x v="0"/>
  </r>
  <r>
    <n v="2552"/>
    <s v="DAVID, The Oratorio"/>
    <s v="World Premiere of a new oratorio with chorus, soloists, and orchestra, based on the Old Testament king and prophet, DAVID"/>
    <b v="0"/>
    <n v="3000"/>
    <n v="3195"/>
    <s v="successful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n v="2017"/>
    <x v="35"/>
    <x v="0"/>
  </r>
  <r>
    <n v="2553"/>
    <s v="Help Fund Tara's Album of Rare 18-19th Century Italian Songs"/>
    <s v="Help me be one of the first to record these beautiful songs and arrangements by 18-19th century masters of the classical guitar."/>
    <b v="0"/>
    <n v="1500"/>
    <n v="2333"/>
    <s v="successful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n v="2012"/>
    <x v="35"/>
    <x v="0"/>
  </r>
  <r>
    <n v="2554"/>
    <s v="Patagonia Winds: Wind Quintet Commission Project"/>
    <s v="Join forces with the Patagonia Winds to commission a new wind quintet to premiere at the 2015 National Flute Association Convention!"/>
    <b v="0"/>
    <n v="3000"/>
    <n v="3684"/>
    <s v="successful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n v="2015"/>
    <x v="35"/>
    <x v="0"/>
  </r>
  <r>
    <n v="2555"/>
    <s v="Send Brandon Rumsey to Brevard Music Center"/>
    <s v="At Brevard Music Center, a foremost summer music study program, I will compose a new work for large chamber ensemble for performance."/>
    <b v="0"/>
    <n v="2000"/>
    <n v="2147"/>
    <s v="successful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n v="2012"/>
    <x v="3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b v="0"/>
    <n v="745"/>
    <n v="786"/>
    <s v="successful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n v="2012"/>
    <x v="35"/>
    <x v="0"/>
  </r>
  <r>
    <n v="2557"/>
    <s v="European Tour"/>
    <s v="Raising money for our concert tour of Switzerland and Germany in June/July 2014"/>
    <b v="0"/>
    <n v="900"/>
    <n v="1066"/>
    <s v="successful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n v="2014"/>
    <x v="35"/>
    <x v="0"/>
  </r>
  <r>
    <n v="2558"/>
    <s v="Hopkins Sinfonia 2015 Season"/>
    <s v="The Hopkins Sinfonia is looking for your support to run our 2015 Season made up of five concerts."/>
    <b v="0"/>
    <n v="1250"/>
    <n v="1361"/>
    <s v="successful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n v="2015"/>
    <x v="35"/>
    <x v="0"/>
  </r>
  <r>
    <n v="2559"/>
    <s v="India Meets String Quartet"/>
    <s v="A concert of new music by four composers who have lived in India and been inspired by its music, with the Momenta String Quartet"/>
    <b v="0"/>
    <n v="800"/>
    <n v="890"/>
    <s v="successful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n v="2011"/>
    <x v="35"/>
    <x v="0"/>
  </r>
  <r>
    <n v="2560"/>
    <s v="Courting Rites of Cranes CD recording"/>
    <s v="New CD of favourite chamber music by Welsh composer Michael Parkin featuring debut recordings by outstanding young musicians."/>
    <b v="0"/>
    <n v="3000"/>
    <n v="3003"/>
    <s v="successful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n v="2015"/>
    <x v="35"/>
    <x v="1"/>
  </r>
  <r>
    <n v="2561"/>
    <s v="Project Bearnaise Trucks (Canceled)"/>
    <s v="Ever had chicken fingers smothered in bearnaise sauce, resting on a bed of your favorite rice? We need these meals on wheels."/>
    <b v="0"/>
    <n v="100000"/>
    <n v="0"/>
    <s v="canceled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n v="2015"/>
    <x v="19"/>
    <x v="1"/>
  </r>
  <r>
    <n v="2562"/>
    <s v="Jamaican food truck in Munich in the making! (Canceled)"/>
    <s v="Hail up - Wah gwaan ?_x000a_We are creating a foodtruck that will serve typical, traditional Jamaican jerk chicken/pork and more!"/>
    <s v="food"/>
    <n v="10000"/>
    <n v="75"/>
    <s v="canceled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  <n v="2016"/>
    <x v="19"/>
    <x v="1"/>
  </r>
  <r>
    <n v="2563"/>
    <s v="Phoenix Pearl Boba Tea Truck (Canceled)"/>
    <s v="Michigan based bubble tea and specialty ice cream food truck"/>
    <b v="0"/>
    <n v="20000"/>
    <n v="0"/>
    <s v="canceled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n v="2015"/>
    <x v="19"/>
    <x v="1"/>
  </r>
  <r>
    <n v="2564"/>
    <s v="Seaside Eddy's - Wheels on the Ground! (Canceled)"/>
    <s v="We want to bring the wonderful flavors of the Jersey Shore, my home, to my new home in Winnipeg, the center of Canada."/>
    <b v="0"/>
    <n v="40000"/>
    <n v="0"/>
    <s v="canceled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n v="2014"/>
    <x v="19"/>
    <x v="1"/>
  </r>
  <r>
    <n v="2565"/>
    <s v="The Sketchy Pelican (Canceled)"/>
    <s v="The Sketchy Pelican. Is my vision to bring raw, honest, soulful, creative, thoght provoking cuisine to food truck form"/>
    <b v="0"/>
    <n v="10000"/>
    <n v="100"/>
    <s v="canceled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n v="2016"/>
    <x v="19"/>
    <x v="1"/>
  </r>
  <r>
    <n v="2566"/>
    <s v="Mamma B's Pizza Get's Rolling (Canceled)"/>
    <s v="You can skip the hotdog cart and enjoy fresh, hot, delicious, handmade pizza when Mamma B's takes her show on the road!"/>
    <b v="0"/>
    <n v="35000"/>
    <n v="0"/>
    <s v="canceled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n v="2014"/>
    <x v="19"/>
    <x v="1"/>
  </r>
  <r>
    <n v="2567"/>
    <s v="Burgers and Babes Food Truck (Canceled)"/>
    <s v="You're leaving a Bar/Nightclub what else would you want more than to have a Juicy Burger and to see Beautiful Girls making it."/>
    <s v="food"/>
    <n v="45000"/>
    <n v="120"/>
    <s v="canceled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  <n v="2015"/>
    <x v="19"/>
    <x v="1"/>
  </r>
  <r>
    <n v="2568"/>
    <s v="Barney's, deliciously New York - Vintage 1972 Chevy P10"/>
    <s v="Barney's is seriously delicious New York food. Cooking everything from scratch on our American food truck. London here we come..."/>
    <b v="0"/>
    <n v="10000"/>
    <n v="50"/>
    <s v="canceled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  <n v="2016"/>
    <x v="19"/>
    <x v="1"/>
  </r>
  <r>
    <n v="2569"/>
    <s v="Rochester Needs a Dessert Food Truck (Canceled)"/>
    <s v="With your help, I would be able to get a truck and start the process of getting it ready for the 2016 season."/>
    <s v="food"/>
    <n v="6500"/>
    <n v="145"/>
    <s v="canceled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  <n v="2015"/>
    <x v="19"/>
    <x v="1"/>
  </r>
  <r>
    <n v="2570"/>
    <s v="Mathias Pizzeria - A Mobile Wood Fired Pizza Oven (Canceled)"/>
    <s v="A family run mobile wood fired pizza oven serving up unique artisan pizzas created by award winning Chef Brandon Mathias!"/>
    <b v="0"/>
    <n v="7000"/>
    <n v="59"/>
    <s v="canceled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  <n v="2017"/>
    <x v="19"/>
    <x v="1"/>
  </r>
  <r>
    <n v="2571"/>
    <s v="Coco Bowls (Canceled)"/>
    <s v="Perth locals who dream of opening a health food van, and serving treats that not only taste amazing but also benefit your body."/>
    <b v="0"/>
    <n v="100000"/>
    <n v="250"/>
    <s v="canceled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  <n v="2016"/>
    <x v="19"/>
    <x v="1"/>
  </r>
  <r>
    <n v="2572"/>
    <s v="A Dream of Naughty Nachos (Canceled)"/>
    <s v="Mesquite smoked brisket nachos, food truck style, with homemade salsa to make your taste buds dance."/>
    <b v="0"/>
    <n v="30000"/>
    <n v="0"/>
    <s v="canceled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n v="2015"/>
    <x v="19"/>
    <x v="1"/>
  </r>
  <r>
    <n v="2573"/>
    <s v="Southern Flair Pork-Ka-Bobs (Canceled)"/>
    <s v="I have perfected my porkkabob recipe.I'm ready to start my own business!I need funds for the bbq pit and trailer and start up supplies."/>
    <b v="0"/>
    <n v="8000"/>
    <n v="0"/>
    <s v="canceled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n v="2014"/>
    <x v="19"/>
    <x v="1"/>
  </r>
  <r>
    <n v="2574"/>
    <s v="Da Pickney Dem Jamaican Jerk (Canceled)"/>
    <s v="The Best Jamaican Jerk outside of Kingston! The name means &quot;for the children&quot;, my children, the reasons why I cook and why I live!"/>
    <b v="0"/>
    <n v="10000"/>
    <n v="0"/>
    <s v="canceled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n v="2016"/>
    <x v="19"/>
    <x v="1"/>
  </r>
  <r>
    <n v="2575"/>
    <s v="Vdub dogs (Canceled)"/>
    <s v="Hello everyone, Iv'e decided to put my love for old Volkswagen buses and my love for cooking together! Support vdub dogs hot dog bus!"/>
    <b v="0"/>
    <n v="85000"/>
    <n v="0"/>
    <s v="canceled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n v="2014"/>
    <x v="19"/>
    <x v="1"/>
  </r>
  <r>
    <n v="2576"/>
    <s v="2 Go Fast Food (Canceled)"/>
    <s v="A New Twist with an American and Philippine fast food Mobile Trailer."/>
    <s v="food"/>
    <n v="10000"/>
    <n v="0"/>
    <s v="canceled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n v="2015"/>
    <x v="19"/>
    <x v="1"/>
  </r>
  <r>
    <n v="2577"/>
    <s v="Fruity Cakes (Canceled)"/>
    <s v="This is not your average cake, it's fruit with yogurt fruit dip icing and fruit toppings! Great for events, parties, weddings and more!"/>
    <b v="0"/>
    <n v="15000"/>
    <n v="0"/>
    <s v="canceled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n v="2014"/>
    <x v="19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b v="0"/>
    <n v="6000"/>
    <n v="0"/>
    <s v="canceled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n v="2015"/>
    <x v="19"/>
    <x v="1"/>
  </r>
  <r>
    <n v="2579"/>
    <s v="Liz's Bakery &amp; Barista on the Go.. (Canceled)"/>
    <s v="For those who know me, I love to bake &amp; I'm pretty good at it. My dream is to own a food truck that is a bakery &amp; Coffee shop."/>
    <b v="0"/>
    <n v="200000"/>
    <n v="277"/>
    <s v="canceled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n v="2014"/>
    <x v="19"/>
    <x v="1"/>
  </r>
  <r>
    <n v="2580"/>
    <s v="Build Phatboyz Food Truck (Canceled)"/>
    <s v="Planning to build this truck into a full rolling fold out cook shack,providing clean cold drinking water to all festival goers"/>
    <s v="food"/>
    <n v="8500"/>
    <n v="51"/>
    <s v="canceled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  <n v="2015"/>
    <x v="19"/>
    <x v="1"/>
  </r>
  <r>
    <n v="2581"/>
    <s v="A Flying Sausage Food Truck"/>
    <s v="Creating a Food Truck to bring gourmet sausage sliders to Jacksonville, FL for breakfast, lunch, and special events."/>
    <s v="food"/>
    <n v="5000"/>
    <n v="530"/>
    <s v="failed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n v="2015"/>
    <x v="19"/>
    <x v="1"/>
  </r>
  <r>
    <n v="2582"/>
    <s v="Drunken Wings"/>
    <s v="The place where chicken meets liquor for the first time!"/>
    <b v="0"/>
    <n v="90000"/>
    <n v="1"/>
    <s v="failed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  <n v="2016"/>
    <x v="19"/>
    <x v="1"/>
  </r>
  <r>
    <n v="2583"/>
    <s v="Crazy Daisy Food Truck"/>
    <s v="Crazy Daisy will become the newest member of the food truck distributors in Kansas City, Missouri."/>
    <s v="food"/>
    <n v="1000"/>
    <n v="5"/>
    <s v="failed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  <n v="2015"/>
    <x v="19"/>
    <x v="1"/>
  </r>
  <r>
    <n v="2584"/>
    <s v="Culinary Arts Food Truck Style"/>
    <s v="Bringing quality food to the masses using local premium ingredients, but at a food truck price!"/>
    <s v="food"/>
    <n v="10000"/>
    <n v="0"/>
    <s v="failed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n v="2015"/>
    <x v="19"/>
    <x v="1"/>
  </r>
  <r>
    <n v="2585"/>
    <s v="Evie's Eats and Natural Treats Food Truck"/>
    <s v="Evie's Eats uses local ingredients to create sweet treats, healthy snacks and on the go meals, all with the family budget in mind!"/>
    <s v="food"/>
    <n v="30000"/>
    <n v="50"/>
    <s v="failed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  <n v="2014"/>
    <x v="19"/>
    <x v="1"/>
  </r>
  <r>
    <n v="2586"/>
    <s v="Inspire Healthy Eating"/>
    <s v="I would like to bring fresh salad and food to the streets of London at a reasonable price."/>
    <b v="0"/>
    <n v="3000"/>
    <n v="5"/>
    <s v="failed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  <n v="2015"/>
    <x v="19"/>
    <x v="1"/>
  </r>
  <r>
    <n v="2587"/>
    <s v="Yummy Hugs-The Original Co-op, Pop-up Food Truck"/>
    <s v="Providing creative, healthy signature dishes for active, conscientious lifestylers through a community of culinary artists."/>
    <s v="food"/>
    <n v="50000"/>
    <n v="1217"/>
    <s v="failed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n v="2015"/>
    <x v="19"/>
    <x v="1"/>
  </r>
  <r>
    <n v="2588"/>
    <s v="Stacey's $5 Dollar Hollar Food Truck Home of the Freak"/>
    <s v="We are a Asian fusion inspired American Fare Food Truck Home of the Freak Sandwich So that means Come And Get Your Freak On! eat big."/>
    <s v="food"/>
    <n v="6000"/>
    <n v="233"/>
    <s v="failed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n v="2015"/>
    <x v="19"/>
    <x v="1"/>
  </r>
  <r>
    <n v="2589"/>
    <s v="TapiÃ³ca - Brazilian Street Food Truck"/>
    <s v="A Brazilian-inspired food truck in one of the busiest spots in Copenhagen, delicious pancakes made by the healthy tapiÃ³ca flour"/>
    <s v="food"/>
    <n v="50000"/>
    <n v="5"/>
    <s v="failed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  <n v="2016"/>
    <x v="19"/>
    <x v="1"/>
  </r>
  <r>
    <n v="2590"/>
    <s v="Magic Kick Coffee - coffee that makes your day"/>
    <s v="First in Perth self-contained eco-friendly coffee car based on Ford Fiesta. In the end of the projrct I need your help to make it real!"/>
    <b v="0"/>
    <n v="3000"/>
    <n v="0"/>
    <s v="failed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n v="2016"/>
    <x v="19"/>
    <x v="1"/>
  </r>
  <r>
    <n v="2591"/>
    <s v="patent pending"/>
    <s v="Hi everyone I am a 26 year old single mom trying to start her own food business! I need to first afford the patent to reveal more!"/>
    <b v="0"/>
    <n v="1500"/>
    <n v="26"/>
    <s v="failed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  <n v="2016"/>
    <x v="19"/>
    <x v="1"/>
  </r>
  <r>
    <n v="2592"/>
    <s v="El Carte 303"/>
    <s v="El Carte is revolutionizing the food truck industry. Meet the new food trike. #oneandonly  we going to spread the awesomeness all over!"/>
    <b v="0"/>
    <n v="30000"/>
    <n v="50"/>
    <s v="failed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  <n v="2014"/>
    <x v="19"/>
    <x v="1"/>
  </r>
  <r>
    <n v="2593"/>
    <s v="L.J. Silvers' Ice Cream and Taco Van"/>
    <s v="What could be better than satisfying your hunger with ice cream or a taco (or both) from a 1970's mural van blastin disco music!"/>
    <b v="0"/>
    <n v="10000"/>
    <n v="0"/>
    <s v="failed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n v="2015"/>
    <x v="19"/>
    <x v="1"/>
  </r>
  <r>
    <n v="2594"/>
    <s v="The Shirley Delicious Treats Food Truck Project"/>
    <s v="New, small home business, looking to take some Granny's old recipes along with some of my own creations to the streets!"/>
    <s v="food"/>
    <n v="80000"/>
    <n v="1"/>
    <s v="failed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  <n v="2014"/>
    <x v="19"/>
    <x v="1"/>
  </r>
  <r>
    <n v="2595"/>
    <s v="Food Truck for Little Fox Bakery"/>
    <s v="Looking to put the best baked goods in Bowling Green on wheels"/>
    <s v="food"/>
    <n v="15000"/>
    <n v="1825"/>
    <s v="failed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n v="2017"/>
    <x v="19"/>
    <x v="1"/>
  </r>
  <r>
    <n v="2596"/>
    <s v="The Chef Express Food Truck"/>
    <s v="I'm bringing passion, talent, and most importantly some amazing gourmet food to the streets of Lethbridge and southern Alberta."/>
    <s v="food"/>
    <n v="35000"/>
    <n v="8256"/>
    <s v="failed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n v="2014"/>
    <x v="19"/>
    <x v="1"/>
  </r>
  <r>
    <n v="2597"/>
    <s v="Cafe Nomad back on the road! Coffee van's poorly."/>
    <s v="We have a great little coffee business but the van is currently limping! We don't have the capital to replace it. Please help us!"/>
    <b v="0"/>
    <n v="1500"/>
    <n v="85"/>
    <s v="failed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n v="2016"/>
    <x v="19"/>
    <x v="1"/>
  </r>
  <r>
    <n v="2598"/>
    <s v="Rovin' Okie's Fried Pies gourmet southern fried pies."/>
    <s v="I'm ready to make Tulsa happy and aware that love and kindness go hand in hand with good food!"/>
    <b v="0"/>
    <n v="3000"/>
    <n v="1170"/>
    <s v="failed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n v="2015"/>
    <x v="19"/>
    <x v="1"/>
  </r>
  <r>
    <n v="2599"/>
    <s v="Empty Ramekins Catering Group"/>
    <s v="The Empty Ramekins Catering Group is looking for your help to start up in Miami Florida!!!!"/>
    <b v="0"/>
    <n v="9041"/>
    <n v="90"/>
    <s v="failed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  <n v="2014"/>
    <x v="19"/>
    <x v="1"/>
  </r>
  <r>
    <n v="2600"/>
    <s v="Help Buttz Return From the Ashes"/>
    <s v="On Sunday November 8, 2015 our food truck burned to the ground. Please help us get rebuilt."/>
    <b v="0"/>
    <n v="50000"/>
    <n v="3466"/>
    <s v="failed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n v="2016"/>
    <x v="19"/>
    <x v="1"/>
  </r>
  <r>
    <n v="2601"/>
    <s v="Launch a TARDIS into SPACE!"/>
    <s v="I'll be launching a small model TARDIS into (near) SPACE and filming the ascension and descension as a mini-documentary for YouTube."/>
    <b v="0"/>
    <n v="500"/>
    <n v="3307"/>
    <s v="successful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n v="2012"/>
    <x v="36"/>
    <x v="0"/>
  </r>
  <r>
    <n v="2602"/>
    <s v="Historic Robotic Spacecraft Poster Series"/>
    <s v="Three screen-printed posters celebrating the most popular and most notable interplanetary robotic space missions."/>
    <b v="0"/>
    <n v="12000"/>
    <n v="39131"/>
    <s v="successful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n v="2014"/>
    <x v="36"/>
    <x v="0"/>
  </r>
  <r>
    <n v="2603"/>
    <s v="Manned Mock Mars Mission"/>
    <s v="I will be building a mock space station and simulate living on Mars for two weeks."/>
    <b v="0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n v="2013"/>
    <x v="36"/>
    <x v="0"/>
  </r>
  <r>
    <n v="2604"/>
    <s v="Hermes Spacecraft"/>
    <s v="We're building a full size rocket motor for our Hermes Spacecraft.  Help us Kickstart the next generation of space travel!"/>
    <b v="0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n v="2012"/>
    <x v="36"/>
    <x v="0"/>
  </r>
  <r>
    <n v="2605"/>
    <s v="The most mysterious star in the Galaxy"/>
    <s v="Help astronomers get the data they need to unravel one of the biggest mysteries of all time, KIC 8462852 --- Whereâ€™s the Flux?"/>
    <b v="0"/>
    <n v="100000"/>
    <n v="107421.57"/>
    <s v="successful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n v="2016"/>
    <x v="36"/>
    <x v="0"/>
  </r>
  <r>
    <n v="2606"/>
    <s v="2000 Student Projects to the Edge of Space"/>
    <s v="PongSat 2 !!!!!_x000a__x000a_On September 27, 2014 we are going to send 2000 student projects to the edge of space."/>
    <b v="0"/>
    <n v="11000"/>
    <n v="12106"/>
    <s v="successful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n v="2014"/>
    <x v="36"/>
    <x v="0"/>
  </r>
  <r>
    <n v="2607"/>
    <s v="Historic Robotic Spacecraft Poster Series Two"/>
    <s v="Chop Shopâ€™s second series of posters celebrating the most popular and most notable robotic space exploration missions."/>
    <b v="0"/>
    <n v="8000"/>
    <n v="32616"/>
    <s v="successful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n v="2015"/>
    <x v="36"/>
    <x v="0"/>
  </r>
  <r>
    <n v="2608"/>
    <s v="Giant Leaps in Space Poster Series"/>
    <s v="Giant Leaps featuring the historic missions of human spaceflight is the third in our series of space exploration prints"/>
    <b v="0"/>
    <n v="8000"/>
    <n v="17914"/>
    <s v="successful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n v="2017"/>
    <x v="36"/>
    <x v="0"/>
  </r>
  <r>
    <n v="2609"/>
    <s v="ArduSat - Your Arduino Experiment in Space"/>
    <s v="We love Arduino and we love space exploration. So we decided to combine them and let people run their own space experiments!"/>
    <b v="0"/>
    <n v="35000"/>
    <n v="106330.39"/>
    <s v="successful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n v="2012"/>
    <x v="36"/>
    <x v="0"/>
  </r>
  <r>
    <n v="2610"/>
    <s v="Restore the Pluto Discovery Telescope"/>
    <s v="Preserve the telescope that Clyde Tombaugh used to discover Pluto for generations to come!"/>
    <b v="0"/>
    <n v="22765"/>
    <n v="32172.66"/>
    <s v="successful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n v="2016"/>
    <x v="36"/>
    <x v="0"/>
  </r>
  <r>
    <n v="2611"/>
    <s v="The Universe in a Sphere (Relaunch)"/>
    <s v="Laniakea is the name of the supercluster of galaxies we are part of.This tremendous structure of 380,000 Galaxies can now be yours! 39â‚¬"/>
    <b v="0"/>
    <n v="11000"/>
    <n v="306970"/>
    <s v="successful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n v="2016"/>
    <x v="36"/>
    <x v="0"/>
  </r>
  <r>
    <n v="2612"/>
    <s v="Starscraper: The Next Generation of Suborbital Rockets"/>
    <s v="What if we built a rocket that is better than a NASA or commercially available rocket? What if we did it with students?"/>
    <b v="0"/>
    <n v="10000"/>
    <n v="17176.13"/>
    <s v="successful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n v="2014"/>
    <x v="36"/>
    <x v="0"/>
  </r>
  <r>
    <n v="2613"/>
    <s v="Earth 360"/>
    <s v="Re-inventing the way we look at our planet by sending 5 cameras to near space to create the first 360 panoramic view of the earth."/>
    <b v="0"/>
    <n v="7500"/>
    <n v="7576"/>
    <s v="successful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n v="2012"/>
    <x v="36"/>
    <x v="0"/>
  </r>
  <r>
    <n v="2614"/>
    <s v="Kansas City SSEP Mission 5 Rocket . . .3,2,1 . . Blast Off!"/>
    <s v="Middle-schoolers designed a microgravity experiment that's going to the ISS! Help us send them to the launch in Wallops Island, VA."/>
    <b v="0"/>
    <n v="10500"/>
    <n v="10710"/>
    <s v="successful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n v="2014"/>
    <x v="36"/>
    <x v="0"/>
  </r>
  <r>
    <n v="2615"/>
    <s v="Action Man (GI Joe) Mission Mercury 10"/>
    <s v="Mission to launch a vintage Action Man and Space Capsule into space and film from his birthplace in UK to mark his 50th Anniversary."/>
    <b v="0"/>
    <n v="2001"/>
    <n v="3397"/>
    <s v="successful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n v="2016"/>
    <x v="36"/>
    <x v="0"/>
  </r>
  <r>
    <n v="2616"/>
    <s v="James Webb Deployable Model"/>
    <s v="Production of variously-sized deployable models of NASA's James Webb Space Telescope to promote hands-on learning."/>
    <b v="0"/>
    <n v="25000"/>
    <n v="28633.5"/>
    <s v="successful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n v="2015"/>
    <x v="36"/>
    <x v="0"/>
  </r>
  <r>
    <n v="2617"/>
    <s v="Equatorial Sundial - Learn about planetary motion!"/>
    <s v="A simple way to learn and teach complex astronomical concepts. Awesome educational experiment, class demo or desktop display."/>
    <b v="0"/>
    <n v="500"/>
    <n v="4388"/>
    <s v="successful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n v="2014"/>
    <x v="36"/>
    <x v="0"/>
  </r>
  <r>
    <n v="2618"/>
    <s v="SPACE ART FEATURING ASTRONAUTS #WeBelieveInAstronauts"/>
    <s v="LTD ED COLLECTIBLE SPACE ART FEAT. ASTRONAUTS"/>
    <b v="0"/>
    <n v="15000"/>
    <n v="15808"/>
    <s v="successful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n v="2015"/>
    <x v="36"/>
    <x v="0"/>
  </r>
  <r>
    <n v="2619"/>
    <s v="Mars on Earth: An Art Residency"/>
    <s v="Help a fine art photographer continue her project about space exploration, Mars, and the scientists who are going to make it possible!"/>
    <b v="0"/>
    <n v="1000"/>
    <n v="1884"/>
    <s v="successful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n v="2015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b v="0"/>
    <n v="65000"/>
    <n v="93374"/>
    <s v="successful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n v="2015"/>
    <x v="36"/>
    <x v="0"/>
  </r>
  <r>
    <n v="2621"/>
    <s v="Vulcan I: Rocket Powered by 3D Printed Engine"/>
    <s v="Team of undergraduates racing to be the first student organization to successfully launch a rocket powered by a 3D-printed engine."/>
    <b v="0"/>
    <n v="15000"/>
    <n v="21882"/>
    <s v="successful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n v="2015"/>
    <x v="36"/>
    <x v="0"/>
  </r>
  <r>
    <n v="2622"/>
    <s v="U-PHOS: Upgraded Pulsating Heatpipe Only for Space"/>
    <s v="University team from Pisa in collaboration with ESA, creating an innovative heat transfer device that will be tested into space."/>
    <b v="0"/>
    <n v="1500"/>
    <n v="1967.76"/>
    <s v="successful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n v="2016"/>
    <x v="36"/>
    <x v="0"/>
  </r>
  <r>
    <n v="2623"/>
    <s v="Antimatter Fuel Production"/>
    <s v="We have designed an antimatter thruster capable of reaching the nearest star.  A plan for antimatter fuel production is now needed."/>
    <b v="0"/>
    <n v="2000"/>
    <n v="2280"/>
    <s v="successful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n v="2016"/>
    <x v="36"/>
    <x v="0"/>
  </r>
  <r>
    <n v="2624"/>
    <s v="Space Elevator Science - Climb to the Sky - A Tethered Tower"/>
    <s v="Itâ€™s Space Elevator research! Smart robots climbing 2 km straight up. The Ribbon is held aloft by large helium balloons."/>
    <b v="0"/>
    <n v="8000"/>
    <n v="110353.65"/>
    <s v="successful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n v="2012"/>
    <x v="36"/>
    <x v="0"/>
  </r>
  <r>
    <n v="2625"/>
    <s v="Caelum - Photos from stratosphere"/>
    <s v="We are two upper sixth-form students specialized in physics who wanna take some majestic pictures from stratosphere - about 35km high"/>
    <b v="0"/>
    <n v="150"/>
    <n v="1434"/>
    <s v="successful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n v="2016"/>
    <x v="36"/>
    <x v="0"/>
  </r>
  <r>
    <n v="2626"/>
    <s v="SAGANet STEM Mentoring Lab Accreditation"/>
    <s v="Support the accreditation of our online STEM Mentoring Program with the International Mentoring Association"/>
    <b v="0"/>
    <n v="2500"/>
    <n v="2800"/>
    <s v="successful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n v="2015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b v="0"/>
    <n v="150"/>
    <n v="970"/>
    <s v="successful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n v="2015"/>
    <x v="36"/>
    <x v="0"/>
  </r>
  <r>
    <n v="2628"/>
    <s v="Pie In Space!"/>
    <s v="A high school freshman is sending pie into space and you can be a part of it.  GO SCIENCE!!!"/>
    <b v="0"/>
    <n v="839"/>
    <n v="926"/>
    <s v="successful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n v="2014"/>
    <x v="36"/>
    <x v="0"/>
  </r>
  <r>
    <n v="2629"/>
    <s v="Project Dragonfly - Sail to the Stars"/>
    <s v="The first international contest to let students shape the future of interstellar travel."/>
    <b v="0"/>
    <n v="5000"/>
    <n v="6387"/>
    <s v="successful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n v="2015"/>
    <x v="36"/>
    <x v="0"/>
  </r>
  <r>
    <n v="2630"/>
    <s v="Asteroid What! - Very Near Earth Asteroids"/>
    <s v="Free and easy to use information when asteroids pass closer than the Moon. Stretch - take photos of all of these asteroids"/>
    <b v="0"/>
    <n v="2000"/>
    <n v="3158"/>
    <s v="successful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n v="2016"/>
    <x v="36"/>
    <x v="0"/>
  </r>
  <r>
    <n v="2631"/>
    <s v="Starship Congress 2015: Interstellar Hackathon"/>
    <s v="Starship Congress 2015 is a deep-space &amp; interstellar science summit staged by Icarus Interstellar."/>
    <b v="0"/>
    <n v="20000"/>
    <n v="22933.05"/>
    <s v="successful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n v="2015"/>
    <x v="36"/>
    <x v="0"/>
  </r>
  <r>
    <n v="2632"/>
    <s v="University Rocket Science"/>
    <s v="Students from 3 universities are designing a dual stage rocket to test experimental rocket technology."/>
    <b v="0"/>
    <n v="1070"/>
    <n v="1466"/>
    <s v="successful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n v="2016"/>
    <x v="36"/>
    <x v="0"/>
  </r>
  <r>
    <n v="2633"/>
    <s v="ISS-Above"/>
    <s v="A device that lights up whenever the International Space Station is nearby (that happens more often than you might expect)"/>
    <b v="0"/>
    <n v="5000"/>
    <n v="17731"/>
    <s v="successful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n v="2014"/>
    <x v="36"/>
    <x v="0"/>
  </r>
  <r>
    <n v="2634"/>
    <s v="Project Stardust Part 2"/>
    <s v="After a unsuccessful recovery last time we are trying again to successfully launch and recover a weather balloon from space."/>
    <b v="0"/>
    <n v="930"/>
    <n v="986"/>
    <s v="successful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n v="2016"/>
    <x v="36"/>
    <x v="0"/>
  </r>
  <r>
    <n v="2635"/>
    <s v="Help UTS Students reach the International Space Station!"/>
    <s v="Help UTS Ontario students raise money to get their experiments on the ISS. Promote space science in Canada! We can't do it without you!"/>
    <b v="0"/>
    <n v="11500"/>
    <n v="11500"/>
    <s v="successful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n v="2015"/>
    <x v="36"/>
    <x v="1"/>
  </r>
  <r>
    <n v="2636"/>
    <s v="Starduster II - Photographing Earth from Near-Space"/>
    <s v="Real-time high-altitude weather balloon tracking using amateur radios - capturing stunning near-space visuals - now with more science!"/>
    <b v="0"/>
    <n v="1000"/>
    <n v="1873"/>
    <s v="successful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n v="2016"/>
    <x v="36"/>
    <x v="0"/>
  </r>
  <r>
    <n v="2637"/>
    <s v="SPEED OF LIGHT: Biggest Mystery of the Universe"/>
    <s v="Help us collect the data to solve the mystery of the century: Is light slowing down?"/>
    <b v="0"/>
    <n v="500"/>
    <n v="831"/>
    <s v="successful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n v="2016"/>
    <x v="36"/>
    <x v="0"/>
  </r>
  <r>
    <n v="2638"/>
    <s v="Pie In Space! (Round 2)"/>
    <s v="The second round of funding for the most amazing project ever where a high school freshman is sending pie into SPACE!!!"/>
    <b v="0"/>
    <n v="347"/>
    <n v="353"/>
    <s v="successful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n v="2014"/>
    <x v="36"/>
    <x v="0"/>
  </r>
  <r>
    <n v="2639"/>
    <s v="Mission Space"/>
    <s v="Mission Space is run by me, a teenager who has a passion for space! I will fly a weather balloon to the edge of space with your help."/>
    <b v="0"/>
    <n v="300"/>
    <n v="492"/>
    <s v="successful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n v="2015"/>
    <x v="36"/>
    <x v="0"/>
  </r>
  <r>
    <n v="2640"/>
    <s v="Save the Astronomy Van"/>
    <s v="Hi,_x000a_My Name is David Frey and I Provide Free Public Astronomy programs in San Francisco, Mt. Tamalpias, Yosemite and Novato CA."/>
    <b v="0"/>
    <n v="3000"/>
    <n v="3170"/>
    <s v="successful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n v="2015"/>
    <x v="36"/>
    <x v="0"/>
  </r>
  <r>
    <n v="2641"/>
    <s v="Build Flying Saucer Artificial Intelligent from sea shell"/>
    <s v="Building a Flying saucer that has Artificial Intelligent made from sea shell."/>
    <b v="0"/>
    <n v="1500"/>
    <n v="15"/>
    <s v="failed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n v="2014"/>
    <x v="36"/>
    <x v="1"/>
  </r>
  <r>
    <n v="2642"/>
    <s v="Maschinenbau in ein neues Zeitalter"/>
    <s v="Innovatives MAschinenbau projekt mit verarbeitende Metalle vom Mars_x000a_Stehe mit Mars one einer hollÃ¤ndischen space company in cooperatio"/>
    <b v="0"/>
    <n v="500000"/>
    <n v="0"/>
    <s v="failed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n v="2016"/>
    <x v="36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b v="0"/>
    <n v="1000000"/>
    <n v="335597.31"/>
    <s v="canceled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n v="2016"/>
    <x v="36"/>
    <x v="1"/>
  </r>
  <r>
    <n v="2644"/>
    <s v="Helios - Near Space Launch To Capture The 2017 Solar Eclipse (Canceled)"/>
    <s v="A historic manned launch into near space by 3 brave pilots to capture the 2017 total solar eclipse in virtual reality."/>
    <b v="0"/>
    <n v="100000"/>
    <n v="2053"/>
    <s v="canceled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n v="2017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b v="0"/>
    <n v="20000"/>
    <n v="2100"/>
    <s v="canceled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n v="2014"/>
    <x v="36"/>
    <x v="1"/>
  </r>
  <r>
    <n v="2646"/>
    <s v="SpaceVR: Your Ticket to Space (Canceled)"/>
    <s v="We're a small group with a big mission: making it possible for everyone to explore space using the power of virtual reality."/>
    <b v="0"/>
    <n v="500000"/>
    <n v="42086.42"/>
    <s v="canceled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n v="2015"/>
    <x v="3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b v="0"/>
    <n v="2500"/>
    <n v="36"/>
    <s v="canceled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n v="2015"/>
    <x v="36"/>
    <x v="1"/>
  </r>
  <r>
    <n v="2648"/>
    <s v="Calvert HS Planetarium Restoration (Canceled)"/>
    <s v="Calvert Co 1977 planetarium acquired by Spaceflight America! Education science program star projector needs overhaul, upgrade, repairs!"/>
    <b v="0"/>
    <n v="12000"/>
    <n v="106"/>
    <s v="canceled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n v="2016"/>
    <x v="36"/>
    <x v="1"/>
  </r>
  <r>
    <n v="2649"/>
    <s v="The Mission - Please Check Back Soon (Canceled)"/>
    <s v="They have launched a Kickstarter."/>
    <b v="0"/>
    <n v="125000"/>
    <n v="124"/>
    <s v="canceled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n v="2015"/>
    <x v="36"/>
    <x v="1"/>
  </r>
  <r>
    <n v="2650"/>
    <s v="The Observer Project 2016 (Canceled)"/>
    <s v="A fully stabilized, mobile, research grade telescope/media platform, used to bring outreach astronomy to those who don't have access."/>
    <b v="0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n v="2016"/>
    <x v="36"/>
    <x v="1"/>
  </r>
  <r>
    <n v="2651"/>
    <s v="FireSat: Near Real-Time Global Wildfire/Oil Spill Detection"/>
    <s v="Conceived at NASA JPL, FireSat is a satellite-installed sensor constellation for the near real-time detection of global thermal events."/>
    <b v="0"/>
    <n v="280000"/>
    <n v="5233"/>
    <s v="canceled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n v="2015"/>
    <x v="36"/>
    <x v="1"/>
  </r>
  <r>
    <n v="2652"/>
    <s v="Million Dollar Rocket - New Project (Canceled)"/>
    <s v="We're looking to set an Australian Amateur Rocketry record of 100 000 ft. You are invited on this 4500km per hour ride into history"/>
    <b v="0"/>
    <n v="100000"/>
    <n v="885"/>
    <s v="canceled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n v="2014"/>
    <x v="36"/>
    <x v="1"/>
  </r>
  <r>
    <n v="2653"/>
    <s v="Dream Rocket Project (Canceled)"/>
    <s v="DREAM BIG. Explore the universe through STEAM education. (Science, Technology, Engineering, Art, Mathematics)"/>
    <b v="0"/>
    <n v="51000"/>
    <n v="5876"/>
    <s v="canceled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n v="2014"/>
    <x v="36"/>
    <x v="1"/>
  </r>
  <r>
    <n v="2654"/>
    <s v="Moon Rocket Projo - Finally know the TRUTH about E.T."/>
    <s v="I want to launch a rocket to the moon, I plan on having this lunar rocket carry a small payload of solar internet connected cameras"/>
    <b v="0"/>
    <n v="100000"/>
    <n v="51"/>
    <s v="canceled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n v="2015"/>
    <x v="36"/>
    <x v="1"/>
  </r>
  <r>
    <n v="2655"/>
    <s v="Balloons (Canceled)"/>
    <s v="Thank you for your support!"/>
    <b v="0"/>
    <n v="15000"/>
    <n v="3155"/>
    <s v="canceled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n v="2016"/>
    <x v="36"/>
    <x v="1"/>
  </r>
  <r>
    <n v="2656"/>
    <s v="MoonWatcher: A 24/7 Live Video of the Moon for Everyone (Canceled)"/>
    <s v="MoonWatcher will be bringing the Moon closer to all of us."/>
    <b v="0"/>
    <n v="150000"/>
    <n v="17155"/>
    <s v="canceled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n v="2017"/>
    <x v="36"/>
    <x v="1"/>
  </r>
  <r>
    <n v="2657"/>
    <s v="Propel Citizen Science to the Moon (Canceled)"/>
    <s v="Miles, a team of citizen scientists is reaching for the moon. We've bootstrapped our way to the top and now we need your help."/>
    <b v="0"/>
    <n v="30000"/>
    <n v="5621.38"/>
    <s v="canceled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n v="2016"/>
    <x v="36"/>
    <x v="1"/>
  </r>
  <r>
    <n v="2658"/>
    <s v="STEM MARS Lander experience: https://youtu.be/n6avxUAKee0"/>
    <s v="Funding will allow free participation for 20 schools, grades 4-12, (thousands of students) anywhere in the nation."/>
    <b v="0"/>
    <n v="98000"/>
    <n v="91"/>
    <s v="canceled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n v="2016"/>
    <x v="36"/>
    <x v="1"/>
  </r>
  <r>
    <n v="2659"/>
    <s v="test (Canceled)"/>
    <s v="test"/>
    <b v="0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n v="2015"/>
    <x v="36"/>
    <x v="1"/>
  </r>
  <r>
    <n v="2660"/>
    <s v="Central Ohio Astronomical Society Mobile Classroom"/>
    <s v="COAS is an organization that does community outreach programs to encourage and educate children and adults on Astronomy related subject"/>
    <b v="0"/>
    <n v="20000"/>
    <n v="19"/>
    <s v="canceled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n v="2015"/>
    <x v="36"/>
    <x v="1"/>
  </r>
  <r>
    <n v="2661"/>
    <s v="Summer Camp - A creative space for makers and artists alike."/>
    <s v="Summer Camp is an old gas station that will have workshops, custom art framing, and carry vintage &amp; home goods."/>
    <b v="0"/>
    <n v="5000"/>
    <n v="5145"/>
    <s v="successful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n v="2013"/>
    <x v="37"/>
    <x v="0"/>
  </r>
  <r>
    <n v="2662"/>
    <s v="The Mini Maker, a kid focused makerspace"/>
    <s v="The Mini Maker is Lansing Michigan's new kid friendly makerspace. We're dedicated to help kids imagine, develop and build."/>
    <b v="0"/>
    <n v="20000"/>
    <n v="21360"/>
    <s v="successful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n v="2015"/>
    <x v="37"/>
    <x v="0"/>
  </r>
  <r>
    <n v="2663"/>
    <s v="A New Life for an Old School"/>
    <s v="The Ville. A local cooperative helping communities learn, share and grow in the spirit of health, wellness and sustainability."/>
    <b v="0"/>
    <n v="20000"/>
    <n v="20919.25"/>
    <s v="successful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n v="2015"/>
    <x v="37"/>
    <x v="0"/>
  </r>
  <r>
    <n v="2664"/>
    <s v="HackSchool: Students, Technology, and Empowerment"/>
    <s v="We believe that the true purpose of education is to enable people to create real things that make the world better. Join us!"/>
    <b v="0"/>
    <n v="17500"/>
    <n v="18100"/>
    <s v="successful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n v="2015"/>
    <x v="37"/>
    <x v="0"/>
  </r>
  <r>
    <n v="2665"/>
    <s v="Gilman Playground Builds a Tech Center"/>
    <s v="Giving the best tech access and tools to Bayview Hunters Point youth - developing the next generation of tech savvy youth who excel!"/>
    <b v="0"/>
    <n v="3500"/>
    <n v="4310"/>
    <s v="successful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n v="2015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b v="0"/>
    <n v="10000"/>
    <n v="15929.51"/>
    <s v="successful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n v="2015"/>
    <x v="37"/>
    <x v="0"/>
  </r>
  <r>
    <n v="2667"/>
    <s v="Websmith Studio : Think, Build, Break, Play."/>
    <s v="Websmith Studio is a makerspace where the people most impacted by broken systems are empowered to think, build, and own the solution."/>
    <b v="0"/>
    <n v="1500"/>
    <n v="1660"/>
    <s v="successful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n v="2016"/>
    <x v="37"/>
    <x v="0"/>
  </r>
  <r>
    <n v="2668"/>
    <s v="UOttawa Makermobile"/>
    <s v="Creativity on the go! |_x000a_CrÃ©ativitÃ© en mouvement !"/>
    <b v="0"/>
    <n v="1000"/>
    <n v="1707"/>
    <s v="successful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n v="2015"/>
    <x v="37"/>
    <x v="0"/>
  </r>
  <r>
    <n v="2669"/>
    <s v="Oceana High School MAKER club requesting a 3D Printer"/>
    <s v="The brand new Makers Club wants something to draw the students into science and engineering and also be very inclusive."/>
    <b v="0"/>
    <n v="800"/>
    <n v="1001"/>
    <s v="successful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n v="2015"/>
    <x v="37"/>
    <x v="0"/>
  </r>
  <r>
    <n v="2670"/>
    <s v="G-Pod ... the future of sustainable housing"/>
    <s v="A revolution in the rapidly growing container housing space. Transportable, expandable, green and versatile. A global game-changer."/>
    <b v="0"/>
    <n v="38888"/>
    <n v="2495"/>
    <s v="failed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n v="2014"/>
    <x v="37"/>
    <x v="1"/>
  </r>
  <r>
    <n v="2671"/>
    <s v="Tunnel Lab - Tech startup accelerator hubs in the favelas"/>
    <s v="We will build hubs so that teens can use tech to develop business solutions to their communities greatest challenges. Help us!"/>
    <b v="0"/>
    <n v="25000"/>
    <n v="2836"/>
    <s v="failed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n v="2014"/>
    <x v="37"/>
    <x v="1"/>
  </r>
  <r>
    <n v="2672"/>
    <s v="Open Tools for Science and Science Education"/>
    <s v="Manylabs aims to help support 20 new residents working on open, low-cost, accessible tools for science and science education."/>
    <b v="0"/>
    <n v="10000"/>
    <n v="3319"/>
    <s v="failed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n v="2015"/>
    <x v="37"/>
    <x v="1"/>
  </r>
  <r>
    <n v="2673"/>
    <s v="Help us open a Makerspace for Kids"/>
    <s v="We're opening up a Pixel Academy in Manhattan and we need your help to fill it with technology and tools for New York City's kids!"/>
    <b v="0"/>
    <n v="40000"/>
    <n v="11032"/>
    <s v="failed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n v="2014"/>
    <x v="3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b v="0"/>
    <n v="35000"/>
    <n v="21994"/>
    <s v="failed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n v="2016"/>
    <x v="37"/>
    <x v="1"/>
  </r>
  <r>
    <n v="2675"/>
    <s v="Maven Makers: A Makerspace (It's Kinda Like a Gym)"/>
    <s v="We are working to establish a collaborative work-space with the goal of creating a community of knowledge, design, and creativity."/>
    <b v="0"/>
    <n v="25000"/>
    <n v="1897"/>
    <s v="failed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n v="2014"/>
    <x v="37"/>
    <x v="1"/>
  </r>
  <r>
    <n v="2676"/>
    <s v="Toronto VR Co-Op"/>
    <s v="Our aim is to provide high-end equipment and space for Toronto coders, filmmakers, and artists to develop cutting-edge VR content."/>
    <b v="0"/>
    <n v="2100"/>
    <n v="1058"/>
    <s v="failed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n v="2016"/>
    <x v="37"/>
    <x v="1"/>
  </r>
  <r>
    <n v="2677"/>
    <s v="Tinkr Tech - mobile makerspace"/>
    <s v="A mobile tech lab with cutting edge maker tools that travels to schools to offer free creative workshops for school age kids."/>
    <b v="0"/>
    <n v="19500"/>
    <n v="3415"/>
    <s v="failed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n v="2014"/>
    <x v="37"/>
    <x v="1"/>
  </r>
  <r>
    <n v="2678"/>
    <s v="Wavegarden in Marbella (MÃ¡laga)"/>
    <s v="Wavegarden is the worldâ€™s longest man-made wave that creates ideal conditions for surfing. Help us and let's open one in Malaga!!"/>
    <b v="0"/>
    <n v="8000000"/>
    <n v="1100"/>
    <s v="failed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n v="2015"/>
    <x v="37"/>
    <x v="1"/>
  </r>
  <r>
    <n v="2679"/>
    <s v="DIY Garage"/>
    <s v="A do-it-yourself auto garage in Des Moines, Iowa where people can learn how to work on cars &amp; those who know can share their knowledge."/>
    <b v="0"/>
    <n v="40000"/>
    <n v="132"/>
    <s v="failed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n v="2015"/>
    <x v="37"/>
    <x v="1"/>
  </r>
  <r>
    <n v="2680"/>
    <s v="iHeart Pillow"/>
    <s v="iHeartPillow, Connecting loved ones"/>
    <b v="0"/>
    <n v="32000"/>
    <n v="276"/>
    <s v="failed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n v="2016"/>
    <x v="37"/>
    <x v="1"/>
  </r>
  <r>
    <n v="2681"/>
    <s v="Jolly's Hot Dogs An All-Beef Coney Dog"/>
    <s v="Jolly's Hot Dogs: A beef hot dog topped with deliciously seasoned ground beef, mustard and minced onions."/>
    <b v="0"/>
    <n v="8000"/>
    <n v="55"/>
    <s v="failed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  <n v="2014"/>
    <x v="19"/>
    <x v="1"/>
  </r>
  <r>
    <n v="2682"/>
    <s v="Toastie's Gourmet Toast"/>
    <s v="Gourmet Toast is the culinary combination, neigh, perfection of America's most under-utilized snack: Toast."/>
    <b v="0"/>
    <n v="6000"/>
    <n v="1698"/>
    <s v="failed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n v="2014"/>
    <x v="19"/>
    <x v="1"/>
  </r>
  <r>
    <n v="2683"/>
    <s v="Just Cereal - Mobile Cereal Bar"/>
    <s v="Cereal isn't only for breakfast! Help me bring cereal to the 92% of Americans who eat cereal everyday. Out of the home and to you!"/>
    <b v="0"/>
    <n v="15000"/>
    <n v="36"/>
    <s v="failed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  <n v="2015"/>
    <x v="19"/>
    <x v="1"/>
  </r>
  <r>
    <n v="2684"/>
    <s v="Ain't No Thang..."/>
    <s v="Not all wings are created equal. We believe ours take flight above the rest. Come judge for yourself. To us it Ain't No Thang..."/>
    <b v="0"/>
    <n v="70000"/>
    <n v="800"/>
    <s v="failed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  <n v="2014"/>
    <x v="19"/>
    <x v="1"/>
  </r>
  <r>
    <n v="2685"/>
    <s v="Nana's Home Cooking on Wheels"/>
    <s v="Home cooked meals made by Nana. Indiana's famous tenderloin sandwiches, Nana's homemade cole slaw and so much more."/>
    <b v="0"/>
    <n v="50000"/>
    <n v="10"/>
    <s v="failed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  <n v="2015"/>
    <x v="19"/>
    <x v="1"/>
  </r>
  <r>
    <n v="2686"/>
    <s v="Steaming Cow Pies... Your NEW favorite dessert at the fair"/>
    <s v="2 years after a car accident, I was told that I could no longer work... I want to change that AND create something amazing Fair FOOD!"/>
    <b v="0"/>
    <n v="30000"/>
    <n v="0"/>
    <s v="failed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n v="2014"/>
    <x v="19"/>
    <x v="1"/>
  </r>
  <r>
    <n v="2687"/>
    <s v="Munch Wagon"/>
    <s v="Your American Pizzas, Wings, Stuffed Gouda Burger, Sweet &amp; Russet Potato Fries served on a food Truck!!"/>
    <b v="0"/>
    <n v="15000"/>
    <n v="0"/>
    <s v="failed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n v="2015"/>
    <x v="19"/>
    <x v="1"/>
  </r>
  <r>
    <n v="2688"/>
    <s v="Mac N Cheez Food Truck"/>
    <s v="The amazing gourmet Mac N Cheez Food Truck Campaigne!"/>
    <s v="food"/>
    <n v="50000"/>
    <n v="74"/>
    <s v="failed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n v="2015"/>
    <x v="19"/>
    <x v="1"/>
  </r>
  <r>
    <n v="2689"/>
    <s v="Mouth Watering Mobile Restaurant"/>
    <s v="I am creating a high quality, local product only, concession trailer for local and remote events. Dearborn Brand, Winter's Brand, more."/>
    <b v="0"/>
    <n v="35000"/>
    <n v="1"/>
    <s v="failed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  <n v="2016"/>
    <x v="19"/>
    <x v="1"/>
  </r>
  <r>
    <n v="2690"/>
    <s v="Help 2 Fat 2 Fly, with our Restaurant!"/>
    <s v="The stuffed chicken wing originators need YOUR help starting a restaurant so our AMAZING wings will be available to you 7 days a week!"/>
    <b v="0"/>
    <n v="80000"/>
    <n v="8586"/>
    <s v="failed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n v="2015"/>
    <x v="19"/>
    <x v="1"/>
  </r>
  <r>
    <n v="2691"/>
    <s v="Cook"/>
    <s v="A Great New local Food Truck serving up ethnic fusion inspired eats in Ottawa."/>
    <b v="0"/>
    <n v="65000"/>
    <n v="35"/>
    <s v="failed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  <n v="2015"/>
    <x v="19"/>
    <x v="1"/>
  </r>
  <r>
    <n v="2692"/>
    <s v="&quot;Sami j's Food Truck&quot;"/>
    <s v="Our food truck will bring you -_x000a_                       Fast, Fresh, Food -_x000a_                            Throughout the Omaha area"/>
    <s v="food"/>
    <n v="3500"/>
    <n v="25"/>
    <s v="failed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  <n v="2015"/>
    <x v="19"/>
    <x v="1"/>
  </r>
  <r>
    <n v="2693"/>
    <s v="Chili dog"/>
    <s v="I want to start a food truck that specializes in chili cheese dogs, using new kinds of meats, cheeses and toppings you wouldn't imagine"/>
    <b v="0"/>
    <n v="5000"/>
    <n v="40"/>
    <s v="failed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n v="2014"/>
    <x v="19"/>
    <x v="1"/>
  </r>
  <r>
    <n v="2694"/>
    <s v="Tac o' Relli's Behold the first smoked to order taco truck"/>
    <s v="Gourmet taco truck infusing savory smoky flavors into your tacos, so when you open your container the aroma and actual smoke  flows out"/>
    <b v="0"/>
    <n v="30000"/>
    <n v="1"/>
    <s v="failed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  <n v="2014"/>
    <x v="19"/>
    <x v="1"/>
  </r>
  <r>
    <n v="2695"/>
    <s v="Fat daddy mac food truck"/>
    <s v="I am creating food magic on the go! Amazing food isn't just for sitdown restaraunts anymore!"/>
    <s v="food"/>
    <n v="15000"/>
    <n v="71"/>
    <s v="failed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n v="2015"/>
    <x v="19"/>
    <x v="1"/>
  </r>
  <r>
    <n v="2696"/>
    <s v="The Military Moms Food Truck"/>
    <s v="The dream to own a food truck, rolling wherever the army sends me, hiring other military spouses and veterans alike! Giving back!"/>
    <s v="food"/>
    <n v="60000"/>
    <n v="3390"/>
    <s v="failed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n v="2014"/>
    <x v="19"/>
    <x v="1"/>
  </r>
  <r>
    <n v="2697"/>
    <s v="Dough Heads Food Truck: waffles stuffed with sweet + savory"/>
    <s v="Stuffed waffles made from Dough. Sweet, savory, salty and then stuffed with meats, fruits, and sauces!"/>
    <s v="food"/>
    <n v="23000"/>
    <n v="6061"/>
    <s v="failed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n v="2015"/>
    <x v="19"/>
    <x v="1"/>
  </r>
  <r>
    <n v="2698"/>
    <s v="Baja Babes Shrimp Tacos wants to spread the taco love!"/>
    <s v="We 'd love to give some TLC to our vintage pink taco trailer so we can continue to cook our signature Baja style shrimp tacos!"/>
    <b v="0"/>
    <n v="8000"/>
    <n v="26.01"/>
    <s v="failed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n v="2014"/>
    <x v="19"/>
    <x v="1"/>
  </r>
  <r>
    <n v="2699"/>
    <s v="my bakery truck"/>
    <s v="Hi, I want make my first bakery. Food truck was great, but I not have a car licence. So, help me to be my dream!"/>
    <b v="0"/>
    <n v="2"/>
    <n v="0"/>
    <s v="failed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n v="2014"/>
    <x v="19"/>
    <x v="1"/>
  </r>
  <r>
    <n v="2700"/>
    <s v="Holly's Hot Stuff"/>
    <s v="I currently own and operate a hot dog cart. I am hoping to purchase a used food truck so I can do business year round!"/>
    <b v="0"/>
    <n v="9999"/>
    <n v="70"/>
    <s v="failed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  <n v="2014"/>
    <x v="19"/>
    <x v="1"/>
  </r>
  <r>
    <n v="2701"/>
    <s v="Support Circus Factory's new training space in Cork"/>
    <s v="We have been working extra hard to get our new training space ready and with a little extra help we hope to dream big for the future!"/>
    <b v="0"/>
    <n v="3400"/>
    <n v="1570"/>
    <s v="live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n v="2017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b v="0"/>
    <n v="10000"/>
    <n v="3441"/>
    <s v="live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n v="2017"/>
    <x v="38"/>
    <x v="1"/>
  </r>
  <r>
    <n v="2703"/>
    <s v="Bisagra Teatro: Foro Multidisciplinario"/>
    <s v="Â¡Tu nuevo espacio cultural multidisciplinario en el centro de Pachuca, Hidalgo"/>
    <b v="0"/>
    <n v="40000"/>
    <n v="41500"/>
    <s v="live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n v="2017"/>
    <x v="38"/>
    <x v="0"/>
  </r>
  <r>
    <n v="2704"/>
    <s v="Little Red Brick House"/>
    <s v="We plan to rescue, relocate, and repurpose, a historic Little Red Brick House, to be incorporated into a riverfront amphitheater."/>
    <b v="0"/>
    <n v="19000"/>
    <n v="1145"/>
    <s v="live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  <n v="2017"/>
    <x v="38"/>
    <x v="1"/>
  </r>
  <r>
    <n v="2705"/>
    <s v="Fischer Theatre Marquee"/>
    <s v="Help light the lights at the historic Fischer Theatre in Danville, IL."/>
    <b v="0"/>
    <n v="16500"/>
    <n v="1739"/>
    <s v="live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n v="2017"/>
    <x v="38"/>
    <x v="1"/>
  </r>
  <r>
    <n v="2706"/>
    <s v="Nordo's Culinarium: Where Food Meets Art"/>
    <s v="A place where innovation, food, creativity and performance live year round in a historic building in Pioneer Square."/>
    <s v="food"/>
    <n v="35000"/>
    <n v="39304"/>
    <s v="successful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n v="2014"/>
    <x v="38"/>
    <x v="0"/>
  </r>
  <r>
    <n v="2707"/>
    <s v="The Pocket Theater - No one should have to pay to perform!"/>
    <s v="A new performance space in Seattle. A place for artists, comedians, and audiences to meet and collaborate!"/>
    <b v="0"/>
    <n v="8000"/>
    <n v="28067.57"/>
    <s v="successful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n v="2013"/>
    <x v="38"/>
    <x v="0"/>
  </r>
  <r>
    <n v="2708"/>
    <s v="Angel Comedy Club"/>
    <s v="Angel Comedy Club: A permanent home for Londonâ€™s loveliest comedy night - a community comedy club"/>
    <s v="Comedy"/>
    <n v="20000"/>
    <n v="46643.07"/>
    <s v="successful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n v="2016"/>
    <x v="38"/>
    <x v="0"/>
  </r>
  <r>
    <n v="2709"/>
    <s v="Circadium: School of Contemporary Circus - Start Up"/>
    <s v="Give contemporary circus an artistic home in America.  Help us launch the nationâ€™s first higher education program for circus."/>
    <b v="0"/>
    <n v="50000"/>
    <n v="50803"/>
    <s v="successful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n v="2016"/>
    <x v="38"/>
    <x v="0"/>
  </r>
  <r>
    <n v="2710"/>
    <s v="House of Yes"/>
    <s v="Building Brooklyn's own creative venue for circus, theater and events of all types."/>
    <b v="0"/>
    <n v="60000"/>
    <n v="92340.21"/>
    <s v="successful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n v="2014"/>
    <x v="38"/>
    <x v="0"/>
  </r>
  <r>
    <n v="2711"/>
    <s v="The Red Shoes"/>
    <s v="We're aiming to launch a production involving circus performers, musicians and artists in a new space, creating a night of live art."/>
    <b v="0"/>
    <n v="3910"/>
    <n v="3938"/>
    <s v="successful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n v="2014"/>
    <x v="38"/>
    <x v="0"/>
  </r>
  <r>
    <n v="2712"/>
    <s v="The Voix De Ville! : A Pop-up Theater and Cabaret"/>
    <s v="Voix de Ville is a pop-up imaginarium of neo-vaudeville, musical extravaganza, circus arts, comedy, and theatre in a tiny circus tent!"/>
    <b v="0"/>
    <n v="5500"/>
    <n v="7226"/>
    <s v="successful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n v="2013"/>
    <x v="38"/>
    <x v="0"/>
  </r>
  <r>
    <n v="2713"/>
    <s v="The Acro Cats Mobile Foster and Kitty Tour Bus"/>
    <s v="Help support the Acro-Cats kitten and cat rescue and adoption effort! They need a bus to continue finding felines homes across the US."/>
    <b v="0"/>
    <n v="150000"/>
    <n v="153362"/>
    <s v="successful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n v="2015"/>
    <x v="38"/>
    <x v="0"/>
  </r>
  <r>
    <n v="2714"/>
    <s v="The Crane Theater"/>
    <s v="The Crane will be the new home for independent theater in Northeast Minneapolis"/>
    <b v="0"/>
    <n v="25000"/>
    <n v="29089"/>
    <s v="successful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n v="2016"/>
    <x v="38"/>
    <x v="0"/>
  </r>
  <r>
    <n v="2715"/>
    <s v="Good Good Comedy Theatre (Philadelphia, PA)"/>
    <s v="The creators of Five Dollar Comedy Week are building a permanent home for affordable live comedy shows and classes in Philadelphia."/>
    <s v="Comedy"/>
    <n v="12000"/>
    <n v="31754.69"/>
    <s v="successful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n v="2016"/>
    <x v="3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s v="Comedy"/>
    <n v="10000"/>
    <n v="11998.01"/>
    <s v="successful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n v="2015"/>
    <x v="38"/>
    <x v="0"/>
  </r>
  <r>
    <n v="2717"/>
    <s v="A Home for Comedy in Vermont!"/>
    <s v="ONLY HOURS LEFT ON THE CAMPAIGN! Our stretch goal is $35k; let's build a home for standup/improv shows &amp; classes in VT!"/>
    <s v="Comedy"/>
    <n v="25000"/>
    <n v="30026"/>
    <s v="successful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n v="2014"/>
    <x v="38"/>
    <x v="0"/>
  </r>
  <r>
    <n v="2718"/>
    <s v="Bard Beyond the Big Top"/>
    <s v="The Bard has burst beyond the big top and we're reaching out to our Beloved Benefactors to help build our festival's future."/>
    <b v="0"/>
    <n v="18000"/>
    <n v="18645"/>
    <s v="successful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n v="2016"/>
    <x v="38"/>
    <x v="0"/>
  </r>
  <r>
    <n v="2719"/>
    <s v="AHS Theater - Help us light up our stage!"/>
    <s v="Our high school theater in Allentown, New Jersey was rad - in 1972. Help us bring our theater into present day and light up our stage!"/>
    <b v="0"/>
    <n v="6000"/>
    <n v="6530"/>
    <s v="successful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n v="2016"/>
    <x v="38"/>
    <x v="0"/>
  </r>
  <r>
    <n v="2720"/>
    <s v="The Comedy Project"/>
    <s v="An improv, sketch and experimental comedy and cocktail venue in downtown Grand Rapids, Michigan"/>
    <s v="Comedy"/>
    <n v="25000"/>
    <n v="29531"/>
    <s v="successful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n v="2016"/>
    <x v="38"/>
    <x v="0"/>
  </r>
  <r>
    <n v="2721"/>
    <s v="Pi Crust - Easily Connect Electronics To Your Raspberry Pi"/>
    <s v="Pi Crust is a breakout board for the Raspberry Pi that makes it easier to connect electronics - help us to bring this into kit form!"/>
    <b v="0"/>
    <n v="750"/>
    <n v="10965"/>
    <s v="successful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n v="2013"/>
    <x v="30"/>
    <x v="0"/>
  </r>
  <r>
    <n v="2722"/>
    <s v="Ransomly | A bluetooth beacon to make any room app-free."/>
    <s v="Want people to put down their phone more often? Ransomly creates 'quiet' spaces to help us reconnect with the real people in our lives."/>
    <b v="0"/>
    <n v="5000"/>
    <n v="12627"/>
    <s v="successful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n v="2016"/>
    <x v="30"/>
    <x v="0"/>
  </r>
  <r>
    <n v="2723"/>
    <s v="Mega Bar: The most versatile and affordable workout product."/>
    <s v="The most compact and versatile workout product designed to give you unlimited exercise options in the comfort of your home or office."/>
    <b v="0"/>
    <n v="12000"/>
    <n v="16806"/>
    <s v="successful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n v="2014"/>
    <x v="30"/>
    <x v="0"/>
  </r>
  <r>
    <n v="2724"/>
    <s v="RasPiO GPIO Quick Reference Ruler for Raspberry Pi RPi.GPIO"/>
    <s v="RPi.GPIO Quick reference for GPIO programming on Raspberry Pi. Python code &amp; port ID labels in a convenient 6&quot; PCB ruler"/>
    <b v="0"/>
    <n v="2468"/>
    <n v="7326.88"/>
    <s v="successful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n v="2015"/>
    <x v="30"/>
    <x v="0"/>
  </r>
  <r>
    <n v="2725"/>
    <s v="Digital MPPT and Solar BMS for a Net Zero energy House"/>
    <s v="Best Net Zero energy solution for new or existing house (no more heating or electricity bills)."/>
    <b v="0"/>
    <n v="40000"/>
    <n v="57817"/>
    <s v="successful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n v="2017"/>
    <x v="30"/>
    <x v="0"/>
  </r>
  <r>
    <n v="2726"/>
    <s v="Krimston TWO - Dual SIM case for iPhone"/>
    <s v="Krimston TWO: iPhone Dual SIM Case"/>
    <b v="0"/>
    <n v="100000"/>
    <n v="105745"/>
    <s v="successful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n v="2016"/>
    <x v="30"/>
    <x v="0"/>
  </r>
  <r>
    <n v="2727"/>
    <s v="PiDrive: Low-power, mSATA SSD for the Raspberry Pi"/>
    <s v="Introducing the PiDrive, a high capacity Solid State Drive (SSD) expansion card for the Raspberry Pi B+, A+, and B+ v2!"/>
    <b v="0"/>
    <n v="10000"/>
    <n v="49321"/>
    <s v="successful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n v="2015"/>
    <x v="30"/>
    <x v="0"/>
  </r>
  <r>
    <n v="2728"/>
    <s v="Multi-Function SSD Shield for the Raspberry Pi 2"/>
    <s v="SSD, WiFi, RTC w/Battery and high power USB all in one shield."/>
    <b v="0"/>
    <n v="15000"/>
    <n v="30274"/>
    <s v="successful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n v="2015"/>
    <x v="30"/>
    <x v="0"/>
  </r>
  <r>
    <n v="2729"/>
    <s v="McChi Luggage: It's a Luggage, USB Charger and a Table Top"/>
    <s v="A luggage that is more than a luggage! It is what you want it to be."/>
    <b v="0"/>
    <n v="7500"/>
    <n v="7833"/>
    <s v="successful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n v="2015"/>
    <x v="30"/>
    <x v="0"/>
  </r>
  <r>
    <n v="2730"/>
    <s v="Yaba - Portable Speaker &amp; Guitar Amp"/>
    <s v="The world's most powerful portable speaker and guitar amplifier. Turns any surface into a speaker."/>
    <b v="0"/>
    <n v="27000"/>
    <n v="45979.01"/>
    <s v="successful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n v="2013"/>
    <x v="30"/>
    <x v="0"/>
  </r>
  <r>
    <n v="2731"/>
    <s v="CybatiWorks - ICS/SCADA/IoT Cybersecurity Education Platform"/>
    <s v="Providing a control system and cybersecurity hands-on educational platform for professionals, home-use, and academic institutions."/>
    <b v="0"/>
    <n v="30000"/>
    <n v="31291"/>
    <s v="successful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n v="2014"/>
    <x v="3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b v="0"/>
    <n v="12000"/>
    <n v="14190"/>
    <s v="successful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n v="2013"/>
    <x v="30"/>
    <x v="0"/>
  </r>
  <r>
    <n v="2733"/>
    <s v="ONetSwitch: Open Source Hardware for Networking"/>
    <s v="Students, makers, and engineers can write Linux software applications to achieve any network functions, such as NAS, VPN and Firewall."/>
    <b v="0"/>
    <n v="50000"/>
    <n v="53769"/>
    <s v="successful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n v="2015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b v="0"/>
    <n v="1"/>
    <n v="22603"/>
    <s v="successful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n v="2016"/>
    <x v="30"/>
    <x v="0"/>
  </r>
  <r>
    <n v="2735"/>
    <s v="Pi Supply - Intelligent Power Switch for Raspberry Pi"/>
    <s v="The Pi Supply is an intelligent power switch for the Raspberry Pi which includes hard on and off switches and auto-off on shutdown."/>
    <b v="0"/>
    <n v="750"/>
    <n v="7336.01"/>
    <s v="successful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n v="2013"/>
    <x v="3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b v="0"/>
    <n v="8000"/>
    <n v="9832"/>
    <s v="successful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n v="2014"/>
    <x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b v="0"/>
    <n v="30000"/>
    <n v="73818.240000000005"/>
    <s v="successful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n v="2013"/>
    <x v="30"/>
    <x v="0"/>
  </r>
  <r>
    <n v="2738"/>
    <s v="iPhone7 inVIIctus batterycase customize 3D printed top cover"/>
    <s v="Bringing back the Mojo to the new iPhone with our award winning  removable battery case with customized 3D printed top cover"/>
    <b v="0"/>
    <n v="5000"/>
    <n v="7397"/>
    <s v="successful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n v="2016"/>
    <x v="30"/>
    <x v="0"/>
  </r>
  <r>
    <n v="2739"/>
    <s v="LPLC - Low Power, Low Cost PIC18 Development Board"/>
    <s v="LPLC Board; A powerful, low cost, ultra low power microcontroller development board with template software and online tutorials."/>
    <b v="0"/>
    <n v="1100"/>
    <n v="4225"/>
    <s v="successful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n v="2014"/>
    <x v="30"/>
    <x v="0"/>
  </r>
  <r>
    <n v="2740"/>
    <s v="Vertical Garden Prototype"/>
    <s v="I am interested in testing the plant yields of this vertical garden as well as some other applications"/>
    <b v="0"/>
    <n v="300"/>
    <n v="310"/>
    <s v="successful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n v="2015"/>
    <x v="30"/>
    <x v="0"/>
  </r>
  <r>
    <n v="2741"/>
    <s v="Mrs. Brown and Her Lost Puppy."/>
    <s v="Help me publish my 1st children's book as an aspiring author!"/>
    <b v="0"/>
    <n v="8000"/>
    <n v="35"/>
    <s v="failed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n v="2014"/>
    <x v="39"/>
    <x v="1"/>
  </r>
  <r>
    <n v="2742"/>
    <s v="What a Zoo!"/>
    <s v="The pachyderms at the Denver Zoo are moving. Follow along on the convoluted journey to their new home."/>
    <b v="0"/>
    <n v="2500"/>
    <n v="731"/>
    <s v="failed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n v="2012"/>
    <x v="39"/>
    <x v="1"/>
  </r>
  <r>
    <n v="2743"/>
    <s v="St. Nick Jr"/>
    <s v="One Christmas every child was naughty, and Santa's son _x000a_St. Nick Jr sacrifices all his gifts over his whole life, for the children"/>
    <b v="0"/>
    <n v="5999"/>
    <n v="0"/>
    <s v="failed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n v="2016"/>
    <x v="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s v="Comedy"/>
    <n v="16000"/>
    <n v="835"/>
    <s v="failed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n v="2012"/>
    <x v="39"/>
    <x v="1"/>
  </r>
  <r>
    <n v="2745"/>
    <s v="SERENDIPITY'S Pumpkin Pie Surprise"/>
    <s v="A spunky little girl, driven by a love of pumpkin pie, overcomes her fears and serendipitiously discovers what she'll be for Halloween"/>
    <b v="0"/>
    <n v="8000"/>
    <n v="1751"/>
    <s v="failed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n v="2012"/>
    <x v="39"/>
    <x v="1"/>
  </r>
  <r>
    <n v="2746"/>
    <s v="How many marbles do YOU have?"/>
    <s v="An easy fun way for children to understand the physical limitations of someone with CFIDS and Fibromyalgia using marbles and a jar."/>
    <s v="Comedy"/>
    <n v="3000"/>
    <n v="801"/>
    <s v="failed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n v="2014"/>
    <x v="39"/>
    <x v="1"/>
  </r>
  <r>
    <n v="2747"/>
    <s v="Magic, Giggles and Love  A collection of children's poetry"/>
    <s v="A collection of childrens poems written to educate, inspire and create quality time with parents. Beautifully illustrated, 44 pp."/>
    <b v="0"/>
    <n v="500"/>
    <n v="140"/>
    <s v="failed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n v="2012"/>
    <x v="39"/>
    <x v="1"/>
  </r>
  <r>
    <n v="2748"/>
    <s v="Native American Language Book for Children"/>
    <s v="Interactive Book with Audio to learn the Ojibwe Language for Children.  Website, Ebook and more!"/>
    <b v="0"/>
    <n v="5000"/>
    <n v="53"/>
    <s v="failed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n v="2016"/>
    <x v="39"/>
    <x v="1"/>
  </r>
  <r>
    <n v="2749"/>
    <s v="A Tree is a Tree, no matter what you see.  CHILDREN'S BOOK"/>
    <s v="Self-publishing my children's book."/>
    <b v="0"/>
    <n v="10000"/>
    <n v="110"/>
    <s v="failed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n v="2015"/>
    <x v="39"/>
    <x v="1"/>
  </r>
  <r>
    <n v="2750"/>
    <s v="My Child, My Blessing"/>
    <s v="This is a journal where parents daily write something positive about their child.  Places for pictures, too."/>
    <b v="0"/>
    <n v="1999"/>
    <n v="0"/>
    <s v="failed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n v="2012"/>
    <x v="39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b v="0"/>
    <n v="3274"/>
    <n v="0"/>
    <s v="failed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n v="2014"/>
    <x v="39"/>
    <x v="1"/>
  </r>
  <r>
    <n v="2752"/>
    <s v="An Ordinary Toad's Extraordinary Night!"/>
    <s v="Andrew wonders if his life would be more exciting if he'd been hatched a frog. Shiny and green just seems more exciting to him. Until.."/>
    <b v="0"/>
    <n v="4800"/>
    <n v="550"/>
    <s v="failed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n v="2011"/>
    <x v="39"/>
    <x v="1"/>
  </r>
  <r>
    <n v="2753"/>
    <s v="Dust Bunnies &amp; the Carpet Rat publishing push"/>
    <s v="Written by my daughter and myself, illustrated by Jack Wiens. Everything is complete except for publishing."/>
    <b v="0"/>
    <n v="2000"/>
    <n v="380"/>
    <s v="failed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n v="2012"/>
    <x v="39"/>
    <x v="1"/>
  </r>
  <r>
    <n v="2754"/>
    <s v="From here...to there!"/>
    <s v="I have been a writer all my life. But until recently never a parent. I want to write a children book for my children, and yours!"/>
    <b v="0"/>
    <n v="10000"/>
    <n v="0"/>
    <s v="failed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n v="2014"/>
    <x v="39"/>
    <x v="1"/>
  </r>
  <r>
    <n v="2755"/>
    <s v="Children's book app: &quot;The story of Setanta&quot;"/>
    <s v="Colourful and imaginative book app for children, will be relished especially by those with Irish roots."/>
    <b v="0"/>
    <n v="500"/>
    <n v="260"/>
    <s v="failed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n v="2015"/>
    <x v="39"/>
    <x v="1"/>
  </r>
  <r>
    <n v="2756"/>
    <s v="The Most Basic of Truths"/>
    <s v="We all pray to the same God no matter what name we might refer to Him as.  Our children deserve to know this basic truth."/>
    <b v="0"/>
    <n v="10000"/>
    <n v="1048"/>
    <s v="failed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n v="2013"/>
    <x v="39"/>
    <x v="1"/>
  </r>
  <r>
    <n v="2757"/>
    <s v="C is for Crooked"/>
    <s v="A children's letter book that Lampoons Hillary Clinton"/>
    <b v="0"/>
    <n v="1500"/>
    <n v="10"/>
    <s v="failed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n v="2016"/>
    <x v="39"/>
    <x v="1"/>
  </r>
  <r>
    <n v="2758"/>
    <s v="Printing Soraya Yvette's Children's books"/>
    <s v="Water Bomb Fight, Swooped &amp; Moon You Are Unique by Soraya Yvette are Christ centred Aussie outdoor fun adventure books for tween/teens"/>
    <s v="Comedy"/>
    <n v="2000"/>
    <n v="234"/>
    <s v="failed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n v="2016"/>
    <x v="39"/>
    <x v="1"/>
  </r>
  <r>
    <n v="2759"/>
    <s v="Bunyip Magic - Epic kids Adventures of the Mythical Bunyip!"/>
    <s v="READY TO PRINT. A fun 38 page full color, hand illustrated children's book based on Australian animals and Indigenous Legends."/>
    <s v="Comedy"/>
    <n v="1000"/>
    <n v="105"/>
    <s v="failed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n v="2016"/>
    <x v="39"/>
    <x v="1"/>
  </r>
  <r>
    <n v="2760"/>
    <s v="BOSLEY BEATS THE BURGLARS - A Lovable Children's Adventure"/>
    <s v="A fantastic Doggie Adventure filled with laughter, tears and heroics. Lets get a fresh New Edition of Bosley published for all to enjoy"/>
    <b v="0"/>
    <n v="5000"/>
    <n v="0"/>
    <s v="failed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n v="2013"/>
    <x v="39"/>
    <x v="1"/>
  </r>
  <r>
    <n v="2761"/>
    <s v="Learn U.S. Geography: Dreaming my way across The U.S."/>
    <s v="Help me give away 500 copies of my picture book so more kids will know US geography!"/>
    <b v="0"/>
    <n v="5000"/>
    <n v="36"/>
    <s v="failed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n v="2012"/>
    <x v="39"/>
    <x v="1"/>
  </r>
  <r>
    <n v="2762"/>
    <s v="How to Create Your Own Magic World. Toy-making guide."/>
    <s v="How-to book of toys and games constructed from materials found in nature, recyclable and easily available."/>
    <b v="0"/>
    <n v="3250"/>
    <n v="25"/>
    <s v="failed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n v="2012"/>
    <x v="39"/>
    <x v="1"/>
  </r>
  <r>
    <n v="2763"/>
    <s v="My Christmas Star"/>
    <s v="How Santa finds childrens homes without getting lost by following certain stars."/>
    <b v="0"/>
    <n v="39400"/>
    <n v="90"/>
    <s v="failed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n v="2013"/>
    <x v="39"/>
    <x v="1"/>
  </r>
  <r>
    <n v="2764"/>
    <s v="A Growing Adventure"/>
    <s v="My Budding Bears are four teddy bears living in an enchanted garden sharing friendship, tea parties and delightful adventures."/>
    <b v="0"/>
    <n v="4000"/>
    <n v="45"/>
    <s v="failed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n v="2012"/>
    <x v="39"/>
    <x v="1"/>
  </r>
  <r>
    <n v="2765"/>
    <s v="A Story Book For Kids: Technology and Everyday Life"/>
    <s v="I am writing an illustrated book for children ages 3 to 7 that meshes technology in everyday life stories."/>
    <b v="0"/>
    <n v="4000"/>
    <n v="0"/>
    <s v="failed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n v="2012"/>
    <x v="39"/>
    <x v="1"/>
  </r>
  <r>
    <n v="2766"/>
    <s v="Jambie"/>
    <s v="Jambie is a children's book geared towards kids ages 4-9 years of age. This book teaches young children about making wise decisions."/>
    <b v="0"/>
    <n v="5000"/>
    <n v="100"/>
    <s v="failed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n v="2011"/>
    <x v="39"/>
    <x v="1"/>
  </r>
  <r>
    <n v="2767"/>
    <s v="the Giant Turnip"/>
    <s v="An animated bedtime story with Dedka, Babka and the rest of the family working together on a BIG problem"/>
    <b v="0"/>
    <n v="4000"/>
    <n v="34"/>
    <s v="failed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n v="2015"/>
    <x v="39"/>
    <x v="1"/>
  </r>
  <r>
    <n v="2768"/>
    <s v="It's Okay To Wait"/>
    <s v="â€œItâ€™s Okay to Waitâ€ is the story of a father who sits down with his adolescent daughter to have â€œthe talkâ€ about sex."/>
    <b v="0"/>
    <n v="7000"/>
    <n v="1002"/>
    <s v="failed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n v="2012"/>
    <x v="39"/>
    <x v="1"/>
  </r>
  <r>
    <n v="2769"/>
    <s v="Raph the Ninja Giraffe"/>
    <s v="Raph the Ninja Giraffe is a project that is my 5 year old sons idea, &amp; I am working with him to bring his idea to life."/>
    <b v="0"/>
    <n v="800"/>
    <n v="2"/>
    <s v="failed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n v="2014"/>
    <x v="39"/>
    <x v="1"/>
  </r>
  <r>
    <n v="2770"/>
    <s v="The Story Of Circle And Square"/>
    <s v="A story about two friends who part ways because they are different, then reunite after learning they both are made of atoms."/>
    <b v="0"/>
    <n v="20000"/>
    <n v="2082.25"/>
    <s v="failed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n v="2014"/>
    <x v="39"/>
    <x v="1"/>
  </r>
  <r>
    <n v="2771"/>
    <s v="Hello Vermont (4 Seasons Children's Books)"/>
    <s v="Hello Vermont are books that demonstrate the 4 seasons. Subtitles: Soggy Spring, Sizzling Summer, Fabulous Fall &amp; Winter Wonderland."/>
    <b v="0"/>
    <n v="19980"/>
    <n v="0"/>
    <s v="failed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n v="2012"/>
    <x v="39"/>
    <x v="1"/>
  </r>
  <r>
    <n v="2772"/>
    <s v="Why Won't This Kid Go To Sleep?!? Goodnight, Kaiden!"/>
    <s v="See the little boy in the photo? Doesn't he look angelic? Wouldn't you like to read his story? Take a look at this......."/>
    <b v="0"/>
    <n v="8000"/>
    <n v="0"/>
    <s v="failed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n v="2013"/>
    <x v="39"/>
    <x v="1"/>
  </r>
  <r>
    <n v="2773"/>
    <s v="The Boat That Couldn't Float"/>
    <s v="Parents know the pain of rereading bad bedtime stories. I want to write stories that all ages will enjoy"/>
    <b v="0"/>
    <n v="530"/>
    <n v="1"/>
    <s v="failed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n v="2016"/>
    <x v="39"/>
    <x v="1"/>
  </r>
  <r>
    <n v="2774"/>
    <s v="Welcome to Jangala Tribal Warriors: Book One"/>
    <s v="Building the inner wealth of children builds stronger families, schools and communities. Peaceful and positive relationships flourish."/>
    <b v="0"/>
    <n v="4000"/>
    <n v="570"/>
    <s v="failed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n v="2013"/>
    <x v="39"/>
    <x v="1"/>
  </r>
  <r>
    <n v="2775"/>
    <s v="Kids Radio Klassics and Kids Radio Theatre"/>
    <s v="Kids Radio Theatre is a radio show played on National Pubic Radio to teach children all about theatre every Sunday 20 states."/>
    <b v="0"/>
    <n v="5000"/>
    <n v="150"/>
    <s v="failed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n v="2011"/>
    <x v="39"/>
    <x v="1"/>
  </r>
  <r>
    <n v="2776"/>
    <s v="Superheroes That Make Differences"/>
    <s v="A young girlâ€™s journey into a world of superheroesâ€”exploring love, compassion and acceptance with mystical creatures from far away."/>
    <b v="0"/>
    <n v="21000"/>
    <n v="1655"/>
    <s v="failed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n v="2015"/>
    <x v="39"/>
    <x v="1"/>
  </r>
  <r>
    <n v="2777"/>
    <s v="Mystical Woods    Micheal learns a lesson.     (Thank-you)"/>
    <s v="Thisis a children's story.It teaches family values and about other animals in the forest.It teaches the value of friendship also.Thanks"/>
    <b v="0"/>
    <n v="3000"/>
    <n v="10"/>
    <s v="failed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n v="2015"/>
    <x v="39"/>
    <x v="1"/>
  </r>
  <r>
    <n v="2778"/>
    <s v="Mariah - A Children's Book with Included Doll Patterns"/>
    <s v="Mariah is an illustrated story of a girl and a tiny Mermaid._x000a_Make  your own Mermaid Doll with the included knitting or sewing pattern!"/>
    <b v="0"/>
    <n v="5500"/>
    <n v="1405"/>
    <s v="failed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n v="2014"/>
    <x v="39"/>
    <x v="1"/>
  </r>
  <r>
    <n v="2779"/>
    <s v="Our Moon... A book on life for both parents and children."/>
    <s v="Our Moon is a simple book based on a nightly tradition my mother and youngest son started while I was working away."/>
    <b v="0"/>
    <n v="2500"/>
    <n v="53"/>
    <s v="failed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n v="2015"/>
    <x v="39"/>
    <x v="1"/>
  </r>
  <r>
    <n v="2780"/>
    <s v="Travel with baby"/>
    <s v="Turn the World with my kids, and then write a book with the advice for traveling with baby"/>
    <b v="0"/>
    <n v="100000"/>
    <n v="0"/>
    <s v="failed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n v="2017"/>
    <x v="39"/>
    <x v="1"/>
  </r>
  <r>
    <n v="2781"/>
    <s v="University of Utah presents V-Day 2015-The Vagina Monologues"/>
    <s v="STRIKE, DANCE AND RISE with us at the University of Utah to end violence against women and girls!"/>
    <b v="0"/>
    <n v="1250"/>
    <n v="1316"/>
    <s v="successful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  <n v="2015"/>
    <x v="6"/>
    <x v="0"/>
  </r>
  <r>
    <n v="2782"/>
    <s v="Better Than Ever Productions presents Geezer Game"/>
    <s v="The premiere theatre troupe in SE Michigan offering acting opportunities for the 50+ actor."/>
    <b v="0"/>
    <n v="1000"/>
    <n v="1200"/>
    <s v="successful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  <n v="2015"/>
    <x v="6"/>
    <x v="0"/>
  </r>
  <r>
    <n v="2783"/>
    <s v="As You Like It? by Purple Ostrich Productions"/>
    <s v="A new, LGBTQ focused adaptation of As You Like It that puts Celia and Rosalind's romantic relationship centre stage for the first time."/>
    <b v="0"/>
    <n v="1000"/>
    <n v="1145"/>
    <s v="successful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  <n v="2015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b v="0"/>
    <n v="6000"/>
    <n v="7140"/>
    <s v="successful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n v="2014"/>
    <x v="6"/>
    <x v="0"/>
  </r>
  <r>
    <n v="2785"/>
    <s v="Henry VI: The War of the Roses"/>
    <s v="Bare Theatre and Raleigh Little Theatre present Shakespeare's epic, set in a post-apocalyptic dystopia."/>
    <b v="0"/>
    <n v="5000"/>
    <n v="5234"/>
    <s v="successful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n v="2016"/>
    <x v="6"/>
    <x v="0"/>
  </r>
  <r>
    <n v="2786"/>
    <s v="Fierce"/>
    <s v="A heart-melting farce about sex, art and the lovelorn lay-abouts of London-town."/>
    <b v="0"/>
    <n v="2500"/>
    <n v="2946"/>
    <s v="successful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  <n v="2014"/>
    <x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b v="0"/>
    <n v="1000"/>
    <n v="1197"/>
    <s v="successful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  <n v="2014"/>
    <x v="6"/>
    <x v="0"/>
  </r>
  <r>
    <n v="2788"/>
    <s v="ACT Underground Theatre, TLDC"/>
    <s v="MOVING FORWARD! WE HAVE REACHED GOAL BUT HAVE MORE TIME!! PLEASE CONSIDER PLEDGING."/>
    <b v="0"/>
    <n v="2000"/>
    <n v="2050"/>
    <s v="successful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  <n v="2016"/>
    <x v="6"/>
    <x v="0"/>
  </r>
  <r>
    <n v="2789"/>
    <s v="The Adventurers Club"/>
    <s v="BNT's Biggest Adventure So Far: Our 2015 full length production!"/>
    <b v="0"/>
    <n v="3000"/>
    <n v="3035"/>
    <s v="successful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n v="2015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b v="0"/>
    <n v="3000"/>
    <n v="3160"/>
    <s v="successful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  <n v="2015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b v="0"/>
    <n v="2000"/>
    <n v="2050"/>
    <s v="successful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n v="2016"/>
    <x v="6"/>
    <x v="0"/>
  </r>
  <r>
    <n v="2792"/>
    <s v="That Still Small Voice Stage Play"/>
    <s v="Homeless and hopeless, this prequel tells the story of a Colorado youth who leans on her friends when family leaves her behind."/>
    <b v="0"/>
    <n v="2000"/>
    <n v="2152"/>
    <s v="successful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  <n v="2015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b v="0"/>
    <n v="10000"/>
    <n v="11056.75"/>
    <s v="successful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n v="2015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b v="0"/>
    <n v="50"/>
    <n v="75"/>
    <s v="successful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n v="2016"/>
    <x v="6"/>
    <x v="0"/>
  </r>
  <r>
    <n v="2795"/>
    <s v="Good Men Wanted at ANT Fest"/>
    <s v="A new play about five bad bitches who fought in the Civil War disguised as men, premiering at Ars Nova's ANT Fest."/>
    <b v="0"/>
    <n v="700"/>
    <n v="730"/>
    <s v="successful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  <n v="2014"/>
    <x v="6"/>
    <x v="0"/>
  </r>
  <r>
    <n v="2796"/>
    <s v="Fishcakes"/>
    <s v="Fishcakes is a piece of new writing for the Camden Fringe that explores a story of love, loss, and all the â€˜little things'."/>
    <b v="0"/>
    <n v="800"/>
    <n v="924"/>
    <s v="successful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  <n v="2014"/>
    <x v="6"/>
    <x v="0"/>
  </r>
  <r>
    <n v="2797"/>
    <s v="Once Upon A Nightmare"/>
    <s v="&quot;Labyrinth&quot; meets &quot;Jumanji&quot;  in this dark adventure fantasy play from the makers of the five star fringe hit &quot;Death Ship 666&quot;"/>
    <b v="0"/>
    <n v="8000"/>
    <n v="8211.61"/>
    <s v="successful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  <n v="2014"/>
    <x v="6"/>
    <x v="0"/>
  </r>
  <r>
    <n v="2798"/>
    <s v="Happy to Help: A New Play About the Supermarket Industry"/>
    <s v="A darkly funny new play about the supermarket industry and its impact on all of our lives by award-nominated playwright Michael Ross."/>
    <b v="0"/>
    <n v="5000"/>
    <n v="5070"/>
    <s v="successful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n v="2015"/>
    <x v="6"/>
    <x v="0"/>
  </r>
  <r>
    <n v="2799"/>
    <s v="Yuri in Edinburgh"/>
    <s v="August012 make their debut at Edinburgh Fringe with their play about the absurdity of wanting to bring children into a deranged world"/>
    <b v="0"/>
    <n v="5000"/>
    <n v="5831.74"/>
    <s v="successful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n v="2016"/>
    <x v="6"/>
    <x v="0"/>
  </r>
  <r>
    <n v="2800"/>
    <s v="EUTCo presents 'One Flew Over the Cuckoo's Nest'"/>
    <s v="Exeter University Theatre Company is bringing the award winning play by Dale Wasserman to Exeter's Northcott Theatre"/>
    <b v="0"/>
    <n v="1000"/>
    <n v="1330"/>
    <s v="successful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  <n v="2014"/>
    <x v="6"/>
    <x v="0"/>
  </r>
  <r>
    <n v="2801"/>
    <s v="A Dream Play"/>
    <s v="Arise Theatre Company's production of August Strindberg's expressionist masterpiece 'A Dream Play'."/>
    <b v="0"/>
    <n v="500"/>
    <n v="666"/>
    <s v="successful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  <n v="2014"/>
    <x v="6"/>
    <x v="0"/>
  </r>
  <r>
    <n v="2802"/>
    <s v="The Eulogy of Toby Peach - Edinburgh Festival 2015"/>
    <s v="An honest &amp; inspiring journey with cancer, discovery of self-mortality &amp; celebration of life. Winner of IdeasTap Underbelly Award 2015."/>
    <b v="0"/>
    <n v="3000"/>
    <n v="3055"/>
    <s v="successful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  <n v="2015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b v="0"/>
    <n v="10000"/>
    <n v="12795"/>
    <s v="successful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n v="2015"/>
    <x v="6"/>
    <x v="0"/>
  </r>
  <r>
    <n v="2804"/>
    <s v="The Piano Man"/>
    <s v="The real-life story of the mysterious 'Piano Man' who washed ashore with no memory; with no speech; but with an amazing ability..."/>
    <b v="0"/>
    <n v="1000"/>
    <n v="1150"/>
    <s v="successful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  <n v="2014"/>
    <x v="6"/>
    <x v="0"/>
  </r>
  <r>
    <n v="2805"/>
    <s v="ACOrN: A Crunch Or None --&gt; Edinburgh Fringe!"/>
    <s v="1 game, 7 levels, 45 attempts; Lorraine, Esbe &amp; David; 1 Grandmaester._x000a_Help us take our metatheatrical nutshell volcano to the Fringe!"/>
    <b v="0"/>
    <n v="400"/>
    <n v="440"/>
    <s v="successful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  <n v="2015"/>
    <x v="6"/>
    <x v="0"/>
  </r>
  <r>
    <n v="2806"/>
    <s v="And Now: The World!"/>
    <s v="A one woman show about the challenges of being a feminist in a digital age. Touring 6 UK cities. Now with Stretch Goals!"/>
    <b v="0"/>
    <n v="3000"/>
    <n v="3363"/>
    <s v="successful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  <n v="2015"/>
    <x v="6"/>
    <x v="0"/>
  </r>
  <r>
    <n v="2807"/>
    <s v="The Commission Theatre Co."/>
    <s v="Bringing Shakespeare back to the Playwrights"/>
    <b v="0"/>
    <n v="5000"/>
    <n v="6300"/>
    <s v="successful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n v="2015"/>
    <x v="6"/>
    <x v="0"/>
  </r>
  <r>
    <n v="2808"/>
    <s v="PICNIC, by William Inge: An Inaugural Production"/>
    <s v="Seat of the Pants mounts our first show in a black box space that could become permanent; can you help us excel and seal the deal?"/>
    <b v="0"/>
    <n v="4500"/>
    <n v="4511"/>
    <s v="successful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  <n v="2015"/>
    <x v="6"/>
    <x v="1"/>
  </r>
  <r>
    <n v="2809"/>
    <s v="Sugarglass Theatre"/>
    <s v="Sugarglass is a Dublin based theatre company committed to international collaboration. 2016 sees the launch of their NYC division."/>
    <b v="0"/>
    <n v="2500"/>
    <n v="2560"/>
    <s v="successful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  <n v="2016"/>
    <x v="6"/>
    <x v="0"/>
  </r>
  <r>
    <n v="2810"/>
    <s v="Bring Bigger, Badder BRIEF HISTORY Back To The Stage!"/>
    <s v="We're remounting the musical that brought down the Bush Administration: A Brief History of the Earth And Everything In It!"/>
    <b v="0"/>
    <n v="2500"/>
    <n v="2705"/>
    <s v="successful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  <n v="2014"/>
    <x v="6"/>
    <x v="0"/>
  </r>
  <r>
    <n v="2811"/>
    <s v="Ray Gunn and Starburst"/>
    <s v="Ray Gunn and Starburst is an audio sci-fi/comedy sending up the tropes of classic and pulp science-fiction."/>
    <b v="0"/>
    <n v="10000"/>
    <n v="10027"/>
    <s v="successful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n v="2015"/>
    <x v="6"/>
    <x v="1"/>
  </r>
  <r>
    <n v="2812"/>
    <s v="BULL by Mike Bartlett at the Coal Mine Theatre"/>
    <s v="&quot;A short, nasty and razor sharp play in one of Toronto's hottest new &quot;off-off Broadway&quot; style venues."/>
    <b v="0"/>
    <n v="5000"/>
    <n v="5665"/>
    <s v="successful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  <n v="2015"/>
    <x v="6"/>
    <x v="0"/>
  </r>
  <r>
    <n v="2813"/>
    <s v="Hi, Are You Single? by Ryan J. Haddad"/>
    <s v="Ryan has a higher sex drive than you. He also has cerebral palsy. Join him for his hilarious and poignant new solo show!"/>
    <b v="0"/>
    <n v="2800"/>
    <n v="3572.12"/>
    <s v="successful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  <n v="2016"/>
    <x v="6"/>
    <x v="0"/>
  </r>
  <r>
    <n v="2814"/>
    <s v="Stitching by Anthony Neilson"/>
    <s v="Stitching is a play exploring how a couple cope with the loss of their child. It will run for a month at The Drayton Arms Theatre."/>
    <b v="0"/>
    <n v="1500"/>
    <n v="1616"/>
    <s v="successful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  <n v="2015"/>
    <x v="6"/>
    <x v="0"/>
  </r>
  <r>
    <n v="2815"/>
    <s v="Widow's Wedding Dress"/>
    <s v="Set in 1950s Northern Ireland, this play tells the story of two sisters in a community of Travellers, or Irish Gypsies."/>
    <b v="0"/>
    <n v="250"/>
    <n v="605"/>
    <s v="successful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  <n v="2016"/>
    <x v="6"/>
    <x v="0"/>
  </r>
  <r>
    <n v="2816"/>
    <s v="In My Head - A new mental health theatre project"/>
    <s v="Inspired by real life interviews 'In My Head' is a new play exploring the lives of those living with a mental health condition."/>
    <b v="0"/>
    <n v="3000"/>
    <n v="4247"/>
    <s v="successful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n v="2015"/>
    <x v="6"/>
    <x v="0"/>
  </r>
  <r>
    <n v="2817"/>
    <s v="After The End"/>
    <s v="Let Go Theatre Co's very first production is going ahead in June 2015. Help support a brand new theatre co as we begin our adventure"/>
    <b v="0"/>
    <n v="600"/>
    <n v="780"/>
    <s v="successful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  <n v="2015"/>
    <x v="6"/>
    <x v="0"/>
  </r>
  <r>
    <n v="2818"/>
    <s v="Joe West's THEATER OF DEATH"/>
    <s v="Joe West and his wonderful theater company THEATER OF DEATH present original plays both horrific and comical."/>
    <b v="0"/>
    <n v="10000"/>
    <n v="10603"/>
    <s v="successful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n v="2015"/>
    <x v="6"/>
    <x v="0"/>
  </r>
  <r>
    <n v="2819"/>
    <s v="Make TES a success at The Edinburgh Fringe Fest"/>
    <s v="Years of work, my best show, and a top Edinburgh venue.  Help me expose my talents to the UK and tell an important story."/>
    <b v="0"/>
    <n v="5000"/>
    <n v="5240"/>
    <s v="successful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n v="2015"/>
    <x v="6"/>
    <x v="0"/>
  </r>
  <r>
    <n v="2820"/>
    <s v="MTA's National Theatre Connections Show!"/>
    <s v="Montage Theatre Arts, as part of National Theatre Connections, are performing a show - We need you help to raise vital funds!"/>
    <b v="0"/>
    <n v="200"/>
    <n v="272"/>
    <s v="successful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n v="2016"/>
    <x v="6"/>
    <x v="0"/>
  </r>
  <r>
    <n v="2821"/>
    <s v="Muscovado: BurntOut's new play about slavery in Barbados"/>
    <s v="Help us share an untold story of Britain's involvement in the slave trade, in the church where Wilberforce began his abolition campaign"/>
    <b v="0"/>
    <n v="1000"/>
    <n v="1000"/>
    <s v="successful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  <n v="2014"/>
    <x v="6"/>
    <x v="1"/>
  </r>
  <r>
    <n v="2822"/>
    <s v="Theatre Forever's The Nature Crown"/>
    <s v="A campaign to support the artists creating Theatre Forever's The Nature Crown, premiering in the Guthrie Theater's Dowling Studio!"/>
    <b v="0"/>
    <n v="6000"/>
    <n v="6000"/>
    <s v="successful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  <n v="2015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b v="0"/>
    <n v="100"/>
    <n v="124"/>
    <s v="successful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  <n v="2015"/>
    <x v="6"/>
    <x v="0"/>
  </r>
  <r>
    <n v="2824"/>
    <s v="The Rooftop"/>
    <s v="I wrote a One Act play called The Rooftop for a Female Playwright's festival. Every little bit helps!"/>
    <b v="0"/>
    <n v="650"/>
    <n v="760"/>
    <s v="successful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  <n v="2015"/>
    <x v="6"/>
    <x v="0"/>
  </r>
  <r>
    <n v="2825"/>
    <s v="The Night Before Christmas"/>
    <s v="Help Saltmine Theatre Company tell the exciting story of St Nicholas and the importance of gratefulness in their new Christmas show."/>
    <b v="0"/>
    <n v="3000"/>
    <n v="3100"/>
    <s v="successful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  <n v="2015"/>
    <x v="6"/>
    <x v="0"/>
  </r>
  <r>
    <n v="2826"/>
    <s v="Mickey &amp; Worm: The Tour"/>
    <s v="Mickey &amp; Worm is a Noir stage experience, written by Santa Paula playwright John McKinley and back again on tour by popular demand!"/>
    <b v="0"/>
    <n v="2000"/>
    <n v="2155"/>
    <s v="successful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n v="2015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b v="0"/>
    <n v="2000"/>
    <n v="2405"/>
    <s v="successful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n v="2016"/>
    <x v="6"/>
    <x v="0"/>
  </r>
  <r>
    <n v="2828"/>
    <s v="Peace In Our Time"/>
    <s v="The Battle of Britain has been lost; London is occupied, who can you trust? Help produce this classic piece of theatre. Drama for now."/>
    <b v="0"/>
    <n v="9500"/>
    <n v="9536"/>
    <s v="successful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  <n v="2015"/>
    <x v="6"/>
    <x v="1"/>
  </r>
  <r>
    <n v="2829"/>
    <s v="MUMBURGER by Sarah Kosar"/>
    <s v="In a visceral new play about family, grief and red meat, Sarah Kosar (Royal Court) asks how far we'd go to connect with those we love."/>
    <b v="0"/>
    <n v="2500"/>
    <n v="2663"/>
    <s v="successful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  <n v="2016"/>
    <x v="6"/>
    <x v="0"/>
  </r>
  <r>
    <n v="2830"/>
    <s v="Nakhtik and Avalon"/>
    <s v="Avalon is a new South African Township play and Nakhtik is a  danced political lecture."/>
    <b v="0"/>
    <n v="3000"/>
    <n v="3000"/>
    <s v="successful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n v="2014"/>
    <x v="6"/>
    <x v="1"/>
  </r>
  <r>
    <n v="2831"/>
    <s v="Tackett &amp; Pyke put on a Play"/>
    <s v="We each wrote a play and would like to produce them for you for nothing more than art's sake!"/>
    <b v="0"/>
    <n v="3000"/>
    <n v="3320"/>
    <s v="successful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  <n v="2015"/>
    <x v="6"/>
    <x v="0"/>
  </r>
  <r>
    <n v="2832"/>
    <s v="Secret Diaries"/>
    <s v="Charting the big stuff in life from dance routines to coming out; exploring homophobia, family, friendship &amp; finding your own voice."/>
    <b v="0"/>
    <n v="2500"/>
    <n v="2867.99"/>
    <s v="successful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  <n v="2014"/>
    <x v="6"/>
    <x v="0"/>
  </r>
  <r>
    <n v="2833"/>
    <s v="Star Man Rocket Man"/>
    <s v="A new play about exploring outer space"/>
    <b v="0"/>
    <n v="2700"/>
    <n v="2923"/>
    <s v="successful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  <n v="2015"/>
    <x v="6"/>
    <x v="0"/>
  </r>
  <r>
    <n v="2834"/>
    <s v="Thank You For Smoking"/>
    <s v="Thank You For Smoking. A play about love, 5 trillion cigarettes and how the Flintstones earned the tobacco industry millions."/>
    <b v="0"/>
    <n v="800"/>
    <n v="1360"/>
    <s v="successful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n v="2015"/>
    <x v="6"/>
    <x v="0"/>
  </r>
  <r>
    <n v="2835"/>
    <s v="Land of the Three Towers"/>
    <s v="A celebratory community theatre project about the Focus E15 Occupation of empty council homes on Carpenters Estate."/>
    <b v="0"/>
    <n v="1000"/>
    <n v="1870.99"/>
    <s v="successful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  <n v="2015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b v="0"/>
    <n v="450"/>
    <n v="485"/>
    <s v="successful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  <n v="2017"/>
    <x v="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b v="0"/>
    <n v="850"/>
    <n v="850"/>
    <s v="successful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n v="2015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s v="Comedy"/>
    <n v="2000"/>
    <n v="2405"/>
    <s v="successful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  <n v="2014"/>
    <x v="6"/>
    <x v="0"/>
  </r>
  <r>
    <n v="2839"/>
    <s v="&quot;The Annual Neighborhood Garage Tour&quot;"/>
    <s v="Help us tour our brand new show &quot;Stripe and Spot (Learn to) Get Along&quot; to neighborhoods throughout the Twin Cities metro area!"/>
    <b v="0"/>
    <n v="3500"/>
    <n v="3900"/>
    <s v="successful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n v="2014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b v="0"/>
    <n v="2500"/>
    <n v="2600"/>
    <s v="successful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  <n v="2015"/>
    <x v="6"/>
    <x v="0"/>
  </r>
  <r>
    <n v="2841"/>
    <s v="The Dead Loss"/>
    <s v="1920's London; two brothers try to make a name for themselves in the underground crime world but encounter a ruthless Irish mob boss."/>
    <b v="0"/>
    <n v="1000"/>
    <n v="10"/>
    <s v="failed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n v="2015"/>
    <x v="6"/>
    <x v="1"/>
  </r>
  <r>
    <n v="2842"/>
    <s v="HIDDEN: The FCO Plays"/>
    <s v="A play performed at the FCO Global Summit on the Preventing Sexual Violence Initiative, hosted by William Hague and Angelina Jolie"/>
    <b v="0"/>
    <n v="1500"/>
    <n v="0"/>
    <s v="failed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n v="2014"/>
    <x v="6"/>
    <x v="1"/>
  </r>
  <r>
    <n v="2843"/>
    <s v="Summer Adaptation of Fallen Angels"/>
    <s v="We're high school students directing a film adaptation of the play, Fallen Angels, written by NoÃ«l Coward and set in the 1920's."/>
    <b v="0"/>
    <n v="1200"/>
    <n v="0"/>
    <s v="failed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n v="2016"/>
    <x v="6"/>
    <x v="1"/>
  </r>
  <r>
    <n v="2844"/>
    <s v="KabarettstÃ¼ck &quot;Dicht in da Nochtschicht&quot;"/>
    <s v="Zwei ausgebildete Schauspieler, ein Musiker - gemeinsam bringt man ein waschechtes KabarettstÃ¼ck auf die BÃ¼hne."/>
    <b v="0"/>
    <n v="550"/>
    <n v="30"/>
    <s v="failed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  <n v="2016"/>
    <x v="6"/>
    <x v="1"/>
  </r>
  <r>
    <n v="2845"/>
    <s v="Haberdasher Theatre Inc. : Richard Greenbergâ€™s, The Maderati"/>
    <s v="The Maderati: A bitingly witty absurdest comedy, which pokes wickedly perceptive fun at NY artist lifestyle."/>
    <s v="Comedy"/>
    <n v="7500"/>
    <n v="2366"/>
    <s v="failed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  <n v="2015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b v="0"/>
    <n v="8000"/>
    <n v="0"/>
    <s v="failed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n v="2015"/>
    <x v="6"/>
    <x v="1"/>
  </r>
  <r>
    <n v="2847"/>
    <s v="COLOR ME"/>
    <s v="Dark secrets come to light when Mariah meets Stella. They find a way to face the south's largest elephant in the room: RACISM."/>
    <b v="0"/>
    <n v="2000"/>
    <n v="0"/>
    <s v="failed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n v="2016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b v="0"/>
    <n v="35000"/>
    <n v="70"/>
    <s v="failed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  <n v="2015"/>
    <x v="6"/>
    <x v="1"/>
  </r>
  <r>
    <n v="2849"/>
    <s v="100, Acre Wood"/>
    <s v="NonSens!cal tackles the struggles of four people with mental health issues/disorders inspired by A.A Milne's Winnie the Pooh"/>
    <b v="0"/>
    <n v="500"/>
    <n v="5"/>
    <s v="failed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n v="2016"/>
    <x v="6"/>
    <x v="1"/>
  </r>
  <r>
    <n v="2850"/>
    <s v="Romeo and Juliet...Choose Your Own Ending"/>
    <s v="Romeo and Juliet: Wouldn't it be great if they didn't all die at the end? Now YOU get to control the fate of these timeless characters!"/>
    <b v="0"/>
    <n v="8000"/>
    <n v="311"/>
    <s v="failed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  <n v="2014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b v="0"/>
    <n v="4500"/>
    <n v="0"/>
    <s v="failed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n v="2016"/>
    <x v="6"/>
    <x v="1"/>
  </r>
  <r>
    <n v="2852"/>
    <s v="Freedom Train"/>
    <s v="Just one time back to the past on the Freedom Train will open your eyes and your lives will never ever be the same!"/>
    <b v="0"/>
    <n v="5000"/>
    <n v="95"/>
    <s v="failed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  <n v="2014"/>
    <x v="6"/>
    <x v="1"/>
  </r>
  <r>
    <n v="2853"/>
    <s v="Eighteen Months- A Love Story Interrupted"/>
    <s v="Much has been written by women on breast cancer. Yet, there is little that has been written for the theatre on this by men. I have!"/>
    <b v="0"/>
    <n v="9500"/>
    <n v="0"/>
    <s v="failed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n v="2014"/>
    <x v="6"/>
    <x v="1"/>
  </r>
  <r>
    <n v="2854"/>
    <s v="Ultimate Political Selfie!"/>
    <s v="Almost Random Theatre's play about a candidate - with no policies - who is seeking election in May 2015"/>
    <b v="0"/>
    <n v="1000"/>
    <n v="417"/>
    <s v="failed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  <n v="2015"/>
    <x v="6"/>
    <x v="1"/>
  </r>
  <r>
    <n v="2855"/>
    <s v="STAGE READING for TETCNY"/>
    <s v="Raising funds to have a private stage reading for an upcoming play from THE ENSEMBLE THEATRE COMPANY OF NEW YORK (www.tetcny.org)"/>
    <b v="0"/>
    <n v="600"/>
    <n v="300"/>
    <s v="failed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n v="2016"/>
    <x v="6"/>
    <x v="1"/>
  </r>
  <r>
    <n v="2856"/>
    <s v="The JOkeress Going Live"/>
    <s v="This will be the fifth play of The Jokeress, based on the ebook/paperback novelette series. It is scifi, suspense, terror, and noir."/>
    <b v="0"/>
    <n v="3000"/>
    <n v="146"/>
    <s v="failed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  <n v="2015"/>
    <x v="6"/>
    <x v="1"/>
  </r>
  <r>
    <n v="2857"/>
    <s v="Los Tradicionales"/>
    <s v="Somos una compaÃ±Ã­a de teatro independiente. Y en el 2017 queremos arrancar con el montaje de 3 obras._x000a_3 elencos, 3 espacios."/>
    <b v="0"/>
    <n v="38000"/>
    <n v="7500"/>
    <s v="failed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  <n v="2016"/>
    <x v="6"/>
    <x v="1"/>
  </r>
  <r>
    <n v="2858"/>
    <s v="Gay Party Superposh 'Winter Wonderland'"/>
    <s v="Een Gay Party in het centrum van Amersfoort. _x000a_Een geweldige avond uit, met een show, optredens en DJ's."/>
    <b v="0"/>
    <n v="1000"/>
    <n v="0"/>
    <s v="failed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n v="2014"/>
    <x v="6"/>
    <x v="1"/>
  </r>
  <r>
    <n v="2859"/>
    <s v="Grover Theatre Company (GTC)"/>
    <s v="A theatre company that will create works to inspire young people and get everyone involved."/>
    <b v="0"/>
    <n v="2000"/>
    <n v="35"/>
    <s v="failed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  <n v="2015"/>
    <x v="6"/>
    <x v="1"/>
  </r>
  <r>
    <n v="2860"/>
    <s v="Macbeth For President 2016"/>
    <s v="The Bard's classic tale set in the 2016 Presidential Campaign. Power, corruption, greed, and conspiracy. How far are you willing to go?"/>
    <b v="0"/>
    <n v="4000"/>
    <n v="266"/>
    <s v="failed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  <n v="2016"/>
    <x v="6"/>
    <x v="1"/>
  </r>
  <r>
    <n v="2861"/>
    <s v="Julius Caesar"/>
    <s v="The University of Queensland Drama Production Course is putting on an adaptation of William Shakespeares Julius Caesar"/>
    <b v="0"/>
    <n v="250"/>
    <n v="80"/>
    <s v="failed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  <n v="2015"/>
    <x v="6"/>
    <x v="1"/>
  </r>
  <r>
    <n v="2862"/>
    <s v="Get Your Life Back"/>
    <s v="&quot;Get Your Life Back&quot; is a dynamic stage play that deals with true issues of life that reign in the lives of many people everyday."/>
    <b v="0"/>
    <n v="12700"/>
    <n v="55"/>
    <s v="failed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n v="2014"/>
    <x v="6"/>
    <x v="1"/>
  </r>
  <r>
    <n v="2863"/>
    <s v="Equality Theatre"/>
    <s v="I would like to start a Acting Company that supports and includes LGBTQ youth and young adults in very conservative North Texas"/>
    <b v="0"/>
    <n v="50000"/>
    <n v="20"/>
    <s v="failed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  <n v="2014"/>
    <x v="6"/>
    <x v="1"/>
  </r>
  <r>
    <n v="2864"/>
    <s v="'Haunting Julia' by Alan Ayckbourn"/>
    <s v="Accessible, original theatre for all!"/>
    <b v="0"/>
    <n v="2500"/>
    <n v="40"/>
    <s v="failed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  <n v="2015"/>
    <x v="6"/>
    <x v="1"/>
  </r>
  <r>
    <n v="2865"/>
    <s v="FRINGE 2015 by YER Productions"/>
    <s v="Prepare to be Swept Away. Three short plays from three master playwrights; LANDFALL, SNIPER and DANGERS of TOBACCO!"/>
    <b v="0"/>
    <n v="2888"/>
    <n v="0"/>
    <s v="failed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n v="2014"/>
    <x v="6"/>
    <x v="1"/>
  </r>
  <r>
    <n v="2866"/>
    <s v="Church Folk Can Be Dangerous People"/>
    <s v="The reality is dark, sinister. The milieu is not as friendly as it claims. What is this place? Where is it? Is it your local church?"/>
    <b v="0"/>
    <n v="5000"/>
    <n v="45"/>
    <s v="failed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  <n v="2016"/>
    <x v="6"/>
    <x v="1"/>
  </r>
  <r>
    <n v="2867"/>
    <s v="A Midsummer Night's Dream"/>
    <s v="This production is being put together by Wilson's newest professional theater company, the Wyldepine Players in conjunction w/ Taiplab"/>
    <b v="0"/>
    <n v="2500"/>
    <n v="504"/>
    <s v="failed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  <n v="2016"/>
    <x v="6"/>
    <x v="1"/>
  </r>
  <r>
    <n v="2868"/>
    <s v="Becoming UNZIPPED"/>
    <s v="7 billion people &amp; most of us feel alone.  It's time we become emotionally unzipped.  &quot;Unzipped&quot; a new play about men &amp; relationships."/>
    <b v="0"/>
    <n v="15000"/>
    <n v="6301.76"/>
    <s v="failed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  <n v="2016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b v="0"/>
    <n v="20000"/>
    <n v="177"/>
    <s v="failed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  <n v="2016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b v="0"/>
    <n v="5000"/>
    <n v="750"/>
    <s v="failed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  <n v="2014"/>
    <x v="6"/>
    <x v="1"/>
  </r>
  <r>
    <n v="2871"/>
    <s v="The Bill Cosby Assault, a play"/>
    <s v="America's dad or serial rapist? Or both? The stories of the Bill Cosby accusers and the society so skeptical of them."/>
    <b v="0"/>
    <n v="10000"/>
    <n v="467"/>
    <s v="failed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  <n v="2014"/>
    <x v="6"/>
    <x v="1"/>
  </r>
  <r>
    <n v="2872"/>
    <s v="Loud Arts"/>
    <s v="Local Theatre group in Loudoun County, Virginia. Looking for funds to start producing shows!"/>
    <b v="0"/>
    <n v="3000"/>
    <n v="0"/>
    <s v="failed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n v="2015"/>
    <x v="6"/>
    <x v="1"/>
  </r>
  <r>
    <n v="2873"/>
    <s v="&quot;Fortune's Child&quot; by Mark Scharf"/>
    <s v="DC/Baltimore AEA actors band together produce a world premiere of a touching, bittersweet, award winning play about letting go to live"/>
    <b v="0"/>
    <n v="2500"/>
    <n v="953"/>
    <s v="failed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  <n v="2014"/>
    <x v="6"/>
    <x v="1"/>
  </r>
  <r>
    <n v="2874"/>
    <s v="Lead Players Theatre Company"/>
    <s v="We present Classics made for the 21st Century and we need a space! Please help us rent a space for The Importance of Being Earnest!"/>
    <b v="0"/>
    <n v="5000"/>
    <n v="271"/>
    <s v="failed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  <n v="2016"/>
    <x v="6"/>
    <x v="1"/>
  </r>
  <r>
    <n v="2875"/>
    <s v="Right Tracey!"/>
    <s v="Play about Tracey a gay man trapped in his room by his Bible thumping mother. He finds love but the room can not keep the love alive."/>
    <b v="0"/>
    <n v="20000"/>
    <n v="7"/>
    <s v="failed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  <n v="2016"/>
    <x v="6"/>
    <x v="1"/>
  </r>
  <r>
    <n v="2876"/>
    <s v="The Sins of Bad People  Urban Stage Play"/>
    <s v="Charlotte NC playwright looking to showcase a series of three stage plays.  Plays are funny, completed and ready to run!"/>
    <b v="0"/>
    <n v="150000"/>
    <n v="0"/>
    <s v="failed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n v="2015"/>
    <x v="6"/>
    <x v="1"/>
  </r>
  <r>
    <n v="2877"/>
    <s v="COLLABORATION: WARHOL &amp; BASQUIAT"/>
    <s v="Two of the 20th Centuryâ€™s Greatest Artists _x000a_navigate the perilous terrain of Art &amp; Fame _x000a_in a historic Collaboration."/>
    <b v="0"/>
    <n v="6000"/>
    <n v="650"/>
    <s v="failed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  <n v="2016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b v="0"/>
    <n v="3000"/>
    <n v="63"/>
    <s v="failed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  <n v="2015"/>
    <x v="6"/>
    <x v="1"/>
  </r>
  <r>
    <n v="2879"/>
    <s v="Girls, Ladies and Women - A Gospel Drama"/>
    <s v="She that fines a husband? Wait, is that right? Girl... you better check yourself, before you wreck yourself!"/>
    <b v="0"/>
    <n v="11200"/>
    <n v="29"/>
    <s v="failed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  <n v="2015"/>
    <x v="6"/>
    <x v="1"/>
  </r>
  <r>
    <n v="2880"/>
    <s v="BELIEF on the Isle of Skye"/>
    <s v="BELIEF leaves res &amp; crosses nations, swims the Atlantic, landing on Isle where Salish meets Gaelic, where humanity transcends barriers"/>
    <b v="0"/>
    <n v="12000"/>
    <n v="2800"/>
    <s v="failed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  <n v="2015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b v="0"/>
    <n v="5500"/>
    <n v="0"/>
    <s v="failed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n v="2014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b v="0"/>
    <n v="750"/>
    <n v="252"/>
    <s v="failed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  <n v="2016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b v="0"/>
    <n v="10000"/>
    <n v="1908"/>
    <s v="failed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  <n v="2016"/>
    <x v="6"/>
    <x v="1"/>
  </r>
  <r>
    <n v="2884"/>
    <s v="The Lizard King, a play by Jay Jeff Jones"/>
    <s v="Come explore the dream world of Jim Morrison, rock singer, mystic, poet, shaman."/>
    <b v="0"/>
    <n v="45000"/>
    <n v="185"/>
    <s v="failed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  <n v="2014"/>
    <x v="6"/>
    <x v="1"/>
  </r>
  <r>
    <n v="2885"/>
    <s v="The Wedding"/>
    <s v="An historic and proud work of Polish nationalistic literature performed on stage."/>
    <b v="0"/>
    <n v="400"/>
    <n v="130"/>
    <s v="failed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  <n v="2015"/>
    <x v="6"/>
    <x v="1"/>
  </r>
  <r>
    <n v="2886"/>
    <s v="Artists' tickets to VARIATIONS ON FAMILY"/>
    <s v="Help us provide half-price tickets to the 11th annual Variations Project, allowing our fellow artists to see this wonderful production."/>
    <b v="0"/>
    <n v="200"/>
    <n v="10"/>
    <s v="failed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n v="2015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b v="0"/>
    <n v="3000"/>
    <n v="5"/>
    <s v="failed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  <n v="2014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b v="0"/>
    <n v="30000"/>
    <n v="0"/>
    <s v="failed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n v="2014"/>
    <x v="6"/>
    <x v="1"/>
  </r>
  <r>
    <n v="2889"/>
    <s v="Halfway, Nebraska"/>
    <s v="Halfway, Nebraska explores the limits of hope and what it means to love someone who may be too far damaged to save."/>
    <b v="0"/>
    <n v="3000"/>
    <n v="1142"/>
    <s v="failed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n v="2014"/>
    <x v="6"/>
    <x v="1"/>
  </r>
  <r>
    <n v="2890"/>
    <s v="the Savannah Disputation"/>
    <s v="This Theological Comedy tells a story of when seemingly similar beliefs are discovered to be worlds apart; Damnation-Southern Style."/>
    <b v="0"/>
    <n v="2000"/>
    <n v="21"/>
    <s v="failed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  <n v="2014"/>
    <x v="6"/>
    <x v="1"/>
  </r>
  <r>
    <n v="2891"/>
    <s v="Literacy for Brooklyn Kids"/>
    <s v="Did you know that we are enriching the lives of Brooklyn kids through literacy and educational theater? We just need a little help."/>
    <b v="0"/>
    <n v="10000"/>
    <n v="273"/>
    <s v="failed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  <n v="2016"/>
    <x v="6"/>
    <x v="1"/>
  </r>
  <r>
    <n v="2892"/>
    <s v="Something Precious"/>
    <s v="Something Precious is the world's first musical to alert folks to the harmful effects of technology on the human spirit."/>
    <b v="0"/>
    <n v="5500"/>
    <n v="500"/>
    <s v="failed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  <n v="2014"/>
    <x v="6"/>
    <x v="1"/>
  </r>
  <r>
    <n v="2893"/>
    <s v="REDISCOVERING KIA THE PLAY"/>
    <s v="Fundraising for REDISCOVERING KIA THE PLAY"/>
    <b v="0"/>
    <n v="5000"/>
    <n v="25"/>
    <s v="failed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  <n v="2014"/>
    <x v="6"/>
    <x v="1"/>
  </r>
  <r>
    <n v="2894"/>
    <s v="How Could You Do This To Me (The Stage Play)"/>
    <s v="This Is A Story About A Woman A Man And A Woman"/>
    <b v="0"/>
    <n v="50000"/>
    <n v="0"/>
    <s v="failed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n v="2015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b v="0"/>
    <n v="500"/>
    <n v="23"/>
    <s v="failed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  <n v="2014"/>
    <x v="6"/>
    <x v="1"/>
  </r>
  <r>
    <n v="2896"/>
    <s v="&quot;Miracle on 34th Street&quot; - We believe. Do you believe in us?"/>
    <s v="&quot;Miracle on 34th Street&quot; is about faith and believing in others. _x000a_We believe. Do you?"/>
    <b v="0"/>
    <n v="3000"/>
    <n v="625"/>
    <s v="failed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  <n v="2016"/>
    <x v="6"/>
    <x v="1"/>
  </r>
  <r>
    <n v="2897"/>
    <s v="CAYCE"/>
    <s v="A unique stage play about the epic struggle of psychic Edgar Cayce to deal with his extraordinary abilities and find his place in life."/>
    <b v="0"/>
    <n v="12000"/>
    <n v="550"/>
    <s v="failed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  <n v="2015"/>
    <x v="6"/>
    <x v="1"/>
  </r>
  <r>
    <n v="2898"/>
    <s v="Galaxy Express - The Play"/>
    <s v="This is an action packed Sci-Fi stage play, using foam latex creature puppets, projected video footage, and audience participation."/>
    <b v="0"/>
    <n v="7500"/>
    <n v="316"/>
    <s v="failed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  <n v="2015"/>
    <x v="6"/>
    <x v="1"/>
  </r>
  <r>
    <n v="2899"/>
    <s v="The Esoteric Camgirl"/>
    <s v="Sex, intrigue, lust, &amp; love; follow the lives of two individuals as their romance turns from innocent online flirting to something more"/>
    <b v="0"/>
    <n v="10000"/>
    <n v="0"/>
    <s v="failed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n v="2016"/>
    <x v="6"/>
    <x v="1"/>
  </r>
  <r>
    <n v="2900"/>
    <s v="Bring Oedipus Revenant to Life!"/>
    <s v="In October, we plan to premiere Oedipus Revenant, a historically grounded horror adaptation of Sophoclesâ€™ classic, Oedipus the Tyrant."/>
    <b v="0"/>
    <n v="5500"/>
    <n v="3405"/>
    <s v="failed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  <n v="2014"/>
    <x v="6"/>
    <x v="1"/>
  </r>
  <r>
    <n v="2901"/>
    <s v="Avarimor Series (Audio Plays)"/>
    <s v="How can the visual age appreciate something that cant see? With these Audio Plays I will show you, if your willing to listen."/>
    <b v="0"/>
    <n v="750"/>
    <n v="6"/>
    <s v="failed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  <n v="2014"/>
    <x v="6"/>
    <x v="1"/>
  </r>
  <r>
    <n v="2902"/>
    <s v="Bring the iconic story of Leontyne Price to the stage."/>
    <s v="Help me honor and bring &quot;The American Soprano&quot; Leontyne Price back to the stage one more time."/>
    <b v="0"/>
    <n v="150000"/>
    <n v="25"/>
    <s v="failed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  <n v="2015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b v="0"/>
    <n v="5000"/>
    <n v="39"/>
    <s v="failed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  <n v="2015"/>
    <x v="6"/>
    <x v="1"/>
  </r>
  <r>
    <n v="2904"/>
    <s v="The Love Shack"/>
    <s v="A Tequila slammer with a slice of Tarantino, a line of the London Fringe scene and a shot of â€œBreaking Badâ€. New Writing."/>
    <b v="0"/>
    <n v="1500"/>
    <n v="75"/>
    <s v="failed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n v="2014"/>
    <x v="6"/>
    <x v="1"/>
  </r>
  <r>
    <n v="2905"/>
    <s v="DIANA's &quot;Late: A Cowboy Song&quot; by Sarah Ruhl"/>
    <s v="Philly-based feminist theatre's inaugural production about a woman's friendship with an awesome lady cowboy."/>
    <b v="0"/>
    <n v="3500"/>
    <n v="622"/>
    <s v="failed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n v="2016"/>
    <x v="6"/>
    <x v="1"/>
  </r>
  <r>
    <n v="2906"/>
    <s v="NO HOMO at Atwater Village Theatre"/>
    <s v="The smash hit, award-winning comedy sashays onto the Los Angeles Theater Scene in a fabulous new production at Atwater Village Theatre."/>
    <b v="0"/>
    <n v="6000"/>
    <n v="565"/>
    <s v="failed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n v="2015"/>
    <x v="6"/>
    <x v="1"/>
  </r>
  <r>
    <n v="2907"/>
    <s v="Little Nell's - a play"/>
    <s v="Spend an evening in the afterlife with some of the greatest women who ever lived. LITTLE NELL's,by Jill Hughes, Los Angeles- June, 2016"/>
    <b v="0"/>
    <n v="2500"/>
    <n v="2"/>
    <s v="failed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  <n v="2016"/>
    <x v="6"/>
    <x v="1"/>
  </r>
  <r>
    <n v="2908"/>
    <s v="&quot;THIS THING OF OURS&quot;"/>
    <s v="A dinner theatre/show about a day in the life of a Vegas &quot;Mob Boss&quot;_x000a_circa 1965- ish. It is all at once realistic,tragic, farce/comical"/>
    <b v="0"/>
    <n v="9600"/>
    <n v="264"/>
    <s v="failed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  <n v="2016"/>
    <x v="6"/>
    <x v="1"/>
  </r>
  <r>
    <n v="2909"/>
    <s v="CONVERSATIONS WITH AN AVERAGE JOE"/>
    <s v="CONVERSATIONS WITH AN AVERAGE JOE tells our stories exposing those in charge of our lives and tells how to take control of country back"/>
    <b v="0"/>
    <n v="180000"/>
    <n v="20"/>
    <s v="failed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  <n v="2014"/>
    <x v="6"/>
    <x v="1"/>
  </r>
  <r>
    <n v="2910"/>
    <s v="Strive"/>
    <s v="Free drama, dance and singing workshops for disadvantaged young people to inspire, create and help them follow their dreams."/>
    <b v="0"/>
    <n v="30000"/>
    <n v="1"/>
    <s v="failed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  <n v="2015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b v="0"/>
    <n v="1800"/>
    <n v="657"/>
    <s v="failed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  <n v="2015"/>
    <x v="6"/>
    <x v="1"/>
  </r>
  <r>
    <n v="2912"/>
    <s v="Fair Play"/>
    <s v="Set in Iceland, Fair Play is a a dark comedy- a play within a play. An extravaganza, fueled by Absinthe, and touched by the Surreal."/>
    <b v="0"/>
    <n v="14440"/>
    <n v="2030"/>
    <s v="failed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  <n v="2015"/>
    <x v="6"/>
    <x v="1"/>
  </r>
  <r>
    <n v="2913"/>
    <s v="The Salem Haunted Magic Show"/>
    <s v="A LIVE history infused, frightening magic and mind reading show in the heart of the Halloween capital of the world, Salem, MA!!"/>
    <b v="0"/>
    <n v="10000"/>
    <n v="2"/>
    <s v="failed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  <n v="2014"/>
    <x v="6"/>
    <x v="1"/>
  </r>
  <r>
    <n v="2914"/>
    <s v="Hercules the Panto"/>
    <s v="Hercules must complete four challenges in order to meet the father he never knew"/>
    <b v="0"/>
    <n v="25000"/>
    <n v="1"/>
    <s v="failed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  <n v="2015"/>
    <x v="6"/>
    <x v="1"/>
  </r>
  <r>
    <n v="2915"/>
    <s v="A Grimm Night for Hans Christian Anderson"/>
    <s v="An inclusive, cross community, multi-cultural theatre production for children aged 3 to 16 and their families"/>
    <b v="0"/>
    <n v="1000"/>
    <n v="611"/>
    <s v="failed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  <n v="2016"/>
    <x v="6"/>
    <x v="1"/>
  </r>
  <r>
    <n v="2916"/>
    <s v="An Interview With Gaddafi - The Stage Play"/>
    <s v="The moving dramatisation of one man's journey to find the truth behind the Libyan regime change."/>
    <b v="0"/>
    <n v="1850"/>
    <n v="145"/>
    <s v="failed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  <n v="2014"/>
    <x v="6"/>
    <x v="1"/>
  </r>
  <r>
    <n v="2917"/>
    <s v="Elevation Twelfth Night"/>
    <s v="Cross dressing, cross gartering, crossed swords. Cross a bridge and come see this fantastically fun rendition of Twelfth Night"/>
    <s v="Comedy"/>
    <n v="2000"/>
    <n v="437"/>
    <s v="failed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  <n v="2015"/>
    <x v="6"/>
    <x v="1"/>
  </r>
  <r>
    <n v="2918"/>
    <s v="When Johnny Comes Marching Home"/>
    <s v="A meta-theatrical retelling of Chekhov's Three Sisters, framed with Civil War Hymns, Dance, and wild theatricality."/>
    <b v="0"/>
    <n v="5000"/>
    <n v="1362"/>
    <s v="failed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n v="2015"/>
    <x v="6"/>
    <x v="1"/>
  </r>
  <r>
    <n v="2919"/>
    <s v="While the Stars Fall"/>
    <s v="A full staged reading of a new play about a boy who learns how to be happy from the most unexpected person."/>
    <b v="0"/>
    <n v="600"/>
    <n v="51"/>
    <s v="failed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  <n v="2014"/>
    <x v="6"/>
    <x v="1"/>
  </r>
  <r>
    <n v="2920"/>
    <s v="Save 'The Stage Door'."/>
    <s v="Help save this village theatre group. Funding required for lighting, stage equipment, &amp; ongoing productions. Involves youth  &amp; adults."/>
    <b v="0"/>
    <n v="2500"/>
    <n v="671"/>
    <s v="failed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  <n v="2015"/>
    <x v="6"/>
    <x v="1"/>
  </r>
  <r>
    <n v="2921"/>
    <s v="Fools Rush In: A Cabaret Benefiting BC/EFA Kickstarter"/>
    <s v="I'm creating a cabaret in which all donations go directly to Broadway Cares/Equity Fights AIDS."/>
    <b v="0"/>
    <n v="100"/>
    <n v="129"/>
    <s v="successful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n v="2014"/>
    <x v="40"/>
    <x v="0"/>
  </r>
  <r>
    <n v="2922"/>
    <s v="Les Miserables - Backing fund"/>
    <s v="We as a Performing Arts College are to perform 'Les Miserables'. We need backing in order to afford the set, costume and other aspects."/>
    <b v="0"/>
    <n v="500"/>
    <n v="500"/>
    <s v="successful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n v="2015"/>
    <x v="40"/>
    <x v="1"/>
  </r>
  <r>
    <n v="2923"/>
    <s v="Kaylee's Senior Project"/>
    <s v="Spreading the love of theatre, one step at a time. I would like to produce a reading of one of my favorite musicals"/>
    <b v="0"/>
    <n v="300"/>
    <n v="300"/>
    <s v="successful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n v="2015"/>
    <x v="40"/>
    <x v="1"/>
  </r>
  <r>
    <n v="2924"/>
    <s v="There's No Place Like Home!"/>
    <s v="Theatre is home and there's no place like home!  So, click your heels three times, and come home to the magic we create for you!"/>
    <b v="0"/>
    <n v="25000"/>
    <n v="25800"/>
    <s v="successful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n v="2015"/>
    <x v="40"/>
    <x v="0"/>
  </r>
  <r>
    <n v="2925"/>
    <s v="Bring &quot;Snow White and the Seven Bottoms&quot; to NYC!"/>
    <s v="Help the Gold Dust Orphans bring their new musical 'SNOW WHITE AND THE SEVEN BOTTOMS' to New York City this fall!"/>
    <b v="0"/>
    <n v="45000"/>
    <n v="46100.69"/>
    <s v="successful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n v="2014"/>
    <x v="40"/>
    <x v="0"/>
  </r>
  <r>
    <n v="2926"/>
    <s v="Mirror Image - An Original Musical"/>
    <s v="A musical, by Louis Lagalante and Patty Hamilton, that explores loss and the different ways we can choose to move on from it."/>
    <b v="0"/>
    <n v="3000"/>
    <n v="3750"/>
    <s v="successful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n v="2015"/>
    <x v="40"/>
    <x v="0"/>
  </r>
  <r>
    <n v="2927"/>
    <s v="The Addams Family Comes To Tuscaloosa"/>
    <s v="They're Creepy, They're Kooky, And They're coming to Tuscaloosa this October! Help Us Bring the World of The Addams Family To Life!"/>
    <b v="0"/>
    <n v="1800"/>
    <n v="2355"/>
    <s v="successful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n v="2014"/>
    <x v="40"/>
    <x v="0"/>
  </r>
  <r>
    <n v="2928"/>
    <s v="Music Theatre of Idaho Presents &quot;A Year with Frog and Toad"/>
    <s v="This is a touring production for schools in the Treasure Valley!"/>
    <b v="0"/>
    <n v="1000"/>
    <n v="1000"/>
    <s v="successful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n v="2016"/>
    <x v="40"/>
    <x v="1"/>
  </r>
  <r>
    <n v="2929"/>
    <s v="Right On Cue Kids Theater (ROCKT) First Show"/>
    <s v="Help fund ROCKT's first production!  We want to bring musical theater to kids who have limited access to it, and offer it free to kids."/>
    <b v="0"/>
    <n v="8000"/>
    <n v="8165.55"/>
    <s v="successful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n v="2014"/>
    <x v="40"/>
    <x v="0"/>
  </r>
  <r>
    <n v="2930"/>
    <s v="Forbear! Theatre"/>
    <s v="Forbear! is a new theatre company aiming to produce exciting and innovative theatre using performers from a variety of disciplines."/>
    <b v="0"/>
    <n v="10000"/>
    <n v="10092"/>
    <s v="successful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n v="2015"/>
    <x v="40"/>
    <x v="0"/>
  </r>
  <r>
    <n v="2931"/>
    <s v="And More Shenanigans Theatre Company"/>
    <s v="And More Shenanigans Theatre is a brand new Edmonton based theatre company dedicated to creating and developing quirky original works"/>
    <b v="0"/>
    <n v="750"/>
    <n v="795"/>
    <s v="successful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n v="2014"/>
    <x v="40"/>
    <x v="0"/>
  </r>
  <r>
    <n v="2932"/>
    <s v="Magpie- A Melbourne Written Dramatic Musical"/>
    <s v="When a rich girl fakes destitution so she can audition for a homeless talent show, she bridges our wealth gap with a tragic love."/>
    <b v="0"/>
    <n v="3100"/>
    <n v="3258"/>
    <s v="successful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n v="2015"/>
    <x v="40"/>
    <x v="0"/>
  </r>
  <r>
    <n v="2933"/>
    <s v="Three Postcards: Pre-Production Costs"/>
    <s v="An intimate musical about friendship and time, growing up, and coming of age. Music and words that will stay with you for years to come"/>
    <b v="0"/>
    <n v="2500"/>
    <n v="2569"/>
    <s v="successful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n v="2016"/>
    <x v="40"/>
    <x v="0"/>
  </r>
  <r>
    <n v="2934"/>
    <s v="Songs for a New World"/>
    <s v="Powerful community theatre production of Jason Robert Brown's &quot;Songs for a New World&quot; in London, Ontario."/>
    <b v="0"/>
    <n v="2500"/>
    <n v="2700"/>
    <s v="successful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n v="2014"/>
    <x v="40"/>
    <x v="0"/>
  </r>
  <r>
    <n v="2935"/>
    <s v="Fresco presents SNOW WHITE - GARAGE OPERA!"/>
    <s v="Fresco brings a full scale operatic production to your neighborhood - SNOW WHITE, set to the world's greatest music!"/>
    <b v="0"/>
    <n v="3500"/>
    <n v="3531"/>
    <s v="successful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n v="2016"/>
    <x v="40"/>
    <x v="0"/>
  </r>
  <r>
    <n v="2936"/>
    <s v="Put Music in our Musical: Rosetown Playhouse"/>
    <s v="We need your help to complete our musical! Help us add two more original songs to our winter show, Babes in Toyland."/>
    <b v="0"/>
    <n v="1000"/>
    <n v="1280"/>
    <s v="successful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n v="2014"/>
    <x v="40"/>
    <x v="0"/>
  </r>
  <r>
    <n v="2937"/>
    <s v="UCAS"/>
    <s v="UCAS is a new British musical premiering at the Edinburgh Fringe Festival 2014."/>
    <b v="0"/>
    <n v="1500"/>
    <n v="2000"/>
    <s v="successful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n v="2014"/>
    <x v="40"/>
    <x v="0"/>
  </r>
  <r>
    <n v="2938"/>
    <s v="Keep It Spinning."/>
    <s v="Keep It Spinning! Is an after-school, six week workshop, during which students create an musical based on on an overarching theme."/>
    <b v="0"/>
    <n v="4000"/>
    <n v="4055"/>
    <s v="successful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n v="2014"/>
    <x v="40"/>
    <x v="0"/>
  </r>
  <r>
    <n v="2939"/>
    <s v="Dreamgirls - Skyline got a Matching Grant!"/>
    <s v="Skyline Board Trustees have offered matching grants to help fund next season's production of Dreamgirls! Your donation will be doubled!"/>
    <b v="0"/>
    <n v="8000"/>
    <n v="8230"/>
    <s v="successful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n v="2014"/>
    <x v="40"/>
    <x v="0"/>
  </r>
  <r>
    <n v="2940"/>
    <s v="ITAVA Players &quot;Little Shop of Horrors&quot;"/>
    <s v="We are asking for people to donate to our theater club, the ITAVA Players, a public high school club from Brooklyn, NY."/>
    <b v="0"/>
    <n v="2500"/>
    <n v="2681"/>
    <s v="successful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n v="2014"/>
    <x v="40"/>
    <x v="0"/>
  </r>
  <r>
    <n v="2941"/>
    <s v="Help Us Help Artists"/>
    <s v="Ovations wants to buy property to open a variety club to become the 1st minority owned club in Cincy, focusing on artists on the rise."/>
    <b v="0"/>
    <n v="25000"/>
    <n v="1"/>
    <s v="failed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  <n v="2015"/>
    <x v="38"/>
    <x v="1"/>
  </r>
  <r>
    <n v="2942"/>
    <s v="Penmar Community Arts Society"/>
    <s v="YOUR community theatre:  provide a facility that is usable for presentation of movies, live music, live theatre and community events"/>
    <b v="0"/>
    <n v="200000"/>
    <n v="40850"/>
    <s v="failed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n v="2015"/>
    <x v="38"/>
    <x v="1"/>
  </r>
  <r>
    <n v="2943"/>
    <s v="BlackSpace: Urban Performance Arts Collective"/>
    <s v="Building a Resource Network and Funding Capacity to support, empower and promote Afrocentric Arts in Metro Columbus"/>
    <b v="0"/>
    <n v="3000"/>
    <n v="0"/>
    <s v="failed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n v="2015"/>
    <x v="38"/>
    <x v="1"/>
  </r>
  <r>
    <n v="2944"/>
    <s v="Guardian Theatre, Arts in Education Theatre"/>
    <s v="Our vision: build and operate a Theater Arts Center for south-central Washington state in Goldendale."/>
    <b v="0"/>
    <n v="10000"/>
    <n v="100"/>
    <s v="failed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n v="2015"/>
    <x v="38"/>
    <x v="1"/>
  </r>
  <r>
    <n v="2945"/>
    <s v="A Midsummer Night's Pub"/>
    <s v="Where people that enjoy theater, or just something new can go to have fun and experience varying types of theater in Albuquerque."/>
    <s v="Comedy"/>
    <n v="50000"/>
    <n v="0"/>
    <s v="failed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n v="2015"/>
    <x v="38"/>
    <x v="1"/>
  </r>
  <r>
    <n v="2946"/>
    <s v="Create The Twisted Tree Theatre"/>
    <s v="I have set up a new theatre company, and am looking to raise funds to purchase a venue with a difference to a standard theatre."/>
    <b v="0"/>
    <n v="2000"/>
    <n v="2"/>
    <s v="failed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  <n v="2016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b v="0"/>
    <n v="25000"/>
    <n v="1072"/>
    <s v="failed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  <n v="2016"/>
    <x v="38"/>
    <x v="1"/>
  </r>
  <r>
    <n v="2948"/>
    <s v="Xenu's Space Opera"/>
    <s v="The Space Opera is an action packed reenactment of Xenu's story, a sacred teaching thats considered a secret of the Scientology church"/>
    <b v="0"/>
    <n v="500000"/>
    <n v="24"/>
    <s v="failed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  <n v="2015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b v="0"/>
    <n v="1000"/>
    <n v="25"/>
    <s v="failed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  <n v="2015"/>
    <x v="38"/>
    <x v="1"/>
  </r>
  <r>
    <n v="2950"/>
    <s v="Tahoe Children's Museum with Exploratorium Inside"/>
    <s v="Help www.KidZoneMuseum.org grow to serve children 1-18 with science, engineering, arts and PLAY especially low-income families."/>
    <b v="0"/>
    <n v="5000000"/>
    <n v="0"/>
    <s v="failed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n v="2015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b v="0"/>
    <n v="50000"/>
    <n v="1096"/>
    <s v="canceled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n v="2014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b v="0"/>
    <n v="20000"/>
    <n v="1605"/>
    <s v="canceled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  <n v="2016"/>
    <x v="38"/>
    <x v="1"/>
  </r>
  <r>
    <n v="2953"/>
    <s v="Pueblo Underground Theater (Canceled)"/>
    <s v="I want to purchase the former Bread Of Life Church and convert it into a multipurpose theater space for local talent."/>
    <b v="0"/>
    <n v="400000"/>
    <n v="605"/>
    <s v="canceled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  <n v="2015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b v="0"/>
    <n v="15000"/>
    <n v="0"/>
    <s v="canceled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n v="2017"/>
    <x v="38"/>
    <x v="1"/>
  </r>
  <r>
    <n v="2955"/>
    <s v="A Stage for Stage Door Theater Company (Canceled)"/>
    <s v="Stage Door Theater needs a stage for its current and future productions. Can you help?"/>
    <b v="0"/>
    <n v="1200"/>
    <n v="715"/>
    <s v="canceled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  <n v="2015"/>
    <x v="38"/>
    <x v="1"/>
  </r>
  <r>
    <n v="2956"/>
    <s v="A Happy Home for Hagan's House of Horrors (Canceled)"/>
    <s v="Family-owned and community-operated haunted Halloween attraction in Bladensburg, OH, needs your help to grow bigger!"/>
    <b v="0"/>
    <n v="7900"/>
    <n v="1322"/>
    <s v="canceled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n v="2016"/>
    <x v="38"/>
    <x v="1"/>
  </r>
  <r>
    <n v="2957"/>
    <s v="BAMA Theatre Headset Campaign (Canceled)"/>
    <s v="Theatre in Tuscaloosa, AL built in the 1930s.  The headsets seem about that old. They are almost unusable."/>
    <b v="0"/>
    <n v="15000"/>
    <n v="280"/>
    <s v="canceled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  <n v="2015"/>
    <x v="38"/>
    <x v="1"/>
  </r>
  <r>
    <n v="2958"/>
    <s v="Uprising Theater (Canceled)"/>
    <s v="Chicago Based Theater Company and Venue Dedicated to Social Justice and Mainstreaming the Palestinian Narrative"/>
    <b v="0"/>
    <n v="80000"/>
    <n v="0"/>
    <s v="canceled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n v="2016"/>
    <x v="38"/>
    <x v="1"/>
  </r>
  <r>
    <n v="2959"/>
    <s v="The Bath Theatre Bus (Canceled)"/>
    <s v="A magical, unique, theatre bus which aims to inspire the creative communities around Bath and create unique performance opportunities."/>
    <b v="0"/>
    <n v="10000"/>
    <n v="0"/>
    <s v="canceled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n v="2016"/>
    <x v="38"/>
    <x v="1"/>
  </r>
  <r>
    <n v="2960"/>
    <s v="Lynnewood Hall Restoration (Canceled)"/>
    <s v="Built in the late 1800's, this 70K sq. feet estate has fallen into disrepair.  Seeking to buy and convert to useful space"/>
    <b v="0"/>
    <n v="30000000"/>
    <n v="0"/>
    <s v="canceled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n v="2014"/>
    <x v="38"/>
    <x v="1"/>
  </r>
  <r>
    <n v="2961"/>
    <s v="Shakespeare in the Park! A Comedy of Errors"/>
    <s v="Teens in Take Note Troupe put on Shakespeare in the Park annually. Keep relevant, family-friendly Shakespeare in the community!"/>
    <s v="Comedy"/>
    <n v="5000"/>
    <n v="5481"/>
    <s v="successful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n v="2015"/>
    <x v="6"/>
    <x v="0"/>
  </r>
  <r>
    <n v="2962"/>
    <s v="Grassroots Shakespeare Company â€¢ Arizona"/>
    <s v="A pop-up outdoor theatre company bringing accessible Shakespeare to parks and other locations in the greater Phoenix area!"/>
    <b v="0"/>
    <n v="1000"/>
    <n v="1218"/>
    <s v="successful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  <n v="2015"/>
    <x v="6"/>
    <x v="0"/>
  </r>
  <r>
    <n v="2963"/>
    <s v="One Funny Mother: I'm Not Crazy!!"/>
    <s v="A hilarious comedy show about motherhood...through stories, videos and stand-up you'll realize YOUâ€™RE NOT CRAZY, motherhood is!"/>
    <b v="0"/>
    <n v="10000"/>
    <n v="10685"/>
    <s v="successful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n v="2015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b v="0"/>
    <n v="5000"/>
    <n v="5035.6899999999996"/>
    <s v="successful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n v="2014"/>
    <x v="6"/>
    <x v="0"/>
  </r>
  <r>
    <n v="2965"/>
    <s v="Imaginary Theater Company Presents the Premiere of The Boat"/>
    <s v="Marina's mother has disappeared at sea.  Everyone believes she has drowned.  But Marina believes her mother has become a mermaid."/>
    <b v="0"/>
    <n v="1500"/>
    <n v="1635"/>
    <s v="successful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  <n v="2015"/>
    <x v="6"/>
    <x v="0"/>
  </r>
  <r>
    <n v="2966"/>
    <s v="Fat Pig, The Play!"/>
    <s v="Bringing one of Neil LaBute's incredibly witty and viciously honest plays, about body image and the effect it has on us, to life!"/>
    <b v="0"/>
    <n v="10000"/>
    <n v="11363"/>
    <s v="successful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n v="2015"/>
    <x v="6"/>
    <x v="0"/>
  </r>
  <r>
    <n v="2967"/>
    <s v="Scissortail: A play about the Oklahoma City Bombing"/>
    <s v="Scissortail is a story of loss, grief, and recovery based on the events of the 1995 Oklahoma City Bombing."/>
    <b v="0"/>
    <n v="5000"/>
    <n v="5696"/>
    <s v="successful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  <n v="2015"/>
    <x v="6"/>
    <x v="0"/>
  </r>
  <r>
    <n v="2968"/>
    <s v="The Curse of the Babywoman @ FringeNYC"/>
    <s v="The Curse of the Babywoman is real â€” and it is coming to FringeNYC this August."/>
    <b v="0"/>
    <n v="3500"/>
    <n v="3710"/>
    <s v="successful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  <n v="2016"/>
    <x v="6"/>
    <x v="0"/>
  </r>
  <r>
    <n v="2969"/>
    <s v="Dog Sees God - Calgary Production"/>
    <s v="A poignant &amp; hilarious tale of Charlie Brown &amp; friends navigating high school. A fresh take on the off Broadway hit by YYC artists."/>
    <b v="0"/>
    <n v="1000"/>
    <n v="1625"/>
    <s v="successful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  <n v="2015"/>
    <x v="6"/>
    <x v="0"/>
  </r>
  <r>
    <n v="2970"/>
    <s v="Leah in Vegas at The New York International Fringe Festival"/>
    <s v="Kara Ayn Napolitano's latest play about a young mother's attempt to reclaim her life after making a serious mistake."/>
    <b v="0"/>
    <n v="6000"/>
    <n v="6360"/>
    <s v="successful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  <n v="2014"/>
    <x v="6"/>
    <x v="0"/>
  </r>
  <r>
    <n v="2971"/>
    <s v="World Premiere of &quot;The Piano&quot;"/>
    <s v="An Asian-Jewish-American family collides with music, food, and identity crises in this world premiere New York theater production."/>
    <b v="0"/>
    <n v="3200"/>
    <n v="3205"/>
    <s v="successful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  <n v="2014"/>
    <x v="6"/>
    <x v="1"/>
  </r>
  <r>
    <n v="2972"/>
    <s v="A Bad Plan"/>
    <s v="A group of artists. A mythical art piece. A harrowing quest. And some margaritas."/>
    <b v="0"/>
    <n v="2000"/>
    <n v="2107"/>
    <s v="successful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n v="2016"/>
    <x v="6"/>
    <x v="0"/>
  </r>
  <r>
    <n v="2973"/>
    <s v="CST's As You Like It goes to Canada!"/>
    <s v="We're going to represent the entire USA at the World Festival of Children's Theater in Stratford, ON in June, 2016. Help us get there!"/>
    <b v="0"/>
    <n v="5000"/>
    <n v="8740"/>
    <s v="successful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n v="2015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b v="0"/>
    <n v="5000"/>
    <n v="5100"/>
    <s v="successful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  <n v="2014"/>
    <x v="6"/>
    <x v="0"/>
  </r>
  <r>
    <n v="2975"/>
    <s v="The Butterfingers Angel... [By The Mummers]"/>
    <s v="[By The Mummers] needs your help this holiday season to stage a full scale production of William Gibson's &quot;The Butterfingers Angel...&quot;"/>
    <b v="0"/>
    <n v="8000"/>
    <n v="8010"/>
    <s v="successful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n v="2014"/>
    <x v="6"/>
    <x v="1"/>
  </r>
  <r>
    <n v="2976"/>
    <s v="Pizza Delique"/>
    <s v="A play that addresses an important social issue, brought to light by members of the UoM Drama Society."/>
    <b v="0"/>
    <n v="70"/>
    <n v="120"/>
    <s v="successful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  <n v="2016"/>
    <x v="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b v="0"/>
    <n v="3000"/>
    <n v="3407"/>
    <s v="successful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n v="2015"/>
    <x v="6"/>
    <x v="0"/>
  </r>
  <r>
    <n v="2978"/>
    <s v="The Fall of Wallace Winter at the Plaza Theatre"/>
    <s v="The Border Theatre presents The Fall of Wallace Winter, an exploration of American obsessions, this Nov. 7th-9th at the Plaza Theatre"/>
    <b v="0"/>
    <n v="750"/>
    <n v="971"/>
    <s v="successful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  <n v="2014"/>
    <x v="6"/>
    <x v="0"/>
  </r>
  <r>
    <n v="2979"/>
    <s v="'ART'"/>
    <s v="Dear Stone returns with Yasmina Reza's 'ART', a compelling, clever exploration of friendship under duress. Thanks for watching!"/>
    <b v="0"/>
    <n v="5000"/>
    <n v="5070"/>
    <s v="successful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n v="2014"/>
    <x v="6"/>
    <x v="0"/>
  </r>
  <r>
    <n v="2980"/>
    <s v="INDEPENDENCE NYC"/>
    <s v="1 director, 4 actors, and a whole lotta determination. Help us bring this brilliant story to the heart of NYC!"/>
    <b v="0"/>
    <n v="3000"/>
    <n v="3275"/>
    <s v="successful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n v="2015"/>
    <x v="6"/>
    <x v="0"/>
  </r>
  <r>
    <n v="2981"/>
    <s v="Creation of the Dublin Circus Centre"/>
    <s v="We are fundraising to create a Dublin based circus training centre for public and professionals to learn, upskill, perform and teach."/>
    <b v="0"/>
    <n v="4000"/>
    <n v="5157"/>
    <s v="successful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n v="2015"/>
    <x v="38"/>
    <x v="0"/>
  </r>
  <r>
    <n v="2982"/>
    <s v="Railway Playhouse: Setting up a community arts space"/>
    <s v="Renovating this historical landmark, into an arts venue and theatre space for the community."/>
    <b v="0"/>
    <n v="5000"/>
    <n v="5103"/>
    <s v="successful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n v="2016"/>
    <x v="38"/>
    <x v="0"/>
  </r>
  <r>
    <n v="2983"/>
    <s v="Build the House of Dad's!"/>
    <s v="Dad's Garage Theatre Company needs your help buying our new, forever home by hitting our $150,000 STRETCH GOAL!"/>
    <b v="0"/>
    <n v="116000"/>
    <n v="169985.91"/>
    <s v="successful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n v="2014"/>
    <x v="38"/>
    <x v="0"/>
  </r>
  <r>
    <n v="2984"/>
    <s v="BABA YAGA: A Traveling Performing Arts Wagon"/>
    <s v="A traveling wooden wagon that transforms into a theatrical playing space presenting FREE original performance while building community!"/>
    <b v="0"/>
    <n v="25000"/>
    <n v="25088"/>
    <s v="successful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n v="2016"/>
    <x v="38"/>
    <x v="1"/>
  </r>
  <r>
    <n v="2985"/>
    <s v="React Aerial Studio"/>
    <s v="From the moment we flew in to the world of The Circus, we have dreamed of opening our own studio. Help us get our dream off the ground!"/>
    <b v="0"/>
    <n v="10000"/>
    <n v="12165"/>
    <s v="successful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n v="2016"/>
    <x v="38"/>
    <x v="0"/>
  </r>
  <r>
    <n v="2986"/>
    <s v="Higher Education"/>
    <s v="Support the circus arts and help our aerial students work with more height. With your support, we will install beams at 19ft!"/>
    <b v="0"/>
    <n v="2400"/>
    <n v="2532"/>
    <s v="successful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n v="2016"/>
    <x v="38"/>
    <x v="0"/>
  </r>
  <r>
    <n v="2987"/>
    <s v="Curious Comedy's Remodel &amp; Technical Equipment Upgrade"/>
    <s v="Help Curious Comedy evolve into an independent comedy theater with a complete professional digital production studio built right in."/>
    <b v="0"/>
    <n v="25000"/>
    <n v="27600.2"/>
    <s v="successful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n v="2016"/>
    <x v="38"/>
    <x v="0"/>
  </r>
  <r>
    <n v="2988"/>
    <s v="Curtain up at the Shoebox Theatre!"/>
    <s v="Since October 2015 the Shoebox Theatre has become a hub of creativity - The next step in our journey is to hang stage curtains!"/>
    <b v="0"/>
    <n v="1000"/>
    <n v="1000"/>
    <s v="successful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n v="2016"/>
    <x v="38"/>
    <x v="1"/>
  </r>
  <r>
    <n v="2989"/>
    <s v="Let's Light Up The Gem!"/>
    <s v="Bring the movies back to Bethel, Maine."/>
    <b v="0"/>
    <n v="20000"/>
    <n v="35307"/>
    <s v="successful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  <n v="2015"/>
    <x v="38"/>
    <x v="0"/>
  </r>
  <r>
    <n v="2990"/>
    <s v="The Gloria Theatre Project"/>
    <s v="We are a non-profit revitalizing the Gloria Theatre - our gift to the community - and we need your help #arts #community #theater"/>
    <b v="0"/>
    <n v="10000"/>
    <n v="10000"/>
    <s v="successful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n v="2015"/>
    <x v="38"/>
    <x v="1"/>
  </r>
  <r>
    <n v="2991"/>
    <s v="gimmeLIVE @ 9 Wallis"/>
    <s v="A new intimate listening room with tables &amp; theatre seating where artist &amp; fans connect through music, comedy &amp; performing arts."/>
    <b v="0"/>
    <n v="8500"/>
    <n v="8780"/>
    <s v="successful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n v="2017"/>
    <x v="38"/>
    <x v="0"/>
  </r>
  <r>
    <n v="2992"/>
    <s v="Th'underGrounds"/>
    <s v="Creating a non-profit CAFE &amp; VILLAGE COMMONS in SE Portland, in service to Neighbors, Kids, Artists &amp; the Underserved"/>
    <b v="0"/>
    <n v="3000"/>
    <n v="3135"/>
    <s v="successful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n v="2016"/>
    <x v="38"/>
    <x v="0"/>
  </r>
  <r>
    <n v="2993"/>
    <s v="TRUE WEST: Think, Dog! Productions"/>
    <s v="Help us build the Kitchen from Hell!"/>
    <s v="food"/>
    <n v="1000"/>
    <n v="1003"/>
    <s v="successful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n v="2016"/>
    <x v="38"/>
    <x v="1"/>
  </r>
  <r>
    <n v="2994"/>
    <s v="St. Michael Boat Parties - Halloween and Beyond!"/>
    <s v="Help the hosts of the infamous St. Michael sustain and create epic boat parties through Halloween and into 2015"/>
    <b v="0"/>
    <n v="300"/>
    <n v="1373.24"/>
    <s v="successful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n v="2014"/>
    <x v="38"/>
    <x v="0"/>
  </r>
  <r>
    <n v="2995"/>
    <s v="Help Austin's Blue Starlite Drive-in MOVE + ADD 35MM"/>
    <s v="Keeping the drive-in culture alive for 6 years, we now ask for your help so we can CREATE A NEW HOME and save 35MM movies!"/>
    <b v="0"/>
    <n v="15000"/>
    <n v="15744"/>
    <s v="successful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n v="2016"/>
    <x v="38"/>
    <x v="0"/>
  </r>
  <r>
    <n v="2996"/>
    <s v="Sea Tea Improv's Comedy Theater in Hartford, CT"/>
    <s v="A permanent home for comedy in Connecticut in the heart of downtown Hartford."/>
    <s v="Comedy"/>
    <n v="35000"/>
    <n v="60180"/>
    <s v="successful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n v="2015"/>
    <x v="38"/>
    <x v="0"/>
  </r>
  <r>
    <n v="2997"/>
    <s v="Sonorous Road is Expanding! Join Us!"/>
    <s v="We're moving to a new space and upgrading our facilities to continue providing a local theatre venue and arts education program!"/>
    <b v="0"/>
    <n v="10000"/>
    <n v="10373"/>
    <s v="successful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n v="2017"/>
    <x v="38"/>
    <x v="0"/>
  </r>
  <r>
    <n v="2998"/>
    <s v="A bigger, better home for the New Orleans comedy scene"/>
    <s v="The New Movement works tirelessly to put Nola on the comedy map. This project will upgrade our theater and production facilities."/>
    <s v="Comedy"/>
    <n v="50000"/>
    <n v="51514.5"/>
    <s v="successful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n v="2014"/>
    <x v="38"/>
    <x v="0"/>
  </r>
  <r>
    <n v="2999"/>
    <s v="RAT Fund-Riser"/>
    <s v="Restless Artists' Theatre is building risers and installing better lighting for our patrons.  We need to purchase raw materials."/>
    <b v="0"/>
    <n v="1350"/>
    <n v="1605"/>
    <s v="successful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n v="2017"/>
    <x v="38"/>
    <x v="0"/>
  </r>
  <r>
    <n v="3000"/>
    <s v="Voices From The Future"/>
    <s v="A benefit show featuring musicians, dancers &amp; poets all under age 30 to raise money in support of LGBTQ rights and programs."/>
    <b v="0"/>
    <n v="500"/>
    <n v="500"/>
    <s v="successful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n v="2017"/>
    <x v="38"/>
    <x v="1"/>
  </r>
  <r>
    <n v="3001"/>
    <s v="New Comedy Venue and Training Facility"/>
    <s v="Get Scene Studios and Highwire Comedy Co. creating an amazing training facility and theater for Atlanta comedy and film talent!"/>
    <s v="Comedy"/>
    <n v="7214"/>
    <n v="22991.01"/>
    <s v="successful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n v="2016"/>
    <x v="38"/>
    <x v="0"/>
  </r>
  <r>
    <n v="3002"/>
    <s v="Help Fund the &quot;Back Room&quot; Arts Space at Jimmy's No 43!"/>
    <s v="Make the workshop/ small stage space at Jimmy's No 43 even better than before!"/>
    <b v="0"/>
    <n v="7000"/>
    <n v="7595.43"/>
    <s v="successful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n v="2012"/>
    <x v="38"/>
    <x v="0"/>
  </r>
  <r>
    <n v="3003"/>
    <s v="Outskirts Theatre Co. Finds a Home!"/>
    <s v="We finally found a place to call home! Help us move in to (and collaborate with) the NEW Fischer Creative Arts Center in Waukesha, WI!"/>
    <b v="0"/>
    <n v="3000"/>
    <n v="3035"/>
    <s v="successful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n v="2016"/>
    <x v="38"/>
    <x v="0"/>
  </r>
  <r>
    <n v="3004"/>
    <s v="Save the Agawam Cinemas"/>
    <s v="The Agawam Cinemas is to be successfully reopened by new ownership and the twin theaters must be converted to digital projection."/>
    <b v="0"/>
    <n v="40000"/>
    <n v="45126"/>
    <s v="successful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n v="2014"/>
    <x v="38"/>
    <x v="0"/>
  </r>
  <r>
    <n v="3005"/>
    <s v="Pangea House Revitalization Project"/>
    <s v="Pangea House is a collectively run, all ages music venue and community space in desperate need of some renovation and updates."/>
    <b v="0"/>
    <n v="10600"/>
    <n v="12772.6"/>
    <s v="successful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n v="2014"/>
    <x v="38"/>
    <x v="0"/>
  </r>
  <r>
    <n v="3006"/>
    <s v="ONTARIO STREET THEATRE in Port Hope."/>
    <s v="We're an affordable theatre and rental space that can be molded into anything by anyone."/>
    <b v="0"/>
    <n v="8000"/>
    <n v="8620"/>
    <s v="successful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n v="2014"/>
    <x v="38"/>
    <x v="0"/>
  </r>
  <r>
    <n v="3007"/>
    <s v="Bethlem"/>
    <s v="Consuite for 2015 CoreCon.  An adventure into insanity."/>
    <b v="0"/>
    <n v="600"/>
    <n v="1080"/>
    <s v="successful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n v="2015"/>
    <x v="38"/>
    <x v="0"/>
  </r>
  <r>
    <n v="3008"/>
    <s v="Baby It's Cold Outside: Silver Spring Stage HVAC Fund!"/>
    <s v="Help fund Silver Spring Stage's HVAC costs for the upcoming year! Don't leave us out in the cold (pun intended)!"/>
    <b v="0"/>
    <n v="3000"/>
    <n v="3035"/>
    <s v="successful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n v="2015"/>
    <x v="38"/>
    <x v="0"/>
  </r>
  <r>
    <n v="3009"/>
    <s v="Montauk Surf Museum"/>
    <s v="The Montauk Surf Museum will present ocean science, as well as the art and history of surfing to visitors and schools in creative ways."/>
    <b v="0"/>
    <n v="25000"/>
    <n v="29939"/>
    <s v="successful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n v="2014"/>
    <x v="38"/>
    <x v="0"/>
  </r>
  <r>
    <n v="3010"/>
    <s v="Put Your Money Where Your Ear Is!"/>
    <s v="STC &amp; the Sheboygan Area School District are working tirelessly to renovate our 30-year-old sound system. Help us sound better for you!"/>
    <b v="0"/>
    <n v="1500"/>
    <n v="2370"/>
    <s v="successful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n v="2014"/>
    <x v="38"/>
    <x v="0"/>
  </r>
  <r>
    <n v="3011"/>
    <s v="Katharsis Teatro en Navidad"/>
    <s v="Necesitamos tu ayuda para poder llevar la magia del teatro universitario al Teatro Lagrada de Madrid el 23 de diciembre :)"/>
    <b v="0"/>
    <n v="300"/>
    <n v="371"/>
    <s v="successful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n v="2015"/>
    <x v="38"/>
    <x v="0"/>
  </r>
  <r>
    <n v="3012"/>
    <s v="Up-lifting Up-Fit!"/>
    <s v="Spring Theatre has recently found a new home in the heart of Winston Salem. We need your help for an up-lifting up-fit!"/>
    <b v="0"/>
    <n v="4000"/>
    <n v="4685"/>
    <s v="successful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n v="2015"/>
    <x v="38"/>
    <x v="0"/>
  </r>
  <r>
    <n v="3013"/>
    <s v="Barebones Black Box Theater in Braddock, PA"/>
    <s v="Barebones Productions is developing a new theater and performance facility in Braddock, Pa. &quot;The barebones black box&quot;"/>
    <b v="0"/>
    <n v="10000"/>
    <n v="15696"/>
    <s v="successful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n v="2015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s v="Comedy"/>
    <n v="25000"/>
    <n v="28276"/>
    <s v="successful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n v="2014"/>
    <x v="38"/>
    <x v="0"/>
  </r>
  <r>
    <n v="3015"/>
    <s v="A Sign for 34 West"/>
    <s v="We're turning an old yogurt shop into a live theater in downtown Charleston.   Please help us hang our sign!"/>
    <b v="0"/>
    <n v="3400"/>
    <n v="3508"/>
    <s v="successful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n v="2014"/>
    <x v="38"/>
    <x v="0"/>
  </r>
  <r>
    <n v="3016"/>
    <s v="Let there be sound! A sound and hearing assistance system"/>
    <s v="Let there be sound! Make our new theatre more accessible by installing a modern sound and hearing assistance system for our audience."/>
    <b v="0"/>
    <n v="8500"/>
    <n v="8722"/>
    <s v="successful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n v="2014"/>
    <x v="38"/>
    <x v="0"/>
  </r>
  <r>
    <n v="3017"/>
    <s v="ACT's Spotlight Initiative- Let's Build a Theater!"/>
    <s v="Help us build a 200 seat theater and classroom space in North Andover, MA. Let's get kids off the screens, and into the spotlight!"/>
    <b v="0"/>
    <n v="22000"/>
    <n v="23285"/>
    <s v="successful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n v="2014"/>
    <x v="38"/>
    <x v="0"/>
  </r>
  <r>
    <n v="3018"/>
    <s v="Why Theatre"/>
    <s v="Le projet vise la crÃ©ation dâ€™un lieu de rÃ©sidence, recherche et formation dÃ©diÃ© Ã  l'art vivant, l'image et la narration."/>
    <b v="0"/>
    <n v="4200"/>
    <n v="4230"/>
    <s v="successful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n v="2015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b v="0"/>
    <n v="15000"/>
    <n v="18185"/>
    <s v="successful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n v="2014"/>
    <x v="38"/>
    <x v="0"/>
  </r>
  <r>
    <n v="3020"/>
    <s v="Prime Stage Theater Studio Upgrades!"/>
    <s v="Any donation--big or small--will help us upgrade our studio/rehearsal space into a black box theater and offer even more programs."/>
    <b v="0"/>
    <n v="7000"/>
    <n v="7040"/>
    <s v="successful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n v="2015"/>
    <x v="38"/>
    <x v="0"/>
  </r>
  <r>
    <n v="3021"/>
    <s v="BEEP! BEEP! 2ND STORY IS ON THE MOVE!"/>
    <s v="At the end of October 2016, 2nd Story will be moving from its current office space to a storefront space in Albany Park, Chicago, IL."/>
    <b v="0"/>
    <n v="4500"/>
    <n v="5221"/>
    <s v="successful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n v="2016"/>
    <x v="38"/>
    <x v="0"/>
  </r>
  <r>
    <n v="3022"/>
    <s v="A Performing Arts Complex in Central Square, Cambridge"/>
    <s v="Help us launch a new performing arts complex in Cambridge! The Thalia provides space for performance, rehearsals, and collaboration!"/>
    <b v="0"/>
    <n v="10000"/>
    <n v="10088"/>
    <s v="successful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n v="2016"/>
    <x v="38"/>
    <x v="0"/>
  </r>
  <r>
    <n v="3023"/>
    <s v="The Night Watch"/>
    <s v="Antonia Goddard Productions in association with Jethro Compton Productions presents THE NIGHT WATCH, an exciting new historical drama."/>
    <b v="0"/>
    <n v="700"/>
    <n v="721"/>
    <s v="successful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n v="2015"/>
    <x v="38"/>
    <x v="0"/>
  </r>
  <r>
    <n v="3024"/>
    <s v="Build a New Home for Improv Comedy in Pittsburgh"/>
    <s v="Steel City Improv Theater has found a new space in the Shadyside neighborhood of Pittsburgh and we're raising $5000 to build it!"/>
    <s v="Comedy"/>
    <n v="5000"/>
    <n v="12321"/>
    <s v="successful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n v="2012"/>
    <x v="38"/>
    <x v="0"/>
  </r>
  <r>
    <n v="3025"/>
    <s v="The Other Room â€“ Cardiffâ€™s First Pub Theatre"/>
    <s v="Be part of building Cardiff's first pub theatre, located right in the city centre. Launching January 2015."/>
    <b v="0"/>
    <n v="2500"/>
    <n v="7555"/>
    <s v="successful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n v="2014"/>
    <x v="38"/>
    <x v="0"/>
  </r>
  <r>
    <n v="3026"/>
    <s v="The Bohemian Balcony - A Creative Space For All"/>
    <s v="The Bohemian Balcony is a innovate multi-arts venue created by the people for the community. A platform for our arts to grow and shine."/>
    <b v="0"/>
    <n v="900"/>
    <n v="1290"/>
    <s v="successful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n v="2017"/>
    <x v="38"/>
    <x v="0"/>
  </r>
  <r>
    <n v="3027"/>
    <s v="Help ReNew the Rainbow Stage (&amp; office) for Future Stars"/>
    <s v="Wavy says let's LIGHT UP THE RAINBOW STAGE and as our stretch reward we'll throw all of us a PARTY!"/>
    <b v="0"/>
    <n v="40000"/>
    <n v="52576"/>
    <s v="successful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n v="2015"/>
    <x v="38"/>
    <x v="0"/>
  </r>
  <r>
    <n v="3028"/>
    <s v="A Home for Vegas Theatre Hub"/>
    <s v="We have a space! Help us fill it with a stage, chairs, gear and audiences' laughter!"/>
    <b v="0"/>
    <n v="5000"/>
    <n v="8401"/>
    <s v="successful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n v="2016"/>
    <x v="38"/>
    <x v="0"/>
  </r>
  <r>
    <n v="3029"/>
    <s v="Ground Floor Theatre"/>
    <s v="We're building a new theatre venue in Austin! Austin is growing, but we are losing space for artists- help us keep local theatre alive!"/>
    <b v="0"/>
    <n v="30000"/>
    <n v="32903"/>
    <s v="successful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n v="2014"/>
    <x v="38"/>
    <x v="0"/>
  </r>
  <r>
    <n v="3030"/>
    <s v="Guilford Center Stage Lights Up"/>
    <s v="Guilford Center Stage is a new project bringing theater to our 1896 Grange; we need to purchase simple theater lighting for our stage."/>
    <b v="0"/>
    <n v="1750"/>
    <n v="1867"/>
    <s v="successful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n v="2015"/>
    <x v="38"/>
    <x v="0"/>
  </r>
  <r>
    <n v="3031"/>
    <s v="Blue Thyme Nights"/>
    <s v="Blue Thyme Nights is the production of Am I Blue by Beth Henley &amp; Thymus Vulgaris by Lanford  Wilson._x000a__x000a_Artwork by Charlotte Ager"/>
    <b v="0"/>
    <n v="1500"/>
    <n v="1500"/>
    <s v="successful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n v="2016"/>
    <x v="38"/>
    <x v="1"/>
  </r>
  <r>
    <n v="3032"/>
    <s v="Silent Valley : A Haunting"/>
    <s v="One night only, not-for-profit, neighborhood haunted attraction that will scare your mask off! Coming this Halloween."/>
    <b v="0"/>
    <n v="1000"/>
    <n v="1272"/>
    <s v="successful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n v="2015"/>
    <x v="38"/>
    <x v="0"/>
  </r>
  <r>
    <n v="3033"/>
    <s v="Stagelights Studio by Pam Kinter, Greensboro"/>
    <s v="Finally Stagelights will have a space of our very own!  Be a part of this exciting new adventure in Greensboro!!"/>
    <b v="0"/>
    <n v="3000"/>
    <n v="4396"/>
    <s v="successful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n v="2016"/>
    <x v="38"/>
    <x v="0"/>
  </r>
  <r>
    <n v="3034"/>
    <s v="Save Our Butts The Seat-quel"/>
    <s v="Pretty please with popcorn on top!Help!!_x000a__x000a_Our family owned &amp; operated Theatre in Fairfax VA is looking to get help upgrading our seats."/>
    <b v="0"/>
    <n v="100000"/>
    <n v="112536"/>
    <s v="successful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n v="2016"/>
    <x v="38"/>
    <x v="0"/>
  </r>
  <r>
    <n v="3035"/>
    <s v="The Coalition Theater"/>
    <s v="Help create a permanent home for live comedy shows and classes in Downtown RVA."/>
    <b v="0"/>
    <n v="25000"/>
    <n v="27196.71"/>
    <s v="successful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n v="2013"/>
    <x v="38"/>
    <x v="0"/>
  </r>
  <r>
    <n v="3036"/>
    <s v="Save the Studio!"/>
    <s v="Help Synetic Theater create a new Studio to produce amazing  shows in the 2013/14 season and train awesome artists of all ages!"/>
    <b v="0"/>
    <n v="25000"/>
    <n v="31683"/>
    <s v="successful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n v="2013"/>
    <x v="3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b v="0"/>
    <n v="500"/>
    <n v="1066"/>
    <s v="successful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n v="2010"/>
    <x v="38"/>
    <x v="0"/>
  </r>
  <r>
    <n v="3038"/>
    <s v="Overtime Theater Spruce Up"/>
    <s v="Our little theater needs some love. We took over a lab and need to make our space look more inviting and well, like a theater!"/>
    <b v="0"/>
    <n v="1000"/>
    <n v="1005"/>
    <s v="successful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n v="2016"/>
    <x v="38"/>
    <x v="0"/>
  </r>
  <r>
    <n v="3039"/>
    <s v="Shelter the Schmee"/>
    <s v="After 22 yrs downstairs we are &quot;getting out of  our parents basement&quot; and building a new 50 seat theater in a new location."/>
    <b v="0"/>
    <n v="20000"/>
    <n v="21742.78"/>
    <s v="successful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n v="2013"/>
    <x v="38"/>
    <x v="0"/>
  </r>
  <r>
    <n v="3040"/>
    <s v="Jayhawk Makeover"/>
    <s v="48 hours of deck screws, dry wall, hard hats and needed renovation to help the Jayhawk rise from the ashes."/>
    <b v="0"/>
    <n v="3000"/>
    <n v="3225"/>
    <s v="successful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n v="2015"/>
    <x v="38"/>
    <x v="0"/>
  </r>
  <r>
    <n v="3041"/>
    <s v="Lend a Hand in Our Home"/>
    <s v="Privet! Hello! Bon Jour! We are the Arlekin Players Theatre and we need a home."/>
    <b v="0"/>
    <n v="8300"/>
    <n v="9170"/>
    <s v="successful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n v="2015"/>
    <x v="38"/>
    <x v="0"/>
  </r>
  <r>
    <n v="3042"/>
    <s v="HOPE MILL THEATRE - CHAIR FUND"/>
    <s v="Hope Mill Theatre is a brand new Fringe Theatre in the heart of Manchester city - bringing a diverse programme of entertainment!"/>
    <b v="0"/>
    <n v="1500"/>
    <n v="1920"/>
    <s v="successful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n v="2015"/>
    <x v="38"/>
    <x v="0"/>
  </r>
  <r>
    <n v="3043"/>
    <s v="Like This Post (The Post at 750)"/>
    <s v="Introducing The Post at 750! Join us in the creation of Vancouver's most exciting new cultural space in the heart of downtown."/>
    <b v="0"/>
    <n v="15000"/>
    <n v="16501"/>
    <s v="successful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n v="2015"/>
    <x v="38"/>
    <x v="0"/>
  </r>
  <r>
    <n v="3044"/>
    <s v="Minnsky's Theater- A Vaudeville Circus Experiment"/>
    <s v="Minnsky's - a theater in the Minneapolis NE Arts District that will harken back to a time of Vaudeville and Circus Entertainment!"/>
    <b v="0"/>
    <n v="12000"/>
    <n v="13121"/>
    <s v="successful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n v="2016"/>
    <x v="38"/>
    <x v="0"/>
  </r>
  <r>
    <n v="3045"/>
    <s v="Colorado ACTS Black Box Painting"/>
    <s v="Walmart decided they wanted our space, so we had to move to a new theater. Help us make it an awesome space by painting it all black!"/>
    <b v="0"/>
    <n v="4000"/>
    <n v="5308.26"/>
    <s v="successful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n v="2014"/>
    <x v="38"/>
    <x v="0"/>
  </r>
  <r>
    <n v="3046"/>
    <s v="improvMANIA Improv Comedy Theater - Chandler, Arizona"/>
    <s v="Your opportunity to help improvMANIA open Chandler, Arizona's new home for family-friendly improv comedy in Historic Downtown Chandler!"/>
    <s v="Comedy"/>
    <n v="7900"/>
    <n v="15077"/>
    <s v="successful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n v="2014"/>
    <x v="38"/>
    <x v="0"/>
  </r>
  <r>
    <n v="3047"/>
    <s v="Acting V Senior Showcase"/>
    <s v="Hi! We're the Graduating Seniors Acting V Seniors at Temple University! Welcome to our Kick starter Page!"/>
    <b v="0"/>
    <n v="500"/>
    <n v="745"/>
    <s v="successful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n v="2016"/>
    <x v="38"/>
    <x v="0"/>
  </r>
  <r>
    <n v="3048"/>
    <s v="December Match Campaign"/>
    <s v="By matching donations up to $5000, Jack Kesler and Maurice Richards have challenged YOU to help Urbanite outfit their brand new space."/>
    <b v="0"/>
    <n v="5000"/>
    <n v="8320"/>
    <s v="successful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n v="2014"/>
    <x v="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b v="0"/>
    <n v="3750"/>
    <n v="4000"/>
    <s v="successful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n v="2015"/>
    <x v="38"/>
    <x v="0"/>
  </r>
  <r>
    <n v="3050"/>
    <s v="The Black Pearl Consuite at CoreCon VIII: On Ancient Seas"/>
    <s v="Help fund The Black Pearl Consuite at CoreCon VIII: On Ancient Seas!"/>
    <b v="0"/>
    <n v="600"/>
    <n v="636"/>
    <s v="successful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n v="2016"/>
    <x v="38"/>
    <x v="0"/>
  </r>
  <r>
    <n v="3051"/>
    <s v="Jon Udry's ABC Tour"/>
    <s v="The ABC tour: 26 comedy-juggling shows in 26 different venues - chosen by YOU - each beginning with a different letter of the alphabet."/>
    <b v="0"/>
    <n v="3500"/>
    <n v="827"/>
    <s v="failed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n v="2017"/>
    <x v="38"/>
    <x v="1"/>
  </r>
  <r>
    <n v="3052"/>
    <s v="Funding for a new theater facility in Walker Minnesota"/>
    <s v="To let the arts continue in Walker Minnesota We need a performing arts space and art gallery"/>
    <b v="0"/>
    <n v="50000"/>
    <n v="75"/>
    <s v="failed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  <n v="2015"/>
    <x v="38"/>
    <x v="1"/>
  </r>
  <r>
    <n v="3053"/>
    <s v="Showroom"/>
    <s v="Showroom is a multi-disciplinary space providing unorthodox concerts, events &amp; a platform creatives can express their creative vision"/>
    <b v="0"/>
    <n v="10000"/>
    <n v="40"/>
    <s v="failed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  <n v="2014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b v="0"/>
    <n v="300"/>
    <n v="0"/>
    <s v="failed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n v="2015"/>
    <x v="38"/>
    <x v="1"/>
  </r>
  <r>
    <n v="3055"/>
    <s v="Bungers surfing Museum"/>
    <s v="I have been in the Surfing business since 1962 have a collection of surfing memorabilia I would like to open a surfing museum"/>
    <b v="0"/>
    <n v="20000"/>
    <n v="1"/>
    <s v="failed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  <n v="2014"/>
    <x v="38"/>
    <x v="1"/>
  </r>
  <r>
    <n v="3056"/>
    <s v="Palace Flophouse Theater"/>
    <s v="Looking to establish a communal space for art shows, bands, farmer's markets, environmental education, and traditional skills."/>
    <b v="0"/>
    <n v="25000"/>
    <n v="0"/>
    <s v="failed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n v="2014"/>
    <x v="38"/>
    <x v="1"/>
  </r>
  <r>
    <n v="3057"/>
    <s v="1 World Educational Theme Parks"/>
    <s v="A series of 6 educational theme parks. This project is to fund the plans and 3D designs required to build the first park."/>
    <b v="0"/>
    <n v="50000"/>
    <n v="0"/>
    <s v="failed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n v="2016"/>
    <x v="38"/>
    <x v="1"/>
  </r>
  <r>
    <n v="3058"/>
    <s v="OPEN THE OLD &quot;RIGON&quot; THEATER"/>
    <s v="Restoration of a theatre to make an educational center for youngs and a place to socialize for everybody through the power of art."/>
    <b v="0"/>
    <n v="18000"/>
    <n v="3"/>
    <s v="failed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  <n v="2016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b v="0"/>
    <n v="15000"/>
    <n v="451"/>
    <s v="failed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  <n v="2014"/>
    <x v="38"/>
    <x v="1"/>
  </r>
  <r>
    <n v="3060"/>
    <s v="Save the Roxy Theatre in Bremerton WA"/>
    <s v="Save the historic Roxy theatre in Bremerton WA from being repurposed as office space."/>
    <b v="0"/>
    <n v="220000"/>
    <n v="335"/>
    <s v="failed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  <n v="2015"/>
    <x v="38"/>
    <x v="1"/>
  </r>
  <r>
    <n v="3061"/>
    <s v="Help Save Parkway Cinemas!"/>
    <s v="Save a historic Local theater."/>
    <b v="0"/>
    <n v="1000000"/>
    <n v="0"/>
    <s v="failed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n v="2014"/>
    <x v="38"/>
    <x v="1"/>
  </r>
  <r>
    <n v="3062"/>
    <s v="The Comedy Catch Relocation to the Choo Choo"/>
    <s v="In our 30th year we are relocating to the world famous Choo Choo on The South Side. We will be remodeling the old Station House."/>
    <s v="Comedy"/>
    <n v="10000"/>
    <n v="6684"/>
    <s v="failed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n v="2015"/>
    <x v="38"/>
    <x v="1"/>
  </r>
  <r>
    <n v="3063"/>
    <s v="Spec Haus"/>
    <s v="Members of the local Miami music scene are putting together a venue/creative space in Kendall!"/>
    <b v="0"/>
    <n v="3000"/>
    <n v="587"/>
    <s v="failed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n v="2016"/>
    <x v="38"/>
    <x v="1"/>
  </r>
  <r>
    <n v="3064"/>
    <s v="Kickstart the Crossroads Community"/>
    <s v="An epicenter for connection, creation and expression of the community."/>
    <b v="0"/>
    <n v="75000"/>
    <n v="8471"/>
    <s v="failed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n v="2015"/>
    <x v="38"/>
    <x v="1"/>
  </r>
  <r>
    <n v="3065"/>
    <s v="The Castle Project"/>
    <s v="A castle themed events center with large and small spaces to support a variety of arts i.e. performing, visual, music, theater, dance"/>
    <b v="0"/>
    <n v="25000"/>
    <n v="10"/>
    <s v="failed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  <n v="2014"/>
    <x v="38"/>
    <x v="1"/>
  </r>
  <r>
    <n v="3066"/>
    <s v="Gold Coast Wake Park"/>
    <s v="Our mission is to offer an innovative family watersports attraction that is fun, safe, economical and a leader in its field."/>
    <b v="0"/>
    <n v="350000"/>
    <n v="41950"/>
    <s v="failed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n v="2016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b v="0"/>
    <n v="8000"/>
    <n v="200"/>
    <s v="failed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  <n v="2015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b v="0"/>
    <n v="250000"/>
    <n v="175"/>
    <s v="failed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  <n v="2015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b v="0"/>
    <n v="1000"/>
    <n v="141"/>
    <s v="failed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  <n v="2014"/>
    <x v="38"/>
    <x v="1"/>
  </r>
  <r>
    <n v="3070"/>
    <s v="Purpose Built Liverpool Comedy Club, Restaurant &amp; Bar"/>
    <s v="Liverpool's 1st purpose built 7 night a week comedy club, bar &amp; restaurant with live music &amp; much more"/>
    <s v="Comedy"/>
    <n v="10000"/>
    <n v="334"/>
    <s v="failed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  <n v="2016"/>
    <x v="38"/>
    <x v="1"/>
  </r>
  <r>
    <n v="3071"/>
    <s v="The Echo Theatre 2015"/>
    <s v="Anyone can create. They just need a place and an opportunity. The Echo Theatre (Provo) provides that opportunity."/>
    <b v="0"/>
    <n v="12000"/>
    <n v="7173"/>
    <s v="failed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n v="2015"/>
    <x v="38"/>
    <x v="1"/>
  </r>
  <r>
    <n v="3072"/>
    <s v="Crosswalk Theatre - Starting Capital"/>
    <s v="Crosswalk Theatre Company - Network Directory promotes all stage talent. Increasing your odds to connect to the right hiring person."/>
    <b v="0"/>
    <n v="12000"/>
    <n v="2"/>
    <s v="failed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  <n v="2016"/>
    <x v="38"/>
    <x v="1"/>
  </r>
  <r>
    <n v="3073"/>
    <s v="Performing and Visual Arts Center, Rochester, NY"/>
    <s v="Conversion of a long dormant synagogue into a Performing and Visual Arts Center, revitalizing Rochester's inner city."/>
    <b v="0"/>
    <n v="2800000"/>
    <n v="645"/>
    <s v="failed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  <n v="2015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b v="0"/>
    <n v="25000"/>
    <n v="22"/>
    <s v="failed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  <n v="2016"/>
    <x v="38"/>
    <x v="1"/>
  </r>
  <r>
    <n v="3075"/>
    <s v="The Little MAGIC Theatre"/>
    <s v="Magic Morgan &amp; Liliana are raising funds to expand their famed traveling magic show to a theater of magic."/>
    <b v="0"/>
    <n v="15000"/>
    <n v="1296"/>
    <s v="failed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  <n v="2016"/>
    <x v="38"/>
    <x v="1"/>
  </r>
  <r>
    <n v="3076"/>
    <s v="10,000 Hours"/>
    <s v="Helping female comedians get in their 10,000 Hours of practice!"/>
    <b v="0"/>
    <n v="10000"/>
    <n v="1506"/>
    <s v="failed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n v="2015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b v="0"/>
    <n v="22000"/>
    <n v="105"/>
    <s v="failed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  <n v="2017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b v="0"/>
    <n v="60000"/>
    <n v="71"/>
    <s v="failed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  <n v="2015"/>
    <x v="38"/>
    <x v="1"/>
  </r>
  <r>
    <n v="3079"/>
    <s v="Join us in creating a new Hell on Earth!"/>
    <s v="We desire to purchase a portion of Hell, in Michigan just outside of Detroit, to create a world-class performance art space.  Join us."/>
    <b v="0"/>
    <n v="1333666"/>
    <n v="11226"/>
    <s v="failed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n v="2015"/>
    <x v="38"/>
    <x v="1"/>
  </r>
  <r>
    <n v="3080"/>
    <s v="Global Community Theater One."/>
    <s v="Sustainable, fire-proof, carbon-negative, and all-season recreation of the Globe Theater made famous by Shakespeare, with gardens."/>
    <b v="0"/>
    <n v="2000000"/>
    <n v="376"/>
    <s v="failed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  <n v="2014"/>
    <x v="38"/>
    <x v="1"/>
  </r>
  <r>
    <n v="3081"/>
    <s v="Help! World Tour ~ A Theatrical Revival of Hope"/>
    <s v="Help! is a full scale mobile theatrical musical bringing a Gospel revival through a story of love and hope to communities world wide."/>
    <b v="0"/>
    <n v="1000000"/>
    <n v="2103"/>
    <s v="failed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  <n v="2015"/>
    <x v="38"/>
    <x v="1"/>
  </r>
  <r>
    <n v="3082"/>
    <s v="Magical Workshop, Magic/Hobby Store"/>
    <s v="Help expand the time of everyones favorite magic store!  It currently limited to 3 days a week. If not for you, then the children!"/>
    <b v="0"/>
    <n v="9000"/>
    <n v="0"/>
    <s v="failed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n v="2015"/>
    <x v="38"/>
    <x v="1"/>
  </r>
  <r>
    <n v="3083"/>
    <s v="Crystal City Haunted Undergound"/>
    <s v="Crystal City Underground is a New &amp; Unique_x000a_indoor recreational facility, using an old silica sand mine,_x000a_we are the Haunted Maze"/>
    <b v="0"/>
    <n v="20000"/>
    <n v="56"/>
    <s v="failed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n v="2014"/>
    <x v="38"/>
    <x v="1"/>
  </r>
  <r>
    <n v="3084"/>
    <s v="URGENT: Help Us Replace Our Ramp!"/>
    <s v="18-yr-old handicap-access ramp collapsed, must replace. Help fund &amp; ensure everyone access to our 35-seat non-profit community theater!"/>
    <b v="0"/>
    <n v="4059"/>
    <n v="470"/>
    <s v="failed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  <n v="2015"/>
    <x v="38"/>
    <x v="1"/>
  </r>
  <r>
    <n v="3085"/>
    <s v="Paper Tank Theater Music Madness Party"/>
    <s v="Get behind a new music venue in our city by helping with equipment! We're pre-selling tickets to our party and offering other perks."/>
    <b v="0"/>
    <n v="25000"/>
    <n v="610"/>
    <s v="failed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  <n v="2015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b v="0"/>
    <n v="20000"/>
    <n v="50"/>
    <s v="failed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n v="2015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b v="0"/>
    <n v="20000"/>
    <n v="125"/>
    <s v="failed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  <n v="2016"/>
    <x v="38"/>
    <x v="1"/>
  </r>
  <r>
    <n v="3088"/>
    <s v="Destination Small Town &quot;Visitor Center&quot; To The Midwest"/>
    <s v="We believe it's time to open a visitor's center that highlights the small towns of the upper Midwest."/>
    <b v="0"/>
    <n v="65000"/>
    <n v="126"/>
    <s v="failed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  <n v="2014"/>
    <x v="38"/>
    <x v="1"/>
  </r>
  <r>
    <n v="3089"/>
    <s v="The ClubHouse: A Community-Focused Sports &amp; Culture Space"/>
    <s v="A community space in Somerville, MA to celebrate the beautiful intersection of sports and creativity."/>
    <b v="0"/>
    <n v="25000"/>
    <n v="5854"/>
    <s v="failed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n v="2016"/>
    <x v="38"/>
    <x v="1"/>
  </r>
  <r>
    <n v="3090"/>
    <s v="Save the Stage"/>
    <s v="To create a space by restoring a historic church in Burlington, Ky where community theater, dance and music and art can be performed."/>
    <b v="0"/>
    <n v="225000"/>
    <n v="11432"/>
    <s v="failed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n v="2015"/>
    <x v="38"/>
    <x v="1"/>
  </r>
  <r>
    <n v="3091"/>
    <s v="Bustduck Theatre"/>
    <s v="Roanoke, Virginia's first long-form improv theatre company. Producing improv and scripted theatre, with a dynamic training program."/>
    <b v="0"/>
    <n v="5000"/>
    <n v="796"/>
    <s v="failed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  <n v="2016"/>
    <x v="38"/>
    <x v="1"/>
  </r>
  <r>
    <n v="3092"/>
    <s v="A home for the arts on the Upper East Side/Yorkville"/>
    <s v="Our goal is to purchase a theater on the Upper East Side of Manhattan that will act as a home for four theater companies."/>
    <b v="0"/>
    <n v="100000"/>
    <n v="1183.19"/>
    <s v="failed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  <n v="2015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b v="0"/>
    <n v="4000"/>
    <n v="910"/>
    <s v="failed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n v="2014"/>
    <x v="38"/>
    <x v="1"/>
  </r>
  <r>
    <n v="3094"/>
    <s v="Nothing Up My Sleeves Tour: Summer 2016"/>
    <s v="This is a Kickstarter to help with the start up costs for Illusionist, Chris Lengyel's Summer 2016 Tour!"/>
    <b v="0"/>
    <n v="100000"/>
    <n v="25"/>
    <s v="failed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  <n v="2015"/>
    <x v="38"/>
    <x v="1"/>
  </r>
  <r>
    <n v="3095"/>
    <s v="The Old Howard Theatre Company"/>
    <s v="We are a small theatre company looking to provide world class theatre to the working class in the Greater New York area."/>
    <b v="0"/>
    <n v="14920"/>
    <n v="50"/>
    <s v="failed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  <n v="2016"/>
    <x v="38"/>
    <x v="1"/>
  </r>
  <r>
    <n v="3096"/>
    <s v="LaPorte Institute for Dramatic and Creative Arts"/>
    <s v="To create a learning center for acting and all art types including anything that expresses the emotion of the human spirit."/>
    <b v="0"/>
    <n v="20000"/>
    <n v="795"/>
    <s v="failed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  <n v="2015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b v="0"/>
    <n v="10000"/>
    <n v="1715"/>
    <s v="failed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n v="2016"/>
    <x v="38"/>
    <x v="1"/>
  </r>
  <r>
    <n v="3098"/>
    <s v="The Enchanted Cottage"/>
    <s v="A magical space, full of fairytale favorites, designed to make each individual have a unique experience; children's dreams made real."/>
    <b v="0"/>
    <n v="48725"/>
    <n v="1758"/>
    <s v="failed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  <n v="2015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b v="0"/>
    <n v="2000"/>
    <n v="278"/>
    <s v="failed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  <n v="2016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b v="0"/>
    <n v="12000"/>
    <n v="1827"/>
    <s v="failed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n v="2014"/>
    <x v="38"/>
    <x v="1"/>
  </r>
  <r>
    <n v="3101"/>
    <s v="Mots Ã‰crits"/>
    <s v="LabellisÃ© 14-18, Mots Ã‰crits est un projet itinÃ©rant de lectures Ã  voix haute par des amateurs, mises en espace par une comÃ©dienne."/>
    <b v="0"/>
    <n v="2500"/>
    <n v="300"/>
    <s v="failed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n v="2015"/>
    <x v="38"/>
    <x v="1"/>
  </r>
  <r>
    <n v="3102"/>
    <s v="Theatre Bath Bus"/>
    <s v="Imagine being able to take a performance anywhere! Meet the Theatre Bath Bus - a magical performance space where anything is possible."/>
    <b v="0"/>
    <n v="16000"/>
    <n v="6258"/>
    <s v="failed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n v="2016"/>
    <x v="38"/>
    <x v="1"/>
  </r>
  <r>
    <n v="3103"/>
    <s v="Professional Venue for local artists!!"/>
    <s v="Creating a place for local artists to perform, at substantially less cost for them"/>
    <b v="0"/>
    <n v="4100"/>
    <n v="11"/>
    <s v="failed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  <n v="2015"/>
    <x v="38"/>
    <x v="1"/>
  </r>
  <r>
    <n v="3104"/>
    <s v="CQ EAP Performing Arts 'THE LOFT'"/>
    <s v="The Loft is CQEAP's latest studio. Located in Rockhampton's CBD we'll be running performing arts workshops for 5yrs to adults."/>
    <b v="0"/>
    <n v="4000"/>
    <n v="1185"/>
    <s v="failed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  <n v="2015"/>
    <x v="38"/>
    <x v="1"/>
  </r>
  <r>
    <n v="3105"/>
    <s v="Paddock School Theater Improvement"/>
    <s v="My hope is to raise $5845 and replace old stained and mismatched border curtains, cyclorama curtain, and backdrop."/>
    <b v="0"/>
    <n v="5845"/>
    <n v="2476"/>
    <s v="failed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n v="2014"/>
    <x v="38"/>
    <x v="1"/>
  </r>
  <r>
    <n v="3106"/>
    <s v="Wild Men at the Bristol Cathedral"/>
    <s v="Help fund the exciting first collaboration between Hotel Echo and Bristol Cathedral: WILD MEN, a show commemorating those lost in WW1."/>
    <b v="0"/>
    <n v="1000"/>
    <n v="41"/>
    <s v="failed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  <n v="2015"/>
    <x v="38"/>
    <x v="1"/>
  </r>
  <r>
    <n v="3107"/>
    <s v="Creating Cabaret"/>
    <s v="When opportunity knocks, we answer!  Help expand the ravishingly talented troupe into a new and exciting market and venue!"/>
    <b v="0"/>
    <n v="40000"/>
    <n v="7905"/>
    <s v="failed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n v="2015"/>
    <x v="38"/>
    <x v="1"/>
  </r>
  <r>
    <n v="3108"/>
    <s v="Funding a home for our Children's Theater"/>
    <s v="We need a permanent home for the theater!"/>
    <b v="0"/>
    <n v="50000"/>
    <n v="26"/>
    <s v="failed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  <n v="2015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b v="0"/>
    <n v="26500"/>
    <n v="6633"/>
    <s v="failed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n v="2014"/>
    <x v="38"/>
    <x v="1"/>
  </r>
  <r>
    <n v="3110"/>
    <s v="Hip Justice Catmunity Center"/>
    <s v="Cat People Unite! It's time we get a space of our own to relax, socialize and learn! Join the Catmunity!"/>
    <b v="0"/>
    <n v="25000"/>
    <n v="10"/>
    <s v="failed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  <n v="2017"/>
    <x v="38"/>
    <x v="1"/>
  </r>
  <r>
    <n v="3111"/>
    <s v="All Puppet Players Need a Home"/>
    <s v="Help All Puppet Players perform it's 2015 season in a beautiful 200 seat theater for an entire year."/>
    <b v="0"/>
    <n v="20000"/>
    <n v="5328"/>
    <s v="failed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n v="2014"/>
    <x v="38"/>
    <x v="1"/>
  </r>
  <r>
    <n v="3112"/>
    <s v="Kids Zone start up"/>
    <s v="Children only have a short period of time to live care free, play hard, get dirty, I want to help every child in my Town play everyday."/>
    <b v="0"/>
    <n v="11000"/>
    <n v="521"/>
    <s v="failed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  <n v="2016"/>
    <x v="38"/>
    <x v="1"/>
  </r>
  <r>
    <n v="3113"/>
    <s v="The Shamrock Drafthouse Theater"/>
    <s v="An arts and craft beer theater showcasing local talent, locally crafted beer and providing performance and rehearsal space."/>
    <b v="0"/>
    <n v="109225"/>
    <n v="4635"/>
    <s v="failed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n v="2015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b v="0"/>
    <n v="75000"/>
    <n v="0"/>
    <s v="failed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n v="2014"/>
    <x v="38"/>
    <x v="1"/>
  </r>
  <r>
    <n v="3115"/>
    <s v="spoken word pop-up:"/>
    <s v="We are creating a mobile community devoted to the spreading and sharing of spoken word and other kinds of storytelling."/>
    <b v="0"/>
    <n v="10000"/>
    <n v="300"/>
    <s v="failed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n v="2016"/>
    <x v="38"/>
    <x v="1"/>
  </r>
  <r>
    <n v="3116"/>
    <s v="CoreCon Asylum"/>
    <s v="Creating a consuite for CoreCon. A focus on the insanity of asylums and early medical practices from history."/>
    <b v="0"/>
    <n v="750"/>
    <n v="430"/>
    <s v="failed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  <n v="2015"/>
    <x v="38"/>
    <x v="1"/>
  </r>
  <r>
    <n v="3117"/>
    <s v="Cowes and The Sea"/>
    <s v="Performing Arts workshops, for young people aged 5 -16, exploring how the sea has shaped Cowes as a settlement."/>
    <b v="0"/>
    <n v="1000"/>
    <n v="1"/>
    <s v="failed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  <n v="2016"/>
    <x v="38"/>
    <x v="1"/>
  </r>
  <r>
    <n v="3118"/>
    <s v="Garden Eden, theatre, meeting, culture, music, art"/>
    <s v="a magical place for all kind of people, like a fairytaile in all colours"/>
    <b v="0"/>
    <n v="500000"/>
    <n v="1550"/>
    <s v="failed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  <n v="2016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b v="0"/>
    <n v="10000"/>
    <n v="5"/>
    <s v="failed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  <n v="2015"/>
    <x v="38"/>
    <x v="1"/>
  </r>
  <r>
    <n v="3120"/>
    <s v="Subtropisch zwemparadijs Tropicana"/>
    <s v="Wij willen Tropicana het subtropisch zwemparadijs van Rotterdam op een nieuwe locatie gaan bouwen."/>
    <b v="0"/>
    <n v="1300000"/>
    <n v="128"/>
    <s v="failed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  <n v="2016"/>
    <x v="38"/>
    <x v="1"/>
  </r>
  <r>
    <n v="3121"/>
    <s v="Ant Farm Theatre Project (Canceled)"/>
    <s v="I going to build a theatre for a local ant farm so that Ants can put on their theatre productions."/>
    <b v="0"/>
    <n v="1500"/>
    <n v="10"/>
    <s v="canceled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  <n v="2014"/>
    <x v="38"/>
    <x v="1"/>
  </r>
  <r>
    <n v="3122"/>
    <s v="be back soon (Canceled)"/>
    <s v="cancelled until further notice"/>
    <b v="0"/>
    <n v="199"/>
    <n v="116"/>
    <s v="canceled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  <n v="2016"/>
    <x v="38"/>
    <x v="1"/>
  </r>
  <r>
    <n v="3123"/>
    <s v="Save the Larchmont Playhouse! (Canceled)"/>
    <s v="The Larchmont Playhouse is threatened! Help save the theater by becoming a Preservation Member of The Larchmont Playhouse."/>
    <b v="0"/>
    <n v="125000"/>
    <n v="85192"/>
    <s v="canceled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n v="2016"/>
    <x v="38"/>
    <x v="1"/>
  </r>
  <r>
    <n v="3124"/>
    <s v="Theater &amp; Arts &amp; Day Care (Canceled)"/>
    <s v="A place where kids/ teens' dreams come true, and one finds there home without sparkly red shoes!"/>
    <b v="0"/>
    <n v="800000"/>
    <n v="26"/>
    <s v="canceled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  <n v="2014"/>
    <x v="38"/>
    <x v="1"/>
  </r>
  <r>
    <n v="3125"/>
    <s v="N/A (Canceled)"/>
    <s v="N/A"/>
    <b v="0"/>
    <n v="1500000"/>
    <n v="0"/>
    <s v="canceled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n v="2015"/>
    <x v="38"/>
    <x v="1"/>
  </r>
  <r>
    <n v="3126"/>
    <s v="Urban Roots SkatePark (Canceled)"/>
    <s v="A big dream, small budget, the drive/passion of so many volunteers...indoor skatepark in Eau Claire, WI._x000a__x000a_This is UR skatepark!"/>
    <b v="0"/>
    <n v="25000"/>
    <n v="1040"/>
    <s v="canceled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  <n v="2016"/>
    <x v="38"/>
    <x v="1"/>
  </r>
  <r>
    <n v="3127"/>
    <s v="Help Us Help Artists (Canceled)"/>
    <s v="Our goal - create a venue &amp; stage where comedic &amp; music artists hone their talents &amp; fan base. First minority owned like it in Cincy."/>
    <b v="0"/>
    <n v="100000"/>
    <n v="0"/>
    <s v="canceled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n v="2015"/>
    <x v="38"/>
    <x v="1"/>
  </r>
  <r>
    <n v="3128"/>
    <s v="Casablanca - The Gin Joint Cut (The Play)"/>
    <s v="Bring Morag Fullarton's fun-loving spoof and homage of the classic and timeless film, 'Casablanca', to the stage in New York City."/>
    <b v="0"/>
    <n v="15000"/>
    <n v="16291"/>
    <s v="live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n v="2017"/>
    <x v="6"/>
    <x v="0"/>
  </r>
  <r>
    <n v="3129"/>
    <s v="Marcus Rashad's &quot;The Domino Effect Stage Play&quot;"/>
    <s v="The DE sheds light on the reality of what happens in college. Marcus Rashad created this play to help prepare future/current students"/>
    <b v="0"/>
    <n v="1250"/>
    <n v="10"/>
    <s v="live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  <n v="2017"/>
    <x v="6"/>
    <x v="1"/>
  </r>
  <r>
    <n v="3130"/>
    <s v="MEDEA | A New Vision"/>
    <s v="A shockingly relevant modern take on a 2,000-year-old tragedy that confronts current gender politics."/>
    <b v="0"/>
    <n v="10000"/>
    <n v="375"/>
    <s v="live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  <n v="2017"/>
    <x v="6"/>
    <x v="1"/>
  </r>
  <r>
    <n v="3131"/>
    <s v="SNAKE EYES"/>
    <s v="A Staged Reading of &quot;Snake Eyes,&quot; a new play by Alex Rafala"/>
    <b v="0"/>
    <n v="4100"/>
    <n v="645"/>
    <s v="live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  <n v="2017"/>
    <x v="6"/>
    <x v="1"/>
  </r>
  <r>
    <n v="3132"/>
    <s v="A Bite of a Snake Play"/>
    <s v="Smells Like Money, Drips Like Honey, Taste Like Mocha, Better Run AWAY"/>
    <b v="0"/>
    <n v="30000"/>
    <n v="10"/>
    <s v="live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  <n v="2017"/>
    <x v="6"/>
    <x v="1"/>
  </r>
  <r>
    <n v="3133"/>
    <s v="Hell Has No Fury by TwentySomething @ Edinburgh Fringe"/>
    <s v="TwentySomething is taking Hell Has No Fury to Edinburgh! _x000a_We're looking for your support to get us there."/>
    <b v="0"/>
    <n v="500"/>
    <n v="540"/>
    <s v="live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n v="2017"/>
    <x v="6"/>
    <x v="0"/>
  </r>
  <r>
    <n v="3134"/>
    <s v="Threads by David Lane at The Hope Theatre - 11-29 April"/>
    <s v="Time Zone Theatre &amp; Arteria Theatre present this emotional thriller about Love, Loss and what happens when life goes on, but you can't."/>
    <s v="thriller"/>
    <n v="1000"/>
    <n v="225"/>
    <s v="live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  <n v="2017"/>
    <x v="6"/>
    <x v="1"/>
  </r>
  <r>
    <n v="3135"/>
    <s v="SEVEN, a Documentary Play: North Carolina Premiere!"/>
    <s v="SEVEN tells the true stories of 7 women who bravely fought for the well-being of women, families, and children around the globe."/>
    <b v="0"/>
    <n v="777"/>
    <n v="162"/>
    <s v="live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  <n v="2017"/>
    <x v="6"/>
    <x v="1"/>
  </r>
  <r>
    <n v="3136"/>
    <s v="Heroines"/>
    <s v="Help emberfly theatre put on their first production Heroines and pay our actors and creative team! Follow us @emberflytheatre"/>
    <b v="0"/>
    <n v="500"/>
    <n v="639"/>
    <s v="live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  <n v="2017"/>
    <x v="6"/>
    <x v="0"/>
  </r>
  <r>
    <n v="3137"/>
    <s v="Richard III - Presented by REBATEnsemble/Theatre Off Jackson"/>
    <s v="Set in 1930s Chinatown, evocative of old world South Jackson Street during the Jazz era."/>
    <b v="0"/>
    <n v="1500"/>
    <n v="50"/>
    <s v="live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  <n v="2017"/>
    <x v="6"/>
    <x v="1"/>
  </r>
  <r>
    <n v="3138"/>
    <s v="Our Country's Good"/>
    <s v="A UWE Drama Society adaptation of Timberlake Wertenbaker's play. Funding needed for costumes/props to make the show a success. Thanks."/>
    <b v="0"/>
    <n v="200"/>
    <n v="0"/>
    <s v="live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n v="2017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b v="0"/>
    <n v="50000"/>
    <n v="2700"/>
    <s v="live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  <n v="2017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b v="0"/>
    <n v="10000"/>
    <n v="96"/>
    <s v="live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  <n v="2017"/>
    <x v="6"/>
    <x v="1"/>
  </r>
  <r>
    <n v="3141"/>
    <s v="GUTS: Black Comedy"/>
    <s v="We are a theatre society from the Groningen University in the Netherlands. _x000a_We would be more than happy for some help funding the play."/>
    <s v="Comedy"/>
    <n v="500"/>
    <n v="258"/>
    <s v="live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  <n v="2017"/>
    <x v="6"/>
    <x v="1"/>
  </r>
  <r>
    <n v="3142"/>
    <s v="The Pendulum Swings UK Theatre Tour/EdFringe"/>
    <s v="Our aim is to deliver a powerful piece of theatre to audiences across the UK, including Edinburgh Fringe (2017)."/>
    <b v="0"/>
    <n v="2750"/>
    <n v="45"/>
    <s v="live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  <n v="2017"/>
    <x v="6"/>
    <x v="1"/>
  </r>
  <r>
    <n v="3143"/>
    <s v="This is Living by Liam Borrett"/>
    <s v="THE POIGNANT EXPLORATION OF WHAT IT MEANS TO SAY GOODBYE._x000a_Stripped Raw brings Liam Borrett's debut play 'This is Living' to Wiltshire."/>
    <b v="0"/>
    <n v="700"/>
    <n v="0"/>
    <s v="live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n v="2017"/>
    <x v="6"/>
    <x v="1"/>
  </r>
  <r>
    <n v="3144"/>
    <s v="Benghazi Bergen-Belsen"/>
    <s v="Two women, one love, one must die: a multicultural cast in a play about the denied holocaust of Libyan Jews. Premieres in March in NYC"/>
    <b v="0"/>
    <n v="10000"/>
    <n v="7540"/>
    <s v="live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  <n v="2017"/>
    <x v="6"/>
    <x v="1"/>
  </r>
  <r>
    <n v="3145"/>
    <s v="Arlington's 1st Dinner Theatre"/>
    <s v="Dominion Theatre Company is the first community dinner theatre  to be established in Arlington TX."/>
    <b v="0"/>
    <n v="25000"/>
    <n v="0"/>
    <s v="live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n v="2017"/>
    <x v="6"/>
    <x v="1"/>
  </r>
  <r>
    <n v="3146"/>
    <s v="SoÃ±Ã© una ciudad amurallada"/>
    <s v="Somos... Podemos... Amamos... Nuestra muralla, nuestra utopÃ­a. Que el amor sea el lÃ­mite"/>
    <b v="0"/>
    <n v="50000"/>
    <n v="5250"/>
    <s v="live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  <n v="2017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b v="0"/>
    <n v="20000"/>
    <n v="23505"/>
    <s v="successful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n v="2014"/>
    <x v="6"/>
    <x v="0"/>
  </r>
  <r>
    <n v="3148"/>
    <s v="The Aurora Project: A Sci-Fi Epic by Bella Poynton"/>
    <s v="Help fund The Aurora Project, an immersive science fiction epic."/>
    <b v="0"/>
    <n v="1800"/>
    <n v="2361"/>
    <s v="successful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  <n v="2014"/>
    <x v="6"/>
    <x v="0"/>
  </r>
  <r>
    <n v="3149"/>
    <s v="Kafka on the Shore"/>
    <s v="A student led production at Northwestern U. of an adaptation by Frank Galati of the classic book Kafka on the Shore by Haruki Murakmi."/>
    <b v="0"/>
    <n v="1250"/>
    <n v="1300"/>
    <s v="successful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n v="2012"/>
    <x v="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b v="0"/>
    <n v="3500"/>
    <n v="3535"/>
    <s v="successful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n v="2010"/>
    <x v="6"/>
    <x v="0"/>
  </r>
  <r>
    <n v="3151"/>
    <s v="&quot;The Holiday Bug&quot; 2014 Puppet Show"/>
    <s v="A Multi-Media Puppet Show, with large cable control puppets to tell a hilarious story for all ages."/>
    <b v="0"/>
    <n v="3500"/>
    <n v="3514"/>
    <s v="successful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n v="2014"/>
    <x v="6"/>
    <x v="1"/>
  </r>
  <r>
    <n v="3152"/>
    <s v="'Gilead', an original theatre piece"/>
    <s v="'Gilead' is an original theatre piece inspired by Margaret Atwood's 'The Handmaid's Tale'. (Brighton Fringe 2014)"/>
    <b v="0"/>
    <n v="2200"/>
    <n v="2331"/>
    <s v="successful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  <n v="2013"/>
    <x v="6"/>
    <x v="0"/>
  </r>
  <r>
    <n v="3153"/>
    <s v="Terminator the Second"/>
    <s v="A stage production of Terminator 2: Judgment Day, composed entirely of the words of William Shakespeare"/>
    <b v="0"/>
    <n v="3000"/>
    <n v="10067.5"/>
    <s v="successful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n v="2011"/>
    <x v="6"/>
    <x v="0"/>
  </r>
  <r>
    <n v="3154"/>
    <s v="&quot;Bright Ideas&quot; By Eric Coble"/>
    <s v="Hilarious play about two parents obsessed with getting their kid into the best pre-school and are willing to do ANYTHING to get him in!"/>
    <b v="0"/>
    <n v="7000"/>
    <n v="7905"/>
    <s v="successful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n v="2012"/>
    <x v="6"/>
    <x v="0"/>
  </r>
  <r>
    <n v="3155"/>
    <s v="Stage Adaptation of Studio Ghibli's Princess Mononoke"/>
    <s v="We want to take our stage adaptation of Studio Ghibli's 'Princess Mononoke' to more people.  Help us do it!"/>
    <b v="0"/>
    <n v="5000"/>
    <n v="9425.23"/>
    <s v="successful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n v="2012"/>
    <x v="6"/>
    <x v="0"/>
  </r>
  <r>
    <n v="3156"/>
    <s v="Bringing First Love/Worst Love To Life"/>
    <s v="First Love/Worst Love is an examination of love and its mutability, as expressed through twelve stories and five actors on one stage."/>
    <b v="0"/>
    <n v="5500"/>
    <n v="5600"/>
    <s v="successful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  <n v="2012"/>
    <x v="6"/>
    <x v="0"/>
  </r>
  <r>
    <n v="3157"/>
    <s v="Summer FourPlay"/>
    <s v="Four Directors.  Four One Acts.  Four Genres.  For You."/>
    <b v="0"/>
    <n v="4000"/>
    <n v="4040"/>
    <s v="successful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  <n v="2014"/>
    <x v="6"/>
    <x v="0"/>
  </r>
  <r>
    <n v="3158"/>
    <s v="Nursery Crimes"/>
    <s v="A 40s crime-noir play using nursery rhyme characters."/>
    <b v="0"/>
    <n v="5000"/>
    <n v="5700"/>
    <s v="successful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  <n v="2013"/>
    <x v="6"/>
    <x v="0"/>
  </r>
  <r>
    <n v="3159"/>
    <s v="Waxwing: A New Play"/>
    <s v="WAXWING is an exciting new world premiere of mythic (perhaps even apocalyptic!) proportions."/>
    <b v="0"/>
    <n v="1500"/>
    <n v="2002.22"/>
    <s v="successful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  <n v="2011"/>
    <x v="6"/>
    <x v="0"/>
  </r>
  <r>
    <n v="3160"/>
    <s v="We Play Chekhov"/>
    <s v="Two stories by Anton Chekhov adapted for the stage and performed back-to-back in a stunning live theatrical performance."/>
    <b v="0"/>
    <n v="4500"/>
    <n v="4569"/>
    <s v="successful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  <n v="2014"/>
    <x v="6"/>
    <x v="0"/>
  </r>
  <r>
    <n v="3161"/>
    <s v="Faustus"/>
    <s v="Iâ€™ll Be Right Back presents a story of murder and corruption. Faustus is a modern re-imagining of Christopher Marloweâ€™s classic tale."/>
    <b v="0"/>
    <n v="2000"/>
    <n v="2102"/>
    <s v="successful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  <n v="2014"/>
    <x v="6"/>
    <x v="0"/>
  </r>
  <r>
    <n v="3162"/>
    <s v="Your Radio Adventure!"/>
    <s v="Radio show meets interactive novel, accompanied by live foley, music, and audience participation. YOU choose what happens next!"/>
    <b v="0"/>
    <n v="4000"/>
    <n v="5086"/>
    <s v="successful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  <n v="2014"/>
    <x v="6"/>
    <x v="0"/>
  </r>
  <r>
    <n v="3163"/>
    <s v="Bring &quot;SONNY&quot; To Toronto This Summer!"/>
    <s v="We are a group of actors reviving a play called &quot;Sonny Under the Assumption&quot; to bring to Toronto, Canada this summer..."/>
    <b v="0"/>
    <n v="13000"/>
    <n v="14450"/>
    <s v="successful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n v="2014"/>
    <x v="6"/>
    <x v="0"/>
  </r>
  <r>
    <n v="3164"/>
    <s v="Better Than Shakespeare Presents: Much Ado About Something"/>
    <s v="Better than Shakespeare! Theatre Companyâ€™s inaugural production, â€œMuch Ado About Something.â€ The Something is Aliens."/>
    <b v="0"/>
    <n v="2500"/>
    <n v="2669"/>
    <s v="successful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n v="2014"/>
    <x v="6"/>
    <x v="0"/>
  </r>
  <r>
    <n v="3165"/>
    <s v="THE MOON PLAY"/>
    <s v="THE MOON PLAY is a new play written by Carolyn Gilliam. The play follows an astronaut on the moon who has lost his reason to explore."/>
    <b v="0"/>
    <n v="750"/>
    <n v="1220"/>
    <s v="successful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  <n v="2011"/>
    <x v="6"/>
    <x v="0"/>
  </r>
  <r>
    <n v="3166"/>
    <s v="Verdigris - A Play by Jim Beaver"/>
    <s v="VERDIGRIS: A play written by Jim Beaver, star of Supernatural and Deadwood, opening March 2015 at Theatre West in Los Angeles."/>
    <b v="0"/>
    <n v="35000"/>
    <n v="56079.83"/>
    <s v="successful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  <n v="2014"/>
    <x v="6"/>
    <x v="0"/>
  </r>
  <r>
    <n v="3167"/>
    <s v="Destiny is Judd Nelson: a new play at FringeNYC"/>
    <s v="What is destiny? Explore it with us this August at FringeNYC."/>
    <b v="0"/>
    <n v="3000"/>
    <n v="3485"/>
    <s v="successful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  <n v="2014"/>
    <x v="6"/>
    <x v="0"/>
  </r>
  <r>
    <n v="3168"/>
    <s v="Cosmicomics"/>
    <s v="A dazzling aerial show that brings to life the whimsical and romantic short stories of beloved fantasy author Italo Calvino."/>
    <b v="0"/>
    <n v="2500"/>
    <n v="3105"/>
    <s v="successful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  <n v="2014"/>
    <x v="6"/>
    <x v="0"/>
  </r>
  <r>
    <n v="3169"/>
    <s v="The Window"/>
    <s v="We're bringing The Window to the Cherry Lane Theater in January 2014."/>
    <b v="0"/>
    <n v="8000"/>
    <n v="8241"/>
    <s v="successful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  <n v="2013"/>
    <x v="6"/>
    <x v="0"/>
  </r>
  <r>
    <n v="3170"/>
    <s v="Ain't She Brave FringeNYC 2014 Project"/>
    <s v="An emotionally-charged journey through the history of black women in America told in reverse."/>
    <b v="0"/>
    <n v="2000"/>
    <n v="2245"/>
    <s v="successful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  <n v="2014"/>
    <x v="6"/>
    <x v="0"/>
  </r>
  <r>
    <n v="3171"/>
    <s v="The Fall - an epic theatrical adaptation"/>
    <s v="The theatrical adaptation of the epic film â€˜THE FALLâ€™ for the stage, combining theatre, live music, animation and expansive projection."/>
    <b v="0"/>
    <n v="7000"/>
    <n v="7617"/>
    <s v="successful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n v="2016"/>
    <x v="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b v="0"/>
    <n v="2000"/>
    <n v="2300"/>
    <s v="successful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  <n v="2012"/>
    <x v="6"/>
    <x v="0"/>
  </r>
  <r>
    <n v="3173"/>
    <s v="Melissa Arctic At the Road Theatre"/>
    <s v="A play with songs written by Craig Wright, based on Shakespeare's &quot;The Winter's Tale&quot; set in late 20th Century, Pine City, Minnesota."/>
    <b v="0"/>
    <n v="10000"/>
    <n v="10300"/>
    <s v="successful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n v="2014"/>
    <x v="6"/>
    <x v="0"/>
  </r>
  <r>
    <n v="3174"/>
    <s v="A Race Redux"/>
    <s v="This adaptation uses the text of Oâ€™Neill to explore race, and asks the audience if stereotypes impact a characters guilt or innocence."/>
    <b v="0"/>
    <n v="3000"/>
    <n v="3034"/>
    <s v="successful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n v="2014"/>
    <x v="6"/>
    <x v="0"/>
  </r>
  <r>
    <n v="3175"/>
    <s v="The Killing Room"/>
    <s v="One Year Lease Theater Company's world premiere theater production of THE KILLING ROOM, by playwright Daniel Keene, March 2011 in NYC."/>
    <b v="0"/>
    <n v="5000"/>
    <n v="5478"/>
    <s v="successful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  <n v="2010"/>
    <x v="6"/>
    <x v="0"/>
  </r>
  <r>
    <n v="3176"/>
    <s v="Romeo and Juliet at Moody's Pub"/>
    <s v="Romeo and Juliet at Moody's Pub is an adapted, 90-minute version of Shakespeare's classic tragedy, performed for free in a restaurant"/>
    <b v="0"/>
    <n v="1900"/>
    <n v="2182"/>
    <s v="successful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  <n v="2013"/>
    <x v="6"/>
    <x v="0"/>
  </r>
  <r>
    <n v="3177"/>
    <s v="Tilted Field presents NO STATIC AT ALL in New York City"/>
    <s v="This one-man play made a splash on the west coast. Help shine a spotlight on this rock &amp; roll spectacle in NEW YORK CITY_x0008_!"/>
    <b v="0"/>
    <n v="2500"/>
    <n v="2935"/>
    <s v="successful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  <n v="2014"/>
    <x v="6"/>
    <x v="0"/>
  </r>
  <r>
    <n v="3178"/>
    <s v="Cutting Off Kate Bush"/>
    <s v="Cutting Off Kate Bush is a one-woman show written &amp; performed by Lucy Benson-Brown, premiering at the Edinburgh Fringe Festival 2014"/>
    <b v="0"/>
    <n v="1500"/>
    <n v="2576"/>
    <s v="successful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  <n v="2014"/>
    <x v="6"/>
    <x v="0"/>
  </r>
  <r>
    <n v="3179"/>
    <s v="I Do Wonder"/>
    <s v="A Sci-fi play in several vignettes that will narrate an alternate history in the mid-20th century."/>
    <b v="0"/>
    <n v="4200"/>
    <n v="4794.82"/>
    <s v="successful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  <n v="2013"/>
    <x v="6"/>
    <x v="0"/>
  </r>
  <r>
    <n v="3180"/>
    <s v="Glass Mountain: An Original Fairytale"/>
    <s v="A new tale of witches, fairies, cat-hunters and and bone-boilers from London theatre company Broken Glass."/>
    <b v="0"/>
    <n v="1200"/>
    <n v="1437"/>
    <s v="successful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  <n v="2014"/>
    <x v="6"/>
    <x v="0"/>
  </r>
  <r>
    <n v="3181"/>
    <s v="ENDURING SONG"/>
    <s v="ENDURING SONG by award-winning Bear Trap Theatre, is a sweeping historical epic about love, loss and family set in the First Crusade."/>
    <b v="0"/>
    <n v="500"/>
    <n v="545"/>
    <s v="successful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  <n v="2014"/>
    <x v="6"/>
    <x v="0"/>
  </r>
  <r>
    <n v="3182"/>
    <s v="A Thought in Three Parts"/>
    <s v="FRANK, a newborn company, presents Wallace Shawn's famously unproduced,&quot;A Thought in Three Parts.&quot;_x000a_Be FRANK with us!"/>
    <b v="0"/>
    <n v="7000"/>
    <n v="7062"/>
    <s v="successful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n v="2011"/>
    <x v="6"/>
    <x v="0"/>
  </r>
  <r>
    <n v="3183"/>
    <s v="The Seagull on The River"/>
    <s v="Anton Chekhov's The Seagull. An outdoor Amphitheater in Manhattan. Trees. A River. Daybreak."/>
    <b v="0"/>
    <n v="2500"/>
    <n v="2725"/>
    <s v="successful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  <n v="2013"/>
    <x v="6"/>
    <x v="0"/>
  </r>
  <r>
    <n v="3184"/>
    <s v="Equus at Frenetic Theatre"/>
    <s v="Equus is the story of a psychiatrist treating a teenaged boy who blinds six horses with a metal spike."/>
    <b v="0"/>
    <n v="4300"/>
    <n v="4610"/>
    <s v="successful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n v="2014"/>
    <x v="6"/>
    <x v="0"/>
  </r>
  <r>
    <n v="3185"/>
    <s v="Edfringe support - What a Gay Play"/>
    <s v="I've written, and am producing, a fun new play with a gorgeous cast for this year's Edfringe and it just needs a little extra dough :)"/>
    <s v="Comedy"/>
    <n v="1000"/>
    <n v="1000"/>
    <s v="successful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  <n v="2014"/>
    <x v="6"/>
    <x v="1"/>
  </r>
  <r>
    <n v="3186"/>
    <s v="Honest"/>
    <s v="Honest is an exciting and dark new play by Bristol based writer Alice Nicholas, touring the South of England and London this October."/>
    <b v="0"/>
    <n v="3200"/>
    <n v="3270"/>
    <s v="successful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  <n v="2014"/>
    <x v="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b v="0"/>
    <n v="15000"/>
    <n v="17444"/>
    <s v="successful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n v="2014"/>
    <x v="6"/>
    <x v="0"/>
  </r>
  <r>
    <n v="3188"/>
    <s v="A Brief History of Musical Theatre..."/>
    <s v="A revue show featuring the very best of the last century of musical theatre from aspiring young producers &amp; performers at RWCMD"/>
    <b v="0"/>
    <n v="200"/>
    <n v="130"/>
    <s v="failed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n v="2015"/>
    <x v="40"/>
    <x v="1"/>
  </r>
  <r>
    <n v="3189"/>
    <s v="Hednadotter Jubileumskonsert"/>
    <s v="Det Ã¤r tio Ã¥r sedan sist! Musikalen Hednadotter med sÃ¥ngarna frÃ¥n orginaluppsÃ¤ttningen sjunger musikalen i Konsertform."/>
    <b v="0"/>
    <n v="55000"/>
    <n v="6780"/>
    <s v="failed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n v="2015"/>
    <x v="40"/>
    <x v="1"/>
  </r>
  <r>
    <n v="3190"/>
    <s v="Call It A Day Productions - THE LIFE"/>
    <s v="Call It A Day Productions is putting on their first full production in December and every little bit helps!"/>
    <b v="0"/>
    <n v="4000"/>
    <n v="0"/>
    <s v="failed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n v="2016"/>
    <x v="40"/>
    <x v="1"/>
  </r>
  <r>
    <n v="3191"/>
    <s v="Decree 770: Europa"/>
    <s v="A brand new musical about the ban of contraception and abortion in Romania and the revolution that ended it all in 1989."/>
    <b v="0"/>
    <n v="3750"/>
    <n v="151"/>
    <s v="failed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  <n v="2016"/>
    <x v="40"/>
    <x v="1"/>
  </r>
  <r>
    <n v="3192"/>
    <s v="Arts in Conflict"/>
    <s v="This project challenges social issues affecting young people in areas of deprivation within the Belfast area (Northern Ireland)."/>
    <b v="0"/>
    <n v="10000"/>
    <n v="102"/>
    <s v="failed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  <n v="2015"/>
    <x v="40"/>
    <x v="1"/>
  </r>
  <r>
    <n v="3193"/>
    <s v="Shock Treatment - The Sequel to Rocky Horror!"/>
    <s v="Bringing Richard O'Brien's sequel to legendary Rocky Horror to the stage for the first time. First London, then...The World!"/>
    <b v="0"/>
    <n v="5000"/>
    <n v="587"/>
    <s v="failed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n v="2015"/>
    <x v="40"/>
    <x v="1"/>
  </r>
  <r>
    <n v="3194"/>
    <s v="P.A.C.K (Performing Arts Camp for Kids)"/>
    <s v="P.A.C.K (Performing Arts Camp for Kids) Musical Theater, Instrumental Music, Vocal Music, Dance, Visual Arts, and Physical Education!"/>
    <b v="0"/>
    <n v="11000"/>
    <n v="0"/>
    <s v="failed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n v="2015"/>
    <x v="40"/>
    <x v="1"/>
  </r>
  <r>
    <n v="3195"/>
    <s v="Emerson Sings!"/>
    <s v="Emerson Sings is the first cabaret to celebrate the work of up and coming musical theater composers who are alumni of Emerson College."/>
    <b v="0"/>
    <n v="3500"/>
    <n v="2070"/>
    <s v="failed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n v="2015"/>
    <x v="40"/>
    <x v="1"/>
  </r>
  <r>
    <n v="3196"/>
    <s v="Our Modern Lives"/>
    <s v="Help five college students as they journey to bring their groundbreaking new musical &quot;Our Modern Lives&quot; to Broadway!"/>
    <b v="0"/>
    <n v="3000000"/>
    <n v="1800"/>
    <s v="failed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  <n v="2015"/>
    <x v="40"/>
    <x v="1"/>
  </r>
  <r>
    <n v="3197"/>
    <s v="Mirror, mirror on the wall"/>
    <s v="This years most important stage project for young artists in our region. www.ungespor.no"/>
    <b v="0"/>
    <n v="10000"/>
    <n v="1145"/>
    <s v="failed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n v="2015"/>
    <x v="40"/>
    <x v="1"/>
  </r>
  <r>
    <n v="3198"/>
    <s v="Terezin's The Fireflies"/>
    <s v="Hadbjerg skole opsÃ¦tter i april musicalen The Fireflies, der blev skrevet og opfÃ¸rt i koncentrationslejren Theresienstadt i 1943 og 45."/>
    <b v="0"/>
    <n v="30000"/>
    <n v="110"/>
    <s v="failed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  <n v="2015"/>
    <x v="40"/>
    <x v="1"/>
  </r>
  <r>
    <n v="3199"/>
    <s v="Help Milburn Stone Fly High With TARZAN The Musical"/>
    <s v="The Milburn Stone Theatre needs your help to bring its high-flying next blockbuster musical, TARZAN, to life!"/>
    <b v="0"/>
    <n v="5000"/>
    <n v="2608"/>
    <s v="failed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n v="2014"/>
    <x v="40"/>
    <x v="1"/>
  </r>
  <r>
    <n v="3200"/>
    <s v="ROAD TO THE KINGDOM"/>
    <s v="An extremely unique musical play with an exciting, fun filled, dramatic twist. You will discover what lies ahead on the Road to Kingdom"/>
    <s v="Comedy"/>
    <n v="50000"/>
    <n v="1"/>
    <s v="failed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  <n v="2016"/>
    <x v="40"/>
    <x v="1"/>
  </r>
  <r>
    <n v="3201"/>
    <s v="Nothing Changes"/>
    <s v="Nothing Changes is a modern musical version of the Ragged Trousered Philanthropists exploring the inequalities of &quot;austerity Britain&quot;"/>
    <b v="0"/>
    <n v="2000"/>
    <n v="25"/>
    <s v="failed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  <n v="2014"/>
    <x v="40"/>
    <x v="1"/>
  </r>
  <r>
    <n v="3202"/>
    <s v="Christmas Ain't A Drag - A Musical"/>
    <s v="Falling in love at Christmas should never be a drag! A rocking musical about four lives intersecting at a nightclub at Christmas."/>
    <b v="0"/>
    <n v="5000"/>
    <n v="2726"/>
    <s v="failed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n v="2015"/>
    <x v="40"/>
    <x v="1"/>
  </r>
  <r>
    <n v="3203"/>
    <s v="Escape from Reality's 1st Season &quot;Defying Gravity&quot;"/>
    <s v="Escape from Reality's 1st Season &quot;Defying Gravity&quot; including The Last Five Years, Godspell, and Aida."/>
    <b v="0"/>
    <n v="1000"/>
    <n v="250"/>
    <s v="failed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n v="2015"/>
    <x v="40"/>
    <x v="1"/>
  </r>
  <r>
    <n v="3204"/>
    <s v="FaÃ§ade: The Interactive Musical"/>
    <s v="Based on the hit game, Trip and Grace's marriage is falling apart. It's up to the audience to determine the fate of their relationship."/>
    <b v="0"/>
    <n v="500"/>
    <n v="0"/>
    <s v="failed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n v="2015"/>
    <x v="40"/>
    <x v="1"/>
  </r>
  <r>
    <n v="3205"/>
    <s v="Children Must Run: An Original Musical"/>
    <s v="Children Must Run is an original musical, about a prostitute, a drug mule, a child soldier and their struggles, hopes and dreams."/>
    <b v="0"/>
    <n v="8000"/>
    <n v="273"/>
    <s v="failed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n v="2015"/>
    <x v="40"/>
    <x v="1"/>
  </r>
  <r>
    <n v="3206"/>
    <s v="Performance Theater for Young Artists (PTYA)"/>
    <s v="PTYA is a non-profit musical theater group for kids ages 7-18 that teaches the importance of self expression through the arts."/>
    <b v="0"/>
    <n v="5000"/>
    <n v="0"/>
    <s v="failed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n v="2015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b v="0"/>
    <n v="5500"/>
    <n v="2550"/>
    <s v="failed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n v="2015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b v="0"/>
    <n v="5000"/>
    <n v="5175"/>
    <s v="successful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  <n v="2014"/>
    <x v="6"/>
    <x v="0"/>
  </r>
  <r>
    <n v="3209"/>
    <s v="King Kirby, a play by Crystal Skillman and Fred Van Lente"/>
    <s v="The hysterical and heartbreaking story of artist Jack Kirby, &quot;the King of the Comics,&quot; at the 2014 Comic Book Theater Festival"/>
    <b v="0"/>
    <n v="9500"/>
    <n v="11335.7"/>
    <s v="successful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n v="2014"/>
    <x v="6"/>
    <x v="0"/>
  </r>
  <r>
    <n v="3210"/>
    <s v="&quot;The Red Herring&quot; World Premiere"/>
    <s v="The Red Herring is a new play full of wickedly fast dialogue, a joke for every sentence, and more puns than you can shake a stick at."/>
    <b v="0"/>
    <n v="3000"/>
    <n v="3773"/>
    <s v="successful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  <n v="2012"/>
    <x v="6"/>
    <x v="0"/>
  </r>
  <r>
    <n v="3211"/>
    <s v="Titus &amp; Two Conversations. Huzzah!"/>
    <s v="Our fifth season is upon us: A wild new imagining of Titus Andronicus and our signature reading series &quot;Two Plays. One Conversation.&quot;"/>
    <b v="0"/>
    <n v="23000"/>
    <n v="27541"/>
    <s v="successful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n v="2014"/>
    <x v="6"/>
    <x v="0"/>
  </r>
  <r>
    <n v="3212"/>
    <s v="Campo Maldito"/>
    <s v="Help us bring our production of Campo Maldito to New York AND San Francisco!"/>
    <b v="0"/>
    <n v="4000"/>
    <n v="5050"/>
    <s v="successful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  <n v="2014"/>
    <x v="6"/>
    <x v="0"/>
  </r>
  <r>
    <n v="3213"/>
    <s v="Moving Dust presents 'THIS MUCH' 2015"/>
    <s v="3 boys, 1 white dress and a hoover collide in this explosive new play by John Fitzpatrick. Life's a wedding disco. Let's dance."/>
    <b v="0"/>
    <n v="6000"/>
    <n v="6007"/>
    <s v="successful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n v="2015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b v="0"/>
    <n v="12000"/>
    <n v="12256"/>
    <s v="successful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n v="2015"/>
    <x v="6"/>
    <x v="0"/>
  </r>
  <r>
    <n v="3215"/>
    <s v="Colt Coeur's 6th Season"/>
    <s v="2 world premieres:_x000a_HOW TO LIVE ON EARTH by MJ Kaufman_x000a_ / CAL IN CAMO by William Francis Hoffman_x000a_+ workshops of 7 more plays!"/>
    <b v="0"/>
    <n v="35000"/>
    <n v="35123"/>
    <s v="successful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n v="2015"/>
    <x v="6"/>
    <x v="1"/>
  </r>
  <r>
    <n v="3216"/>
    <s v="BRUTE"/>
    <s v="Brute (winner of the 2015 IdeasTap Underbelly Award) is new writing based on the true story of a rather twisted, horrible schoolgirl."/>
    <b v="0"/>
    <n v="2000"/>
    <n v="2001"/>
    <s v="successful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  <n v="2015"/>
    <x v="6"/>
    <x v="1"/>
  </r>
  <r>
    <n v="3217"/>
    <s v="Wake Up Call @ IRT Theater"/>
    <s v="Wake Up Call is a comedic play about a group of hotel employees working on Christmas Eve."/>
    <b v="0"/>
    <n v="4500"/>
    <n v="5221"/>
    <s v="successful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  <n v="2016"/>
    <x v="6"/>
    <x v="0"/>
  </r>
  <r>
    <n v="3218"/>
    <s v="Lonely Soldier Monologues a play by Helen Benedict."/>
    <s v="A brave &amp; relevant play that looks at the lives of 7 real women who served in the US Armed Forces. Authentic stories that need telling."/>
    <b v="0"/>
    <n v="12000"/>
    <n v="12252"/>
    <s v="successful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n v="2014"/>
    <x v="6"/>
    <x v="0"/>
  </r>
  <r>
    <n v="3219"/>
    <s v="Eyes Closed - The First In-Dream Theater Experience"/>
    <s v="Eyes Closed is a collaborative play and docudrama about New Yorkers and their dreams."/>
    <b v="0"/>
    <n v="20000"/>
    <n v="20022"/>
    <s v="successful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n v="2015"/>
    <x v="6"/>
    <x v="1"/>
  </r>
  <r>
    <n v="3220"/>
    <s v="Burners"/>
    <s v="A sci-fi thriller for the stage opening March 10 in Los Angeles."/>
    <s v="thriller"/>
    <n v="15000"/>
    <n v="15126"/>
    <s v="successful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n v="2017"/>
    <x v="6"/>
    <x v="0"/>
  </r>
  <r>
    <n v="3221"/>
    <s v="The Hitchhiker's Guide to the Family"/>
    <s v="A one-man show about love, loss, and motorways, written &amp; performed by Ben Norris. Help us get to the 2015 Edinburgh Fringe and beyond!"/>
    <b v="0"/>
    <n v="4000"/>
    <n v="4137"/>
    <s v="successful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n v="2015"/>
    <x v="6"/>
    <x v="0"/>
  </r>
  <r>
    <n v="3222"/>
    <s v="Shakespeare in ASL - and FREE for everyone"/>
    <s v="Shakespeare's classic re-imagined as a spoken and signed production for deaf and hearing audiences"/>
    <b v="0"/>
    <n v="2500"/>
    <n v="3120"/>
    <s v="successful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  <n v="2015"/>
    <x v="6"/>
    <x v="0"/>
  </r>
  <r>
    <n v="3223"/>
    <s v="Good People by David Lindsay-Abaire at Waterfront Playhouse"/>
    <s v="Bringing David Lindsay-Abaire's award-winning story of our times to the East Bay."/>
    <b v="0"/>
    <n v="3100"/>
    <n v="3395"/>
    <s v="successful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  <n v="2015"/>
    <x v="6"/>
    <x v="0"/>
  </r>
  <r>
    <n v="3224"/>
    <s v="AdA (Author directing Author)"/>
    <s v="Neil LaBute and Marco Calvani reunite once again for the unique, international collaboration that is ADA: Author directing Author."/>
    <b v="0"/>
    <n v="30000"/>
    <n v="30610"/>
    <s v="successful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n v="2016"/>
    <x v="6"/>
    <x v="0"/>
  </r>
  <r>
    <n v="3225"/>
    <s v="Two &quot;Gentlemen&quot; of Verona by William Shakespeare"/>
    <s v="Bare Theatre brings one of Shakespeare's most accessible early comedies to life free to the public across the NC Triangle"/>
    <b v="0"/>
    <n v="2000"/>
    <n v="2047"/>
    <s v="successful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  <n v="2016"/>
    <x v="6"/>
    <x v="0"/>
  </r>
  <r>
    <n v="3226"/>
    <s v="Get Trip The Light Theatre's show to its 2nd London Stage!"/>
    <s v="Trip The Light Theatre needs YOUR help to fund it's second run of its debut production 'The Sun Shining On her Hands' in London."/>
    <b v="0"/>
    <n v="1200"/>
    <n v="1250"/>
    <s v="successful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  <n v="2015"/>
    <x v="6"/>
    <x v="0"/>
  </r>
  <r>
    <n v="3227"/>
    <s v="a colder water than here - VAULT 2017"/>
    <s v="a colder water than here is a new play by Matt Jones and directed by Lily McLeish that will be perfomed at VAULT Festival from 1-5 Feb"/>
    <b v="0"/>
    <n v="1200"/>
    <n v="1500"/>
    <s v="successful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n v="2016"/>
    <x v="6"/>
    <x v="0"/>
  </r>
  <r>
    <n v="3228"/>
    <s v="Hear Me Roar: A Season of Powerful Women"/>
    <s v="A Season of Powerful Women. A Season of Defiance."/>
    <b v="0"/>
    <n v="7000"/>
    <n v="7164"/>
    <s v="successful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n v="2015"/>
    <x v="6"/>
    <x v="0"/>
  </r>
  <r>
    <n v="3229"/>
    <s v="The Seagull Project Presents: The Three Sisters"/>
    <s v="After electrifying audiences in Seattle and Tashkent, The Seagull Project embarks on a brand new journey."/>
    <b v="0"/>
    <n v="20000"/>
    <n v="21573"/>
    <s v="successful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n v="2014"/>
    <x v="6"/>
    <x v="0"/>
  </r>
  <r>
    <n v="3230"/>
    <s v="#CLOUD$ - a modern adaptation of Aristophanes' Clouds"/>
    <s v="Recently under fire for its cheeky and contextual revisiting of an ancient comedy, this show has lost funding and needs your support!"/>
    <b v="0"/>
    <n v="2600"/>
    <n v="2857"/>
    <s v="successful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  <n v="2014"/>
    <x v="6"/>
    <x v="0"/>
  </r>
  <r>
    <n v="3231"/>
    <s v="Strong Poison Stage Play adapted fr. Dorothy L. Sayers novel"/>
    <s v="Help us reach our &quot;stretch goal&quot; of $2000! We are an adult group specializing in adapting works of fiction for the stage."/>
    <b v="0"/>
    <n v="1000"/>
    <n v="1610"/>
    <s v="successful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n v="2016"/>
    <x v="6"/>
    <x v="0"/>
  </r>
  <r>
    <n v="3232"/>
    <s v="Honorable Men - Poor Yorick's Players 2016 Season"/>
    <s v="Honorable Men - Yorick's 10th season of free, outdoor Shakespeare.  Featuring Henry IV, part 1 and Julius Caesar."/>
    <b v="0"/>
    <n v="1000"/>
    <n v="1312"/>
    <s v="successful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  <n v="2016"/>
    <x v="6"/>
    <x v="0"/>
  </r>
  <r>
    <n v="3233"/>
    <s v="64 Squares"/>
    <s v="64 Squares is an autobiographical one-man exploration of the internal chess game played to reconcile relationships."/>
    <b v="0"/>
    <n v="5000"/>
    <n v="5940"/>
    <s v="successful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  <n v="2017"/>
    <x v="6"/>
    <x v="0"/>
  </r>
  <r>
    <n v="3234"/>
    <s v="Repetitive Beats: A new play premiering at Vault Festival"/>
    <s v="Get Repetitive Beats to Vaults! A high octane play set in Oxford  during one of the most influential &amp; hedonistic movements in music."/>
    <b v="0"/>
    <n v="4000"/>
    <n v="4015.71"/>
    <s v="successful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n v="2016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b v="0"/>
    <n v="15000"/>
    <n v="15481"/>
    <s v="successful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n v="2016"/>
    <x v="6"/>
    <x v="0"/>
  </r>
  <r>
    <n v="3236"/>
    <s v="Sub-Basement World Premiere"/>
    <s v="A dark comedy exploring the importance of art, homelessness, and finding your own path.  World Premiere 3/27/17 at IRT Theater in NYC."/>
    <b v="0"/>
    <n v="20000"/>
    <n v="20120"/>
    <s v="successful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n v="2016"/>
    <x v="6"/>
    <x v="0"/>
  </r>
  <r>
    <n v="3237"/>
    <s v="Celebrating 20 years of The 24 Hour Plays around the world!"/>
    <s v="An annual campaign supporting our intensive for artists 25 and under."/>
    <b v="0"/>
    <n v="35000"/>
    <n v="35275.64"/>
    <s v="successful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n v="2015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b v="0"/>
    <n v="2800"/>
    <n v="3145"/>
    <s v="successful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  <n v="2015"/>
    <x v="6"/>
    <x v="0"/>
  </r>
  <r>
    <n v="3239"/>
    <s v="The Book's the Thing - Welcome to Hamlet's Library"/>
    <s v="The first regional library-touring show from new UK company Librarian Theatre - transforming local libraries into magical theatres"/>
    <b v="0"/>
    <n v="5862"/>
    <n v="6208.98"/>
    <s v="successful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  <n v="2015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b v="0"/>
    <n v="3000"/>
    <n v="3017"/>
    <s v="successful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  <n v="2017"/>
    <x v="6"/>
    <x v="0"/>
  </r>
  <r>
    <n v="3241"/>
    <s v="THE SOPHOCLES PROJECT"/>
    <s v="iDiOM mounts the West Coast Premiere of â€œThese Seven Sicknessesâ€ â€“ ALL SEVEN of Sophoclesâ€™ surviving plays in one epic production."/>
    <b v="0"/>
    <n v="8500"/>
    <n v="9801"/>
    <s v="successful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n v="2014"/>
    <x v="6"/>
    <x v="0"/>
  </r>
  <r>
    <n v="3242"/>
    <s v="First Day Off in a Long Time by Brian Finkelstein"/>
    <s v="First Day Off in a Long Time is a comedy show...            _x000a_About suicide."/>
    <b v="0"/>
    <n v="10000"/>
    <n v="12730.42"/>
    <s v="successful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n v="2014"/>
    <x v="6"/>
    <x v="0"/>
  </r>
  <r>
    <n v="3243"/>
    <s v="THE INCREDIBLE FOX SISTERS"/>
    <s v="Live Source's world premiere of a new play by Jaclyn Backhaus, premiering at the New Ohio Theatre October 30th-November 8th."/>
    <b v="0"/>
    <n v="8000"/>
    <n v="8227"/>
    <s v="successful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n v="2015"/>
    <x v="6"/>
    <x v="0"/>
  </r>
  <r>
    <n v="3244"/>
    <s v="'Time Please'"/>
    <s v="'Time Please' is a black comedy set in a failing public house in a run-down part of town, where things are about to get messy."/>
    <b v="0"/>
    <n v="1600"/>
    <n v="1647"/>
    <s v="successful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  <n v="2016"/>
    <x v="6"/>
    <x v="0"/>
  </r>
  <r>
    <n v="3245"/>
    <s v="Roughly Speaking: Voices from The Soup Kitchen"/>
    <s v="Five playwrights volunteer at New York's largest soup kitchen and develop a play around the people they meet."/>
    <s v="food"/>
    <n v="21000"/>
    <n v="21904"/>
    <s v="successful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n v="2015"/>
    <x v="6"/>
    <x v="0"/>
  </r>
  <r>
    <n v="3246"/>
    <s v="The Gray Man"/>
    <s v="The Gray Man isnâ€™t real. Heâ€™s a ghost story, a boogeyman, a tale mothers make up to keep their children safe."/>
    <b v="0"/>
    <n v="10000"/>
    <n v="11122"/>
    <s v="successful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n v="2015"/>
    <x v="6"/>
    <x v="0"/>
  </r>
  <r>
    <n v="3247"/>
    <s v="Open Letter Theatre presents 'Boys' by Ella Hickson"/>
    <s v="Open Letter Theatre presents 'Boys' by Ella Hickson, at 2015's Edinburgh Fringe Festival! Four students, one flat, one last party!"/>
    <b v="0"/>
    <n v="2500"/>
    <n v="2646.5"/>
    <s v="successful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  <n v="2015"/>
    <x v="6"/>
    <x v="0"/>
  </r>
  <r>
    <n v="3248"/>
    <s v="Honest Accomplice Theatre 2015-16 Season"/>
    <s v="Honest Accomplice Theatre produces theatre for social change."/>
    <b v="0"/>
    <n v="12000"/>
    <n v="12095"/>
    <s v="successful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n v="2015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b v="0"/>
    <n v="5500"/>
    <n v="5771"/>
    <s v="successful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  <n v="2015"/>
    <x v="6"/>
    <x v="0"/>
  </r>
  <r>
    <n v="3250"/>
    <s v="Bring Love's Labour's Lost to Minnesota"/>
    <s v="The birth-child of The Moving Company, Theatre de la Jeune Lune &amp; William Shakespeare:  A wild new production of Love's Labour's Lost."/>
    <b v="0"/>
    <n v="25000"/>
    <n v="25388"/>
    <s v="successful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n v="2014"/>
    <x v="6"/>
    <x v="0"/>
  </r>
  <r>
    <n v="3251"/>
    <s v="The Metronome Society"/>
    <s v="Self-Titled: A Live (Theatrical) Mixtape. An evening of short plays and music inspired by the works of Jimi, Aretha, Sting and Rufus!"/>
    <b v="0"/>
    <n v="1500"/>
    <n v="1661"/>
    <s v="successful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  <n v="2015"/>
    <x v="6"/>
    <x v="0"/>
  </r>
  <r>
    <n v="3252"/>
    <s v="Modern Love"/>
    <s v="How do we navigate the boundaries between friendship, sexual intimacy and obsessive desire?"/>
    <b v="0"/>
    <n v="2250"/>
    <n v="2876"/>
    <s v="successful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  <n v="2016"/>
    <x v="6"/>
    <x v="0"/>
  </r>
  <r>
    <n v="3253"/>
    <s v="EMPATHITRAX, a new play by Ana Nogueira"/>
    <s v="Can you ever truly feel what someone else is feeling?_x000a_Do you want to?"/>
    <b v="0"/>
    <n v="20000"/>
    <n v="20365"/>
    <s v="successful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n v="2016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b v="0"/>
    <n v="13000"/>
    <n v="13163.5"/>
    <s v="successful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n v="2015"/>
    <x v="6"/>
    <x v="0"/>
  </r>
  <r>
    <n v="3255"/>
    <s v="Henry V"/>
    <s v="5 Actors, 30 Characters, 90 Minutes._x000a_Let us transport you from London to the fields of Agincourt, using the power of your imagination."/>
    <b v="0"/>
    <n v="300"/>
    <n v="525"/>
    <s v="successful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  <n v="2014"/>
    <x v="6"/>
    <x v="0"/>
  </r>
  <r>
    <n v="3256"/>
    <s v="Paperhand Puppet Intervention 16th Annual Summer Show"/>
    <s v="Our 16th year promises to be bigger and better than ever but we need your help to bring the show to life!"/>
    <b v="0"/>
    <n v="10000"/>
    <n v="12806"/>
    <s v="successful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n v="2015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b v="0"/>
    <n v="2000"/>
    <n v="2125.9899999999998"/>
    <s v="successful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  <n v="2017"/>
    <x v="6"/>
    <x v="0"/>
  </r>
  <r>
    <n v="3258"/>
    <s v="Bluebirds by Joe Brondo"/>
    <s v="A guy named Walt steals a book and plans to sell it to get his life on track... until his wife finds out."/>
    <b v="0"/>
    <n v="7000"/>
    <n v="7365"/>
    <s v="successful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  <n v="2014"/>
    <x v="6"/>
    <x v="0"/>
  </r>
  <r>
    <n v="3259"/>
    <s v="Laughter is Sacred Space 2.0"/>
    <s v="The Human Faces Tour - Every Story Sacred. This tour is about laughter, grief, and identity in the human striving toward wholeness"/>
    <b v="0"/>
    <n v="23000"/>
    <n v="24418.6"/>
    <s v="successful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n v="2016"/>
    <x v="6"/>
    <x v="0"/>
  </r>
  <r>
    <n v="3260"/>
    <s v="Keep the Art of Marionettes Alive With PUPPETWORKS!"/>
    <s v="We're looking to raise money to continue bringing Brooklyn the vanishing art form of marionette puppetry."/>
    <b v="0"/>
    <n v="5000"/>
    <n v="5462"/>
    <s v="successful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n v="2015"/>
    <x v="6"/>
    <x v="0"/>
  </r>
  <r>
    <n v="3261"/>
    <s v="Scrappy Shakespeare: A Midsummer Night's Dream"/>
    <s v="Six Spartanburg-based professional actors perform A Midsummer Night's Dream outdoors in downtown Spartanburg."/>
    <b v="0"/>
    <n v="3300"/>
    <n v="3315"/>
    <s v="successful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n v="2015"/>
    <x v="6"/>
    <x v="1"/>
  </r>
  <r>
    <n v="3262"/>
    <s v="Prison Boxing: A New Play by Leah Joki"/>
    <s v="A one-woman theatrical exploration of the prison system and its inhabitants."/>
    <b v="0"/>
    <n v="12200"/>
    <n v="12571"/>
    <s v="successful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n v="2014"/>
    <x v="6"/>
    <x v="0"/>
  </r>
  <r>
    <n v="3263"/>
    <s v="Titus Andronicus (with an all-female cast &amp; crew)"/>
    <s v="Shakespeare's bloodiest tragedy, performed and produced exclusively by women."/>
    <b v="0"/>
    <n v="2500"/>
    <n v="2804.16"/>
    <s v="successful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  <n v="2015"/>
    <x v="6"/>
    <x v="0"/>
  </r>
  <r>
    <n v="3264"/>
    <s v="Kapow-i GoGo at The PIT"/>
    <s v="The three part comedic saga of Kapow-i GoGo, who saves the world.  Again.  And again."/>
    <b v="0"/>
    <n v="2500"/>
    <n v="2575"/>
    <s v="successful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  <n v="2015"/>
    <x v="6"/>
    <x v="0"/>
  </r>
  <r>
    <n v="3265"/>
    <s v="&quot;Where was I&quot; - an autobiographical play on Dementia"/>
    <s v="A theatrical play on Alzheimerâ€™s and the challenges of loving a person who keeps disappearing."/>
    <b v="0"/>
    <n v="2700"/>
    <n v="4428"/>
    <s v="successful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n v="2015"/>
    <x v="6"/>
    <x v="0"/>
  </r>
  <r>
    <n v="3266"/>
    <s v="Macbeth"/>
    <s v="An original version of Shakespeare's masterpiece that emphasizes family and explores the destruction of blood ties"/>
    <b v="0"/>
    <n v="6000"/>
    <n v="7877"/>
    <s v="successful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n v="2015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b v="0"/>
    <n v="15000"/>
    <n v="15315"/>
    <s v="successful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n v="2015"/>
    <x v="6"/>
    <x v="0"/>
  </r>
  <r>
    <n v="3268"/>
    <s v="EgoPo's Hairy Ape Tours to the Provincetown Festival"/>
    <s v="EgoPo's The Hairy Ape has been invited to the Provincetown Theater Festival! Help us support our artists on this exciting tour."/>
    <b v="0"/>
    <n v="2000"/>
    <n v="2560"/>
    <s v="successful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  <n v="2016"/>
    <x v="6"/>
    <x v="0"/>
  </r>
  <r>
    <n v="3269"/>
    <s v="Cicada Studios presents &quot;Miss Sarah&quot;"/>
    <s v="Cicada Studios presents, as their inaugural production, a new-writing world premiere at the Edinburgh Fringe Festival 2015."/>
    <b v="0"/>
    <n v="8000"/>
    <n v="8120"/>
    <s v="successful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  <n v="2015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b v="0"/>
    <n v="1800"/>
    <n v="1830"/>
    <s v="successful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  <n v="2015"/>
    <x v="6"/>
    <x v="0"/>
  </r>
  <r>
    <n v="3271"/>
    <s v="Saxon Court at Southwark Playhouse"/>
    <s v="A razor sharp satire to darken your Christmas."/>
    <b v="0"/>
    <n v="1500"/>
    <n v="1950"/>
    <s v="successful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  <n v="2014"/>
    <x v="6"/>
    <x v="0"/>
  </r>
  <r>
    <n v="3272"/>
    <s v="&quot;Next Stop&quot; - Adjusting to dating in NYC"/>
    <s v="A new original play that follows two Israeli singles navigate the humorous and confusing dating scene of NYC."/>
    <b v="0"/>
    <n v="10000"/>
    <n v="15443"/>
    <s v="successful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n v="2015"/>
    <x v="6"/>
    <x v="0"/>
  </r>
  <r>
    <n v="3273"/>
    <s v="Toscana, or What I Remember"/>
    <s v="We're bringing Tuscany to the Cherry Lane Theatre with a new play about memory and how we deal with people we love but we can't stand."/>
    <b v="0"/>
    <n v="4000"/>
    <n v="4296"/>
    <s v="successful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n v="2016"/>
    <x v="6"/>
    <x v="0"/>
  </r>
  <r>
    <n v="3274"/>
    <s v="Orpheus Descending by Tennessee Williams"/>
    <s v="Austin Pendleton directs a rare revival of Tennessee Williams' Orpheus Descending. (photos by Michael Halsband and Talfoto)"/>
    <b v="0"/>
    <n v="15500"/>
    <n v="15705"/>
    <s v="successful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n v="2016"/>
    <x v="6"/>
    <x v="0"/>
  </r>
  <r>
    <n v="3275"/>
    <s v="The Hurtling Stillness. A story about angels and clowns"/>
    <s v="The Whitelisted Theatre Company is a non-profit arts organization dedicated to producing the most relevant European plays in NYC."/>
    <b v="0"/>
    <n v="1800"/>
    <n v="1805"/>
    <s v="successful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n v="2015"/>
    <x v="6"/>
    <x v="1"/>
  </r>
  <r>
    <n v="3276"/>
    <s v="We The Astronomers"/>
    <s v="In 2016, KO Theatre presents a world premiere play in Toronto, ON about faith, home, and the secrets we keep from those we love."/>
    <b v="0"/>
    <n v="4500"/>
    <n v="5258"/>
    <s v="successful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n v="2016"/>
    <x v="6"/>
    <x v="0"/>
  </r>
  <r>
    <n v="3277"/>
    <s v="Go People does 'Almost, Maine'"/>
    <s v="One of the most popular American plays of the last decade comes to London for its international premiere. Festive and bittersweet."/>
    <b v="0"/>
    <n v="5000"/>
    <n v="5430"/>
    <s v="successful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  <n v="2014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b v="0"/>
    <n v="2500"/>
    <n v="2585"/>
    <s v="successful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  <n v="2015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b v="0"/>
    <n v="5800"/>
    <n v="6628"/>
    <s v="successful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n v="2016"/>
    <x v="6"/>
    <x v="0"/>
  </r>
  <r>
    <n v="3280"/>
    <s v="Greensboro: A Requiem presented by ATC's Youth Ensemble"/>
    <s v="Support CPS students' travel to North Carolina to interview community members and produce the documentary play, Greensboro: A Requiem."/>
    <b v="0"/>
    <n v="2000"/>
    <n v="2060"/>
    <s v="successful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  <n v="2015"/>
    <x v="6"/>
    <x v="0"/>
  </r>
  <r>
    <n v="3281"/>
    <s v="KICK It's Not How High. It's How Strong! Written &amp; Performed"/>
    <s v="&quot;This is how theater should connect to people&quot;  Margo Jefferson, Pulitzer Prize winning critic"/>
    <b v="0"/>
    <n v="5000"/>
    <n v="6080"/>
    <s v="successful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n v="2015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s v="Comedy"/>
    <n v="31000"/>
    <n v="31820.5"/>
    <s v="successful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n v="2016"/>
    <x v="6"/>
    <x v="0"/>
  </r>
  <r>
    <n v="3283"/>
    <s v="'Gretel and Hansel' - A Children's Theatre Production"/>
    <s v="'Gretel and Hansel' by Sam Leeves - an inclusive, multi-sensory theatre production for children aged seven to eleven and their families"/>
    <b v="0"/>
    <n v="800"/>
    <n v="838"/>
    <s v="successful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n v="2016"/>
    <x v="6"/>
    <x v="0"/>
  </r>
  <r>
    <n v="3284"/>
    <s v="Help fund Black Enough!"/>
    <s v="Black Enough is an LSU student-staged performance exploring the effects of white supremacy on the black community."/>
    <b v="0"/>
    <n v="3000"/>
    <n v="3048"/>
    <s v="successful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  <n v="2016"/>
    <x v="6"/>
    <x v="0"/>
  </r>
  <r>
    <n v="3285"/>
    <s v="By Morning"/>
    <s v="A new play by Matthew Gasda"/>
    <b v="0"/>
    <n v="4999"/>
    <n v="5604"/>
    <s v="successful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  <n v="2017"/>
    <x v="6"/>
    <x v="0"/>
  </r>
  <r>
    <n v="3286"/>
    <s v="THE FALL - A New Play at FringeNYC!"/>
    <s v="An ensemble-driven play inspired by real-life accounts about six young women who lost their fathers on 9/11. August 2016 at FringeNYC!"/>
    <b v="0"/>
    <n v="15000"/>
    <n v="15265"/>
    <s v="successful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n v="2016"/>
    <x v="6"/>
    <x v="0"/>
  </r>
  <r>
    <n v="3287"/>
    <s v="Three Things: Stories About Life"/>
    <s v="An inspirational one-man play about crisis, community, and the search for wholeness."/>
    <b v="0"/>
    <n v="2500"/>
    <n v="2500"/>
    <s v="successful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  <n v="2015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b v="0"/>
    <n v="10000"/>
    <n v="10026.49"/>
    <s v="successful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n v="2016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b v="0"/>
    <n v="500"/>
    <n v="665.21"/>
    <s v="successful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  <n v="2017"/>
    <x v="6"/>
    <x v="0"/>
  </r>
  <r>
    <n v="3290"/>
    <s v="Get JunkBox Theatre To Edinburgh Fringe!"/>
    <s v="Pregnancy. Viagra. Murder. Nutella. What more could you want?_x000a__x000a_Help get JunkBox Theatre to Edinburgh Fringe 2017!"/>
    <b v="0"/>
    <n v="2000"/>
    <n v="2424"/>
    <s v="successful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  <n v="2017"/>
    <x v="6"/>
    <x v="0"/>
  </r>
  <r>
    <n v="3291"/>
    <s v="THE DRESSER     TETCNY    The Ensemble Theatre Company of NY"/>
    <s v="We are raising funds for our second production. This will be the first NYC Equity production of THE DRESSER since 1982. www.TETCNY.org"/>
    <b v="0"/>
    <n v="500"/>
    <n v="570"/>
    <s v="successful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  <n v="2015"/>
    <x v="6"/>
    <x v="0"/>
  </r>
  <r>
    <n v="3292"/>
    <s v="Dick Whittington - our 2016 community pantomime!"/>
    <s v="Iver Heath Drama Club is a not-for-profit community group and this year we are performing DICK WHITTINGTON."/>
    <b v="0"/>
    <n v="101"/>
    <n v="289"/>
    <s v="successful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  <n v="2015"/>
    <x v="6"/>
    <x v="0"/>
  </r>
  <r>
    <n v="3293"/>
    <s v="Threefold Social Organism Theatre Project"/>
    <s v="In 1917 Rudolf Steiner's Threefold Social Organism was an attempt to save a devastated Europe. 100 years later do we have a new chance?"/>
    <b v="0"/>
    <n v="4500"/>
    <n v="7670"/>
    <s v="successful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  <n v="2017"/>
    <x v="6"/>
    <x v="0"/>
  </r>
  <r>
    <n v="3294"/>
    <s v="old man's Gift"/>
    <s v="A young theatre company promoting new talent and looking for help in funding our very first set for our black comedy &quot;old man's Gift&quot;"/>
    <b v="0"/>
    <n v="600"/>
    <n v="710"/>
    <s v="successful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  <n v="2015"/>
    <x v="6"/>
    <x v="0"/>
  </r>
  <r>
    <n v="3295"/>
    <s v="The Divine Comedy Show"/>
    <s v="A comedic drama about The Devil and his quest to take a bride and to Hell with the consequences, no matter what they may be."/>
    <s v="Comedy"/>
    <n v="700"/>
    <n v="720.01"/>
    <s v="successful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  <n v="2016"/>
    <x v="6"/>
    <x v="0"/>
  </r>
  <r>
    <n v="3296"/>
    <s v="Alix in Wundergarten"/>
    <s v="A dark theatrical comedy about four actors recording a warped radio version of Lewis Carroll's 'Alice's Adventures in Wonderland'."/>
    <b v="0"/>
    <n v="1500"/>
    <n v="2161"/>
    <s v="successful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  <n v="2015"/>
    <x v="6"/>
    <x v="0"/>
  </r>
  <r>
    <n v="3297"/>
    <s v="MY EYES WENT DARK"/>
    <s v="A father loses his family in a freak plane crash and goes on to murder the air traffic controller he holds responsible."/>
    <b v="0"/>
    <n v="5500"/>
    <n v="5504"/>
    <s v="successful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n v="2015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b v="0"/>
    <n v="10000"/>
    <n v="10173"/>
    <s v="successful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n v="2015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s v="Comedy"/>
    <n v="3000"/>
    <n v="3486"/>
    <s v="successful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  <n v="2015"/>
    <x v="6"/>
    <x v="0"/>
  </r>
  <r>
    <n v="3300"/>
    <s v="MAX &amp; ELSA: NO MUSIC. NO CHILDREN."/>
    <s v="A subversive parody about the two people for whom the hills were NOT alive with THE SOUND OF MUSIC."/>
    <b v="0"/>
    <n v="3000"/>
    <n v="4085"/>
    <s v="successful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  <n v="2015"/>
    <x v="6"/>
    <x v="0"/>
  </r>
  <r>
    <n v="3301"/>
    <s v="right left with heels: US Premiere at City Garage"/>
    <s v="The US premiere of the controversial new Polish play the authorities don't want you to see, staged by an award-winning director."/>
    <b v="0"/>
    <n v="3000"/>
    <n v="4004"/>
    <s v="successful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  <n v="2016"/>
    <x v="6"/>
    <x v="0"/>
  </r>
  <r>
    <n v="3302"/>
    <s v="El muro de BorÃ­s KiÃ©n"/>
    <s v="FilosofÃ­a de los anÃ³nimos"/>
    <b v="0"/>
    <n v="8400"/>
    <n v="8685"/>
    <s v="successful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  <n v="2016"/>
    <x v="6"/>
    <x v="0"/>
  </r>
  <r>
    <n v="3303"/>
    <s v="VisiÃ³n Latino Theatre Company"/>
    <s v="VisiÃ³n Latino Theatre Company was founded by three young latino professionals sharing the stories of everyday latinos."/>
    <b v="0"/>
    <n v="1800"/>
    <n v="2086"/>
    <s v="successful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  <n v="2015"/>
    <x v="6"/>
    <x v="0"/>
  </r>
  <r>
    <n v="3304"/>
    <s v="I Can Ski Forever 3"/>
    <s v="A musical comedy production celebrating the unique, lovable, insufferable ski culture of the modern day mountain town."/>
    <b v="0"/>
    <n v="15000"/>
    <n v="15677.5"/>
    <s v="successful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n v="2016"/>
    <x v="6"/>
    <x v="0"/>
  </r>
  <r>
    <n v="3305"/>
    <s v="The Judgment of Paris"/>
    <s v="The Judgement of Paris is an exciting, inspirational poem set to run Oct. 2, 3 &amp; 4 at Plays &amp; Players, but we need funding and fans."/>
    <b v="0"/>
    <n v="4000"/>
    <n v="4081"/>
    <s v="successful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n v="2015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b v="0"/>
    <n v="1500"/>
    <n v="2630"/>
    <s v="successful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  <n v="2016"/>
    <x v="6"/>
    <x v="0"/>
  </r>
  <r>
    <n v="3307"/>
    <s v="The Respectful Prostitute"/>
    <s v="A group of Stanford students are going to present Jean-Paul Sartre's play, The Respectful Prostitute, at the end of Spring quarter."/>
    <b v="0"/>
    <n v="1000"/>
    <n v="1066.8"/>
    <s v="successful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  <n v="2016"/>
    <x v="6"/>
    <x v="0"/>
  </r>
  <r>
    <n v="3308"/>
    <s v="A Hand of Talons"/>
    <s v="Descend into the dark world of steampunk noir in this thrilling new play, written by Maggie Lee and directed by Amy Poisson!"/>
    <b v="0"/>
    <n v="3500"/>
    <n v="4280"/>
    <s v="successful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  <n v="2016"/>
    <x v="6"/>
    <x v="0"/>
  </r>
  <r>
    <n v="3309"/>
    <s v="Collision Course"/>
    <s v="Two unlikely friends, a garage, tinned beans &amp; the end of the world."/>
    <b v="0"/>
    <n v="350"/>
    <n v="558"/>
    <s v="successful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  <n v="2016"/>
    <x v="6"/>
    <x v="0"/>
  </r>
  <r>
    <n v="3310"/>
    <s v="The Island Boys: A New Play"/>
    <s v="A new play about coming coming home, recovery, and trying to find God in the process."/>
    <b v="0"/>
    <n v="6500"/>
    <n v="6505"/>
    <s v="successful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n v="2015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b v="0"/>
    <n v="2500"/>
    <n v="2746"/>
    <s v="successful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  <n v="2015"/>
    <x v="6"/>
    <x v="0"/>
  </r>
  <r>
    <n v="3312"/>
    <s v="Richard III"/>
    <s v="Bare Theatre presents one of Shakespeare's most notorious characters in the final chapter of the War of the Roses saga."/>
    <b v="0"/>
    <n v="2500"/>
    <n v="2501"/>
    <s v="successful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  <n v="2016"/>
    <x v="6"/>
    <x v="1"/>
  </r>
  <r>
    <n v="3313"/>
    <s v="Melbin the Accidental"/>
    <s v="A modern reworking of Shakespeare's histories and tragedies in iambic pentameter to talk of death, love, and race."/>
    <b v="0"/>
    <n v="2000"/>
    <n v="2321"/>
    <s v="successful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  <n v="2016"/>
    <x v="6"/>
    <x v="0"/>
  </r>
  <r>
    <n v="3314"/>
    <s v="The White Bike"/>
    <s v="I want to add a new perspective to the cycling safety debate by taking my play THE WHITE BIKE to the Edinburgh Festival of Cycling"/>
    <b v="0"/>
    <n v="800"/>
    <n v="1686"/>
    <s v="successful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  <n v="2015"/>
    <x v="6"/>
    <x v="0"/>
  </r>
  <r>
    <n v="3315"/>
    <s v="Red and The Wolf: A Prospero Theatre Production"/>
    <s v="Help Prospero take its Dark Retelling of the &quot;Red&quot; story to Edinburgh! The Forest breathes and waits...will you join us?"/>
    <b v="0"/>
    <n v="4000"/>
    <n v="4400"/>
    <s v="successful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  <n v="2016"/>
    <x v="6"/>
    <x v="0"/>
  </r>
  <r>
    <n v="3316"/>
    <s v="LOVENESS, the play @FringeNYC 2014"/>
    <s v="Gorgeousness that which sits in the root of Loveness._x000a_Other than this there is no endearment for or otherwise_x000a_to describe."/>
    <b v="0"/>
    <n v="11737"/>
    <n v="11747.18"/>
    <s v="successful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n v="2014"/>
    <x v="6"/>
    <x v="1"/>
  </r>
  <r>
    <n v="3317"/>
    <s v="Seven Minutes in Eternity"/>
    <s v="Andy Boyd's epic new satire about heroes and villains, humankind's search for glory, and fascism in America"/>
    <b v="0"/>
    <n v="1050"/>
    <n v="1115"/>
    <s v="successful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  <n v="2016"/>
    <x v="6"/>
    <x v="0"/>
  </r>
  <r>
    <n v="3318"/>
    <s v="ROOMIES - Atlantic Canada Tour 2016-17"/>
    <s v="Help us strengthen and inspire disability arts in Atlantic Canada"/>
    <b v="0"/>
    <n v="2000"/>
    <n v="2512"/>
    <s v="successful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  <n v="2016"/>
    <x v="6"/>
    <x v="0"/>
  </r>
  <r>
    <n v="3319"/>
    <s v="Down the Rabbit Hole"/>
    <s v="Down the Rabbit Hole is an exciting new play by Not Just Theatre Productions. To be performed at Matthew's Yard Theatre in Feb 2015"/>
    <b v="0"/>
    <n v="500"/>
    <n v="540"/>
    <s v="successful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n v="2014"/>
    <x v="6"/>
    <x v="0"/>
  </r>
  <r>
    <n v="3320"/>
    <s v="Mama Threw Me So High &amp; He Who Speaks"/>
    <s v="Imaginary Theater Company presents two modern day tall tales about family, resilience and redemption."/>
    <b v="0"/>
    <n v="2500"/>
    <n v="2525"/>
    <s v="successful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  <n v="2016"/>
    <x v="6"/>
    <x v="0"/>
  </r>
  <r>
    <n v="3321"/>
    <s v="1001 Nights: Help bring this fascinating new play to the US"/>
    <s v="Help WSC Avant Bard bring to life the US premiere of a theatrical retelling of 1001 Nights, adapted by Hanan al Shaykh &amp; Tim Supple!"/>
    <b v="0"/>
    <n v="500"/>
    <n v="537"/>
    <s v="successful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n v="2014"/>
    <x v="6"/>
    <x v="0"/>
  </r>
  <r>
    <n v="3322"/>
    <s v="Familiar Strangers â€” A Staged Reading"/>
    <s v="Familiar Strangers follows the journey of a community of people living homeless on the streets in and around Tompkins Square Park."/>
    <b v="0"/>
    <n v="3300"/>
    <n v="3350"/>
    <s v="successful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n v="2016"/>
    <x v="6"/>
    <x v="0"/>
  </r>
  <r>
    <n v="3323"/>
    <s v="Migrants' Theatre"/>
    <s v="Young adult theatre makers from London are raising money to cover costs for touring with their current production MigrantsÂ´ Rhapsody."/>
    <b v="0"/>
    <n v="1000"/>
    <n v="1259"/>
    <s v="successful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  <n v="2016"/>
    <x v="6"/>
    <x v="0"/>
  </r>
  <r>
    <n v="3324"/>
    <s v="At Swim, Two Boys"/>
    <s v="The play tells the story of Jim and Doyler and their friendship on the brink of Irish independence."/>
    <b v="0"/>
    <n v="1500"/>
    <n v="1525"/>
    <s v="successful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  <n v="2016"/>
    <x v="6"/>
    <x v="0"/>
  </r>
  <r>
    <n v="3325"/>
    <s v="Infectious, love at the end of the 21st century!"/>
    <s v="Innovative Theatre Company Needs You To Reach Funding Requirements. We Are So Close We Can Smell It! Thank You In Advance."/>
    <b v="0"/>
    <n v="400"/>
    <n v="450"/>
    <s v="successful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  <n v="2015"/>
    <x v="6"/>
    <x v="0"/>
  </r>
  <r>
    <n v="3326"/>
    <s v="Me? A Caregiver?"/>
    <s v="An edgy, hilarious, compassionate and honest show to help caregivers find courage, trust their instincts and above all, to laugh."/>
    <b v="0"/>
    <n v="8000"/>
    <n v="8110"/>
    <s v="successful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n v="2015"/>
    <x v="6"/>
    <x v="0"/>
  </r>
  <r>
    <n v="3327"/>
    <s v="Itch + Scratch at Hackney Showroom"/>
    <s v="After 3 successful nights last year, Itch+Scratch are back. New writing, live music and party fun. Best New Theatre, Great Night Out."/>
    <b v="0"/>
    <n v="800"/>
    <n v="810"/>
    <s v="successful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  <n v="2016"/>
    <x v="6"/>
    <x v="0"/>
  </r>
  <r>
    <n v="3328"/>
    <s v="3 Days In Savannah Part II"/>
    <s v="&quot;3 Days In Savannah&quot; explores the issues of love, racism, and regret while reminding us that, &quot;life is a game and love is the prize.&quot;"/>
    <b v="0"/>
    <n v="1800"/>
    <n v="2635"/>
    <s v="successful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n v="2014"/>
    <x v="6"/>
    <x v="0"/>
  </r>
  <r>
    <n v="3329"/>
    <s v="Jestia and Raedon"/>
    <s v="Jestia and Raedon is a brand new romantic comedy play going to the Edinburgh Fringe Festival this summer."/>
    <b v="0"/>
    <n v="1000"/>
    <n v="1168"/>
    <s v="successful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  <n v="2014"/>
    <x v="6"/>
    <x v="0"/>
  </r>
  <r>
    <n v="3330"/>
    <s v="Tissue by Louise Page. A play about Breast Cancer."/>
    <s v="&quot;Tissue&quot; is a play about Breast Cancer. Produced by MonkeyBond theatre co.ltd to raise awareness for Breast cancer."/>
    <b v="0"/>
    <n v="1500"/>
    <n v="1594"/>
    <s v="successful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  <n v="2015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b v="0"/>
    <n v="5000"/>
    <n v="5226"/>
    <s v="successful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n v="2015"/>
    <x v="6"/>
    <x v="0"/>
  </r>
  <r>
    <n v="3332"/>
    <s v="Cortez"/>
    <s v="Two marine biologists are at odds during an important expedition. When a stranded shark refuses to die, things get weird."/>
    <b v="0"/>
    <n v="6000"/>
    <n v="6000"/>
    <s v="successful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n v="2014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b v="0"/>
    <n v="3500"/>
    <n v="3660"/>
    <s v="successful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n v="2015"/>
    <x v="6"/>
    <x v="0"/>
  </r>
  <r>
    <n v="3334"/>
    <s v="The Saltbox Theatre Collective Seed Money Project"/>
    <s v="The Saltbox Theatre Collective is a brand new not-for-profit theatre company in Illinois."/>
    <b v="0"/>
    <n v="3871"/>
    <n v="5366"/>
    <s v="successful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n v="2015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b v="0"/>
    <n v="5000"/>
    <n v="5016"/>
    <s v="successful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  <n v="2014"/>
    <x v="6"/>
    <x v="1"/>
  </r>
  <r>
    <n v="3336"/>
    <s v="WILDE TALES"/>
    <s v="A theatrical adaptation of Oscar Wilde's short stories, presented by Suitcase Civilians at The Space, April 5-10 2016."/>
    <b v="0"/>
    <n v="250"/>
    <n v="250"/>
    <s v="successful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  <n v="2016"/>
    <x v="6"/>
    <x v="1"/>
  </r>
  <r>
    <n v="3337"/>
    <s v="Das Ding - A Globetrotting Comedy"/>
    <s v="StoneCrabs is thrilled to bring to the UK the first English production of Philipp LÃ¶hleâ€™s play Das Ding (The Thing)."/>
    <s v="Comedy"/>
    <n v="2500"/>
    <n v="2755"/>
    <s v="successful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  <n v="2014"/>
    <x v="6"/>
    <x v="0"/>
  </r>
  <r>
    <n v="3338"/>
    <s v="The Last Days of Judas Iscariot"/>
    <s v="Join Estelle Parsons in support of Theater That Looks and Sounds Like America"/>
    <b v="0"/>
    <n v="15000"/>
    <n v="15327"/>
    <s v="successful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n v="2017"/>
    <x v="6"/>
    <x v="0"/>
  </r>
  <r>
    <n v="3339"/>
    <s v="FRESH PRODUCE'd LA presents: Friends in Transient Places"/>
    <s v="FPLA presents FRIENDS IN TRANSIENT PLACES by Jonathan Caren: a magical story of modern life."/>
    <b v="0"/>
    <n v="8000"/>
    <n v="8348"/>
    <s v="successful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n v="2016"/>
    <x v="6"/>
    <x v="0"/>
  </r>
  <r>
    <n v="3340"/>
    <s v="King Lear"/>
    <s v="The Eno River Players is a community theater in Durham, North Carolina. We are trying to raise money to get our second show on its feet"/>
    <b v="0"/>
    <n v="3000"/>
    <n v="4145"/>
    <s v="successful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n v="2016"/>
    <x v="6"/>
    <x v="0"/>
  </r>
  <r>
    <n v="3341"/>
    <s v="Today I Live"/>
    <s v="A London flat, two stories play simultaneously. Irish mapmaker 1821, Iranian artist present day. Each senses the other. Worlds collide."/>
    <b v="0"/>
    <n v="3350"/>
    <n v="3350"/>
    <s v="successful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n v="2016"/>
    <x v="6"/>
    <x v="1"/>
  </r>
  <r>
    <n v="3342"/>
    <s v="Uprising Theatre Company's First Production"/>
    <s v="We believe in the power of stories to change the world. Theatre that inspires transformation."/>
    <b v="0"/>
    <n v="6000"/>
    <n v="6100"/>
    <s v="successful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n v="2015"/>
    <x v="6"/>
    <x v="0"/>
  </r>
  <r>
    <n v="3343"/>
    <s v="The Girl Who Touched the Stars"/>
    <s v="Two sisters make a set of paper dolls which take them on a journey across lands, creating memories along the way."/>
    <b v="0"/>
    <n v="700"/>
    <n v="1200"/>
    <s v="successful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  <n v="2016"/>
    <x v="6"/>
    <x v="0"/>
  </r>
  <r>
    <n v="3344"/>
    <s v="The Other Group Theatre"/>
    <s v="We are a company of crafted and trained actors, writers and directors dedicated to the principles set by the legendary Group Theatre."/>
    <b v="0"/>
    <n v="4500"/>
    <n v="4565"/>
    <s v="successful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n v="2014"/>
    <x v="6"/>
    <x v="0"/>
  </r>
  <r>
    <n v="3345"/>
    <s v="Ultramarine Girl: A Cup Full of Courage"/>
    <s v="Please help us raise funds for the production costs of a world premiere production of a play that will raise awareness for spina bifida"/>
    <b v="0"/>
    <n v="500"/>
    <n v="650"/>
    <s v="successful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n v="2015"/>
    <x v="6"/>
    <x v="0"/>
  </r>
  <r>
    <n v="3346"/>
    <s v="Shakespearean Youth Theatre (SYT) - The Tempest"/>
    <s v="Tempest opens Feb. 25. Please support Shakespeare, the arts and community youth theater! Be a part of something special!"/>
    <b v="0"/>
    <n v="1500"/>
    <n v="1650"/>
    <s v="successful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  <n v="2015"/>
    <x v="6"/>
    <x v="0"/>
  </r>
  <r>
    <n v="3347"/>
    <s v="Sea Life by Lucy Catherine at The Hope Theatre"/>
    <s v="The Hope Theatre is fundraising for their second in-house show, the London premiere of Sea Life by Lucy Catherine opening 24th May 2016"/>
    <b v="0"/>
    <n v="2000"/>
    <n v="2389"/>
    <s v="successful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n v="2016"/>
    <x v="6"/>
    <x v="0"/>
  </r>
  <r>
    <n v="3348"/>
    <s v="Macbeth"/>
    <s v="Old Hat's new production explores the bleak culture of war and the cosmic powers of guilt and imagination in Shakespeare's tragedy."/>
    <b v="0"/>
    <n v="5500"/>
    <n v="5516"/>
    <s v="successful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n v="2016"/>
    <x v="6"/>
    <x v="1"/>
  </r>
  <r>
    <n v="3349"/>
    <s v="MEASURE FOR MEASURE: an all-female adaptation"/>
    <s v="In this ninety-minute adaptation of the classic Shakespeare play, a cast of nine women asks the question: What even is virginity anyway"/>
    <b v="0"/>
    <n v="1000"/>
    <n v="1534"/>
    <s v="successful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n v="2016"/>
    <x v="6"/>
    <x v="0"/>
  </r>
  <r>
    <n v="3350"/>
    <s v="Visions"/>
    <s v="Nora Wageners TheaterstÃ¼ck lÃ¤dt den Zuschauer ein auf eine teils lustige, teils dÃ¼stere Reise ins Wohnzimmer der jungen, arbeitslosen K"/>
    <b v="0"/>
    <n v="3500"/>
    <n v="3655"/>
    <s v="successful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  <n v="2015"/>
    <x v="6"/>
    <x v="0"/>
  </r>
  <r>
    <n v="3351"/>
    <s v="Action To The Word's DRACULA"/>
    <s v="A thrilling 'steampunk' reworking of the infamous gothic horror novel by a powerhouse ensemble will leave you begging to be bitten."/>
    <b v="0"/>
    <n v="5000"/>
    <n v="5055"/>
    <s v="successful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  <n v="2014"/>
    <x v="6"/>
    <x v="0"/>
  </r>
  <r>
    <n v="3352"/>
    <s v="Brief Hiatus: Little Deaths 2016"/>
    <s v="Actors creating more theatre in Brighton. A LOT MORE. Classics, contemporary, new writing, Shakespeare, foreign translations and more."/>
    <b v="0"/>
    <n v="5000"/>
    <n v="5376"/>
    <s v="successful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  <n v="2016"/>
    <x v="6"/>
    <x v="0"/>
  </r>
  <r>
    <n v="3353"/>
    <s v="Nude: A play by Paul Hewitt"/>
    <s v="A new spoken word play, written by Paul Hewitt, in 3 parts about love and fate, inspired by the Ruba'iyat of Omar Khayyam."/>
    <b v="0"/>
    <n v="500"/>
    <n v="1575"/>
    <s v="successful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n v="2016"/>
    <x v="6"/>
    <x v="0"/>
  </r>
  <r>
    <n v="3354"/>
    <s v="Strangeloop Theatre - A Focus on New Works"/>
    <s v="Help Strangeloop Theatre create and support new work by sponsoring our 2015-2016 season."/>
    <b v="0"/>
    <n v="3000"/>
    <n v="3058"/>
    <s v="successful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  <n v="2015"/>
    <x v="6"/>
    <x v="0"/>
  </r>
  <r>
    <n v="3355"/>
    <s v="Jelly Beans at Theatre503"/>
    <s v="Help get Jelly Beans to the Theatre503 stage. An important piece of new writing by Dan Pick, produced by Kuleshov Theatre"/>
    <b v="0"/>
    <n v="1750"/>
    <n v="2210"/>
    <s v="successful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n v="2016"/>
    <x v="6"/>
    <x v="0"/>
  </r>
  <r>
    <n v="3356"/>
    <s v="BIRDS (debut play with Hightide) - Response Workshops"/>
    <s v="30 days to raise Â£1500 - to run drama workshops about the plays themes with girls (aged 13-18) who are in need! GIRL POWER!"/>
    <b v="0"/>
    <n v="1500"/>
    <n v="1521"/>
    <s v="successful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  <n v="2016"/>
    <x v="6"/>
    <x v="0"/>
  </r>
  <r>
    <n v="3357"/>
    <s v="Poleroid Theatre Present : FREE FALL by Vinay Patel"/>
    <s v="Two strangers on a bridge in the dead of night, a game of dominoes, and a value ready meal - by upcoming HighTide Escalator Playwright."/>
    <b v="0"/>
    <n v="2000"/>
    <n v="2020"/>
    <s v="successful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  <n v="2014"/>
    <x v="6"/>
    <x v="0"/>
  </r>
  <r>
    <n v="3358"/>
    <s v="One-Man Show: &quot;The Book Of oded, Chapter 2&quot;"/>
    <s v="Alef productions, LLC is proud to present a World Premiere Play about Acceptance, Relationships,  Mortality and Love!"/>
    <b v="0"/>
    <n v="10000"/>
    <n v="10299"/>
    <s v="successful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n v="2014"/>
    <x v="6"/>
    <x v="0"/>
  </r>
  <r>
    <n v="3359"/>
    <s v="BEIRUT, LADY OF LEBANON"/>
    <s v="A Theatrical Production Celebrating the Lebanese Culture and the Human Spirit in Time of War."/>
    <b v="0"/>
    <n v="4000"/>
    <n v="4250"/>
    <s v="successful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n v="2017"/>
    <x v="6"/>
    <x v="0"/>
  </r>
  <r>
    <n v="3360"/>
    <s v="Pretty Butch"/>
    <s v="World Premiere, an M1 Singapore Fringe Festival 2017 commission."/>
    <b v="0"/>
    <n v="9000"/>
    <n v="9124"/>
    <s v="successful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n v="2016"/>
    <x v="6"/>
    <x v="0"/>
  </r>
  <r>
    <n v="3361"/>
    <s v="Vieux Carre: from Binghamton, NY to Provincetown, MA"/>
    <s v="KNOW Theatre has been invited to bring our production of Vieux CarrÃ© to the Provincetown Tennessee Williams Theatre Festival!"/>
    <b v="0"/>
    <n v="5000"/>
    <n v="5673"/>
    <s v="successful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  <n v="2014"/>
    <x v="6"/>
    <x v="0"/>
  </r>
  <r>
    <n v="3362"/>
    <s v="Gypsy Stage Presents &quot;The Importance of Being Earnest&quot;"/>
    <s v="Oscar Wilde's classic romantic farce like you have never seen it before. Bigger. Louder. Sexier.  And covered with glitter."/>
    <b v="0"/>
    <n v="500"/>
    <n v="1090"/>
    <s v="successful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  <n v="2015"/>
    <x v="6"/>
    <x v="0"/>
  </r>
  <r>
    <n v="3363"/>
    <s v="Making the Move--Edinburgh Fringe 2014"/>
    <s v="A first play about a first kiss, Making the Move is going to the Edinburgh Fringe festival.  Join the party, fall in love.  Help us!"/>
    <b v="0"/>
    <n v="7750"/>
    <n v="7860"/>
    <s v="successful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n v="2014"/>
    <x v="6"/>
    <x v="0"/>
  </r>
  <r>
    <n v="3364"/>
    <s v="Cancel The Sunshine"/>
    <s v="Cancel The SunshineÂ is a new play that explores living with a mental health condition in an honest, witty and articulate way."/>
    <b v="0"/>
    <n v="3000"/>
    <n v="3178"/>
    <s v="successful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  <n v="2016"/>
    <x v="6"/>
    <x v="0"/>
  </r>
  <r>
    <n v="3365"/>
    <s v="From the Pulpit to the Runway"/>
    <s v="A dazzling dramatic musical drama that takes place inside a Charm City Church! Help us finance a play that is back by popular demand!"/>
    <b v="0"/>
    <n v="2500"/>
    <n v="2600"/>
    <s v="successful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  <n v="2015"/>
    <x v="6"/>
    <x v="0"/>
  </r>
  <r>
    <n v="3366"/>
    <s v="Montclair Shakespeare Series"/>
    <s v="The Series will consist of free staged readings of Shakespeare's plays, brought to life by professional actors in Montclair, NJ."/>
    <b v="0"/>
    <n v="500"/>
    <n v="1105"/>
    <s v="successful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  <n v="2015"/>
    <x v="6"/>
    <x v="0"/>
  </r>
  <r>
    <n v="3367"/>
    <s v="Only Forever at The Hope Theatre"/>
    <s v="An intense new play exploring how far you would go to protect your family.  Employing new graduates to give their careers a kickstart."/>
    <b v="0"/>
    <n v="750"/>
    <n v="890"/>
    <s v="successful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  <n v="2015"/>
    <x v="6"/>
    <x v="0"/>
  </r>
  <r>
    <n v="3368"/>
    <s v="Peter Pan by J.M. Barrie @ Open Space Arts"/>
    <s v="Help a non-profit community theatre create an unforgettable production of J.M. Barrie's classic play."/>
    <b v="0"/>
    <n v="1000"/>
    <n v="1046"/>
    <s v="successful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  <n v="2014"/>
    <x v="6"/>
    <x v="0"/>
  </r>
  <r>
    <n v="3369"/>
    <s v="The Collector, a play by Daniel Wade"/>
    <s v="How far would you go for revenge? The Collector is a dark thriller of regret, retribution and broken masculinity."/>
    <s v="thriller"/>
    <n v="5000"/>
    <n v="5195"/>
    <s v="successful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  <n v="2016"/>
    <x v="6"/>
    <x v="0"/>
  </r>
  <r>
    <n v="3370"/>
    <s v="&quot;I'm Alright&quot;...an Enso Theatre Education production."/>
    <s v="I'm Alright. A story of young women, told by young women, for the world."/>
    <b v="0"/>
    <n v="1500"/>
    <n v="1766"/>
    <s v="successful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  <n v="2016"/>
    <x v="6"/>
    <x v="0"/>
  </r>
  <r>
    <n v="3371"/>
    <s v="Red Planet (or One Way Ticket) Staged Reading"/>
    <s v="Help support Red Planet, a new science fiction play based off the Mars One exploration."/>
    <b v="0"/>
    <n v="200"/>
    <n v="277"/>
    <s v="successful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  <n v="2015"/>
    <x v="6"/>
    <x v="0"/>
  </r>
  <r>
    <n v="3372"/>
    <s v="All the Best, Jack"/>
    <s v="This play tells the story of the toxicity of sensationalism shown through one man's struggle with notoriety."/>
    <b v="0"/>
    <n v="1000"/>
    <n v="1035"/>
    <s v="successful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  <n v="2014"/>
    <x v="6"/>
    <x v="0"/>
  </r>
  <r>
    <n v="3373"/>
    <s v="The Rules: Sex, Lies &amp; Serial Killers"/>
    <s v="The Rules is a brand new black-comedy, serial-killer-romance debuting at the Edinburgh Fringe this August and we need your help!"/>
    <b v="0"/>
    <n v="2000"/>
    <n v="2005"/>
    <s v="successful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  <n v="2015"/>
    <x v="6"/>
    <x v="1"/>
  </r>
  <r>
    <n v="3374"/>
    <s v="HELP BUILD &quot;THE CASTLE&quot;"/>
    <s v="A rare  production of World acclaimed playwright Howard Barker's groundbreaking &amp; provocative 'The Castle'."/>
    <b v="0"/>
    <n v="3500"/>
    <n v="3730"/>
    <s v="successful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  <n v="2015"/>
    <x v="6"/>
    <x v="0"/>
  </r>
  <r>
    <n v="3375"/>
    <s v="The Frida Kahlo of Penge West"/>
    <s v="Production of wickedly funny new play for two women, written by iconic songwriter and ex-London's Burning man, Chris Larner"/>
    <b v="0"/>
    <n v="3000"/>
    <n v="3000"/>
    <s v="successful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n v="2014"/>
    <x v="6"/>
    <x v="1"/>
  </r>
  <r>
    <n v="3376"/>
    <s v="The Tutors"/>
    <s v="3 college grads struggling to fund their social network. 1 bratty blackmailing student. 1 dreamy Asian business man. 1 awesome play."/>
    <b v="0"/>
    <n v="8000"/>
    <n v="8001"/>
    <s v="successful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n v="2015"/>
    <x v="6"/>
    <x v="1"/>
  </r>
  <r>
    <n v="3377"/>
    <s v="To Kill a Machine"/>
    <s v="An empowering play about war time code breaker Alan Turing which tells the real story of a hero vilified for his sexuality and suicide."/>
    <b v="0"/>
    <n v="8000"/>
    <n v="8084"/>
    <s v="successful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n v="2015"/>
    <x v="6"/>
    <x v="0"/>
  </r>
  <r>
    <n v="3378"/>
    <s v="Rose of June"/>
    <s v="'Can you ever find acceptance in death?' _x000a_Rose of June is a piece of theatre exploring the stages of grief. Unity Theatre - September"/>
    <b v="0"/>
    <n v="550"/>
    <n v="592"/>
    <s v="successful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  <n v="2014"/>
    <x v="6"/>
    <x v="0"/>
  </r>
  <r>
    <n v="3379"/>
    <s v="The Promise"/>
    <s v="A play by Alexei Arbuzov about the lives of three teenagers during the Nazi siege of Leningrad, 1942, in a new adaptation by Nick Dear."/>
    <b v="0"/>
    <n v="2000"/>
    <n v="2073"/>
    <s v="successful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  <n v="2015"/>
    <x v="6"/>
    <x v="0"/>
  </r>
  <r>
    <n v="3380"/>
    <s v="A Hard Rain - New York Debut"/>
    <s v="A Hard Rain is a new play that takes place on the eve of the Stonewall riots in the â€˜hiddenâ€™ gay bars of 1969 Greenwich Village."/>
    <b v="0"/>
    <n v="3000"/>
    <n v="3133"/>
    <s v="successful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n v="2014"/>
    <x v="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b v="0"/>
    <n v="4000"/>
    <n v="4090"/>
    <s v="successful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  <n v="2015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b v="0"/>
    <n v="3500"/>
    <n v="3526"/>
    <s v="successful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n v="2016"/>
    <x v="6"/>
    <x v="0"/>
  </r>
  <r>
    <n v="3383"/>
    <s v="Gore Vidal's THE BEST MAN, by Seat of the Pants Productions"/>
    <s v="Art imitates life: This prophetic 1960 satire follows presidential candidates who stop at nothing to capture their party's nomination."/>
    <b v="0"/>
    <n v="1750"/>
    <n v="1955"/>
    <s v="successful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  <n v="2016"/>
    <x v="6"/>
    <x v="0"/>
  </r>
  <r>
    <n v="3384"/>
    <s v="The Hat"/>
    <s v="Six gay men, emotional baggage, and online dating: what could go wrong? A play about looking for love and finding something better."/>
    <b v="0"/>
    <n v="6000"/>
    <n v="6000.66"/>
    <s v="successful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  <n v="2015"/>
    <x v="6"/>
    <x v="1"/>
  </r>
  <r>
    <n v="3385"/>
    <s v="The Crusade of Connor Stephens: Professional Play Reading"/>
    <s v="An Equity Reading of a new play; Intimate drama about a family dealing with consequence of actions after a school shooting."/>
    <b v="0"/>
    <n v="2000"/>
    <n v="2000"/>
    <s v="successful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n v="2014"/>
    <x v="6"/>
    <x v="1"/>
  </r>
  <r>
    <n v="3386"/>
    <s v="Going To Market"/>
    <s v="Stories from the Bronx make for an uncommon play. Help us finish funding this production, supported by the Kevin Spacey Foundation."/>
    <b v="0"/>
    <n v="2000"/>
    <n v="2100"/>
    <s v="successful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  <n v="2014"/>
    <x v="6"/>
    <x v="0"/>
  </r>
  <r>
    <n v="3387"/>
    <s v="LIBERTY! EQUALITY! AND FIREWORKS!... A Civil Rights Play"/>
    <s v="Pollyanna just completed an extremely successful run of this new educational play and wants to tour to more under-served communities."/>
    <b v="0"/>
    <n v="3000"/>
    <n v="3506"/>
    <s v="successful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n v="2014"/>
    <x v="6"/>
    <x v="0"/>
  </r>
  <r>
    <n v="3388"/>
    <s v="ICONS"/>
    <s v="ICONS is a unique new play about the Amazon warrior women from Greek myth and re-imagines them from a contemporary female perspective."/>
    <b v="0"/>
    <n v="1500"/>
    <n v="1557"/>
    <s v="successful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  <n v="2015"/>
    <x v="6"/>
    <x v="0"/>
  </r>
  <r>
    <n v="3389"/>
    <s v="Chimera Ensemble Productions Fund"/>
    <s v="Chimera Ensemble is launching 2 inaugural theater productions, and we need support to do high quality work!"/>
    <b v="0"/>
    <n v="10000"/>
    <n v="11450"/>
    <s v="successful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n v="2016"/>
    <x v="6"/>
    <x v="0"/>
  </r>
  <r>
    <n v="3390"/>
    <s v="Support 1140 Productions' 'Romeo Juliet'"/>
    <s v="1140 Productions adapts Shakespeare's 'Romeo and Juliet' for a contemporary audience. It's a raw, melancholic spin on the classic tale."/>
    <b v="0"/>
    <n v="1500"/>
    <n v="1536"/>
    <s v="successful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n v="2014"/>
    <x v="6"/>
    <x v="0"/>
  </r>
  <r>
    <n v="3391"/>
    <s v="TRAVELING needs a Reading"/>
    <s v="New play about the comfort and the danger of living with memories. Gay themes. Experienced team looking to present first reading"/>
    <b v="0"/>
    <n v="500"/>
    <n v="1115"/>
    <s v="successful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  <n v="2014"/>
    <x v="6"/>
    <x v="0"/>
  </r>
  <r>
    <n v="3392"/>
    <s v="1 in 3"/>
    <s v="Life is more than the days you have left. 1 in 3 tells of two normal people &amp; their confrontation with mortality and the dice of fate."/>
    <b v="0"/>
    <n v="500"/>
    <n v="500"/>
    <s v="successful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  <n v="2016"/>
    <x v="6"/>
    <x v="1"/>
  </r>
  <r>
    <n v="3393"/>
    <s v="The Maltese Bodkin"/>
    <s v="hiSTORYstage presents a film noir-style comedy mystery with a Shakespearean twist performed as a 1944 radio drama."/>
    <b v="0"/>
    <n v="1500"/>
    <n v="1587"/>
    <s v="successful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  <n v="2014"/>
    <x v="6"/>
    <x v="0"/>
  </r>
  <r>
    <n v="3394"/>
    <s v="Buffer: Edinburgh Fringe 2014"/>
    <s v="Ambitious, Edinburgh-based company, Thrive Theatre, are bringing their brand new comedy BUFFER to the 2014 Edinburgh Fringe!"/>
    <b v="0"/>
    <n v="550"/>
    <n v="783"/>
    <s v="successful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  <n v="2014"/>
    <x v="6"/>
    <x v="0"/>
  </r>
  <r>
    <n v="3395"/>
    <s v="MIRAMAR"/>
    <s v="Miramar is a a darkly funny play exploring what it is we call â€˜homeâ€™."/>
    <b v="0"/>
    <n v="500"/>
    <n v="920"/>
    <s v="successful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  <n v="2015"/>
    <x v="6"/>
    <x v="0"/>
  </r>
  <r>
    <n v="3396"/>
    <s v="Rainbowtown"/>
    <s v="&quot;Rainbowtown&quot; is a new play for kids. Help us bring it to the Main Line during the 2014 Philadelphia Fringe Festival!"/>
    <b v="0"/>
    <n v="1500"/>
    <n v="1565"/>
    <s v="successful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  <n v="2014"/>
    <x v="6"/>
    <x v="0"/>
  </r>
  <r>
    <n v="3397"/>
    <s v="Waiting for Godot - Blue Sky Theatre &amp; Arts"/>
    <s v="Help a group of recovering alcoholics bring Samuel Beckett's classic to a seaside town!"/>
    <b v="0"/>
    <n v="250"/>
    <n v="280"/>
    <s v="successful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  <n v="2016"/>
    <x v="6"/>
    <x v="0"/>
  </r>
  <r>
    <n v="3398"/>
    <s v="Lord of the Flies - Syracuse University"/>
    <s v="We're mounting a theatrical adaptation of Lord of the Flies completely student directed, produced, designed, managed and performed."/>
    <b v="0"/>
    <n v="4000"/>
    <n v="4443"/>
    <s v="successful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n v="2014"/>
    <x v="6"/>
    <x v="0"/>
  </r>
  <r>
    <n v="3399"/>
    <s v="Spinning Wheel Youth Takeover"/>
    <s v="13 young people have taken over Spinning Wheel Theatre to choose, produce and create their own show from scratch."/>
    <b v="0"/>
    <n v="1200"/>
    <n v="1245"/>
    <s v="successful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  <n v="2015"/>
    <x v="6"/>
    <x v="0"/>
  </r>
  <r>
    <n v="3400"/>
    <s v="You, Me and That Guy"/>
    <s v="A hilarious comedy starring Sarah, a recent grad, who uses the magic of a mystical open mic to solve the problems of her relationships."/>
    <b v="0"/>
    <n v="10000"/>
    <n v="10041"/>
    <s v="successful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n v="2014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b v="0"/>
    <n v="2900"/>
    <n v="2954"/>
    <s v="successful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  <n v="2015"/>
    <x v="6"/>
    <x v="0"/>
  </r>
  <r>
    <n v="3402"/>
    <s v="Liberty Falls, 54321"/>
    <s v="Itâ€™s a celebration of our heritage. Well, not all of ours. If you live in Liberty Falls, itâ€™s yours. If you donâ€™t, then it's not."/>
    <b v="0"/>
    <n v="15000"/>
    <n v="16465"/>
    <s v="successful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n v="2015"/>
    <x v="6"/>
    <x v="0"/>
  </r>
  <r>
    <n v="3403"/>
    <s v="'Fats and Tanya' - a play by Lucy Gallagher"/>
    <s v="Two worlds, one bond - no turning back._x000a_A dark comedy about domestic abuse and the power of an unlikely friendship"/>
    <b v="0"/>
    <n v="2000"/>
    <n v="2000"/>
    <s v="successful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n v="2015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b v="0"/>
    <n v="500"/>
    <n v="610"/>
    <s v="successful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  <n v="2015"/>
    <x v="6"/>
    <x v="0"/>
  </r>
  <r>
    <n v="3405"/>
    <s v="Seance Theatre Performs Noel Coward's Blithe Spirit"/>
    <s v="We are Seance Theatre Group trying to fund our first performance, Noel Coward's hysterical comedy farce, Blithe Spirit."/>
    <b v="0"/>
    <n v="350"/>
    <n v="481.5"/>
    <s v="successful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  <n v="2016"/>
    <x v="6"/>
    <x v="0"/>
  </r>
  <r>
    <n v="3406"/>
    <s v="Voices of Swords"/>
    <s v="A funny and moving new play about two families dealing with aging parents in very different ways!"/>
    <b v="0"/>
    <n v="10000"/>
    <n v="10031"/>
    <s v="successful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n v="2014"/>
    <x v="6"/>
    <x v="1"/>
  </r>
  <r>
    <n v="3407"/>
    <s v="Chlorine Edinburgh 2014"/>
    <s v="Biddy is 24. Biddy is a hopeless romantic. Biddy always wanted to be a vegan. Find out what happens_x000a_when Biddy gets sectioned."/>
    <b v="0"/>
    <n v="2000"/>
    <n v="2142"/>
    <s v="successful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  <n v="2014"/>
    <x v="6"/>
    <x v="0"/>
  </r>
  <r>
    <n v="3408"/>
    <s v="&quot;She Has a Name&quot; on tour"/>
    <s v="Help us take &quot;She Has a Name&quot;, the human trafficking story of one victim, on tour to all over Northern and Central California."/>
    <b v="0"/>
    <n v="500"/>
    <n v="1055"/>
    <s v="successful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  <n v="2014"/>
    <x v="6"/>
    <x v="0"/>
  </r>
  <r>
    <n v="3409"/>
    <s v="Who Said Theatre Presents: The Calm"/>
    <s v="Exciting and visceral new-writing that challenges the way we view the fine line between war and terror..."/>
    <b v="0"/>
    <n v="500"/>
    <n v="618"/>
    <s v="successful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  <n v="2016"/>
    <x v="6"/>
    <x v="0"/>
  </r>
  <r>
    <n v="3410"/>
    <s v="the southland company - LAUNCH LOS ANGELES"/>
    <s v="Join us in a campaign benefitting the southland company and its interdisciplinary artistic efforts in Los Angeles."/>
    <b v="0"/>
    <n v="3000"/>
    <n v="3255"/>
    <s v="successful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  <n v="2016"/>
    <x v="6"/>
    <x v="0"/>
  </r>
  <r>
    <n v="3411"/>
    <s v="Assimilation - A history lesson you will never forget"/>
    <s v="The world's Boarding School history is brutal. But in this acclaimed play, Natives run the school, and Whites are being assimilated."/>
    <b v="0"/>
    <n v="15000"/>
    <n v="15535"/>
    <s v="successful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n v="2015"/>
    <x v="6"/>
    <x v="0"/>
  </r>
  <r>
    <n v="3412"/>
    <s v="Joe Orton's Fred &amp; Madge"/>
    <s v="Rough Haired Pointer present for the first time ever Joe Orton's 'Fred &amp; Madge' at the Hope Theatre, Islington this Sept and Oct"/>
    <b v="0"/>
    <n v="3000"/>
    <n v="3000"/>
    <s v="successful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n v="2014"/>
    <x v="6"/>
    <x v="1"/>
  </r>
  <r>
    <n v="3413"/>
    <s v="Edward Albee's The Goat, or Who is Sylvia?"/>
    <s v="The RC Players are beyond excited to be bringing this controversial, socially-minded show to Michigan's campus, but we need your help!"/>
    <b v="0"/>
    <n v="500"/>
    <n v="650"/>
    <s v="successful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  <n v="2015"/>
    <x v="6"/>
    <x v="0"/>
  </r>
  <r>
    <n v="3414"/>
    <s v="PCSF PlayOffs 2016"/>
    <s v="A new twist on our annual festival of fully-produced plays by member playwrights, performed by a talented ensemble cast!"/>
    <b v="0"/>
    <n v="3000"/>
    <n v="3105"/>
    <s v="successful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n v="2016"/>
    <x v="6"/>
    <x v="0"/>
  </r>
  <r>
    <n v="3415"/>
    <s v="Balm in Gilead at Columbia"/>
    <s v="We are raising funds to allow for enhanced scenic, costume, and lighting design. Every dollar helps!"/>
    <b v="0"/>
    <n v="200"/>
    <n v="200"/>
    <s v="successful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  <n v="2016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b v="0"/>
    <n v="4000"/>
    <n v="4784"/>
    <s v="successful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n v="2015"/>
    <x v="6"/>
    <x v="0"/>
  </r>
  <r>
    <n v="3417"/>
    <s v="Fury Theatre is Producing Oleanna"/>
    <s v="Fury Theatre is bringing Mamet's powerful play, Oleanna, to life!  Help us get ahead of funding so we can keep theater affordable."/>
    <b v="0"/>
    <n v="1700"/>
    <n v="1700.01"/>
    <s v="successful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  <n v="2014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b v="0"/>
    <n v="4000"/>
    <n v="4035"/>
    <s v="successful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  <n v="2014"/>
    <x v="6"/>
    <x v="0"/>
  </r>
  <r>
    <n v="3419"/>
    <s v="HAMLET presented by AC Productions"/>
    <s v="As part of the 400th anniversary of Shakespeareâ€™s death, AC Productions will present a new production of Hamlet adapted by Peter Reid"/>
    <b v="0"/>
    <n v="2750"/>
    <n v="2930"/>
    <s v="successful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  <n v="2016"/>
    <x v="6"/>
    <x v="0"/>
  </r>
  <r>
    <n v="3420"/>
    <s v="Rounds. Set design campaign."/>
    <s v="A powerful and urgent tale of the first line of defence for the NHS. Based on true stories from junior doctors."/>
    <b v="0"/>
    <n v="700"/>
    <n v="966"/>
    <s v="successful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  <n v="2016"/>
    <x v="6"/>
    <x v="0"/>
  </r>
  <r>
    <n v="3421"/>
    <s v="New Works Lab @ PPAS: &quot;Begets: Fall of a High School Ronin&quot;"/>
    <s v="Waterwell's New Works Lab @ PPAS is the country's leading development program for challenging new plays for young actors."/>
    <b v="0"/>
    <n v="10000"/>
    <n v="10115"/>
    <s v="successful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n v="2015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b v="0"/>
    <n v="3000"/>
    <n v="3273"/>
    <s v="successful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n v="2015"/>
    <x v="6"/>
    <x v="0"/>
  </r>
  <r>
    <n v="3423"/>
    <s v="And That's How The Story Goes"/>
    <s v="Forest Hills Eastern's Student Run Show 2015. Our goal is to present a professional quality show on a budget."/>
    <b v="0"/>
    <n v="250"/>
    <n v="350"/>
    <s v="successful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n v="2015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b v="0"/>
    <n v="6000"/>
    <n v="6215"/>
    <s v="successful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  <n v="2015"/>
    <x v="6"/>
    <x v="0"/>
  </r>
  <r>
    <n v="3425"/>
    <s v="The Erlkings"/>
    <s v="The Erlkings is a play that uses the writings of the perpetrators of the Columbine Shooting to explore the inner lives of these boys."/>
    <b v="0"/>
    <n v="30000"/>
    <n v="30891.1"/>
    <s v="successful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n v="2014"/>
    <x v="6"/>
    <x v="0"/>
  </r>
  <r>
    <n v="3426"/>
    <s v="Holocene"/>
    <s v="Part ghost story, part cautionary tale, Holocene is a play about the end of our world, and the beginning of another."/>
    <b v="0"/>
    <n v="3750"/>
    <n v="4055"/>
    <s v="successful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  <n v="2014"/>
    <x v="6"/>
    <x v="0"/>
  </r>
  <r>
    <n v="3427"/>
    <s v="We Were Kings"/>
    <s v="A new play developed in collaboration with graduating theatre makers, premiering at the Edinburgh Fringe Festival 2014."/>
    <b v="0"/>
    <n v="1500"/>
    <n v="1500"/>
    <s v="successful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  <n v="2014"/>
    <x v="6"/>
    <x v="1"/>
  </r>
  <r>
    <n v="3428"/>
    <s v="CREDITORS | Jack Studio Theatre | Smith after Strindberg"/>
    <s v="The WORLD PREMIERE of Neil Smith's beautiful and thrilling new version of Strindberg's modern masterpiece - CREDITORS."/>
    <b v="0"/>
    <n v="2000"/>
    <n v="2055"/>
    <s v="successful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  <n v="2015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b v="0"/>
    <n v="150"/>
    <n v="195"/>
    <s v="successful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n v="2016"/>
    <x v="6"/>
    <x v="0"/>
  </r>
  <r>
    <n v="3430"/>
    <s v="Being Patient"/>
    <s v="We need support for our play so we can promote awareness of kidney diseases and the effect it has on sufferers and their families."/>
    <b v="0"/>
    <n v="2000"/>
    <n v="2170.9899999999998"/>
    <s v="successful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  <n v="2014"/>
    <x v="6"/>
    <x v="0"/>
  </r>
  <r>
    <n v="3431"/>
    <s v="Local Jewell Production's Inaugural Season (2014-2015)"/>
    <s v="Our 1st full season!  We need your help to fund costumes, sets, props &amp; help bringing these wonderful shows to the stage!"/>
    <b v="0"/>
    <n v="2000"/>
    <n v="2000"/>
    <s v="successful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  <n v="2014"/>
    <x v="6"/>
    <x v="1"/>
  </r>
  <r>
    <n v="3432"/>
    <s v="Love Letters"/>
    <s v="Bare Theatre stages A.R. Gurney's Pulitzer Finalist script about a relationship spanning a lifetime and long distance."/>
    <b v="0"/>
    <n v="2000"/>
    <n v="2193"/>
    <s v="successful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  <n v="2016"/>
    <x v="6"/>
    <x v="0"/>
  </r>
  <r>
    <n v="3433"/>
    <s v="The Dybbuk"/>
    <s v="death&amp;pretzels presents their first Chicago based project:_x000a_The Dybbuk by S. Ansky"/>
    <b v="0"/>
    <n v="9500"/>
    <n v="9525"/>
    <s v="successful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n v="2014"/>
    <x v="6"/>
    <x v="1"/>
  </r>
  <r>
    <n v="3434"/>
    <s v="The Williams Project"/>
    <s v="Bringing Tennessee Williams, Shakespeare, and 8 world class actors to Longview, Washington to build a play in and for the community."/>
    <b v="0"/>
    <n v="10000"/>
    <n v="10555"/>
    <s v="successful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n v="2014"/>
    <x v="6"/>
    <x v="0"/>
  </r>
  <r>
    <n v="3435"/>
    <s v="Tickets for the Tenderloin"/>
    <s v="People Of Interest is providing free tickets to &quot;Campo Maldito&quot; for Tenderloin residents who could not otherwise afford to see it."/>
    <b v="0"/>
    <n v="1000"/>
    <n v="1120"/>
    <s v="successful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  <n v="2016"/>
    <x v="6"/>
    <x v="0"/>
  </r>
  <r>
    <n v="3436"/>
    <s v="â€œDamselflyâ€ Gracing the stage"/>
    <s v="Please help us fund &quot;Damselfly&quot; - The Play ( put on by Saints on Stage Alumni &amp; sponsored by Mothers Against Medical Error)"/>
    <b v="0"/>
    <n v="5000"/>
    <n v="5295"/>
    <s v="successful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n v="2014"/>
    <x v="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b v="0"/>
    <n v="3000"/>
    <n v="3030"/>
    <s v="successful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  <n v="2015"/>
    <x v="6"/>
    <x v="0"/>
  </r>
  <r>
    <n v="3438"/>
    <s v="KLIPPIES"/>
    <s v="Klippies is the debut play from Johannesburg-born writer Jessica SiÃ¢n, premiering at the Southwark Playhouse, London in May 2015."/>
    <b v="0"/>
    <n v="2500"/>
    <n v="2605"/>
    <s v="successful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n v="2015"/>
    <x v="6"/>
    <x v="0"/>
  </r>
  <r>
    <n v="3439"/>
    <s v="Cirque Inspired Alice's Adventures in Wonderland"/>
    <s v="Help a small theater produce an original adaptation of Lewis Carroll's classic story."/>
    <b v="0"/>
    <n v="1200"/>
    <n v="1616.14"/>
    <s v="successful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  <n v="2016"/>
    <x v="6"/>
    <x v="0"/>
  </r>
  <r>
    <n v="3440"/>
    <s v="Gruesome Playground Injuries"/>
    <s v="LA-based team of professional actors and directors taking Rajiv Joseph's harrowing and romantic play to the Boulder community."/>
    <b v="0"/>
    <n v="5000"/>
    <n v="5260.92"/>
    <s v="successful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  <n v="2014"/>
    <x v="6"/>
    <x v="0"/>
  </r>
  <r>
    <n v="3441"/>
    <s v="Putting on a great play in Los Angeles!"/>
    <s v="We are producing the play Bug, by Tracy Letts.  This will be an inspiring show, and a great way to bring help to a great LA charity."/>
    <b v="0"/>
    <n v="2500"/>
    <n v="2565"/>
    <s v="successful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  <n v="2015"/>
    <x v="6"/>
    <x v="0"/>
  </r>
  <r>
    <n v="3442"/>
    <s v="An Evening of Radio"/>
    <s v="An Evening of Radio aims to showcase original work written by undergraduate playwriting students in the style of live staged readings."/>
    <b v="0"/>
    <n v="250"/>
    <n v="250"/>
    <s v="successful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n v="2015"/>
    <x v="6"/>
    <x v="1"/>
  </r>
  <r>
    <n v="3443"/>
    <s v="Reading of a New Play by Garrett Zuercher"/>
    <s v="A new play about dual-faced identities in the gay community, particularly among those who are deaf and those living with HIV."/>
    <b v="0"/>
    <n v="1000"/>
    <n v="1855"/>
    <s v="successful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  <n v="2014"/>
    <x v="6"/>
    <x v="0"/>
  </r>
  <r>
    <n v="3444"/>
    <s v="Training young artists! Act Yo' Age Theatre Co debut"/>
    <s v="WE NEED YOUR HELP! We are a small town youth arts ensemble, training kids excited about theatre. We need dollars. We need YOU!"/>
    <b v="0"/>
    <n v="300"/>
    <n v="867"/>
    <s v="successful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n v="2016"/>
    <x v="6"/>
    <x v="0"/>
  </r>
  <r>
    <n v="3445"/>
    <s v="Axon Theatre - First Project (Phase 1)"/>
    <s v="Rehearsal &amp; development of our first project as Axon Theatre: &quot;The Star-Spangled Girl&quot; in South Wales."/>
    <b v="0"/>
    <n v="2000"/>
    <n v="2000"/>
    <s v="successful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  <n v="2015"/>
    <x v="6"/>
    <x v="1"/>
  </r>
  <r>
    <n v="3446"/>
    <s v="'Pope Head' - The World Tour of Australia"/>
    <s v="Pope Head: The Secret Life of Francis Bacon â€“ A solo show celebrating the artist. Touring a land Down Under 12 Feb - 14 March '15."/>
    <b v="0"/>
    <n v="1000"/>
    <n v="1082"/>
    <s v="successful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  <n v="2015"/>
    <x v="6"/>
    <x v="0"/>
  </r>
  <r>
    <n v="3447"/>
    <s v="The Vagabond Halfback"/>
    <s v="&quot;He was a poet, a vagrant, a philosopher, a lady's man and a hard drinker&quot;"/>
    <b v="0"/>
    <n v="1000"/>
    <n v="1078"/>
    <s v="successful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  <n v="2016"/>
    <x v="6"/>
    <x v="0"/>
  </r>
  <r>
    <n v="3448"/>
    <s v="The Mount, new play about Edith Wharton"/>
    <s v="The Mount-- a new play based off the life of Edith Wharton-- is having its premiere reading AT the real Mount in Lenox, MA!"/>
    <b v="0"/>
    <n v="2100"/>
    <n v="2305"/>
    <s v="successful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  <n v="2014"/>
    <x v="6"/>
    <x v="0"/>
  </r>
  <r>
    <n v="3449"/>
    <s v="Love Letters To My Children, directed by Charles J. Ouda"/>
    <s v="Help us produce this original play! The play will be presented at the LSTFI July 12-14. Follow us on Facebook."/>
    <b v="0"/>
    <n v="800"/>
    <n v="1365"/>
    <s v="successful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  <n v="2016"/>
    <x v="6"/>
    <x v="0"/>
  </r>
  <r>
    <n v="3450"/>
    <s v="The Beautiful House"/>
    <s v="The Beautiful House' is a story of modern mummification and the present day post-humanist crisis in our relationship with death."/>
    <b v="0"/>
    <n v="500"/>
    <n v="760"/>
    <s v="successful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n v="2015"/>
    <x v="6"/>
    <x v="0"/>
  </r>
  <r>
    <n v="3451"/>
    <s v="The Twilight Zone Play"/>
    <s v="I'm a high school student in New Jersey planning on producing and directing a Twilight Zone Play for a &quot;One Act&quot; competition."/>
    <b v="0"/>
    <n v="650"/>
    <n v="658"/>
    <s v="successful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  <n v="2015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b v="0"/>
    <n v="1000"/>
    <n v="1532"/>
    <s v="successful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  <n v="2014"/>
    <x v="6"/>
    <x v="0"/>
  </r>
  <r>
    <n v="3453"/>
    <s v="'Patagonia' - by Robert George"/>
    <s v="A full length comedy, Patagonia follows Grason and Jerry on their journey through a magical, South-American rainforest."/>
    <b v="0"/>
    <n v="300"/>
    <n v="385"/>
    <s v="successful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  <n v="2016"/>
    <x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b v="0"/>
    <n v="700"/>
    <n v="705"/>
    <s v="successful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  <n v="2014"/>
    <x v="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b v="0"/>
    <n v="10000"/>
    <n v="10065"/>
    <s v="successful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n v="2016"/>
    <x v="6"/>
    <x v="0"/>
  </r>
  <r>
    <n v="3456"/>
    <s v="THIEF"/>
    <s v="&quot;Thief,&quot; a one man touring show, a theatrical experience portraying a supernatural story about the 3 days Jesus spent in the grave."/>
    <b v="0"/>
    <n v="3000"/>
    <n v="5739"/>
    <s v="successful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n v="2014"/>
    <x v="6"/>
    <x v="0"/>
  </r>
  <r>
    <n v="3457"/>
    <s v="The Impossible Adventures Of Supernova Jones"/>
    <s v="Robots, Space Battles, Mystery, and Intrigue. Nothing is Impossible..."/>
    <b v="0"/>
    <n v="2000"/>
    <n v="2804"/>
    <s v="successful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  <n v="2015"/>
    <x v="6"/>
    <x v="0"/>
  </r>
  <r>
    <n v="3458"/>
    <s v="J. Lee Vocque's BASED ON ACTUAL EVENTS"/>
    <s v="I promised my mother on her deathbed that I would tell the world MY story, so here it goes...crossing fingers, 2015 SF FRINGE"/>
    <b v="0"/>
    <n v="978"/>
    <n v="1216"/>
    <s v="successful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  <n v="2015"/>
    <x v="6"/>
    <x v="0"/>
  </r>
  <r>
    <n v="3459"/>
    <s v="CYRIL THE SQUIRREL a magical children's theatre tour"/>
    <s v="Cyril needs your help to MAKE new puppet friends to accompany him on a magical journey through storytelling, puppetry and clown."/>
    <b v="0"/>
    <n v="500"/>
    <n v="631"/>
    <s v="successful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  <n v="2016"/>
    <x v="6"/>
    <x v="0"/>
  </r>
  <r>
    <n v="3460"/>
    <s v="Pushers"/>
    <s v="'Pushers' is an exciting new play and the first project for brand new theatre company, Ain't Got No Home Productions."/>
    <b v="0"/>
    <n v="500"/>
    <n v="950"/>
    <s v="successful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n v="2014"/>
    <x v="6"/>
    <x v="0"/>
  </r>
  <r>
    <n v="3461"/>
    <s v="Foolish Mortals present Shakespeare's Twelfth Night"/>
    <s v="A new production of Twelfth Night with an ambitious and enthusiastic group of high school students who love Shakespeare and teamwork."/>
    <b v="0"/>
    <n v="500"/>
    <n v="695"/>
    <s v="successful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  <n v="2016"/>
    <x v="6"/>
    <x v="0"/>
  </r>
  <r>
    <n v="3462"/>
    <s v="Upstart Crows of Santa Fe Stage Weapons"/>
    <s v="Help the Upstart Crows of Santa Fe bring Shakespeare's Julius Caesar to life with quality wooden stage swords!"/>
    <b v="0"/>
    <n v="250"/>
    <n v="505"/>
    <s v="successful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  <n v="2015"/>
    <x v="6"/>
    <x v="0"/>
  </r>
  <r>
    <n v="3463"/>
    <s v="Uncalled For Presents: Playday Mayday in Toronto!"/>
    <s v="Uncalled For is finally bringing their latest work of intelligently reckless stream-of-consciousness sketch comedy to Toronto."/>
    <b v="0"/>
    <n v="10000"/>
    <n v="10338"/>
    <s v="successful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n v="2016"/>
    <x v="6"/>
    <x v="0"/>
  </r>
  <r>
    <n v="3464"/>
    <s v="SHE! Is History!"/>
    <s v="Why Do We Know More About Kim Kardashian Than Abigail Adams?  Let's produce and publish a play about women who MAKE and MADE history!"/>
    <b v="0"/>
    <n v="5000"/>
    <n v="5116.18"/>
    <s v="successful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  <n v="2016"/>
    <x v="6"/>
    <x v="0"/>
  </r>
  <r>
    <n v="3465"/>
    <s v="Crooked Tree Theatre Presents Family Duels"/>
    <s v="Family Duels is a tragicomedy about family, filth, fraud and fornication. Please help us bring Crooked Tree to the Camden Fringe."/>
    <b v="0"/>
    <n v="2000"/>
    <n v="2060"/>
    <s v="successful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  <n v="2015"/>
    <x v="6"/>
    <x v="0"/>
  </r>
  <r>
    <n v="3466"/>
    <s v="Spotlight Youth Theater Production of Wizard"/>
    <s v="The Spotlight Youth Theater is a program where every participant has a moment in the spotlight."/>
    <b v="0"/>
    <n v="3500"/>
    <n v="4450"/>
    <s v="successful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  <n v="2016"/>
    <x v="6"/>
    <x v="0"/>
  </r>
  <r>
    <n v="3467"/>
    <s v="Venus in Fur, Los Angeles."/>
    <s v="Venus in Fur, By David Ives."/>
    <b v="0"/>
    <n v="3000"/>
    <n v="3030"/>
    <s v="successful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  <n v="2015"/>
    <x v="6"/>
    <x v="0"/>
  </r>
  <r>
    <n v="3468"/>
    <s v="Publicity for &quot;When Yellow Were the Stars on Earth&quot;"/>
    <s v="Amidst the atrocities of WWII, two women transcend enemy lines to make the ultimate heroic sacrifice."/>
    <b v="0"/>
    <n v="10000"/>
    <n v="12178"/>
    <s v="successful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n v="2016"/>
    <x v="6"/>
    <x v="0"/>
  </r>
  <r>
    <n v="3469"/>
    <s v="An Evening of Original One Acts"/>
    <s v="Original plays written, performed, and produced by young and diverse theater artists - alumni from Hostos Lincoln Academy in the Bronx."/>
    <b v="0"/>
    <n v="2800"/>
    <n v="3175"/>
    <s v="successful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  <n v="2016"/>
    <x v="6"/>
    <x v="0"/>
  </r>
  <r>
    <n v="3470"/>
    <s v="She Kills Monsters"/>
    <s v="The New Artist's Circle is a theatre company dedicated to bringing the arts to young people."/>
    <b v="0"/>
    <n v="250"/>
    <n v="375"/>
    <s v="successful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  <n v="2016"/>
    <x v="6"/>
    <x v="0"/>
  </r>
  <r>
    <n v="3471"/>
    <s v="Different is Dangerous"/>
    <s v="Fast paced, two hander which uses headphone verbatim technique to give an insight into the everyday lives of Leeds city locals."/>
    <b v="0"/>
    <n v="500"/>
    <n v="1073"/>
    <s v="successful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n v="2014"/>
    <x v="6"/>
    <x v="0"/>
  </r>
  <r>
    <n v="3472"/>
    <s v="Dandelion Theatre: 'Body Awareness' by Annie Baker"/>
    <s v="Raising funds for Dandelion Theatre's Chicago production of 'Body Awareness' by the Pulitzer Prize-winning playwright Annie Baker."/>
    <b v="0"/>
    <n v="2000"/>
    <n v="2041"/>
    <s v="successful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  <n v="2014"/>
    <x v="6"/>
    <x v="0"/>
  </r>
  <r>
    <n v="3473"/>
    <s v="King Sisyphus"/>
    <s v="A modern telling of the Greek myth. Sisyphus defies the Gods and attempts to change the world order... but can he overcome his fate?"/>
    <b v="0"/>
    <n v="4900"/>
    <n v="4900"/>
    <s v="successful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n v="2015"/>
    <x v="6"/>
    <x v="1"/>
  </r>
  <r>
    <n v="3474"/>
    <s v="Be Prepared"/>
    <s v="Help us get actor-writer Ian Bonar's debut play - a hilarious, heartbreaking story of grief and loss - to the 2016 Edinburgh Fringe."/>
    <b v="0"/>
    <n v="2000"/>
    <n v="2020"/>
    <s v="successful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  <n v="2016"/>
    <x v="6"/>
    <x v="0"/>
  </r>
  <r>
    <n v="3475"/>
    <s v="Score"/>
    <s v="Score is a musical play inspired by true stories of parents who have recovered from addiction and regained their children."/>
    <b v="0"/>
    <n v="300"/>
    <n v="340"/>
    <s v="successful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  <n v="2014"/>
    <x v="6"/>
    <x v="0"/>
  </r>
  <r>
    <n v="3476"/>
    <s v="REBATEnsemble Presents: ICONS - The Martin Show"/>
    <s v="Meet the Martins; a modern family dealing with modern issues in a way that is as All-American as apple pie, James Dean and repression."/>
    <b v="0"/>
    <n v="300"/>
    <n v="312"/>
    <s v="successful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n v="2014"/>
    <x v="6"/>
    <x v="0"/>
  </r>
  <r>
    <n v="3477"/>
    <s v="PCSF's Biannual 24-Hour Play Festival"/>
    <s v="8 ten-minute plays, written, directed, rehearsed, and fully produced in only 24 hours! Are we crazy? You bet we are!"/>
    <b v="0"/>
    <n v="1800"/>
    <n v="2076"/>
    <s v="successful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  <n v="2015"/>
    <x v="6"/>
    <x v="0"/>
  </r>
  <r>
    <n v="3478"/>
    <s v="Measure for Measure"/>
    <s v="Bare Theatre takes on Shakespeare's most notorious &quot;problem play,&quot; which asks how far we are willing to go to do what is right."/>
    <b v="0"/>
    <n v="2000"/>
    <n v="2257"/>
    <s v="successful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  <n v="2015"/>
    <x v="6"/>
    <x v="0"/>
  </r>
  <r>
    <n v="3479"/>
    <s v="Civil Rogues"/>
    <s v="A new comedy about what happened to a band of foolhardy actors when the Puritans closed the theatres in the 1640s."/>
    <b v="0"/>
    <n v="1500"/>
    <n v="1918"/>
    <s v="successful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  <n v="2014"/>
    <x v="6"/>
    <x v="0"/>
  </r>
  <r>
    <n v="3480"/>
    <s v="Georgia - the full cast production"/>
    <s v="Georgia is a play that looks at the taboo topic of rape in a relationship.  It's a play about perspectives and various viewpoints."/>
    <b v="0"/>
    <n v="1500"/>
    <n v="2140"/>
    <s v="successful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n v="2015"/>
    <x v="6"/>
    <x v="0"/>
  </r>
  <r>
    <n v="3481"/>
    <s v="FIX THE FITZ"/>
    <s v="One of Australia's greatest theatres needs your help. Please help us refurnish, fit out and restore this legendary storytelling venue."/>
    <b v="0"/>
    <n v="10000"/>
    <n v="11880"/>
    <s v="successful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n v="2014"/>
    <x v="6"/>
    <x v="0"/>
  </r>
  <r>
    <n v="3482"/>
    <s v="Old Trunk - Edinburgh 2014"/>
    <s v="Critically-acclaimed new-writing company Old Trunk make their Edinburgh debut alternating their two darkly comic plays."/>
    <b v="0"/>
    <n v="3000"/>
    <n v="4150"/>
    <s v="successful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  <n v="2014"/>
    <x v="6"/>
    <x v="0"/>
  </r>
  <r>
    <n v="3483"/>
    <s v="The Faculty Lounge"/>
    <s v="Join 5 high school teachers in the lounge of every high school in America.  Hear what they never say in the classroom."/>
    <b v="0"/>
    <n v="3350"/>
    <n v="5358"/>
    <s v="successful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n v="2014"/>
    <x v="6"/>
    <x v="0"/>
  </r>
  <r>
    <n v="3484"/>
    <s v="Macbeth in the Basement"/>
    <s v="MACBETH IN THE BASEMENT will premiere at the Capital Fringe Festival in July 2016. A teenage kingâ€™s rise and fall in a vicious game."/>
    <b v="0"/>
    <n v="2500"/>
    <n v="2856"/>
    <s v="successful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  <n v="2016"/>
    <x v="6"/>
    <x v="0"/>
  </r>
  <r>
    <n v="3485"/>
    <s v="An Evening with Sarah Pettyfer"/>
    <s v="We're trying to get our play, &quot;An Evening With Sarah Pettyfer,&quot; to the  Orlando Fringe Festival. The only thing is...we need your help!"/>
    <b v="0"/>
    <n v="1650"/>
    <n v="1660"/>
    <s v="successful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  <n v="2016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b v="0"/>
    <n v="3000"/>
    <n v="4656"/>
    <s v="successful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  <n v="2015"/>
    <x v="6"/>
    <x v="0"/>
  </r>
  <r>
    <n v="3487"/>
    <s v="Jericho Creek"/>
    <s v="Jericho Creek is an original production by Fledgling Theatre Company which will be performed at The Cockpit Theatre in July 2015"/>
    <b v="0"/>
    <n v="2000"/>
    <n v="2555"/>
    <s v="successful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  <n v="2015"/>
    <x v="6"/>
    <x v="0"/>
  </r>
  <r>
    <n v="3488"/>
    <s v="Gorilla Theater Productions Presents: Phase 3"/>
    <s v="GTP has been protected financially by The Director since 2012. Now it's time for the community. Do you want GTP? Are we worth it?"/>
    <b v="0"/>
    <n v="3000"/>
    <n v="3636"/>
    <s v="successful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n v="2015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b v="0"/>
    <n v="5000"/>
    <n v="5635"/>
    <s v="successful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n v="2014"/>
    <x v="6"/>
    <x v="0"/>
  </r>
  <r>
    <n v="3490"/>
    <s v="2016 Next Stage Residents Class Presents: When She Had Wings"/>
    <s v="The 2016 Resident class is producing a family play about one kid's quest to fly. Help us inspire the next generation of theatre lovers!"/>
    <b v="0"/>
    <n v="1000"/>
    <n v="1275"/>
    <s v="successful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  <n v="2016"/>
    <x v="6"/>
    <x v="0"/>
  </r>
  <r>
    <n v="3491"/>
    <s v="William Shakespeare's The Tempest"/>
    <s v="Shakespeare Company at UCLA presents The Tempest under the stars in the Fowler Museum Amphitheater. Bring your blankets and enjoy!"/>
    <b v="0"/>
    <n v="500"/>
    <n v="791"/>
    <s v="successful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n v="2015"/>
    <x v="6"/>
    <x v="0"/>
  </r>
  <r>
    <n v="3492"/>
    <s v="The Man from Willow's Brook, a new play by Kevin Kordis"/>
    <s v="We have the Blackbox Fellowship at Boston Playwright's Theatre, now all we need is your support to produce Kevin's new play!"/>
    <b v="0"/>
    <n v="3800"/>
    <n v="4000.22"/>
    <s v="successful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n v="2015"/>
    <x v="6"/>
    <x v="0"/>
  </r>
  <r>
    <n v="3493"/>
    <s v="Not Your Garden Variety Theater"/>
    <s v="We need your help purchasing a stage for our production of the Wizard of Oz! This program is helping children with autism. Thank you!"/>
    <b v="0"/>
    <n v="1500"/>
    <n v="1500"/>
    <s v="successful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  <n v="2014"/>
    <x v="6"/>
    <x v="1"/>
  </r>
  <r>
    <n v="3494"/>
    <s v="Special in a Bad Way"/>
    <s v="&quot;Special in a Bad Way&quot; is a comedy that questions American Public Schools in their treatment of the so called, 'learning disabled.'"/>
    <b v="0"/>
    <n v="400"/>
    <n v="400"/>
    <s v="successful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  <n v="2016"/>
    <x v="6"/>
    <x v="1"/>
  </r>
  <r>
    <n v="3495"/>
    <s v="The Village - one woman show"/>
    <s v="A one-woman show by Canadian artist Tina Milo. it is a multimedia show about an actress auditioning for a role of a depressed woman."/>
    <b v="0"/>
    <n v="5000"/>
    <n v="5343"/>
    <s v="successful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n v="2014"/>
    <x v="6"/>
    <x v="0"/>
  </r>
  <r>
    <n v="3496"/>
    <s v="Resurrecting LIZZIE BORDEN LIVE"/>
    <s v="A one-woman play based on Lizzie Borden who was accused of the brutal hatchet murders of her father and step-mother.  Workshop Oct NYC."/>
    <b v="0"/>
    <n v="3000"/>
    <n v="3732"/>
    <s v="successful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  <n v="2016"/>
    <x v="6"/>
    <x v="0"/>
  </r>
  <r>
    <n v="3497"/>
    <s v="Send SACKERSON to SD Fringe"/>
    <s v="We've been invited to the San Diego International Fringe Festival. Can you help us get there? Special performances in SLC and OREM."/>
    <b v="0"/>
    <n v="1551"/>
    <n v="1686"/>
    <s v="successful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n v="2016"/>
    <x v="6"/>
    <x v="0"/>
  </r>
  <r>
    <n v="3498"/>
    <s v="Mamahood: turn and face the strange"/>
    <s v="This solo show has the power to profoundly impact new mothers and those that love them and to educate &amp; change how we support them."/>
    <s v="horror"/>
    <n v="1650"/>
    <n v="1690"/>
    <s v="successful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  <n v="2016"/>
    <x v="6"/>
    <x v="0"/>
  </r>
  <r>
    <n v="3499"/>
    <s v="Fefu and Her Friends"/>
    <s v="Figure 8 Troupe's debut performance! A stunning piece of theatre written by premier female playwright Maria Irene Fornes."/>
    <b v="0"/>
    <n v="2000"/>
    <n v="2110"/>
    <s v="successful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  <n v="2015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b v="0"/>
    <n v="1000"/>
    <n v="1063"/>
    <s v="successful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  <n v="2016"/>
    <x v="6"/>
    <x v="0"/>
  </r>
  <r>
    <n v="3501"/>
    <s v="Pig by Alex Oates (London Run)"/>
    <s v="'Pig' by Alex Oates is an urgent and dark comedy with live music that discusses the vital issue of the state of our police force."/>
    <b v="0"/>
    <n v="1500"/>
    <n v="1510"/>
    <s v="successful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n v="2015"/>
    <x v="6"/>
    <x v="0"/>
  </r>
  <r>
    <n v="3502"/>
    <s v="Dickhead"/>
    <s v="Dickhead is a play about one man's struggle with the dicks in his head. If you want to know more stop being a twat and put out...please"/>
    <b v="0"/>
    <n v="4000"/>
    <n v="4216"/>
    <s v="successful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  <n v="2016"/>
    <x v="6"/>
    <x v="0"/>
  </r>
  <r>
    <n v="3503"/>
    <s v="Tarantella"/>
    <s v="A group of Sicilian immigrants in New York struggle to deal with conflict from both within the family and from without."/>
    <b v="0"/>
    <n v="2500"/>
    <n v="2689"/>
    <s v="successful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n v="2016"/>
    <x v="6"/>
    <x v="0"/>
  </r>
  <r>
    <n v="3504"/>
    <s v="Sterling Lion Theater Company"/>
    <s v="The Sterling Lion Theater Company is a non-profit theater group established for the benefit of the Connecticut lower Naugatuck Valley."/>
    <b v="0"/>
    <n v="1000"/>
    <n v="1000"/>
    <s v="successful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n v="2015"/>
    <x v="6"/>
    <x v="1"/>
  </r>
  <r>
    <n v="3505"/>
    <s v="Second Act: The Four Disgracers"/>
    <s v="Four myths._x000a_Four writers._x000a_Four new takes._x000a__x000a_The Four Disgracers comes to the stage to launch a new theatre group, Ixion."/>
    <b v="0"/>
    <n v="2500"/>
    <n v="2594"/>
    <s v="successful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n v="2014"/>
    <x v="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b v="0"/>
    <n v="3000"/>
    <n v="3045"/>
    <s v="successful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  <n v="2014"/>
    <x v="6"/>
    <x v="0"/>
  </r>
  <r>
    <n v="3507"/>
    <s v="The Chameleon Fools Theatre Troupe Project"/>
    <s v="Please help our troupe bring our first project from planning to reality! Join us on one exciting ride!"/>
    <b v="0"/>
    <n v="10000"/>
    <n v="10440"/>
    <s v="successful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  <n v="2016"/>
    <x v="6"/>
    <x v="0"/>
  </r>
  <r>
    <n v="3508"/>
    <s v="Roll The Dice Theatre Company"/>
    <s v="Roll The Dice Theatre Company revolves around taking risks in the game of life vicariously through beloved childhood games."/>
    <b v="0"/>
    <n v="100"/>
    <n v="180"/>
    <s v="successful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n v="2016"/>
    <x v="6"/>
    <x v="0"/>
  </r>
  <r>
    <n v="3509"/>
    <s v="PL@Y, an all-original fusion of comedy, rock, and dance"/>
    <s v="PL@Y is an original comedic fantasy spectacle inspired by the original music of the Amboys and classic rabbit-hole fiction archetypes"/>
    <b v="0"/>
    <n v="3000"/>
    <n v="3190"/>
    <s v="successful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  <n v="2014"/>
    <x v="6"/>
    <x v="0"/>
  </r>
  <r>
    <n v="3510"/>
    <s v="Shakespeare in the Park: Much Ado About Nothing"/>
    <s v="The Uncommon Loons return with Much Ado for a 2nd production of Shakespeare in Minnesota's Nature on the banks of the Mississippi!"/>
    <b v="0"/>
    <n v="900"/>
    <n v="905"/>
    <s v="successful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  <n v="2014"/>
    <x v="6"/>
    <x v="0"/>
  </r>
  <r>
    <n v="3511"/>
    <s v="Silent Planet"/>
    <s v="The world premiere of the first full-length play by Eve Leigh, at the intimate Finborough Theatre in London."/>
    <b v="0"/>
    <n v="1500"/>
    <n v="1518"/>
    <s v="successful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  <n v="2014"/>
    <x v="6"/>
    <x v="0"/>
  </r>
  <r>
    <n v="3512"/>
    <s v="With My Eyes Wide Open"/>
    <s v="We're making a hard hitting, innovative play which will open your eyes to what mental illness is like in the mind of the sufferer."/>
    <b v="0"/>
    <n v="1000"/>
    <n v="1000"/>
    <s v="successful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  <n v="2015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b v="0"/>
    <n v="2800"/>
    <n v="3315"/>
    <s v="successful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  <n v="2014"/>
    <x v="6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b v="0"/>
    <n v="500"/>
    <n v="550"/>
    <s v="successful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  <n v="2015"/>
    <x v="6"/>
    <x v="0"/>
  </r>
  <r>
    <n v="3515"/>
    <s v="Twelfth Night by William Shakespeare"/>
    <s v="We are casting an all-inclusive production of Shakespeare's Twelfth Night in a non-traditional performance space."/>
    <b v="0"/>
    <n v="3000"/>
    <n v="3080"/>
    <s v="successful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n v="2015"/>
    <x v="6"/>
    <x v="0"/>
  </r>
  <r>
    <n v="3516"/>
    <s v="The March of the Bonus Army"/>
    <s v="A new play about a lesser known yet pivotal event in American history, about a group of WWI Veterans fighting for their rights."/>
    <b v="0"/>
    <n v="2500"/>
    <n v="2500"/>
    <s v="successful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n v="2014"/>
    <x v="6"/>
    <x v="1"/>
  </r>
  <r>
    <n v="3517"/>
    <s v="A Bright Room Called Day by Tony Kushner"/>
    <s v="Support an outstanding cast of actors to take on a professional production of a masterpiece of modern theatre"/>
    <b v="0"/>
    <n v="4000"/>
    <n v="4000"/>
    <s v="successful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n v="2014"/>
    <x v="6"/>
    <x v="1"/>
  </r>
  <r>
    <n v="3518"/>
    <s v="BEASTS OF BAVERLY GROVE"/>
    <s v="One play.  Two theaters.  See the story from both sides and then decide for yourself - who are the BEASTS OF BAVERLY GROVE?"/>
    <b v="0"/>
    <n v="1500"/>
    <n v="1650.69"/>
    <s v="successful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  <n v="2014"/>
    <x v="6"/>
    <x v="0"/>
  </r>
  <r>
    <n v="3519"/>
    <s v="Bookstory"/>
    <s v="Bookstory is a tiny puppet musical with some very big ideas that tells the story of the story in the digital age"/>
    <b v="0"/>
    <n v="2000"/>
    <n v="2027"/>
    <s v="successful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  <n v="2015"/>
    <x v="6"/>
    <x v="0"/>
  </r>
  <r>
    <n v="3520"/>
    <s v="Protocols"/>
    <s v="Help us to bring &quot;Protocols&quot; at the 2015 Camden Fringe. The most controversial play of the year."/>
    <b v="0"/>
    <n v="2000"/>
    <n v="2015"/>
    <s v="successful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  <n v="2015"/>
    <x v="6"/>
    <x v="0"/>
  </r>
  <r>
    <n v="3521"/>
    <s v="As the Naked Lead the Blind (Play)"/>
    <s v="A professionally directed/acted workshop &amp; reading for a new play depicting sexual addiction and its crippling effect on relationships."/>
    <b v="0"/>
    <n v="350"/>
    <n v="593"/>
    <s v="successful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  <n v="2014"/>
    <x v="6"/>
    <x v="0"/>
  </r>
  <r>
    <n v="3522"/>
    <s v="'Over the Top: The true-life tale of Dorothy Lawrence'"/>
    <s v="New show with 2 performers and an original score, bringing the true story of this forgotten WW1 heroine to audiences in the southwest."/>
    <b v="0"/>
    <n v="1395"/>
    <n v="1395"/>
    <s v="successful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  <n v="2015"/>
    <x v="6"/>
    <x v="1"/>
  </r>
  <r>
    <n v="3523"/>
    <s v="Magnificence"/>
    <s v="An old play about our world. Set in 1970s England, Magnificence is a gut-wrenching story of radicalisation, idealism and pity."/>
    <b v="0"/>
    <n v="4000"/>
    <n v="4546"/>
    <s v="successful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  <n v="2016"/>
    <x v="6"/>
    <x v="0"/>
  </r>
  <r>
    <n v="3524"/>
    <s v="Sweet, Sweet Spirit"/>
    <s v="A West Texas matriarch is enraged by the news that her gay grandson has been the victim of a hate crime committed by his own father."/>
    <b v="0"/>
    <n v="10000"/>
    <n v="10156"/>
    <s v="successful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n v="2014"/>
    <x v="6"/>
    <x v="0"/>
  </r>
  <r>
    <n v="3525"/>
    <s v="Talk to Me Like The Rain and Let Me Listen"/>
    <s v="The Attic interns present Tennessee Williams's &quot;Talk to Me Like the Rain and Let Me Listen&quot; performing at The Flea Theater!"/>
    <b v="0"/>
    <n v="500"/>
    <n v="530"/>
    <s v="successful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n v="2015"/>
    <x v="6"/>
    <x v="0"/>
  </r>
  <r>
    <n v="3526"/>
    <s v="Human, Kind Theater Project"/>
    <s v="By day we perform Acts of Kindness, by night we perform free theater, all sustained by the love of our neighbors, not ticket prices."/>
    <b v="0"/>
    <n v="3300"/>
    <n v="3366"/>
    <s v="successful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n v="2016"/>
    <x v="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b v="0"/>
    <n v="6000"/>
    <n v="7015"/>
    <s v="successful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n v="2015"/>
    <x v="6"/>
    <x v="0"/>
  </r>
  <r>
    <n v="3528"/>
    <s v="World premiere of BIRTHDAY SUIT at the Old Red Lion"/>
    <s v="pluck. productions present their first four-week run - the world premiere of David K. Barnes' BIRTHDAY SUIT at the Old Red Lion."/>
    <b v="0"/>
    <n v="1650"/>
    <n v="1669"/>
    <s v="successful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  <n v="2016"/>
    <x v="6"/>
    <x v="0"/>
  </r>
  <r>
    <n v="3529"/>
    <s v="Face Off Theatre Company Inaugural Season 2015-2016"/>
    <s v="Partners w/the Black Arts &amp; Cultural Center; we use theatre to EDUCATE &amp; EMPOWER through diverse expressions of the human experience."/>
    <b v="0"/>
    <n v="500"/>
    <n v="660"/>
    <s v="successful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  <n v="2015"/>
    <x v="6"/>
    <x v="0"/>
  </r>
  <r>
    <n v="3530"/>
    <s v="Far From Fiction"/>
    <s v="â€œFar From Fictionâ€ is a powerful play, written by Sally Willis, offering insights into a new understanding of  female psychology."/>
    <b v="0"/>
    <n v="2750"/>
    <n v="2750"/>
    <s v="successful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n v="2016"/>
    <x v="6"/>
    <x v="1"/>
  </r>
  <r>
    <n v="3531"/>
    <s v="The Reinvention of Lily Johnson"/>
    <s v="A political comedy for a crazy election year"/>
    <b v="0"/>
    <n v="1000"/>
    <n v="1280"/>
    <s v="successful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  <n v="2016"/>
    <x v="6"/>
    <x v="0"/>
  </r>
  <r>
    <n v="3532"/>
    <s v="&quot;I Will Speak For Myself&quot;"/>
    <s v="Our goal: To produce a stirring one-woman show historically based on African-American womenâ€™s experiences, struggles, and journeys."/>
    <b v="0"/>
    <n v="960"/>
    <n v="1142"/>
    <s v="successful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  <n v="2014"/>
    <x v="6"/>
    <x v="0"/>
  </r>
  <r>
    <n v="3533"/>
    <s v="Young Philosophers Theater Company Winter Productions"/>
    <s v="Two shows! (we're feeling particularly ambitious). Help us produce Eurydice and The Effect of Gamma Rays on Man-in-the-Moon Marigolds!"/>
    <b v="0"/>
    <n v="500"/>
    <n v="631"/>
    <s v="successful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  <n v="2015"/>
    <x v="6"/>
    <x v="0"/>
  </r>
  <r>
    <n v="3534"/>
    <s v="Night of Ashes"/>
    <s v="A Theatrical Prequel to Hell's Rebels, the current Pathfinder Adventure Path from Paizo Publishing"/>
    <b v="0"/>
    <n v="5000"/>
    <n v="7810"/>
    <s v="successful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n v="2015"/>
    <x v="6"/>
    <x v="0"/>
  </r>
  <r>
    <n v="3535"/>
    <s v="Twelve Angry Women"/>
    <s v="On the 60th anniversary of Twelve Angry Men, 12 female writers create 12 short pieces about what makes them angry."/>
    <b v="0"/>
    <n v="2000"/>
    <n v="2063"/>
    <s v="successful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  <n v="2015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s v="Comedy"/>
    <n v="150"/>
    <n v="230"/>
    <s v="successful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  <n v="2015"/>
    <x v="6"/>
    <x v="0"/>
  </r>
  <r>
    <n v="3537"/>
    <s v="The Untold Tales of the Brothers Grimm"/>
    <s v="A fast-pace, zany comedy involving six actors performing seven usually untold Grimm Fairy Tales about giants, witches, demons and more!"/>
    <b v="0"/>
    <n v="675"/>
    <n v="1218"/>
    <s v="successful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  <n v="2014"/>
    <x v="6"/>
    <x v="0"/>
  </r>
  <r>
    <n v="3538"/>
    <s v="'Mooring' - Vocal Point Theatre Project"/>
    <s v="A play about riverside homelessness, inspired by true events. Shows at Brunel Museum, 240 Project and similar community organisations."/>
    <b v="0"/>
    <n v="2000"/>
    <n v="2569"/>
    <s v="successful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  <n v="2016"/>
    <x v="6"/>
    <x v="0"/>
  </r>
  <r>
    <n v="3539"/>
    <s v="Chokehold"/>
    <s v="A searing new play that takes  an unflinching look at the terrible costs of police shootings in the African American community."/>
    <b v="0"/>
    <n v="600"/>
    <n v="718"/>
    <s v="successful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  <n v="2016"/>
    <x v="6"/>
    <x v="0"/>
  </r>
  <r>
    <n v="3540"/>
    <s v="The Silence at the Song's End"/>
    <s v="A brand new stage adaptation of the Libby Purves/Nicholas Heiney book. A new work involving music, poetry and fajitas. #timetochange"/>
    <b v="0"/>
    <n v="300"/>
    <n v="369"/>
    <s v="successful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  <n v="2016"/>
    <x v="6"/>
    <x v="0"/>
  </r>
  <r>
    <n v="3541"/>
    <s v="Twelfth Night or What You Will"/>
    <s v="Yellowbelly Theatre needs your help to bring this incredible play of love, lust and mistaken identity to life in our debut performance!"/>
    <b v="0"/>
    <n v="1200"/>
    <n v="1260"/>
    <s v="successful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n v="2015"/>
    <x v="6"/>
    <x v="0"/>
  </r>
  <r>
    <n v="3542"/>
    <s v="Gifts of War"/>
    <s v="Ancient Greece. Giddy, champagne soaked debauchery celebrating the Trojan War's end leads to a shocking and deadly surprise."/>
    <b v="0"/>
    <n v="5500"/>
    <n v="5623"/>
    <s v="successful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n v="2014"/>
    <x v="6"/>
    <x v="0"/>
  </r>
  <r>
    <n v="3543"/>
    <s v="&quot;CIRQUE CAPRICIEUX, the greatest one woman show on earth&quot;"/>
    <s v="A circus theater show. An escaped carousel horse and a beautiful wire dancer let the fantasies run wild."/>
    <b v="0"/>
    <n v="1500"/>
    <n v="1570"/>
    <s v="successful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  <n v="2015"/>
    <x v="6"/>
    <x v="0"/>
  </r>
  <r>
    <n v="3544"/>
    <s v="Gruoch, or Lady Macbeth"/>
    <s v="Death &amp; Pretzels presents the world premiere of Paul Pasulka's Gruoch, or Lady Macbeth"/>
    <b v="0"/>
    <n v="2500"/>
    <n v="2500"/>
    <s v="successful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n v="2015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b v="0"/>
    <n v="250"/>
    <n v="251"/>
    <s v="successful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  <n v="2015"/>
    <x v="6"/>
    <x v="1"/>
  </r>
  <r>
    <n v="3546"/>
    <s v="2015 Philadelphia Premier: Bonhoeffer's Cost"/>
    <s v="Help us produce this revealing play about Nazi-resistance member Dietrich Bonhoeffer and his final years of incarceration during WWII."/>
    <b v="0"/>
    <n v="1100"/>
    <n v="1125"/>
    <s v="successful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  <n v="2015"/>
    <x v="6"/>
    <x v="0"/>
  </r>
  <r>
    <n v="3547"/>
    <s v="Tommy and Me by Ray Didinger - Theatre Exile"/>
    <s v="Help to bring this heart warming story of Ray Didinger's relationship with his boyhood hero Tommy McDonald to life."/>
    <b v="0"/>
    <n v="35000"/>
    <n v="40043.25"/>
    <s v="successful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n v="2016"/>
    <x v="6"/>
    <x v="0"/>
  </r>
  <r>
    <n v="3548"/>
    <s v="THE UNDERSTUDY @ WORKING STAGE"/>
    <s v="We're putting together a production of THE UNDERSTUDY by Theresa Rebeck and hope you'll help us share this story."/>
    <b v="0"/>
    <n v="2100"/>
    <n v="2140"/>
    <s v="successful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n v="2016"/>
    <x v="6"/>
    <x v="0"/>
  </r>
  <r>
    <n v="3549"/>
    <s v="The Munitionettes"/>
    <s v="Help us bring to life tales of hardship, danger and community of extraordinary women working in WW1 munitions factories."/>
    <b v="0"/>
    <n v="1000"/>
    <n v="1020"/>
    <s v="successful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  <n v="2015"/>
    <x v="6"/>
    <x v="0"/>
  </r>
  <r>
    <n v="3550"/>
    <s v="MOONFACE"/>
    <s v="MOONFACE explores the formative f***k-ups of adolescence. Fresh, incisive new writing. Monologue, movement and striking naturalism."/>
    <b v="0"/>
    <n v="2500"/>
    <n v="2620"/>
    <s v="successful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  <n v="2016"/>
    <x v="6"/>
    <x v="0"/>
  </r>
  <r>
    <n v="3551"/>
    <s v="2014 UASPA Theatre Showcase"/>
    <s v="UASPA is a performing arts high school producing its 2014 Theatre Showcase featuring our strongest performances and original work."/>
    <b v="0"/>
    <n v="1500"/>
    <n v="1527.5"/>
    <s v="successful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  <n v="2014"/>
    <x v="6"/>
    <x v="0"/>
  </r>
  <r>
    <n v="3552"/>
    <s v="Lock&amp;Key Theatre present 'Timon of Athens'"/>
    <s v="Support Lock&amp;Key Theatre's 'Timon of Athens' by donating to our printing! Every penny goes to posters, programmes, flyers and scripts."/>
    <b v="0"/>
    <n v="773"/>
    <n v="773"/>
    <s v="successful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n v="2014"/>
    <x v="6"/>
    <x v="1"/>
  </r>
  <r>
    <n v="3553"/>
    <s v="Coming Home"/>
    <s v="Professional actors bring to life the true stories of 5 African-Americans struggling with mental health and their search for healing."/>
    <b v="0"/>
    <n v="5500"/>
    <n v="5845"/>
    <s v="successful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  <n v="2015"/>
    <x v="6"/>
    <x v="0"/>
  </r>
  <r>
    <n v="3554"/>
    <s v="MASKS: Off-Broadway Debut"/>
    <s v="MASKS is a dramedy dealing with what it means to be alive, the reliability of identity, and what it means to suffer."/>
    <b v="0"/>
    <n v="5000"/>
    <n v="5671.11"/>
    <s v="successful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  <n v="2015"/>
    <x v="6"/>
    <x v="0"/>
  </r>
  <r>
    <n v="3555"/>
    <s v="Free Theatre for Kids: Baby Living Room"/>
    <s v="Baby Living Room is a project created by Spazio Farma Mestre for children: free theatre for kids as sustainable education for families"/>
    <b v="0"/>
    <n v="2400"/>
    <n v="2400"/>
    <s v="successful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n v="2016"/>
    <x v="6"/>
    <x v="1"/>
  </r>
  <r>
    <n v="3556"/>
    <s v="Immortal"/>
    <s v="'Immortal', a play about five English Air Bombers in WW2, is an exciting first project for the brand new Production Company, GreanTea."/>
    <b v="0"/>
    <n v="2200"/>
    <n v="2210"/>
    <s v="successful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  <n v="2014"/>
    <x v="6"/>
    <x v="1"/>
  </r>
  <r>
    <n v="3557"/>
    <s v="Good Bread Alley"/>
    <s v="A play by April Yvette Thompson. A Gullah Healer Woman and an Afro-Cuban Priest forge a new world of magic &amp; dreams in Jim Crow Miami."/>
    <b v="0"/>
    <n v="100000"/>
    <n v="100036"/>
    <s v="successful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n v="2014"/>
    <x v="6"/>
    <x v="1"/>
  </r>
  <r>
    <n v="3558"/>
    <s v="SPILL - A verbatim show about sex"/>
    <s v="We're making a show about sex. Because it's important, everyone wants to talk about it and it's at the start of everything."/>
    <b v="0"/>
    <n v="350"/>
    <n v="504"/>
    <s v="successful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  <n v="2015"/>
    <x v="6"/>
    <x v="0"/>
  </r>
  <r>
    <n v="3559"/>
    <s v="Let's Launch Disco Turtle Productions"/>
    <s v="A theatre company designed to help young people to come out of their shell. Offering workshops and original shows directly to schools."/>
    <b v="0"/>
    <n v="1000"/>
    <n v="1035"/>
    <s v="successful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  <n v="2015"/>
    <x v="6"/>
    <x v="0"/>
  </r>
  <r>
    <n v="3560"/>
    <s v="Book Club: A Comedy"/>
    <s v="The world premiere of an endearing play about love, friendship, men's styling putty, Dungeons &amp; Dragons &amp; our capacity for forbearance."/>
    <s v="Comedy"/>
    <n v="3200"/>
    <n v="3470"/>
    <s v="successful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  <n v="2015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b v="0"/>
    <n v="2500"/>
    <n v="2560"/>
    <s v="successful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  <n v="2015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b v="0"/>
    <n v="315"/>
    <n v="469"/>
    <s v="successful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  <n v="2016"/>
    <x v="6"/>
    <x v="0"/>
  </r>
  <r>
    <n v="3563"/>
    <s v="A History, w Nowell Edmurnds at the Edinburgh Fringe!"/>
    <s v="Written a solo show about celebrity, and I'll be performing it at the famous Just The Tonic this Edinburgh Fringe - Help me get there!"/>
    <b v="0"/>
    <n v="500"/>
    <n v="527.45000000000005"/>
    <s v="successful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  <n v="2016"/>
    <x v="6"/>
    <x v="0"/>
  </r>
  <r>
    <n v="3564"/>
    <s v="The Pillowman Aberdeen"/>
    <s v="Multi Award-Winng play THE PILLOWMAN coming to the Arts Centre Theatre, Aberdeen"/>
    <b v="0"/>
    <n v="1000"/>
    <n v="1005"/>
    <s v="successful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  <n v="2015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b v="0"/>
    <n v="900"/>
    <n v="1175"/>
    <s v="successful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  <n v="2014"/>
    <x v="6"/>
    <x v="0"/>
  </r>
  <r>
    <n v="3566"/>
    <s v="VANITY BITES BACK by Helen Duff"/>
    <s v="A &quot;bold, subversive and very funny&quot; clown cookery show about searching for self worth in a cheesecake - VAULT Festival &amp; Tour 2015"/>
    <b v="0"/>
    <n v="2000"/>
    <n v="2095"/>
    <s v="successful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  <n v="2014"/>
    <x v="6"/>
    <x v="0"/>
  </r>
  <r>
    <n v="3567"/>
    <s v="Back To Blackbrick- A new play with live music"/>
    <s v="First stage adaptation of Sarah Moore Fitzgerald's beautiful novel about Alzheimer's and time travel with a live folk score."/>
    <b v="0"/>
    <n v="1000"/>
    <n v="1088"/>
    <s v="successful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  <n v="2015"/>
    <x v="6"/>
    <x v="0"/>
  </r>
  <r>
    <n v="3568"/>
    <s v="The Fairy Tale: A Little Daylight"/>
    <s v="GK. Jr (for student actors 12 and under) will bring George Macdonald's story to life. 10+ speaking parts &amp; many non-speaking parts!"/>
    <b v="0"/>
    <n v="1000"/>
    <n v="1110"/>
    <s v="successful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  <n v="2014"/>
    <x v="6"/>
    <x v="0"/>
  </r>
  <r>
    <n v="3569"/>
    <s v="Green Light Productions produces theatre created by women"/>
    <s v="In 2015, Green Light is producing 3 shows of new plays exclusively written, directed and created by women- help make it happen!"/>
    <b v="0"/>
    <n v="5000"/>
    <n v="5024"/>
    <s v="successful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n v="2014"/>
    <x v="6"/>
    <x v="1"/>
  </r>
  <r>
    <n v="3570"/>
    <s v="The Lower Depths"/>
    <s v="Theatre Machine presents an all-new adaptation of Maxim Gorky's classic of Russian theatre, The Lower Depths."/>
    <b v="0"/>
    <n v="2000"/>
    <n v="2287"/>
    <s v="successful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  <n v="2014"/>
    <x v="6"/>
    <x v="0"/>
  </r>
  <r>
    <n v="3571"/>
    <s v="Cans at Theatre503"/>
    <s v="Support Kuleshovâ€™s first full length production; help to build the set and bring a fierce and important new play to life"/>
    <b v="0"/>
    <n v="1500"/>
    <n v="1831"/>
    <s v="successful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n v="2014"/>
    <x v="6"/>
    <x v="0"/>
  </r>
  <r>
    <n v="3572"/>
    <s v="Monster"/>
    <s v="A darkly comic one woman show by Abram Rooney as part of The Camden Fringe 2015."/>
    <b v="0"/>
    <n v="500"/>
    <n v="500"/>
    <s v="successful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  <n v="2015"/>
    <x v="6"/>
    <x v="1"/>
  </r>
  <r>
    <n v="3573"/>
    <s v="Licensed To Ill"/>
    <s v="London based theatre makers collaborating to create a new show about the history of HipHop."/>
    <b v="0"/>
    <n v="3000"/>
    <n v="3084"/>
    <s v="successful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  <n v="2014"/>
    <x v="6"/>
    <x v="0"/>
  </r>
  <r>
    <n v="3574"/>
    <s v="Galli Theater Fresh Start Fundraiser"/>
    <s v="Help Galli Theater continue to bring fairytales to children in English &amp; German in our theater and to institutions serving children."/>
    <b v="0"/>
    <n v="5800"/>
    <n v="6155"/>
    <s v="successful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n v="2014"/>
    <x v="6"/>
    <x v="0"/>
  </r>
  <r>
    <n v="3575"/>
    <s v="AnaiÌˆs Nin Goes to Hell"/>
    <s v="An island in hell. Cleopatra, Joan of Arc, &amp; Queen Victoria wait, trapped in the memory of who they were... until AnaiÌˆs Nin shows up."/>
    <b v="0"/>
    <n v="10000"/>
    <n v="10133"/>
    <s v="successful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n v="2016"/>
    <x v="6"/>
    <x v="0"/>
  </r>
  <r>
    <n v="3576"/>
    <s v="Vote for Next Season's Shows!"/>
    <s v="Vote here for whatever show you want to see next year! No gimmick, no stretch goals, just a simple vote and a free ticket."/>
    <b v="0"/>
    <n v="100"/>
    <n v="100"/>
    <s v="successful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n v="2016"/>
    <x v="6"/>
    <x v="1"/>
  </r>
  <r>
    <n v="3577"/>
    <s v="The Laramie Project in Utah County"/>
    <s v="Our goal is to bring this story of one town's processing of tragedy and their own community identity to Utah County."/>
    <b v="0"/>
    <n v="600"/>
    <n v="780"/>
    <s v="successful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  <n v="2015"/>
    <x v="6"/>
    <x v="0"/>
  </r>
  <r>
    <n v="3578"/>
    <s v="Home"/>
    <s v="An unsparing, slightly surreal look at the effects of the private rented sector on two young women. Based on real events."/>
    <b v="0"/>
    <n v="1500"/>
    <n v="1500.2"/>
    <s v="successful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n v="2016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b v="0"/>
    <n v="500"/>
    <n v="500"/>
    <s v="successful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  <n v="2016"/>
    <x v="6"/>
    <x v="1"/>
  </r>
  <r>
    <n v="3580"/>
    <s v="Annabel Lost"/>
    <s v="Annabel Lost combines visual art and performance poetry to tell the story of two orphaned refugees, Quetzal and Rhime."/>
    <b v="0"/>
    <n v="900"/>
    <n v="1025"/>
    <s v="successful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  <n v="2015"/>
    <x v="6"/>
    <x v="0"/>
  </r>
  <r>
    <n v="3581"/>
    <s v="Get FREAK to the Edinburgh Fringe"/>
    <s v="An extraordinary, punchy and provocative new play, providing a voice for women to address their sexuality and self worth. #EDFREAK"/>
    <b v="0"/>
    <n v="1500"/>
    <n v="1500"/>
    <s v="successful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  <n v="2014"/>
    <x v="6"/>
    <x v="1"/>
  </r>
  <r>
    <n v="3582"/>
    <s v="REALLY REALLY"/>
    <s v="A contemporary American play touching on the scorching realities of growing up in the Millennial generation."/>
    <b v="0"/>
    <n v="1000"/>
    <n v="2870"/>
    <s v="successful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  <n v="2016"/>
    <x v="6"/>
    <x v="0"/>
  </r>
  <r>
    <n v="3583"/>
    <s v="The Tragedy of Mario and Juliet"/>
    <s v="Bumbling architect Romeo and handsome contractor Mario meet their match while building a balcony for Verona, NJ siren, Juliet."/>
    <b v="0"/>
    <n v="3000"/>
    <n v="3255"/>
    <s v="successful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n v="2016"/>
    <x v="6"/>
    <x v="0"/>
  </r>
  <r>
    <n v="3584"/>
    <s v="Pramkicker - Edinburgh and Beyond"/>
    <s v="Critically-acclaimed Old Trunk are back with their new play. _x000a_PRAMKICKER. _x000a__x000a_Written by Sadie Hasler &amp; directed by Sarah Mayhew."/>
    <b v="0"/>
    <n v="3000"/>
    <n v="3465"/>
    <s v="successful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n v="2015"/>
    <x v="6"/>
    <x v="0"/>
  </r>
  <r>
    <n v="3585"/>
    <s v="The Lost Boy (a play)"/>
    <s v="The world premiere of a play, a true story about love, loss, and a man reaching back in time as the only way to move forward."/>
    <b v="0"/>
    <n v="3400"/>
    <n v="4050"/>
    <s v="successful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n v="2014"/>
    <x v="6"/>
    <x v="0"/>
  </r>
  <r>
    <n v="3586"/>
    <s v="Actors &amp; Musicians who are Blind or Autistic"/>
    <s v="See Theatre In A New Light"/>
    <b v="0"/>
    <n v="7500"/>
    <n v="8207"/>
    <s v="successful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n v="2016"/>
    <x v="6"/>
    <x v="0"/>
  </r>
  <r>
    <n v="3587"/>
    <s v="Blue Stockings @ The Cockpit Theatre"/>
    <s v="The GSA BA (Hons) Acting class of 2016 are taking a transfer of their GSA Production to The Cockpit Theatre in London"/>
    <b v="0"/>
    <n v="500"/>
    <n v="633"/>
    <s v="successful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  <n v="2016"/>
    <x v="6"/>
    <x v="0"/>
  </r>
  <r>
    <n v="3588"/>
    <s v="MENTAL Play short-tour 2015!"/>
    <s v="Touring the fast-paced, playful and poignant story of three twenty-somethings in a mental-health support group."/>
    <b v="0"/>
    <n v="200"/>
    <n v="201"/>
    <s v="successful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  <n v="2015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b v="0"/>
    <n v="4000"/>
    <n v="5100"/>
    <s v="successful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  <n v="2015"/>
    <x v="6"/>
    <x v="0"/>
  </r>
  <r>
    <n v="3590"/>
    <s v="The Glasshouse"/>
    <s v="Two men on trial for desertion, confined within a Glasshouse. How long can friendship last? How much can a man stand before he breaks?"/>
    <b v="0"/>
    <n v="5000"/>
    <n v="5003"/>
    <s v="successful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  <n v="2014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b v="0"/>
    <n v="700"/>
    <n v="1225"/>
    <s v="successful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  <n v="2014"/>
    <x v="6"/>
    <x v="0"/>
  </r>
  <r>
    <n v="3592"/>
    <s v="boom- a play by Peter Sinn Nachtrieb"/>
    <s v="Sex. Fish. A COMET THAT DESTROYS THE WORLD. boom a play by Peter Sinn Nachtrieb- Feb 19-21 at The Bridge in NYC."/>
    <b v="0"/>
    <n v="2000"/>
    <n v="2545"/>
    <s v="successful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n v="2014"/>
    <x v="6"/>
    <x v="0"/>
  </r>
  <r>
    <n v="3593"/>
    <s v="&quot;Lucy &amp; Vincente&quot; A New Play about Lucille Ball"/>
    <s v="A staged reading for &quot;Lucy &amp; Vincente&quot; in NYC. A new play about Lucille Ball &amp; Vincente Minnelli in Hollywood, 1953."/>
    <b v="0"/>
    <n v="3000"/>
    <n v="3319"/>
    <s v="successful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  <n v="2014"/>
    <x v="6"/>
    <x v="0"/>
  </r>
  <r>
    <n v="3594"/>
    <s v="HEDDA"/>
    <s v="An adaptation that realizes the internal struggle of Ibsenâ€™s most renowned protagonist as she traverses a claustrophobic social world"/>
    <b v="0"/>
    <n v="1600"/>
    <n v="2015"/>
    <s v="successful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  <n v="2016"/>
    <x v="6"/>
    <x v="0"/>
  </r>
  <r>
    <n v="3595"/>
    <s v="The Flu Season"/>
    <s v="A new theatre company staging Will Eno's The Flu Season in Seattle"/>
    <b v="0"/>
    <n v="2600"/>
    <n v="3081"/>
    <s v="successful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  <n v="2015"/>
    <x v="6"/>
    <x v="0"/>
  </r>
  <r>
    <n v="3596"/>
    <s v="SHADFLY - NEW PLAY AT THE ARTS PROJECT"/>
    <s v="A play about the last eight years of the life of Egon Schiele, one of the most influential Austrian Expressionist artists."/>
    <b v="0"/>
    <n v="1100"/>
    <n v="1185"/>
    <s v="successful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  <n v="2014"/>
    <x v="6"/>
    <x v="0"/>
  </r>
  <r>
    <n v="3597"/>
    <s v="Akvavit Theatre presents NOTHING OF ME by Arne Lygre"/>
    <s v="&quot;I think that I have my own will. I can stop this, I tell myself. But it's not true.&quot;"/>
    <b v="0"/>
    <n v="2500"/>
    <n v="2565"/>
    <s v="successful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  <n v="2016"/>
    <x v="6"/>
    <x v="0"/>
  </r>
  <r>
    <n v="3598"/>
    <s v="Cinderella"/>
    <s v="River City Theatre Company needs your support as we embark on our thirteenth production, CINDERELLA!"/>
    <b v="0"/>
    <n v="1000"/>
    <n v="1101"/>
    <s v="successful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  <n v="2014"/>
    <x v="6"/>
    <x v="0"/>
  </r>
  <r>
    <n v="3599"/>
    <s v="Promised Land"/>
    <s v="Help Chrysalis get this production off the ground!  An original play, we only need $500 to get this production on its feet!"/>
    <b v="0"/>
    <n v="500"/>
    <n v="1010"/>
    <s v="successful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  <n v="2015"/>
    <x v="6"/>
    <x v="0"/>
  </r>
  <r>
    <n v="3600"/>
    <s v="Pariah"/>
    <s v="The First Play From The Man Who Brought You The Black James Bond!"/>
    <b v="0"/>
    <n v="10"/>
    <n v="13"/>
    <s v="successful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n v="2016"/>
    <x v="6"/>
    <x v="0"/>
  </r>
  <r>
    <n v="3601"/>
    <s v="Pink Confetti at The Courtyard Theatre, Hoxton"/>
    <s v="New play 'Pink Confetti' by Paul Roberts at The Courtyard Theatre produced by Etch and directed by Oliver Dawe."/>
    <b v="0"/>
    <n v="2000"/>
    <n v="2087"/>
    <s v="successful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n v="2014"/>
    <x v="6"/>
    <x v="0"/>
  </r>
  <r>
    <n v="3602"/>
    <s v="Red Lion Theatre Presents Shakespeare's Macbeth"/>
    <s v="A student directed and student performed production of Shakespeare's Macbeth in Milwaukee's beautiful Lake Park on June 3rd &amp; 4th"/>
    <b v="0"/>
    <n v="4000"/>
    <n v="4002"/>
    <s v="successful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  <n v="2016"/>
    <x v="6"/>
    <x v="1"/>
  </r>
  <r>
    <n v="3603"/>
    <s v="Thank You For Waiting"/>
    <s v="Help produce &quot;Thank You For Waiting,&quot; a new play that explores friendship, loss, and mental illness, at the 2016 Frigid Festival!"/>
    <b v="0"/>
    <n v="1500"/>
    <n v="2560"/>
    <s v="successful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  <n v="2015"/>
    <x v="6"/>
    <x v="0"/>
  </r>
  <r>
    <n v="3604"/>
    <s v="Suddenly Split &amp; Swiping Over"/>
    <s v="â€œSuddenly Split &amp; Swiping Overâ€ is a sassy and heartfelt one-woman show about ending a longterm relationship and starting over."/>
    <b v="0"/>
    <n v="3000"/>
    <n v="3385"/>
    <s v="successful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  <n v="2016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b v="0"/>
    <n v="250"/>
    <n v="460"/>
    <s v="successful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  <n v="2016"/>
    <x v="6"/>
    <x v="0"/>
  </r>
  <r>
    <n v="3606"/>
    <s v="Critical Ambition - BLINK by Phil Porter"/>
    <s v="Support Swansea's youngest theatre company Critical Ambition, in their co-production of BLINK with Volcano and The Other Room."/>
    <b v="0"/>
    <n v="3000"/>
    <n v="3908"/>
    <s v="successful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  <n v="2016"/>
    <x v="6"/>
    <x v="0"/>
  </r>
  <r>
    <n v="3607"/>
    <s v="E15 at The Pleasance and CPT"/>
    <s v="'E15' is a verbatim project that looks at the story of the Focus E15 Campaign"/>
    <b v="0"/>
    <n v="550"/>
    <n v="580"/>
    <s v="successful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  <n v="2015"/>
    <x v="6"/>
    <x v="0"/>
  </r>
  <r>
    <n v="3608"/>
    <s v="Petrification"/>
    <s v="Help us get the show on the road! Petrification is a new play about home, memory and identity and we need your help to tour."/>
    <b v="0"/>
    <n v="800"/>
    <n v="800"/>
    <s v="successful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  <n v="2016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b v="0"/>
    <n v="1960"/>
    <n v="3005"/>
    <s v="successful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  <n v="2016"/>
    <x v="6"/>
    <x v="0"/>
  </r>
  <r>
    <n v="3610"/>
    <s v="The Florence Company presents 'America'"/>
    <s v="The Florence Company premieres its first stage play at the Chelsea Theatre in London with an original piece of writing"/>
    <b v="0"/>
    <n v="1000"/>
    <n v="1623"/>
    <s v="successful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  <n v="2015"/>
    <x v="6"/>
    <x v="0"/>
  </r>
  <r>
    <n v="3611"/>
    <s v="Xavier Project: Leftovers"/>
    <s v="How do you retain a sense identity after losing your home, your family and your country? Leftovers is a play about refugees in Nairobi."/>
    <b v="0"/>
    <n v="2500"/>
    <n v="3400"/>
    <s v="successful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  <n v="2015"/>
    <x v="6"/>
    <x v="0"/>
  </r>
  <r>
    <n v="3612"/>
    <s v="Welcome Back To Harlem: A Hellfighter's Story"/>
    <s v="A Harlem Hellfighter struggles to re-integrate into his community after heroically fighting for his country in WW1."/>
    <b v="0"/>
    <n v="5000"/>
    <n v="7220"/>
    <s v="successful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n v="2014"/>
    <x v="6"/>
    <x v="0"/>
  </r>
  <r>
    <n v="3613"/>
    <s v="HIS NAME IS ARTHUR HOLMBERG"/>
    <s v="a woman walks into a bar except she looks like a man and no one's serving drinks. one night only"/>
    <b v="0"/>
    <n v="1250"/>
    <n v="1250"/>
    <s v="successful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n v="2014"/>
    <x v="6"/>
    <x v="1"/>
  </r>
  <r>
    <n v="3614"/>
    <s v="Gruesome Playground Injuries"/>
    <s v="A production of &quot;Gruesome Playground Injuries&quot; by Rajiv Joseph July 24th-August 9th at The Bakery in Denver, CO."/>
    <b v="0"/>
    <n v="2500"/>
    <n v="2520"/>
    <s v="successful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  <n v="2015"/>
    <x v="6"/>
    <x v="0"/>
  </r>
  <r>
    <n v="3615"/>
    <s v="See Bob Run by Daniel MacIvor"/>
    <s v="Bob is on the road. Bob is on the run. But from what? Will she make it to her destination and what will she find whens she gets there?"/>
    <b v="0"/>
    <n v="2500"/>
    <n v="2670"/>
    <s v="successful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  <n v="2015"/>
    <x v="6"/>
    <x v="0"/>
  </r>
  <r>
    <n v="3616"/>
    <s v="Taming of the Shrew - New Wimbledon Theatre"/>
    <s v="A vibrant, gender-inverted film-noir adaptation of Shakespeare's brutal comedy Taming of the Shrew, a visceral physical spectacle."/>
    <b v="0"/>
    <n v="2500"/>
    <n v="3120"/>
    <s v="successful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  <n v="2015"/>
    <x v="6"/>
    <x v="0"/>
  </r>
  <r>
    <n v="3617"/>
    <s v="One Good Night by Aisling Caffrey"/>
    <s v="Venue hire and payment of designer for a darkly comic, all female play about power - losing it, wanting it and fighting to get it back"/>
    <b v="0"/>
    <n v="740"/>
    <n v="880"/>
    <s v="successful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  <n v="2017"/>
    <x v="6"/>
    <x v="0"/>
  </r>
  <r>
    <n v="3618"/>
    <s v="Checkpoint 22"/>
    <s v="The play yet to be described as &quot;A surefire Edinburgh Fringe Festival Cult Hit&quot;. Coming to the Underbelly, Edinburgh, 5th-30th August."/>
    <b v="0"/>
    <n v="2000"/>
    <n v="2020"/>
    <s v="successful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  <n v="2015"/>
    <x v="6"/>
    <x v="0"/>
  </r>
  <r>
    <n v="3619"/>
    <s v="VST presents Sincerity Forever"/>
    <s v="We are a fledgling theatre company based in Atlanta looking to fund our first show, Sincerity Forever by playwright Mac Wellman."/>
    <b v="0"/>
    <n v="1000"/>
    <n v="1130"/>
    <s v="successful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  <n v="2016"/>
    <x v="6"/>
    <x v="0"/>
  </r>
  <r>
    <n v="3620"/>
    <s v="The Irish play MISTERMAN by Enda Walsh, heads to Boulder"/>
    <s v="An Irish show about mental illness though the eyes of the man experiencing it. Support this show and help get it to Boulder and NYC."/>
    <b v="0"/>
    <n v="10500"/>
    <n v="11045"/>
    <s v="successful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n v="2015"/>
    <x v="6"/>
    <x v="0"/>
  </r>
  <r>
    <n v="3621"/>
    <s v="EverScape"/>
    <s v="Bare Theatre and Sonorous Road collaborate on the NC debut of  Allan Maule's gamer fantasy play that was extended in New York."/>
    <b v="0"/>
    <n v="3000"/>
    <n v="3292"/>
    <s v="successful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  <n v="2016"/>
    <x v="6"/>
    <x v="0"/>
  </r>
  <r>
    <n v="3622"/>
    <s v="Shakespeare's Pericles, Prince of Tyre"/>
    <s v="5 actors. 39 characters. 1 epic adventure. Presented by the Cradle Theatre Company."/>
    <b v="0"/>
    <n v="1000"/>
    <n v="1000.99"/>
    <s v="successful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  <n v="2014"/>
    <x v="6"/>
    <x v="1"/>
  </r>
  <r>
    <n v="3623"/>
    <s v="Since I've Been Here"/>
    <s v="An original play exploring the complications of romantic relationships in all forms."/>
    <b v="0"/>
    <n v="2500"/>
    <n v="3000"/>
    <s v="successful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  <n v="2014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b v="0"/>
    <n v="3000"/>
    <n v="3148"/>
    <s v="successful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  <n v="2016"/>
    <x v="6"/>
    <x v="0"/>
  </r>
  <r>
    <n v="3625"/>
    <s v="Village Pub Theatre- FRINGE 2015"/>
    <s v="Help us run Leithâ€™s acclaimed, year round pub theatre VPT as part of Edinburgh Fringe 2015. Presenting 72 short plays over two weeks."/>
    <b v="0"/>
    <n v="3000"/>
    <n v="3080"/>
    <s v="successful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  <n v="2015"/>
    <x v="6"/>
    <x v="0"/>
  </r>
  <r>
    <n v="3626"/>
    <s v="These are your lives."/>
    <s v="The first four-week performance run for our dance-theatre company, Geste Records, to be performed at The Yard Theatre in September."/>
    <b v="0"/>
    <n v="4000"/>
    <n v="4073"/>
    <s v="successful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  <n v="2014"/>
    <x v="6"/>
    <x v="0"/>
  </r>
  <r>
    <n v="3627"/>
    <s v="One Shot Theatre Company"/>
    <s v="One Shot Theatre Company is an organization that promotes youth theatre for social change, putting on shows that open a social dialogue"/>
    <b v="0"/>
    <n v="2000"/>
    <n v="2000"/>
    <s v="successful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  <n v="2016"/>
    <x v="6"/>
    <x v="1"/>
  </r>
  <r>
    <n v="3628"/>
    <s v="Blast From the Past"/>
    <s v="I am asking for public funding to help put together a musical tribute titled &quot;Blast From The Past&quot; reenacting famous HipHop, RnB acts."/>
    <b v="0"/>
    <n v="100000"/>
    <n v="0"/>
    <s v="failed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n v="2015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b v="0"/>
    <n v="1000000"/>
    <n v="2"/>
    <s v="failed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  <n v="2016"/>
    <x v="40"/>
    <x v="1"/>
  </r>
  <r>
    <n v="3630"/>
    <s v="Jeremy Kyle- The Opera"/>
    <s v="The Jeremy Kyle Show offers so much subject matter to create an opera with.  Along with his brilliant put downs it could be excellent!"/>
    <b v="0"/>
    <n v="3000"/>
    <n v="1"/>
    <s v="failed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  <n v="2014"/>
    <x v="40"/>
    <x v="1"/>
  </r>
  <r>
    <n v="3631"/>
    <s v="Evo: An Original Rock Opera"/>
    <s v="A revival of Shadowbox Live's Off-Broadway Rock Opera to uncompromisingly explore the darker urges of humankind. But we need your help!"/>
    <b v="0"/>
    <n v="17100"/>
    <n v="8725"/>
    <s v="failed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n v="2014"/>
    <x v="40"/>
    <x v="1"/>
  </r>
  <r>
    <n v="3632"/>
    <s v="Some Enchanted Evening UK TOUR"/>
    <s v="A professional musical revue. First performed in 2013 as a short tour, to be embarking on a full length tour across the UK in 2015!"/>
    <b v="0"/>
    <n v="500"/>
    <n v="100"/>
    <s v="failed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n v="2014"/>
    <x v="40"/>
    <x v="1"/>
  </r>
  <r>
    <n v="3633"/>
    <s v="SMOKEY AND THE BANDIT: THE MUSICAL"/>
    <s v="SMOKEY AND THE BANDIT: THE MUSICAL_x000a_The classic film, characters and music you love, on stage, LIVE!"/>
    <b v="0"/>
    <n v="5000"/>
    <n v="1762"/>
    <s v="failed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n v="2016"/>
    <x v="40"/>
    <x v="1"/>
  </r>
  <r>
    <n v="3634"/>
    <s v="Alice - A New Musical"/>
    <s v="Alice is an original musical for all ages with a unique new story based on Alice's Adventures in Wonderland, premiering in summer 2017."/>
    <b v="0"/>
    <n v="75000"/>
    <n v="3185"/>
    <s v="failed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n v="2016"/>
    <x v="40"/>
    <x v="1"/>
  </r>
  <r>
    <n v="3635"/>
    <s v="Mary's Son"/>
    <s v="Mary's Son is a pop opera about Jesus and the hope he brings to all people."/>
    <b v="0"/>
    <n v="3500"/>
    <n v="1276"/>
    <s v="failed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n v="2016"/>
    <x v="40"/>
    <x v="1"/>
  </r>
  <r>
    <n v="3636"/>
    <s v="The Brother's of B-Block"/>
    <s v="The Brotherâ€™s of B-block is a musical play. A new take on &quot;OZ&quot; _x000a_The Wizard of OZ meets HBO's OZ."/>
    <b v="0"/>
    <n v="150000"/>
    <n v="0"/>
    <s v="failed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n v="2015"/>
    <x v="40"/>
    <x v="1"/>
  </r>
  <r>
    <n v="3637"/>
    <s v="The Ballad of Downtown Jake"/>
    <s v="THE BALLAD OF DOWNTOWN JAKE is a newly created contemporary music drama that is schedule to premiere in Phoenix, AZ in March 2015."/>
    <b v="0"/>
    <n v="3000"/>
    <n v="926"/>
    <s v="failed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n v="2014"/>
    <x v="40"/>
    <x v="1"/>
  </r>
  <r>
    <n v="3638"/>
    <s v="Project Hedwig and the Angry Inch"/>
    <s v="A rock and roll journey that explores love, loss, redemption, duality and ascension."/>
    <b v="0"/>
    <n v="3300"/>
    <n v="216"/>
    <s v="failed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  <n v="2015"/>
    <x v="40"/>
    <x v="1"/>
  </r>
  <r>
    <n v="3639"/>
    <s v="POE!"/>
    <s v="POE is a tragicomic musical about the life and works of Edgar Poe, with Death as his therapist helping him find peace in the beyond."/>
    <b v="0"/>
    <n v="25000"/>
    <n v="1"/>
    <s v="failed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  <n v="2016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b v="0"/>
    <n v="1000"/>
    <n v="55"/>
    <s v="failed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n v="2015"/>
    <x v="40"/>
    <x v="1"/>
  </r>
  <r>
    <n v="3641"/>
    <s v="THE PRYOR EMPIRE: A RICHARD PRYOR TRIBUTE"/>
    <s v="See Pryor from his teenage years to his last breath featuring his past wives, closest friends. &amp; his fan favorite character Mudbone."/>
    <b v="0"/>
    <n v="3000"/>
    <n v="0"/>
    <s v="failed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n v="2014"/>
    <x v="40"/>
    <x v="1"/>
  </r>
  <r>
    <n v="3642"/>
    <s v="My own musical"/>
    <s v="All the world's a stage..._x000a_It is my biggest dream to perform my own, selfcreated musical with lots of kids as big as I am able to."/>
    <b v="0"/>
    <n v="700"/>
    <n v="15"/>
    <s v="failed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  <n v="2015"/>
    <x v="40"/>
    <x v="1"/>
  </r>
  <r>
    <n v="3643"/>
    <s v="Puberty: The Musical"/>
    <s v="It feels like the first time. Like the very first time everyone's coming-of-age comes to the stage. Think 'Wicked', with bad acne."/>
    <b v="0"/>
    <n v="25000"/>
    <n v="0"/>
    <s v="failed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n v="2015"/>
    <x v="40"/>
    <x v="1"/>
  </r>
  <r>
    <n v="3644"/>
    <s v="SHS presents Rodgers and Hammerstein's Cinderella"/>
    <s v="We are the Saugerties High School drama club. Please help us create our musical to keep theater alive!"/>
    <b v="0"/>
    <n v="5000"/>
    <n v="821"/>
    <s v="failed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n v="2016"/>
    <x v="40"/>
    <x v="1"/>
  </r>
  <r>
    <n v="3645"/>
    <s v="If the Shoe Fits"/>
    <s v="This new musical comedy empowers women and girls of all ages to be themselves in their shoes, whatever shoes they choose."/>
    <b v="0"/>
    <n v="1000"/>
    <n v="1"/>
    <s v="failed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  <n v="2016"/>
    <x v="40"/>
    <x v="1"/>
  </r>
  <r>
    <n v="3646"/>
    <s v="Our Sacred Honor"/>
    <s v="Develop demo materials for new, true story of teen Revolutionary War heroes - for hybrid film/live stage musical"/>
    <b v="0"/>
    <n v="10000"/>
    <n v="481"/>
    <s v="failed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  <n v="2015"/>
    <x v="40"/>
    <x v="1"/>
  </r>
  <r>
    <n v="3647"/>
    <s v="Zachariah Sheldon: A musical to chill your blood"/>
    <s v="Zachariah Sheldon is a brilliant, darkly twisted brand new musical with music from Mark Newton and script by Anthony Wilkes"/>
    <b v="0"/>
    <n v="500"/>
    <n v="30"/>
    <s v="failed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n v="2016"/>
    <x v="40"/>
    <x v="1"/>
  </r>
  <r>
    <n v="3648"/>
    <s v="Moth Theater Lives"/>
    <s v="Help Moth Live! Support Moth and its artist collective to achieve its 2014/15 season."/>
    <b v="0"/>
    <n v="40000"/>
    <n v="40153"/>
    <s v="successful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n v="2014"/>
    <x v="6"/>
    <x v="1"/>
  </r>
  <r>
    <n v="3649"/>
    <s v="Honest Aesop's Fables - Tall tales for short people"/>
    <s v="Monies raised will help offset production costs of  transportation of set and actors, theatre rental and advertising costs."/>
    <b v="0"/>
    <n v="750"/>
    <n v="780"/>
    <s v="successful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n v="2014"/>
    <x v="6"/>
    <x v="0"/>
  </r>
  <r>
    <n v="3650"/>
    <s v="Weald at The Finborough Theatre"/>
    <s v="A terse and delicate dissection of male emotions from a rural perspective: fathers and sons, legacy and heritage, molasses and mud."/>
    <b v="0"/>
    <n v="500"/>
    <n v="500"/>
    <s v="successful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  <n v="2016"/>
    <x v="6"/>
    <x v="1"/>
  </r>
  <r>
    <n v="3651"/>
    <s v="Staged Reading of &quot;The Rise and Fall of Little Voice&quot;"/>
    <s v="A Chicago staged reading of Jim Cartwright's 1992 play-with-music, &quot;The Rise and Fall of Little Voice.&quot;"/>
    <b v="0"/>
    <n v="500"/>
    <n v="520"/>
    <s v="successful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  <n v="2014"/>
    <x v="6"/>
    <x v="0"/>
  </r>
  <r>
    <n v="3652"/>
    <s v="A Midsummer Night's Dream"/>
    <s v="A new take on a classic. Under the direction of Rosanna Saracino, We are exploring the darker elements of A Midsummer Night's Dream."/>
    <b v="0"/>
    <n v="300"/>
    <n v="752"/>
    <s v="successful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  <n v="2016"/>
    <x v="6"/>
    <x v="0"/>
  </r>
  <r>
    <n v="3653"/>
    <s v="ALLIE"/>
    <s v="ALLIE is a new dark comedy play which will premiere at the Edinburgh Festival Fringe 2015. Written and produced by Ruaraidh Murray."/>
    <b v="0"/>
    <n v="2000"/>
    <n v="2010"/>
    <s v="successful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  <n v="2015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s v="Comedy"/>
    <n v="1500"/>
    <n v="2616"/>
    <s v="successful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  <n v="2016"/>
    <x v="6"/>
    <x v="0"/>
  </r>
  <r>
    <n v="3655"/>
    <s v="The Tumbleweed Zephyr"/>
    <s v="All aboard for the world premiere of a new steampunk-inspired train adventure play, written by Maggie Lee and directed by Amy Poisson!"/>
    <b v="0"/>
    <n v="5000"/>
    <n v="5813"/>
    <s v="successful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  <n v="2015"/>
    <x v="6"/>
    <x v="0"/>
  </r>
  <r>
    <n v="3656"/>
    <s v="AG Theater RÃ¤mibÃ¼hl Projekt 2017"/>
    <s v="Auch dieses Jahr soll wieder unter der Leitung von Christian Seiler &amp; Bruno Catalano ein Projekt der AG Theater stattfinden."/>
    <b v="0"/>
    <n v="5000"/>
    <n v="5291"/>
    <s v="successful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n v="2017"/>
    <x v="6"/>
    <x v="0"/>
  </r>
  <r>
    <n v="3657"/>
    <s v="Teaterforestilling: Shakespeare patchwork"/>
    <s v="Vi mindes 400-Ã¥ret for Shakespeares dÃ¸d ved at producere en forestilling, som indeholder alt det, som vi kender Shakespeare for."/>
    <b v="0"/>
    <n v="2000"/>
    <n v="2215"/>
    <s v="successful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n v="2016"/>
    <x v="6"/>
    <x v="0"/>
  </r>
  <r>
    <n v="3658"/>
    <s v="Mr. Marmalade"/>
    <s v="Life is hard when your own imaginary friend can't make time for you."/>
    <b v="0"/>
    <n v="1500"/>
    <n v="1510"/>
    <s v="successful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  <n v="2014"/>
    <x v="6"/>
    <x v="0"/>
  </r>
  <r>
    <n v="3659"/>
    <s v="Reality of Love Remix (Love in Disguise)"/>
    <s v="We want you to analyze while we dramatize if people who romanticize can recognize true love in a disguise."/>
    <b v="0"/>
    <n v="3000"/>
    <n v="3061"/>
    <s v="successful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n v="2015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b v="0"/>
    <n v="250"/>
    <n v="250"/>
    <s v="successful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  <n v="2014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b v="0"/>
    <n v="3000"/>
    <n v="3330"/>
    <s v="successful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  <n v="2016"/>
    <x v="6"/>
    <x v="0"/>
  </r>
  <r>
    <n v="3662"/>
    <s v="Searching for Tookoolito. An Inuk Woman's Arctic Expedition."/>
    <s v="I'm an Inuit playwright chosen for the esteemed Arctic Circle Residency in Svalbard to write about 1800's Inuk woman guide, Tookoolito."/>
    <b v="0"/>
    <n v="8000"/>
    <n v="8114"/>
    <s v="successful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n v="2015"/>
    <x v="6"/>
    <x v="0"/>
  </r>
  <r>
    <n v="3663"/>
    <s v="IHDC's 2017 Pantomime - Jack and the Beanstalk"/>
    <s v="Each year our community comes together to put on a fun and funny family show. We need your help to keep our annual event going."/>
    <s v="Comedy"/>
    <n v="225"/>
    <n v="234"/>
    <s v="successful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n v="2016"/>
    <x v="6"/>
    <x v="0"/>
  </r>
  <r>
    <n v="3664"/>
    <s v="Cubs: an Original Work"/>
    <s v="An Original Short Play: two young women search for answers about sexuality, the history they are taught, and their animal instincts."/>
    <b v="0"/>
    <n v="800"/>
    <n v="875"/>
    <s v="successful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  <n v="2016"/>
    <x v="6"/>
    <x v="0"/>
  </r>
  <r>
    <n v="3665"/>
    <s v="Napoleon in Scotland / NapolÃ©on en Ecosse"/>
    <s v="A Fantastic creation about Napoleon, through his words and letters, sublimated by a musical score of rare beauty. Magnificent poetry!"/>
    <b v="0"/>
    <n v="620"/>
    <n v="714"/>
    <s v="successful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  <n v="2015"/>
    <x v="6"/>
    <x v="0"/>
  </r>
  <r>
    <n v="3666"/>
    <s v="Israel LÃ³pez @ Ojai Playwrights Conference"/>
    <s v="Artistic Internship @ Ojai Playwrights Conference"/>
    <b v="0"/>
    <n v="1200"/>
    <n v="1200"/>
    <s v="successful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  <n v="2014"/>
    <x v="6"/>
    <x v="1"/>
  </r>
  <r>
    <n v="3667"/>
    <s v="The Stolen Inches, Edinburgh 2015"/>
    <s v="A short man takes his tall family to court for stealing his height. Help Small Things Theatre take this big story to EdFringe 2015!"/>
    <b v="0"/>
    <n v="3000"/>
    <n v="3095.11"/>
    <s v="successful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  <n v="2015"/>
    <x v="6"/>
    <x v="0"/>
  </r>
  <r>
    <n v="3668"/>
    <s v="Lemming Theatrical's Smell of the Kill"/>
    <s v="A stunning production of Michele Lowe's biting play, The Smell of the Kill.  Brought to you by Michael Sheeks and his friends &amp; heroes."/>
    <b v="0"/>
    <n v="1000"/>
    <n v="1035"/>
    <s v="successful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  <n v="2015"/>
    <x v="6"/>
    <x v="0"/>
  </r>
  <r>
    <n v="3669"/>
    <s v="Prowl Theatre Company"/>
    <s v="Prowl Theatre Company is brand new. We are putting on our first play 'Sexual perversity in Chicago', from the 10th to the 16th August"/>
    <b v="0"/>
    <n v="1000"/>
    <n v="1382"/>
    <s v="successful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n v="2015"/>
    <x v="6"/>
    <x v="0"/>
  </r>
  <r>
    <n v="3670"/>
    <s v="Royal Holloway's Drama Society Presents 'Posh'"/>
    <s v="Debauchery, laughter, violence and politics. Why wouldn't you want help Drama Soc's production of 'Posh' be the best it can be?"/>
    <b v="0"/>
    <n v="220"/>
    <n v="241"/>
    <s v="successful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n v="2015"/>
    <x v="6"/>
    <x v="0"/>
  </r>
  <r>
    <n v="3671"/>
    <s v="Kylie for President"/>
    <s v="Bring a touring character education play about making wise choices to elementary students in Kentuckiana. Vote Kylie for President!"/>
    <b v="0"/>
    <n v="3500"/>
    <n v="3530"/>
    <s v="successful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  <n v="2014"/>
    <x v="6"/>
    <x v="0"/>
  </r>
  <r>
    <n v="3672"/>
    <s v="The Bombing of the Grand Hotel. A compelling new play"/>
    <s v="1984. An IRA bomb explodes at the Grand Hotel. Years on, the bomber and a victim's daughter meet. The meeting changes both their lives."/>
    <b v="0"/>
    <n v="3000"/>
    <n v="3046"/>
    <s v="successful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  <n v="2014"/>
    <x v="6"/>
    <x v="0"/>
  </r>
  <r>
    <n v="3673"/>
    <s v="CHILD Z"/>
    <s v="Zoe is a teenage girl growing up in a deeply disturbing society. If those paid to protect her aren't listening, then who is?"/>
    <b v="0"/>
    <n v="4000"/>
    <n v="4545"/>
    <s v="successful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n v="2014"/>
    <x v="6"/>
    <x v="0"/>
  </r>
  <r>
    <n v="3674"/>
    <s v="FAUST.hier und jetzt"/>
    <s v="Theaterprojekt 12. Kl. Waldorfschule Essen. 2 junge Regisseure bringen volles Engagement &amp; Zeit ein. FÃ¼r ihre Finanzierung sammeln wir."/>
    <b v="0"/>
    <n v="4500"/>
    <n v="4500"/>
    <s v="successful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n v="2016"/>
    <x v="6"/>
    <x v="1"/>
  </r>
  <r>
    <n v="3675"/>
    <s v="Memoir of a Forgotten Past"/>
    <s v="3 decades, 3 generations, 3 friends, one house. Real Eyes Theatre explore how our lives are influenced by the decades we grow up in."/>
    <b v="0"/>
    <n v="50"/>
    <n v="70"/>
    <s v="successful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  <n v="2016"/>
    <x v="6"/>
    <x v="0"/>
  </r>
  <r>
    <n v="3676"/>
    <s v="The Black and White Theatre Company Inc."/>
    <s v="The Black and White Theatre Company Inc. is a small company who loves to perform and entertain, but needs your support to succeed!"/>
    <b v="0"/>
    <n v="800"/>
    <n v="1030"/>
    <s v="successful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  <n v="2014"/>
    <x v="6"/>
    <x v="0"/>
  </r>
  <r>
    <n v="3677"/>
    <s v="Goldfish Memory Productions"/>
    <s v="Goldfish Memory Productions seeks at least $12,000 to begin their first 3 professional projects."/>
    <b v="0"/>
    <n v="12000"/>
    <n v="12348.5"/>
    <s v="successful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n v="2014"/>
    <x v="6"/>
    <x v="0"/>
  </r>
  <r>
    <n v="3678"/>
    <s v="Some big Some bang"/>
    <s v="The Ugly Collective takes Some big Some bang to the Underbelly Venues at the Edinburgh Fringe!"/>
    <b v="0"/>
    <n v="2000"/>
    <n v="2050"/>
    <s v="successful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  <n v="2015"/>
    <x v="6"/>
    <x v="0"/>
  </r>
  <r>
    <n v="3679"/>
    <s v="DOG SEES GOD: Confessions of a Teenage Blockhead"/>
    <s v="Bert V. Royal makes a strong statement about drug use, suicide, teen violence, rebellion and sexual identity in this powerful play."/>
    <b v="0"/>
    <n v="2000"/>
    <n v="2202"/>
    <s v="successful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n v="2014"/>
    <x v="6"/>
    <x v="0"/>
  </r>
  <r>
    <n v="3680"/>
    <s v="Loading Dock Theatre Presents: The Dudleys! A Family Game"/>
    <s v="In The Dudleys! family memories are brought to life as a malfunctioning 8-bit video game. Press Start."/>
    <b v="0"/>
    <n v="3000"/>
    <n v="3383"/>
    <s v="successful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  <n v="2016"/>
    <x v="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b v="0"/>
    <n v="1000"/>
    <n v="1119"/>
    <s v="successful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  <n v="2016"/>
    <x v="6"/>
    <x v="0"/>
  </r>
  <r>
    <n v="3682"/>
    <s v="&quot;Unexpectedly Expecting&quot; - A One-Woman Show"/>
    <s v="My one-woman show invites audiences to join me on my path to pregnancy as I share my neuroses, challenges and revelations."/>
    <b v="0"/>
    <n v="3000"/>
    <n v="4176"/>
    <s v="successful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  <n v="2014"/>
    <x v="6"/>
    <x v="0"/>
  </r>
  <r>
    <n v="3683"/>
    <s v="A Krumpus Story - World Premiere"/>
    <s v="A Krumpus Story is a dark holiday comedy for anyone who wants a little more spice in their holiday fare."/>
    <b v="0"/>
    <n v="3500"/>
    <n v="3880"/>
    <s v="successful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  <n v="2016"/>
    <x v="6"/>
    <x v="0"/>
  </r>
  <r>
    <n v="3684"/>
    <s v="Cassiopeia"/>
    <s v="Thespis Theater Festival presents Cassiopeia: A romantic tale of a bride finding her way to her unknown groom before it is too late."/>
    <b v="0"/>
    <n v="750"/>
    <n v="1043"/>
    <s v="successful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  <n v="2015"/>
    <x v="6"/>
    <x v="0"/>
  </r>
  <r>
    <n v="3685"/>
    <s v="Two Noble Kinsmen: Fire &amp; Shadows"/>
    <s v="Bare Theatre &amp; Cirque de Vol Studios are back for another outdoor adventure in the amphitheatre at Raleigh Little Theatre!"/>
    <b v="0"/>
    <n v="5000"/>
    <n v="5285"/>
    <s v="successful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n v="2014"/>
    <x v="6"/>
    <x v="0"/>
  </r>
  <r>
    <n v="3686"/>
    <s v="Dog sees God by Bert V. Royal @ FSU"/>
    <s v="This October, in association with Rogue Productions at FSU, I will be directing a production of Dog sees God."/>
    <b v="0"/>
    <n v="350"/>
    <n v="355"/>
    <s v="successful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  <n v="2015"/>
    <x v="6"/>
    <x v="0"/>
  </r>
  <r>
    <n v="3687"/>
    <s v="death (and straight boys)"/>
    <s v="&quot;death (and straight boys)&quot; is a 5 play cycle, loosely founded on the KÃ¼bler-Ross model, more commonly known as the 5 stages of grief."/>
    <b v="0"/>
    <n v="5000"/>
    <n v="5012.25"/>
    <s v="successful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n v="2014"/>
    <x v="6"/>
    <x v="1"/>
  </r>
  <r>
    <n v="3688"/>
    <s v="The Tulip Tree 2014"/>
    <s v="The Tulip Tree is a project I have been passionate about for 5 years. It is an unforgettable story that has never been told."/>
    <b v="0"/>
    <n v="3000"/>
    <n v="3275"/>
    <s v="successful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  <n v="2014"/>
    <x v="6"/>
    <x v="0"/>
  </r>
  <r>
    <n v="3689"/>
    <s v="Random Us"/>
    <s v="A humorous, touching play about the joys and challenges of a married couple's tender, yet intense relationship &quot;Love is never random&quot;"/>
    <b v="0"/>
    <n v="3000"/>
    <n v="3550"/>
    <s v="successful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  <n v="2015"/>
    <x v="6"/>
    <x v="0"/>
  </r>
  <r>
    <n v="3690"/>
    <s v="We Rise"/>
    <s v="A play honoring the lives and legacies of the activists and those remembered at the 1992 ACT UP Ashes Action at The White House"/>
    <b v="0"/>
    <n v="1500"/>
    <n v="1800"/>
    <s v="successful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  <n v="2014"/>
    <x v="6"/>
    <x v="0"/>
  </r>
  <r>
    <n v="3691"/>
    <s v="Most Dangerous Man in America (WEB DuBois) by Amiri  Baraka"/>
    <s v="World Premiere of last play written by Amiri Baraka"/>
    <b v="0"/>
    <n v="40000"/>
    <n v="51184"/>
    <s v="successful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n v="2015"/>
    <x v="6"/>
    <x v="0"/>
  </r>
  <r>
    <n v="3692"/>
    <s v="An Evening With Durang"/>
    <s v="Help us independently produce two great comedies by Christopher Durang."/>
    <b v="0"/>
    <n v="1000"/>
    <n v="1260"/>
    <s v="successful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  <n v="2014"/>
    <x v="6"/>
    <x v="0"/>
  </r>
  <r>
    <n v="3693"/>
    <s v="Jason (Georgia on My Mind)"/>
    <s v="Jason (Georgia on My Mind), a solo play about a modern quest to the Republic of Georgia in the ancient steps of Jason &amp; the Argonauts"/>
    <b v="0"/>
    <n v="333"/>
    <n v="430"/>
    <s v="successful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  <n v="2015"/>
    <x v="6"/>
    <x v="0"/>
  </r>
  <r>
    <n v="3694"/>
    <s v="Three Christs - Presented at Dixon Place"/>
    <s v="A new play exploring themes of reverence, belief, and certainty. _x000a_&quot;Because what is is, and what is cannot not be...&quot;"/>
    <b v="0"/>
    <n v="3500"/>
    <n v="3760"/>
    <s v="successful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  <n v="2016"/>
    <x v="6"/>
    <x v="0"/>
  </r>
  <r>
    <n v="3695"/>
    <s v="The History Boys at USC"/>
    <s v="Tony-Award Winning Play, The History Boys brought to you by the Independent Student Production Company Narrative Series: Page to Stage!"/>
    <b v="0"/>
    <n v="4000"/>
    <n v="4005"/>
    <s v="successful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n v="2014"/>
    <x v="6"/>
    <x v="1"/>
  </r>
  <r>
    <n v="3696"/>
    <s v="&quot;Lifted&quot; - The Theatre Shed's 10 Year Anniversary Show"/>
    <s v="We are 10 years old - please help us celebrate the last 10 years and secure our future for the next 10 years."/>
    <b v="0"/>
    <n v="2000"/>
    <n v="3100"/>
    <s v="successful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  <n v="2014"/>
    <x v="6"/>
    <x v="0"/>
  </r>
  <r>
    <n v="3697"/>
    <s v="Sid the tour 2016"/>
    <s v="With your support this one-man show will tour various theatres in the UK - it's a story of hero worship and love beyond the grave."/>
    <b v="0"/>
    <n v="2000"/>
    <n v="2160"/>
    <s v="successful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n v="2016"/>
    <x v="6"/>
    <x v="0"/>
  </r>
  <r>
    <n v="3698"/>
    <s v="CORIOLANUS | THE NORMAL HEART @ The Lab Theater"/>
    <s v="Two great political plays, separated in authorship by four hundred years but united in their urgency."/>
    <b v="0"/>
    <n v="5000"/>
    <n v="5526"/>
    <s v="successful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n v="2016"/>
    <x v="6"/>
    <x v="0"/>
  </r>
  <r>
    <n v="3699"/>
    <s v="Tell Me That You Love Me"/>
    <s v="Tell Me That You Love Me, a new play about the love affair between Actress and Writer, with the novel Arch of Triumph as the backdrop"/>
    <b v="0"/>
    <n v="2500"/>
    <n v="2520"/>
    <s v="successful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  <n v="2014"/>
    <x v="6"/>
    <x v="0"/>
  </r>
  <r>
    <n v="3700"/>
    <s v="Generations (Senior Project)"/>
    <s v="Help me produce the play I have written for my senior project!"/>
    <b v="0"/>
    <n v="500"/>
    <n v="606"/>
    <s v="successful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  <n v="2014"/>
    <x v="6"/>
    <x v="0"/>
  </r>
  <r>
    <n v="3701"/>
    <s v="Dog Show"/>
    <s v="Part-silent film, part-thriller, Dog Show sees four actors play a community of dogs and their owners. One autumn, a killer strikes."/>
    <b v="0"/>
    <n v="1500"/>
    <n v="1505"/>
    <s v="successful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n v="2015"/>
    <x v="6"/>
    <x v="1"/>
  </r>
  <r>
    <n v="3702"/>
    <s v="SANKARA"/>
    <s v="Shakespeare's &quot;Julius Caesar&quot; inspires the unforgettable story of the &quot;African Che Guevara&quot; Thomas Sankara, President of Burkina Faso."/>
    <b v="0"/>
    <n v="3000"/>
    <n v="3275"/>
    <s v="successful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n v="2016"/>
    <x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b v="0"/>
    <n v="1050"/>
    <n v="1296"/>
    <s v="successful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  <n v="2016"/>
    <x v="6"/>
    <x v="0"/>
  </r>
  <r>
    <n v="3704"/>
    <s v="Constellations by Nick Payne at the Nottingham New Theatre"/>
    <s v="The award-winning Nottingham New Theatre presents an exciting experimental play about the multi-universe theory and love."/>
    <b v="0"/>
    <n v="300"/>
    <n v="409.01"/>
    <s v="successful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  <n v="2016"/>
    <x v="6"/>
    <x v="0"/>
  </r>
  <r>
    <n v="3705"/>
    <s v="Pennywinkle: A New Chicago Comedy"/>
    <s v="The play satirizes the Chicago improvisation scene exposing the rules of the craft and the eccentricities of its participants"/>
    <s v="Comedy"/>
    <n v="2827"/>
    <n v="2925"/>
    <s v="successful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  <n v="2014"/>
    <x v="6"/>
    <x v="0"/>
  </r>
  <r>
    <n v="3706"/>
    <s v="The Drama Factory presents : The Magic Flute"/>
    <s v="Our original dramatic adaption of this Mozart opera is staged to create visually stunning fun with live music."/>
    <s v="Comedy"/>
    <n v="1500"/>
    <n v="1820"/>
    <s v="successful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  <n v="2014"/>
    <x v="6"/>
    <x v="0"/>
  </r>
  <r>
    <n v="3707"/>
    <s v="A KC Fringe World Premiere: DESPERATE ACTS"/>
    <s v="Support this collection of new plays by Kansas City writers and the artists who are bringing it to life!"/>
    <b v="0"/>
    <n v="1000"/>
    <n v="1860"/>
    <s v="successful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  <n v="2016"/>
    <x v="6"/>
    <x v="0"/>
  </r>
  <r>
    <n v="3708"/>
    <s v="Much Ado About Nothing"/>
    <s v="Dear Stone Theater Company brings its inaugural production of Much Ado About Nothing to Logan Square, Chicago. Thanks for watching!"/>
    <b v="0"/>
    <n v="700"/>
    <n v="2100"/>
    <s v="successful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  <n v="2014"/>
    <x v="6"/>
    <x v="0"/>
  </r>
  <r>
    <n v="3709"/>
    <s v="The Ruby Darlings Show"/>
    <s v="The filthily talented Ruby and Darling, take you on a raunch-tastic musical discovery of life with a vagina. #sayno"/>
    <b v="0"/>
    <n v="1000"/>
    <n v="1082.5"/>
    <s v="successful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  <n v="2014"/>
    <x v="6"/>
    <x v="0"/>
  </r>
  <r>
    <n v="3710"/>
    <s v="&quot;Loving Alanis&quot; Rocky Mountain Regional Premier"/>
    <s v="A comedy about, life, death, men, women, and the power of a good Kegel."/>
    <b v="0"/>
    <n v="1300"/>
    <n v="1835"/>
    <s v="successful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n v="2015"/>
    <x v="6"/>
    <x v="0"/>
  </r>
  <r>
    <n v="3711"/>
    <s v="The Youth Shakespeare Project 2014"/>
    <s v="Two teachers and twenty kids bring one of Shakespeare's plays to life!"/>
    <b v="0"/>
    <n v="500"/>
    <n v="570"/>
    <s v="successful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  <n v="2014"/>
    <x v="6"/>
    <x v="0"/>
  </r>
  <r>
    <n v="3712"/>
    <s v="IT'S JUST MY LIFE"/>
    <s v="Married, Single, Divorced, Straight, Gay, Transgendered, Birth Mother, Adoptive Mother.... Everyone has a story.  These are ours."/>
    <b v="0"/>
    <n v="7500"/>
    <n v="11530"/>
    <s v="successful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n v="2015"/>
    <x v="6"/>
    <x v="0"/>
  </r>
  <r>
    <n v="3713"/>
    <s v="Bring Matt Fotis's Nights on the Couch to NYC!"/>
    <s v="Matt Fotis's play, Nights on the Couch, was accepted to the 28th Annual Strawberry One Act Festival! Show your support!"/>
    <b v="0"/>
    <n v="2000"/>
    <n v="2030"/>
    <s v="successful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n v="2016"/>
    <x v="6"/>
    <x v="0"/>
  </r>
  <r>
    <n v="3714"/>
    <s v="Expedition (to NYC)"/>
    <s v="This summer, help some of the top high school theater students from across the country come to NYC to create a world premiere play."/>
    <b v="0"/>
    <n v="10000"/>
    <n v="10235"/>
    <s v="successful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n v="2015"/>
    <x v="6"/>
    <x v="0"/>
  </r>
  <r>
    <n v="3715"/>
    <s v="The Inspectors Call"/>
    <s v="Vibrant contemporary political theatre, exploring the professional and human impact of the growing corporate culture in education."/>
    <b v="0"/>
    <n v="3500"/>
    <n v="3590"/>
    <s v="successful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n v="2015"/>
    <x v="6"/>
    <x v="0"/>
  </r>
  <r>
    <n v="3716"/>
    <s v="Sylvia (a benefit show)"/>
    <s v="I am raising money to pay for the rights to produce Sylvia by A.R. Gurney. The show will be a fundraiser for Wayside Waifs."/>
    <b v="0"/>
    <n v="800"/>
    <n v="1246"/>
    <s v="successful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  <n v="2015"/>
    <x v="6"/>
    <x v="0"/>
  </r>
  <r>
    <n v="3717"/>
    <s v="Told Look Younger at Jermyn Street Theatre"/>
    <s v="A heart-warming comedy by award-winning writer about Love, Sex, Friendship of three old gay men in their 60s'!"/>
    <b v="0"/>
    <n v="4000"/>
    <n v="4030"/>
    <s v="successful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  <n v="2015"/>
    <x v="6"/>
    <x v="0"/>
  </r>
  <r>
    <n v="3718"/>
    <s v="PUNK ROCK"/>
    <s v="William Carlisle has the world at his feet but its weight on his shoulders. He is intelligent, articulate and fucked."/>
    <b v="0"/>
    <n v="500"/>
    <n v="1197"/>
    <s v="successful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  <n v="2015"/>
    <x v="6"/>
    <x v="0"/>
  </r>
  <r>
    <n v="3719"/>
    <s v="Corium"/>
    <s v="A new piece of physical theatre about love, regret and longing."/>
    <b v="0"/>
    <n v="200"/>
    <n v="420"/>
    <s v="successful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n v="2015"/>
    <x v="6"/>
    <x v="0"/>
  </r>
  <r>
    <n v="3720"/>
    <s v="Lakotas and the American Theatre"/>
    <s v="Breaking the American Indian stereotype in the American Theatre."/>
    <b v="0"/>
    <n v="3300"/>
    <n v="3449"/>
    <s v="successful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  <n v="2015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b v="0"/>
    <n v="5000"/>
    <n v="5040"/>
    <s v="successful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n v="2014"/>
    <x v="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b v="0"/>
    <n v="1500"/>
    <n v="1668"/>
    <s v="successful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  <n v="2016"/>
    <x v="6"/>
    <x v="0"/>
  </r>
  <r>
    <n v="3723"/>
    <s v="Beauty and the Beast"/>
    <s v="Saltmine Theatre Company present Beauty and the Beast:"/>
    <b v="0"/>
    <n v="4500"/>
    <n v="4592"/>
    <s v="successful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  <n v="2014"/>
    <x v="6"/>
    <x v="0"/>
  </r>
  <r>
    <n v="3724"/>
    <s v="Send 'Bin Laden: The One Man Show' to Hollywood!"/>
    <s v="One man, one monster, one unforgettable act of violence. This is the story of the worldâ€™s most notorious terrorist. It is going to USA"/>
    <b v="0"/>
    <n v="4300"/>
    <n v="4409.55"/>
    <s v="successful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  <n v="2016"/>
    <x v="6"/>
    <x v="0"/>
  </r>
  <r>
    <n v="3725"/>
    <s v="Mine by Polly Teale A Paper Parachutes Production"/>
    <s v="A small theatre company taking 'Mine' on tour in early 2016. 'Mine' is a modern play and we hope to break on to the stage with a bang."/>
    <b v="0"/>
    <n v="300"/>
    <n v="381"/>
    <s v="successful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n v="2016"/>
    <x v="6"/>
    <x v="0"/>
  </r>
  <r>
    <n v="3726"/>
    <s v="Howard's End 3.0"/>
    <s v="A week of rehearsal culminating in a staged reading of our three-actor adaptation of &quot;Howards End,&quot; for potential producers."/>
    <b v="0"/>
    <n v="850"/>
    <n v="2879"/>
    <s v="successful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  <n v="2016"/>
    <x v="6"/>
    <x v="0"/>
  </r>
  <r>
    <n v="3727"/>
    <s v="Star-Spangled Sitcoms: Huzzah &amp; John Adams"/>
    <s v="It's exactly what you think it is: a historical parody of your favorite sitcom about a bar and its psychiatrist spinoff!"/>
    <b v="0"/>
    <n v="2000"/>
    <n v="2015"/>
    <s v="successful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  <n v="2016"/>
    <x v="6"/>
    <x v="0"/>
  </r>
  <r>
    <n v="3728"/>
    <s v="Bare Bones Shakespeare 2015-16 Season"/>
    <s v="Bare Bones Shakespeare's first season will start with a DFW school touring show: Romeo and Juliet."/>
    <b v="0"/>
    <n v="20000"/>
    <n v="1862"/>
    <s v="failed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  <n v="2015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b v="0"/>
    <n v="5000"/>
    <n v="362"/>
    <s v="failed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n v="2015"/>
    <x v="6"/>
    <x v="1"/>
  </r>
  <r>
    <n v="3730"/>
    <s v="Mark Twain is Hell for the Company - Original Play"/>
    <s v="&quot;MARK TWAIN IS HELL FOR THE COMPANY&quot; is an original theatrical production created and under development by Jeff Lowe."/>
    <b v="0"/>
    <n v="1000"/>
    <n v="100"/>
    <s v="failed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n v="2015"/>
    <x v="6"/>
    <x v="1"/>
  </r>
  <r>
    <n v="3731"/>
    <s v="The Rabbit on the Moon"/>
    <s v="A long distance wrong number leads to love, but with Emily flying in to finally meet, Nick somehow forgot to mention he's blind."/>
    <b v="0"/>
    <n v="5500"/>
    <n v="620"/>
    <s v="failed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  <n v="2014"/>
    <x v="6"/>
    <x v="1"/>
  </r>
  <r>
    <n v="3732"/>
    <s v="Elektra Bekent - Afstudeervoorstelling"/>
    <s v="Mijn solo voorstelling gaat over Elektra (Sophokles) en hoe zij als jongere alles beleeft en meemaakt!"/>
    <b v="0"/>
    <n v="850"/>
    <n v="131"/>
    <s v="failed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  <n v="2014"/>
    <x v="6"/>
    <x v="1"/>
  </r>
  <r>
    <n v="3733"/>
    <s v="laughter in the hood"/>
    <s v="want to donate tickets to residents who live in the community that cant afford the 35.00 price of ticket"/>
    <b v="0"/>
    <n v="1500"/>
    <n v="0"/>
    <s v="failed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n v="2015"/>
    <x v="6"/>
    <x v="1"/>
  </r>
  <r>
    <n v="3734"/>
    <s v="Shakespeare in Sarajevo"/>
    <s v="Shakespeare's plays have an important message for the world. Bosnia needs to hear. Bring Shakespeare to Sarajevo! Fund performances!"/>
    <b v="0"/>
    <n v="1500"/>
    <n v="427"/>
    <s v="failed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  <n v="2015"/>
    <x v="6"/>
    <x v="1"/>
  </r>
  <r>
    <n v="3735"/>
    <s v="Women Beware Women"/>
    <s v="Young Actor's taking on a Jacobean tragedy. Family, betrayal, love, lust, sex and death."/>
    <b v="0"/>
    <n v="150"/>
    <n v="20"/>
    <s v="failed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  <n v="2015"/>
    <x v="6"/>
    <x v="1"/>
  </r>
  <r>
    <n v="3736"/>
    <s v="Hot Dogs a new play by Suhayla El-Bushra"/>
    <s v="Hot Dogs is a new play that tackles sexism in schools and addresses issues that current sex/relationship education fails to."/>
    <b v="0"/>
    <n v="1500"/>
    <n v="10"/>
    <s v="failed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  <n v="2015"/>
    <x v="6"/>
    <x v="1"/>
  </r>
  <r>
    <n v="3737"/>
    <s v="Measure For Measure"/>
    <s v="The ASU Theatre and Shakespeare Club presents Measure For Measure directed by Jordyn Ochser."/>
    <b v="0"/>
    <n v="700"/>
    <n v="150"/>
    <s v="failed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  <n v="2015"/>
    <x v="6"/>
    <x v="1"/>
  </r>
  <r>
    <n v="3738"/>
    <s v="'GULF' - a new play by PIVOT THEATRE"/>
    <s v="A filmic, fast-paced exploration of trust, making its debut at Camden People's Theatre this July."/>
    <b v="0"/>
    <n v="1500"/>
    <n v="270"/>
    <s v="failed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n v="2014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b v="0"/>
    <n v="4000"/>
    <n v="805"/>
    <s v="failed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  <n v="2016"/>
    <x v="6"/>
    <x v="1"/>
  </r>
  <r>
    <n v="3740"/>
    <s v="dasGROUP Theatre: Savage in Limbo"/>
    <s v="Savage in Limbo is the pilot production of dasGROUP Theatre; a Dallas-based production company with an eye for grit &amp; love of theatre."/>
    <b v="0"/>
    <n v="2000"/>
    <n v="358"/>
    <s v="failed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  <n v="2014"/>
    <x v="6"/>
    <x v="1"/>
  </r>
  <r>
    <n v="3741"/>
    <s v="Open House Theater"/>
    <s v="A small community with a love for theater would like to continue. Help the children of this community continue."/>
    <b v="0"/>
    <n v="20000"/>
    <n v="0"/>
    <s v="failed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n v="2015"/>
    <x v="6"/>
    <x v="1"/>
  </r>
  <r>
    <n v="3742"/>
    <s v="The Jennings Family Reunion"/>
    <s v="In the midst of dealing with sending their son off to the army, Mitch and Melanie Jennings plan a family reunion to ease their sorrow."/>
    <b v="0"/>
    <n v="5000"/>
    <n v="100"/>
    <s v="failed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n v="2014"/>
    <x v="6"/>
    <x v="1"/>
  </r>
  <r>
    <n v="3743"/>
    <s v="Down the Mississippi"/>
    <s v="I'm taking the Adventures of Huckleberry Finn puppet show down the Mississippi River!"/>
    <b v="0"/>
    <n v="2200"/>
    <n v="0"/>
    <s v="failed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n v="2014"/>
    <x v="6"/>
    <x v="1"/>
  </r>
  <r>
    <n v="3744"/>
    <s v="The Game's Afoot - Spotlight"/>
    <s v="This summer, The Spotlight Players are celebrating Christmas in July with a presentation of Ken Ludwig's side splitting comedy."/>
    <b v="0"/>
    <n v="1200"/>
    <n v="0"/>
    <s v="failed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n v="2014"/>
    <x v="6"/>
    <x v="1"/>
  </r>
  <r>
    <n v="3745"/>
    <s v="Tyke Theatre Web Show"/>
    <s v="Tyke wants to expand her puppet theater show to weekly online web shows and is looking for backers."/>
    <b v="0"/>
    <n v="100"/>
    <n v="10"/>
    <s v="failed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n v="2014"/>
    <x v="6"/>
    <x v="1"/>
  </r>
  <r>
    <n v="3746"/>
    <s v="Stage Play Production - &quot;I Love You to Death&quot;"/>
    <s v="Generational curses CAN be broken...right?"/>
    <b v="0"/>
    <n v="8500"/>
    <n v="202"/>
    <s v="failed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  <n v="2016"/>
    <x v="6"/>
    <x v="1"/>
  </r>
  <r>
    <n v="3747"/>
    <s v="Counting Stars"/>
    <s v="The world premiere of an astonishing new play by acclaimed writer Atiha Sen Gupta."/>
    <b v="0"/>
    <n v="2500"/>
    <n v="25"/>
    <s v="failed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n v="2015"/>
    <x v="6"/>
    <x v="1"/>
  </r>
  <r>
    <n v="3748"/>
    <s v="CAUCUS! THE MUSICAL"/>
    <s v="An irreverent look at the Iowa Caucuses and the oversized role this undersized state plays in the presidential election process."/>
    <b v="0"/>
    <n v="5000"/>
    <n v="5176"/>
    <s v="successful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n v="2016"/>
    <x v="40"/>
    <x v="0"/>
  </r>
  <r>
    <n v="3749"/>
    <s v="Dante's Capstone Project: Who am I?"/>
    <s v="A night of music, fellowship, and a reflection of my experiences over the past 4 years at Ball State University."/>
    <b v="0"/>
    <n v="500"/>
    <n v="525"/>
    <s v="successful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n v="2016"/>
    <x v="40"/>
    <x v="0"/>
  </r>
  <r>
    <n v="3750"/>
    <s v="Stars on Stage, Kids be Heard!"/>
    <s v="Stars on Stage children's theatre program is in need of 6 new wireless body microphones!_x000a__x000a_#soskidsbeheard   _x000a__x000a_www.apatheplace.org"/>
    <b v="0"/>
    <n v="6000"/>
    <n v="6027"/>
    <s v="successful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n v="2015"/>
    <x v="40"/>
    <x v="1"/>
  </r>
  <r>
    <n v="3751"/>
    <s v="GGC Productions 2016"/>
    <s v="I will be performing in TWO productions to kick off the 2016 season. NEED HELP TO FUND THESE GREAT SHOWS!"/>
    <b v="0"/>
    <n v="1000"/>
    <n v="1326"/>
    <s v="successful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n v="2016"/>
    <x v="40"/>
    <x v="0"/>
  </r>
  <r>
    <n v="3752"/>
    <s v="POP! Community Cabaret Presents..."/>
    <s v="Welcome to POP! Community Cabaret: the &quot;friendliest mad bunch ever&quot;!_x000a_We are a cabaret group run by our community for our community."/>
    <b v="0"/>
    <n v="500"/>
    <n v="565"/>
    <s v="successful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n v="2016"/>
    <x v="40"/>
    <x v="0"/>
  </r>
  <r>
    <n v="3753"/>
    <s v="Wagner in English"/>
    <s v="An English-language production of the opera TannhÃ¤user. Some of the greatest songs ever composed, now with lyrics we can understand."/>
    <b v="0"/>
    <n v="5000"/>
    <n v="5167"/>
    <s v="successful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n v="2015"/>
    <x v="40"/>
    <x v="0"/>
  </r>
  <r>
    <n v="3754"/>
    <s v="Little Shop of Horrors"/>
    <s v="CitÃ© des Arts needs your help in funding their fall production of the hit musical comedy &quot;Little Shop of Horrors.&quot;"/>
    <b v="0"/>
    <n v="2500"/>
    <n v="3000"/>
    <s v="successful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n v="2014"/>
    <x v="40"/>
    <x v="0"/>
  </r>
  <r>
    <n v="3755"/>
    <s v="Retro Rhapsody"/>
    <s v="We have formed an innovative company that aims to create musical comedic performances suitable for a range of venues."/>
    <b v="0"/>
    <n v="550"/>
    <n v="713"/>
    <s v="successful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n v="2016"/>
    <x v="40"/>
    <x v="0"/>
  </r>
  <r>
    <n v="3756"/>
    <s v="the purple light theatre company's Into the Woods"/>
    <s v="&quot;Into the Woods, it's time to go!&quot; purple light presents a reimagined take on Sondheim and Lapine's musical masterwork."/>
    <b v="0"/>
    <n v="4500"/>
    <n v="4550"/>
    <s v="successful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n v="2014"/>
    <x v="40"/>
    <x v="0"/>
  </r>
  <r>
    <n v="3757"/>
    <s v="Anti-Bullying Musicalâ€¦ &quot;It's Easy!&quot;"/>
    <s v="New Anti-Bullying Musical's cast of 30 kids is ready to &quot;speak up and reach out&quot; to the world by recording a show CD!"/>
    <b v="0"/>
    <n v="3500"/>
    <n v="3798"/>
    <s v="successful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n v="2014"/>
    <x v="40"/>
    <x v="0"/>
  </r>
  <r>
    <n v="3758"/>
    <s v="Luigi's Ladies"/>
    <s v="LUIGI'S LADIES: an original one-woman musical comedy"/>
    <b v="0"/>
    <n v="1500"/>
    <n v="1535"/>
    <s v="successful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n v="2014"/>
    <x v="40"/>
    <x v="0"/>
  </r>
  <r>
    <n v="3759"/>
    <s v="Pared Down Productions"/>
    <s v="A production company specializing in small-scale musicals"/>
    <b v="0"/>
    <n v="4000"/>
    <n v="4409.7700000000004"/>
    <s v="successful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n v="2015"/>
    <x v="40"/>
    <x v="0"/>
  </r>
  <r>
    <n v="3760"/>
    <s v="Song of the Sea"/>
    <s v="Two Shows: SIRENS and The Girl From Bare Cove. A community of artists determined to give voice to survivors of sexual violence."/>
    <b v="0"/>
    <n v="5000"/>
    <n v="5050.7700000000004"/>
    <s v="successful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n v="2014"/>
    <x v="40"/>
    <x v="0"/>
  </r>
  <r>
    <n v="3761"/>
    <s v="MARSHA - a girl who does bad things"/>
    <s v="liveartshow returns with a new work at the Arcola this summer. Marsha is a story combining opera, dance and theatre... with a unicorn"/>
    <b v="0"/>
    <n v="500"/>
    <n v="500"/>
    <s v="successful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n v="2015"/>
    <x v="40"/>
    <x v="1"/>
  </r>
  <r>
    <n v="3762"/>
    <s v="iolite the musical"/>
    <s v="We are trying to raise money to perform a musical we have written, called &quot;Iolite&quot;, at the Edinburgh Fringe in 2015."/>
    <b v="0"/>
    <n v="1250"/>
    <n v="1328"/>
    <s v="successful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n v="2015"/>
    <x v="40"/>
    <x v="0"/>
  </r>
  <r>
    <n v="3763"/>
    <s v="[title of show] â€” The Chicago Storefront Premiere"/>
    <s v="A musical about two guys writing a musical about...two guys writing a musical."/>
    <b v="0"/>
    <n v="5000"/>
    <n v="5000"/>
    <s v="successful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n v="2015"/>
    <x v="40"/>
    <x v="1"/>
  </r>
  <r>
    <n v="3764"/>
    <s v="Agape Performing Arts Company, a Ministry of OLG"/>
    <s v="Talented, hard-working performers for Into the Woods JR need your help in renting microphones for our show!"/>
    <b v="0"/>
    <n v="1500"/>
    <n v="1500"/>
    <s v="successful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n v="2016"/>
    <x v="40"/>
    <x v="1"/>
  </r>
  <r>
    <n v="3765"/>
    <s v="Before and After"/>
    <s v="An new musical from Laura Grill &amp; Misha Chowdhury about relationships, Relationships, and the moments that change everything."/>
    <b v="0"/>
    <n v="7000"/>
    <n v="7942"/>
    <s v="successful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n v="2014"/>
    <x v="40"/>
    <x v="0"/>
  </r>
  <r>
    <n v="3766"/>
    <s v="Held Momentarily The Musical Takes FringeNYC"/>
    <s v="Trapped on a stalled New York subway, seven strangers realize it's not just the train that's stuck."/>
    <b v="0"/>
    <n v="10000"/>
    <n v="10265.01"/>
    <s v="successful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n v="2014"/>
    <x v="40"/>
    <x v="0"/>
  </r>
  <r>
    <n v="3767"/>
    <s v="Accidental Artists Lab"/>
    <s v="A ragtag crew collaborating on a live performance for the first time, with music as their medium and NYC as their inspiration."/>
    <b v="0"/>
    <n v="2000"/>
    <n v="2335"/>
    <s v="successful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n v="2015"/>
    <x v="40"/>
    <x v="0"/>
  </r>
  <r>
    <n v="3768"/>
    <s v="Unexpected Stage's Dani Girl, A New Musical"/>
    <s v="Meet Dani, a 9 year old battling leukemia. This witty musical inspires us to believe in the indomitable power of human imagination."/>
    <b v="0"/>
    <n v="4000"/>
    <n v="4306.1099999999997"/>
    <s v="successful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n v="2014"/>
    <x v="40"/>
    <x v="0"/>
  </r>
  <r>
    <n v="3769"/>
    <s v="The Last Five Years Distinction Project"/>
    <s v="&quot;I wanted to tell the story of two people in love, who were never in the same place at the same time.&quot;- Jason Robert Brown"/>
    <b v="0"/>
    <n v="1100"/>
    <n v="1100"/>
    <s v="successful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n v="2016"/>
    <x v="40"/>
    <x v="1"/>
  </r>
  <r>
    <n v="3770"/>
    <s v="The White Feather: a new musical"/>
    <s v="The incredible story of woman's fight to clear her brother from the charge of cowardice in the Great War, brought to life musically"/>
    <b v="0"/>
    <n v="2000"/>
    <n v="2000"/>
    <s v="successful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n v="2015"/>
    <x v="40"/>
    <x v="1"/>
  </r>
  <r>
    <n v="3771"/>
    <s v="COME OUT SWINGIN'!"/>
    <s v="I would like to make a demo recording of six songs from COME OUT SWINGIN'!"/>
    <b v="0"/>
    <n v="1000"/>
    <n v="1460"/>
    <s v="successful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n v="2016"/>
    <x v="40"/>
    <x v="0"/>
  </r>
  <r>
    <n v="3772"/>
    <s v="Make &quot;Tonya and Nancy&quot; a Rock Opera!"/>
    <s v="A dark comedy about two girls, one knee, and the 1994 Olympics. Help us make sure &quot;Tonya and Nancy&quot; rocks!"/>
    <b v="0"/>
    <n v="5000"/>
    <n v="5510"/>
    <s v="successful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n v="2016"/>
    <x v="40"/>
    <x v="0"/>
  </r>
  <r>
    <n v="3773"/>
    <s v="Dundee: A Hip-Hopera"/>
    <s v="A dramatic hip-hopera, inspired from monologues written by the performers."/>
    <b v="0"/>
    <n v="5000"/>
    <n v="5410"/>
    <s v="successful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n v="2016"/>
    <x v="40"/>
    <x v="0"/>
  </r>
  <r>
    <n v="3774"/>
    <s v="Mabel Moon Goes to Earth!"/>
    <s v="Mabel Moon and her co-pilot Silvertoes are coming to earth in the form of a 35 minute interactive and educational musical adventure  !"/>
    <b v="0"/>
    <n v="2500"/>
    <n v="2500"/>
    <s v="successful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n v="2015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b v="0"/>
    <n v="2000"/>
    <n v="2005"/>
    <s v="successful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n v="2015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b v="0"/>
    <n v="8000"/>
    <n v="8537"/>
    <s v="successful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n v="2014"/>
    <x v="40"/>
    <x v="0"/>
  </r>
  <r>
    <n v="3777"/>
    <s v="The Musical Adventure of Mimi and the Ghosts"/>
    <s v="This musical adventure is a funny and heartwarming story of Mimi, a rebellious young girl who is spirited to Ghostlynd."/>
    <b v="0"/>
    <n v="2000"/>
    <n v="2864"/>
    <s v="successful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n v="2014"/>
    <x v="40"/>
    <x v="0"/>
  </r>
  <r>
    <n v="3778"/>
    <s v="Give a Puppet a Hand"/>
    <s v="Sponsor an AVENUE Q puppet for The Barn Players April 2015 production."/>
    <b v="0"/>
    <n v="2400"/>
    <n v="2521"/>
    <s v="successful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n v="2014"/>
    <x v="40"/>
    <x v="0"/>
  </r>
  <r>
    <n v="3779"/>
    <s v="&quot;The Last Adam&quot; A New Musical, NYC reading"/>
    <s v="A fresh, re-telling of the Jesus story for a new generation."/>
    <b v="0"/>
    <n v="15000"/>
    <n v="15597"/>
    <s v="successful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n v="2016"/>
    <x v="40"/>
    <x v="0"/>
  </r>
  <r>
    <n v="3780"/>
    <s v="Melissa Youth OnSTAGE Season 5. Act Like you Mean it!"/>
    <s v="Melissa Youth OnSTAGE (MYO) provides kids in North Collin County with the very best in youth theatre opportunities."/>
    <b v="0"/>
    <n v="2500"/>
    <n v="3000"/>
    <s v="successful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n v="2015"/>
    <x v="40"/>
    <x v="0"/>
  </r>
  <r>
    <n v="3781"/>
    <s v="I GOT FIRED - Keith and Jenny are back!"/>
    <s v="Support Keith in his journey from unemployment to Off-Broadway in the triumphant return of I GOT FIRED: A SORT-OF-TRUE REVENGE MUSICAL."/>
    <b v="0"/>
    <n v="4500"/>
    <n v="4935"/>
    <s v="successful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n v="2014"/>
    <x v="40"/>
    <x v="0"/>
  </r>
  <r>
    <n v="3782"/>
    <s v="No Horizon - The forgotten story, told in a unique musical."/>
    <s v="No Horizon.  A unique musical inspired by the remarkable, forgotten story of Nicholas Saunderson - a tale of passion and aspiration."/>
    <b v="0"/>
    <n v="2000"/>
    <n v="2035"/>
    <s v="successful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n v="2016"/>
    <x v="40"/>
    <x v="0"/>
  </r>
  <r>
    <n v="3783"/>
    <s v="Help DORO &amp; DIEGA find their way to the Orlando FRINGE 2016"/>
    <s v="Help fund Doro &amp; Diega's journey to the Orlando Fringe 2016. A brand new choose-your-own adventure musical!"/>
    <b v="0"/>
    <n v="1200"/>
    <n v="1547"/>
    <s v="successful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n v="2016"/>
    <x v="40"/>
    <x v="0"/>
  </r>
  <r>
    <n v="3784"/>
    <s v="Whitehall Theatre Presents: Little Shop of Horrors"/>
    <s v="This year, we will be producing the cult classic Little Shop of Horrors with your proceeds going towards venue and production costs."/>
    <b v="0"/>
    <n v="1000"/>
    <n v="1150"/>
    <s v="successful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n v="2016"/>
    <x v="40"/>
    <x v="0"/>
  </r>
  <r>
    <n v="3785"/>
    <s v="Send &quot;Pawn&quot; to Edinburgh!"/>
    <s v="Chess. Betrayal. Blueberry yoghurts. &quot;Pawn&quot; - a new musical by Oxford students - needs funding to go to the Edinburgh Fringe!"/>
    <b v="0"/>
    <n v="2000"/>
    <n v="3015"/>
    <s v="successful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n v="2016"/>
    <x v="40"/>
    <x v="0"/>
  </r>
  <r>
    <n v="3786"/>
    <s v="Puberty the Musical: Original Cast Recording"/>
    <s v="The brainchild of Coleman Peterson and Janice Gilbert.  The funding will be used to professionally record the songs."/>
    <b v="0"/>
    <n v="6000"/>
    <n v="6658"/>
    <s v="successful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n v="2016"/>
    <x v="40"/>
    <x v="0"/>
  </r>
  <r>
    <n v="3787"/>
    <s v="Happiest Show On Earth Production Sponsor"/>
    <s v="The Happiest Show on Earth is a Disney musical revue to benefit the Make-A-Wish foundation. Funds for production needed."/>
    <b v="0"/>
    <n v="350"/>
    <n v="351"/>
    <s v="successful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n v="2015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b v="0"/>
    <n v="75000"/>
    <n v="500"/>
    <s v="failed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  <n v="2015"/>
    <x v="40"/>
    <x v="1"/>
  </r>
  <r>
    <n v="3789"/>
    <s v="Austen a New Musical Play"/>
    <s v="This fabulous new play explores the little known love life of England's most famous romantic novelist, Jane Austen."/>
    <b v="0"/>
    <n v="3550"/>
    <n v="116"/>
    <s v="failed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  <n v="2015"/>
    <x v="40"/>
    <x v="1"/>
  </r>
  <r>
    <n v="3790"/>
    <s v="Funding a Performing Arts Theatre for Children and Adults"/>
    <s v="As a non profit graduate student at Penn,my passion is the arts, we need support to fund our new CHILDREN's DINNER THEATRE"/>
    <b v="0"/>
    <n v="15000"/>
    <n v="0"/>
    <s v="failed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n v="2016"/>
    <x v="40"/>
    <x v="1"/>
  </r>
  <r>
    <n v="3791"/>
    <s v="Spin! at The Cumming Playhouse"/>
    <s v="Spin! is an original musical comedy-drama presented by Blue Palm Productions."/>
    <b v="0"/>
    <n v="1500"/>
    <n v="0"/>
    <s v="failed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n v="2014"/>
    <x v="40"/>
    <x v="1"/>
  </r>
  <r>
    <n v="3792"/>
    <s v="BorikÃ©n: The Show"/>
    <s v="A cultural and historic journey through Puerto Rico's music and dance!"/>
    <b v="0"/>
    <n v="12500"/>
    <n v="35"/>
    <s v="failed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  <n v="2015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b v="0"/>
    <n v="7000"/>
    <n v="4176"/>
    <s v="failed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  <n v="2014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b v="0"/>
    <n v="5000"/>
    <n v="50"/>
    <s v="failed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n v="2015"/>
    <x v="40"/>
    <x v="1"/>
  </r>
  <r>
    <n v="3795"/>
    <s v="Duodeca"/>
    <s v="Poppin Productions are currently entering the development stage of their very first production -  &quot;Duodeca&quot;."/>
    <b v="0"/>
    <n v="600"/>
    <n v="10"/>
    <s v="failed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  <n v="2015"/>
    <x v="40"/>
    <x v="1"/>
  </r>
  <r>
    <n v="3796"/>
    <s v="A Staged Reading of &quot;CALL ME TANIA&quot;"/>
    <s v="Part Psychological Thriller - Part Heartbreaking Drama - Part Spectacular Farce - 100% New American Musical Theatre"/>
    <s v="thriller"/>
    <n v="22500"/>
    <n v="1"/>
    <s v="failed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  <n v="2016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b v="0"/>
    <n v="6000"/>
    <n v="5380"/>
    <s v="failed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n v="2015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b v="0"/>
    <n v="70000"/>
    <n v="1025"/>
    <s v="failed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  <n v="2014"/>
    <x v="40"/>
    <x v="1"/>
  </r>
  <r>
    <n v="3799"/>
    <s v="A Story Once Told"/>
    <s v="An original musical on it's way to the stage in Minneapolis, MN. Feel free to ask any questions."/>
    <b v="0"/>
    <n v="10000"/>
    <n v="402"/>
    <s v="failed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  <n v="2016"/>
    <x v="40"/>
    <x v="1"/>
  </r>
  <r>
    <n v="3800"/>
    <s v="Be The Change ~ The Children's Campaign"/>
    <s v="Playground was established in 2007 on the back of paper napkins and has since provided opportunities for over 800 boys and girls."/>
    <b v="0"/>
    <n v="22000"/>
    <n v="881"/>
    <s v="failed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n v="2014"/>
    <x v="40"/>
    <x v="1"/>
  </r>
  <r>
    <n v="3801"/>
    <s v="The Imaginary A Musical"/>
    <s v="The Imaginary : A Musical is a new musical adaptation based on the novel written by A.F. Harrold.       TheImaginaryAMusical.com"/>
    <b v="0"/>
    <n v="5000"/>
    <n v="426"/>
    <s v="failed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  <n v="2014"/>
    <x v="40"/>
    <x v="1"/>
  </r>
  <r>
    <n v="3802"/>
    <s v="The Lost Play of William Shakespeare"/>
    <s v="A musical about how Shakespeare was inspired to write only his own plays after the co-authored play Henry VI was taken."/>
    <b v="0"/>
    <n v="3000"/>
    <n v="0"/>
    <s v="failed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n v="2015"/>
    <x v="40"/>
    <x v="1"/>
  </r>
  <r>
    <n v="3803"/>
    <s v="Benjamin Button the Musical Concept Album"/>
    <s v="A fully orchestrated concept album of Benjamin Button the Musical!"/>
    <b v="0"/>
    <n v="12000"/>
    <n v="2358"/>
    <s v="failed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n v="2016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b v="0"/>
    <n v="8000"/>
    <n v="0"/>
    <s v="failed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n v="2016"/>
    <x v="40"/>
    <x v="1"/>
  </r>
  <r>
    <n v="3805"/>
    <s v="&quot;Sounds By The River&quot; ( Original Musical)"/>
    <s v="&quot;Sounds By The River&quot; tells the story of a Detroit composer through_x000a_his music, poetry, and dance."/>
    <b v="0"/>
    <n v="150000"/>
    <n v="3"/>
    <s v="failed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  <n v="2014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b v="0"/>
    <n v="7500"/>
    <n v="5"/>
    <s v="failed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  <n v="2014"/>
    <x v="40"/>
    <x v="1"/>
  </r>
  <r>
    <n v="3807"/>
    <s v="&quot;In the Heights&quot; at The University of Michigan"/>
    <s v="A vibrant, street-wise, and musical performance that follows the lives of stories of the community of Washington Heights..."/>
    <b v="0"/>
    <n v="1500"/>
    <n v="455"/>
    <s v="failed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n v="2015"/>
    <x v="40"/>
    <x v="1"/>
  </r>
  <r>
    <n v="3808"/>
    <s v="Time at the Bar! The road to Edinburgh"/>
    <s v="Following a sell-out run in Loughborough, Time at the Bar! is heading to this year's Fringe Festival... But we need your help!"/>
    <b v="0"/>
    <n v="1000"/>
    <n v="1000"/>
    <s v="successful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  <n v="2015"/>
    <x v="6"/>
    <x v="1"/>
  </r>
  <r>
    <n v="3809"/>
    <s v="15% of The Seagull Flies to Edinburgh"/>
    <s v="The story of two women trying to produce their own version of Chekhov's The Seagull with limited resources and unfettered enthusiasm."/>
    <b v="0"/>
    <n v="2000"/>
    <n v="2025"/>
    <s v="successful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  <n v="2014"/>
    <x v="6"/>
    <x v="0"/>
  </r>
  <r>
    <n v="3810"/>
    <s v="Romeo &amp; Juliet"/>
    <s v="Theater students of UMass present a large-scale theater collaboration that will revolutionize the way you see Shakespeare."/>
    <b v="0"/>
    <n v="1500"/>
    <n v="1826"/>
    <s v="successful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  <n v="2015"/>
    <x v="6"/>
    <x v="0"/>
  </r>
  <r>
    <n v="3811"/>
    <s v="The Merchant of Venice"/>
    <s v="The University of Exeter Shakespeare Society is touring its acclaimed show The Merchant of Venice to Stratford-upon-Avon!"/>
    <b v="0"/>
    <n v="250"/>
    <n v="825"/>
    <s v="successful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  <n v="2016"/>
    <x v="6"/>
    <x v="0"/>
  </r>
  <r>
    <n v="3812"/>
    <s v="Save &quot;The Stage Door&quot;"/>
    <s v="We are raising funds for our local theatre group &quot;The Stage Door&quot;. Funding required for lighting, stage equipment and productions."/>
    <b v="0"/>
    <n v="2000"/>
    <n v="2191"/>
    <s v="successful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n v="2015"/>
    <x v="6"/>
    <x v="0"/>
  </r>
  <r>
    <n v="3813"/>
    <s v="SUCKIN INJUN"/>
    <s v="A comedic play about hillbilly vampires and the absurdity of judging by appearances. Wanna live forever? Better watch what you drink."/>
    <b v="0"/>
    <n v="2100"/>
    <n v="2119.9899999999998"/>
    <s v="successful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  <n v="2016"/>
    <x v="6"/>
    <x v="0"/>
  </r>
  <r>
    <n v="3814"/>
    <s v="Eyes Shut. Door Open - A New Play by Cassie M. Seinuk"/>
    <s v="Wax Wings is proud to be presenting the premiere of EYES. SHUT DOOR OPEN, a new play by Boston playwright Cassie M. Seinuk."/>
    <b v="0"/>
    <n v="1500"/>
    <n v="2102"/>
    <s v="successful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  <n v="2015"/>
    <x v="6"/>
    <x v="0"/>
  </r>
  <r>
    <n v="3815"/>
    <s v="The Canterbury Shakespeare Festival - first season"/>
    <s v="Come and help us make the Canterbury Shakespeare Festival a reality"/>
    <b v="0"/>
    <n v="1000"/>
    <n v="1000.01"/>
    <s v="successful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  <n v="2015"/>
    <x v="6"/>
    <x v="1"/>
  </r>
  <r>
    <n v="3816"/>
    <s v="AFTER LIFE: Minnesota Fringe Festival 2014"/>
    <s v="A new play by Brandon Taitt._x000a_Presented by The Theatre Cosmic. _x000a_Premiering in August at the 2014 Minnesota Fringe Festival"/>
    <b v="0"/>
    <n v="1500"/>
    <n v="1788.57"/>
    <s v="successful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  <n v="2014"/>
    <x v="6"/>
    <x v="0"/>
  </r>
  <r>
    <n v="3817"/>
    <s v="TWIST: adapted from the novel Oliver Twist"/>
    <s v="Using 9 actors, TWIST focuses on the horror and unjust in 1837 London.  Think Peter and the Starcatcher meets American Horror Story."/>
    <b v="0"/>
    <n v="2000"/>
    <n v="2145"/>
    <s v="successful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n v="2015"/>
    <x v="6"/>
    <x v="0"/>
  </r>
  <r>
    <n v="3818"/>
    <s v="The AOA Presents: The Maiden of Orleans"/>
    <s v="The Arthurian Order of Avalon is attempting to raise funds to put on the annual Human Chessboard in March 2015!"/>
    <b v="0"/>
    <n v="250"/>
    <n v="570"/>
    <s v="successful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  <n v="2015"/>
    <x v="6"/>
    <x v="0"/>
  </r>
  <r>
    <n v="3819"/>
    <s v="A Kansas City Fringe Festival premiere: &quot;The Art is a Lie&quot;"/>
    <s v="Support this collection of new plays by Kansas City writers and the artists who are bringing it to life!"/>
    <b v="0"/>
    <n v="1000"/>
    <n v="1064"/>
    <s v="successful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  <n v="2015"/>
    <x v="6"/>
    <x v="0"/>
  </r>
  <r>
    <n v="3820"/>
    <s v="TUSENTACK THEATRE"/>
    <s v="Tusentack Theatre is a professional theatre company providing opportunities to adults who access Mental Health Services."/>
    <b v="0"/>
    <n v="300"/>
    <n v="430"/>
    <s v="successful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  <n v="2015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b v="0"/>
    <n v="3500"/>
    <n v="3659"/>
    <s v="successful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n v="2015"/>
    <x v="6"/>
    <x v="0"/>
  </r>
  <r>
    <n v="3822"/>
    <s v="Geschichten sollen leben"/>
    <s v="19 TheaterstÃ¼cke des Schnuppe Figurentheaters bei einem GroÃŸbrand zerstÃ¶rt - bitte unterstÃ¼tzt uns, den Wiederaufbau zu finanzieren"/>
    <b v="0"/>
    <n v="5000"/>
    <n v="5501"/>
    <s v="successful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  <n v="2015"/>
    <x v="6"/>
    <x v="0"/>
  </r>
  <r>
    <n v="3823"/>
    <s v="FEED"/>
    <s v="Feed, a new play by Garrett Markgraf (based on the novel by M.T. Anderson), Directed by Anna Marck at Oakland University."/>
    <b v="0"/>
    <n v="2500"/>
    <n v="2650"/>
    <s v="successful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  <n v="2015"/>
    <x v="6"/>
    <x v="0"/>
  </r>
  <r>
    <n v="3824"/>
    <s v="Count Your Blessings - A Verbatim Performance"/>
    <s v="the hardy presents a collaboration between Robbie Curran and Abram Rooney. Kemble House, 9th-14th August, every night at 8pm."/>
    <b v="0"/>
    <n v="250"/>
    <n v="270"/>
    <s v="successful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  <n v="2016"/>
    <x v="6"/>
    <x v="0"/>
  </r>
  <r>
    <n v="3825"/>
    <s v="Help keep girls in school in Burkina Faso"/>
    <s v="A girl in Burkina Faso is more likely to marry than finish high school. Public theatre can promote the need for girls to stay in school"/>
    <b v="0"/>
    <n v="5000"/>
    <n v="5271"/>
    <s v="successful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n v="2015"/>
    <x v="6"/>
    <x v="0"/>
  </r>
  <r>
    <n v="3826"/>
    <s v="DAY OF THE DOG by Blue Sparrow Theatre Company"/>
    <s v="This is the story about the Westons. One family who live with mental illness on a daily basis."/>
    <b v="0"/>
    <n v="600"/>
    <n v="715"/>
    <s v="successful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  <n v="2015"/>
    <x v="6"/>
    <x v="0"/>
  </r>
  <r>
    <n v="3827"/>
    <s v="BROKEN BISCUITS EDINBURGH"/>
    <s v="IAM TRYING TO TAKE MY DEBUT PLAY BROKEN BISCUITS TO EDINGBURGH FESTIVAL 2015 AND REALLY NEED SOME FUNDING TO HELP ME ACHIEVE THIS GOAL"/>
    <b v="0"/>
    <n v="3000"/>
    <n v="4580"/>
    <s v="successful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n v="2015"/>
    <x v="6"/>
    <x v="0"/>
  </r>
  <r>
    <n v="3828"/>
    <s v="A Few Brave Men: The Chosen Few"/>
    <s v="In 1942 three black and one Puerto Rican jazz musicians from Harlem join the segregated US Marines. We see &quot;Love In Time of War&quot;"/>
    <b v="0"/>
    <n v="5000"/>
    <n v="5000"/>
    <s v="successful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n v="2014"/>
    <x v="6"/>
    <x v="1"/>
  </r>
  <r>
    <n v="3829"/>
    <s v="Returning Home."/>
    <s v="A play that illustrates the symptoms of PTSD, shows its effect on families, and demonstrates some of the difficulties of treating it."/>
    <b v="0"/>
    <n v="500"/>
    <n v="501"/>
    <s v="successful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  <n v="2016"/>
    <x v="6"/>
    <x v="1"/>
  </r>
  <r>
    <n v="3830"/>
    <s v="Run Away"/>
    <s v="The Aeon Theatre company is producing another original play by Parker Hale at the Manhattan Reportory Theatre"/>
    <b v="0"/>
    <n v="100"/>
    <n v="225"/>
    <s v="successful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n v="2016"/>
    <x v="6"/>
    <x v="0"/>
  </r>
  <r>
    <n v="3831"/>
    <s v="Adopt a School for Shared Shakes Artists in the Schools"/>
    <s v="Help Shared Shakes to adopt Murphey Academy, a Title I elementary school in Greensboro for a full day of performances and workshops."/>
    <b v="0"/>
    <n v="500"/>
    <n v="530.11"/>
    <s v="successful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  <n v="2014"/>
    <x v="6"/>
    <x v="0"/>
  </r>
  <r>
    <n v="3832"/>
    <s v="SBYET 2016 Hairspray at the Lobero Theatre!"/>
    <s v="Santa Barbara Youth Ensemble is performing Hairspray at the Lobero. Help create beautiful memories for these kids by pledging today!"/>
    <b v="0"/>
    <n v="1200"/>
    <n v="1256"/>
    <s v="successful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  <n v="2016"/>
    <x v="6"/>
    <x v="0"/>
  </r>
  <r>
    <n v="3833"/>
    <s v="Shakespeare is Boffo! Teachers' Edition"/>
    <s v="Get more kids to love Shakespeare by developing the fun &amp; effective Shakespeare is Boffo! course as an replicable program for teachers."/>
    <s v="Comedy"/>
    <n v="1200"/>
    <n v="1400"/>
    <s v="successful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  <n v="2014"/>
    <x v="6"/>
    <x v="0"/>
  </r>
  <r>
    <n v="3834"/>
    <s v="Better to Have Loved...?"/>
    <s v="About the impact of addiction on relationships; my play hopes to inspire &amp; support those affected to connect with their own creativity"/>
    <b v="0"/>
    <n v="3000"/>
    <n v="3271"/>
    <s v="successful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  <n v="2015"/>
    <x v="6"/>
    <x v="0"/>
  </r>
  <r>
    <n v="3835"/>
    <s v="Support new theatre piece IT DOESN'T MATTER"/>
    <s v="IT DOESN'T MATTER is a new comedic piece of political theatre written by three enthusiastic students. Help us produce it at LIPA!"/>
    <b v="0"/>
    <n v="200"/>
    <n v="320"/>
    <s v="successful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n v="2016"/>
    <x v="6"/>
    <x v="0"/>
  </r>
  <r>
    <n v="3836"/>
    <s v="Home (The Place Where My Stuff Resides)"/>
    <s v="&quot;The surveyor said the foundation was shaky&quot;. A woman finds what it means to rebuild her marriage."/>
    <b v="0"/>
    <n v="800"/>
    <n v="900"/>
    <s v="successful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n v="2016"/>
    <x v="6"/>
    <x v="0"/>
  </r>
  <r>
    <n v="3837"/>
    <s v="Farcical Elements Presents Boeing-Boeing"/>
    <s v="A high-flying French farce with the thrust of a well-tuned jet engine"/>
    <b v="0"/>
    <n v="2000"/>
    <n v="2042"/>
    <s v="successful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n v="2015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b v="0"/>
    <n v="100000"/>
    <n v="100824"/>
    <s v="successful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n v="2015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b v="0"/>
    <n v="2000"/>
    <n v="2025"/>
    <s v="successful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  <n v="2015"/>
    <x v="6"/>
    <x v="0"/>
  </r>
  <r>
    <n v="3840"/>
    <s v="Tonight I'll be April"/>
    <s v="A gritty play looking at a modern day relationship, highlighting issues of mental health and abuse suffered by men."/>
    <b v="0"/>
    <n v="1"/>
    <n v="65"/>
    <s v="successful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  <n v="2016"/>
    <x v="6"/>
    <x v="0"/>
  </r>
  <r>
    <n v="3841"/>
    <s v="&quot;If They Come Back&quot;"/>
    <s v="A play by award winning writer Eric Monte. _x000a_&quot;If they come back&quot; follows the lives of two teenage boys during the civil rights movement."/>
    <b v="0"/>
    <n v="10000"/>
    <n v="872"/>
    <s v="failed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  <n v="2014"/>
    <x v="6"/>
    <x v="1"/>
  </r>
  <r>
    <n v="3842"/>
    <s v="Shakespeare's The Tempest: In-The-Round"/>
    <s v="Follow the sell-out Tree Folk Theatre, as we lead you through The Tempest with masks, puppetry and live music! 15th July - 3rd August"/>
    <b v="0"/>
    <n v="5000"/>
    <n v="1097"/>
    <s v="failed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  <n v="2014"/>
    <x v="6"/>
    <x v="1"/>
  </r>
  <r>
    <n v="3843"/>
    <s v="Vengeance Can Wait"/>
    <s v="Vengeance Can Wait navigates Japanese sub-culture as it charts a dark, twisted and touching, â€œdifferentâ€ kind of love story."/>
    <b v="0"/>
    <n v="5000"/>
    <n v="1065"/>
    <s v="failed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  <n v="2014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b v="0"/>
    <n v="9800"/>
    <n v="4066"/>
    <s v="failed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n v="2014"/>
    <x v="6"/>
    <x v="1"/>
  </r>
  <r>
    <n v="3845"/>
    <s v="Marilyn Madness &amp; Me"/>
    <s v="He met Marilyn. He became obsessed with Norma Jean. That changed everything._x000a__x000a_                                A play by Frank Furino"/>
    <b v="0"/>
    <n v="40000"/>
    <n v="842"/>
    <s v="failed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  <n v="2015"/>
    <x v="6"/>
    <x v="1"/>
  </r>
  <r>
    <n v="3846"/>
    <s v="My Insane Shakespeare"/>
    <s v="My Insane Shakespeare. An original play by Arthur Elbakyan premiering October 13th at United Solo, New York City."/>
    <b v="0"/>
    <n v="7000"/>
    <n v="189"/>
    <s v="failed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  <n v="2014"/>
    <x v="6"/>
    <x v="1"/>
  </r>
  <r>
    <n v="3847"/>
    <s v="Madame X"/>
    <s v="The production of the original play &quot;Madame X&quot; by Amanda Davison. Inspired by the painting by John Singer Sargent."/>
    <b v="0"/>
    <n v="10500"/>
    <n v="1697"/>
    <s v="failed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  <n v="2015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b v="0"/>
    <n v="13000"/>
    <n v="2129"/>
    <s v="failed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  <n v="2015"/>
    <x v="6"/>
    <x v="1"/>
  </r>
  <r>
    <n v="3849"/>
    <s v="Auf geht's beim Schichtl"/>
    <s v="Bayerische KomÃ¶die im Schaustellermillieu vor historischem Hintergrund des Oktoberfestes von Winfried Frey. UrauffÃ¼hrung September 2015"/>
    <b v="0"/>
    <n v="30000"/>
    <n v="2113"/>
    <s v="failed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n v="2015"/>
    <x v="6"/>
    <x v="1"/>
  </r>
  <r>
    <n v="3850"/>
    <s v="The Vagina Monologues 2015"/>
    <s v="V-Day is a global activist movement to end violence against women and girls."/>
    <b v="0"/>
    <n v="1000"/>
    <n v="38"/>
    <s v="failed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  <n v="2014"/>
    <x v="6"/>
    <x v="1"/>
  </r>
  <r>
    <n v="3851"/>
    <s v="Waving Goodbye"/>
    <s v="A play about the horrible choices we have to make every day. Should we take a risk, or take the road most travelled?"/>
    <b v="0"/>
    <n v="2500"/>
    <n v="852"/>
    <s v="failed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  <n v="2015"/>
    <x v="6"/>
    <x v="1"/>
  </r>
  <r>
    <n v="3852"/>
    <s v="Rob Base Presents Unequally Yoked The Stage Play"/>
    <s v="Writer/Director Lynette J. Blackwell presents the hilarious entangled love story of when evil and good attempt to coexist."/>
    <s v="horror"/>
    <n v="10000"/>
    <n v="20"/>
    <s v="failed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  <n v="2015"/>
    <x v="6"/>
    <x v="1"/>
  </r>
  <r>
    <n v="3853"/>
    <s v="The Original Laughter Therapist"/>
    <s v="A dose of One-woman &quot;Dramedy&quot; to cure those daily blues is just what the doctor ordered!"/>
    <b v="0"/>
    <n v="100000"/>
    <n v="26"/>
    <s v="failed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  <n v="2014"/>
    <x v="6"/>
    <x v="1"/>
  </r>
  <r>
    <n v="3854"/>
    <s v="The Case Of Soghomon Tehlirian"/>
    <s v="A play dedicated to the 100th anniversary of the Armenian Genocide."/>
    <b v="0"/>
    <n v="11000"/>
    <n v="1788"/>
    <s v="failed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  <n v="2015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b v="0"/>
    <n v="1000"/>
    <n v="25"/>
    <s v="failed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  <n v="2015"/>
    <x v="6"/>
    <x v="1"/>
  </r>
  <r>
    <n v="3856"/>
    <s v="&quot;Trouble at the Gate&quot; play"/>
    <s v="Thought-provoking drama about one who gets so caught up in churchwork, loses the true meaning of serving God, &amp; has TROUBLE AT THE GATE"/>
    <b v="0"/>
    <n v="5000"/>
    <n v="1"/>
    <s v="failed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  <n v="2015"/>
    <x v="6"/>
    <x v="1"/>
  </r>
  <r>
    <n v="3857"/>
    <s v="I support Molding Heartz"/>
    <s v="The Ultimate Screenwriting Conference_x000a_is the experience showing screenwriters how to write and sell a screenplay in hollywood!"/>
    <b v="0"/>
    <n v="5000"/>
    <n v="260"/>
    <s v="failed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  <n v="2014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b v="0"/>
    <n v="500"/>
    <n v="10"/>
    <s v="failed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n v="2015"/>
    <x v="6"/>
    <x v="1"/>
  </r>
  <r>
    <n v="3859"/>
    <s v="What Dreams Were Made Of"/>
    <s v="This is a play that will have each and everyone that sees it thinking about the dreams they had growing up. It's a dramady"/>
    <b v="0"/>
    <n v="2500"/>
    <n v="1"/>
    <s v="failed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  <n v="2014"/>
    <x v="6"/>
    <x v="1"/>
  </r>
  <r>
    <n v="3860"/>
    <s v="Tennessee Williams' ONE ARM @ Minnesota Fringe"/>
    <s v="The unproduced screenplay by Tennessee Williams is given life for the first time on a Twin Cities stage by an ensemble of local actors."/>
    <b v="0"/>
    <n v="6000"/>
    <n v="1060"/>
    <s v="failed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n v="2014"/>
    <x v="6"/>
    <x v="1"/>
  </r>
  <r>
    <n v="3861"/>
    <s v="READY OR NOT HERE I COME"/>
    <s v="THE COMING OF THE LORD!"/>
    <b v="0"/>
    <n v="2000"/>
    <n v="100"/>
    <s v="failed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n v="2014"/>
    <x v="6"/>
    <x v="1"/>
  </r>
  <r>
    <n v="3862"/>
    <s v="The Container Play"/>
    <s v="The hit immersive theatre experience of England comes to Corpus Christi!"/>
    <b v="0"/>
    <n v="7500"/>
    <n v="1"/>
    <s v="failed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  <n v="2016"/>
    <x v="6"/>
    <x v="1"/>
  </r>
  <r>
    <n v="3863"/>
    <s v="Umma Yemaya"/>
    <s v="Umma Yemaya is  a play that examines the challenges of unconventional love. The Lady  and the Artist create their own world for love."/>
    <b v="0"/>
    <n v="6000"/>
    <n v="0"/>
    <s v="failed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n v="2015"/>
    <x v="6"/>
    <x v="1"/>
  </r>
  <r>
    <n v="3864"/>
    <s v="Grammar Land Performances"/>
    <s v="I want to create a theatrical performance of the book Grammar Land and present it at schools to help children learn proper grammar."/>
    <b v="0"/>
    <n v="5000"/>
    <n v="60"/>
    <s v="failed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  <n v="2015"/>
    <x v="6"/>
    <x v="1"/>
  </r>
  <r>
    <n v="3865"/>
    <s v="Fellatia's-Fantastic-Fun-Time-Show"/>
    <s v="Sissy Entertainment delivers a delicious cabaret that blends comedic monologue, song, and traditional sketch comedy."/>
    <b v="0"/>
    <n v="2413"/>
    <n v="650"/>
    <s v="failed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  <n v="2014"/>
    <x v="6"/>
    <x v="1"/>
  </r>
  <r>
    <n v="3866"/>
    <s v="a feminine ending, brought to you by the East End Theatre Co"/>
    <s v="A funny, moving, witty piece about a girl, her oboe, and her dreams."/>
    <b v="0"/>
    <n v="2000"/>
    <n v="11"/>
    <s v="failed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  <n v="2016"/>
    <x v="6"/>
    <x v="1"/>
  </r>
  <r>
    <n v="3867"/>
    <s v="RUSSIAN PLAY &quot;HOW TO BE BRAVE&quot;"/>
    <s v="What do you know about Russian Culture? Our project helps the American children to find out about Russian literature."/>
    <b v="0"/>
    <n v="2000"/>
    <n v="251"/>
    <s v="failed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  <n v="2016"/>
    <x v="6"/>
    <x v="1"/>
  </r>
  <r>
    <n v="3868"/>
    <s v="1000 words (Canceled)"/>
    <s v="New collection of music by Scott Evan Davis!"/>
    <b v="0"/>
    <n v="5000"/>
    <n v="10"/>
    <s v="canceled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  <n v="2014"/>
    <x v="40"/>
    <x v="1"/>
  </r>
  <r>
    <n v="3869"/>
    <s v="The Masturbation Musical (Canceled)"/>
    <s v="A Musical about 3 women who pursue their Pleasure and end up finding themselves."/>
    <b v="0"/>
    <n v="13111"/>
    <n v="452"/>
    <s v="canceled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n v="2015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b v="0"/>
    <n v="10000"/>
    <n v="1500"/>
    <s v="canceled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n v="2014"/>
    <x v="40"/>
    <x v="1"/>
  </r>
  <r>
    <n v="3871"/>
    <s v="Pocket Monsters: A Musical Parody (Canceled)"/>
    <s v="Our musical is finally ready to come to life, and we're raising funds to help make that happen!"/>
    <b v="0"/>
    <n v="1500"/>
    <n v="40"/>
    <s v="canceled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  <n v="2017"/>
    <x v="40"/>
    <x v="1"/>
  </r>
  <r>
    <n v="3872"/>
    <s v="Shining Star Players (Canceled)"/>
    <s v="We are a brand new theatrical teen production company, and we need enough money to put on our first musical production."/>
    <b v="0"/>
    <n v="15000"/>
    <n v="0"/>
    <s v="canceled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n v="2015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b v="0"/>
    <n v="5500"/>
    <n v="0"/>
    <s v="canceled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n v="2015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b v="0"/>
    <n v="620"/>
    <n v="0"/>
    <s v="canceled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n v="2015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b v="0"/>
    <n v="30000"/>
    <n v="0"/>
    <s v="canceled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n v="2016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b v="0"/>
    <n v="3900"/>
    <n v="2059"/>
    <s v="canceled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n v="2016"/>
    <x v="40"/>
    <x v="1"/>
  </r>
  <r>
    <n v="3877"/>
    <s v="Does NY Heart Me? The Musical (Canceled)"/>
    <s v="Help us record the concept album and stage grand concerts with a fantastic cast and orchestra. Get your tickets, music and more!"/>
    <b v="0"/>
    <n v="25000"/>
    <n v="1241"/>
    <s v="canceled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n v="2016"/>
    <x v="40"/>
    <x v="1"/>
  </r>
  <r>
    <n v="3878"/>
    <s v="Boys In The Arts Scholarship Program (Canceled)"/>
    <s v="Encouraging young males to engage in vocational development in the art of musical theater and related dance classes."/>
    <b v="0"/>
    <n v="18000"/>
    <n v="10"/>
    <s v="canceled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  <n v="2015"/>
    <x v="40"/>
    <x v="1"/>
  </r>
  <r>
    <n v="3879"/>
    <s v="Theatre 'Portable' Royal (Canceled)"/>
    <s v="Theatre â€˜Portableâ€™ Royal is a portable, fully working, 40 seater theatre which will tour the UK and beyond!"/>
    <b v="0"/>
    <n v="15000"/>
    <n v="0"/>
    <s v="canceled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n v="2014"/>
    <x v="40"/>
    <x v="1"/>
  </r>
  <r>
    <n v="3880"/>
    <s v="Thoroughly Modern Millie (Canceled)"/>
    <s v="With Russell Grant as Mrs Meers, this classic musical taps into London's Theatro Technis 1-25 October 2014 for its UK fringe premiere!"/>
    <b v="0"/>
    <n v="7500"/>
    <n v="980"/>
    <s v="canceled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n v="2014"/>
    <x v="40"/>
    <x v="1"/>
  </r>
  <r>
    <n v="3881"/>
    <s v="My Real Mother's Name is... (Canceled)"/>
    <s v="A musical journey coming to the Blue Venue at the 2017 Orlando Fringe Festival!"/>
    <b v="0"/>
    <n v="500"/>
    <n v="25"/>
    <s v="canceled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n v="2017"/>
    <x v="40"/>
    <x v="1"/>
  </r>
  <r>
    <n v="3882"/>
    <s v="Mephistopheles by R. Garth &amp; The S.O.L. (Canceled)"/>
    <s v="A musical vision of the Faust tale... how he signed his soul to the devil Mephistopheles to find Lori, the love of his life."/>
    <b v="0"/>
    <n v="30000"/>
    <n v="0"/>
    <s v="canceled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n v="2016"/>
    <x v="40"/>
    <x v="1"/>
  </r>
  <r>
    <n v="3883"/>
    <s v="CAGED - A New Musical (Canceled)"/>
    <s v="CAGED - A New Musical is the story of One Passion, One Voice, One Dream. - One man's quest to become the woman he always wanted to be."/>
    <b v="0"/>
    <n v="15000"/>
    <n v="0"/>
    <s v="canceled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n v="2014"/>
    <x v="40"/>
    <x v="1"/>
  </r>
  <r>
    <n v="3884"/>
    <s v="Alive Portrait Of Christ in Pembroke Township, IL (Canceled)"/>
    <s v="The Group M3 is striving to give one of the poorest towns in the country hope again this Easter Holiday."/>
    <b v="0"/>
    <n v="10000"/>
    <n v="0"/>
    <s v="canceled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n v="2015"/>
    <x v="40"/>
    <x v="1"/>
  </r>
  <r>
    <n v="3885"/>
    <s v="THE SESSIONS - The Beatles at Abbey Road Studios (Canceled)"/>
    <s v="A LIVE musical spectacular theatrical experience of The Beatles recording sessions at Abbey Road Studios."/>
    <b v="0"/>
    <n v="375000"/>
    <n v="0"/>
    <s v="canceled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n v="2016"/>
    <x v="40"/>
    <x v="1"/>
  </r>
  <r>
    <n v="3886"/>
    <s v="a (Canceled)"/>
    <n v="1"/>
    <b v="0"/>
    <n v="10000"/>
    <n v="0"/>
    <s v="canceled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n v="2014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b v="0"/>
    <n v="2000"/>
    <n v="35"/>
    <s v="canceled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  <n v="2015"/>
    <x v="40"/>
    <x v="1"/>
  </r>
  <r>
    <n v="3888"/>
    <s v="Popinjay Productions' The Odyssey"/>
    <s v="We are devising a vibrant new adaptation of Homer's The Odyssey featuring dynamic storytelling, stunning visuals and original music."/>
    <b v="0"/>
    <n v="2000"/>
    <n v="542"/>
    <s v="failed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  <n v="2017"/>
    <x v="6"/>
    <x v="1"/>
  </r>
  <r>
    <n v="3889"/>
    <s v="Sherri's Playhouse Present's A Heavenly Hand!"/>
    <s v="A romantic comedy about a girl trying to figure out what to do with her life and an angel who comes to help her."/>
    <b v="0"/>
    <n v="8000"/>
    <n v="118"/>
    <s v="failed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  <n v="2014"/>
    <x v="6"/>
    <x v="1"/>
  </r>
  <r>
    <n v="3890"/>
    <s v="Something Wicked This Way Comes"/>
    <s v="Will Power Troupe is the only US group invited to perform in London's Shakespeare Festival. We need your help to bring the USA to UK!"/>
    <b v="0"/>
    <n v="15000"/>
    <n v="2524"/>
    <s v="failed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  <n v="2015"/>
    <x v="6"/>
    <x v="1"/>
  </r>
  <r>
    <n v="3891"/>
    <s v="Out of the Box: A Mime Story"/>
    <s v="A comedy about a mime who dreams of becoming a stand up comedian."/>
    <b v="0"/>
    <n v="800"/>
    <n v="260"/>
    <s v="failed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  <n v="2015"/>
    <x v="6"/>
    <x v="1"/>
  </r>
  <r>
    <n v="3892"/>
    <s v="The Sea Horse, presented by Different Stages"/>
    <s v="Saloon owner Gertude Blum mistrusts all men and scorns love, but sailor Harry Bales' romantic dreams force her to face her tragic past."/>
    <b v="0"/>
    <n v="1000"/>
    <n v="0"/>
    <s v="failed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n v="2014"/>
    <x v="6"/>
    <x v="1"/>
  </r>
  <r>
    <n v="3893"/>
    <s v="MY PRIVATE REVOLUTION"/>
    <s v="An inspiring story of a young girl's journey from childhood to adulthood told through monologue, dialogue, poetry and music and dance."/>
    <b v="0"/>
    <n v="50000"/>
    <n v="10775"/>
    <s v="failed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n v="2014"/>
    <x v="6"/>
    <x v="1"/>
  </r>
  <r>
    <n v="3894"/>
    <s v="MADE-UP: A Sitcom Theater Special"/>
    <s v="Ryan and Vanessa are hosting Christmas for the first time but instead of a happy celebration, they get a hilarious survival situation."/>
    <b v="0"/>
    <n v="15000"/>
    <n v="520"/>
    <s v="failed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  <n v="2016"/>
    <x v="6"/>
    <x v="1"/>
  </r>
  <r>
    <n v="3895"/>
    <s v="Vestige"/>
    <s v="A Transgender makeup artist calls into question the loyalty of her best friend in a 1980's circus while dealing with her dying mother."/>
    <b v="0"/>
    <n v="1000"/>
    <n v="50"/>
    <s v="failed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n v="2015"/>
    <x v="6"/>
    <x v="1"/>
  </r>
  <r>
    <n v="3896"/>
    <s v="Yorick and Company"/>
    <s v="Yorick and Co. is a comedy about a struggling theatre company whose mysterious benefactor starts haunting the show!"/>
    <b v="0"/>
    <n v="1600"/>
    <n v="170"/>
    <s v="failed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  <n v="2014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b v="0"/>
    <n v="2500"/>
    <n v="440"/>
    <s v="failed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  <n v="2014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b v="0"/>
    <n v="2500"/>
    <n v="814"/>
    <s v="failed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  <n v="2015"/>
    <x v="6"/>
    <x v="1"/>
  </r>
  <r>
    <n v="3899"/>
    <s v="RAIN | a theatrical production of life-changing proportions"/>
    <s v="More than just a play, RAIN is an outreach to hurting people who feel disengaged or rejected by others."/>
    <b v="0"/>
    <n v="10000"/>
    <n v="125"/>
    <s v="failed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  <n v="2014"/>
    <x v="6"/>
    <x v="1"/>
  </r>
  <r>
    <n v="3900"/>
    <s v="HUB Theatre Group presents John Logan's RED"/>
    <s v="HUB Theatre Group collaborates with local artists to present John Logan's RED to the community."/>
    <b v="0"/>
    <n v="2500"/>
    <n v="135"/>
    <s v="failed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  <n v="2015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b v="0"/>
    <n v="3000"/>
    <n v="25"/>
    <s v="failed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  <n v="2015"/>
    <x v="6"/>
    <x v="1"/>
  </r>
  <r>
    <n v="3902"/>
    <s v="Over Here Theatre/Scotchbonnet present: Love, Sex and Apps"/>
    <s v="Love, Sex and Apps is a double bill exploring the way in which we are both connected and disconnected with those around us."/>
    <b v="0"/>
    <n v="3000"/>
    <n v="1465"/>
    <s v="failed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  <n v="2016"/>
    <x v="6"/>
    <x v="1"/>
  </r>
  <r>
    <n v="3903"/>
    <s v="Know Thy Law"/>
    <s v="Based on the novel â€œKnow Thy Lawâ€, this powerful play gives the insight and understanding of the power of knowing the law of the land."/>
    <b v="0"/>
    <n v="1500"/>
    <n v="0"/>
    <s v="failed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n v="2015"/>
    <x v="6"/>
    <x v="1"/>
  </r>
  <r>
    <n v="3904"/>
    <s v="Black America from Prophets to Pimps"/>
    <s v="A play that will cover 4000 years of black history."/>
    <b v="0"/>
    <n v="10000"/>
    <n v="3"/>
    <s v="failed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  <n v="2015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b v="0"/>
    <n v="1500"/>
    <n v="173"/>
    <s v="failed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  <n v="2015"/>
    <x v="6"/>
    <x v="1"/>
  </r>
  <r>
    <n v="3906"/>
    <s v="First Draft Theatre"/>
    <s v="We will workshop, stage and develop new writing, devised work and adaptations. A joyful leap into the possibilities of an idea!"/>
    <b v="0"/>
    <n v="1500"/>
    <n v="1010"/>
    <s v="failed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  <n v="2015"/>
    <x v="6"/>
    <x v="1"/>
  </r>
  <r>
    <n v="3907"/>
    <s v="Burqa&amp;Rifle: A Drama: Two Women, Two Cultues, Two Histories"/>
    <s v="Burqa&amp;Rifle dramatizes the  encounter between two women -- a vigilante and a convert to Islam."/>
    <b v="0"/>
    <n v="1000"/>
    <n v="153"/>
    <s v="failed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  <n v="2014"/>
    <x v="6"/>
    <x v="1"/>
  </r>
  <r>
    <n v="3908"/>
    <s v="Unconscious Subconscious"/>
    <s v="Death splits apart twin brothers in a questionable car accident. They shared dreams, and now they must share trials in the unknown."/>
    <b v="0"/>
    <n v="750"/>
    <n v="65"/>
    <s v="failed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  <n v="2014"/>
    <x v="6"/>
    <x v="1"/>
  </r>
  <r>
    <n v="3909"/>
    <s v="Woman2Woman"/>
    <s v="I am trying to put on a gospel comedy stage play that is full of laughter and life lessons as well that will change your life forever,"/>
    <b v="0"/>
    <n v="60000"/>
    <n v="135"/>
    <s v="failed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  <n v="2014"/>
    <x v="6"/>
    <x v="1"/>
  </r>
  <r>
    <n v="3910"/>
    <s v="&quot;SHERLOCK HOLMES AND THE SCARLET AVENGER&quot;"/>
    <s v="Join Sherlock Holmes and Dr. Watson as the first adventure together is dramatized live on-stage!  The game is afoot!"/>
    <b v="0"/>
    <n v="6000"/>
    <n v="185"/>
    <s v="failed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  <n v="2015"/>
    <x v="6"/>
    <x v="1"/>
  </r>
  <r>
    <n v="3911"/>
    <s v="Ministers of Grace"/>
    <s v="â€˜Ministers of Graceâ€™ imagines what the movie Ghostbusters would be like if written by William Shakespeare."/>
    <b v="0"/>
    <n v="8000"/>
    <n v="2993"/>
    <s v="failed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  <n v="2014"/>
    <x v="6"/>
    <x v="1"/>
  </r>
  <r>
    <n v="3912"/>
    <s v="JoLee Productions"/>
    <s v="Producing &amp; directing Jake's Women by Neil Simon opening July 9 and running through July 26 for Sonoma Arts Live"/>
    <b v="0"/>
    <n v="15000"/>
    <n v="1"/>
    <s v="failed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  <n v="2015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b v="0"/>
    <n v="10000"/>
    <n v="1000"/>
    <s v="failed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n v="2015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b v="0"/>
    <n v="2500"/>
    <n v="909"/>
    <s v="failed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  <n v="2015"/>
    <x v="6"/>
    <x v="1"/>
  </r>
  <r>
    <n v="3915"/>
    <s v="Hardcross"/>
    <s v="Following the enormous success of Hardcross, we are looking for new ways to bring this wonderful play to a wider audience."/>
    <b v="0"/>
    <n v="1500"/>
    <n v="5"/>
    <s v="failed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  <n v="2016"/>
    <x v="6"/>
    <x v="1"/>
  </r>
  <r>
    <n v="3916"/>
    <s v="Final exam"/>
    <s v="We're a small group of University students who need a little help making our final exam production the best product possible."/>
    <b v="0"/>
    <n v="2000"/>
    <n v="0"/>
    <s v="failed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n v="2016"/>
    <x v="6"/>
    <x v="1"/>
  </r>
  <r>
    <n v="3917"/>
    <s v="Romeo and Juliet by Cry of Curs"/>
    <s v="We place the actors and script to the fore, with productions stripped down to barest level, aiming to make theatre accessible."/>
    <b v="0"/>
    <n v="3500"/>
    <n v="10"/>
    <s v="failed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  <n v="2014"/>
    <x v="6"/>
    <x v="1"/>
  </r>
  <r>
    <n v="3918"/>
    <s v="The Singing Teacher"/>
    <s v="A fantastic new comedy coming to the West End 2014.  An Alan Ayckbourn meets Richard Curtis style comedy. Who knew singing was therapy!"/>
    <b v="0"/>
    <n v="60000"/>
    <n v="120"/>
    <s v="failed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  <n v="2014"/>
    <x v="6"/>
    <x v="1"/>
  </r>
  <r>
    <n v="3919"/>
    <s v="After The Blue"/>
    <s v="Two sisters living in a Cornish seaside town attempt to hide and escape from a life- circle of deceit, abuse, incest and revenge."/>
    <b v="0"/>
    <n v="5000"/>
    <n v="90"/>
    <s v="failed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  <n v="2015"/>
    <x v="6"/>
    <x v="1"/>
  </r>
  <r>
    <n v="3920"/>
    <s v="'SCARAMOUCHE JONES'' by Justin Butcher"/>
    <s v="An enthralling tale charting the ecstasies and tragedies behind the seven white masks of centenarian clown,Scaramouche Jones."/>
    <b v="0"/>
    <n v="2500"/>
    <n v="135"/>
    <s v="failed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  <n v="2016"/>
    <x v="6"/>
    <x v="1"/>
  </r>
  <r>
    <n v="3921"/>
    <s v="Shakespeare's R&amp;J - Chapel Lane Theatre Company"/>
    <s v="CLTC are crowdfunding for our latest production - Joe Calarco's brilliant adaptation of Shakespeare's most loved tragedy."/>
    <b v="0"/>
    <n v="3000"/>
    <n v="0"/>
    <s v="failed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n v="2014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b v="0"/>
    <n v="750"/>
    <n v="61"/>
    <s v="failed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  <n v="2015"/>
    <x v="6"/>
    <x v="1"/>
  </r>
  <r>
    <n v="3923"/>
    <s v="Mrs Roosevelt Flies to London UK tour"/>
    <s v="Eleanor Roosevelt: Passionate campaigner for human rights, champion for peace, staunch supporter of FDR's policies, betrayed wife."/>
    <b v="0"/>
    <n v="11500"/>
    <n v="1384"/>
    <s v="failed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  <n v="2015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b v="0"/>
    <n v="15000"/>
    <n v="2290"/>
    <s v="failed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  <n v="2014"/>
    <x v="6"/>
    <x v="1"/>
  </r>
  <r>
    <n v="3925"/>
    <s v="Help Save High School Theater"/>
    <s v="Help Save High School Theater Program_x000a_Your donations will be used to purchase props, build sets, and costumes."/>
    <b v="0"/>
    <n v="150"/>
    <n v="15"/>
    <s v="failed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n v="2014"/>
    <x v="6"/>
    <x v="1"/>
  </r>
  <r>
    <n v="3926"/>
    <s v="Caryl Churchill's 'Top Girls' - NSW HSC Text"/>
    <s v="Producing syllabus-relevant theatre targeted to HSC students on the NSW Central Coast"/>
    <b v="0"/>
    <n v="5000"/>
    <n v="15"/>
    <s v="failed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  <n v="2014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b v="0"/>
    <n v="2500"/>
    <n v="25"/>
    <s v="failed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n v="2014"/>
    <x v="6"/>
    <x v="1"/>
  </r>
  <r>
    <n v="3928"/>
    <s v="CHARM by Philip Dawkins"/>
    <s v="&quot;Charm&quot; class is in session! Mama Darleena, a transgender African-American woman, shares rules for etiquette with her LGBTQ students."/>
    <b v="0"/>
    <n v="5000"/>
    <n v="651"/>
    <s v="failed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  <n v="2015"/>
    <x v="6"/>
    <x v="1"/>
  </r>
  <r>
    <n v="3929"/>
    <s v="Comedy Of Errors: Antioch Community High School"/>
    <s v="We need to raise funds to bring this elaborate production to life with special FX makeup, highly detailed sets, and costumes."/>
    <s v="Comedy"/>
    <n v="20000"/>
    <n v="453"/>
    <s v="failed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  <n v="2016"/>
    <x v="6"/>
    <x v="1"/>
  </r>
  <r>
    <n v="3930"/>
    <s v="Foundry Theatre Brisbane"/>
    <s v="We are a new and exciting semi-pro  theatre company who will support &amp; hire local actors &amp; writers in Brisbane &amp; Queensland."/>
    <b v="0"/>
    <n v="10000"/>
    <n v="0"/>
    <s v="failed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n v="2016"/>
    <x v="6"/>
    <x v="1"/>
  </r>
  <r>
    <n v="3931"/>
    <s v="Still I Weep"/>
    <s v="An original stage play designed to bring to light the long-term effects on adult survivors of childhood sexual abuse. We do survive!"/>
    <b v="0"/>
    <n v="8000"/>
    <n v="0"/>
    <s v="failed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n v="2015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b v="0"/>
    <n v="12000"/>
    <n v="1"/>
    <s v="failed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  <n v="2016"/>
    <x v="6"/>
    <x v="1"/>
  </r>
  <r>
    <n v="3933"/>
    <s v="Three for 5: A King's Story"/>
    <s v="Presenting the complete three part of writer/director Ty Foard's &quot;A King's Story&quot; ...a dramatic artistic one director play festival"/>
    <b v="0"/>
    <n v="7000"/>
    <n v="1102"/>
    <s v="failed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  <n v="2016"/>
    <x v="6"/>
    <x v="1"/>
  </r>
  <r>
    <n v="3934"/>
    <s v="&quot;A Measure of Normalcy&quot;"/>
    <s v="Lost youth and lost souls struggle to find meaning amid dingy basements, vanishing malls, and a bleak Midwestern summer."/>
    <b v="0"/>
    <n v="5000"/>
    <n v="550"/>
    <s v="failed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  <n v="2015"/>
    <x v="6"/>
    <x v="1"/>
  </r>
  <r>
    <n v="3935"/>
    <s v="Mr Mineshaft - A Play about Julius Eastman"/>
    <s v="Forgotten composer, virtuoso pianist, actor, and activist._x000a_I'm hoping to produce my play which explores Julius's life and music."/>
    <b v="0"/>
    <n v="3000"/>
    <n v="1315"/>
    <s v="failed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  <n v="2015"/>
    <x v="6"/>
    <x v="1"/>
  </r>
  <r>
    <n v="3936"/>
    <s v="End Breast Cancer"/>
    <s v="This stage play is a true story about one woman's fight against breast cancer while still having to deal with the adversities of life."/>
    <b v="0"/>
    <n v="20000"/>
    <n v="0"/>
    <s v="failed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n v="2016"/>
    <x v="6"/>
    <x v="1"/>
  </r>
  <r>
    <n v="3937"/>
    <s v="Fever - a workshop production"/>
    <s v="Support the artists of the new play FEVER: a story of love, friendship and sonnets. Donate to help us develop this production!"/>
    <b v="0"/>
    <n v="2885"/>
    <n v="2485"/>
    <s v="failed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  <n v="2016"/>
    <x v="6"/>
    <x v="1"/>
  </r>
  <r>
    <n v="3938"/>
    <s v="Broken Alley â€”Â Year 3"/>
    <s v="We Kickstarted Broken Alley Theatre in the summer of 2013. It's been an amazing two years. This year, BATx goes bigger than ever."/>
    <b v="0"/>
    <n v="3255"/>
    <n v="397"/>
    <s v="failed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n v="2015"/>
    <x v="6"/>
    <x v="1"/>
  </r>
  <r>
    <n v="3939"/>
    <s v="'Potter.' Funding 2015"/>
    <s v="'Potter.' is a parody of the popular Harry Potter series allowing aspiring actors a chance to work in a professional production."/>
    <b v="0"/>
    <n v="5000"/>
    <n v="5"/>
    <s v="failed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  <n v="2014"/>
    <x v="6"/>
    <x v="1"/>
  </r>
  <r>
    <n v="3940"/>
    <s v="Attraction"/>
    <s v="A Stage Play that will bring you to the edge of your seat , leave you thinkin and will also have you laughing while enjoyin the talent"/>
    <b v="0"/>
    <n v="5000"/>
    <n v="11"/>
    <s v="failed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  <n v="2014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b v="0"/>
    <n v="5500"/>
    <n v="50"/>
    <s v="failed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  <n v="2014"/>
    <x v="6"/>
    <x v="1"/>
  </r>
  <r>
    <n v="3942"/>
    <s v="Epic Proportions"/>
    <s v="In the 30's, two brothers, Benny and Phil, who go to the Arizona desert to be extras in a huge Biblical epic. Riotous comedy!"/>
    <b v="0"/>
    <n v="1200"/>
    <n v="0"/>
    <s v="failed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n v="2015"/>
    <x v="6"/>
    <x v="1"/>
  </r>
  <r>
    <n v="3943"/>
    <s v="Alexandra Petri's &quot;The Scrum&quot;  - Field Trip Theatre"/>
    <s v="Field Trip Theatre has  commissioned Alexandra Petri to write a world premiere play set in DC , &quot;The Scrum&quot;,"/>
    <b v="0"/>
    <n v="5000"/>
    <n v="1782"/>
    <s v="failed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n v="2015"/>
    <x v="6"/>
    <x v="1"/>
  </r>
  <r>
    <n v="3944"/>
    <s v="Shakespeare Shortened School Plays"/>
    <s v="My project is to finish writing all 38 of Shakespeare's Plays into shortened 15-20 minute Shortened versions and publish them in 1 year"/>
    <b v="0"/>
    <n v="5000"/>
    <n v="0"/>
    <s v="failed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n v="2015"/>
    <x v="6"/>
    <x v="1"/>
  </r>
  <r>
    <n v="3945"/>
    <s v="Camp Curtain Call: Star Wars (A Parody)"/>
    <s v="We do a theatre camp for kids every summer doing parady shows of diff stories for kids to learn theater. This year is Star Wars Parody."/>
    <b v="0"/>
    <n v="2000"/>
    <n v="5"/>
    <s v="failed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  <n v="2015"/>
    <x v="6"/>
    <x v="1"/>
  </r>
  <r>
    <n v="3946"/>
    <s v="DR. Mecurio's Mythical Marvels &amp; Beastiry"/>
    <s v="Dr. Mecurio's is an original work of fantasy designed and written for the stage."/>
    <b v="0"/>
    <n v="6000"/>
    <n v="195"/>
    <s v="failed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  <n v="2015"/>
    <x v="6"/>
    <x v="1"/>
  </r>
  <r>
    <n v="3947"/>
    <s v="Tell'em I'm Gonna Make It"/>
    <s v="Soon to be known as one of the greatest gospel stage plays of all times. Great hit in New England and now we want to take  it on tour"/>
    <b v="0"/>
    <n v="3000"/>
    <n v="101"/>
    <s v="failed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  <n v="2016"/>
    <x v="6"/>
    <x v="1"/>
  </r>
  <r>
    <n v="3948"/>
    <s v="The Barbican Photography Trip 2015"/>
    <s v="A group of 12 friends, separated by time, space, state borders and oceans want to head to London for the adventure of a lifetime."/>
    <b v="0"/>
    <n v="30000"/>
    <n v="0"/>
    <s v="failed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n v="2014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b v="0"/>
    <n v="10000"/>
    <n v="1577"/>
    <s v="failed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  <n v="2015"/>
    <x v="6"/>
    <x v="1"/>
  </r>
  <r>
    <n v="3950"/>
    <s v="The Great Elephant Repertory Company"/>
    <s v="With the Great Elephant Repertory we can reach those children who are perceived unreachable, educating them through performance art."/>
    <b v="0"/>
    <n v="4000"/>
    <n v="25"/>
    <s v="failed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  <n v="2016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b v="0"/>
    <n v="200000"/>
    <n v="1"/>
    <s v="failed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  <n v="2016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b v="0"/>
    <n v="26000"/>
    <n v="25"/>
    <s v="failed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  <n v="2015"/>
    <x v="6"/>
    <x v="1"/>
  </r>
  <r>
    <n v="3953"/>
    <s v="A Time Pirate's Love"/>
    <s v="Actors and actresses are needed to help me create a stage play. A stage play needs to be adapted from the book I wrote."/>
    <b v="0"/>
    <n v="17600"/>
    <n v="0"/>
    <s v="failed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n v="2016"/>
    <x v="6"/>
    <x v="1"/>
  </r>
  <r>
    <n v="3954"/>
    <s v="City of Joy"/>
    <s v="Despite hunger and conditions of a Calcutta slum, the people there know that life is precious. They have named it â€˜City of Joy.â€™"/>
    <b v="0"/>
    <n v="25000"/>
    <n v="0"/>
    <s v="failed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n v="2014"/>
    <x v="6"/>
    <x v="1"/>
  </r>
  <r>
    <n v="3955"/>
    <s v="FHE High School Presents: Snow Queen and Once On This Island"/>
    <s v="FHE High School Theatre Booster Fund Raiser for Costumes --Fall Play Snow Queen and Spring Musical Once on this Island"/>
    <b v="0"/>
    <n v="1750"/>
    <n v="425"/>
    <s v="failed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  <n v="2015"/>
    <x v="6"/>
    <x v="1"/>
  </r>
  <r>
    <n v="3956"/>
    <s v="The Woman in Me"/>
    <s v="This saucy stage play chronicles the highs and lows of my life involving gangs, drugs and prison. The story is a transforming ministry."/>
    <b v="0"/>
    <n v="5500"/>
    <n v="0"/>
    <s v="failed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n v="2016"/>
    <x v="6"/>
    <x v="1"/>
  </r>
  <r>
    <n v="3957"/>
    <s v="Yada.Yada.Yada. An Unauthorized Seinfeld Event. 9 in 90"/>
    <s v="A play about something, or maybe nothing. Four actors depicting all 9 seasons of Seinfeld in 90 minutes."/>
    <b v="0"/>
    <n v="28000"/>
    <n v="7"/>
    <s v="failed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  <n v="2016"/>
    <x v="6"/>
    <x v="1"/>
  </r>
  <r>
    <n v="3958"/>
    <s v="Shakespeare with Noodles:  Henry IV"/>
    <s v="A children's theatre group constructing props out of swimming noodles to provide free Shakespeare in the parks to local communities."/>
    <b v="0"/>
    <n v="2000"/>
    <n v="641"/>
    <s v="failed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  <n v="2014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b v="0"/>
    <n v="1200"/>
    <n v="292"/>
    <s v="failed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  <n v="2014"/>
    <x v="6"/>
    <x v="1"/>
  </r>
  <r>
    <n v="3960"/>
    <s v="In The Time of New York"/>
    <s v="You are closer to your dreams than what you expect, your demons will always wait for you to realize them, theyâ€™ll torture you Manny."/>
    <b v="0"/>
    <n v="3000"/>
    <n v="45"/>
    <s v="failed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  <n v="2015"/>
    <x v="6"/>
    <x v="1"/>
  </r>
  <r>
    <n v="3961"/>
    <s v="New Edinburgh play"/>
    <s v="I've written a fun new play exploring the reality of gay stereotypes in 2014 - with accommodation and venue hire it needs some dough :)"/>
    <s v="Comedy"/>
    <n v="5000"/>
    <n v="21"/>
    <s v="failed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  <n v="2014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b v="0"/>
    <n v="1400"/>
    <n v="45"/>
    <s v="failed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  <n v="2015"/>
    <x v="6"/>
    <x v="1"/>
  </r>
  <r>
    <n v="3963"/>
    <s v="Une minute de silence"/>
    <s v="les effets de censeur sur l'immigration.Ã§a c'est une piÃ¨ce de l'histoire de la rÃ©volution en Iran jusqu'Ã  des meurtres en sÃ©rie en 1999"/>
    <b v="0"/>
    <n v="10000"/>
    <n v="0"/>
    <s v="failed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n v="2015"/>
    <x v="6"/>
    <x v="1"/>
  </r>
  <r>
    <n v="3964"/>
    <s v="MAMA'Z BA-B: The StagePlay"/>
    <s v="&quot;MAMA'Z BA-B&quot; is the story of Marcus Williams who struggles to find a place for himself as a young black male."/>
    <b v="0"/>
    <n v="2000"/>
    <n v="126"/>
    <s v="failed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  <n v="2015"/>
    <x v="6"/>
    <x v="1"/>
  </r>
  <r>
    <n v="3965"/>
    <s v="Fringe Fest: Take Comfort in Falling Forever"/>
    <s v="Andrew Heller producing a production of an original play for the Philadelphia Fringe Festival. Written and Directed by Andrew Heller"/>
    <b v="0"/>
    <n v="2000"/>
    <n v="285"/>
    <s v="failed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  <n v="2016"/>
    <x v="6"/>
    <x v="1"/>
  </r>
  <r>
    <n v="3966"/>
    <s v="Moroccan National Debate Team"/>
    <s v="MNDT will be the first Moroccan Team in history to participate in the WSDC. the worldâ€™s biggest high school debate tournament."/>
    <b v="0"/>
    <n v="7500"/>
    <n v="45"/>
    <s v="failed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  <n v="2014"/>
    <x v="6"/>
    <x v="1"/>
  </r>
  <r>
    <n v="3967"/>
    <s v="Backdrops for Maplewood Barn Theatre Summer 2017 Production"/>
    <s v="Ramsay Wise is painting the backdrops for the Maplewood Barn Theatre's summer 2017 production. He needs canvas and paint."/>
    <b v="0"/>
    <n v="1700"/>
    <n v="410"/>
    <s v="failed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  <n v="2017"/>
    <x v="6"/>
    <x v="1"/>
  </r>
  <r>
    <n v="3968"/>
    <s v="Scarlet Letters (a play with songs)"/>
    <s v="&quot;On the breast of her gown, in fine red cloth, appeared the letter A.&quot; But what about the rest of the alphabet?"/>
    <b v="0"/>
    <n v="5000"/>
    <n v="527"/>
    <s v="failed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  <n v="2016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b v="0"/>
    <n v="2825"/>
    <n v="211"/>
    <s v="failed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  <n v="2016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b v="0"/>
    <n v="15000"/>
    <n v="11"/>
    <s v="failed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  <n v="2016"/>
    <x v="6"/>
    <x v="1"/>
  </r>
  <r>
    <n v="3971"/>
    <s v="The Sentinel &amp; The Showman"/>
    <s v="The timeless story of the struggling actor, the faithful agent and   the reality of what constitutes success and failure in Hollywood."/>
    <b v="0"/>
    <n v="14000"/>
    <n v="136"/>
    <s v="failed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  <n v="2014"/>
    <x v="6"/>
    <x v="1"/>
  </r>
  <r>
    <n v="3972"/>
    <s v="Valkyrie Theatre Company"/>
    <s v="We're a horror based theatre company in Oklahoma City beginning our first season of shows."/>
    <b v="0"/>
    <n v="1000"/>
    <n v="211"/>
    <s v="failed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  <n v="2014"/>
    <x v="6"/>
    <x v="1"/>
  </r>
  <r>
    <n v="3973"/>
    <s v="Staged Right Theatre First Season Campaign"/>
    <s v="Staged Right Theatre Company is putting on its first season this year, and we need your help with raising money to put on four plays!"/>
    <b v="0"/>
    <n v="5000"/>
    <n v="3905"/>
    <s v="failed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  <n v="2016"/>
    <x v="6"/>
    <x v="1"/>
  </r>
  <r>
    <n v="3974"/>
    <s v="The Taming of the Shrew"/>
    <s v="We are performing Shakespeare's &quot;The Taming of the Shrew&quot; in its original Elizabethan setting at the Oxford Shakespeare Festival."/>
    <b v="0"/>
    <n v="1000"/>
    <n v="320"/>
    <s v="failed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  <n v="2016"/>
    <x v="6"/>
    <x v="1"/>
  </r>
  <r>
    <n v="3975"/>
    <s v="Moon Over Mangroves"/>
    <s v="Four homeless Key West men are to be given a boat, but fates twist until only the moon and mangroves witness their earthly demise."/>
    <b v="0"/>
    <n v="678"/>
    <n v="0"/>
    <s v="failed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n v="2016"/>
    <x v="6"/>
    <x v="1"/>
  </r>
  <r>
    <n v="3976"/>
    <s v="R.U.R. at New Muses Theatre Company"/>
    <s v="Rossumâ€™s Universal Robots are the perfect workforce, without emotions, needs, or souls. But they are changing. Becoming more like us..."/>
    <b v="0"/>
    <n v="1300"/>
    <n v="620"/>
    <s v="failed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  <n v="2014"/>
    <x v="6"/>
    <x v="1"/>
  </r>
  <r>
    <n v="3977"/>
    <s v="Tales of a Dragon KNIGHT"/>
    <s v="Created for the greatest stages of the world, will captivate the hearts of its audience with a Powerful Story Line &amp; Magical creatures!"/>
    <b v="0"/>
    <n v="90000"/>
    <n v="1305"/>
    <s v="failed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  <n v="2016"/>
    <x v="6"/>
    <x v="1"/>
  </r>
  <r>
    <n v="3978"/>
    <s v="For Colored Girl Play Production"/>
    <s v="Staged play within the communities of eastern ( Kinston Wilson Wilmington ) North Carolina ! Funds will allow a child to attend! THX"/>
    <b v="0"/>
    <n v="2000"/>
    <n v="214"/>
    <s v="failed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  <n v="2014"/>
    <x v="6"/>
    <x v="1"/>
  </r>
  <r>
    <n v="3979"/>
    <s v="What a Gay Play - back, bigger and longer"/>
    <s v="After a successful premiere run at Edinburgh 2014, it's been rewritten and revised and is back for another run of Edinburgh fun in 2015"/>
    <s v="Comedy"/>
    <n v="6000"/>
    <n v="110"/>
    <s v="failed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n v="2015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b v="0"/>
    <n v="2500"/>
    <n v="450"/>
    <s v="failed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n v="2014"/>
    <x v="6"/>
    <x v="1"/>
  </r>
  <r>
    <n v="3981"/>
    <s v="BEIRUT, LADY OF LEBANON"/>
    <s v="A Theatrical Production Celebrating the Lebanese Culture and the Human Spirit in Time of War."/>
    <b v="0"/>
    <n v="30000"/>
    <n v="1225"/>
    <s v="failed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  <n v="2016"/>
    <x v="6"/>
    <x v="1"/>
  </r>
  <r>
    <n v="3982"/>
    <s v="Flush - David Dipper - Break Point Theatre"/>
    <s v="Sex, deception, addiction, life. _x000a_A quality piece of relevant theatre at one of London's most vibrant and respected fringe theatres."/>
    <b v="0"/>
    <n v="850"/>
    <n v="170"/>
    <s v="failed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n v="2015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b v="0"/>
    <n v="11140"/>
    <n v="3877"/>
    <s v="failed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  <n v="2014"/>
    <x v="6"/>
    <x v="1"/>
  </r>
  <r>
    <n v="3984"/>
    <s v="Fantastic Mr Fox - Novus Theatre"/>
    <s v="Novus Theatre bring you their new show 'Fantastic Mr Fox'. We hope to improve the pay for our cast and crew through Kickstarter."/>
    <b v="0"/>
    <n v="1500"/>
    <n v="95"/>
    <s v="failed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  <n v="2014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b v="0"/>
    <n v="2000"/>
    <n v="641"/>
    <s v="failed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  <n v="2016"/>
    <x v="6"/>
    <x v="1"/>
  </r>
  <r>
    <n v="3986"/>
    <s v="Hippolytos - Polish Tour"/>
    <s v="After a successful run at London's Cockpit Theatre, we are invited to perform in Gardzienice OPT and at Teatr Polski in Warsaw, Poland."/>
    <b v="0"/>
    <n v="5000"/>
    <n v="488"/>
    <s v="failed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  <n v="2016"/>
    <x v="6"/>
    <x v="1"/>
  </r>
  <r>
    <n v="3987"/>
    <s v="Write Now 5"/>
    <s v="Write Now 5 is a new writing festival in south east London promoting new work from emerging playwrights."/>
    <b v="0"/>
    <n v="400"/>
    <n v="151"/>
    <s v="failed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  <n v="2014"/>
    <x v="6"/>
    <x v="1"/>
  </r>
  <r>
    <n v="3988"/>
    <s v="Folk-Tales: What Stories Do Your Folks Tell?"/>
    <s v="An evening of of stories based both in myth and truth."/>
    <b v="0"/>
    <n v="1500"/>
    <n v="32"/>
    <s v="failed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  <n v="2015"/>
    <x v="6"/>
    <x v="1"/>
  </r>
  <r>
    <n v="3989"/>
    <s v="A Gentleman, A Lady and A Thug"/>
    <s v="I love to write. I have written and published my first book and everyone that read it enjoyed it. My dream is to one day write movies"/>
    <b v="0"/>
    <n v="3000"/>
    <n v="0"/>
    <s v="failed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n v="2015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b v="0"/>
    <n v="1650"/>
    <n v="69"/>
    <s v="failed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  <n v="2016"/>
    <x v="6"/>
    <x v="1"/>
  </r>
  <r>
    <n v="3991"/>
    <s v="NTACTheatre - North Texas Actor's Collaborative Theatre"/>
    <s v="North Texas first actor-driven theatre company needs your help"/>
    <b v="0"/>
    <n v="500"/>
    <n v="100"/>
    <s v="failed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n v="2015"/>
    <x v="6"/>
    <x v="1"/>
  </r>
  <r>
    <n v="3992"/>
    <s v="Tearing Down Cabrini-Green, a dynamic social commentary."/>
    <s v="A richly textured and intellectually powerful social commentary about family, community and America."/>
    <b v="0"/>
    <n v="10000"/>
    <n v="541"/>
    <s v="failed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  <n v="2015"/>
    <x v="6"/>
    <x v="1"/>
  </r>
  <r>
    <n v="3993"/>
    <s v="Invincible Diamonds: A Survivor's Guide"/>
    <s v="I am seeking to turn my collection of urban poetry into a stage play. My desire is to inspire victims to heal."/>
    <b v="0"/>
    <n v="50000"/>
    <n v="3"/>
    <s v="failed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  <n v="2015"/>
    <x v="6"/>
    <x v="1"/>
  </r>
  <r>
    <n v="3994"/>
    <s v="Poles Apart - A Play in 2 Acts"/>
    <s v="Is Henson willing to dare risk a theatrical speaking tour of his North Pole adventures...and more?"/>
    <b v="0"/>
    <n v="2000"/>
    <n v="5"/>
    <s v="failed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  <n v="2014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b v="0"/>
    <n v="200"/>
    <n v="70"/>
    <s v="failed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n v="2015"/>
    <x v="6"/>
    <x v="1"/>
  </r>
  <r>
    <n v="3996"/>
    <s v="Anansi the Spider - An African Folktale"/>
    <s v="The African tale of Anansi the Spider is that of a trickster who often uses cleverness and harmless jokes to get what he wants."/>
    <b v="0"/>
    <n v="3000"/>
    <n v="497"/>
    <s v="failed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  <n v="2014"/>
    <x v="6"/>
    <x v="1"/>
  </r>
  <r>
    <n v="3997"/>
    <s v="'Working Play Title'"/>
    <s v="We aim to produce a Professional Published Play for two days in October 2015 on Fri 30th &amp; Sat 31st with three performances in total."/>
    <b v="0"/>
    <n v="3000"/>
    <n v="0"/>
    <s v="failed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n v="2015"/>
    <x v="6"/>
    <x v="1"/>
  </r>
  <r>
    <n v="3998"/>
    <s v="Forsaken Angels-A New Play"/>
    <s v="Forsaken Angels, a powerful new play by William Leary, author of DCMTA's Best Of 2014 Play Masquerade."/>
    <b v="0"/>
    <n v="1250"/>
    <n v="715"/>
    <s v="failed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  <n v="2015"/>
    <x v="6"/>
    <x v="1"/>
  </r>
  <r>
    <n v="3999"/>
    <s v="The Sins of Seven Tables at the Edinburgh Fringe Festival"/>
    <s v="If tables had ears what tales would they tell? Sins of Seven Tables, a modern take on the 7 Deadlies, are they still sins?"/>
    <b v="0"/>
    <n v="7000"/>
    <n v="1156"/>
    <s v="failed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  <n v="2014"/>
    <x v="6"/>
    <x v="1"/>
  </r>
  <r>
    <n v="4000"/>
    <s v="The Escorts"/>
    <s v="An Enticing Trip into the World of Assisted Dying"/>
    <b v="0"/>
    <n v="8000"/>
    <n v="10"/>
    <s v="failed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  <n v="2016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b v="0"/>
    <n v="1200"/>
    <n v="453"/>
    <s v="failed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  <n v="2017"/>
    <x v="6"/>
    <x v="1"/>
  </r>
  <r>
    <n v="4002"/>
    <s v="Terry Pratchett's Wyrd Sisters"/>
    <s v="Bring Wyrd Sisters, a comedy of Shakespearean proportions, to small-town Texas. Loosely parodies the â€œScottish Play.â€"/>
    <b v="0"/>
    <n v="1250"/>
    <n v="23"/>
    <s v="failed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  <n v="2014"/>
    <x v="6"/>
    <x v="1"/>
  </r>
  <r>
    <n v="4003"/>
    <s v="MAMA BA-B: The Stage Play"/>
    <s v="&quot;MAMA'Z BA-B&quot; is the story of Marcus Williams who struggles to find a place for himself as a young black male."/>
    <b v="0"/>
    <n v="2000"/>
    <n v="201"/>
    <s v="failed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  <n v="2015"/>
    <x v="6"/>
    <x v="1"/>
  </r>
  <r>
    <n v="4004"/>
    <s v="South Florida Tours"/>
    <s v="Help Launch The Queen Into South Florida!"/>
    <b v="0"/>
    <n v="500"/>
    <n v="1"/>
    <s v="failed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  <n v="2014"/>
    <x v="6"/>
    <x v="1"/>
  </r>
  <r>
    <n v="4005"/>
    <s v="Bringing more Art to the Community"/>
    <s v="Help us bring more Art to the Community. It's our second production, Fences by August Wilson. Help us make it a success!"/>
    <b v="0"/>
    <n v="3000"/>
    <n v="40"/>
    <s v="failed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  <n v="2014"/>
    <x v="6"/>
    <x v="1"/>
  </r>
  <r>
    <n v="4006"/>
    <s v="&quot;The Norwegians&quot; Midwestern Tour"/>
    <s v="Olive and Betty have cheating boyfriends. The solution: Gus and Tor, two Norwegian hit men who specialize in solving such problems."/>
    <b v="0"/>
    <n v="30000"/>
    <n v="2"/>
    <s v="failed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  <n v="2016"/>
    <x v="6"/>
    <x v="1"/>
  </r>
  <r>
    <n v="4007"/>
    <s v="POLES APART - A PLAY IN 2 ACTS"/>
    <s v="Is the public ready to hear Matt's story? Is he willing to risk public speaking and the waning reputation among his own race?"/>
    <b v="0"/>
    <n v="2000"/>
    <n v="5"/>
    <s v="failed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  <n v="2014"/>
    <x v="6"/>
    <x v="1"/>
  </r>
  <r>
    <n v="4008"/>
    <s v="Lovers and Other Strangers at The Cockpit"/>
    <s v="Lovers and Other Strangers by RenÃ©e Taylor and Joseph Bologna, showing at The Cockpit theatre in Marylebone, 10th - 14th August 2015"/>
    <b v="0"/>
    <n v="1000"/>
    <n v="60"/>
    <s v="failed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n v="2015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b v="0"/>
    <n v="1930"/>
    <n v="75"/>
    <s v="failed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  <n v="2014"/>
    <x v="6"/>
    <x v="1"/>
  </r>
  <r>
    <n v="4010"/>
    <s v="The Connection Play 2014"/>
    <s v="JUNTO Productions is proud to present our first production, the premiere of The Connection, a play by Jeffrey Paul."/>
    <b v="0"/>
    <n v="7200"/>
    <n v="1742"/>
    <s v="failed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  <n v="2014"/>
    <x v="6"/>
    <x v="1"/>
  </r>
  <r>
    <n v="4011"/>
    <s v="Just Bryan, a radio drama"/>
    <s v="Radio drama about a failed comedian with the help of his Dictaphone friend Alan, tries to become a success whilst fighting his demons."/>
    <b v="0"/>
    <n v="250"/>
    <n v="19"/>
    <s v="failed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  <n v="2014"/>
    <x v="6"/>
    <x v="1"/>
  </r>
  <r>
    <n v="4012"/>
    <s v="The Butterfly Catcher"/>
    <s v="LEELA IS A 14 YEAR OLD GIRL. JONAH IS A 56 YEAR OLD MAN. IT'S BEEN GOING ON FOR 3 YEARS. HERE COMES THE NIGHT OF VIOLENT RECKONING."/>
    <b v="0"/>
    <n v="575"/>
    <n v="0"/>
    <s v="failed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n v="2015"/>
    <x v="6"/>
    <x v="1"/>
  </r>
  <r>
    <n v="4013"/>
    <s v="Harriet Tubman Woman Of Faith"/>
    <s v="Harriet Tubman Woman of Faith is a remarkable narrative about the life and faith of Harriet Tubman, told through a dream of a teenager."/>
    <b v="0"/>
    <n v="2000"/>
    <n v="26"/>
    <s v="failed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  <n v="2015"/>
    <x v="6"/>
    <x v="1"/>
  </r>
  <r>
    <n v="4014"/>
    <s v="Ministry theater"/>
    <s v="I am trying to put together a ministry theater company for junior / high schoolers that which puts on free shows in the SoCal area."/>
    <b v="0"/>
    <n v="9000"/>
    <n v="0"/>
    <s v="failed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n v="2016"/>
    <x v="6"/>
    <x v="1"/>
  </r>
  <r>
    <n v="4015"/>
    <s v="Shakespeare In The Park"/>
    <s v="FREE Shakespeare In the Park in Bergen County, NJ on July 24, 25, 31, and August 1. We need your support to help keep our show FREE"/>
    <b v="0"/>
    <n v="7000"/>
    <n v="1"/>
    <s v="failed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  <n v="2015"/>
    <x v="6"/>
    <x v="1"/>
  </r>
  <r>
    <n v="4016"/>
    <s v="MENTAL Play"/>
    <s v="A new play and project exploring challenges faced by young adults struggling with mental health issues in contemporary Britain."/>
    <b v="0"/>
    <n v="500"/>
    <n v="70"/>
    <s v="failed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  <n v="2014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b v="0"/>
    <n v="10000"/>
    <n v="105"/>
    <s v="failed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  <n v="2014"/>
    <x v="6"/>
    <x v="1"/>
  </r>
  <r>
    <n v="4018"/>
    <s v="Time Please Fringe"/>
    <s v="Funding for a production of Time Please at the Brighton Fringe 2017... and beyond."/>
    <b v="0"/>
    <n v="1500"/>
    <n v="130"/>
    <s v="failed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  <n v="2016"/>
    <x v="6"/>
    <x v="1"/>
  </r>
  <r>
    <n v="4019"/>
    <s v="We Don't Play Fight"/>
    <s v="Finally a crossover of the arts takes place! Theater &amp; LIVE Pro Wrestling. A unique story featuring TV Pro Wrestling without the TV."/>
    <b v="0"/>
    <n v="3500"/>
    <n v="29"/>
    <s v="failed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  <n v="2016"/>
    <x v="6"/>
    <x v="1"/>
  </r>
  <r>
    <n v="4020"/>
    <s v="Those That Fly"/>
    <s v="Having lived her whole life in the midst of a civil war, 11 year old Leyla dreams of being a pilot so she may fly her family to safety."/>
    <b v="0"/>
    <n v="600"/>
    <n v="100"/>
    <s v="failed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  <n v="2015"/>
    <x v="6"/>
    <x v="1"/>
  </r>
  <r>
    <n v="4021"/>
    <s v="Angels in Houston"/>
    <s v="Help a group of actors end bigotry in Houston, TX by supporting a  full production of Angels in America."/>
    <b v="0"/>
    <n v="15000"/>
    <n v="125"/>
    <s v="failed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  <n v="2014"/>
    <x v="6"/>
    <x v="1"/>
  </r>
  <r>
    <n v="4022"/>
    <s v="The Merchant of Venice as Shakespeare Heard It"/>
    <s v="Help us produce a video of the first Original Pronunciation Merchant of Venice."/>
    <b v="0"/>
    <n v="18000"/>
    <n v="12521"/>
    <s v="failed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  <n v="2014"/>
    <x v="6"/>
    <x v="1"/>
  </r>
  <r>
    <n v="4023"/>
    <s v="Forgive &amp; Forget"/>
    <s v="An original gospel stage play that explores the pain and hurt caused by those who struggle to forgive others!"/>
    <b v="0"/>
    <n v="7000"/>
    <n v="0"/>
    <s v="failed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n v="2016"/>
    <x v="6"/>
    <x v="1"/>
  </r>
  <r>
    <n v="4024"/>
    <s v="Super Date, The Dating Game Show for Superheroes"/>
    <s v="Ever wonder what Wonder Woman wants in a super man? Can you be both a lover, and a fighter? And, whatâ€™s with all the spandex?"/>
    <b v="0"/>
    <n v="800"/>
    <n v="10"/>
    <s v="failed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  <n v="2015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b v="0"/>
    <n v="5000"/>
    <n v="250"/>
    <s v="failed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n v="2015"/>
    <x v="6"/>
    <x v="1"/>
  </r>
  <r>
    <n v="4026"/>
    <s v="Speak to my Soul: A Montage of Voices"/>
    <s v="This is a play that voices that stories of the black experience in America using spoken word, song and dance."/>
    <b v="0"/>
    <n v="4000"/>
    <n v="0"/>
    <s v="failed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n v="2015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b v="0"/>
    <n v="3000"/>
    <n v="215"/>
    <s v="failed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  <n v="2017"/>
    <x v="6"/>
    <x v="1"/>
  </r>
  <r>
    <n v="4028"/>
    <s v="The Last King of the I.D.A. (Minnesota Fringe)"/>
    <s v="The 2014 Minnesota Fringe Festival brings the World Premiere of LightBright's one-act play, The Last King of the I.D.A."/>
    <b v="0"/>
    <n v="2000"/>
    <n v="561"/>
    <s v="failed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  <n v="2014"/>
    <x v="6"/>
    <x v="1"/>
  </r>
  <r>
    <n v="4029"/>
    <s v="Next 2 the Stage"/>
    <s v="A theater complex that educates as we entertain.  We will provide shows that inspire and theater classes that motivate."/>
    <b v="0"/>
    <n v="20000"/>
    <n v="0"/>
    <s v="failed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n v="2015"/>
    <x v="6"/>
    <x v="1"/>
  </r>
  <r>
    <n v="4030"/>
    <s v="The Martin and Lewis Tribute Show"/>
    <s v="The world's best and only tribute to Dean Martin and Jerry Lewis_x000a_ bringing back the Music, Laughter and the Love."/>
    <b v="0"/>
    <n v="2500"/>
    <n v="400"/>
    <s v="failed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  <n v="2016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b v="0"/>
    <n v="5000"/>
    <n v="0"/>
    <s v="failed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n v="2014"/>
    <x v="6"/>
    <x v="1"/>
  </r>
  <r>
    <n v="4032"/>
    <s v="The Modern Theater's 'Play It Forward' Fund"/>
    <s v="'Play it Forward' is a ticket bank for individuals in need. Fund a theater experience for someone that would otherwise go without!"/>
    <b v="0"/>
    <n v="6048"/>
    <n v="413"/>
    <s v="failed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  <n v="2015"/>
    <x v="6"/>
    <x v="1"/>
  </r>
  <r>
    <n v="4033"/>
    <s v="2020 Vision: a love story told over sixty years"/>
    <s v="Help us produce an iconic new verse play, set in the year 2020, with virtuoso acting and hauntingly beautiful words and music"/>
    <b v="0"/>
    <n v="23900"/>
    <n v="6141.99"/>
    <s v="failed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  <n v="2016"/>
    <x v="6"/>
    <x v="1"/>
  </r>
  <r>
    <n v="4034"/>
    <s v="Technical Design for Liberty Lake Community Theatre"/>
    <s v="This local community theatre needs a proper, efficient, SAFE and professional audio and lighting setup. Helps us raise the funds!"/>
    <b v="0"/>
    <n v="13500"/>
    <n v="200"/>
    <s v="failed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  <n v="2015"/>
    <x v="6"/>
    <x v="1"/>
  </r>
  <r>
    <n v="4035"/>
    <s v="The Lost Boy"/>
    <s v="&quot;Stories are where you go to look for the truth of your own life.&quot; (Frank Delaney)"/>
    <b v="0"/>
    <n v="10000"/>
    <n v="3685"/>
    <s v="failed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  <n v="2014"/>
    <x v="6"/>
    <x v="1"/>
  </r>
  <r>
    <n v="4036"/>
    <s v="3 Days In Savannah"/>
    <s v="&quot;3 Days In Savannah&quot; explores the issues of love, racism, and regret while reminding us that, &quot;life is a game and love is the prize.&quot;"/>
    <b v="0"/>
    <n v="6000"/>
    <n v="2823"/>
    <s v="failed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  <n v="2014"/>
    <x v="6"/>
    <x v="1"/>
  </r>
  <r>
    <n v="4037"/>
    <s v="The Pelican, by August Strindberg"/>
    <s v="The Pelican is a haunted play by one of Swedenâ€™s most renowned playwrights, August Strindberg, about a mother's tragic deceit."/>
    <b v="0"/>
    <n v="700"/>
    <n v="80"/>
    <s v="failed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  <n v="2016"/>
    <x v="6"/>
    <x v="1"/>
  </r>
  <r>
    <n v="4038"/>
    <s v="Take the Vagina Monologues to Main Street in Lexington, NC!"/>
    <s v="We are vagina warriors ready to bring our message of human rights, empowerment and diversity to Main St. Lexington, NC."/>
    <b v="0"/>
    <n v="2500"/>
    <n v="301"/>
    <s v="failed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  <n v="2014"/>
    <x v="6"/>
    <x v="1"/>
  </r>
  <r>
    <n v="4039"/>
    <s v="Defiant Entertainment presents: The Park Bench"/>
    <s v="Help stage an original One Act Play that brings awareness to Alzheimer's in its debut performance."/>
    <b v="0"/>
    <n v="500"/>
    <n v="300"/>
    <s v="failed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n v="2015"/>
    <x v="6"/>
    <x v="1"/>
  </r>
  <r>
    <n v="4040"/>
    <s v="The Last Encore Musical"/>
    <s v="This nationally published book, set in the 70â€™s, tells the untold story of singers and a friendly reunion visit turning bad."/>
    <b v="0"/>
    <n v="8000"/>
    <n v="2500"/>
    <s v="failed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  <n v="2015"/>
    <x v="6"/>
    <x v="1"/>
  </r>
  <r>
    <n v="4041"/>
    <s v="In the Land of Gold"/>
    <s v="A bold, colouful, vibrant play centred around the last remaining monarchy of Africa."/>
    <b v="0"/>
    <n v="5000"/>
    <n v="21"/>
    <s v="failed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  <n v="2016"/>
    <x v="6"/>
    <x v="1"/>
  </r>
  <r>
    <n v="4042"/>
    <s v="Messages"/>
    <s v="Acting group and production for inner city youth, about inner city youth. The problems and stuation that they see everyday."/>
    <b v="0"/>
    <n v="10000"/>
    <n v="21"/>
    <s v="failed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  <n v="2014"/>
    <x v="6"/>
    <x v="1"/>
  </r>
  <r>
    <n v="4043"/>
    <s v="Not making potato salad here!"/>
    <s v="This could be my last play, need to bring my son out to see it before it's over.  Need to fly him here from BC"/>
    <b v="0"/>
    <n v="300"/>
    <n v="0"/>
    <s v="failed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n v="2014"/>
    <x v="6"/>
    <x v="1"/>
  </r>
  <r>
    <n v="4044"/>
    <s v="Cielito Lindo (Pretty Little One)"/>
    <s v="A bilingual play in The New Works Festival at UT that crosses cultures and explores what it means to be confident with who you are."/>
    <b v="0"/>
    <n v="600"/>
    <n v="225"/>
    <s v="failed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  <n v="2015"/>
    <x v="6"/>
    <x v="1"/>
  </r>
  <r>
    <n v="4045"/>
    <s v="The Hostages"/>
    <s v="&quot;The Hostages&quot; is about a bank robbery gone wrong, as we learn more about each characters, we question who are the actually hostages..."/>
    <b v="0"/>
    <n v="5000"/>
    <n v="1"/>
    <s v="failed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  <n v="2014"/>
    <x v="6"/>
    <x v="1"/>
  </r>
  <r>
    <n v="4046"/>
    <s v="Glenn Herman's EXPRESSIONS: The UnKnown"/>
    <s v="An eclectic One Man stage show, that takes the audience on a journey through vast personalities, as he discovers his true self...#Drama"/>
    <b v="0"/>
    <n v="5600"/>
    <n v="460"/>
    <s v="failed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  <n v="2014"/>
    <x v="6"/>
    <x v="1"/>
  </r>
  <r>
    <n v="4047"/>
    <s v="The Bridge That Brought Us Over: The History of Gospel Music"/>
    <s v="A conservative grandmother takes her hip-hop generation grandchildren through the history of Gospel music in one night..."/>
    <b v="0"/>
    <n v="5000"/>
    <n v="110"/>
    <s v="failed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  <n v="2014"/>
    <x v="6"/>
    <x v="1"/>
  </r>
  <r>
    <n v="4048"/>
    <s v="Speechless"/>
    <s v="The unspoken story of growing up disabled with cerebral palsy and no speech. This inclusive company fights ignorance using dark humour."/>
    <b v="0"/>
    <n v="17000"/>
    <n v="3001"/>
    <s v="failed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n v="2016"/>
    <x v="6"/>
    <x v="1"/>
  </r>
  <r>
    <n v="4049"/>
    <s v="The Hounds of Reservoir - A Shakesperian Heist film"/>
    <s v="A caravan heist goes horribly wrong. When the rogues meet up to discuss the matter, they suspect one of them is the King's guard."/>
    <b v="0"/>
    <n v="20000"/>
    <n v="16"/>
    <s v="failed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  <n v="2015"/>
    <x v="6"/>
    <x v="1"/>
  </r>
  <r>
    <n v="4050"/>
    <s v="Ø¢Ù…ÙŠÙ† (Amen)"/>
    <s v="Amen is an important jarring story about the repercussions of reporting the war from the front lines and the war that follows them home"/>
    <b v="0"/>
    <n v="1500"/>
    <n v="1"/>
    <s v="failed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  <n v="2014"/>
    <x v="6"/>
    <x v="1"/>
  </r>
  <r>
    <n v="4051"/>
    <s v="Phantom of the Kun Opera"/>
    <s v="It is a heart-breaking life story of Wu family who tries to preserve the gem of Chinese Kun Opera through generations."/>
    <b v="0"/>
    <n v="500"/>
    <n v="0"/>
    <s v="failed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n v="2014"/>
    <x v="6"/>
    <x v="1"/>
  </r>
  <r>
    <n v="4052"/>
    <s v="Throw Like A Girl"/>
    <s v="This empowering piece encourages women to rise up and pursue their dreams, not by behaving like a boy but by,_x000a_â€œThrowing Like A Girl.â€"/>
    <b v="0"/>
    <n v="3000"/>
    <n v="1126"/>
    <s v="failed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  <n v="2014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b v="0"/>
    <n v="500"/>
    <n v="110"/>
    <s v="failed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n v="2014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b v="0"/>
    <n v="8880"/>
    <n v="0"/>
    <s v="failed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n v="2016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b v="0"/>
    <n v="5000"/>
    <n v="881"/>
    <s v="failed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  <n v="2014"/>
    <x v="6"/>
    <x v="1"/>
  </r>
  <r>
    <n v="4056"/>
    <s v="American Pride"/>
    <s v="American Pride is a play centered on the Poetry of one Iraq War veteran, and follows her journey through war and back home."/>
    <b v="0"/>
    <n v="1500"/>
    <n v="795"/>
    <s v="failed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  <n v="2016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b v="0"/>
    <n v="3500"/>
    <n v="775"/>
    <s v="failed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n v="2015"/>
    <x v="6"/>
    <x v="1"/>
  </r>
  <r>
    <n v="4058"/>
    <s v="Secret of Shahrazad (World Premier)"/>
    <s v="Help reveal the beauty of Islamic culture by launching this new adventure play celebrating Persian music, dance, and lore."/>
    <b v="0"/>
    <n v="3750"/>
    <n v="95"/>
    <s v="failed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  <n v="2016"/>
    <x v="6"/>
    <x v="1"/>
  </r>
  <r>
    <n v="4059"/>
    <s v="The Million Dollar Shot"/>
    <s v="A very Canadian children's play inspired by the tradition of British pantomimes like Aladdin, and the Nutcracker."/>
    <b v="0"/>
    <n v="10000"/>
    <n v="250"/>
    <s v="failed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  <n v="2014"/>
    <x v="6"/>
    <x v="1"/>
  </r>
  <r>
    <n v="4060"/>
    <s v="Good Evening, I'm Robert Service"/>
    <s v="A funny, poignant play that revives the forgotten life and adventures of great Scottish Canadian, world renowned poet, Robert Service."/>
    <b v="0"/>
    <n v="10000"/>
    <n v="285"/>
    <s v="failed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  <n v="2014"/>
    <x v="6"/>
    <x v="1"/>
  </r>
  <r>
    <n v="4061"/>
    <s v="PRODUCE the Stage Play SKYLAR'S SYNDROME by Gavin Kayner"/>
    <s v="SKYLAR'S SYNDROME is a tremendous psychodrama by master playwright Gavin Kayner!"/>
    <b v="0"/>
    <n v="525"/>
    <n v="0"/>
    <s v="failed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n v="2016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b v="0"/>
    <n v="20000"/>
    <n v="490"/>
    <s v="failed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n v="2016"/>
    <x v="6"/>
    <x v="1"/>
  </r>
  <r>
    <n v="4063"/>
    <s v="Whisper Me Happy Ever After (WMHEA)"/>
    <s v="WMHAE by Julie McNamara, raises awareness of the effects domestic violence has on the mental health of young people who witness it."/>
    <b v="0"/>
    <n v="9500"/>
    <n v="135"/>
    <s v="failed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  <n v="2014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b v="0"/>
    <n v="2000"/>
    <n v="385"/>
    <s v="failed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  <n v="2015"/>
    <x v="6"/>
    <x v="1"/>
  </r>
  <r>
    <n v="4065"/>
    <s v="A Midsummer's Night's Dream"/>
    <s v="A classical/ fantasy version of midsummers done by professionally trained actors in Tulsa!"/>
    <b v="0"/>
    <n v="4000"/>
    <n v="27"/>
    <s v="failed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  <n v="2014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b v="0"/>
    <n v="15000"/>
    <n v="25"/>
    <s v="failed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  <n v="2016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b v="0"/>
    <n v="5000"/>
    <n v="3045"/>
    <s v="failed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  <n v="2015"/>
    <x v="6"/>
    <x v="1"/>
  </r>
  <r>
    <n v="4068"/>
    <s v="Produce BELLE DAME SANS MERCI a stage play"/>
    <s v="Be a PRODUCER of the Original stage play BELLE DAME SANS MERCI by Michael Fenlason! :-) :-( !"/>
    <b v="0"/>
    <n v="3495"/>
    <n v="34.950000000000003"/>
    <s v="failed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n v="2016"/>
    <x v="6"/>
    <x v="1"/>
  </r>
  <r>
    <n v="4069"/>
    <s v="The Pendulum Swings"/>
    <s v="'The Pendulum Swings' is a three-act dark comedy that sees Frank and Michael await their execution on Death Row."/>
    <b v="0"/>
    <n v="1250"/>
    <n v="430"/>
    <s v="failed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  <n v="2015"/>
    <x v="6"/>
    <x v="1"/>
  </r>
  <r>
    <n v="4070"/>
    <s v="Southern Utah University: V-Day 2015"/>
    <s v="V-Day Southern Utah University 2015 and Second Studio Players presents: The Vagina Monologues"/>
    <b v="0"/>
    <n v="1000"/>
    <n v="165"/>
    <s v="failed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  <n v="2015"/>
    <x v="6"/>
    <x v="1"/>
  </r>
  <r>
    <n v="4071"/>
    <s v="ATEMPORAL"/>
    <s v="ExÃ¡men final de alumnos del Centro de CapacitaciÃ³n de la ANDA. Son extractos de obras: El JardÃ­n de los CerezoS, Madre Coraje y Casa"/>
    <b v="0"/>
    <n v="20000"/>
    <n v="0"/>
    <s v="failed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n v="2016"/>
    <x v="6"/>
    <x v="1"/>
  </r>
  <r>
    <n v="4072"/>
    <s v="Oh! What a Lovely War - Salute the Centenary"/>
    <s v="Salute the Centenary with this satirical and moving play. The centenary has national relevance, and we want to mark it in our community"/>
    <b v="0"/>
    <n v="1000"/>
    <n v="4"/>
    <s v="failed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  <n v="2014"/>
    <x v="6"/>
    <x v="1"/>
  </r>
  <r>
    <n v="4073"/>
    <s v="OTHELLO, by William Shakespeare ( FUNDRAISER)"/>
    <s v="OTHELLO, directed by Daniel Echevarria. A tragedy that highlights political corruption and the madness that can come out of love."/>
    <b v="0"/>
    <n v="3500"/>
    <n v="37"/>
    <s v="failed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  <n v="2015"/>
    <x v="6"/>
    <x v="1"/>
  </r>
  <r>
    <n v="4074"/>
    <s v="The Free Man - the story of Hurr"/>
    <s v="A performance to inspire people, regardless of their faith, to visualise the repentance of Hurr and the forgiveness of Imam Hussain"/>
    <b v="0"/>
    <n v="2750"/>
    <n v="735"/>
    <s v="failed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  <n v="2015"/>
    <x v="6"/>
    <x v="1"/>
  </r>
  <r>
    <n v="4075"/>
    <s v="Julius Caesar - Which side will you choose?"/>
    <s v="Set in the near future, this version of Shakespeare's classic play looks at how events that shook an empire could still happen today."/>
    <b v="0"/>
    <n v="2000"/>
    <n v="576"/>
    <s v="failed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  <n v="2014"/>
    <x v="6"/>
    <x v="1"/>
  </r>
  <r>
    <n v="4076"/>
    <s v="The Walls of Jericho ( A Voice for Warrior Families)"/>
    <s v="A play to raise awareness about the effects of mental illness on a military family in the Cold War area."/>
    <b v="0"/>
    <n v="700"/>
    <n v="0"/>
    <s v="failed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n v="2014"/>
    <x v="6"/>
    <x v="1"/>
  </r>
  <r>
    <n v="4077"/>
    <s v="Citrus Heights Theatre In The Heights"/>
    <s v="We aim to bring creative, innovative, exciting, educational and fun community theater (with a professional attitude) to a new location."/>
    <s v="Comedy"/>
    <n v="15000"/>
    <n v="1335"/>
    <s v="failed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  <n v="2016"/>
    <x v="6"/>
    <x v="1"/>
  </r>
  <r>
    <n v="4078"/>
    <s v="Theatre Memoire"/>
    <s v="Theatre Memoire are a High Wycombe based theatre company. Performing plays about multi-culturalism and interconectedness."/>
    <b v="0"/>
    <n v="250"/>
    <n v="0"/>
    <s v="failed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n v="2016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b v="0"/>
    <n v="3000"/>
    <n v="5"/>
    <s v="failed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  <n v="2016"/>
    <x v="6"/>
    <x v="1"/>
  </r>
  <r>
    <n v="4080"/>
    <s v="Uncommonnotions"/>
    <s v="&quot;Uncommonnotion&quot;. is a collections of short humors stories, I want to develop into plays, interest has been shown in this idea."/>
    <b v="0"/>
    <n v="3000"/>
    <n v="0"/>
    <s v="failed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n v="2016"/>
    <x v="6"/>
    <x v="1"/>
  </r>
  <r>
    <n v="4081"/>
    <s v="AU Theatre Wing (Pygmalion Sound and Lighting Fees)"/>
    <s v="AUTheatreWing is a student theatre association fostering the development of the dramatic arts at our university."/>
    <b v="0"/>
    <n v="2224"/>
    <n v="350"/>
    <s v="failed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  <n v="2015"/>
    <x v="6"/>
    <x v="1"/>
  </r>
  <r>
    <n v="4082"/>
    <s v="Blazed Donuts: An Orginial One Act"/>
    <s v="A short one act play about an undercover cop posing as a girl scout trying to stop a doughnut shop from selling drug filled doughnuts."/>
    <b v="0"/>
    <n v="150"/>
    <n v="3"/>
    <s v="failed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n v="2015"/>
    <x v="6"/>
    <x v="1"/>
  </r>
  <r>
    <n v="4083"/>
    <s v="Defendant Maurice Chevalier"/>
    <s v="Condemned to death for Collaboration with the Nazis, popular French Singer &amp; Entertainer Maurice Chevalier tells his side of the story"/>
    <b v="0"/>
    <n v="3500"/>
    <n v="759"/>
    <s v="failed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  <n v="2015"/>
    <x v="6"/>
    <x v="1"/>
  </r>
  <r>
    <n v="4084"/>
    <s v="WANTS (We Are Not The Same)"/>
    <s v="WANTS deals with diversity in all its various facets._x000a_The drama is set in a futuristic society where no diversity si accepted."/>
    <b v="0"/>
    <n v="3000"/>
    <n v="10"/>
    <s v="failed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  <n v="2016"/>
    <x v="6"/>
    <x v="1"/>
  </r>
  <r>
    <n v="4085"/>
    <s v="Age of Valor: Heritage - The Audio Drama"/>
    <s v="Just like the good old fashioned radio dramas, Heritage will be performed and narrated for you by 16 different talented voice actors."/>
    <b v="0"/>
    <n v="3500"/>
    <n v="10"/>
    <s v="failed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  <n v="2015"/>
    <x v="6"/>
    <x v="1"/>
  </r>
  <r>
    <n v="4086"/>
    <s v="Carpe Diem Theater Troupe"/>
    <s v="Our theater troupe needs your help to put on a unique production of Hamlet! Pledge to help young actors learn and refine their skills!"/>
    <b v="0"/>
    <n v="1000"/>
    <n v="47"/>
    <s v="failed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  <n v="2015"/>
    <x v="6"/>
    <x v="1"/>
  </r>
  <r>
    <n v="4087"/>
    <s v="Stage Production &quot;The Nail Shop&quot;"/>
    <s v="Comedy Stage Play"/>
    <b v="0"/>
    <n v="9600"/>
    <n v="0"/>
    <s v="failed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n v="2016"/>
    <x v="6"/>
    <x v="1"/>
  </r>
  <r>
    <n v="4088"/>
    <s v="Community Theatre Project-Children's Show (Arthur)"/>
    <s v="Young persons theatre company working in deprived area seeking funding for children's theatrical production."/>
    <b v="0"/>
    <n v="2000"/>
    <n v="216"/>
    <s v="failed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  <n v="2014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s v="Comedy"/>
    <n v="5000"/>
    <n v="240"/>
    <s v="failed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  <n v="2015"/>
    <x v="6"/>
    <x v="1"/>
  </r>
  <r>
    <n v="4090"/>
    <s v="&quot; Sweet O'l Mama &quot; Theater Production"/>
    <s v="A gripping re-enactment of a true breast cancer survival story, highlighted with inspiration and laughter!"/>
    <b v="0"/>
    <n v="1000"/>
    <n v="32"/>
    <s v="failed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  <n v="2015"/>
    <x v="6"/>
    <x v="1"/>
  </r>
  <r>
    <n v="4091"/>
    <s v="The 'Theater of Community' Tour"/>
    <s v="Unique  troupe will bring the wonder &amp; joy of Therapeutic Theater to  youth with severe multiple disabilities, &amp; adults with Alzheimers"/>
    <b v="0"/>
    <n v="1600"/>
    <n v="204"/>
    <s v="failed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  <n v="2014"/>
    <x v="6"/>
    <x v="1"/>
  </r>
  <r>
    <n v="4092"/>
    <s v="A CRY FOR HELP"/>
    <s v="&quot;A Cry for Help is Riveting, Inspiring, and Mesmerizing. You will laugh, cry, and be thinking about your own Cry for Help&quot;"/>
    <b v="0"/>
    <n v="110000"/>
    <n v="20"/>
    <s v="failed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  <n v="2015"/>
    <x v="6"/>
    <x v="1"/>
  </r>
  <r>
    <n v="4093"/>
    <s v="The Grouch Who Couldn't Steal Christmas"/>
    <s v="'The Grouch' is the perfect way to brighten up your Christmas. Full of love, laughs and some sheer calculated silliness, don't miss it!"/>
    <b v="0"/>
    <n v="2500"/>
    <n v="60"/>
    <s v="failed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  <n v="2015"/>
    <x v="6"/>
    <x v="1"/>
  </r>
  <r>
    <n v="4094"/>
    <s v="Live at the Speakeasy with Ryan Anderson"/>
    <s v="Live at the Speakeasy with Ryan Anderson is a local talk show! Showcasing local artist, special guest, and talented bands."/>
    <b v="0"/>
    <n v="2000"/>
    <n v="730"/>
    <s v="failed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  <n v="2014"/>
    <x v="6"/>
    <x v="1"/>
  </r>
  <r>
    <n v="4095"/>
    <s v="LOPE ENAMORADO"/>
    <s v="Proyecto teatral dirigido por MartÃ­n Acosta que habla y reflexiona sobre el amor y su naturaleza."/>
    <b v="0"/>
    <n v="30000"/>
    <n v="800"/>
    <s v="failed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  <n v="2016"/>
    <x v="6"/>
    <x v="1"/>
  </r>
  <r>
    <n v="4096"/>
    <s v="Theatre for Life, Youth Theatre Company, Southampton UK"/>
    <s v="Theatre for Life believes in unlocking young people's creativity, developing self belief and creating positive opportunities."/>
    <b v="0"/>
    <n v="3500"/>
    <n v="400"/>
    <s v="failed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  <n v="2017"/>
    <x v="6"/>
    <x v="1"/>
  </r>
  <r>
    <n v="4097"/>
    <s v="And There Was War! Major Theatre Production"/>
    <s v="And There Was War is a play, a biblical narrative deeply entrenched in the concepts of the great controversy between Good and Evil!"/>
    <b v="0"/>
    <n v="10000"/>
    <n v="0"/>
    <s v="failed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n v="2015"/>
    <x v="6"/>
    <x v="1"/>
  </r>
  <r>
    <n v="4098"/>
    <s v="Life is simple"/>
    <s v="Community Youth play, written by and performed by the youth about finding joy in the simple things in life"/>
    <b v="0"/>
    <n v="75000"/>
    <n v="0"/>
    <s v="failed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n v="2016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b v="0"/>
    <n v="4500"/>
    <n v="50"/>
    <s v="failed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  <n v="2016"/>
    <x v="6"/>
    <x v="1"/>
  </r>
  <r>
    <n v="4100"/>
    <s v="America is at the Mall: A Play in Three Acts"/>
    <s v="How does war change a family?  A peek into one family's kitchen as their soldier fights in Iraq."/>
    <s v="food"/>
    <n v="270"/>
    <n v="0"/>
    <s v="failed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n v="2014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s v="Comedy"/>
    <n v="600"/>
    <n v="0"/>
    <s v="failed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n v="2016"/>
    <x v="6"/>
    <x v="1"/>
  </r>
  <r>
    <n v="4102"/>
    <s v="4th Wall Theatre Project"/>
    <s v="Local Community theater to get up and running in the Idaho Falls area. Something new, something different!"/>
    <b v="0"/>
    <n v="500"/>
    <n v="137"/>
    <s v="failed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  <n v="2016"/>
    <x v="6"/>
    <x v="1"/>
  </r>
  <r>
    <n v="4103"/>
    <s v="Weather Men"/>
    <s v="Weather Men is a play, written by Nathan Black.  A comedy/drama that explores the question of 'why people stay together?'"/>
    <b v="0"/>
    <n v="1000"/>
    <n v="100"/>
    <s v="failed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n v="2015"/>
    <x v="6"/>
    <x v="1"/>
  </r>
  <r>
    <n v="4104"/>
    <s v="PETER PAN - a new play by Ebony Rattle"/>
    <s v="PETER PAN, written by Ebony Rattle, is a new retelling of the classic play by J.M. Barrie about a boy who refused to grow up."/>
    <b v="0"/>
    <n v="3000"/>
    <n v="641"/>
    <s v="failed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  <n v="2016"/>
    <x v="6"/>
    <x v="1"/>
  </r>
  <r>
    <n v="4105"/>
    <s v="Â¡LlÃ©vame!"/>
    <s v="Buscamos finalizar el proceso de producciÃ³n de un espectÃ¡culo de payaso y con Ã©l, activar espacios pÃºblicos para la escena clown."/>
    <b v="0"/>
    <n v="33000"/>
    <n v="2300"/>
    <s v="failed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  <n v="2016"/>
    <x v="6"/>
    <x v="1"/>
  </r>
  <r>
    <n v="4106"/>
    <s v="David Facer, Paradox Magic"/>
    <s v="No magic show has ever integrated theatre arts like this.  World of Paradox is designed for all audiences and is interactive in nature."/>
    <b v="0"/>
    <n v="5000"/>
    <n v="3530"/>
    <s v="failed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  <n v="2015"/>
    <x v="6"/>
    <x v="1"/>
  </r>
  <r>
    <n v="4107"/>
    <s v="Sacrifice"/>
    <s v="A new dramatic comedy dealing with a father's unwillingness to let go of his past causes major problems for the future of his daughter."/>
    <b v="0"/>
    <n v="2000"/>
    <n v="41"/>
    <s v="failed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  <n v="2014"/>
    <x v="6"/>
    <x v="1"/>
  </r>
  <r>
    <n v="4108"/>
    <s v="The Black Woman's Attitude Stage Play"/>
    <s v="We are producing and directing a stage play that will focus on relationships and the stereotypes/truths that prohibit growth."/>
    <b v="0"/>
    <n v="3000"/>
    <n v="59"/>
    <s v="failed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  <n v="2017"/>
    <x v="6"/>
    <x v="1"/>
  </r>
  <r>
    <n v="4109"/>
    <s v="Jack the Lad"/>
    <s v="Jack the Lad - a new play that explores how far the boundaries of friendship will stretch when morality and loyalties clash."/>
    <b v="0"/>
    <n v="500"/>
    <n v="0"/>
    <s v="failed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n v="2015"/>
    <x v="6"/>
    <x v="1"/>
  </r>
  <r>
    <n v="4110"/>
    <s v="Take Tartuffe to Edinburgh Fringe Festival!"/>
    <s v="Set in the height of sex, drugs and rock 'n' roll this production is an exciting new take on Moliere's classic! Performing with SpaceUK"/>
    <b v="0"/>
    <n v="300"/>
    <n v="86"/>
    <s v="failed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  <n v="2016"/>
    <x v="6"/>
    <x v="1"/>
  </r>
  <r>
    <n v="4111"/>
    <s v="REBORN IN LOVE"/>
    <s v="REBORN IN LOVE is the sequel to REBORN FROM ABOVE: A Tale of Eternal Love.  This is part two, of a One-Act play series."/>
    <b v="0"/>
    <n v="3000"/>
    <n v="94"/>
    <s v="failed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  <n v="2015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b v="0"/>
    <n v="2500"/>
    <n v="1"/>
    <s v="failed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  <n v="2016"/>
    <x v="6"/>
    <x v="1"/>
  </r>
  <r>
    <n v="4113"/>
    <s v="The Toy Box by Anthony H. Wallace"/>
    <s v="A family oriented play about Christians &amp; the sins they live with, portrayed by &quot;puppets and toys&quot; at Queensbury Theater in Houston."/>
    <b v="0"/>
    <n v="1500"/>
    <n v="3"/>
    <s v="failed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  <n v="2015"/>
    <x v="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58322-E0F1-4CE5-A24A-3907A9E6F679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4:B130" firstHeaderRow="1" firstDataRow="1" firstDataCol="1"/>
  <pivotFields count="24">
    <pivotField showAll="0"/>
    <pivotField showAll="0"/>
    <pivotField showAll="0"/>
    <pivotField showAll="0"/>
    <pivotField numFmtId="44" showAll="0"/>
    <pivotField numFmtId="164"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">
        <item x="0"/>
        <item x="1"/>
        <item t="default"/>
      </items>
    </pivotField>
  </pivotFields>
  <rowFields count="2">
    <field x="17"/>
    <field x="7"/>
  </rowFields>
  <rowItems count="126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Items count="1">
    <i/>
  </colItems>
  <dataFields count="1">
    <dataField name="Sum of backers_count" fld="12" baseField="0" baseItem="0"/>
  </dataFields>
  <chartFormats count="3">
    <chartFormat chart="21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DF53D-760D-4CEE-A12A-B40E609D3679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J15" firstHeaderRow="1" firstDataRow="2" firstDataCol="1"/>
  <pivotFields count="25">
    <pivotField showAll="0"/>
    <pivotField showAll="0"/>
    <pivotField showAll="0"/>
    <pivotField showAll="0"/>
    <pivotField numFmtId="44" showAll="0"/>
    <pivotField numFmtId="164" showAll="0"/>
    <pivotField showAll="0"/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multipleItemSelectionAllowed="1" showAll="0">
      <items count="10">
        <item x="0"/>
        <item x="7"/>
        <item x="6"/>
        <item h="1"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4"/>
    <field x="23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7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backers " fld="12" subtotal="count" baseField="17" baseItem="0"/>
  </dataFields>
  <chartFormats count="4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1" format="8">
      <pivotArea type="data" outline="0" fieldPosition="0">
        <references count="3">
          <reference field="4294967294" count="1" selected="0">
            <x v="0"/>
          </reference>
          <reference field="17" count="1" selected="0">
            <x v="8"/>
          </reference>
          <reference field="24" count="1" selected="0">
            <x v="7"/>
          </reference>
        </references>
      </pivotArea>
    </chartFormat>
    <chartFormat chart="11" format="9">
      <pivotArea type="data" outline="0" fieldPosition="0">
        <references count="3">
          <reference field="4294967294" count="1" selected="0">
            <x v="0"/>
          </reference>
          <reference field="17" count="1" selected="0">
            <x v="7"/>
          </reference>
          <reference field="24" count="1" selected="0">
            <x v="7"/>
          </reference>
        </references>
      </pivotArea>
    </chartFormat>
    <chartFormat chart="11" format="10">
      <pivotArea type="data" outline="0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24" count="1" selected="0">
            <x v="7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2" format="17">
      <pivotArea type="data" outline="0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24" count="1" selected="0">
            <x v="7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2" format="19">
      <pivotArea type="data" outline="0" fieldPosition="0">
        <references count="3">
          <reference field="4294967294" count="1" selected="0">
            <x v="0"/>
          </reference>
          <reference field="17" count="1" selected="0">
            <x v="7"/>
          </reference>
          <reference field="24" count="1" selected="0">
            <x v="7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2" format="21">
      <pivotArea type="data" outline="0" fieldPosition="0">
        <references count="3">
          <reference field="4294967294" count="1" selected="0">
            <x v="0"/>
          </reference>
          <reference field="17" count="1" selected="0">
            <x v="8"/>
          </reference>
          <reference field="24" count="1" selected="0">
            <x v="7"/>
          </reference>
        </references>
      </pivotArea>
    </chartFormat>
    <chartFormat chart="13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3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3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3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3" format="28">
      <pivotArea type="data" outline="0" fieldPosition="0">
        <references count="3">
          <reference field="4294967294" count="1" selected="0">
            <x v="0"/>
          </reference>
          <reference field="17" count="1" selected="0">
            <x v="6"/>
          </reference>
          <reference field="24" count="1" selected="0">
            <x v="7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3" format="30">
      <pivotArea type="data" outline="0" fieldPosition="0">
        <references count="3">
          <reference field="4294967294" count="1" selected="0">
            <x v="0"/>
          </reference>
          <reference field="17" count="1" selected="0">
            <x v="7"/>
          </reference>
          <reference field="24" count="1" selected="0">
            <x v="7"/>
          </reference>
        </references>
      </pivotArea>
    </chartFormat>
    <chartFormat chart="13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3" format="32">
      <pivotArea type="data" outline="0" fieldPosition="0">
        <references count="3">
          <reference field="4294967294" count="1" selected="0">
            <x v="0"/>
          </reference>
          <reference field="17" count="1" selected="0">
            <x v="8"/>
          </reference>
          <reference field="2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A860-328E-456E-BBF0-CCFF252934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5:E471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h="1"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18"/>
  </rowFields>
  <rowItems count="46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2"/>
    </i>
    <i r="1">
      <x/>
    </i>
    <i r="1">
      <x v="1"/>
    </i>
    <i r="1">
      <x v="2"/>
    </i>
    <i r="1">
      <x v="3"/>
    </i>
    <i r="1">
      <x v="6"/>
    </i>
    <i r="1">
      <x v="7"/>
    </i>
    <i r="1">
      <x v="9"/>
    </i>
    <i r="1">
      <x v="1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>
      <x v="19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>
      <x v="21"/>
    </i>
    <i r="1">
      <x/>
    </i>
    <i r="1">
      <x v="1"/>
    </i>
    <i r="1">
      <x v="5"/>
    </i>
    <i r="1">
      <x v="6"/>
    </i>
    <i r="1">
      <x v="7"/>
    </i>
    <i r="1">
      <x v="9"/>
    </i>
    <i r="1">
      <x v="10"/>
    </i>
    <i r="1">
      <x v="11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</i>
    <i r="1">
      <x/>
    </i>
    <i r="1">
      <x v="1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</i>
    <i r="1">
      <x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0"/>
    </i>
    <i r="1">
      <x/>
    </i>
    <i r="1">
      <x v="2"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20" hier="-1"/>
    <pageField fld="6" hier="-1"/>
    <pageField fld="16" hier="-1"/>
  </pageFields>
  <dataFields count="1">
    <dataField name="Count of outcomes" fld="5" subtotal="count" baseField="0" baseItem="0"/>
  </dataFields>
  <chartFormats count="4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6ECD5-1EA0-40D5-86EA-D11F83097B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28" firstHeaderRow="0" firstDataRow="1" firstDataCol="1"/>
  <pivotFields count="9">
    <pivotField axis="axisRow" showAll="0" sortType="ascending">
      <items count="14">
        <item m="1" x="12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2"/>
        <item sd="0" x="11"/>
        <item sd="0" x="0"/>
        <item t="default"/>
      </items>
    </pivotField>
    <pivotField dataField="1" showAll="0"/>
    <pivotField dataField="1" showAll="0"/>
    <pivotField dataField="1" showAll="0"/>
    <pivotField dataField="1" showAll="0"/>
    <pivotField numFmtId="10" showAll="0"/>
    <pivotField numFmtId="10" showAll="0"/>
    <pivotField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 v="12"/>
    </i>
    <i>
      <x v="1"/>
    </i>
    <i r="1">
      <x v="1"/>
    </i>
    <i>
      <x v="2"/>
    </i>
    <i r="1">
      <x v="10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Number Successful" fld="1" baseField="8" baseItem="9"/>
    <dataField name="Count of Number Failed" fld="2" baseField="8" baseItem="9"/>
    <dataField name="Count of Number Canceled" fld="3" baseField="8" baseItem="9"/>
    <dataField name="Count of Total Projects" fld="4" baseField="8" baseItem="6"/>
  </dataField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79120-3AD6-46B1-B95E-0D086233FFB5}">
  <dimension ref="A4:B130"/>
  <sheetViews>
    <sheetView workbookViewId="0">
      <selection activeCell="E29" sqref="E29"/>
    </sheetView>
  </sheetViews>
  <sheetFormatPr defaultRowHeight="14.4"/>
  <cols>
    <col min="1" max="1" width="14" bestFit="1" customWidth="1"/>
    <col min="2" max="2" width="20" bestFit="1" customWidth="1"/>
    <col min="3" max="3" width="8.88671875" bestFit="1" customWidth="1"/>
    <col min="4" max="4" width="7" bestFit="1" customWidth="1"/>
    <col min="5" max="5" width="14.6640625" bestFit="1" customWidth="1"/>
    <col min="6" max="6" width="13.109375" bestFit="1" customWidth="1"/>
    <col min="7" max="7" width="12.33203125" bestFit="1" customWidth="1"/>
    <col min="8" max="8" width="8" bestFit="1" customWidth="1"/>
    <col min="9" max="9" width="14.6640625" bestFit="1" customWidth="1"/>
    <col min="10" max="10" width="8" bestFit="1" customWidth="1"/>
    <col min="11" max="11" width="6.33203125" bestFit="1" customWidth="1"/>
    <col min="12" max="12" width="10.5546875" bestFit="1" customWidth="1"/>
    <col min="13" max="13" width="8" bestFit="1" customWidth="1"/>
    <col min="14" max="14" width="9" bestFit="1" customWidth="1"/>
    <col min="15" max="15" width="9.21875" bestFit="1" customWidth="1"/>
    <col min="16" max="16" width="5" bestFit="1" customWidth="1"/>
    <col min="17" max="17" width="11.88671875" bestFit="1" customWidth="1"/>
    <col min="18" max="18" width="7" bestFit="1" customWidth="1"/>
    <col min="19" max="19" width="12.6640625" bestFit="1" customWidth="1"/>
    <col min="20" max="20" width="9" bestFit="1" customWidth="1"/>
    <col min="21" max="21" width="7" bestFit="1" customWidth="1"/>
    <col min="22" max="22" width="9.6640625" bestFit="1" customWidth="1"/>
    <col min="23" max="23" width="8" bestFit="1" customWidth="1"/>
    <col min="24" max="24" width="11.21875" bestFit="1" customWidth="1"/>
    <col min="25" max="25" width="7" bestFit="1" customWidth="1"/>
    <col min="26" max="26" width="9" bestFit="1" customWidth="1"/>
    <col min="27" max="27" width="8" bestFit="1" customWidth="1"/>
    <col min="28" max="28" width="15.21875" bestFit="1" customWidth="1"/>
    <col min="29" max="29" width="10.44140625" bestFit="1" customWidth="1"/>
    <col min="30" max="30" width="9" bestFit="1" customWidth="1"/>
    <col min="31" max="31" width="12.88671875" bestFit="1" customWidth="1"/>
    <col min="32" max="32" width="8" bestFit="1" customWidth="1"/>
    <col min="33" max="33" width="10.5546875" bestFit="1" customWidth="1"/>
    <col min="34" max="34" width="15.88671875" bestFit="1" customWidth="1"/>
    <col min="35" max="35" width="9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8" bestFit="1" customWidth="1"/>
    <col min="42" max="42" width="11.109375" bestFit="1" customWidth="1"/>
    <col min="43" max="43" width="10.77734375" bestFit="1" customWidth="1"/>
    <col min="44" max="44" width="4.5546875" bestFit="1" customWidth="1"/>
    <col min="45" max="45" width="15.21875" bestFit="1" customWidth="1"/>
    <col min="46" max="46" width="17.5546875" bestFit="1" customWidth="1"/>
    <col min="47" max="47" width="5.33203125" bestFit="1" customWidth="1"/>
    <col min="48" max="48" width="6.5546875" bestFit="1" customWidth="1"/>
    <col min="49" max="49" width="11.77734375" bestFit="1" customWidth="1"/>
    <col min="50" max="50" width="10.77734375" bestFit="1" customWidth="1"/>
  </cols>
  <sheetData>
    <row r="4" spans="1:2">
      <c r="A4" s="9" t="s">
        <v>8359</v>
      </c>
      <c r="B4" t="s">
        <v>8409</v>
      </c>
    </row>
    <row r="5" spans="1:2">
      <c r="A5" s="10" t="s">
        <v>8308</v>
      </c>
      <c r="B5" s="12">
        <v>58346</v>
      </c>
    </row>
    <row r="6" spans="1:2">
      <c r="A6" s="11" t="s">
        <v>8225</v>
      </c>
      <c r="B6" s="12">
        <v>3042</v>
      </c>
    </row>
    <row r="7" spans="1:2">
      <c r="A7" s="11" t="s">
        <v>8228</v>
      </c>
      <c r="B7" s="12">
        <v>447</v>
      </c>
    </row>
    <row r="8" spans="1:2">
      <c r="A8" s="11" t="s">
        <v>8235</v>
      </c>
      <c r="B8" s="12">
        <v>338</v>
      </c>
    </row>
    <row r="9" spans="1:2">
      <c r="A9" s="11" t="s">
        <v>8231</v>
      </c>
      <c r="B9" s="12">
        <v>0</v>
      </c>
    </row>
    <row r="10" spans="1:2">
      <c r="A10" s="11" t="s">
        <v>8226</v>
      </c>
      <c r="B10" s="12">
        <v>1112</v>
      </c>
    </row>
    <row r="11" spans="1:2">
      <c r="A11" s="11" t="s">
        <v>8229</v>
      </c>
      <c r="B11" s="12">
        <v>81</v>
      </c>
    </row>
    <row r="12" spans="1:2">
      <c r="A12" s="11" t="s">
        <v>8224</v>
      </c>
      <c r="B12" s="12">
        <v>2154</v>
      </c>
    </row>
    <row r="13" spans="1:2">
      <c r="A13" s="11" t="s">
        <v>8230</v>
      </c>
      <c r="B13" s="12">
        <v>1</v>
      </c>
    </row>
    <row r="14" spans="1:2">
      <c r="A14" s="11" t="s">
        <v>8232</v>
      </c>
      <c r="B14" s="12">
        <v>0</v>
      </c>
    </row>
    <row r="15" spans="1:2">
      <c r="A15" s="11" t="s">
        <v>8233</v>
      </c>
      <c r="B15" s="12">
        <v>10</v>
      </c>
    </row>
    <row r="16" spans="1:2">
      <c r="A16" s="11" t="s">
        <v>8227</v>
      </c>
      <c r="B16" s="12">
        <v>150</v>
      </c>
    </row>
    <row r="17" spans="1:2">
      <c r="A17" s="11" t="s">
        <v>8234</v>
      </c>
      <c r="B17" s="12">
        <v>38</v>
      </c>
    </row>
    <row r="18" spans="1:2">
      <c r="A18" s="11" t="s">
        <v>8223</v>
      </c>
      <c r="B18" s="12">
        <v>50973</v>
      </c>
    </row>
    <row r="19" spans="1:2">
      <c r="A19" s="10" t="s">
        <v>8334</v>
      </c>
      <c r="B19" s="12">
        <v>12998</v>
      </c>
    </row>
    <row r="20" spans="1:2">
      <c r="A20" s="11" t="s">
        <v>8238</v>
      </c>
      <c r="B20" s="12">
        <v>64</v>
      </c>
    </row>
    <row r="21" spans="1:2">
      <c r="A21" s="11" t="s">
        <v>8225</v>
      </c>
      <c r="B21" s="12">
        <v>5</v>
      </c>
    </row>
    <row r="22" spans="1:2">
      <c r="A22" s="11" t="s">
        <v>8241</v>
      </c>
      <c r="B22" s="12">
        <v>2</v>
      </c>
    </row>
    <row r="23" spans="1:2">
      <c r="A23" s="11" t="s">
        <v>8228</v>
      </c>
      <c r="B23" s="12">
        <v>76</v>
      </c>
    </row>
    <row r="24" spans="1:2">
      <c r="A24" s="11" t="s">
        <v>8235</v>
      </c>
      <c r="B24" s="12">
        <v>3</v>
      </c>
    </row>
    <row r="25" spans="1:2">
      <c r="A25" s="11" t="s">
        <v>8231</v>
      </c>
      <c r="B25" s="12">
        <v>1</v>
      </c>
    </row>
    <row r="26" spans="1:2">
      <c r="A26" s="11" t="s">
        <v>8229</v>
      </c>
      <c r="B26" s="12">
        <v>0</v>
      </c>
    </row>
    <row r="27" spans="1:2">
      <c r="A27" s="11" t="s">
        <v>8224</v>
      </c>
      <c r="B27" s="12">
        <v>114</v>
      </c>
    </row>
    <row r="28" spans="1:2">
      <c r="A28" s="11" t="s">
        <v>8233</v>
      </c>
      <c r="B28" s="12">
        <v>4</v>
      </c>
    </row>
    <row r="29" spans="1:2">
      <c r="A29" s="11" t="s">
        <v>8234</v>
      </c>
      <c r="B29" s="12">
        <v>4</v>
      </c>
    </row>
    <row r="30" spans="1:2">
      <c r="A30" s="11" t="s">
        <v>8223</v>
      </c>
      <c r="B30" s="12">
        <v>12725</v>
      </c>
    </row>
    <row r="31" spans="1:2">
      <c r="A31" s="10" t="s">
        <v>8331</v>
      </c>
      <c r="B31" s="12">
        <v>48822</v>
      </c>
    </row>
    <row r="32" spans="1:2">
      <c r="A32" s="11" t="s">
        <v>8225</v>
      </c>
      <c r="B32" s="12">
        <v>734</v>
      </c>
    </row>
    <row r="33" spans="1:2">
      <c r="A33" s="11" t="s">
        <v>8228</v>
      </c>
      <c r="B33" s="12">
        <v>1314</v>
      </c>
    </row>
    <row r="34" spans="1:2">
      <c r="A34" s="11" t="s">
        <v>8239</v>
      </c>
      <c r="B34" s="12">
        <v>10</v>
      </c>
    </row>
    <row r="35" spans="1:2">
      <c r="A35" s="11" t="s">
        <v>8235</v>
      </c>
      <c r="B35" s="12">
        <v>272</v>
      </c>
    </row>
    <row r="36" spans="1:2">
      <c r="A36" s="11" t="s">
        <v>8226</v>
      </c>
      <c r="B36" s="12">
        <v>251</v>
      </c>
    </row>
    <row r="37" spans="1:2">
      <c r="A37" s="11" t="s">
        <v>8229</v>
      </c>
      <c r="B37" s="12">
        <v>55</v>
      </c>
    </row>
    <row r="38" spans="1:2">
      <c r="A38" s="11" t="s">
        <v>8224</v>
      </c>
      <c r="B38" s="12">
        <v>7329</v>
      </c>
    </row>
    <row r="39" spans="1:2">
      <c r="A39" s="11" t="s">
        <v>8240</v>
      </c>
      <c r="B39" s="12">
        <v>251</v>
      </c>
    </row>
    <row r="40" spans="1:2">
      <c r="A40" s="11" t="s">
        <v>8236</v>
      </c>
      <c r="B40" s="12">
        <v>102</v>
      </c>
    </row>
    <row r="41" spans="1:2">
      <c r="A41" s="11" t="s">
        <v>8237</v>
      </c>
      <c r="B41" s="12">
        <v>3</v>
      </c>
    </row>
    <row r="42" spans="1:2">
      <c r="A42" s="11" t="s">
        <v>8233</v>
      </c>
      <c r="B42" s="12">
        <v>4</v>
      </c>
    </row>
    <row r="43" spans="1:2">
      <c r="A43" s="11" t="s">
        <v>8234</v>
      </c>
      <c r="B43" s="12">
        <v>60</v>
      </c>
    </row>
    <row r="44" spans="1:2">
      <c r="A44" s="11" t="s">
        <v>8223</v>
      </c>
      <c r="B44" s="12">
        <v>38437</v>
      </c>
    </row>
    <row r="45" spans="1:2">
      <c r="A45" s="10" t="s">
        <v>8329</v>
      </c>
      <c r="B45" s="12">
        <v>315</v>
      </c>
    </row>
    <row r="46" spans="1:2">
      <c r="A46" s="11" t="s">
        <v>8235</v>
      </c>
      <c r="B46" s="12">
        <v>0</v>
      </c>
    </row>
    <row r="47" spans="1:2">
      <c r="A47" s="11" t="s">
        <v>8223</v>
      </c>
      <c r="B47" s="12">
        <v>315</v>
      </c>
    </row>
    <row r="48" spans="1:2">
      <c r="A48" s="10" t="s">
        <v>8323</v>
      </c>
      <c r="B48" s="12">
        <v>47297</v>
      </c>
    </row>
    <row r="49" spans="1:2">
      <c r="A49" s="11" t="s">
        <v>8238</v>
      </c>
      <c r="B49" s="12">
        <v>101</v>
      </c>
    </row>
    <row r="50" spans="1:2">
      <c r="A50" s="11" t="s">
        <v>8225</v>
      </c>
      <c r="B50" s="12">
        <v>18</v>
      </c>
    </row>
    <row r="51" spans="1:2">
      <c r="A51" s="11" t="s">
        <v>8228</v>
      </c>
      <c r="B51" s="12">
        <v>690</v>
      </c>
    </row>
    <row r="52" spans="1:2">
      <c r="A52" s="11" t="s">
        <v>8235</v>
      </c>
      <c r="B52" s="12">
        <v>163</v>
      </c>
    </row>
    <row r="53" spans="1:2">
      <c r="A53" s="11" t="s">
        <v>8231</v>
      </c>
      <c r="B53" s="12">
        <v>144</v>
      </c>
    </row>
    <row r="54" spans="1:2">
      <c r="A54" s="11" t="s">
        <v>8226</v>
      </c>
      <c r="B54" s="12">
        <v>74</v>
      </c>
    </row>
    <row r="55" spans="1:2">
      <c r="A55" s="11" t="s">
        <v>8229</v>
      </c>
      <c r="B55" s="12">
        <v>343</v>
      </c>
    </row>
    <row r="56" spans="1:2">
      <c r="A56" s="11" t="s">
        <v>8224</v>
      </c>
      <c r="B56" s="12">
        <v>1798</v>
      </c>
    </row>
    <row r="57" spans="1:2">
      <c r="A57" s="11" t="s">
        <v>8236</v>
      </c>
      <c r="B57" s="12">
        <v>36</v>
      </c>
    </row>
    <row r="58" spans="1:2">
      <c r="A58" s="11" t="s">
        <v>8234</v>
      </c>
      <c r="B58" s="12">
        <v>202</v>
      </c>
    </row>
    <row r="59" spans="1:2">
      <c r="A59" s="11" t="s">
        <v>8223</v>
      </c>
      <c r="B59" s="12">
        <v>43728</v>
      </c>
    </row>
    <row r="60" spans="1:2">
      <c r="A60" s="10" t="s">
        <v>8336</v>
      </c>
      <c r="B60" s="12">
        <v>21803</v>
      </c>
    </row>
    <row r="61" spans="1:2">
      <c r="A61" s="11" t="s">
        <v>8238</v>
      </c>
      <c r="B61" s="12">
        <v>32</v>
      </c>
    </row>
    <row r="62" spans="1:2">
      <c r="A62" s="11" t="s">
        <v>8225</v>
      </c>
      <c r="B62" s="12">
        <v>567</v>
      </c>
    </row>
    <row r="63" spans="1:2">
      <c r="A63" s="11" t="s">
        <v>8241</v>
      </c>
      <c r="B63" s="12">
        <v>71</v>
      </c>
    </row>
    <row r="64" spans="1:2">
      <c r="A64" s="11" t="s">
        <v>8228</v>
      </c>
      <c r="B64" s="12">
        <v>1459</v>
      </c>
    </row>
    <row r="65" spans="1:2">
      <c r="A65" s="11" t="s">
        <v>8239</v>
      </c>
      <c r="B65" s="12">
        <v>6</v>
      </c>
    </row>
    <row r="66" spans="1:2">
      <c r="A66" s="11" t="s">
        <v>8235</v>
      </c>
      <c r="B66" s="12">
        <v>1188</v>
      </c>
    </row>
    <row r="67" spans="1:2">
      <c r="A67" s="11" t="s">
        <v>8231</v>
      </c>
      <c r="B67" s="12">
        <v>35</v>
      </c>
    </row>
    <row r="68" spans="1:2">
      <c r="A68" s="11" t="s">
        <v>8224</v>
      </c>
      <c r="B68" s="12">
        <v>3657</v>
      </c>
    </row>
    <row r="69" spans="1:2">
      <c r="A69" s="11" t="s">
        <v>8230</v>
      </c>
      <c r="B69" s="12">
        <v>0</v>
      </c>
    </row>
    <row r="70" spans="1:2">
      <c r="A70" s="11" t="s">
        <v>8240</v>
      </c>
      <c r="B70" s="12">
        <v>714</v>
      </c>
    </row>
    <row r="71" spans="1:2">
      <c r="A71" s="11" t="s">
        <v>8236</v>
      </c>
      <c r="B71" s="12">
        <v>313</v>
      </c>
    </row>
    <row r="72" spans="1:2">
      <c r="A72" s="11" t="s">
        <v>8242</v>
      </c>
      <c r="B72" s="12">
        <v>131</v>
      </c>
    </row>
    <row r="73" spans="1:2">
      <c r="A73" s="11" t="s">
        <v>8232</v>
      </c>
      <c r="B73" s="12">
        <v>39</v>
      </c>
    </row>
    <row r="74" spans="1:2">
      <c r="A74" s="11" t="s">
        <v>8233</v>
      </c>
      <c r="B74" s="12">
        <v>555</v>
      </c>
    </row>
    <row r="75" spans="1:2">
      <c r="A75" s="11" t="s">
        <v>8234</v>
      </c>
      <c r="B75" s="12">
        <v>131</v>
      </c>
    </row>
    <row r="76" spans="1:2">
      <c r="A76" s="11" t="s">
        <v>8223</v>
      </c>
      <c r="B76" s="12">
        <v>12905</v>
      </c>
    </row>
    <row r="77" spans="1:2">
      <c r="A77" s="10" t="s">
        <v>8320</v>
      </c>
      <c r="B77" s="12">
        <v>34672</v>
      </c>
    </row>
    <row r="78" spans="1:2">
      <c r="A78" s="11" t="s">
        <v>8225</v>
      </c>
      <c r="B78" s="12">
        <v>120</v>
      </c>
    </row>
    <row r="79" spans="1:2">
      <c r="A79" s="11" t="s">
        <v>8228</v>
      </c>
      <c r="B79" s="12">
        <v>387</v>
      </c>
    </row>
    <row r="80" spans="1:2">
      <c r="A80" s="11" t="s">
        <v>8235</v>
      </c>
      <c r="B80" s="12">
        <v>6</v>
      </c>
    </row>
    <row r="81" spans="1:2">
      <c r="A81" s="11" t="s">
        <v>8231</v>
      </c>
      <c r="B81" s="12">
        <v>19</v>
      </c>
    </row>
    <row r="82" spans="1:2">
      <c r="A82" s="11" t="s">
        <v>8226</v>
      </c>
      <c r="B82" s="12">
        <v>5</v>
      </c>
    </row>
    <row r="83" spans="1:2">
      <c r="A83" s="11" t="s">
        <v>8229</v>
      </c>
      <c r="B83" s="12">
        <v>0</v>
      </c>
    </row>
    <row r="84" spans="1:2">
      <c r="A84" s="11" t="s">
        <v>8224</v>
      </c>
      <c r="B84" s="12">
        <v>761</v>
      </c>
    </row>
    <row r="85" spans="1:2">
      <c r="A85" s="11" t="s">
        <v>8240</v>
      </c>
      <c r="B85" s="12">
        <v>15</v>
      </c>
    </row>
    <row r="86" spans="1:2">
      <c r="A86" s="11" t="s">
        <v>8236</v>
      </c>
      <c r="B86" s="12">
        <v>21</v>
      </c>
    </row>
    <row r="87" spans="1:2">
      <c r="A87" s="11" t="s">
        <v>8237</v>
      </c>
      <c r="B87" s="12">
        <v>0</v>
      </c>
    </row>
    <row r="88" spans="1:2">
      <c r="A88" s="11" t="s">
        <v>8232</v>
      </c>
      <c r="B88" s="12">
        <v>55</v>
      </c>
    </row>
    <row r="89" spans="1:2">
      <c r="A89" s="11" t="s">
        <v>8227</v>
      </c>
      <c r="B89" s="12">
        <v>2</v>
      </c>
    </row>
    <row r="90" spans="1:2">
      <c r="A90" s="11" t="s">
        <v>8234</v>
      </c>
      <c r="B90" s="12">
        <v>2</v>
      </c>
    </row>
    <row r="91" spans="1:2">
      <c r="A91" s="11" t="s">
        <v>8223</v>
      </c>
      <c r="B91" s="12">
        <v>33279</v>
      </c>
    </row>
    <row r="92" spans="1:2">
      <c r="A92" s="10" t="s">
        <v>8317</v>
      </c>
      <c r="B92" s="12">
        <v>174797</v>
      </c>
    </row>
    <row r="93" spans="1:2">
      <c r="A93" s="11" t="s">
        <v>8238</v>
      </c>
      <c r="B93" s="12">
        <v>983</v>
      </c>
    </row>
    <row r="94" spans="1:2">
      <c r="A94" s="11" t="s">
        <v>8225</v>
      </c>
      <c r="B94" s="12">
        <v>1902</v>
      </c>
    </row>
    <row r="95" spans="1:2">
      <c r="A95" s="11" t="s">
        <v>8228</v>
      </c>
      <c r="B95" s="12">
        <v>1447</v>
      </c>
    </row>
    <row r="96" spans="1:2">
      <c r="A96" s="11" t="s">
        <v>8239</v>
      </c>
      <c r="B96" s="12">
        <v>7</v>
      </c>
    </row>
    <row r="97" spans="1:2">
      <c r="A97" s="11" t="s">
        <v>8235</v>
      </c>
      <c r="B97" s="12">
        <v>12351</v>
      </c>
    </row>
    <row r="98" spans="1:2">
      <c r="A98" s="11" t="s">
        <v>8231</v>
      </c>
      <c r="B98" s="12">
        <v>229</v>
      </c>
    </row>
    <row r="99" spans="1:2">
      <c r="A99" s="11" t="s">
        <v>8226</v>
      </c>
      <c r="B99" s="12">
        <v>944</v>
      </c>
    </row>
    <row r="100" spans="1:2">
      <c r="A100" s="11" t="s">
        <v>8229</v>
      </c>
      <c r="B100" s="12">
        <v>69</v>
      </c>
    </row>
    <row r="101" spans="1:2">
      <c r="A101" s="11" t="s">
        <v>8224</v>
      </c>
      <c r="B101" s="12">
        <v>21217</v>
      </c>
    </row>
    <row r="102" spans="1:2">
      <c r="A102" s="11" t="s">
        <v>8230</v>
      </c>
      <c r="B102" s="12">
        <v>70</v>
      </c>
    </row>
    <row r="103" spans="1:2">
      <c r="A103" s="11" t="s">
        <v>8240</v>
      </c>
      <c r="B103" s="12">
        <v>452</v>
      </c>
    </row>
    <row r="104" spans="1:2">
      <c r="A104" s="11" t="s">
        <v>8236</v>
      </c>
      <c r="B104" s="12">
        <v>1792</v>
      </c>
    </row>
    <row r="105" spans="1:2">
      <c r="A105" s="11" t="s">
        <v>8237</v>
      </c>
      <c r="B105" s="12">
        <v>18</v>
      </c>
    </row>
    <row r="106" spans="1:2">
      <c r="A106" s="11" t="s">
        <v>8232</v>
      </c>
      <c r="B106" s="12">
        <v>1193</v>
      </c>
    </row>
    <row r="107" spans="1:2">
      <c r="A107" s="11" t="s">
        <v>8227</v>
      </c>
      <c r="B107" s="12">
        <v>16</v>
      </c>
    </row>
    <row r="108" spans="1:2">
      <c r="A108" s="11" t="s">
        <v>8234</v>
      </c>
      <c r="B108" s="12">
        <v>193</v>
      </c>
    </row>
    <row r="109" spans="1:2">
      <c r="A109" s="11" t="s">
        <v>8223</v>
      </c>
      <c r="B109" s="12">
        <v>131914</v>
      </c>
    </row>
    <row r="110" spans="1:2">
      <c r="A110" s="10" t="s">
        <v>8315</v>
      </c>
      <c r="B110" s="12">
        <v>64196</v>
      </c>
    </row>
    <row r="111" spans="1:2">
      <c r="A111" s="11" t="s">
        <v>8238</v>
      </c>
      <c r="B111" s="12">
        <v>1</v>
      </c>
    </row>
    <row r="112" spans="1:2">
      <c r="A112" s="11" t="s">
        <v>8225</v>
      </c>
      <c r="B112" s="12">
        <v>343</v>
      </c>
    </row>
    <row r="113" spans="1:2">
      <c r="A113" s="11" t="s">
        <v>8228</v>
      </c>
      <c r="B113" s="12">
        <v>1492</v>
      </c>
    </row>
    <row r="114" spans="1:2">
      <c r="A114" s="11" t="s">
        <v>8239</v>
      </c>
      <c r="B114" s="12">
        <v>46</v>
      </c>
    </row>
    <row r="115" spans="1:2">
      <c r="A115" s="11" t="s">
        <v>8235</v>
      </c>
      <c r="B115" s="12">
        <v>353</v>
      </c>
    </row>
    <row r="116" spans="1:2">
      <c r="A116" s="11" t="s">
        <v>8231</v>
      </c>
      <c r="B116" s="12">
        <v>23</v>
      </c>
    </row>
    <row r="117" spans="1:2">
      <c r="A117" s="11" t="s">
        <v>8226</v>
      </c>
      <c r="B117" s="12">
        <v>75</v>
      </c>
    </row>
    <row r="118" spans="1:2">
      <c r="A118" s="11" t="s">
        <v>8229</v>
      </c>
      <c r="B118" s="12">
        <v>78</v>
      </c>
    </row>
    <row r="119" spans="1:2">
      <c r="A119" s="11" t="s">
        <v>8224</v>
      </c>
      <c r="B119" s="12">
        <v>13945</v>
      </c>
    </row>
    <row r="120" spans="1:2">
      <c r="A120" s="11" t="s">
        <v>8240</v>
      </c>
      <c r="B120" s="12">
        <v>318</v>
      </c>
    </row>
    <row r="121" spans="1:2">
      <c r="A121" s="11" t="s">
        <v>8236</v>
      </c>
      <c r="B121" s="12">
        <v>21</v>
      </c>
    </row>
    <row r="122" spans="1:2">
      <c r="A122" s="11" t="s">
        <v>8242</v>
      </c>
      <c r="B122" s="12">
        <v>51</v>
      </c>
    </row>
    <row r="123" spans="1:2">
      <c r="A123" s="11" t="s">
        <v>8237</v>
      </c>
      <c r="B123" s="12">
        <v>85</v>
      </c>
    </row>
    <row r="124" spans="1:2">
      <c r="A124" s="11" t="s">
        <v>8232</v>
      </c>
      <c r="B124" s="12">
        <v>22</v>
      </c>
    </row>
    <row r="125" spans="1:2">
      <c r="A125" s="11" t="s">
        <v>8233</v>
      </c>
      <c r="B125" s="12">
        <v>52</v>
      </c>
    </row>
    <row r="126" spans="1:2">
      <c r="A126" s="11" t="s">
        <v>8227</v>
      </c>
      <c r="B126" s="12">
        <v>213</v>
      </c>
    </row>
    <row r="127" spans="1:2">
      <c r="A127" s="11" t="s">
        <v>8234</v>
      </c>
      <c r="B127" s="12">
        <v>122</v>
      </c>
    </row>
    <row r="128" spans="1:2">
      <c r="A128" s="11" t="s">
        <v>8243</v>
      </c>
      <c r="B128" s="12">
        <v>72</v>
      </c>
    </row>
    <row r="129" spans="1:2">
      <c r="A129" s="11" t="s">
        <v>8223</v>
      </c>
      <c r="B129" s="12">
        <v>46884</v>
      </c>
    </row>
    <row r="130" spans="1:2">
      <c r="A130" s="10" t="s">
        <v>8360</v>
      </c>
      <c r="B130" s="12">
        <v>463246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A428B-9AC3-4E23-87F0-470F9BA27169}">
  <dimension ref="A4:J15"/>
  <sheetViews>
    <sheetView tabSelected="1" workbookViewId="0">
      <selection activeCell="Y2" sqref="Y2"/>
    </sheetView>
  </sheetViews>
  <sheetFormatPr defaultRowHeight="14.4"/>
  <cols>
    <col min="1" max="1" width="15.77734375" bestFit="1" customWidth="1"/>
    <col min="2" max="2" width="15.5546875" bestFit="1" customWidth="1"/>
    <col min="3" max="3" width="5" bestFit="1" customWidth="1"/>
    <col min="4" max="4" width="6.44140625" bestFit="1" customWidth="1"/>
    <col min="5" max="5" width="5.88671875" bestFit="1" customWidth="1"/>
    <col min="6" max="6" width="12" bestFit="1" customWidth="1"/>
    <col min="7" max="7" width="9.6640625" bestFit="1" customWidth="1"/>
    <col min="8" max="8" width="10.44140625" bestFit="1" customWidth="1"/>
    <col min="9" max="9" width="7.109375" bestFit="1" customWidth="1"/>
    <col min="10" max="10" width="10.77734375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4" spans="1:10">
      <c r="A4" s="9" t="s">
        <v>8411</v>
      </c>
      <c r="B4" s="9" t="s">
        <v>8362</v>
      </c>
    </row>
    <row r="5" spans="1:10">
      <c r="A5" s="9" t="s">
        <v>8359</v>
      </c>
      <c r="B5" t="s">
        <v>8308</v>
      </c>
      <c r="C5" t="s">
        <v>8334</v>
      </c>
      <c r="D5" t="s">
        <v>8331</v>
      </c>
      <c r="E5" t="s">
        <v>8323</v>
      </c>
      <c r="F5" t="s">
        <v>8336</v>
      </c>
      <c r="G5" t="s">
        <v>8320</v>
      </c>
      <c r="H5" t="s">
        <v>8317</v>
      </c>
      <c r="I5" t="s">
        <v>8315</v>
      </c>
      <c r="J5" t="s">
        <v>8360</v>
      </c>
    </row>
    <row r="6" spans="1:10">
      <c r="A6" s="10" t="s">
        <v>8413</v>
      </c>
      <c r="B6" s="12">
        <v>4</v>
      </c>
      <c r="C6" s="12"/>
      <c r="D6" s="12"/>
      <c r="E6" s="12">
        <v>7</v>
      </c>
      <c r="F6" s="12"/>
      <c r="G6" s="12">
        <v>2</v>
      </c>
      <c r="H6" s="12">
        <v>1</v>
      </c>
      <c r="I6" s="12"/>
      <c r="J6" s="12">
        <v>14</v>
      </c>
    </row>
    <row r="7" spans="1:10">
      <c r="A7" s="10" t="s">
        <v>8414</v>
      </c>
      <c r="B7" s="12">
        <v>21</v>
      </c>
      <c r="C7" s="12"/>
      <c r="D7" s="12">
        <v>4</v>
      </c>
      <c r="E7" s="12">
        <v>30</v>
      </c>
      <c r="F7" s="12">
        <v>1</v>
      </c>
      <c r="G7" s="12">
        <v>3</v>
      </c>
      <c r="H7" s="12">
        <v>3</v>
      </c>
      <c r="I7" s="12">
        <v>3</v>
      </c>
      <c r="J7" s="12">
        <v>65</v>
      </c>
    </row>
    <row r="8" spans="1:10">
      <c r="A8" s="10" t="s">
        <v>8415</v>
      </c>
      <c r="B8" s="12">
        <v>48</v>
      </c>
      <c r="C8" s="12"/>
      <c r="D8" s="12">
        <v>7</v>
      </c>
      <c r="E8" s="12">
        <v>89</v>
      </c>
      <c r="F8" s="12"/>
      <c r="G8" s="12">
        <v>18</v>
      </c>
      <c r="H8" s="12">
        <v>5</v>
      </c>
      <c r="I8" s="12">
        <v>4</v>
      </c>
      <c r="J8" s="12">
        <v>171</v>
      </c>
    </row>
    <row r="9" spans="1:10">
      <c r="A9" s="10" t="s">
        <v>8416</v>
      </c>
      <c r="B9" s="12">
        <v>55</v>
      </c>
      <c r="C9" s="12"/>
      <c r="D9" s="12">
        <v>13</v>
      </c>
      <c r="E9" s="12">
        <v>159</v>
      </c>
      <c r="F9" s="12"/>
      <c r="G9" s="12">
        <v>32</v>
      </c>
      <c r="H9" s="12">
        <v>15</v>
      </c>
      <c r="I9" s="12">
        <v>8</v>
      </c>
      <c r="J9" s="12">
        <v>282</v>
      </c>
    </row>
    <row r="10" spans="1:10">
      <c r="A10" s="10" t="s">
        <v>8417</v>
      </c>
      <c r="B10" s="12">
        <v>53</v>
      </c>
      <c r="C10" s="12"/>
      <c r="D10" s="12">
        <v>23</v>
      </c>
      <c r="E10" s="12">
        <v>118</v>
      </c>
      <c r="F10" s="12"/>
      <c r="G10" s="12">
        <v>40</v>
      </c>
      <c r="H10" s="12">
        <v>29</v>
      </c>
      <c r="I10" s="12">
        <v>11</v>
      </c>
      <c r="J10" s="12">
        <v>274</v>
      </c>
    </row>
    <row r="11" spans="1:10">
      <c r="A11" s="10" t="s">
        <v>8418</v>
      </c>
      <c r="B11" s="12">
        <v>110</v>
      </c>
      <c r="C11" s="12">
        <v>64</v>
      </c>
      <c r="D11" s="12">
        <v>55</v>
      </c>
      <c r="E11" s="12">
        <v>102</v>
      </c>
      <c r="F11" s="12">
        <v>61</v>
      </c>
      <c r="G11" s="12">
        <v>44</v>
      </c>
      <c r="H11" s="12">
        <v>131</v>
      </c>
      <c r="I11" s="12">
        <v>403</v>
      </c>
      <c r="J11" s="12">
        <v>970</v>
      </c>
    </row>
    <row r="12" spans="1:10">
      <c r="A12" s="10" t="s">
        <v>8419</v>
      </c>
      <c r="B12" s="12">
        <v>139</v>
      </c>
      <c r="C12" s="12">
        <v>77</v>
      </c>
      <c r="D12" s="12">
        <v>43</v>
      </c>
      <c r="E12" s="12">
        <v>99</v>
      </c>
      <c r="F12" s="12">
        <v>81</v>
      </c>
      <c r="G12" s="12">
        <v>55</v>
      </c>
      <c r="H12" s="12">
        <v>205</v>
      </c>
      <c r="I12" s="12">
        <v>518</v>
      </c>
      <c r="J12" s="12">
        <v>1217</v>
      </c>
    </row>
    <row r="13" spans="1:10">
      <c r="A13" s="10" t="s">
        <v>8420</v>
      </c>
      <c r="B13" s="12">
        <v>80</v>
      </c>
      <c r="C13" s="12">
        <v>46</v>
      </c>
      <c r="D13" s="12">
        <v>61</v>
      </c>
      <c r="E13" s="12">
        <v>68</v>
      </c>
      <c r="F13" s="12">
        <v>65</v>
      </c>
      <c r="G13" s="12">
        <v>40</v>
      </c>
      <c r="H13" s="12">
        <v>190</v>
      </c>
      <c r="I13" s="12">
        <v>391</v>
      </c>
      <c r="J13" s="12">
        <v>941</v>
      </c>
    </row>
    <row r="14" spans="1:10">
      <c r="A14" s="10" t="s">
        <v>8421</v>
      </c>
      <c r="B14" s="12">
        <v>10</v>
      </c>
      <c r="C14" s="12">
        <v>13</v>
      </c>
      <c r="D14" s="12">
        <v>14</v>
      </c>
      <c r="E14" s="12">
        <v>28</v>
      </c>
      <c r="F14" s="12">
        <v>12</v>
      </c>
      <c r="G14" s="12">
        <v>3</v>
      </c>
      <c r="H14" s="12">
        <v>21</v>
      </c>
      <c r="I14" s="12">
        <v>55</v>
      </c>
      <c r="J14" s="12">
        <v>156</v>
      </c>
    </row>
    <row r="15" spans="1:10">
      <c r="A15" s="10" t="s">
        <v>8360</v>
      </c>
      <c r="B15" s="12">
        <v>520</v>
      </c>
      <c r="C15" s="12">
        <v>200</v>
      </c>
      <c r="D15" s="12">
        <v>220</v>
      </c>
      <c r="E15" s="12">
        <v>700</v>
      </c>
      <c r="F15" s="12">
        <v>220</v>
      </c>
      <c r="G15" s="12">
        <v>237</v>
      </c>
      <c r="H15" s="12">
        <v>600</v>
      </c>
      <c r="I15" s="12">
        <v>1393</v>
      </c>
      <c r="J15" s="12">
        <v>4090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FF00"/>
  </sheetPr>
  <dimension ref="A1:Y4115"/>
  <sheetViews>
    <sheetView topLeftCell="P1" zoomScale="95" zoomScaleNormal="95" workbookViewId="0">
      <selection activeCell="Y1" sqref="Y1"/>
    </sheetView>
  </sheetViews>
  <sheetFormatPr defaultColWidth="8.77734375" defaultRowHeight="14.4"/>
  <cols>
    <col min="2" max="2" width="38.44140625" style="1" customWidth="1"/>
    <col min="3" max="4" width="40.33203125" style="1" customWidth="1"/>
    <col min="5" max="5" width="15.6640625" style="3" bestFit="1" customWidth="1"/>
    <col min="6" max="6" width="16.44140625" style="4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17.44140625" bestFit="1" customWidth="1"/>
    <col min="17" max="17" width="16.21875" bestFit="1" customWidth="1"/>
    <col min="18" max="18" width="14.6640625" bestFit="1" customWidth="1"/>
    <col min="19" max="19" width="15.5546875" bestFit="1" customWidth="1"/>
    <col min="20" max="21" width="22.109375" bestFit="1" customWidth="1"/>
    <col min="23" max="23" width="16.44140625" bestFit="1" customWidth="1"/>
    <col min="24" max="24" width="16.5546875" bestFit="1" customWidth="1"/>
    <col min="25" max="25" width="16.21875" style="12" bestFit="1" customWidth="1"/>
    <col min="26" max="26" width="16.33203125" bestFit="1" customWidth="1"/>
  </cols>
  <sheetData>
    <row r="1" spans="1:25">
      <c r="A1" s="5" t="s">
        <v>0</v>
      </c>
      <c r="B1" s="6" t="s">
        <v>1</v>
      </c>
      <c r="C1" s="6" t="s">
        <v>4110</v>
      </c>
      <c r="D1" s="6" t="s">
        <v>8408</v>
      </c>
      <c r="E1" s="7" t="s">
        <v>8216</v>
      </c>
      <c r="F1" s="8" t="s">
        <v>8217</v>
      </c>
      <c r="G1" s="5" t="s">
        <v>8304</v>
      </c>
      <c r="H1" s="5" t="s">
        <v>8222</v>
      </c>
      <c r="I1" s="5" t="s">
        <v>8244</v>
      </c>
      <c r="J1" s="5" t="s">
        <v>8258</v>
      </c>
      <c r="K1" s="5" t="s">
        <v>8259</v>
      </c>
      <c r="L1" s="5" t="s">
        <v>8260</v>
      </c>
      <c r="M1" s="5" t="s">
        <v>8261</v>
      </c>
      <c r="N1" s="5" t="s">
        <v>8262</v>
      </c>
      <c r="O1" s="5" t="s">
        <v>8305</v>
      </c>
      <c r="P1" s="5" t="s">
        <v>8306</v>
      </c>
      <c r="Q1" s="5" t="s">
        <v>8307</v>
      </c>
      <c r="R1" s="14" t="s">
        <v>8379</v>
      </c>
      <c r="S1" s="14" t="s">
        <v>8358</v>
      </c>
      <c r="T1" s="15" t="s">
        <v>8364</v>
      </c>
      <c r="U1" s="15" t="s">
        <v>8365</v>
      </c>
      <c r="V1" t="s">
        <v>8378</v>
      </c>
      <c r="W1" s="14" t="s">
        <v>8401</v>
      </c>
      <c r="X1" t="s">
        <v>8412</v>
      </c>
      <c r="Y1" s="22" t="s">
        <v>8307</v>
      </c>
    </row>
    <row r="2" spans="1:25" ht="43.2" hidden="1">
      <c r="A2">
        <v>0</v>
      </c>
      <c r="B2" s="1" t="s">
        <v>2</v>
      </c>
      <c r="C2" s="1" t="s">
        <v>4111</v>
      </c>
      <c r="D2" s="21" t="str" cm="1">
        <f t="array" ref="D2">IF(OR(ISNUMBER(SEARCH({" COMEDY "," fun "," laugh ","hilarious"}," "&amp;B2:C2&amp;" "))),"Comedy",IF(OR(ISNUMBER(SEARCH({" sad "," thriller "," crime"," murder "," dark "," revenge "}," "&amp;B2:C2&amp;" "))),"thriller",IF(OR(ISNUMBER(SEARCH({" strange "," evil "," horror "," dark "," strange"}," "&amp;B2:C2&amp;" "))),"horror",IF(OR(ISNUMBER(SEARCH({" food "," kitchen "," yummy "," gourmet "," dining","bbq"}," "&amp;B2:C2&amp;" "))),"food"))))</f>
        <v>Comedy</v>
      </c>
      <c r="E2" s="3">
        <v>8500</v>
      </c>
      <c r="F2" s="4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IFERROR(ROUND((F2/E2)*100,0),0)</f>
        <v>137</v>
      </c>
      <c r="Q2">
        <f>IFERROR(ROUND(F2/M2,2),0)</f>
        <v>63.92</v>
      </c>
      <c r="R2" t="s">
        <v>8308</v>
      </c>
      <c r="S2" t="s">
        <v>8309</v>
      </c>
      <c r="T2" s="13">
        <f>(((K2/60)/60)/24)+DATE(1970,1,1)</f>
        <v>42177.007071759261</v>
      </c>
      <c r="U2" s="13">
        <f>(((J2/60)/60)/24)+DATE(1970,1,1)</f>
        <v>42208.125</v>
      </c>
      <c r="V2">
        <f>YEAR(T2)</f>
        <v>2015</v>
      </c>
      <c r="W2" t="str">
        <f>IF(OR(S2="musical","space"),"Musical and Spaces",S2)</f>
        <v>television</v>
      </c>
      <c r="X2" t="str">
        <f>IF(P2-100&gt;0,"ExceededGoal","UnderFunded")</f>
        <v>ExceededGoal</v>
      </c>
      <c r="Y2" s="12" t="b">
        <f>IFERROR(IF(R2="theater",ROUND(F2/M2,2)),0)</f>
        <v>0</v>
      </c>
    </row>
    <row r="3" spans="1:25" ht="28.8" hidden="1">
      <c r="A3">
        <v>1</v>
      </c>
      <c r="B3" s="1" t="s">
        <v>3</v>
      </c>
      <c r="C3" s="1" t="s">
        <v>4112</v>
      </c>
      <c r="D3" s="21" t="b" cm="1">
        <f t="array" ref="D3">IF(OR(ISNUMBER(SEARCH({" COMEDY "," fun "," laugh ","hilarious"}," "&amp;B3:C3&amp;" "))),"Comedy",IF(OR(ISNUMBER(SEARCH({" sad "," thriller "," crime"," murder "," dark "," revenge "}," "&amp;B3:C3&amp;" "))),"thriller",IF(OR(ISNUMBER(SEARCH({" strange "," evil "," horror "," dark "," strange"}," "&amp;B3:C3&amp;" "))),"horror",IF(OR(ISNUMBER(SEARCH({" food "," kitchen "," yummy "," gourmet "," dining","bbq"}," "&amp;B3:C3&amp;" "))),"food"))))</f>
        <v>0</v>
      </c>
      <c r="E3" s="3">
        <v>10275</v>
      </c>
      <c r="F3" s="4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0">IFERROR(ROUND((F3/E3)*100,0),0)</f>
        <v>143</v>
      </c>
      <c r="Q3">
        <f t="shared" ref="Q3:Q66" si="1">IFERROR(ROUND(F3/M3,2),0)</f>
        <v>185.48</v>
      </c>
      <c r="R3" t="s">
        <v>8308</v>
      </c>
      <c r="S3" t="s">
        <v>8309</v>
      </c>
      <c r="T3" s="13">
        <f t="shared" ref="T3:T66" si="2">(((K3/60)/60)/24)+DATE(1970,1,1)</f>
        <v>42766.600497685184</v>
      </c>
      <c r="U3" s="13">
        <f t="shared" ref="U3:U66" si="3">(((J3/60)/60)/24)+DATE(1970,1,1)</f>
        <v>42796.600497685184</v>
      </c>
      <c r="V3">
        <f t="shared" ref="V3:V66" si="4">YEAR(T3)</f>
        <v>2017</v>
      </c>
      <c r="W3" t="str">
        <f t="shared" ref="W3:W66" si="5">IF(OR(S3="musical","space"),"Musical and Spaces",S3)</f>
        <v>television</v>
      </c>
      <c r="X3" t="str">
        <f t="shared" ref="X3:X66" si="6">IF(P3-100&gt;0,"ExceededGoal","UnderFunded")</f>
        <v>ExceededGoal</v>
      </c>
      <c r="Y3" s="12" t="b">
        <f t="shared" ref="Y3:Y66" si="7">IFERROR(IF(R3="theater",ROUND(F3/M3,2)),0)</f>
        <v>0</v>
      </c>
    </row>
    <row r="4" spans="1:25" ht="43.2" hidden="1">
      <c r="A4">
        <v>2</v>
      </c>
      <c r="B4" s="1" t="s">
        <v>4</v>
      </c>
      <c r="C4" s="1" t="s">
        <v>4113</v>
      </c>
      <c r="D4" s="21" t="b" cm="1">
        <f t="array" ref="D4">IF(OR(ISNUMBER(SEARCH({" COMEDY "," fun "," laugh ","hilarious"}," "&amp;B4:C4&amp;" "))),"Comedy",IF(OR(ISNUMBER(SEARCH({" sad "," thriller "," crime"," murder "," dark "," revenge "}," "&amp;B4:C4&amp;" "))),"thriller",IF(OR(ISNUMBER(SEARCH({" strange "," evil "," horror "," dark "," strange"}," "&amp;B4:C4&amp;" "))),"horror",IF(OR(ISNUMBER(SEARCH({" food "," kitchen "," yummy "," gourmet "," dining","bbq"}," "&amp;B4:C4&amp;" "))),"food"))))</f>
        <v>0</v>
      </c>
      <c r="E4" s="3">
        <v>500</v>
      </c>
      <c r="F4" s="4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105</v>
      </c>
      <c r="Q4">
        <f t="shared" si="1"/>
        <v>15</v>
      </c>
      <c r="R4" t="s">
        <v>8308</v>
      </c>
      <c r="S4" t="s">
        <v>8309</v>
      </c>
      <c r="T4" s="13">
        <f t="shared" si="2"/>
        <v>42405.702349537038</v>
      </c>
      <c r="U4" s="13">
        <f t="shared" si="3"/>
        <v>42415.702349537038</v>
      </c>
      <c r="V4">
        <f t="shared" si="4"/>
        <v>2016</v>
      </c>
      <c r="W4" t="str">
        <f t="shared" si="5"/>
        <v>television</v>
      </c>
      <c r="X4" t="str">
        <f t="shared" si="6"/>
        <v>ExceededGoal</v>
      </c>
      <c r="Y4" s="12" t="b">
        <f t="shared" si="7"/>
        <v>0</v>
      </c>
    </row>
    <row r="5" spans="1:25" ht="28.8" hidden="1">
      <c r="A5">
        <v>3</v>
      </c>
      <c r="B5" s="1" t="s">
        <v>5</v>
      </c>
      <c r="C5" s="1" t="s">
        <v>4114</v>
      </c>
      <c r="D5" s="21" t="b" cm="1">
        <f t="array" ref="D5">IF(OR(ISNUMBER(SEARCH({" COMEDY "," fun "," laugh ","hilarious"}," "&amp;B5:C5&amp;" "))),"Comedy",IF(OR(ISNUMBER(SEARCH({" sad "," thriller "," crime"," murder "," dark "," revenge "}," "&amp;B5:C5&amp;" "))),"thriller",IF(OR(ISNUMBER(SEARCH({" strange "," evil "," horror "," dark "," strange"}," "&amp;B5:C5&amp;" "))),"horror",IF(OR(ISNUMBER(SEARCH({" food "," kitchen "," yummy "," gourmet "," dining","bbq"}," "&amp;B5:C5&amp;" "))),"food"))))</f>
        <v>0</v>
      </c>
      <c r="E5" s="3">
        <v>10000</v>
      </c>
      <c r="F5" s="4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104</v>
      </c>
      <c r="Q5">
        <f t="shared" si="1"/>
        <v>69.27</v>
      </c>
      <c r="R5" t="s">
        <v>8308</v>
      </c>
      <c r="S5" t="s">
        <v>8309</v>
      </c>
      <c r="T5" s="13">
        <f t="shared" si="2"/>
        <v>41828.515127314815</v>
      </c>
      <c r="U5" s="13">
        <f t="shared" si="3"/>
        <v>41858.515127314815</v>
      </c>
      <c r="V5">
        <f t="shared" si="4"/>
        <v>2014</v>
      </c>
      <c r="W5" t="str">
        <f t="shared" si="5"/>
        <v>television</v>
      </c>
      <c r="X5" t="str">
        <f t="shared" si="6"/>
        <v>ExceededGoal</v>
      </c>
      <c r="Y5" s="12" t="b">
        <f t="shared" si="7"/>
        <v>0</v>
      </c>
    </row>
    <row r="6" spans="1:25" ht="57.6" hidden="1">
      <c r="A6">
        <v>4</v>
      </c>
      <c r="B6" s="1" t="s">
        <v>6</v>
      </c>
      <c r="C6" s="1" t="s">
        <v>4115</v>
      </c>
      <c r="D6" s="21" t="b" cm="1">
        <f t="array" ref="D6">IF(OR(ISNUMBER(SEARCH({" COMEDY "," fun "," laugh ","hilarious"}," "&amp;B6:C6&amp;" "))),"Comedy",IF(OR(ISNUMBER(SEARCH({" sad "," thriller "," crime"," murder "," dark "," revenge "}," "&amp;B6:C6&amp;" "))),"thriller",IF(OR(ISNUMBER(SEARCH({" strange "," evil "," horror "," dark "," strange"}," "&amp;B6:C6&amp;" "))),"horror",IF(OR(ISNUMBER(SEARCH({" food "," kitchen "," yummy "," gourmet "," dining","bbq"}," "&amp;B6:C6&amp;" "))),"food"))))</f>
        <v>0</v>
      </c>
      <c r="E6" s="3">
        <v>44000</v>
      </c>
      <c r="F6" s="4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123</v>
      </c>
      <c r="Q6">
        <f t="shared" si="1"/>
        <v>190.55</v>
      </c>
      <c r="R6" t="s">
        <v>8308</v>
      </c>
      <c r="S6" t="s">
        <v>8309</v>
      </c>
      <c r="T6" s="13">
        <f t="shared" si="2"/>
        <v>42327.834247685183</v>
      </c>
      <c r="U6" s="13">
        <f t="shared" si="3"/>
        <v>42357.834247685183</v>
      </c>
      <c r="V6">
        <f t="shared" si="4"/>
        <v>2015</v>
      </c>
      <c r="W6" t="str">
        <f t="shared" si="5"/>
        <v>television</v>
      </c>
      <c r="X6" t="str">
        <f t="shared" si="6"/>
        <v>ExceededGoal</v>
      </c>
      <c r="Y6" s="12" t="b">
        <f t="shared" si="7"/>
        <v>0</v>
      </c>
    </row>
    <row r="7" spans="1:25" ht="43.2" hidden="1">
      <c r="A7">
        <v>5</v>
      </c>
      <c r="B7" s="1" t="s">
        <v>7</v>
      </c>
      <c r="C7" s="1" t="s">
        <v>4116</v>
      </c>
      <c r="D7" s="21" t="b" cm="1">
        <f t="array" ref="D7">IF(OR(ISNUMBER(SEARCH({" COMEDY "," fun "," laugh ","hilarious"}," "&amp;B7:C7&amp;" "))),"Comedy",IF(OR(ISNUMBER(SEARCH({" sad "," thriller "," crime"," murder "," dark "," revenge "}," "&amp;B7:C7&amp;" "))),"thriller",IF(OR(ISNUMBER(SEARCH({" strange "," evil "," horror "," dark "," strange"}," "&amp;B7:C7&amp;" "))),"horror",IF(OR(ISNUMBER(SEARCH({" food "," kitchen "," yummy "," gourmet "," dining","bbq"}," "&amp;B7:C7&amp;" "))),"food"))))</f>
        <v>0</v>
      </c>
      <c r="E7" s="3">
        <v>3999</v>
      </c>
      <c r="F7" s="4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110</v>
      </c>
      <c r="Q7">
        <f t="shared" si="1"/>
        <v>93.4</v>
      </c>
      <c r="R7" t="s">
        <v>8308</v>
      </c>
      <c r="S7" t="s">
        <v>8309</v>
      </c>
      <c r="T7" s="13">
        <f t="shared" si="2"/>
        <v>42563.932951388888</v>
      </c>
      <c r="U7" s="13">
        <f t="shared" si="3"/>
        <v>42580.232638888891</v>
      </c>
      <c r="V7">
        <f t="shared" si="4"/>
        <v>2016</v>
      </c>
      <c r="W7" t="str">
        <f t="shared" si="5"/>
        <v>television</v>
      </c>
      <c r="X7" t="str">
        <f t="shared" si="6"/>
        <v>ExceededGoal</v>
      </c>
      <c r="Y7" s="12" t="b">
        <f t="shared" si="7"/>
        <v>0</v>
      </c>
    </row>
    <row r="8" spans="1:25" ht="43.2" hidden="1">
      <c r="A8">
        <v>6</v>
      </c>
      <c r="B8" s="1" t="s">
        <v>8</v>
      </c>
      <c r="C8" s="1" t="s">
        <v>4117</v>
      </c>
      <c r="D8" s="21" t="b" cm="1">
        <f t="array" ref="D8">IF(OR(ISNUMBER(SEARCH({" COMEDY "," fun "," laugh ","hilarious"}," "&amp;B8:C8&amp;" "))),"Comedy",IF(OR(ISNUMBER(SEARCH({" sad "," thriller "," crime"," murder "," dark "," revenge "}," "&amp;B8:C8&amp;" "))),"thriller",IF(OR(ISNUMBER(SEARCH({" strange "," evil "," horror "," dark "," strange"}," "&amp;B8:C8&amp;" "))),"horror",IF(OR(ISNUMBER(SEARCH({" food "," kitchen "," yummy "," gourmet "," dining","bbq"}," "&amp;B8:C8&amp;" "))),"food"))))</f>
        <v>0</v>
      </c>
      <c r="E8" s="3">
        <v>8000</v>
      </c>
      <c r="F8" s="4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106</v>
      </c>
      <c r="Q8">
        <f t="shared" si="1"/>
        <v>146.88</v>
      </c>
      <c r="R8" t="s">
        <v>8308</v>
      </c>
      <c r="S8" t="s">
        <v>8309</v>
      </c>
      <c r="T8" s="13">
        <f t="shared" si="2"/>
        <v>41794.072337962964</v>
      </c>
      <c r="U8" s="13">
        <f t="shared" si="3"/>
        <v>41804.072337962964</v>
      </c>
      <c r="V8">
        <f t="shared" si="4"/>
        <v>2014</v>
      </c>
      <c r="W8" t="str">
        <f t="shared" si="5"/>
        <v>television</v>
      </c>
      <c r="X8" t="str">
        <f t="shared" si="6"/>
        <v>ExceededGoal</v>
      </c>
      <c r="Y8" s="12" t="b">
        <f t="shared" si="7"/>
        <v>0</v>
      </c>
    </row>
    <row r="9" spans="1:25" ht="57.6" hidden="1">
      <c r="A9">
        <v>7</v>
      </c>
      <c r="B9" s="1" t="s">
        <v>9</v>
      </c>
      <c r="C9" s="1" t="s">
        <v>4118</v>
      </c>
      <c r="D9" s="21" t="b" cm="1">
        <f t="array" ref="D9">IF(OR(ISNUMBER(SEARCH({" COMEDY "," fun "," laugh ","hilarious"}," "&amp;B9:C9&amp;" "))),"Comedy",IF(OR(ISNUMBER(SEARCH({" sad "," thriller "," crime"," murder "," dark "," revenge "}," "&amp;B9:C9&amp;" "))),"thriller",IF(OR(ISNUMBER(SEARCH({" strange "," evil "," horror "," dark "," strange"}," "&amp;B9:C9&amp;" "))),"horror",IF(OR(ISNUMBER(SEARCH({" food "," kitchen "," yummy "," gourmet "," dining","bbq"}," "&amp;B9:C9&amp;" "))),"food"))))</f>
        <v>0</v>
      </c>
      <c r="E9" s="3">
        <v>9000</v>
      </c>
      <c r="F9" s="4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101</v>
      </c>
      <c r="Q9">
        <f t="shared" si="1"/>
        <v>159.82</v>
      </c>
      <c r="R9" t="s">
        <v>8308</v>
      </c>
      <c r="S9" t="s">
        <v>8309</v>
      </c>
      <c r="T9" s="13">
        <f t="shared" si="2"/>
        <v>42516.047071759262</v>
      </c>
      <c r="U9" s="13">
        <f t="shared" si="3"/>
        <v>42556.047071759262</v>
      </c>
      <c r="V9">
        <f t="shared" si="4"/>
        <v>2016</v>
      </c>
      <c r="W9" t="str">
        <f t="shared" si="5"/>
        <v>television</v>
      </c>
      <c r="X9" t="str">
        <f t="shared" si="6"/>
        <v>ExceededGoal</v>
      </c>
      <c r="Y9" s="12" t="b">
        <f t="shared" si="7"/>
        <v>0</v>
      </c>
    </row>
    <row r="10" spans="1:25" ht="28.8" hidden="1">
      <c r="A10">
        <v>8</v>
      </c>
      <c r="B10" s="1" t="s">
        <v>10</v>
      </c>
      <c r="C10" s="1" t="s">
        <v>4119</v>
      </c>
      <c r="D10" s="21" t="b" cm="1">
        <f t="array" ref="D10">IF(OR(ISNUMBER(SEARCH({" COMEDY "," fun "," laugh ","hilarious"}," "&amp;B10:C10&amp;" "))),"Comedy",IF(OR(ISNUMBER(SEARCH({" sad "," thriller "," crime"," murder "," dark "," revenge "}," "&amp;B10:C10&amp;" "))),"thriller",IF(OR(ISNUMBER(SEARCH({" strange "," evil "," horror "," dark "," strange"}," "&amp;B10:C10&amp;" "))),"horror",IF(OR(ISNUMBER(SEARCH({" food "," kitchen "," yummy "," gourmet "," dining","bbq"}," "&amp;B10:C10&amp;" "))),"food"))))</f>
        <v>0</v>
      </c>
      <c r="E10" s="3">
        <v>3500</v>
      </c>
      <c r="F10" s="4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100</v>
      </c>
      <c r="Q10">
        <f t="shared" si="1"/>
        <v>291.79000000000002</v>
      </c>
      <c r="R10" t="s">
        <v>8308</v>
      </c>
      <c r="S10" t="s">
        <v>8309</v>
      </c>
      <c r="T10" s="13">
        <f t="shared" si="2"/>
        <v>42468.94458333333</v>
      </c>
      <c r="U10" s="13">
        <f t="shared" si="3"/>
        <v>42475.875</v>
      </c>
      <c r="V10">
        <f t="shared" si="4"/>
        <v>2016</v>
      </c>
      <c r="W10" t="str">
        <f t="shared" si="5"/>
        <v>television</v>
      </c>
      <c r="X10" t="str">
        <f t="shared" si="6"/>
        <v>UnderFunded</v>
      </c>
      <c r="Y10" s="12" t="b">
        <f t="shared" si="7"/>
        <v>0</v>
      </c>
    </row>
    <row r="11" spans="1:25" ht="43.2" hidden="1">
      <c r="A11">
        <v>9</v>
      </c>
      <c r="B11" s="1" t="s">
        <v>11</v>
      </c>
      <c r="C11" s="1" t="s">
        <v>4120</v>
      </c>
      <c r="D11" s="21" t="b" cm="1">
        <f t="array" ref="D11">IF(OR(ISNUMBER(SEARCH({" COMEDY "," fun "," laugh ","hilarious"}," "&amp;B11:C11&amp;" "))),"Comedy",IF(OR(ISNUMBER(SEARCH({" sad "," thriller "," crime"," murder "," dark "," revenge "}," "&amp;B11:C11&amp;" "))),"thriller",IF(OR(ISNUMBER(SEARCH({" strange "," evil "," horror "," dark "," strange"}," "&amp;B11:C11&amp;" "))),"horror",IF(OR(ISNUMBER(SEARCH({" food "," kitchen "," yummy "," gourmet "," dining","bbq"}," "&amp;B11:C11&amp;" "))),"food"))))</f>
        <v>0</v>
      </c>
      <c r="E11" s="3">
        <v>500</v>
      </c>
      <c r="F11" s="4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126</v>
      </c>
      <c r="Q11">
        <f t="shared" si="1"/>
        <v>31.5</v>
      </c>
      <c r="R11" t="s">
        <v>8308</v>
      </c>
      <c r="S11" t="s">
        <v>8309</v>
      </c>
      <c r="T11" s="13">
        <f t="shared" si="2"/>
        <v>42447.103518518517</v>
      </c>
      <c r="U11" s="13">
        <f t="shared" si="3"/>
        <v>42477.103518518517</v>
      </c>
      <c r="V11">
        <f t="shared" si="4"/>
        <v>2016</v>
      </c>
      <c r="W11" t="str">
        <f t="shared" si="5"/>
        <v>television</v>
      </c>
      <c r="X11" t="str">
        <f t="shared" si="6"/>
        <v>ExceededGoal</v>
      </c>
      <c r="Y11" s="12" t="b">
        <f t="shared" si="7"/>
        <v>0</v>
      </c>
    </row>
    <row r="12" spans="1:25" ht="43.2" hidden="1">
      <c r="A12">
        <v>10</v>
      </c>
      <c r="B12" s="1" t="s">
        <v>12</v>
      </c>
      <c r="C12" s="1" t="s">
        <v>4121</v>
      </c>
      <c r="D12" s="21" t="b" cm="1">
        <f t="array" ref="D12">IF(OR(ISNUMBER(SEARCH({" COMEDY "," fun "," laugh ","hilarious"}," "&amp;B12:C12&amp;" "))),"Comedy",IF(OR(ISNUMBER(SEARCH({" sad "," thriller "," crime"," murder "," dark "," revenge "}," "&amp;B12:C12&amp;" "))),"thriller",IF(OR(ISNUMBER(SEARCH({" strange "," evil "," horror "," dark "," strange"}," "&amp;B12:C12&amp;" "))),"horror",IF(OR(ISNUMBER(SEARCH({" food "," kitchen "," yummy "," gourmet "," dining","bbq"}," "&amp;B12:C12&amp;" "))),"food"))))</f>
        <v>0</v>
      </c>
      <c r="E12" s="3">
        <v>3000</v>
      </c>
      <c r="F12" s="4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101</v>
      </c>
      <c r="Q12">
        <f t="shared" si="1"/>
        <v>158.68</v>
      </c>
      <c r="R12" t="s">
        <v>8308</v>
      </c>
      <c r="S12" t="s">
        <v>8309</v>
      </c>
      <c r="T12" s="13">
        <f t="shared" si="2"/>
        <v>41780.068043981482</v>
      </c>
      <c r="U12" s="13">
        <f t="shared" si="3"/>
        <v>41815.068043981482</v>
      </c>
      <c r="V12">
        <f t="shared" si="4"/>
        <v>2014</v>
      </c>
      <c r="W12" t="str">
        <f t="shared" si="5"/>
        <v>television</v>
      </c>
      <c r="X12" t="str">
        <f t="shared" si="6"/>
        <v>ExceededGoal</v>
      </c>
      <c r="Y12" s="12" t="b">
        <f t="shared" si="7"/>
        <v>0</v>
      </c>
    </row>
    <row r="13" spans="1:25" ht="57.6" hidden="1">
      <c r="A13">
        <v>11</v>
      </c>
      <c r="B13" s="1" t="s">
        <v>13</v>
      </c>
      <c r="C13" s="1" t="s">
        <v>4122</v>
      </c>
      <c r="D13" s="21" t="b" cm="1">
        <f t="array" ref="D13">IF(OR(ISNUMBER(SEARCH({" COMEDY "," fun "," laugh ","hilarious"}," "&amp;B13:C13&amp;" "))),"Comedy",IF(OR(ISNUMBER(SEARCH({" sad "," thriller "," crime"," murder "," dark "," revenge "}," "&amp;B13:C13&amp;" "))),"thriller",IF(OR(ISNUMBER(SEARCH({" strange "," evil "," horror "," dark "," strange"}," "&amp;B13:C13&amp;" "))),"horror",IF(OR(ISNUMBER(SEARCH({" food "," kitchen "," yummy "," gourmet "," dining","bbq"}," "&amp;B13:C13&amp;" "))),"food"))))</f>
        <v>0</v>
      </c>
      <c r="E13" s="3">
        <v>5000</v>
      </c>
      <c r="F13" s="4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121</v>
      </c>
      <c r="Q13">
        <f t="shared" si="1"/>
        <v>80.33</v>
      </c>
      <c r="R13" t="s">
        <v>8308</v>
      </c>
      <c r="S13" t="s">
        <v>8309</v>
      </c>
      <c r="T13" s="13">
        <f t="shared" si="2"/>
        <v>42572.778495370367</v>
      </c>
      <c r="U13" s="13">
        <f t="shared" si="3"/>
        <v>42604.125</v>
      </c>
      <c r="V13">
        <f t="shared" si="4"/>
        <v>2016</v>
      </c>
      <c r="W13" t="str">
        <f t="shared" si="5"/>
        <v>television</v>
      </c>
      <c r="X13" t="str">
        <f t="shared" si="6"/>
        <v>ExceededGoal</v>
      </c>
      <c r="Y13" s="12" t="b">
        <f t="shared" si="7"/>
        <v>0</v>
      </c>
    </row>
    <row r="14" spans="1:25" ht="57.6" hidden="1">
      <c r="A14">
        <v>12</v>
      </c>
      <c r="B14" s="1" t="s">
        <v>14</v>
      </c>
      <c r="C14" s="1" t="s">
        <v>4123</v>
      </c>
      <c r="D14" s="21" t="b" cm="1">
        <f t="array" ref="D14">IF(OR(ISNUMBER(SEARCH({" COMEDY "," fun "," laugh ","hilarious"}," "&amp;B14:C14&amp;" "))),"Comedy",IF(OR(ISNUMBER(SEARCH({" sad "," thriller "," crime"," murder "," dark "," revenge "}," "&amp;B14:C14&amp;" "))),"thriller",IF(OR(ISNUMBER(SEARCH({" strange "," evil "," horror "," dark "," strange"}," "&amp;B14:C14&amp;" "))),"horror",IF(OR(ISNUMBER(SEARCH({" food "," kitchen "," yummy "," gourmet "," dining","bbq"}," "&amp;B14:C14&amp;" "))),"food"))))</f>
        <v>0</v>
      </c>
      <c r="E14" s="3">
        <v>30000</v>
      </c>
      <c r="F14" s="4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165</v>
      </c>
      <c r="Q14">
        <f t="shared" si="1"/>
        <v>59.96</v>
      </c>
      <c r="R14" t="s">
        <v>8308</v>
      </c>
      <c r="S14" t="s">
        <v>8309</v>
      </c>
      <c r="T14" s="13">
        <f t="shared" si="2"/>
        <v>41791.713252314818</v>
      </c>
      <c r="U14" s="13">
        <f t="shared" si="3"/>
        <v>41836.125</v>
      </c>
      <c r="V14">
        <f t="shared" si="4"/>
        <v>2014</v>
      </c>
      <c r="W14" t="str">
        <f t="shared" si="5"/>
        <v>television</v>
      </c>
      <c r="X14" t="str">
        <f t="shared" si="6"/>
        <v>ExceededGoal</v>
      </c>
      <c r="Y14" s="12" t="b">
        <f t="shared" si="7"/>
        <v>0</v>
      </c>
    </row>
    <row r="15" spans="1:25" ht="43.2" hidden="1">
      <c r="A15">
        <v>13</v>
      </c>
      <c r="B15" s="1" t="s">
        <v>15</v>
      </c>
      <c r="C15" s="1" t="s">
        <v>4124</v>
      </c>
      <c r="D15" s="21" t="b" cm="1">
        <f t="array" ref="D15">IF(OR(ISNUMBER(SEARCH({" COMEDY "," fun "," laugh ","hilarious"}," "&amp;B15:C15&amp;" "))),"Comedy",IF(OR(ISNUMBER(SEARCH({" sad "," thriller "," crime"," murder "," dark "," revenge "}," "&amp;B15:C15&amp;" "))),"thriller",IF(OR(ISNUMBER(SEARCH({" strange "," evil "," horror "," dark "," strange"}," "&amp;B15:C15&amp;" "))),"horror",IF(OR(ISNUMBER(SEARCH({" food "," kitchen "," yummy "," gourmet "," dining","bbq"}," "&amp;B15:C15&amp;" "))),"food"))))</f>
        <v>0</v>
      </c>
      <c r="E15" s="3">
        <v>3500</v>
      </c>
      <c r="F15" s="4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160</v>
      </c>
      <c r="Q15">
        <f t="shared" si="1"/>
        <v>109.78</v>
      </c>
      <c r="R15" t="s">
        <v>8308</v>
      </c>
      <c r="S15" t="s">
        <v>8309</v>
      </c>
      <c r="T15" s="13">
        <f t="shared" si="2"/>
        <v>42508.677187499998</v>
      </c>
      <c r="U15" s="13">
        <f t="shared" si="3"/>
        <v>42544.852083333331</v>
      </c>
      <c r="V15">
        <f t="shared" si="4"/>
        <v>2016</v>
      </c>
      <c r="W15" t="str">
        <f t="shared" si="5"/>
        <v>television</v>
      </c>
      <c r="X15" t="str">
        <f t="shared" si="6"/>
        <v>ExceededGoal</v>
      </c>
      <c r="Y15" s="12" t="b">
        <f t="shared" si="7"/>
        <v>0</v>
      </c>
    </row>
    <row r="16" spans="1:25" ht="28.8" hidden="1">
      <c r="A16">
        <v>14</v>
      </c>
      <c r="B16" s="1" t="s">
        <v>16</v>
      </c>
      <c r="C16" s="1" t="s">
        <v>4125</v>
      </c>
      <c r="D16" s="21" t="b" cm="1">
        <f t="array" ref="D16">IF(OR(ISNUMBER(SEARCH({" COMEDY "," fun "," laugh ","hilarious"}," "&amp;B16:C16&amp;" "))),"Comedy",IF(OR(ISNUMBER(SEARCH({" sad "," thriller "," crime"," murder "," dark "," revenge "}," "&amp;B16:C16&amp;" "))),"thriller",IF(OR(ISNUMBER(SEARCH({" strange "," evil "," horror "," dark "," strange"}," "&amp;B16:C16&amp;" "))),"horror",IF(OR(ISNUMBER(SEARCH({" food "," kitchen "," yummy "," gourmet "," dining","bbq"}," "&amp;B16:C16&amp;" "))),"food"))))</f>
        <v>0</v>
      </c>
      <c r="E16" s="3">
        <v>6000</v>
      </c>
      <c r="F16" s="4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101</v>
      </c>
      <c r="Q16">
        <f t="shared" si="1"/>
        <v>147.71</v>
      </c>
      <c r="R16" t="s">
        <v>8308</v>
      </c>
      <c r="S16" t="s">
        <v>8309</v>
      </c>
      <c r="T16" s="13">
        <f t="shared" si="2"/>
        <v>41808.02648148148</v>
      </c>
      <c r="U16" s="13">
        <f t="shared" si="3"/>
        <v>41833.582638888889</v>
      </c>
      <c r="V16">
        <f t="shared" si="4"/>
        <v>2014</v>
      </c>
      <c r="W16" t="str">
        <f t="shared" si="5"/>
        <v>television</v>
      </c>
      <c r="X16" t="str">
        <f t="shared" si="6"/>
        <v>ExceededGoal</v>
      </c>
      <c r="Y16" s="12" t="b">
        <f t="shared" si="7"/>
        <v>0</v>
      </c>
    </row>
    <row r="17" spans="1:25" ht="43.2" hidden="1">
      <c r="A17">
        <v>15</v>
      </c>
      <c r="B17" s="1" t="s">
        <v>17</v>
      </c>
      <c r="C17" s="1" t="s">
        <v>4126</v>
      </c>
      <c r="D17" s="21" t="b" cm="1">
        <f t="array" ref="D17">IF(OR(ISNUMBER(SEARCH({" COMEDY "," fun "," laugh ","hilarious"}," "&amp;B17:C17&amp;" "))),"Comedy",IF(OR(ISNUMBER(SEARCH({" sad "," thriller "," crime"," murder "," dark "," revenge "}," "&amp;B17:C17&amp;" "))),"thriller",IF(OR(ISNUMBER(SEARCH({" strange "," evil "," horror "," dark "," strange"}," "&amp;B17:C17&amp;" "))),"horror",IF(OR(ISNUMBER(SEARCH({" food "," kitchen "," yummy "," gourmet "," dining","bbq"}," "&amp;B17:C17&amp;" "))),"food"))))</f>
        <v>0</v>
      </c>
      <c r="E17" s="3">
        <v>2000</v>
      </c>
      <c r="F17" s="4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107</v>
      </c>
      <c r="Q17">
        <f t="shared" si="1"/>
        <v>21.76</v>
      </c>
      <c r="R17" t="s">
        <v>8308</v>
      </c>
      <c r="S17" t="s">
        <v>8309</v>
      </c>
      <c r="T17" s="13">
        <f t="shared" si="2"/>
        <v>42256.391875000001</v>
      </c>
      <c r="U17" s="13">
        <f t="shared" si="3"/>
        <v>42274.843055555553</v>
      </c>
      <c r="V17">
        <f t="shared" si="4"/>
        <v>2015</v>
      </c>
      <c r="W17" t="str">
        <f t="shared" si="5"/>
        <v>television</v>
      </c>
      <c r="X17" t="str">
        <f t="shared" si="6"/>
        <v>ExceededGoal</v>
      </c>
      <c r="Y17" s="12" t="b">
        <f t="shared" si="7"/>
        <v>0</v>
      </c>
    </row>
    <row r="18" spans="1:25" ht="43.2" hidden="1">
      <c r="A18">
        <v>16</v>
      </c>
      <c r="B18" s="1" t="s">
        <v>18</v>
      </c>
      <c r="C18" s="1" t="s">
        <v>4127</v>
      </c>
      <c r="D18" s="21" t="b" cm="1">
        <f t="array" ref="D18">IF(OR(ISNUMBER(SEARCH({" COMEDY "," fun "," laugh ","hilarious"}," "&amp;B18:C18&amp;" "))),"Comedy",IF(OR(ISNUMBER(SEARCH({" sad "," thriller "," crime"," murder "," dark "," revenge "}," "&amp;B18:C18&amp;" "))),"thriller",IF(OR(ISNUMBER(SEARCH({" strange "," evil "," horror "," dark "," strange"}," "&amp;B18:C18&amp;" "))),"horror",IF(OR(ISNUMBER(SEARCH({" food "," kitchen "," yummy "," gourmet "," dining","bbq"}," "&amp;B18:C18&amp;" "))),"food"))))</f>
        <v>0</v>
      </c>
      <c r="E18" s="3">
        <v>12000</v>
      </c>
      <c r="F18" s="4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100</v>
      </c>
      <c r="Q18">
        <f t="shared" si="1"/>
        <v>171.84</v>
      </c>
      <c r="R18" t="s">
        <v>8308</v>
      </c>
      <c r="S18" t="s">
        <v>8309</v>
      </c>
      <c r="T18" s="13">
        <f t="shared" si="2"/>
        <v>41760.796423611115</v>
      </c>
      <c r="U18" s="13">
        <f t="shared" si="3"/>
        <v>41806.229166666664</v>
      </c>
      <c r="V18">
        <f t="shared" si="4"/>
        <v>2014</v>
      </c>
      <c r="W18" t="str">
        <f t="shared" si="5"/>
        <v>television</v>
      </c>
      <c r="X18" t="str">
        <f t="shared" si="6"/>
        <v>UnderFunded</v>
      </c>
      <c r="Y18" s="12" t="b">
        <f t="shared" si="7"/>
        <v>0</v>
      </c>
    </row>
    <row r="19" spans="1:25" ht="43.2" hidden="1">
      <c r="A19">
        <v>17</v>
      </c>
      <c r="B19" s="1" t="s">
        <v>19</v>
      </c>
      <c r="C19" s="1" t="s">
        <v>4128</v>
      </c>
      <c r="D19" s="21" t="b" cm="1">
        <f t="array" ref="D19">IF(OR(ISNUMBER(SEARCH({" COMEDY "," fun "," laugh ","hilarious"}," "&amp;B19:C19&amp;" "))),"Comedy",IF(OR(ISNUMBER(SEARCH({" sad "," thriller "," crime"," murder "," dark "," revenge "}," "&amp;B19:C19&amp;" "))),"thriller",IF(OR(ISNUMBER(SEARCH({" strange "," evil "," horror "," dark "," strange"}," "&amp;B19:C19&amp;" "))),"horror",IF(OR(ISNUMBER(SEARCH({" food "," kitchen "," yummy "," gourmet "," dining","bbq"}," "&amp;B19:C19&amp;" "))),"food"))))</f>
        <v>0</v>
      </c>
      <c r="E19" s="3">
        <v>1500</v>
      </c>
      <c r="F19" s="4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101</v>
      </c>
      <c r="Q19">
        <f t="shared" si="1"/>
        <v>41.94</v>
      </c>
      <c r="R19" t="s">
        <v>8308</v>
      </c>
      <c r="S19" t="s">
        <v>8309</v>
      </c>
      <c r="T19" s="13">
        <f t="shared" si="2"/>
        <v>41917.731736111113</v>
      </c>
      <c r="U19" s="13">
        <f t="shared" si="3"/>
        <v>41947.773402777777</v>
      </c>
      <c r="V19">
        <f t="shared" si="4"/>
        <v>2014</v>
      </c>
      <c r="W19" t="str">
        <f t="shared" si="5"/>
        <v>television</v>
      </c>
      <c r="X19" t="str">
        <f t="shared" si="6"/>
        <v>ExceededGoal</v>
      </c>
      <c r="Y19" s="12" t="b">
        <f t="shared" si="7"/>
        <v>0</v>
      </c>
    </row>
    <row r="20" spans="1:25" ht="43.2" hidden="1">
      <c r="A20">
        <v>18</v>
      </c>
      <c r="B20" s="1" t="s">
        <v>20</v>
      </c>
      <c r="C20" s="1" t="s">
        <v>4129</v>
      </c>
      <c r="D20" s="21" t="b" cm="1">
        <f t="array" ref="D20">IF(OR(ISNUMBER(SEARCH({" COMEDY "," fun "," laugh ","hilarious"}," "&amp;B20:C20&amp;" "))),"Comedy",IF(OR(ISNUMBER(SEARCH({" sad "," thriller "," crime"," murder "," dark "," revenge "}," "&amp;B20:C20&amp;" "))),"thriller",IF(OR(ISNUMBER(SEARCH({" strange "," evil "," horror "," dark "," strange"}," "&amp;B20:C20&amp;" "))),"horror",IF(OR(ISNUMBER(SEARCH({" food "," kitchen "," yummy "," gourmet "," dining","bbq"}," "&amp;B20:C20&amp;" "))),"food"))))</f>
        <v>0</v>
      </c>
      <c r="E20" s="3">
        <v>30000</v>
      </c>
      <c r="F20" s="4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106</v>
      </c>
      <c r="Q20">
        <f t="shared" si="1"/>
        <v>93.26</v>
      </c>
      <c r="R20" t="s">
        <v>8308</v>
      </c>
      <c r="S20" t="s">
        <v>8309</v>
      </c>
      <c r="T20" s="13">
        <f t="shared" si="2"/>
        <v>41869.542314814818</v>
      </c>
      <c r="U20" s="13">
        <f t="shared" si="3"/>
        <v>41899.542314814818</v>
      </c>
      <c r="V20">
        <f t="shared" si="4"/>
        <v>2014</v>
      </c>
      <c r="W20" t="str">
        <f t="shared" si="5"/>
        <v>television</v>
      </c>
      <c r="X20" t="str">
        <f t="shared" si="6"/>
        <v>ExceededGoal</v>
      </c>
      <c r="Y20" s="12" t="b">
        <f t="shared" si="7"/>
        <v>0</v>
      </c>
    </row>
    <row r="21" spans="1:25" ht="43.2" hidden="1">
      <c r="A21">
        <v>19</v>
      </c>
      <c r="B21" s="1" t="s">
        <v>21</v>
      </c>
      <c r="C21" s="1" t="s">
        <v>4130</v>
      </c>
      <c r="D21" s="21" t="b" cm="1">
        <f t="array" ref="D21">IF(OR(ISNUMBER(SEARCH({" COMEDY "," fun "," laugh ","hilarious"}," "&amp;B21:C21&amp;" "))),"Comedy",IF(OR(ISNUMBER(SEARCH({" sad "," thriller "," crime"," murder "," dark "," revenge "}," "&amp;B21:C21&amp;" "))),"thriller",IF(OR(ISNUMBER(SEARCH({" strange "," evil "," horror "," dark "," strange"}," "&amp;B21:C21&amp;" "))),"horror",IF(OR(ISNUMBER(SEARCH({" food "," kitchen "," yummy "," gourmet "," dining","bbq"}," "&amp;B21:C21&amp;" "))),"food"))))</f>
        <v>0</v>
      </c>
      <c r="E21" s="3">
        <v>850</v>
      </c>
      <c r="F21" s="4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145</v>
      </c>
      <c r="Q21">
        <f t="shared" si="1"/>
        <v>56.14</v>
      </c>
      <c r="R21" t="s">
        <v>8308</v>
      </c>
      <c r="S21" t="s">
        <v>8309</v>
      </c>
      <c r="T21" s="13">
        <f t="shared" si="2"/>
        <v>42175.816365740742</v>
      </c>
      <c r="U21" s="13">
        <f t="shared" si="3"/>
        <v>42205.816365740742</v>
      </c>
      <c r="V21">
        <f t="shared" si="4"/>
        <v>2015</v>
      </c>
      <c r="W21" t="str">
        <f t="shared" si="5"/>
        <v>television</v>
      </c>
      <c r="X21" t="str">
        <f t="shared" si="6"/>
        <v>ExceededGoal</v>
      </c>
      <c r="Y21" s="12" t="b">
        <f t="shared" si="7"/>
        <v>0</v>
      </c>
    </row>
    <row r="22" spans="1:25" ht="43.2" hidden="1">
      <c r="A22">
        <v>20</v>
      </c>
      <c r="B22" s="1" t="s">
        <v>22</v>
      </c>
      <c r="C22" s="1" t="s">
        <v>4131</v>
      </c>
      <c r="D22" s="21" t="b" cm="1">
        <f t="array" ref="D22">IF(OR(ISNUMBER(SEARCH({" COMEDY "," fun "," laugh ","hilarious"}," "&amp;B22:C22&amp;" "))),"Comedy",IF(OR(ISNUMBER(SEARCH({" sad "," thriller "," crime"," murder "," dark "," revenge "}," "&amp;B22:C22&amp;" "))),"thriller",IF(OR(ISNUMBER(SEARCH({" strange "," evil "," horror "," dark "," strange"}," "&amp;B22:C22&amp;" "))),"horror",IF(OR(ISNUMBER(SEARCH({" food "," kitchen "," yummy "," gourmet "," dining","bbq"}," "&amp;B22:C22&amp;" "))),"food"))))</f>
        <v>0</v>
      </c>
      <c r="E22" s="3">
        <v>2000</v>
      </c>
      <c r="F22" s="4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100</v>
      </c>
      <c r="Q22">
        <f t="shared" si="1"/>
        <v>80.16</v>
      </c>
      <c r="R22" t="s">
        <v>8308</v>
      </c>
      <c r="S22" t="s">
        <v>8309</v>
      </c>
      <c r="T22" s="13">
        <f t="shared" si="2"/>
        <v>42200.758240740746</v>
      </c>
      <c r="U22" s="13">
        <f t="shared" si="3"/>
        <v>42260.758240740746</v>
      </c>
      <c r="V22">
        <f t="shared" si="4"/>
        <v>2015</v>
      </c>
      <c r="W22" t="str">
        <f t="shared" si="5"/>
        <v>television</v>
      </c>
      <c r="X22" t="str">
        <f t="shared" si="6"/>
        <v>UnderFunded</v>
      </c>
      <c r="Y22" s="12" t="b">
        <f t="shared" si="7"/>
        <v>0</v>
      </c>
    </row>
    <row r="23" spans="1:25" ht="43.2" hidden="1">
      <c r="A23">
        <v>21</v>
      </c>
      <c r="B23" s="1" t="s">
        <v>23</v>
      </c>
      <c r="C23" s="1" t="s">
        <v>4132</v>
      </c>
      <c r="D23" s="21" t="b" cm="1">
        <f t="array" ref="D23">IF(OR(ISNUMBER(SEARCH({" COMEDY "," fun "," laugh ","hilarious"}," "&amp;B23:C23&amp;" "))),"Comedy",IF(OR(ISNUMBER(SEARCH({" sad "," thriller "," crime"," murder "," dark "," revenge "}," "&amp;B23:C23&amp;" "))),"thriller",IF(OR(ISNUMBER(SEARCH({" strange "," evil "," horror "," dark "," strange"}," "&amp;B23:C23&amp;" "))),"horror",IF(OR(ISNUMBER(SEARCH({" food "," kitchen "," yummy "," gourmet "," dining","bbq"}," "&amp;B23:C23&amp;" "))),"food"))))</f>
        <v>0</v>
      </c>
      <c r="E23" s="3">
        <v>18500</v>
      </c>
      <c r="F23" s="4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109</v>
      </c>
      <c r="Q23">
        <f t="shared" si="1"/>
        <v>199.9</v>
      </c>
      <c r="R23" t="s">
        <v>8308</v>
      </c>
      <c r="S23" t="s">
        <v>8309</v>
      </c>
      <c r="T23" s="13">
        <f t="shared" si="2"/>
        <v>41878.627187500002</v>
      </c>
      <c r="U23" s="13">
        <f t="shared" si="3"/>
        <v>41908.627187500002</v>
      </c>
      <c r="V23">
        <f t="shared" si="4"/>
        <v>2014</v>
      </c>
      <c r="W23" t="str">
        <f t="shared" si="5"/>
        <v>television</v>
      </c>
      <c r="X23" t="str">
        <f t="shared" si="6"/>
        <v>ExceededGoal</v>
      </c>
      <c r="Y23" s="12" t="b">
        <f t="shared" si="7"/>
        <v>0</v>
      </c>
    </row>
    <row r="24" spans="1:25" ht="28.8" hidden="1">
      <c r="A24">
        <v>22</v>
      </c>
      <c r="B24" s="1" t="s">
        <v>24</v>
      </c>
      <c r="C24" s="1" t="s">
        <v>4133</v>
      </c>
      <c r="D24" s="21" t="b" cm="1">
        <f t="array" ref="D24">IF(OR(ISNUMBER(SEARCH({" COMEDY "," fun "," laugh ","hilarious"}," "&amp;B24:C24&amp;" "))),"Comedy",IF(OR(ISNUMBER(SEARCH({" sad "," thriller "," crime"," murder "," dark "," revenge "}," "&amp;B24:C24&amp;" "))),"thriller",IF(OR(ISNUMBER(SEARCH({" strange "," evil "," horror "," dark "," strange"}," "&amp;B24:C24&amp;" "))),"horror",IF(OR(ISNUMBER(SEARCH({" food "," kitchen "," yummy "," gourmet "," dining","bbq"}," "&amp;B24:C24&amp;" "))),"food"))))</f>
        <v>0</v>
      </c>
      <c r="E24" s="3">
        <v>350</v>
      </c>
      <c r="F24" s="4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117</v>
      </c>
      <c r="Q24">
        <f t="shared" si="1"/>
        <v>51.25</v>
      </c>
      <c r="R24" t="s">
        <v>8308</v>
      </c>
      <c r="S24" t="s">
        <v>8309</v>
      </c>
      <c r="T24" s="13">
        <f t="shared" si="2"/>
        <v>41989.91134259259</v>
      </c>
      <c r="U24" s="13">
        <f t="shared" si="3"/>
        <v>42005.332638888889</v>
      </c>
      <c r="V24">
        <f t="shared" si="4"/>
        <v>2014</v>
      </c>
      <c r="W24" t="str">
        <f t="shared" si="5"/>
        <v>television</v>
      </c>
      <c r="X24" t="str">
        <f t="shared" si="6"/>
        <v>ExceededGoal</v>
      </c>
      <c r="Y24" s="12" t="b">
        <f t="shared" si="7"/>
        <v>0</v>
      </c>
    </row>
    <row r="25" spans="1:25" ht="43.2" hidden="1">
      <c r="A25">
        <v>23</v>
      </c>
      <c r="B25" s="1" t="s">
        <v>25</v>
      </c>
      <c r="C25" s="1" t="s">
        <v>4134</v>
      </c>
      <c r="D25" s="21" t="b" cm="1">
        <f t="array" ref="D25">IF(OR(ISNUMBER(SEARCH({" COMEDY "," fun "," laugh ","hilarious"}," "&amp;B25:C25&amp;" "))),"Comedy",IF(OR(ISNUMBER(SEARCH({" sad "," thriller "," crime"," murder "," dark "," revenge "}," "&amp;B25:C25&amp;" "))),"thriller",IF(OR(ISNUMBER(SEARCH({" strange "," evil "," horror "," dark "," strange"}," "&amp;B25:C25&amp;" "))),"horror",IF(OR(ISNUMBER(SEARCH({" food "," kitchen "," yummy "," gourmet "," dining","bbq"}," "&amp;B25:C25&amp;" "))),"food"))))</f>
        <v>0</v>
      </c>
      <c r="E25" s="3">
        <v>2000</v>
      </c>
      <c r="F25" s="4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119</v>
      </c>
      <c r="Q25">
        <f t="shared" si="1"/>
        <v>103.04</v>
      </c>
      <c r="R25" t="s">
        <v>8308</v>
      </c>
      <c r="S25" t="s">
        <v>8309</v>
      </c>
      <c r="T25" s="13">
        <f t="shared" si="2"/>
        <v>42097.778946759259</v>
      </c>
      <c r="U25" s="13">
        <f t="shared" si="3"/>
        <v>42124.638888888891</v>
      </c>
      <c r="V25">
        <f t="shared" si="4"/>
        <v>2015</v>
      </c>
      <c r="W25" t="str">
        <f t="shared" si="5"/>
        <v>television</v>
      </c>
      <c r="X25" t="str">
        <f t="shared" si="6"/>
        <v>ExceededGoal</v>
      </c>
      <c r="Y25" s="12" t="b">
        <f t="shared" si="7"/>
        <v>0</v>
      </c>
    </row>
    <row r="26" spans="1:25" ht="28.8" hidden="1">
      <c r="A26">
        <v>24</v>
      </c>
      <c r="B26" s="1" t="s">
        <v>26</v>
      </c>
      <c r="C26" s="1" t="s">
        <v>4135</v>
      </c>
      <c r="D26" s="21" t="b" cm="1">
        <f t="array" ref="D26">IF(OR(ISNUMBER(SEARCH({" COMEDY "," fun "," laugh ","hilarious"}," "&amp;B26:C26&amp;" "))),"Comedy",IF(OR(ISNUMBER(SEARCH({" sad "," thriller "," crime"," murder "," dark "," revenge "}," "&amp;B26:C26&amp;" "))),"thriller",IF(OR(ISNUMBER(SEARCH({" strange "," evil "," horror "," dark "," strange"}," "&amp;B26:C26&amp;" "))),"horror",IF(OR(ISNUMBER(SEARCH({" food "," kitchen "," yummy "," gourmet "," dining","bbq"}," "&amp;B26:C26&amp;" "))),"food"))))</f>
        <v>0</v>
      </c>
      <c r="E26" s="3">
        <v>35000</v>
      </c>
      <c r="F26" s="4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109</v>
      </c>
      <c r="Q26">
        <f t="shared" si="1"/>
        <v>66.349999999999994</v>
      </c>
      <c r="R26" t="s">
        <v>8308</v>
      </c>
      <c r="S26" t="s">
        <v>8309</v>
      </c>
      <c r="T26" s="13">
        <f t="shared" si="2"/>
        <v>42229.820173611108</v>
      </c>
      <c r="U26" s="13">
        <f t="shared" si="3"/>
        <v>42262.818750000006</v>
      </c>
      <c r="V26">
        <f t="shared" si="4"/>
        <v>2015</v>
      </c>
      <c r="W26" t="str">
        <f t="shared" si="5"/>
        <v>television</v>
      </c>
      <c r="X26" t="str">
        <f t="shared" si="6"/>
        <v>ExceededGoal</v>
      </c>
      <c r="Y26" s="12" t="b">
        <f t="shared" si="7"/>
        <v>0</v>
      </c>
    </row>
    <row r="27" spans="1:25" ht="43.2" hidden="1">
      <c r="A27">
        <v>25</v>
      </c>
      <c r="B27" s="1" t="s">
        <v>27</v>
      </c>
      <c r="C27" s="1" t="s">
        <v>4136</v>
      </c>
      <c r="D27" s="21" t="b" cm="1">
        <f t="array" ref="D27">IF(OR(ISNUMBER(SEARCH({" COMEDY "," fun "," laugh ","hilarious"}," "&amp;B27:C27&amp;" "))),"Comedy",IF(OR(ISNUMBER(SEARCH({" sad "," thriller "," crime"," murder "," dark "," revenge "}," "&amp;B27:C27&amp;" "))),"thriller",IF(OR(ISNUMBER(SEARCH({" strange "," evil "," horror "," dark "," strange"}," "&amp;B27:C27&amp;" "))),"horror",IF(OR(ISNUMBER(SEARCH({" food "," kitchen "," yummy "," gourmet "," dining","bbq"}," "&amp;B27:C27&amp;" "))),"food"))))</f>
        <v>0</v>
      </c>
      <c r="E27" s="3">
        <v>600</v>
      </c>
      <c r="F27" s="4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133</v>
      </c>
      <c r="Q27">
        <f t="shared" si="1"/>
        <v>57.14</v>
      </c>
      <c r="R27" t="s">
        <v>8308</v>
      </c>
      <c r="S27" t="s">
        <v>8309</v>
      </c>
      <c r="T27" s="13">
        <f t="shared" si="2"/>
        <v>42318.025011574078</v>
      </c>
      <c r="U27" s="13">
        <f t="shared" si="3"/>
        <v>42378.025011574078</v>
      </c>
      <c r="V27">
        <f t="shared" si="4"/>
        <v>2015</v>
      </c>
      <c r="W27" t="str">
        <f t="shared" si="5"/>
        <v>television</v>
      </c>
      <c r="X27" t="str">
        <f t="shared" si="6"/>
        <v>ExceededGoal</v>
      </c>
      <c r="Y27" s="12" t="b">
        <f t="shared" si="7"/>
        <v>0</v>
      </c>
    </row>
    <row r="28" spans="1:25" ht="43.2" hidden="1">
      <c r="A28">
        <v>26</v>
      </c>
      <c r="B28" s="1" t="s">
        <v>28</v>
      </c>
      <c r="C28" s="1" t="s">
        <v>4137</v>
      </c>
      <c r="D28" s="21" t="b" cm="1">
        <f t="array" ref="D28">IF(OR(ISNUMBER(SEARCH({" COMEDY "," fun "," laugh ","hilarious"}," "&amp;B28:C28&amp;" "))),"Comedy",IF(OR(ISNUMBER(SEARCH({" sad "," thriller "," crime"," murder "," dark "," revenge "}," "&amp;B28:C28&amp;" "))),"thriller",IF(OR(ISNUMBER(SEARCH({" strange "," evil "," horror "," dark "," strange"}," "&amp;B28:C28&amp;" "))),"horror",IF(OR(ISNUMBER(SEARCH({" food "," kitchen "," yummy "," gourmet "," dining","bbq"}," "&amp;B28:C28&amp;" "))),"food"))))</f>
        <v>0</v>
      </c>
      <c r="E28" s="3">
        <v>1250</v>
      </c>
      <c r="F28" s="4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155</v>
      </c>
      <c r="Q28">
        <f t="shared" si="1"/>
        <v>102.11</v>
      </c>
      <c r="R28" t="s">
        <v>8308</v>
      </c>
      <c r="S28" t="s">
        <v>8309</v>
      </c>
      <c r="T28" s="13">
        <f t="shared" si="2"/>
        <v>41828.515555555554</v>
      </c>
      <c r="U28" s="13">
        <f t="shared" si="3"/>
        <v>41868.515555555554</v>
      </c>
      <c r="V28">
        <f t="shared" si="4"/>
        <v>2014</v>
      </c>
      <c r="W28" t="str">
        <f t="shared" si="5"/>
        <v>television</v>
      </c>
      <c r="X28" t="str">
        <f t="shared" si="6"/>
        <v>ExceededGoal</v>
      </c>
      <c r="Y28" s="12" t="b">
        <f t="shared" si="7"/>
        <v>0</v>
      </c>
    </row>
    <row r="29" spans="1:25" ht="43.2" hidden="1">
      <c r="A29">
        <v>27</v>
      </c>
      <c r="B29" s="1" t="s">
        <v>29</v>
      </c>
      <c r="C29" s="1" t="s">
        <v>4138</v>
      </c>
      <c r="D29" s="21" t="str" cm="1">
        <f t="array" ref="D29">IF(OR(ISNUMBER(SEARCH({" COMEDY "," fun "," laugh ","hilarious"}," "&amp;B29:C29&amp;" "))),"Comedy",IF(OR(ISNUMBER(SEARCH({" sad "," thriller "," crime"," murder "," dark "," revenge "}," "&amp;B29:C29&amp;" "))),"thriller",IF(OR(ISNUMBER(SEARCH({" strange "," evil "," horror "," dark "," strange"}," "&amp;B29:C29&amp;" "))),"horror",IF(OR(ISNUMBER(SEARCH({" food "," kitchen "," yummy "," gourmet "," dining","bbq"}," "&amp;B29:C29&amp;" "))),"food"))))</f>
        <v>Comedy</v>
      </c>
      <c r="E29" s="3">
        <v>20000</v>
      </c>
      <c r="F29" s="4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112</v>
      </c>
      <c r="Q29">
        <f t="shared" si="1"/>
        <v>148.97</v>
      </c>
      <c r="R29" t="s">
        <v>8308</v>
      </c>
      <c r="S29" t="s">
        <v>8309</v>
      </c>
      <c r="T29" s="13">
        <f t="shared" si="2"/>
        <v>41929.164733796293</v>
      </c>
      <c r="U29" s="13">
        <f t="shared" si="3"/>
        <v>41959.206400462965</v>
      </c>
      <c r="V29">
        <f t="shared" si="4"/>
        <v>2014</v>
      </c>
      <c r="W29" t="str">
        <f t="shared" si="5"/>
        <v>television</v>
      </c>
      <c r="X29" t="str">
        <f t="shared" si="6"/>
        <v>ExceededGoal</v>
      </c>
      <c r="Y29" s="12" t="b">
        <f t="shared" si="7"/>
        <v>0</v>
      </c>
    </row>
    <row r="30" spans="1:25" ht="28.8" hidden="1">
      <c r="A30">
        <v>28</v>
      </c>
      <c r="B30" s="1" t="s">
        <v>30</v>
      </c>
      <c r="C30" s="1" t="s">
        <v>4139</v>
      </c>
      <c r="D30" s="21" t="b" cm="1">
        <f t="array" ref="D30">IF(OR(ISNUMBER(SEARCH({" COMEDY "," fun "," laugh ","hilarious"}," "&amp;B30:C30&amp;" "))),"Comedy",IF(OR(ISNUMBER(SEARCH({" sad "," thriller "," crime"," murder "," dark "," revenge "}," "&amp;B30:C30&amp;" "))),"thriller",IF(OR(ISNUMBER(SEARCH({" strange "," evil "," horror "," dark "," strange"}," "&amp;B30:C30&amp;" "))),"horror",IF(OR(ISNUMBER(SEARCH({" food "," kitchen "," yummy "," gourmet "," dining","bbq"}," "&amp;B30:C30&amp;" "))),"food"))))</f>
        <v>0</v>
      </c>
      <c r="E30" s="3">
        <v>12000</v>
      </c>
      <c r="F30" s="4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100</v>
      </c>
      <c r="Q30">
        <f t="shared" si="1"/>
        <v>169.61</v>
      </c>
      <c r="R30" t="s">
        <v>8308</v>
      </c>
      <c r="S30" t="s">
        <v>8309</v>
      </c>
      <c r="T30" s="13">
        <f t="shared" si="2"/>
        <v>42324.96393518518</v>
      </c>
      <c r="U30" s="13">
        <f t="shared" si="3"/>
        <v>42354.96393518518</v>
      </c>
      <c r="V30">
        <f t="shared" si="4"/>
        <v>2015</v>
      </c>
      <c r="W30" t="str">
        <f t="shared" si="5"/>
        <v>television</v>
      </c>
      <c r="X30" t="str">
        <f t="shared" si="6"/>
        <v>UnderFunded</v>
      </c>
      <c r="Y30" s="12" t="b">
        <f t="shared" si="7"/>
        <v>0</v>
      </c>
    </row>
    <row r="31" spans="1:25" ht="43.2" hidden="1">
      <c r="A31">
        <v>29</v>
      </c>
      <c r="B31" s="1" t="s">
        <v>31</v>
      </c>
      <c r="C31" s="1" t="s">
        <v>4140</v>
      </c>
      <c r="D31" s="21" t="b" cm="1">
        <f t="array" ref="D31">IF(OR(ISNUMBER(SEARCH({" COMEDY "," fun "," laugh ","hilarious"}," "&amp;B31:C31&amp;" "))),"Comedy",IF(OR(ISNUMBER(SEARCH({" sad "," thriller "," crime"," murder "," dark "," revenge "}," "&amp;B31:C31&amp;" "))),"thriller",IF(OR(ISNUMBER(SEARCH({" strange "," evil "," horror "," dark "," strange"}," "&amp;B31:C31&amp;" "))),"horror",IF(OR(ISNUMBER(SEARCH({" food "," kitchen "," yummy "," gourmet "," dining","bbq"}," "&amp;B31:C31&amp;" "))),"food"))))</f>
        <v>0</v>
      </c>
      <c r="E31" s="3">
        <v>3000</v>
      </c>
      <c r="F31" s="4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123</v>
      </c>
      <c r="Q31">
        <f t="shared" si="1"/>
        <v>31.62</v>
      </c>
      <c r="R31" t="s">
        <v>8308</v>
      </c>
      <c r="S31" t="s">
        <v>8309</v>
      </c>
      <c r="T31" s="13">
        <f t="shared" si="2"/>
        <v>41812.67324074074</v>
      </c>
      <c r="U31" s="13">
        <f t="shared" si="3"/>
        <v>41842.67324074074</v>
      </c>
      <c r="V31">
        <f t="shared" si="4"/>
        <v>2014</v>
      </c>
      <c r="W31" t="str">
        <f t="shared" si="5"/>
        <v>television</v>
      </c>
      <c r="X31" t="str">
        <f t="shared" si="6"/>
        <v>ExceededGoal</v>
      </c>
      <c r="Y31" s="12" t="b">
        <f t="shared" si="7"/>
        <v>0</v>
      </c>
    </row>
    <row r="32" spans="1:25" ht="43.2" hidden="1">
      <c r="A32">
        <v>30</v>
      </c>
      <c r="B32" s="1" t="s">
        <v>32</v>
      </c>
      <c r="C32" s="1" t="s">
        <v>4141</v>
      </c>
      <c r="D32" s="21" t="b" cm="1">
        <f t="array" ref="D32">IF(OR(ISNUMBER(SEARCH({" COMEDY "," fun "," laugh ","hilarious"}," "&amp;B32:C32&amp;" "))),"Comedy",IF(OR(ISNUMBER(SEARCH({" sad "," thriller "," crime"," murder "," dark "," revenge "}," "&amp;B32:C32&amp;" "))),"thriller",IF(OR(ISNUMBER(SEARCH({" strange "," evil "," horror "," dark "," strange"}," "&amp;B32:C32&amp;" "))),"horror",IF(OR(ISNUMBER(SEARCH({" food "," kitchen "," yummy "," gourmet "," dining","bbq"}," "&amp;B32:C32&amp;" "))),"food"))))</f>
        <v>0</v>
      </c>
      <c r="E32" s="3">
        <v>4000</v>
      </c>
      <c r="F32" s="4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101</v>
      </c>
      <c r="Q32">
        <f t="shared" si="1"/>
        <v>76.45</v>
      </c>
      <c r="R32" t="s">
        <v>8308</v>
      </c>
      <c r="S32" t="s">
        <v>8309</v>
      </c>
      <c r="T32" s="13">
        <f t="shared" si="2"/>
        <v>41842.292997685188</v>
      </c>
      <c r="U32" s="13">
        <f t="shared" si="3"/>
        <v>41872.292997685188</v>
      </c>
      <c r="V32">
        <f t="shared" si="4"/>
        <v>2014</v>
      </c>
      <c r="W32" t="str">
        <f t="shared" si="5"/>
        <v>television</v>
      </c>
      <c r="X32" t="str">
        <f t="shared" si="6"/>
        <v>ExceededGoal</v>
      </c>
      <c r="Y32" s="12" t="b">
        <f t="shared" si="7"/>
        <v>0</v>
      </c>
    </row>
    <row r="33" spans="1:25" ht="43.2" hidden="1">
      <c r="A33">
        <v>31</v>
      </c>
      <c r="B33" s="1" t="s">
        <v>33</v>
      </c>
      <c r="C33" s="1" t="s">
        <v>4142</v>
      </c>
      <c r="D33" s="21" t="b" cm="1">
        <f t="array" ref="D33">IF(OR(ISNUMBER(SEARCH({" COMEDY "," fun "," laugh ","hilarious"}," "&amp;B33:C33&amp;" "))),"Comedy",IF(OR(ISNUMBER(SEARCH({" sad "," thriller "," crime"," murder "," dark "," revenge "}," "&amp;B33:C33&amp;" "))),"thriller",IF(OR(ISNUMBER(SEARCH({" strange "," evil "," horror "," dark "," strange"}," "&amp;B33:C33&amp;" "))),"horror",IF(OR(ISNUMBER(SEARCH({" food "," kitchen "," yummy "," gourmet "," dining","bbq"}," "&amp;B33:C33&amp;" "))),"food"))))</f>
        <v>0</v>
      </c>
      <c r="E33" s="3">
        <v>13</v>
      </c>
      <c r="F33" s="4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100</v>
      </c>
      <c r="Q33">
        <f t="shared" si="1"/>
        <v>13</v>
      </c>
      <c r="R33" t="s">
        <v>8308</v>
      </c>
      <c r="S33" t="s">
        <v>8309</v>
      </c>
      <c r="T33" s="13">
        <f t="shared" si="2"/>
        <v>42376.79206018518</v>
      </c>
      <c r="U33" s="13">
        <f t="shared" si="3"/>
        <v>42394.79206018518</v>
      </c>
      <c r="V33">
        <f t="shared" si="4"/>
        <v>2016</v>
      </c>
      <c r="W33" t="str">
        <f t="shared" si="5"/>
        <v>television</v>
      </c>
      <c r="X33" t="str">
        <f t="shared" si="6"/>
        <v>UnderFunded</v>
      </c>
      <c r="Y33" s="12" t="b">
        <f t="shared" si="7"/>
        <v>0</v>
      </c>
    </row>
    <row r="34" spans="1:25" ht="57.6" hidden="1">
      <c r="A34">
        <v>32</v>
      </c>
      <c r="B34" s="1" t="s">
        <v>34</v>
      </c>
      <c r="C34" s="1" t="s">
        <v>4143</v>
      </c>
      <c r="D34" s="21" t="b" cm="1">
        <f t="array" ref="D34">IF(OR(ISNUMBER(SEARCH({" COMEDY "," fun "," laugh ","hilarious"}," "&amp;B34:C34&amp;" "))),"Comedy",IF(OR(ISNUMBER(SEARCH({" sad "," thriller "," crime"," murder "," dark "," revenge "}," "&amp;B34:C34&amp;" "))),"thriller",IF(OR(ISNUMBER(SEARCH({" strange "," evil "," horror "," dark "," strange"}," "&amp;B34:C34&amp;" "))),"horror",IF(OR(ISNUMBER(SEARCH({" food "," kitchen "," yummy "," gourmet "," dining","bbq"}," "&amp;B34:C34&amp;" "))),"food"))))</f>
        <v>0</v>
      </c>
      <c r="E34" s="3">
        <v>28450</v>
      </c>
      <c r="F34" s="4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100</v>
      </c>
      <c r="Q34">
        <f t="shared" si="1"/>
        <v>320.45</v>
      </c>
      <c r="R34" t="s">
        <v>8308</v>
      </c>
      <c r="S34" t="s">
        <v>8309</v>
      </c>
      <c r="T34" s="13">
        <f t="shared" si="2"/>
        <v>42461.627511574072</v>
      </c>
      <c r="U34" s="13">
        <f t="shared" si="3"/>
        <v>42503.165972222225</v>
      </c>
      <c r="V34">
        <f t="shared" si="4"/>
        <v>2016</v>
      </c>
      <c r="W34" t="str">
        <f t="shared" si="5"/>
        <v>television</v>
      </c>
      <c r="X34" t="str">
        <f t="shared" si="6"/>
        <v>UnderFunded</v>
      </c>
      <c r="Y34" s="12" t="b">
        <f t="shared" si="7"/>
        <v>0</v>
      </c>
    </row>
    <row r="35" spans="1:25" ht="43.2" hidden="1">
      <c r="A35">
        <v>33</v>
      </c>
      <c r="B35" s="1" t="s">
        <v>35</v>
      </c>
      <c r="C35" s="1" t="s">
        <v>4144</v>
      </c>
      <c r="D35" s="21" t="b" cm="1">
        <f t="array" ref="D35">IF(OR(ISNUMBER(SEARCH({" COMEDY "," fun "," laugh ","hilarious"}," "&amp;B35:C35&amp;" "))),"Comedy",IF(OR(ISNUMBER(SEARCH({" sad "," thriller "," crime"," murder "," dark "," revenge "}," "&amp;B35:C35&amp;" "))),"thriller",IF(OR(ISNUMBER(SEARCH({" strange "," evil "," horror "," dark "," strange"}," "&amp;B35:C35&amp;" "))),"horror",IF(OR(ISNUMBER(SEARCH({" food "," kitchen "," yummy "," gourmet "," dining","bbq"}," "&amp;B35:C35&amp;" "))),"food"))))</f>
        <v>0</v>
      </c>
      <c r="E35" s="3">
        <v>5250</v>
      </c>
      <c r="F35" s="4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102</v>
      </c>
      <c r="Q35">
        <f t="shared" si="1"/>
        <v>83.75</v>
      </c>
      <c r="R35" t="s">
        <v>8308</v>
      </c>
      <c r="S35" t="s">
        <v>8309</v>
      </c>
      <c r="T35" s="13">
        <f t="shared" si="2"/>
        <v>42286.660891203705</v>
      </c>
      <c r="U35" s="13">
        <f t="shared" si="3"/>
        <v>42316.702557870376</v>
      </c>
      <c r="V35">
        <f t="shared" si="4"/>
        <v>2015</v>
      </c>
      <c r="W35" t="str">
        <f t="shared" si="5"/>
        <v>television</v>
      </c>
      <c r="X35" t="str">
        <f t="shared" si="6"/>
        <v>ExceededGoal</v>
      </c>
      <c r="Y35" s="12" t="b">
        <f t="shared" si="7"/>
        <v>0</v>
      </c>
    </row>
    <row r="36" spans="1:25" ht="43.2" hidden="1">
      <c r="A36">
        <v>34</v>
      </c>
      <c r="B36" s="1" t="s">
        <v>36</v>
      </c>
      <c r="C36" s="1" t="s">
        <v>4145</v>
      </c>
      <c r="D36" s="21" t="b" cm="1">
        <f t="array" ref="D36">IF(OR(ISNUMBER(SEARCH({" COMEDY "," fun "," laugh ","hilarious"}," "&amp;B36:C36&amp;" "))),"Comedy",IF(OR(ISNUMBER(SEARCH({" sad "," thriller "," crime"," murder "," dark "," revenge "}," "&amp;B36:C36&amp;" "))),"thriller",IF(OR(ISNUMBER(SEARCH({" strange "," evil "," horror "," dark "," strange"}," "&amp;B36:C36&amp;" "))),"horror",IF(OR(ISNUMBER(SEARCH({" food "," kitchen "," yummy "," gourmet "," dining","bbq"}," "&amp;B36:C36&amp;" "))),"food"))))</f>
        <v>0</v>
      </c>
      <c r="E36" s="3">
        <v>2600</v>
      </c>
      <c r="F36" s="4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130</v>
      </c>
      <c r="Q36">
        <f t="shared" si="1"/>
        <v>49.88</v>
      </c>
      <c r="R36" t="s">
        <v>8308</v>
      </c>
      <c r="S36" t="s">
        <v>8309</v>
      </c>
      <c r="T36" s="13">
        <f t="shared" si="2"/>
        <v>41841.321770833332</v>
      </c>
      <c r="U36" s="13">
        <f t="shared" si="3"/>
        <v>41856.321770833332</v>
      </c>
      <c r="V36">
        <f t="shared" si="4"/>
        <v>2014</v>
      </c>
      <c r="W36" t="str">
        <f t="shared" si="5"/>
        <v>television</v>
      </c>
      <c r="X36" t="str">
        <f t="shared" si="6"/>
        <v>ExceededGoal</v>
      </c>
      <c r="Y36" s="12" t="b">
        <f t="shared" si="7"/>
        <v>0</v>
      </c>
    </row>
    <row r="37" spans="1:25" ht="43.2" hidden="1">
      <c r="A37">
        <v>35</v>
      </c>
      <c r="B37" s="1" t="s">
        <v>37</v>
      </c>
      <c r="C37" s="1" t="s">
        <v>4146</v>
      </c>
      <c r="D37" s="21" t="b" cm="1">
        <f t="array" ref="D37">IF(OR(ISNUMBER(SEARCH({" COMEDY "," fun "," laugh ","hilarious"}," "&amp;B37:C37&amp;" "))),"Comedy",IF(OR(ISNUMBER(SEARCH({" sad "," thriller "," crime"," murder "," dark "," revenge "}," "&amp;B37:C37&amp;" "))),"thriller",IF(OR(ISNUMBER(SEARCH({" strange "," evil "," horror "," dark "," strange"}," "&amp;B37:C37&amp;" "))),"horror",IF(OR(ISNUMBER(SEARCH({" food "," kitchen "," yummy "," gourmet "," dining","bbq"}," "&amp;B37:C37&amp;" "))),"food"))))</f>
        <v>0</v>
      </c>
      <c r="E37" s="3">
        <v>1000</v>
      </c>
      <c r="F37" s="4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167</v>
      </c>
      <c r="Q37">
        <f t="shared" si="1"/>
        <v>59.46</v>
      </c>
      <c r="R37" t="s">
        <v>8308</v>
      </c>
      <c r="S37" t="s">
        <v>8309</v>
      </c>
      <c r="T37" s="13">
        <f t="shared" si="2"/>
        <v>42098.291828703703</v>
      </c>
      <c r="U37" s="13">
        <f t="shared" si="3"/>
        <v>42122</v>
      </c>
      <c r="V37">
        <f t="shared" si="4"/>
        <v>2015</v>
      </c>
      <c r="W37" t="str">
        <f t="shared" si="5"/>
        <v>television</v>
      </c>
      <c r="X37" t="str">
        <f t="shared" si="6"/>
        <v>ExceededGoal</v>
      </c>
      <c r="Y37" s="12" t="b">
        <f t="shared" si="7"/>
        <v>0</v>
      </c>
    </row>
    <row r="38" spans="1:25" ht="28.8" hidden="1">
      <c r="A38">
        <v>36</v>
      </c>
      <c r="B38" s="1" t="s">
        <v>38</v>
      </c>
      <c r="C38" s="1" t="s">
        <v>4147</v>
      </c>
      <c r="D38" s="21" t="b" cm="1">
        <f t="array" ref="D38">IF(OR(ISNUMBER(SEARCH({" COMEDY "," fun "," laugh ","hilarious"}," "&amp;B38:C38&amp;" "))),"Comedy",IF(OR(ISNUMBER(SEARCH({" sad "," thriller "," crime"," murder "," dark "," revenge "}," "&amp;B38:C38&amp;" "))),"thriller",IF(OR(ISNUMBER(SEARCH({" strange "," evil "," horror "," dark "," strange"}," "&amp;B38:C38&amp;" "))),"horror",IF(OR(ISNUMBER(SEARCH({" food "," kitchen "," yummy "," gourmet "," dining","bbq"}," "&amp;B38:C38&amp;" "))),"food"))))</f>
        <v>0</v>
      </c>
      <c r="E38" s="3">
        <v>6000</v>
      </c>
      <c r="F38" s="4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142</v>
      </c>
      <c r="Q38">
        <f t="shared" si="1"/>
        <v>193.84</v>
      </c>
      <c r="R38" t="s">
        <v>8308</v>
      </c>
      <c r="S38" t="s">
        <v>8309</v>
      </c>
      <c r="T38" s="13">
        <f t="shared" si="2"/>
        <v>42068.307002314818</v>
      </c>
      <c r="U38" s="13">
        <f t="shared" si="3"/>
        <v>42098.265335648146</v>
      </c>
      <c r="V38">
        <f t="shared" si="4"/>
        <v>2015</v>
      </c>
      <c r="W38" t="str">
        <f t="shared" si="5"/>
        <v>television</v>
      </c>
      <c r="X38" t="str">
        <f t="shared" si="6"/>
        <v>ExceededGoal</v>
      </c>
      <c r="Y38" s="12" t="b">
        <f t="shared" si="7"/>
        <v>0</v>
      </c>
    </row>
    <row r="39" spans="1:25" ht="43.2" hidden="1">
      <c r="A39">
        <v>37</v>
      </c>
      <c r="B39" s="1" t="s">
        <v>39</v>
      </c>
      <c r="C39" s="1" t="s">
        <v>4148</v>
      </c>
      <c r="D39" s="21" t="b" cm="1">
        <f t="array" ref="D39">IF(OR(ISNUMBER(SEARCH({" COMEDY "," fun "," laugh ","hilarious"}," "&amp;B39:C39&amp;" "))),"Comedy",IF(OR(ISNUMBER(SEARCH({" sad "," thriller "," crime"," murder "," dark "," revenge "}," "&amp;B39:C39&amp;" "))),"thriller",IF(OR(ISNUMBER(SEARCH({" strange "," evil "," horror "," dark "," strange"}," "&amp;B39:C39&amp;" "))),"horror",IF(OR(ISNUMBER(SEARCH({" food "," kitchen "," yummy "," gourmet "," dining","bbq"}," "&amp;B39:C39&amp;" "))),"food"))))</f>
        <v>0</v>
      </c>
      <c r="E39" s="3">
        <v>22000</v>
      </c>
      <c r="F39" s="4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183</v>
      </c>
      <c r="Q39">
        <f t="shared" si="1"/>
        <v>159.51</v>
      </c>
      <c r="R39" t="s">
        <v>8308</v>
      </c>
      <c r="S39" t="s">
        <v>8309</v>
      </c>
      <c r="T39" s="13">
        <f t="shared" si="2"/>
        <v>42032.693043981482</v>
      </c>
      <c r="U39" s="13">
        <f t="shared" si="3"/>
        <v>42062.693043981482</v>
      </c>
      <c r="V39">
        <f t="shared" si="4"/>
        <v>2015</v>
      </c>
      <c r="W39" t="str">
        <f t="shared" si="5"/>
        <v>television</v>
      </c>
      <c r="X39" t="str">
        <f t="shared" si="6"/>
        <v>ExceededGoal</v>
      </c>
      <c r="Y39" s="12" t="b">
        <f t="shared" si="7"/>
        <v>0</v>
      </c>
    </row>
    <row r="40" spans="1:25" ht="43.2" hidden="1">
      <c r="A40">
        <v>38</v>
      </c>
      <c r="B40" s="1" t="s">
        <v>40</v>
      </c>
      <c r="C40" s="1" t="s">
        <v>4149</v>
      </c>
      <c r="D40" s="21" t="b" cm="1">
        <f t="array" ref="D40">IF(OR(ISNUMBER(SEARCH({" COMEDY "," fun "," laugh ","hilarious"}," "&amp;B40:C40&amp;" "))),"Comedy",IF(OR(ISNUMBER(SEARCH({" sad "," thriller "," crime"," murder "," dark "," revenge "}," "&amp;B40:C40&amp;" "))),"thriller",IF(OR(ISNUMBER(SEARCH({" strange "," evil "," horror "," dark "," strange"}," "&amp;B40:C40&amp;" "))),"horror",IF(OR(ISNUMBER(SEARCH({" food "," kitchen "," yummy "," gourmet "," dining","bbq"}," "&amp;B40:C40&amp;" "))),"food"))))</f>
        <v>0</v>
      </c>
      <c r="E40" s="3">
        <v>2500</v>
      </c>
      <c r="F40" s="4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110</v>
      </c>
      <c r="Q40">
        <f t="shared" si="1"/>
        <v>41.68</v>
      </c>
      <c r="R40" t="s">
        <v>8308</v>
      </c>
      <c r="S40" t="s">
        <v>8309</v>
      </c>
      <c r="T40" s="13">
        <f t="shared" si="2"/>
        <v>41375.057222222218</v>
      </c>
      <c r="U40" s="13">
        <f t="shared" si="3"/>
        <v>41405.057222222218</v>
      </c>
      <c r="V40">
        <f t="shared" si="4"/>
        <v>2013</v>
      </c>
      <c r="W40" t="str">
        <f t="shared" si="5"/>
        <v>television</v>
      </c>
      <c r="X40" t="str">
        <f t="shared" si="6"/>
        <v>ExceededGoal</v>
      </c>
      <c r="Y40" s="12" t="b">
        <f t="shared" si="7"/>
        <v>0</v>
      </c>
    </row>
    <row r="41" spans="1:25" ht="57.6" hidden="1">
      <c r="A41">
        <v>39</v>
      </c>
      <c r="B41" s="1" t="s">
        <v>41</v>
      </c>
      <c r="C41" s="1" t="s">
        <v>4150</v>
      </c>
      <c r="D41" s="21" t="b" cm="1">
        <f t="array" ref="D41">IF(OR(ISNUMBER(SEARCH({" COMEDY "," fun "," laugh ","hilarious"}," "&amp;B41:C41&amp;" "))),"Comedy",IF(OR(ISNUMBER(SEARCH({" sad "," thriller "," crime"," murder "," dark "," revenge "}," "&amp;B41:C41&amp;" "))),"thriller",IF(OR(ISNUMBER(SEARCH({" strange "," evil "," horror "," dark "," strange"}," "&amp;B41:C41&amp;" "))),"horror",IF(OR(ISNUMBER(SEARCH({" food "," kitchen "," yummy "," gourmet "," dining","bbq"}," "&amp;B41:C41&amp;" "))),"food"))))</f>
        <v>0</v>
      </c>
      <c r="E41" s="3">
        <v>25000</v>
      </c>
      <c r="F41" s="4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131</v>
      </c>
      <c r="Q41">
        <f t="shared" si="1"/>
        <v>150.9</v>
      </c>
      <c r="R41" t="s">
        <v>8308</v>
      </c>
      <c r="S41" t="s">
        <v>8309</v>
      </c>
      <c r="T41" s="13">
        <f t="shared" si="2"/>
        <v>41754.047083333331</v>
      </c>
      <c r="U41" s="13">
        <f t="shared" si="3"/>
        <v>41784.957638888889</v>
      </c>
      <c r="V41">
        <f t="shared" si="4"/>
        <v>2014</v>
      </c>
      <c r="W41" t="str">
        <f t="shared" si="5"/>
        <v>television</v>
      </c>
      <c r="X41" t="str">
        <f t="shared" si="6"/>
        <v>ExceededGoal</v>
      </c>
      <c r="Y41" s="12" t="b">
        <f t="shared" si="7"/>
        <v>0</v>
      </c>
    </row>
    <row r="42" spans="1:25" ht="43.2" hidden="1">
      <c r="A42">
        <v>40</v>
      </c>
      <c r="B42" s="1" t="s">
        <v>42</v>
      </c>
      <c r="C42" s="1" t="s">
        <v>4151</v>
      </c>
      <c r="D42" s="21" t="b" cm="1">
        <f t="array" ref="D42">IF(OR(ISNUMBER(SEARCH({" COMEDY "," fun "," laugh ","hilarious"}," "&amp;B42:C42&amp;" "))),"Comedy",IF(OR(ISNUMBER(SEARCH({" sad "," thriller "," crime"," murder "," dark "," revenge "}," "&amp;B42:C42&amp;" "))),"thriller",IF(OR(ISNUMBER(SEARCH({" strange "," evil "," horror "," dark "," strange"}," "&amp;B42:C42&amp;" "))),"horror",IF(OR(ISNUMBER(SEARCH({" food "," kitchen "," yummy "," gourmet "," dining","bbq"}," "&amp;B42:C42&amp;" "))),"food"))))</f>
        <v>0</v>
      </c>
      <c r="E42" s="3">
        <v>2000</v>
      </c>
      <c r="F42" s="4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101</v>
      </c>
      <c r="Q42">
        <f t="shared" si="1"/>
        <v>126.69</v>
      </c>
      <c r="R42" t="s">
        <v>8308</v>
      </c>
      <c r="S42" t="s">
        <v>8309</v>
      </c>
      <c r="T42" s="13">
        <f t="shared" si="2"/>
        <v>41789.21398148148</v>
      </c>
      <c r="U42" s="13">
        <f t="shared" si="3"/>
        <v>41809.166666666664</v>
      </c>
      <c r="V42">
        <f t="shared" si="4"/>
        <v>2014</v>
      </c>
      <c r="W42" t="str">
        <f t="shared" si="5"/>
        <v>television</v>
      </c>
      <c r="X42" t="str">
        <f t="shared" si="6"/>
        <v>ExceededGoal</v>
      </c>
      <c r="Y42" s="12" t="b">
        <f t="shared" si="7"/>
        <v>0</v>
      </c>
    </row>
    <row r="43" spans="1:25" ht="43.2" hidden="1">
      <c r="A43">
        <v>41</v>
      </c>
      <c r="B43" s="1" t="s">
        <v>43</v>
      </c>
      <c r="C43" s="1" t="s">
        <v>4152</v>
      </c>
      <c r="D43" s="21" t="b" cm="1">
        <f t="array" ref="D43">IF(OR(ISNUMBER(SEARCH({" COMEDY "," fun "," laugh ","hilarious"}," "&amp;B43:C43&amp;" "))),"Comedy",IF(OR(ISNUMBER(SEARCH({" sad "," thriller "," crime"," murder "," dark "," revenge "}," "&amp;B43:C43&amp;" "))),"thriller",IF(OR(ISNUMBER(SEARCH({" strange "," evil "," horror "," dark "," strange"}," "&amp;B43:C43&amp;" "))),"horror",IF(OR(ISNUMBER(SEARCH({" food "," kitchen "," yummy "," gourmet "," dining","bbq"}," "&amp;B43:C43&amp;" "))),"food"))))</f>
        <v>0</v>
      </c>
      <c r="E43" s="3">
        <v>2000</v>
      </c>
      <c r="F43" s="4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100</v>
      </c>
      <c r="Q43">
        <f t="shared" si="1"/>
        <v>105.26</v>
      </c>
      <c r="R43" t="s">
        <v>8308</v>
      </c>
      <c r="S43" t="s">
        <v>8309</v>
      </c>
      <c r="T43" s="13">
        <f t="shared" si="2"/>
        <v>41887.568912037037</v>
      </c>
      <c r="U43" s="13">
        <f t="shared" si="3"/>
        <v>41917.568912037037</v>
      </c>
      <c r="V43">
        <f t="shared" si="4"/>
        <v>2014</v>
      </c>
      <c r="W43" t="str">
        <f t="shared" si="5"/>
        <v>television</v>
      </c>
      <c r="X43" t="str">
        <f t="shared" si="6"/>
        <v>UnderFunded</v>
      </c>
      <c r="Y43" s="12" t="b">
        <f t="shared" si="7"/>
        <v>0</v>
      </c>
    </row>
    <row r="44" spans="1:25" ht="43.2" hidden="1">
      <c r="A44">
        <v>42</v>
      </c>
      <c r="B44" s="1" t="s">
        <v>44</v>
      </c>
      <c r="C44" s="1" t="s">
        <v>4153</v>
      </c>
      <c r="D44" s="21" t="b" cm="1">
        <f t="array" ref="D44">IF(OR(ISNUMBER(SEARCH({" COMEDY "," fun "," laugh ","hilarious"}," "&amp;B44:C44&amp;" "))),"Comedy",IF(OR(ISNUMBER(SEARCH({" sad "," thriller "," crime"," murder "," dark "," revenge "}," "&amp;B44:C44&amp;" "))),"thriller",IF(OR(ISNUMBER(SEARCH({" strange "," evil "," horror "," dark "," strange"}," "&amp;B44:C44&amp;" "))),"horror",IF(OR(ISNUMBER(SEARCH({" food "," kitchen "," yummy "," gourmet "," dining","bbq"}," "&amp;B44:C44&amp;" "))),"food"))))</f>
        <v>0</v>
      </c>
      <c r="E44" s="3">
        <v>14000</v>
      </c>
      <c r="F44" s="4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142</v>
      </c>
      <c r="Q44">
        <f t="shared" si="1"/>
        <v>117.51</v>
      </c>
      <c r="R44" t="s">
        <v>8308</v>
      </c>
      <c r="S44" t="s">
        <v>8309</v>
      </c>
      <c r="T44" s="13">
        <f t="shared" si="2"/>
        <v>41971.639189814814</v>
      </c>
      <c r="U44" s="13">
        <f t="shared" si="3"/>
        <v>42001.639189814814</v>
      </c>
      <c r="V44">
        <f t="shared" si="4"/>
        <v>2014</v>
      </c>
      <c r="W44" t="str">
        <f t="shared" si="5"/>
        <v>television</v>
      </c>
      <c r="X44" t="str">
        <f t="shared" si="6"/>
        <v>ExceededGoal</v>
      </c>
      <c r="Y44" s="12" t="b">
        <f t="shared" si="7"/>
        <v>0</v>
      </c>
    </row>
    <row r="45" spans="1:25" ht="43.2" hidden="1">
      <c r="A45">
        <v>43</v>
      </c>
      <c r="B45" s="1" t="s">
        <v>45</v>
      </c>
      <c r="C45" s="1" t="s">
        <v>4154</v>
      </c>
      <c r="D45" s="21" t="b" cm="1">
        <f t="array" ref="D45">IF(OR(ISNUMBER(SEARCH({" COMEDY "," fun "," laugh ","hilarious"}," "&amp;B45:C45&amp;" "))),"Comedy",IF(OR(ISNUMBER(SEARCH({" sad "," thriller "," crime"," murder "," dark "," revenge "}," "&amp;B45:C45&amp;" "))),"thriller",IF(OR(ISNUMBER(SEARCH({" strange "," evil "," horror "," dark "," strange"}," "&amp;B45:C45&amp;" "))),"horror",IF(OR(ISNUMBER(SEARCH({" food "," kitchen "," yummy "," gourmet "," dining","bbq"}," "&amp;B45:C45&amp;" "))),"food"))))</f>
        <v>0</v>
      </c>
      <c r="E45" s="3">
        <v>10000</v>
      </c>
      <c r="F45" s="4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309</v>
      </c>
      <c r="Q45">
        <f t="shared" si="1"/>
        <v>117.36</v>
      </c>
      <c r="R45" t="s">
        <v>8308</v>
      </c>
      <c r="S45" t="s">
        <v>8309</v>
      </c>
      <c r="T45" s="13">
        <f t="shared" si="2"/>
        <v>41802.790347222224</v>
      </c>
      <c r="U45" s="13">
        <f t="shared" si="3"/>
        <v>41833</v>
      </c>
      <c r="V45">
        <f t="shared" si="4"/>
        <v>2014</v>
      </c>
      <c r="W45" t="str">
        <f t="shared" si="5"/>
        <v>television</v>
      </c>
      <c r="X45" t="str">
        <f t="shared" si="6"/>
        <v>ExceededGoal</v>
      </c>
      <c r="Y45" s="12" t="b">
        <f t="shared" si="7"/>
        <v>0</v>
      </c>
    </row>
    <row r="46" spans="1:25" ht="57.6" hidden="1">
      <c r="A46">
        <v>44</v>
      </c>
      <c r="B46" s="1" t="s">
        <v>46</v>
      </c>
      <c r="C46" s="1" t="s">
        <v>4155</v>
      </c>
      <c r="D46" s="21" t="b" cm="1">
        <f t="array" ref="D46">IF(OR(ISNUMBER(SEARCH({" COMEDY "," fun "," laugh ","hilarious"}," "&amp;B46:C46&amp;" "))),"Comedy",IF(OR(ISNUMBER(SEARCH({" sad "," thriller "," crime"," murder "," dark "," revenge "}," "&amp;B46:C46&amp;" "))),"thriller",IF(OR(ISNUMBER(SEARCH({" strange "," evil "," horror "," dark "," strange"}," "&amp;B46:C46&amp;" "))),"horror",IF(OR(ISNUMBER(SEARCH({" food "," kitchen "," yummy "," gourmet "," dining","bbq"}," "&amp;B46:C46&amp;" "))),"food"))))</f>
        <v>0</v>
      </c>
      <c r="E46" s="3">
        <v>2000</v>
      </c>
      <c r="F46" s="4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100</v>
      </c>
      <c r="Q46">
        <f t="shared" si="1"/>
        <v>133.33000000000001</v>
      </c>
      <c r="R46" t="s">
        <v>8308</v>
      </c>
      <c r="S46" t="s">
        <v>8309</v>
      </c>
      <c r="T46" s="13">
        <f t="shared" si="2"/>
        <v>41874.098807870374</v>
      </c>
      <c r="U46" s="13">
        <f t="shared" si="3"/>
        <v>41919.098807870374</v>
      </c>
      <c r="V46">
        <f t="shared" si="4"/>
        <v>2014</v>
      </c>
      <c r="W46" t="str">
        <f t="shared" si="5"/>
        <v>television</v>
      </c>
      <c r="X46" t="str">
        <f t="shared" si="6"/>
        <v>UnderFunded</v>
      </c>
      <c r="Y46" s="12" t="b">
        <f t="shared" si="7"/>
        <v>0</v>
      </c>
    </row>
    <row r="47" spans="1:25" ht="43.2" hidden="1">
      <c r="A47">
        <v>45</v>
      </c>
      <c r="B47" s="1" t="s">
        <v>47</v>
      </c>
      <c r="C47" s="1" t="s">
        <v>4156</v>
      </c>
      <c r="D47" s="21" t="b" cm="1">
        <f t="array" ref="D47">IF(OR(ISNUMBER(SEARCH({" COMEDY "," fun "," laugh ","hilarious"}," "&amp;B47:C47&amp;" "))),"Comedy",IF(OR(ISNUMBER(SEARCH({" sad "," thriller "," crime"," murder "," dark "," revenge "}," "&amp;B47:C47&amp;" "))),"thriller",IF(OR(ISNUMBER(SEARCH({" strange "," evil "," horror "," dark "," strange"}," "&amp;B47:C47&amp;" "))),"horror",IF(OR(ISNUMBER(SEARCH({" food "," kitchen "," yummy "," gourmet "," dining","bbq"}," "&amp;B47:C47&amp;" "))),"food"))))</f>
        <v>0</v>
      </c>
      <c r="E47" s="3">
        <v>5000</v>
      </c>
      <c r="F47" s="4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120</v>
      </c>
      <c r="Q47">
        <f t="shared" si="1"/>
        <v>98.36</v>
      </c>
      <c r="R47" t="s">
        <v>8308</v>
      </c>
      <c r="S47" t="s">
        <v>8309</v>
      </c>
      <c r="T47" s="13">
        <f t="shared" si="2"/>
        <v>42457.623923611114</v>
      </c>
      <c r="U47" s="13">
        <f t="shared" si="3"/>
        <v>42487.623923611114</v>
      </c>
      <c r="V47">
        <f t="shared" si="4"/>
        <v>2016</v>
      </c>
      <c r="W47" t="str">
        <f t="shared" si="5"/>
        <v>television</v>
      </c>
      <c r="X47" t="str">
        <f t="shared" si="6"/>
        <v>ExceededGoal</v>
      </c>
      <c r="Y47" s="12" t="b">
        <f t="shared" si="7"/>
        <v>0</v>
      </c>
    </row>
    <row r="48" spans="1:25" ht="43.2" hidden="1">
      <c r="A48">
        <v>46</v>
      </c>
      <c r="B48" s="1" t="s">
        <v>48</v>
      </c>
      <c r="C48" s="1" t="s">
        <v>4157</v>
      </c>
      <c r="D48" s="21" t="b" cm="1">
        <f t="array" ref="D48">IF(OR(ISNUMBER(SEARCH({" COMEDY "," fun "," laugh ","hilarious"}," "&amp;B48:C48&amp;" "))),"Comedy",IF(OR(ISNUMBER(SEARCH({" sad "," thriller "," crime"," murder "," dark "," revenge "}," "&amp;B48:C48&amp;" "))),"thriller",IF(OR(ISNUMBER(SEARCH({" strange "," evil "," horror "," dark "," strange"}," "&amp;B48:C48&amp;" "))),"horror",IF(OR(ISNUMBER(SEARCH({" food "," kitchen "," yummy "," gourmet "," dining","bbq"}," "&amp;B48:C48&amp;" "))),"food"))))</f>
        <v>0</v>
      </c>
      <c r="E48" s="3">
        <v>8400</v>
      </c>
      <c r="F48" s="4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104</v>
      </c>
      <c r="Q48">
        <f t="shared" si="1"/>
        <v>194.44</v>
      </c>
      <c r="R48" t="s">
        <v>8308</v>
      </c>
      <c r="S48" t="s">
        <v>8309</v>
      </c>
      <c r="T48" s="13">
        <f t="shared" si="2"/>
        <v>42323.964976851858</v>
      </c>
      <c r="U48" s="13">
        <f t="shared" si="3"/>
        <v>42353.964976851858</v>
      </c>
      <c r="V48">
        <f t="shared" si="4"/>
        <v>2015</v>
      </c>
      <c r="W48" t="str">
        <f t="shared" si="5"/>
        <v>television</v>
      </c>
      <c r="X48" t="str">
        <f t="shared" si="6"/>
        <v>ExceededGoal</v>
      </c>
      <c r="Y48" s="12" t="b">
        <f t="shared" si="7"/>
        <v>0</v>
      </c>
    </row>
    <row r="49" spans="1:25" ht="57.6" hidden="1">
      <c r="A49">
        <v>47</v>
      </c>
      <c r="B49" s="1" t="s">
        <v>49</v>
      </c>
      <c r="C49" s="1" t="s">
        <v>4158</v>
      </c>
      <c r="D49" s="21" t="b" cm="1">
        <f t="array" ref="D49">IF(OR(ISNUMBER(SEARCH({" COMEDY "," fun "," laugh ","hilarious"}," "&amp;B49:C49&amp;" "))),"Comedy",IF(OR(ISNUMBER(SEARCH({" sad "," thriller "," crime"," murder "," dark "," revenge "}," "&amp;B49:C49&amp;" "))),"thriller",IF(OR(ISNUMBER(SEARCH({" strange "," evil "," horror "," dark "," strange"}," "&amp;B49:C49&amp;" "))),"horror",IF(OR(ISNUMBER(SEARCH({" food "," kitchen "," yummy "," gourmet "," dining","bbq"}," "&amp;B49:C49&amp;" "))),"food"))))</f>
        <v>0</v>
      </c>
      <c r="E49" s="3">
        <v>5000</v>
      </c>
      <c r="F49" s="4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108</v>
      </c>
      <c r="Q49">
        <f t="shared" si="1"/>
        <v>76.87</v>
      </c>
      <c r="R49" t="s">
        <v>8308</v>
      </c>
      <c r="S49" t="s">
        <v>8309</v>
      </c>
      <c r="T49" s="13">
        <f t="shared" si="2"/>
        <v>41932.819525462961</v>
      </c>
      <c r="U49" s="13">
        <f t="shared" si="3"/>
        <v>41992.861192129625</v>
      </c>
      <c r="V49">
        <f t="shared" si="4"/>
        <v>2014</v>
      </c>
      <c r="W49" t="str">
        <f t="shared" si="5"/>
        <v>television</v>
      </c>
      <c r="X49" t="str">
        <f t="shared" si="6"/>
        <v>ExceededGoal</v>
      </c>
      <c r="Y49" s="12" t="b">
        <f t="shared" si="7"/>
        <v>0</v>
      </c>
    </row>
    <row r="50" spans="1:25" ht="43.2" hidden="1">
      <c r="A50">
        <v>48</v>
      </c>
      <c r="B50" s="1" t="s">
        <v>50</v>
      </c>
      <c r="C50" s="1" t="s">
        <v>4159</v>
      </c>
      <c r="D50" s="21" t="b" cm="1">
        <f t="array" ref="D50">IF(OR(ISNUMBER(SEARCH({" COMEDY "," fun "," laugh ","hilarious"}," "&amp;B50:C50&amp;" "))),"Comedy",IF(OR(ISNUMBER(SEARCH({" sad "," thriller "," crime"," murder "," dark "," revenge "}," "&amp;B50:C50&amp;" "))),"thriller",IF(OR(ISNUMBER(SEARCH({" strange "," evil "," horror "," dark "," strange"}," "&amp;B50:C50&amp;" "))),"horror",IF(OR(ISNUMBER(SEARCH({" food "," kitchen "," yummy "," gourmet "," dining","bbq"}," "&amp;B50:C50&amp;" "))),"food"))))</f>
        <v>0</v>
      </c>
      <c r="E50" s="3">
        <v>2000</v>
      </c>
      <c r="F50" s="4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108</v>
      </c>
      <c r="Q50">
        <f t="shared" si="1"/>
        <v>56.82</v>
      </c>
      <c r="R50" t="s">
        <v>8308</v>
      </c>
      <c r="S50" t="s">
        <v>8309</v>
      </c>
      <c r="T50" s="13">
        <f t="shared" si="2"/>
        <v>42033.516898148147</v>
      </c>
      <c r="U50" s="13">
        <f t="shared" si="3"/>
        <v>42064.5</v>
      </c>
      <c r="V50">
        <f t="shared" si="4"/>
        <v>2015</v>
      </c>
      <c r="W50" t="str">
        <f t="shared" si="5"/>
        <v>television</v>
      </c>
      <c r="X50" t="str">
        <f t="shared" si="6"/>
        <v>ExceededGoal</v>
      </c>
      <c r="Y50" s="12" t="b">
        <f t="shared" si="7"/>
        <v>0</v>
      </c>
    </row>
    <row r="51" spans="1:25" hidden="1">
      <c r="A51">
        <v>49</v>
      </c>
      <c r="B51" s="1" t="s">
        <v>51</v>
      </c>
      <c r="C51" s="1" t="s">
        <v>4160</v>
      </c>
      <c r="D51" s="21" t="b" cm="1">
        <f t="array" ref="D51">IF(OR(ISNUMBER(SEARCH({" COMEDY "," fun "," laugh ","hilarious"}," "&amp;B51:C51&amp;" "))),"Comedy",IF(OR(ISNUMBER(SEARCH({" sad "," thriller "," crime"," murder "," dark "," revenge "}," "&amp;B51:C51&amp;" "))),"thriller",IF(OR(ISNUMBER(SEARCH({" strange "," evil "," horror "," dark "," strange"}," "&amp;B51:C51&amp;" "))),"horror",IF(OR(ISNUMBER(SEARCH({" food "," kitchen "," yummy "," gourmet "," dining","bbq"}," "&amp;B51:C51&amp;" "))),"food"))))</f>
        <v>0</v>
      </c>
      <c r="E51" s="3">
        <v>12000</v>
      </c>
      <c r="F51" s="4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100</v>
      </c>
      <c r="Q51">
        <f t="shared" si="1"/>
        <v>137.93</v>
      </c>
      <c r="R51" t="s">
        <v>8308</v>
      </c>
      <c r="S51" t="s">
        <v>8309</v>
      </c>
      <c r="T51" s="13">
        <f t="shared" si="2"/>
        <v>42271.176446759258</v>
      </c>
      <c r="U51" s="13">
        <f t="shared" si="3"/>
        <v>42301.176446759258</v>
      </c>
      <c r="V51">
        <f t="shared" si="4"/>
        <v>2015</v>
      </c>
      <c r="W51" t="str">
        <f t="shared" si="5"/>
        <v>television</v>
      </c>
      <c r="X51" t="str">
        <f t="shared" si="6"/>
        <v>UnderFunded</v>
      </c>
      <c r="Y51" s="12" t="b">
        <f t="shared" si="7"/>
        <v>0</v>
      </c>
    </row>
    <row r="52" spans="1:25" ht="43.2" hidden="1">
      <c r="A52">
        <v>50</v>
      </c>
      <c r="B52" s="1" t="s">
        <v>52</v>
      </c>
      <c r="C52" s="1" t="s">
        <v>4161</v>
      </c>
      <c r="D52" s="21" t="b" cm="1">
        <f t="array" ref="D52">IF(OR(ISNUMBER(SEARCH({" COMEDY "," fun "," laugh ","hilarious"}," "&amp;B52:C52&amp;" "))),"Comedy",IF(OR(ISNUMBER(SEARCH({" sad "," thriller "," crime"," murder "," dark "," revenge "}," "&amp;B52:C52&amp;" "))),"thriller",IF(OR(ISNUMBER(SEARCH({" strange "," evil "," horror "," dark "," strange"}," "&amp;B52:C52&amp;" "))),"horror",IF(OR(ISNUMBER(SEARCH({" food "," kitchen "," yummy "," gourmet "," dining","bbq"}," "&amp;B52:C52&amp;" "))),"food"))))</f>
        <v>0</v>
      </c>
      <c r="E52" s="3">
        <v>600</v>
      </c>
      <c r="F52" s="4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100</v>
      </c>
      <c r="Q52">
        <f t="shared" si="1"/>
        <v>27.27</v>
      </c>
      <c r="R52" t="s">
        <v>8308</v>
      </c>
      <c r="S52" t="s">
        <v>8309</v>
      </c>
      <c r="T52" s="13">
        <f t="shared" si="2"/>
        <v>41995.752986111111</v>
      </c>
      <c r="U52" s="13">
        <f t="shared" si="3"/>
        <v>42034.708333333328</v>
      </c>
      <c r="V52">
        <f t="shared" si="4"/>
        <v>2014</v>
      </c>
      <c r="W52" t="str">
        <f t="shared" si="5"/>
        <v>television</v>
      </c>
      <c r="X52" t="str">
        <f t="shared" si="6"/>
        <v>UnderFunded</v>
      </c>
      <c r="Y52" s="12" t="b">
        <f t="shared" si="7"/>
        <v>0</v>
      </c>
    </row>
    <row r="53" spans="1:25" ht="43.2" hidden="1">
      <c r="A53">
        <v>51</v>
      </c>
      <c r="B53" s="1" t="s">
        <v>53</v>
      </c>
      <c r="C53" s="1" t="s">
        <v>4162</v>
      </c>
      <c r="D53" s="21" t="b" cm="1">
        <f t="array" ref="D53">IF(OR(ISNUMBER(SEARCH({" COMEDY "," fun "," laugh ","hilarious"}," "&amp;B53:C53&amp;" "))),"Comedy",IF(OR(ISNUMBER(SEARCH({" sad "," thriller "," crime"," murder "," dark "," revenge "}," "&amp;B53:C53&amp;" "))),"thriller",IF(OR(ISNUMBER(SEARCH({" strange "," evil "," horror "," dark "," strange"}," "&amp;B53:C53&amp;" "))),"horror",IF(OR(ISNUMBER(SEARCH({" food "," kitchen "," yummy "," gourmet "," dining","bbq"}," "&amp;B53:C53&amp;" "))),"food"))))</f>
        <v>0</v>
      </c>
      <c r="E53" s="3">
        <v>11000</v>
      </c>
      <c r="F53" s="4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128</v>
      </c>
      <c r="Q53">
        <f t="shared" si="1"/>
        <v>118.34</v>
      </c>
      <c r="R53" t="s">
        <v>8308</v>
      </c>
      <c r="S53" t="s">
        <v>8309</v>
      </c>
      <c r="T53" s="13">
        <f t="shared" si="2"/>
        <v>42196.928668981483</v>
      </c>
      <c r="U53" s="13">
        <f t="shared" si="3"/>
        <v>42226.928668981483</v>
      </c>
      <c r="V53">
        <f t="shared" si="4"/>
        <v>2015</v>
      </c>
      <c r="W53" t="str">
        <f t="shared" si="5"/>
        <v>television</v>
      </c>
      <c r="X53" t="str">
        <f t="shared" si="6"/>
        <v>ExceededGoal</v>
      </c>
      <c r="Y53" s="12" t="b">
        <f t="shared" si="7"/>
        <v>0</v>
      </c>
    </row>
    <row r="54" spans="1:25" ht="43.2" hidden="1">
      <c r="A54">
        <v>52</v>
      </c>
      <c r="B54" s="1" t="s">
        <v>54</v>
      </c>
      <c r="C54" s="1" t="s">
        <v>4163</v>
      </c>
      <c r="D54" s="21" t="b" cm="1">
        <f t="array" ref="D54">IF(OR(ISNUMBER(SEARCH({" COMEDY "," fun "," laugh ","hilarious"}," "&amp;B54:C54&amp;" "))),"Comedy",IF(OR(ISNUMBER(SEARCH({" sad "," thriller "," crime"," murder "," dark "," revenge "}," "&amp;B54:C54&amp;" "))),"thriller",IF(OR(ISNUMBER(SEARCH({" strange "," evil "," horror "," dark "," strange"}," "&amp;B54:C54&amp;" "))),"horror",IF(OR(ISNUMBER(SEARCH({" food "," kitchen "," yummy "," gourmet "," dining","bbq"}," "&amp;B54:C54&amp;" "))),"food"))))</f>
        <v>0</v>
      </c>
      <c r="E54" s="3">
        <v>10000</v>
      </c>
      <c r="F54" s="4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116</v>
      </c>
      <c r="Q54">
        <f t="shared" si="1"/>
        <v>223.48</v>
      </c>
      <c r="R54" t="s">
        <v>8308</v>
      </c>
      <c r="S54" t="s">
        <v>8309</v>
      </c>
      <c r="T54" s="13">
        <f t="shared" si="2"/>
        <v>41807.701921296299</v>
      </c>
      <c r="U54" s="13">
        <f t="shared" si="3"/>
        <v>41837.701921296299</v>
      </c>
      <c r="V54">
        <f t="shared" si="4"/>
        <v>2014</v>
      </c>
      <c r="W54" t="str">
        <f t="shared" si="5"/>
        <v>television</v>
      </c>
      <c r="X54" t="str">
        <f t="shared" si="6"/>
        <v>ExceededGoal</v>
      </c>
      <c r="Y54" s="12" t="b">
        <f t="shared" si="7"/>
        <v>0</v>
      </c>
    </row>
    <row r="55" spans="1:25" ht="28.8" hidden="1">
      <c r="A55">
        <v>53</v>
      </c>
      <c r="B55" s="1" t="s">
        <v>55</v>
      </c>
      <c r="C55" s="1" t="s">
        <v>4164</v>
      </c>
      <c r="D55" s="21" t="b" cm="1">
        <f t="array" ref="D55">IF(OR(ISNUMBER(SEARCH({" COMEDY "," fun "," laugh ","hilarious"}," "&amp;B55:C55&amp;" "))),"Comedy",IF(OR(ISNUMBER(SEARCH({" sad "," thriller "," crime"," murder "," dark "," revenge "}," "&amp;B55:C55&amp;" "))),"thriller",IF(OR(ISNUMBER(SEARCH({" strange "," evil "," horror "," dark "," strange"}," "&amp;B55:C55&amp;" "))),"horror",IF(OR(ISNUMBER(SEARCH({" food "," kitchen "," yummy "," gourmet "," dining","bbq"}," "&amp;B55:C55&amp;" "))),"food"))))</f>
        <v>0</v>
      </c>
      <c r="E55" s="3">
        <v>3000</v>
      </c>
      <c r="F55" s="4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110</v>
      </c>
      <c r="Q55">
        <f t="shared" si="1"/>
        <v>28.11</v>
      </c>
      <c r="R55" t="s">
        <v>8308</v>
      </c>
      <c r="S55" t="s">
        <v>8309</v>
      </c>
      <c r="T55" s="13">
        <f t="shared" si="2"/>
        <v>41719.549131944441</v>
      </c>
      <c r="U55" s="13">
        <f t="shared" si="3"/>
        <v>41733.916666666664</v>
      </c>
      <c r="V55">
        <f t="shared" si="4"/>
        <v>2014</v>
      </c>
      <c r="W55" t="str">
        <f t="shared" si="5"/>
        <v>television</v>
      </c>
      <c r="X55" t="str">
        <f t="shared" si="6"/>
        <v>ExceededGoal</v>
      </c>
      <c r="Y55" s="12" t="b">
        <f t="shared" si="7"/>
        <v>0</v>
      </c>
    </row>
    <row r="56" spans="1:25" ht="57.6" hidden="1">
      <c r="A56">
        <v>54</v>
      </c>
      <c r="B56" s="1" t="s">
        <v>56</v>
      </c>
      <c r="C56" s="1" t="s">
        <v>4165</v>
      </c>
      <c r="D56" s="21" t="b" cm="1">
        <f t="array" ref="D56">IF(OR(ISNUMBER(SEARCH({" COMEDY "," fun "," laugh ","hilarious"}," "&amp;B56:C56&amp;" "))),"Comedy",IF(OR(ISNUMBER(SEARCH({" sad "," thriller "," crime"," murder "," dark "," revenge "}," "&amp;B56:C56&amp;" "))),"thriller",IF(OR(ISNUMBER(SEARCH({" strange "," evil "," horror "," dark "," strange"}," "&amp;B56:C56&amp;" "))),"horror",IF(OR(ISNUMBER(SEARCH({" food "," kitchen "," yummy "," gourmet "," dining","bbq"}," "&amp;B56:C56&amp;" "))),"food"))))</f>
        <v>0</v>
      </c>
      <c r="E56" s="3">
        <v>10000</v>
      </c>
      <c r="F56" s="4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101</v>
      </c>
      <c r="Q56">
        <f t="shared" si="1"/>
        <v>194.23</v>
      </c>
      <c r="R56" t="s">
        <v>8308</v>
      </c>
      <c r="S56" t="s">
        <v>8309</v>
      </c>
      <c r="T56" s="13">
        <f t="shared" si="2"/>
        <v>42333.713206018518</v>
      </c>
      <c r="U56" s="13">
        <f t="shared" si="3"/>
        <v>42363.713206018518</v>
      </c>
      <c r="V56">
        <f t="shared" si="4"/>
        <v>2015</v>
      </c>
      <c r="W56" t="str">
        <f t="shared" si="5"/>
        <v>television</v>
      </c>
      <c r="X56" t="str">
        <f t="shared" si="6"/>
        <v>ExceededGoal</v>
      </c>
      <c r="Y56" s="12" t="b">
        <f t="shared" si="7"/>
        <v>0</v>
      </c>
    </row>
    <row r="57" spans="1:25" ht="43.2" hidden="1">
      <c r="A57">
        <v>55</v>
      </c>
      <c r="B57" s="1" t="s">
        <v>57</v>
      </c>
      <c r="C57" s="1" t="s">
        <v>4166</v>
      </c>
      <c r="D57" s="21" t="b" cm="1">
        <f t="array" ref="D57">IF(OR(ISNUMBER(SEARCH({" COMEDY "," fun "," laugh ","hilarious"}," "&amp;B57:C57&amp;" "))),"Comedy",IF(OR(ISNUMBER(SEARCH({" sad "," thriller "," crime"," murder "," dark "," revenge "}," "&amp;B57:C57&amp;" "))),"thriller",IF(OR(ISNUMBER(SEARCH({" strange "," evil "," horror "," dark "," strange"}," "&amp;B57:C57&amp;" "))),"horror",IF(OR(ISNUMBER(SEARCH({" food "," kitchen "," yummy "," gourmet "," dining","bbq"}," "&amp;B57:C57&amp;" "))),"food"))))</f>
        <v>0</v>
      </c>
      <c r="E57" s="3">
        <v>8600</v>
      </c>
      <c r="F57" s="4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129</v>
      </c>
      <c r="Q57">
        <f t="shared" si="1"/>
        <v>128.94999999999999</v>
      </c>
      <c r="R57" t="s">
        <v>8308</v>
      </c>
      <c r="S57" t="s">
        <v>8309</v>
      </c>
      <c r="T57" s="13">
        <f t="shared" si="2"/>
        <v>42496.968935185185</v>
      </c>
      <c r="U57" s="13">
        <f t="shared" si="3"/>
        <v>42517.968935185185</v>
      </c>
      <c r="V57">
        <f t="shared" si="4"/>
        <v>2016</v>
      </c>
      <c r="W57" t="str">
        <f t="shared" si="5"/>
        <v>television</v>
      </c>
      <c r="X57" t="str">
        <f t="shared" si="6"/>
        <v>ExceededGoal</v>
      </c>
      <c r="Y57" s="12" t="b">
        <f t="shared" si="7"/>
        <v>0</v>
      </c>
    </row>
    <row r="58" spans="1:25" ht="28.8" hidden="1">
      <c r="A58">
        <v>56</v>
      </c>
      <c r="B58" s="1" t="s">
        <v>58</v>
      </c>
      <c r="C58" s="1" t="s">
        <v>4167</v>
      </c>
      <c r="D58" s="21" t="b" cm="1">
        <f t="array" ref="D58">IF(OR(ISNUMBER(SEARCH({" COMEDY "," fun "," laugh ","hilarious"}," "&amp;B58:C58&amp;" "))),"Comedy",IF(OR(ISNUMBER(SEARCH({" sad "," thriller "," crime"," murder "," dark "," revenge "}," "&amp;B58:C58&amp;" "))),"thriller",IF(OR(ISNUMBER(SEARCH({" strange "," evil "," horror "," dark "," strange"}," "&amp;B58:C58&amp;" "))),"horror",IF(OR(ISNUMBER(SEARCH({" food "," kitchen "," yummy "," gourmet "," dining","bbq"}," "&amp;B58:C58&amp;" "))),"food"))))</f>
        <v>0</v>
      </c>
      <c r="E58" s="3">
        <v>8000</v>
      </c>
      <c r="F58" s="4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107</v>
      </c>
      <c r="Q58">
        <f t="shared" si="1"/>
        <v>49.32</v>
      </c>
      <c r="R58" t="s">
        <v>8308</v>
      </c>
      <c r="S58" t="s">
        <v>8309</v>
      </c>
      <c r="T58" s="13">
        <f t="shared" si="2"/>
        <v>42149.548888888887</v>
      </c>
      <c r="U58" s="13">
        <f t="shared" si="3"/>
        <v>42163.666666666672</v>
      </c>
      <c r="V58">
        <f t="shared" si="4"/>
        <v>2015</v>
      </c>
      <c r="W58" t="str">
        <f t="shared" si="5"/>
        <v>television</v>
      </c>
      <c r="X58" t="str">
        <f t="shared" si="6"/>
        <v>ExceededGoal</v>
      </c>
      <c r="Y58" s="12" t="b">
        <f t="shared" si="7"/>
        <v>0</v>
      </c>
    </row>
    <row r="59" spans="1:25" ht="43.2" hidden="1">
      <c r="A59">
        <v>57</v>
      </c>
      <c r="B59" s="1" t="s">
        <v>59</v>
      </c>
      <c r="C59" s="1" t="s">
        <v>4168</v>
      </c>
      <c r="D59" s="21" t="b" cm="1">
        <f t="array" ref="D59">IF(OR(ISNUMBER(SEARCH({" COMEDY "," fun "," laugh ","hilarious"}," "&amp;B59:C59&amp;" "))),"Comedy",IF(OR(ISNUMBER(SEARCH({" sad "," thriller "," crime"," murder "," dark "," revenge "}," "&amp;B59:C59&amp;" "))),"thriller",IF(OR(ISNUMBER(SEARCH({" strange "," evil "," horror "," dark "," strange"}," "&amp;B59:C59&amp;" "))),"horror",IF(OR(ISNUMBER(SEARCH({" food "," kitchen "," yummy "," gourmet "," dining","bbq"}," "&amp;B59:C59&amp;" "))),"food"))))</f>
        <v>0</v>
      </c>
      <c r="E59" s="3">
        <v>15000</v>
      </c>
      <c r="F59" s="4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102</v>
      </c>
      <c r="Q59">
        <f t="shared" si="1"/>
        <v>221.52</v>
      </c>
      <c r="R59" t="s">
        <v>8308</v>
      </c>
      <c r="S59" t="s">
        <v>8309</v>
      </c>
      <c r="T59" s="13">
        <f t="shared" si="2"/>
        <v>42089.83289351852</v>
      </c>
      <c r="U59" s="13">
        <f t="shared" si="3"/>
        <v>42119.83289351852</v>
      </c>
      <c r="V59">
        <f t="shared" si="4"/>
        <v>2015</v>
      </c>
      <c r="W59" t="str">
        <f t="shared" si="5"/>
        <v>television</v>
      </c>
      <c r="X59" t="str">
        <f t="shared" si="6"/>
        <v>ExceededGoal</v>
      </c>
      <c r="Y59" s="12" t="b">
        <f t="shared" si="7"/>
        <v>0</v>
      </c>
    </row>
    <row r="60" spans="1:25" ht="43.2" hidden="1">
      <c r="A60">
        <v>58</v>
      </c>
      <c r="B60" s="1" t="s">
        <v>60</v>
      </c>
      <c r="C60" s="1" t="s">
        <v>4169</v>
      </c>
      <c r="D60" s="21" t="b" cm="1">
        <f t="array" ref="D60">IF(OR(ISNUMBER(SEARCH({" COMEDY "," fun "," laugh ","hilarious"}," "&amp;B60:C60&amp;" "))),"Comedy",IF(OR(ISNUMBER(SEARCH({" sad "," thriller "," crime"," murder "," dark "," revenge "}," "&amp;B60:C60&amp;" "))),"thriller",IF(OR(ISNUMBER(SEARCH({" strange "," evil "," horror "," dark "," strange"}," "&amp;B60:C60&amp;" "))),"horror",IF(OR(ISNUMBER(SEARCH({" food "," kitchen "," yummy "," gourmet "," dining","bbq"}," "&amp;B60:C60&amp;" "))),"food"))))</f>
        <v>0</v>
      </c>
      <c r="E60" s="3">
        <v>10000</v>
      </c>
      <c r="F60" s="4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103</v>
      </c>
      <c r="Q60">
        <f t="shared" si="1"/>
        <v>137.21</v>
      </c>
      <c r="R60" t="s">
        <v>8308</v>
      </c>
      <c r="S60" t="s">
        <v>8309</v>
      </c>
      <c r="T60" s="13">
        <f t="shared" si="2"/>
        <v>41932.745046296295</v>
      </c>
      <c r="U60" s="13">
        <f t="shared" si="3"/>
        <v>41962.786712962959</v>
      </c>
      <c r="V60">
        <f t="shared" si="4"/>
        <v>2014</v>
      </c>
      <c r="W60" t="str">
        <f t="shared" si="5"/>
        <v>television</v>
      </c>
      <c r="X60" t="str">
        <f t="shared" si="6"/>
        <v>ExceededGoal</v>
      </c>
      <c r="Y60" s="12" t="b">
        <f t="shared" si="7"/>
        <v>0</v>
      </c>
    </row>
    <row r="61" spans="1:25" ht="43.2" hidden="1">
      <c r="A61">
        <v>59</v>
      </c>
      <c r="B61" s="1" t="s">
        <v>61</v>
      </c>
      <c r="C61" s="1" t="s">
        <v>4170</v>
      </c>
      <c r="D61" s="21" t="b" cm="1">
        <f t="array" ref="D61">IF(OR(ISNUMBER(SEARCH({" COMEDY "," fun "," laugh ","hilarious"}," "&amp;B61:C61&amp;" "))),"Comedy",IF(OR(ISNUMBER(SEARCH({" sad "," thriller "," crime"," murder "," dark "," revenge "}," "&amp;B61:C61&amp;" "))),"thriller",IF(OR(ISNUMBER(SEARCH({" strange "," evil "," horror "," dark "," strange"}," "&amp;B61:C61&amp;" "))),"horror",IF(OR(ISNUMBER(SEARCH({" food "," kitchen "," yummy "," gourmet "," dining","bbq"}," "&amp;B61:C61&amp;" "))),"food"))))</f>
        <v>0</v>
      </c>
      <c r="E61" s="3">
        <v>20000</v>
      </c>
      <c r="F61" s="4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100</v>
      </c>
      <c r="Q61">
        <f t="shared" si="1"/>
        <v>606.82000000000005</v>
      </c>
      <c r="R61" t="s">
        <v>8308</v>
      </c>
      <c r="S61" t="s">
        <v>8309</v>
      </c>
      <c r="T61" s="13">
        <f t="shared" si="2"/>
        <v>42230.23583333334</v>
      </c>
      <c r="U61" s="13">
        <f t="shared" si="3"/>
        <v>42261.875</v>
      </c>
      <c r="V61">
        <f t="shared" si="4"/>
        <v>2015</v>
      </c>
      <c r="W61" t="str">
        <f t="shared" si="5"/>
        <v>television</v>
      </c>
      <c r="X61" t="str">
        <f t="shared" si="6"/>
        <v>UnderFunded</v>
      </c>
      <c r="Y61" s="12" t="b">
        <f t="shared" si="7"/>
        <v>0</v>
      </c>
    </row>
    <row r="62" spans="1:25" ht="43.2" hidden="1">
      <c r="A62">
        <v>60</v>
      </c>
      <c r="B62" s="1" t="s">
        <v>62</v>
      </c>
      <c r="C62" s="1" t="s">
        <v>4171</v>
      </c>
      <c r="D62" s="21" t="b" cm="1">
        <f t="array" ref="D62">IF(OR(ISNUMBER(SEARCH({" COMEDY "," fun "," laugh ","hilarious"}," "&amp;B62:C62&amp;" "))),"Comedy",IF(OR(ISNUMBER(SEARCH({" sad "," thriller "," crime"," murder "," dark "," revenge "}," "&amp;B62:C62&amp;" "))),"thriller",IF(OR(ISNUMBER(SEARCH({" strange "," evil "," horror "," dark "," strange"}," "&amp;B62:C62&amp;" "))),"horror",IF(OR(ISNUMBER(SEARCH({" food "," kitchen "," yummy "," gourmet "," dining","bbq"}," "&amp;B62:C62&amp;" "))),"food"))))</f>
        <v>0</v>
      </c>
      <c r="E62" s="3">
        <v>4500</v>
      </c>
      <c r="F62" s="4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103</v>
      </c>
      <c r="Q62">
        <f t="shared" si="1"/>
        <v>43.04</v>
      </c>
      <c r="R62" t="s">
        <v>8308</v>
      </c>
      <c r="S62" t="s">
        <v>8310</v>
      </c>
      <c r="T62" s="13">
        <f t="shared" si="2"/>
        <v>41701.901817129627</v>
      </c>
      <c r="U62" s="13">
        <f t="shared" si="3"/>
        <v>41721</v>
      </c>
      <c r="V62">
        <f t="shared" si="4"/>
        <v>2014</v>
      </c>
      <c r="W62" t="str">
        <f t="shared" si="5"/>
        <v>shorts</v>
      </c>
      <c r="X62" t="str">
        <f t="shared" si="6"/>
        <v>ExceededGoal</v>
      </c>
      <c r="Y62" s="12" t="b">
        <f t="shared" si="7"/>
        <v>0</v>
      </c>
    </row>
    <row r="63" spans="1:25" ht="43.2" hidden="1">
      <c r="A63">
        <v>61</v>
      </c>
      <c r="B63" s="1" t="s">
        <v>63</v>
      </c>
      <c r="C63" s="1" t="s">
        <v>4172</v>
      </c>
      <c r="D63" s="21" t="b" cm="1">
        <f t="array" ref="D63">IF(OR(ISNUMBER(SEARCH({" COMEDY "," fun "," laugh ","hilarious"}," "&amp;B63:C63&amp;" "))),"Comedy",IF(OR(ISNUMBER(SEARCH({" sad "," thriller "," crime"," murder "," dark "," revenge "}," "&amp;B63:C63&amp;" "))),"thriller",IF(OR(ISNUMBER(SEARCH({" strange "," evil "," horror "," dark "," strange"}," "&amp;B63:C63&amp;" "))),"horror",IF(OR(ISNUMBER(SEARCH({" food "," kitchen "," yummy "," gourmet "," dining","bbq"}," "&amp;B63:C63&amp;" "))),"food"))))</f>
        <v>0</v>
      </c>
      <c r="E63" s="3">
        <v>5000</v>
      </c>
      <c r="F63" s="4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148</v>
      </c>
      <c r="Q63">
        <f t="shared" si="1"/>
        <v>322.39</v>
      </c>
      <c r="R63" t="s">
        <v>8308</v>
      </c>
      <c r="S63" t="s">
        <v>8310</v>
      </c>
      <c r="T63" s="13">
        <f t="shared" si="2"/>
        <v>41409.814317129632</v>
      </c>
      <c r="U63" s="13">
        <f t="shared" si="3"/>
        <v>41431.814317129632</v>
      </c>
      <c r="V63">
        <f t="shared" si="4"/>
        <v>2013</v>
      </c>
      <c r="W63" t="str">
        <f t="shared" si="5"/>
        <v>shorts</v>
      </c>
      <c r="X63" t="str">
        <f t="shared" si="6"/>
        <v>ExceededGoal</v>
      </c>
      <c r="Y63" s="12" t="b">
        <f t="shared" si="7"/>
        <v>0</v>
      </c>
    </row>
    <row r="64" spans="1:25" ht="43.2" hidden="1">
      <c r="A64">
        <v>62</v>
      </c>
      <c r="B64" s="1" t="s">
        <v>64</v>
      </c>
      <c r="C64" s="1" t="s">
        <v>4173</v>
      </c>
      <c r="D64" s="21" t="b" cm="1">
        <f t="array" ref="D64">IF(OR(ISNUMBER(SEARCH({" COMEDY "," fun "," laugh ","hilarious"}," "&amp;B64:C64&amp;" "))),"Comedy",IF(OR(ISNUMBER(SEARCH({" sad "," thriller "," crime"," murder "," dark "," revenge "}," "&amp;B64:C64&amp;" "))),"thriller",IF(OR(ISNUMBER(SEARCH({" strange "," evil "," horror "," dark "," strange"}," "&amp;B64:C64&amp;" "))),"horror",IF(OR(ISNUMBER(SEARCH({" food "," kitchen "," yummy "," gourmet "," dining","bbq"}," "&amp;B64:C64&amp;" "))),"food"))))</f>
        <v>0</v>
      </c>
      <c r="E64" s="3">
        <v>3000</v>
      </c>
      <c r="F64" s="4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155</v>
      </c>
      <c r="Q64">
        <f t="shared" si="1"/>
        <v>96.71</v>
      </c>
      <c r="R64" t="s">
        <v>8308</v>
      </c>
      <c r="S64" t="s">
        <v>8310</v>
      </c>
      <c r="T64" s="13">
        <f t="shared" si="2"/>
        <v>41311.799513888887</v>
      </c>
      <c r="U64" s="13">
        <f t="shared" si="3"/>
        <v>41336.799513888887</v>
      </c>
      <c r="V64">
        <f t="shared" si="4"/>
        <v>2013</v>
      </c>
      <c r="W64" t="str">
        <f t="shared" si="5"/>
        <v>shorts</v>
      </c>
      <c r="X64" t="str">
        <f t="shared" si="6"/>
        <v>ExceededGoal</v>
      </c>
      <c r="Y64" s="12" t="b">
        <f t="shared" si="7"/>
        <v>0</v>
      </c>
    </row>
    <row r="65" spans="1:25" ht="43.2" hidden="1">
      <c r="A65">
        <v>63</v>
      </c>
      <c r="B65" s="1" t="s">
        <v>65</v>
      </c>
      <c r="C65" s="1" t="s">
        <v>4174</v>
      </c>
      <c r="D65" s="21" t="b" cm="1">
        <f t="array" ref="D65">IF(OR(ISNUMBER(SEARCH({" COMEDY "," fun "," laugh ","hilarious"}," "&amp;B65:C65&amp;" "))),"Comedy",IF(OR(ISNUMBER(SEARCH({" sad "," thriller "," crime"," murder "," dark "," revenge "}," "&amp;B65:C65&amp;" "))),"thriller",IF(OR(ISNUMBER(SEARCH({" strange "," evil "," horror "," dark "," strange"}," "&amp;B65:C65&amp;" "))),"horror",IF(OR(ISNUMBER(SEARCH({" food "," kitchen "," yummy "," gourmet "," dining","bbq"}," "&amp;B65:C65&amp;" "))),"food"))))</f>
        <v>0</v>
      </c>
      <c r="E65" s="3">
        <v>2000</v>
      </c>
      <c r="F65" s="4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114</v>
      </c>
      <c r="Q65">
        <f t="shared" si="1"/>
        <v>35.47</v>
      </c>
      <c r="R65" t="s">
        <v>8308</v>
      </c>
      <c r="S65" t="s">
        <v>8310</v>
      </c>
      <c r="T65" s="13">
        <f t="shared" si="2"/>
        <v>41612.912187499998</v>
      </c>
      <c r="U65" s="13">
        <f t="shared" si="3"/>
        <v>41636.207638888889</v>
      </c>
      <c r="V65">
        <f t="shared" si="4"/>
        <v>2013</v>
      </c>
      <c r="W65" t="str">
        <f t="shared" si="5"/>
        <v>shorts</v>
      </c>
      <c r="X65" t="str">
        <f t="shared" si="6"/>
        <v>ExceededGoal</v>
      </c>
      <c r="Y65" s="12" t="b">
        <f t="shared" si="7"/>
        <v>0</v>
      </c>
    </row>
    <row r="66" spans="1:25" ht="43.2" hidden="1">
      <c r="A66">
        <v>64</v>
      </c>
      <c r="B66" s="1" t="s">
        <v>66</v>
      </c>
      <c r="C66" s="1" t="s">
        <v>4175</v>
      </c>
      <c r="D66" s="21" t="b" cm="1">
        <f t="array" ref="D66">IF(OR(ISNUMBER(SEARCH({" COMEDY "," fun "," laugh ","hilarious"}," "&amp;B66:C66&amp;" "))),"Comedy",IF(OR(ISNUMBER(SEARCH({" sad "," thriller "," crime"," murder "," dark "," revenge "}," "&amp;B66:C66&amp;" "))),"thriller",IF(OR(ISNUMBER(SEARCH({" strange "," evil "," horror "," dark "," strange"}," "&amp;B66:C66&amp;" "))),"horror",IF(OR(ISNUMBER(SEARCH({" food "," kitchen "," yummy "," gourmet "," dining","bbq"}," "&amp;B66:C66&amp;" "))),"food"))))</f>
        <v>0</v>
      </c>
      <c r="E66" s="3">
        <v>1200</v>
      </c>
      <c r="F66" s="4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0"/>
        <v>173</v>
      </c>
      <c r="Q66">
        <f t="shared" si="1"/>
        <v>86.67</v>
      </c>
      <c r="R66" t="s">
        <v>8308</v>
      </c>
      <c r="S66" t="s">
        <v>8310</v>
      </c>
      <c r="T66" s="13">
        <f t="shared" si="2"/>
        <v>41433.01829861111</v>
      </c>
      <c r="U66" s="13">
        <f t="shared" si="3"/>
        <v>41463.01829861111</v>
      </c>
      <c r="V66">
        <f t="shared" si="4"/>
        <v>2013</v>
      </c>
      <c r="W66" t="str">
        <f t="shared" si="5"/>
        <v>shorts</v>
      </c>
      <c r="X66" t="str">
        <f t="shared" si="6"/>
        <v>ExceededGoal</v>
      </c>
      <c r="Y66" s="12" t="b">
        <f t="shared" si="7"/>
        <v>0</v>
      </c>
    </row>
    <row r="67" spans="1:25" ht="43.2" hidden="1">
      <c r="A67">
        <v>65</v>
      </c>
      <c r="B67" s="1" t="s">
        <v>67</v>
      </c>
      <c r="C67" s="1" t="s">
        <v>4176</v>
      </c>
      <c r="D67" s="21" t="b" cm="1">
        <f t="array" ref="D67">IF(OR(ISNUMBER(SEARCH({" COMEDY "," fun "," laugh ","hilarious"}," "&amp;B67:C67&amp;" "))),"Comedy",IF(OR(ISNUMBER(SEARCH({" sad "," thriller "," crime"," murder "," dark "," revenge "}," "&amp;B67:C67&amp;" "))),"thriller",IF(OR(ISNUMBER(SEARCH({" strange "," evil "," horror "," dark "," strange"}," "&amp;B67:C67&amp;" "))),"horror",IF(OR(ISNUMBER(SEARCH({" food "," kitchen "," yummy "," gourmet "," dining","bbq"}," "&amp;B67:C67&amp;" "))),"food"))))</f>
        <v>0</v>
      </c>
      <c r="E67" s="3">
        <v>7000</v>
      </c>
      <c r="F67" s="4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8">IFERROR(ROUND((F67/E67)*100,0),0)</f>
        <v>108</v>
      </c>
      <c r="Q67">
        <f t="shared" ref="Q67:Q130" si="9">IFERROR(ROUND(F67/M67,2),0)</f>
        <v>132.05000000000001</v>
      </c>
      <c r="R67" t="s">
        <v>8308</v>
      </c>
      <c r="S67" t="s">
        <v>8310</v>
      </c>
      <c r="T67" s="13">
        <f t="shared" ref="T67:T130" si="10">(((K67/60)/60)/24)+DATE(1970,1,1)</f>
        <v>41835.821226851855</v>
      </c>
      <c r="U67" s="13">
        <f t="shared" ref="U67:U130" si="11">(((J67/60)/60)/24)+DATE(1970,1,1)</f>
        <v>41862.249305555553</v>
      </c>
      <c r="V67">
        <f t="shared" ref="V67:V130" si="12">YEAR(T67)</f>
        <v>2014</v>
      </c>
      <c r="W67" t="str">
        <f t="shared" ref="W67:W130" si="13">IF(OR(S67="musical","space"),"Musical and Spaces",S67)</f>
        <v>shorts</v>
      </c>
      <c r="X67" t="str">
        <f t="shared" ref="X67:X130" si="14">IF(P67-100&gt;0,"ExceededGoal","UnderFunded")</f>
        <v>ExceededGoal</v>
      </c>
      <c r="Y67" s="12" t="b">
        <f t="shared" ref="Y67:Y130" si="15">IFERROR(IF(R67="theater",ROUND(F67/M67,2)),0)</f>
        <v>0</v>
      </c>
    </row>
    <row r="68" spans="1:25" ht="28.8" hidden="1">
      <c r="A68">
        <v>66</v>
      </c>
      <c r="B68" s="1" t="s">
        <v>68</v>
      </c>
      <c r="C68" s="1" t="s">
        <v>4177</v>
      </c>
      <c r="D68" s="21" t="b" cm="1">
        <f t="array" ref="D68">IF(OR(ISNUMBER(SEARCH({" COMEDY "," fun "," laugh ","hilarious"}," "&amp;B68:C68&amp;" "))),"Comedy",IF(OR(ISNUMBER(SEARCH({" sad "," thriller "," crime"," murder "," dark "," revenge "}," "&amp;B68:C68&amp;" "))),"thriller",IF(OR(ISNUMBER(SEARCH({" strange "," evil "," horror "," dark "," strange"}," "&amp;B68:C68&amp;" "))),"horror",IF(OR(ISNUMBER(SEARCH({" food "," kitchen "," yummy "," gourmet "," dining","bbq"}," "&amp;B68:C68&amp;" "))),"food"))))</f>
        <v>0</v>
      </c>
      <c r="E68" s="3">
        <v>2000</v>
      </c>
      <c r="F68" s="4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8"/>
        <v>119</v>
      </c>
      <c r="Q68">
        <f t="shared" si="9"/>
        <v>91.23</v>
      </c>
      <c r="R68" t="s">
        <v>8308</v>
      </c>
      <c r="S68" t="s">
        <v>8310</v>
      </c>
      <c r="T68" s="13">
        <f t="shared" si="10"/>
        <v>42539.849768518514</v>
      </c>
      <c r="U68" s="13">
        <f t="shared" si="11"/>
        <v>42569.849768518514</v>
      </c>
      <c r="V68">
        <f t="shared" si="12"/>
        <v>2016</v>
      </c>
      <c r="W68" t="str">
        <f t="shared" si="13"/>
        <v>shorts</v>
      </c>
      <c r="X68" t="str">
        <f t="shared" si="14"/>
        <v>ExceededGoal</v>
      </c>
      <c r="Y68" s="12" t="b">
        <f t="shared" si="15"/>
        <v>0</v>
      </c>
    </row>
    <row r="69" spans="1:25" ht="43.2" hidden="1">
      <c r="A69">
        <v>67</v>
      </c>
      <c r="B69" s="1" t="s">
        <v>69</v>
      </c>
      <c r="C69" s="1" t="s">
        <v>4178</v>
      </c>
      <c r="D69" s="21" t="b" cm="1">
        <f t="array" ref="D69">IF(OR(ISNUMBER(SEARCH({" COMEDY "," fun "," laugh ","hilarious"}," "&amp;B69:C69&amp;" "))),"Comedy",IF(OR(ISNUMBER(SEARCH({" sad "," thriller "," crime"," murder "," dark "," revenge "}," "&amp;B69:C69&amp;" "))),"thriller",IF(OR(ISNUMBER(SEARCH({" strange "," evil "," horror "," dark "," strange"}," "&amp;B69:C69&amp;" "))),"horror",IF(OR(ISNUMBER(SEARCH({" food "," kitchen "," yummy "," gourmet "," dining","bbq"}," "&amp;B69:C69&amp;" "))),"food"))))</f>
        <v>0</v>
      </c>
      <c r="E69" s="3">
        <v>2000</v>
      </c>
      <c r="F69" s="4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8"/>
        <v>116</v>
      </c>
      <c r="Q69">
        <f t="shared" si="9"/>
        <v>116.25</v>
      </c>
      <c r="R69" t="s">
        <v>8308</v>
      </c>
      <c r="S69" t="s">
        <v>8310</v>
      </c>
      <c r="T69" s="13">
        <f t="shared" si="10"/>
        <v>41075.583379629628</v>
      </c>
      <c r="U69" s="13">
        <f t="shared" si="11"/>
        <v>41105.583379629628</v>
      </c>
      <c r="V69">
        <f t="shared" si="12"/>
        <v>2012</v>
      </c>
      <c r="W69" t="str">
        <f t="shared" si="13"/>
        <v>shorts</v>
      </c>
      <c r="X69" t="str">
        <f t="shared" si="14"/>
        <v>ExceededGoal</v>
      </c>
      <c r="Y69" s="12" t="b">
        <f t="shared" si="15"/>
        <v>0</v>
      </c>
    </row>
    <row r="70" spans="1:25" ht="57.6" hidden="1">
      <c r="A70">
        <v>68</v>
      </c>
      <c r="B70" s="1" t="s">
        <v>70</v>
      </c>
      <c r="C70" s="1" t="s">
        <v>4179</v>
      </c>
      <c r="D70" s="21" t="b" cm="1">
        <f t="array" ref="D70">IF(OR(ISNUMBER(SEARCH({" COMEDY "," fun "," laugh ","hilarious"}," "&amp;B70:C70&amp;" "))),"Comedy",IF(OR(ISNUMBER(SEARCH({" sad "," thriller "," crime"," murder "," dark "," revenge "}," "&amp;B70:C70&amp;" "))),"thriller",IF(OR(ISNUMBER(SEARCH({" strange "," evil "," horror "," dark "," strange"}," "&amp;B70:C70&amp;" "))),"horror",IF(OR(ISNUMBER(SEARCH({" food "," kitchen "," yummy "," gourmet "," dining","bbq"}," "&amp;B70:C70&amp;" "))),"food"))))</f>
        <v>0</v>
      </c>
      <c r="E70" s="3">
        <v>600</v>
      </c>
      <c r="F70" s="4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8"/>
        <v>127</v>
      </c>
      <c r="Q70">
        <f t="shared" si="9"/>
        <v>21.19</v>
      </c>
      <c r="R70" t="s">
        <v>8308</v>
      </c>
      <c r="S70" t="s">
        <v>8310</v>
      </c>
      <c r="T70" s="13">
        <f t="shared" si="10"/>
        <v>41663.569340277776</v>
      </c>
      <c r="U70" s="13">
        <f t="shared" si="11"/>
        <v>41693.569340277776</v>
      </c>
      <c r="V70">
        <f t="shared" si="12"/>
        <v>2014</v>
      </c>
      <c r="W70" t="str">
        <f t="shared" si="13"/>
        <v>shorts</v>
      </c>
      <c r="X70" t="str">
        <f t="shared" si="14"/>
        <v>ExceededGoal</v>
      </c>
      <c r="Y70" s="12" t="b">
        <f t="shared" si="15"/>
        <v>0</v>
      </c>
    </row>
    <row r="71" spans="1:25" ht="43.2" hidden="1">
      <c r="A71">
        <v>69</v>
      </c>
      <c r="B71" s="1" t="s">
        <v>71</v>
      </c>
      <c r="C71" s="1" t="s">
        <v>4180</v>
      </c>
      <c r="D71" s="21" t="b" cm="1">
        <f t="array" ref="D71">IF(OR(ISNUMBER(SEARCH({" COMEDY "," fun "," laugh ","hilarious"}," "&amp;B71:C71&amp;" "))),"Comedy",IF(OR(ISNUMBER(SEARCH({" sad "," thriller "," crime"," murder "," dark "," revenge "}," "&amp;B71:C71&amp;" "))),"thriller",IF(OR(ISNUMBER(SEARCH({" strange "," evil "," horror "," dark "," strange"}," "&amp;B71:C71&amp;" "))),"horror",IF(OR(ISNUMBER(SEARCH({" food "," kitchen "," yummy "," gourmet "," dining","bbq"}," "&amp;B71:C71&amp;" "))),"food"))))</f>
        <v>0</v>
      </c>
      <c r="E71" s="3">
        <v>10000</v>
      </c>
      <c r="F71" s="4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8"/>
        <v>111</v>
      </c>
      <c r="Q71">
        <f t="shared" si="9"/>
        <v>62.33</v>
      </c>
      <c r="R71" t="s">
        <v>8308</v>
      </c>
      <c r="S71" t="s">
        <v>8310</v>
      </c>
      <c r="T71" s="13">
        <f t="shared" si="10"/>
        <v>40786.187789351854</v>
      </c>
      <c r="U71" s="13">
        <f t="shared" si="11"/>
        <v>40818.290972222225</v>
      </c>
      <c r="V71">
        <f t="shared" si="12"/>
        <v>2011</v>
      </c>
      <c r="W71" t="str">
        <f t="shared" si="13"/>
        <v>shorts</v>
      </c>
      <c r="X71" t="str">
        <f t="shared" si="14"/>
        <v>ExceededGoal</v>
      </c>
      <c r="Y71" s="12" t="b">
        <f t="shared" si="15"/>
        <v>0</v>
      </c>
    </row>
    <row r="72" spans="1:25" ht="43.2" hidden="1">
      <c r="A72">
        <v>70</v>
      </c>
      <c r="B72" s="1" t="s">
        <v>72</v>
      </c>
      <c r="C72" s="1" t="s">
        <v>4181</v>
      </c>
      <c r="D72" s="21" t="b" cm="1">
        <f t="array" ref="D72">IF(OR(ISNUMBER(SEARCH({" COMEDY "," fun "," laugh ","hilarious"}," "&amp;B72:C72&amp;" "))),"Comedy",IF(OR(ISNUMBER(SEARCH({" sad "," thriller "," crime"," murder "," dark "," revenge "}," "&amp;B72:C72&amp;" "))),"thriller",IF(OR(ISNUMBER(SEARCH({" strange "," evil "," horror "," dark "," strange"}," "&amp;B72:C72&amp;" "))),"horror",IF(OR(ISNUMBER(SEARCH({" food "," kitchen "," yummy "," gourmet "," dining","bbq"}," "&amp;B72:C72&amp;" "))),"food"))))</f>
        <v>0</v>
      </c>
      <c r="E72" s="3">
        <v>500</v>
      </c>
      <c r="F72" s="4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8"/>
        <v>127</v>
      </c>
      <c r="Q72">
        <f t="shared" si="9"/>
        <v>37.409999999999997</v>
      </c>
      <c r="R72" t="s">
        <v>8308</v>
      </c>
      <c r="S72" t="s">
        <v>8310</v>
      </c>
      <c r="T72" s="13">
        <f t="shared" si="10"/>
        <v>40730.896354166667</v>
      </c>
      <c r="U72" s="13">
        <f t="shared" si="11"/>
        <v>40790.896354166667</v>
      </c>
      <c r="V72">
        <f t="shared" si="12"/>
        <v>2011</v>
      </c>
      <c r="W72" t="str">
        <f t="shared" si="13"/>
        <v>shorts</v>
      </c>
      <c r="X72" t="str">
        <f t="shared" si="14"/>
        <v>ExceededGoal</v>
      </c>
      <c r="Y72" s="12" t="b">
        <f t="shared" si="15"/>
        <v>0</v>
      </c>
    </row>
    <row r="73" spans="1:25" ht="43.2" hidden="1">
      <c r="A73">
        <v>71</v>
      </c>
      <c r="B73" s="1" t="s">
        <v>73</v>
      </c>
      <c r="C73" s="1" t="s">
        <v>4182</v>
      </c>
      <c r="D73" s="21" t="b" cm="1">
        <f t="array" ref="D73">IF(OR(ISNUMBER(SEARCH({" COMEDY "," fun "," laugh ","hilarious"}," "&amp;B73:C73&amp;" "))),"Comedy",IF(OR(ISNUMBER(SEARCH({" sad "," thriller "," crime"," murder "," dark "," revenge "}," "&amp;B73:C73&amp;" "))),"thriller",IF(OR(ISNUMBER(SEARCH({" strange "," evil "," horror "," dark "," strange"}," "&amp;B73:C73&amp;" "))),"horror",IF(OR(ISNUMBER(SEARCH({" food "," kitchen "," yummy "," gourmet "," dining","bbq"}," "&amp;B73:C73&amp;" "))),"food"))))</f>
        <v>0</v>
      </c>
      <c r="E73" s="3">
        <v>1800</v>
      </c>
      <c r="F73" s="4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8"/>
        <v>124</v>
      </c>
      <c r="Q73">
        <f t="shared" si="9"/>
        <v>69.72</v>
      </c>
      <c r="R73" t="s">
        <v>8308</v>
      </c>
      <c r="S73" t="s">
        <v>8310</v>
      </c>
      <c r="T73" s="13">
        <f t="shared" si="10"/>
        <v>40997.271493055552</v>
      </c>
      <c r="U73" s="13">
        <f t="shared" si="11"/>
        <v>41057.271493055552</v>
      </c>
      <c r="V73">
        <f t="shared" si="12"/>
        <v>2012</v>
      </c>
      <c r="W73" t="str">
        <f t="shared" si="13"/>
        <v>shorts</v>
      </c>
      <c r="X73" t="str">
        <f t="shared" si="14"/>
        <v>ExceededGoal</v>
      </c>
      <c r="Y73" s="12" t="b">
        <f t="shared" si="15"/>
        <v>0</v>
      </c>
    </row>
    <row r="74" spans="1:25" ht="43.2" hidden="1">
      <c r="A74">
        <v>72</v>
      </c>
      <c r="B74" s="1" t="s">
        <v>74</v>
      </c>
      <c r="C74" s="1" t="s">
        <v>4183</v>
      </c>
      <c r="D74" s="21" t="b" cm="1">
        <f t="array" ref="D74">IF(OR(ISNUMBER(SEARCH({" COMEDY "," fun "," laugh ","hilarious"}," "&amp;B74:C74&amp;" "))),"Comedy",IF(OR(ISNUMBER(SEARCH({" sad "," thriller "," crime"," murder "," dark "," revenge "}," "&amp;B74:C74&amp;" "))),"thriller",IF(OR(ISNUMBER(SEARCH({" strange "," evil "," horror "," dark "," strange"}," "&amp;B74:C74&amp;" "))),"horror",IF(OR(ISNUMBER(SEARCH({" food "," kitchen "," yummy "," gourmet "," dining","bbq"}," "&amp;B74:C74&amp;" "))),"food"))))</f>
        <v>0</v>
      </c>
      <c r="E74" s="3">
        <v>2200</v>
      </c>
      <c r="F74" s="4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8"/>
        <v>108</v>
      </c>
      <c r="Q74">
        <f t="shared" si="9"/>
        <v>58.17</v>
      </c>
      <c r="R74" t="s">
        <v>8308</v>
      </c>
      <c r="S74" t="s">
        <v>8310</v>
      </c>
      <c r="T74" s="13">
        <f t="shared" si="10"/>
        <v>41208.010196759256</v>
      </c>
      <c r="U74" s="13">
        <f t="shared" si="11"/>
        <v>41228</v>
      </c>
      <c r="V74">
        <f t="shared" si="12"/>
        <v>2012</v>
      </c>
      <c r="W74" t="str">
        <f t="shared" si="13"/>
        <v>shorts</v>
      </c>
      <c r="X74" t="str">
        <f t="shared" si="14"/>
        <v>ExceededGoal</v>
      </c>
      <c r="Y74" s="12" t="b">
        <f t="shared" si="15"/>
        <v>0</v>
      </c>
    </row>
    <row r="75" spans="1:25" ht="43.2" hidden="1">
      <c r="A75">
        <v>73</v>
      </c>
      <c r="B75" s="1" t="s">
        <v>75</v>
      </c>
      <c r="C75" s="1" t="s">
        <v>4184</v>
      </c>
      <c r="D75" s="21" t="b" cm="1">
        <f t="array" ref="D75">IF(OR(ISNUMBER(SEARCH({" COMEDY "," fun "," laugh ","hilarious"}," "&amp;B75:C75&amp;" "))),"Comedy",IF(OR(ISNUMBER(SEARCH({" sad "," thriller "," crime"," murder "," dark "," revenge "}," "&amp;B75:C75&amp;" "))),"thriller",IF(OR(ISNUMBER(SEARCH({" strange "," evil "," horror "," dark "," strange"}," "&amp;B75:C75&amp;" "))),"horror",IF(OR(ISNUMBER(SEARCH({" food "," kitchen "," yummy "," gourmet "," dining","bbq"}," "&amp;B75:C75&amp;" "))),"food"))))</f>
        <v>0</v>
      </c>
      <c r="E75" s="3">
        <v>900</v>
      </c>
      <c r="F75" s="4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8"/>
        <v>100</v>
      </c>
      <c r="Q75">
        <f t="shared" si="9"/>
        <v>50</v>
      </c>
      <c r="R75" t="s">
        <v>8308</v>
      </c>
      <c r="S75" t="s">
        <v>8310</v>
      </c>
      <c r="T75" s="13">
        <f t="shared" si="10"/>
        <v>40587.75675925926</v>
      </c>
      <c r="U75" s="13">
        <f t="shared" si="11"/>
        <v>40666.165972222225</v>
      </c>
      <c r="V75">
        <f t="shared" si="12"/>
        <v>2011</v>
      </c>
      <c r="W75" t="str">
        <f t="shared" si="13"/>
        <v>shorts</v>
      </c>
      <c r="X75" t="str">
        <f t="shared" si="14"/>
        <v>UnderFunded</v>
      </c>
      <c r="Y75" s="12" t="b">
        <f t="shared" si="15"/>
        <v>0</v>
      </c>
    </row>
    <row r="76" spans="1:25" ht="43.2" hidden="1">
      <c r="A76">
        <v>74</v>
      </c>
      <c r="B76" s="1" t="s">
        <v>76</v>
      </c>
      <c r="C76" s="1" t="s">
        <v>4185</v>
      </c>
      <c r="D76" s="21" t="b" cm="1">
        <f t="array" ref="D76">IF(OR(ISNUMBER(SEARCH({" COMEDY "," fun "," laugh ","hilarious"}," "&amp;B76:C76&amp;" "))),"Comedy",IF(OR(ISNUMBER(SEARCH({" sad "," thriller "," crime"," murder "," dark "," revenge "}," "&amp;B76:C76&amp;" "))),"thriller",IF(OR(ISNUMBER(SEARCH({" strange "," evil "," horror "," dark "," strange"}," "&amp;B76:C76&amp;" "))),"horror",IF(OR(ISNUMBER(SEARCH({" food "," kitchen "," yummy "," gourmet "," dining","bbq"}," "&amp;B76:C76&amp;" "))),"food"))))</f>
        <v>0</v>
      </c>
      <c r="E76" s="3">
        <v>500</v>
      </c>
      <c r="F76" s="4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8"/>
        <v>113</v>
      </c>
      <c r="Q76">
        <f t="shared" si="9"/>
        <v>19.47</v>
      </c>
      <c r="R76" t="s">
        <v>8308</v>
      </c>
      <c r="S76" t="s">
        <v>8310</v>
      </c>
      <c r="T76" s="13">
        <f t="shared" si="10"/>
        <v>42360.487210648149</v>
      </c>
      <c r="U76" s="13">
        <f t="shared" si="11"/>
        <v>42390.487210648149</v>
      </c>
      <c r="V76">
        <f t="shared" si="12"/>
        <v>2015</v>
      </c>
      <c r="W76" t="str">
        <f t="shared" si="13"/>
        <v>shorts</v>
      </c>
      <c r="X76" t="str">
        <f t="shared" si="14"/>
        <v>ExceededGoal</v>
      </c>
      <c r="Y76" s="12" t="b">
        <f t="shared" si="15"/>
        <v>0</v>
      </c>
    </row>
    <row r="77" spans="1:25" ht="43.2" hidden="1">
      <c r="A77">
        <v>75</v>
      </c>
      <c r="B77" s="1" t="s">
        <v>77</v>
      </c>
      <c r="C77" s="1" t="s">
        <v>4186</v>
      </c>
      <c r="D77" s="21" t="b" cm="1">
        <f t="array" ref="D77">IF(OR(ISNUMBER(SEARCH({" COMEDY "," fun "," laugh ","hilarious"}," "&amp;B77:C77&amp;" "))),"Comedy",IF(OR(ISNUMBER(SEARCH({" sad "," thriller "," crime"," murder "," dark "," revenge "}," "&amp;B77:C77&amp;" "))),"thriller",IF(OR(ISNUMBER(SEARCH({" strange "," evil "," horror "," dark "," strange"}," "&amp;B77:C77&amp;" "))),"horror",IF(OR(ISNUMBER(SEARCH({" food "," kitchen "," yummy "," gourmet "," dining","bbq"}," "&amp;B77:C77&amp;" "))),"food"))))</f>
        <v>0</v>
      </c>
      <c r="E77" s="3">
        <v>3500</v>
      </c>
      <c r="F77" s="4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8"/>
        <v>115</v>
      </c>
      <c r="Q77">
        <f t="shared" si="9"/>
        <v>85.96</v>
      </c>
      <c r="R77" t="s">
        <v>8308</v>
      </c>
      <c r="S77" t="s">
        <v>8310</v>
      </c>
      <c r="T77" s="13">
        <f t="shared" si="10"/>
        <v>41357.209166666667</v>
      </c>
      <c r="U77" s="13">
        <f t="shared" si="11"/>
        <v>41387.209166666667</v>
      </c>
      <c r="V77">
        <f t="shared" si="12"/>
        <v>2013</v>
      </c>
      <c r="W77" t="str">
        <f t="shared" si="13"/>
        <v>shorts</v>
      </c>
      <c r="X77" t="str">
        <f t="shared" si="14"/>
        <v>ExceededGoal</v>
      </c>
      <c r="Y77" s="12" t="b">
        <f t="shared" si="15"/>
        <v>0</v>
      </c>
    </row>
    <row r="78" spans="1:25" ht="43.2" hidden="1">
      <c r="A78">
        <v>76</v>
      </c>
      <c r="B78" s="1" t="s">
        <v>78</v>
      </c>
      <c r="C78" s="1" t="s">
        <v>4187</v>
      </c>
      <c r="D78" s="21" t="b" cm="1">
        <f t="array" ref="D78">IF(OR(ISNUMBER(SEARCH({" COMEDY "," fun "," laugh ","hilarious"}," "&amp;B78:C78&amp;" "))),"Comedy",IF(OR(ISNUMBER(SEARCH({" sad "," thriller "," crime"," murder "," dark "," revenge "}," "&amp;B78:C78&amp;" "))),"thriller",IF(OR(ISNUMBER(SEARCH({" strange "," evil "," horror "," dark "," strange"}," "&amp;B78:C78&amp;" "))),"horror",IF(OR(ISNUMBER(SEARCH({" food "," kitchen "," yummy "," gourmet "," dining","bbq"}," "&amp;B78:C78&amp;" "))),"food"))))</f>
        <v>0</v>
      </c>
      <c r="E78" s="3">
        <v>300</v>
      </c>
      <c r="F78" s="4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8"/>
        <v>153</v>
      </c>
      <c r="Q78">
        <f t="shared" si="9"/>
        <v>30.67</v>
      </c>
      <c r="R78" t="s">
        <v>8308</v>
      </c>
      <c r="S78" t="s">
        <v>8310</v>
      </c>
      <c r="T78" s="13">
        <f t="shared" si="10"/>
        <v>40844.691643518519</v>
      </c>
      <c r="U78" s="13">
        <f t="shared" si="11"/>
        <v>40904.733310185184</v>
      </c>
      <c r="V78">
        <f t="shared" si="12"/>
        <v>2011</v>
      </c>
      <c r="W78" t="str">
        <f t="shared" si="13"/>
        <v>shorts</v>
      </c>
      <c r="X78" t="str">
        <f t="shared" si="14"/>
        <v>ExceededGoal</v>
      </c>
      <c r="Y78" s="12" t="b">
        <f t="shared" si="15"/>
        <v>0</v>
      </c>
    </row>
    <row r="79" spans="1:25" ht="43.2" hidden="1">
      <c r="A79">
        <v>77</v>
      </c>
      <c r="B79" s="1" t="s">
        <v>79</v>
      </c>
      <c r="C79" s="1" t="s">
        <v>4188</v>
      </c>
      <c r="D79" s="21" t="b" cm="1">
        <f t="array" ref="D79">IF(OR(ISNUMBER(SEARCH({" COMEDY "," fun "," laugh ","hilarious"}," "&amp;B79:C79&amp;" "))),"Comedy",IF(OR(ISNUMBER(SEARCH({" sad "," thriller "," crime"," murder "," dark "," revenge "}," "&amp;B79:C79&amp;" "))),"thriller",IF(OR(ISNUMBER(SEARCH({" strange "," evil "," horror "," dark "," strange"}," "&amp;B79:C79&amp;" "))),"horror",IF(OR(ISNUMBER(SEARCH({" food "," kitchen "," yummy "," gourmet "," dining","bbq"}," "&amp;B79:C79&amp;" "))),"food"))))</f>
        <v>0</v>
      </c>
      <c r="E79" s="3">
        <v>400</v>
      </c>
      <c r="F79" s="4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8"/>
        <v>393</v>
      </c>
      <c r="Q79">
        <f t="shared" si="9"/>
        <v>60.38</v>
      </c>
      <c r="R79" t="s">
        <v>8308</v>
      </c>
      <c r="S79" t="s">
        <v>8310</v>
      </c>
      <c r="T79" s="13">
        <f t="shared" si="10"/>
        <v>40997.144872685189</v>
      </c>
      <c r="U79" s="13">
        <f t="shared" si="11"/>
        <v>41050.124305555553</v>
      </c>
      <c r="V79">
        <f t="shared" si="12"/>
        <v>2012</v>
      </c>
      <c r="W79" t="str">
        <f t="shared" si="13"/>
        <v>shorts</v>
      </c>
      <c r="X79" t="str">
        <f t="shared" si="14"/>
        <v>ExceededGoal</v>
      </c>
      <c r="Y79" s="12" t="b">
        <f t="shared" si="15"/>
        <v>0</v>
      </c>
    </row>
    <row r="80" spans="1:25" ht="86.4" hidden="1">
      <c r="A80">
        <v>78</v>
      </c>
      <c r="B80" s="1" t="s">
        <v>80</v>
      </c>
      <c r="C80" s="1" t="s">
        <v>4189</v>
      </c>
      <c r="D80" s="21" t="b" cm="1">
        <f t="array" ref="D80">IF(OR(ISNUMBER(SEARCH({" COMEDY "," fun "," laugh ","hilarious"}," "&amp;B80:C80&amp;" "))),"Comedy",IF(OR(ISNUMBER(SEARCH({" sad "," thriller "," crime"," murder "," dark "," revenge "}," "&amp;B80:C80&amp;" "))),"thriller",IF(OR(ISNUMBER(SEARCH({" strange "," evil "," horror "," dark "," strange"}," "&amp;B80:C80&amp;" "))),"horror",IF(OR(ISNUMBER(SEARCH({" food "," kitchen "," yummy "," gourmet "," dining","bbq"}," "&amp;B80:C80&amp;" "))),"food"))))</f>
        <v>0</v>
      </c>
      <c r="E80" s="3">
        <v>50</v>
      </c>
      <c r="F80" s="4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8"/>
        <v>2702</v>
      </c>
      <c r="Q80">
        <f t="shared" si="9"/>
        <v>38.6</v>
      </c>
      <c r="R80" t="s">
        <v>8308</v>
      </c>
      <c r="S80" t="s">
        <v>8310</v>
      </c>
      <c r="T80" s="13">
        <f t="shared" si="10"/>
        <v>42604.730567129634</v>
      </c>
      <c r="U80" s="13">
        <f t="shared" si="11"/>
        <v>42614.730567129634</v>
      </c>
      <c r="V80">
        <f t="shared" si="12"/>
        <v>2016</v>
      </c>
      <c r="W80" t="str">
        <f t="shared" si="13"/>
        <v>shorts</v>
      </c>
      <c r="X80" t="str">
        <f t="shared" si="14"/>
        <v>ExceededGoal</v>
      </c>
      <c r="Y80" s="12" t="b">
        <f t="shared" si="15"/>
        <v>0</v>
      </c>
    </row>
    <row r="81" spans="1:25" ht="43.2" hidden="1">
      <c r="A81">
        <v>79</v>
      </c>
      <c r="B81" s="1" t="s">
        <v>81</v>
      </c>
      <c r="C81" s="1" t="s">
        <v>4190</v>
      </c>
      <c r="D81" s="21" t="b" cm="1">
        <f t="array" ref="D81">IF(OR(ISNUMBER(SEARCH({" COMEDY "," fun "," laugh ","hilarious"}," "&amp;B81:C81&amp;" "))),"Comedy",IF(OR(ISNUMBER(SEARCH({" sad "," thriller "," crime"," murder "," dark "," revenge "}," "&amp;B81:C81&amp;" "))),"thriller",IF(OR(ISNUMBER(SEARCH({" strange "," evil "," horror "," dark "," strange"}," "&amp;B81:C81&amp;" "))),"horror",IF(OR(ISNUMBER(SEARCH({" food "," kitchen "," yummy "," gourmet "," dining","bbq"}," "&amp;B81:C81&amp;" "))),"food"))))</f>
        <v>0</v>
      </c>
      <c r="E81" s="3">
        <v>1300</v>
      </c>
      <c r="F81" s="4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8"/>
        <v>127</v>
      </c>
      <c r="Q81">
        <f t="shared" si="9"/>
        <v>40.270000000000003</v>
      </c>
      <c r="R81" t="s">
        <v>8308</v>
      </c>
      <c r="S81" t="s">
        <v>8310</v>
      </c>
      <c r="T81" s="13">
        <f t="shared" si="10"/>
        <v>41724.776539351849</v>
      </c>
      <c r="U81" s="13">
        <f t="shared" si="11"/>
        <v>41754.776539351849</v>
      </c>
      <c r="V81">
        <f t="shared" si="12"/>
        <v>2014</v>
      </c>
      <c r="W81" t="str">
        <f t="shared" si="13"/>
        <v>shorts</v>
      </c>
      <c r="X81" t="str">
        <f t="shared" si="14"/>
        <v>ExceededGoal</v>
      </c>
      <c r="Y81" s="12" t="b">
        <f t="shared" si="15"/>
        <v>0</v>
      </c>
    </row>
    <row r="82" spans="1:25" ht="43.2" hidden="1">
      <c r="A82">
        <v>80</v>
      </c>
      <c r="B82" s="1" t="s">
        <v>82</v>
      </c>
      <c r="C82" s="1" t="s">
        <v>4191</v>
      </c>
      <c r="D82" s="21" t="b" cm="1">
        <f t="array" ref="D82">IF(OR(ISNUMBER(SEARCH({" COMEDY "," fun "," laugh ","hilarious"}," "&amp;B82:C82&amp;" "))),"Comedy",IF(OR(ISNUMBER(SEARCH({" sad "," thriller "," crime"," murder "," dark "," revenge "}," "&amp;B82:C82&amp;" "))),"thriller",IF(OR(ISNUMBER(SEARCH({" strange "," evil "," horror "," dark "," strange"}," "&amp;B82:C82&amp;" "))),"horror",IF(OR(ISNUMBER(SEARCH({" food "," kitchen "," yummy "," gourmet "," dining","bbq"}," "&amp;B82:C82&amp;" "))),"food"))))</f>
        <v>0</v>
      </c>
      <c r="E82" s="3">
        <v>12000</v>
      </c>
      <c r="F82" s="4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8"/>
        <v>107</v>
      </c>
      <c r="Q82">
        <f t="shared" si="9"/>
        <v>273.83</v>
      </c>
      <c r="R82" t="s">
        <v>8308</v>
      </c>
      <c r="S82" t="s">
        <v>8310</v>
      </c>
      <c r="T82" s="13">
        <f t="shared" si="10"/>
        <v>41583.083981481483</v>
      </c>
      <c r="U82" s="13">
        <f t="shared" si="11"/>
        <v>41618.083981481483</v>
      </c>
      <c r="V82">
        <f t="shared" si="12"/>
        <v>2013</v>
      </c>
      <c r="W82" t="str">
        <f t="shared" si="13"/>
        <v>shorts</v>
      </c>
      <c r="X82" t="str">
        <f t="shared" si="14"/>
        <v>ExceededGoal</v>
      </c>
      <c r="Y82" s="12" t="b">
        <f t="shared" si="15"/>
        <v>0</v>
      </c>
    </row>
    <row r="83" spans="1:25" ht="43.2" hidden="1">
      <c r="A83">
        <v>81</v>
      </c>
      <c r="B83" s="1" t="s">
        <v>83</v>
      </c>
      <c r="C83" s="1" t="s">
        <v>4192</v>
      </c>
      <c r="D83" s="21" t="b" cm="1">
        <f t="array" ref="D83">IF(OR(ISNUMBER(SEARCH({" COMEDY "," fun "," laugh ","hilarious"}," "&amp;B83:C83&amp;" "))),"Comedy",IF(OR(ISNUMBER(SEARCH({" sad "," thriller "," crime"," murder "," dark "," revenge "}," "&amp;B83:C83&amp;" "))),"thriller",IF(OR(ISNUMBER(SEARCH({" strange "," evil "," horror "," dark "," strange"}," "&amp;B83:C83&amp;" "))),"horror",IF(OR(ISNUMBER(SEARCH({" food "," kitchen "," yummy "," gourmet "," dining","bbq"}," "&amp;B83:C83&amp;" "))),"food"))))</f>
        <v>0</v>
      </c>
      <c r="E83" s="3">
        <v>750</v>
      </c>
      <c r="F83" s="4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8"/>
        <v>198</v>
      </c>
      <c r="Q83">
        <f t="shared" si="9"/>
        <v>53.04</v>
      </c>
      <c r="R83" t="s">
        <v>8308</v>
      </c>
      <c r="S83" t="s">
        <v>8310</v>
      </c>
      <c r="T83" s="13">
        <f t="shared" si="10"/>
        <v>41100.158877314818</v>
      </c>
      <c r="U83" s="13">
        <f t="shared" si="11"/>
        <v>41104.126388888886</v>
      </c>
      <c r="V83">
        <f t="shared" si="12"/>
        <v>2012</v>
      </c>
      <c r="W83" t="str">
        <f t="shared" si="13"/>
        <v>shorts</v>
      </c>
      <c r="X83" t="str">
        <f t="shared" si="14"/>
        <v>ExceededGoal</v>
      </c>
      <c r="Y83" s="12" t="b">
        <f t="shared" si="15"/>
        <v>0</v>
      </c>
    </row>
    <row r="84" spans="1:25" ht="43.2" hidden="1">
      <c r="A84">
        <v>82</v>
      </c>
      <c r="B84" s="1" t="s">
        <v>84</v>
      </c>
      <c r="C84" s="1" t="s">
        <v>4193</v>
      </c>
      <c r="D84" s="21" t="b" cm="1">
        <f t="array" ref="D84">IF(OR(ISNUMBER(SEARCH({" COMEDY "," fun "," laugh ","hilarious"}," "&amp;B84:C84&amp;" "))),"Comedy",IF(OR(ISNUMBER(SEARCH({" sad "," thriller "," crime"," murder "," dark "," revenge "}," "&amp;B84:C84&amp;" "))),"thriller",IF(OR(ISNUMBER(SEARCH({" strange "," evil "," horror "," dark "," strange"}," "&amp;B84:C84&amp;" "))),"horror",IF(OR(ISNUMBER(SEARCH({" food "," kitchen "," yummy "," gourmet "," dining","bbq"}," "&amp;B84:C84&amp;" "))),"food"))))</f>
        <v>0</v>
      </c>
      <c r="E84" s="3">
        <v>4000</v>
      </c>
      <c r="F84" s="4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8"/>
        <v>100</v>
      </c>
      <c r="Q84">
        <f t="shared" si="9"/>
        <v>40.01</v>
      </c>
      <c r="R84" t="s">
        <v>8308</v>
      </c>
      <c r="S84" t="s">
        <v>8310</v>
      </c>
      <c r="T84" s="13">
        <f t="shared" si="10"/>
        <v>40795.820150462961</v>
      </c>
      <c r="U84" s="13">
        <f t="shared" si="11"/>
        <v>40825.820150462961</v>
      </c>
      <c r="V84">
        <f t="shared" si="12"/>
        <v>2011</v>
      </c>
      <c r="W84" t="str">
        <f t="shared" si="13"/>
        <v>shorts</v>
      </c>
      <c r="X84" t="str">
        <f t="shared" si="14"/>
        <v>UnderFunded</v>
      </c>
      <c r="Y84" s="12" t="b">
        <f t="shared" si="15"/>
        <v>0</v>
      </c>
    </row>
    <row r="85" spans="1:25" ht="43.2" hidden="1">
      <c r="A85">
        <v>83</v>
      </c>
      <c r="B85" s="1" t="s">
        <v>85</v>
      </c>
      <c r="C85" s="1" t="s">
        <v>4194</v>
      </c>
      <c r="D85" s="21" t="b" cm="1">
        <f t="array" ref="D85">IF(OR(ISNUMBER(SEARCH({" COMEDY "," fun "," laugh ","hilarious"}," "&amp;B85:C85&amp;" "))),"Comedy",IF(OR(ISNUMBER(SEARCH({" sad "," thriller "," crime"," murder "," dark "," revenge "}," "&amp;B85:C85&amp;" "))),"thriller",IF(OR(ISNUMBER(SEARCH({" strange "," evil "," horror "," dark "," strange"}," "&amp;B85:C85&amp;" "))),"horror",IF(OR(ISNUMBER(SEARCH({" food "," kitchen "," yummy "," gourmet "," dining","bbq"}," "&amp;B85:C85&amp;" "))),"food"))))</f>
        <v>0</v>
      </c>
      <c r="E85" s="3">
        <v>200</v>
      </c>
      <c r="F85" s="4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8"/>
        <v>103</v>
      </c>
      <c r="Q85">
        <f t="shared" si="9"/>
        <v>15.77</v>
      </c>
      <c r="R85" t="s">
        <v>8308</v>
      </c>
      <c r="S85" t="s">
        <v>8310</v>
      </c>
      <c r="T85" s="13">
        <f t="shared" si="10"/>
        <v>42042.615613425922</v>
      </c>
      <c r="U85" s="13">
        <f t="shared" si="11"/>
        <v>42057.479166666672</v>
      </c>
      <c r="V85">
        <f t="shared" si="12"/>
        <v>2015</v>
      </c>
      <c r="W85" t="str">
        <f t="shared" si="13"/>
        <v>shorts</v>
      </c>
      <c r="X85" t="str">
        <f t="shared" si="14"/>
        <v>ExceededGoal</v>
      </c>
      <c r="Y85" s="12" t="b">
        <f t="shared" si="15"/>
        <v>0</v>
      </c>
    </row>
    <row r="86" spans="1:25" ht="43.2" hidden="1">
      <c r="A86">
        <v>84</v>
      </c>
      <c r="B86" s="1" t="s">
        <v>86</v>
      </c>
      <c r="C86" s="1" t="s">
        <v>4195</v>
      </c>
      <c r="D86" s="21" t="b" cm="1">
        <f t="array" ref="D86">IF(OR(ISNUMBER(SEARCH({" COMEDY "," fun "," laugh ","hilarious"}," "&amp;B86:C86&amp;" "))),"Comedy",IF(OR(ISNUMBER(SEARCH({" sad "," thriller "," crime"," murder "," dark "," revenge "}," "&amp;B86:C86&amp;" "))),"thriller",IF(OR(ISNUMBER(SEARCH({" strange "," evil "," horror "," dark "," strange"}," "&amp;B86:C86&amp;" "))),"horror",IF(OR(ISNUMBER(SEARCH({" food "," kitchen "," yummy "," gourmet "," dining","bbq"}," "&amp;B86:C86&amp;" "))),"food"))))</f>
        <v>0</v>
      </c>
      <c r="E86" s="3">
        <v>500</v>
      </c>
      <c r="F86" s="4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8"/>
        <v>100</v>
      </c>
      <c r="Q86">
        <f t="shared" si="9"/>
        <v>71.430000000000007</v>
      </c>
      <c r="R86" t="s">
        <v>8308</v>
      </c>
      <c r="S86" t="s">
        <v>8310</v>
      </c>
      <c r="T86" s="13">
        <f t="shared" si="10"/>
        <v>40648.757939814815</v>
      </c>
      <c r="U86" s="13">
        <f t="shared" si="11"/>
        <v>40678.757939814815</v>
      </c>
      <c r="V86">
        <f t="shared" si="12"/>
        <v>2011</v>
      </c>
      <c r="W86" t="str">
        <f t="shared" si="13"/>
        <v>shorts</v>
      </c>
      <c r="X86" t="str">
        <f t="shared" si="14"/>
        <v>UnderFunded</v>
      </c>
      <c r="Y86" s="12" t="b">
        <f t="shared" si="15"/>
        <v>0</v>
      </c>
    </row>
    <row r="87" spans="1:25" ht="43.2" hidden="1">
      <c r="A87">
        <v>85</v>
      </c>
      <c r="B87" s="1" t="s">
        <v>87</v>
      </c>
      <c r="C87" s="1" t="s">
        <v>4196</v>
      </c>
      <c r="D87" s="21" t="b" cm="1">
        <f t="array" ref="D87">IF(OR(ISNUMBER(SEARCH({" COMEDY "," fun "," laugh ","hilarious"}," "&amp;B87:C87&amp;" "))),"Comedy",IF(OR(ISNUMBER(SEARCH({" sad "," thriller "," crime"," murder "," dark "," revenge "}," "&amp;B87:C87&amp;" "))),"thriller",IF(OR(ISNUMBER(SEARCH({" strange "," evil "," horror "," dark "," strange"}," "&amp;B87:C87&amp;" "))),"horror",IF(OR(ISNUMBER(SEARCH({" food "," kitchen "," yummy "," gourmet "," dining","bbq"}," "&amp;B87:C87&amp;" "))),"food"))))</f>
        <v>0</v>
      </c>
      <c r="E87" s="3">
        <v>1200</v>
      </c>
      <c r="F87" s="4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8"/>
        <v>126</v>
      </c>
      <c r="Q87">
        <f t="shared" si="9"/>
        <v>71.709999999999994</v>
      </c>
      <c r="R87" t="s">
        <v>8308</v>
      </c>
      <c r="S87" t="s">
        <v>8310</v>
      </c>
      <c r="T87" s="13">
        <f t="shared" si="10"/>
        <v>40779.125428240739</v>
      </c>
      <c r="U87" s="13">
        <f t="shared" si="11"/>
        <v>40809.125428240739</v>
      </c>
      <c r="V87">
        <f t="shared" si="12"/>
        <v>2011</v>
      </c>
      <c r="W87" t="str">
        <f t="shared" si="13"/>
        <v>shorts</v>
      </c>
      <c r="X87" t="str">
        <f t="shared" si="14"/>
        <v>ExceededGoal</v>
      </c>
      <c r="Y87" s="12" t="b">
        <f t="shared" si="15"/>
        <v>0</v>
      </c>
    </row>
    <row r="88" spans="1:25" ht="57.6" hidden="1">
      <c r="A88">
        <v>86</v>
      </c>
      <c r="B88" s="1" t="s">
        <v>88</v>
      </c>
      <c r="C88" s="1" t="s">
        <v>4197</v>
      </c>
      <c r="D88" s="21" t="b" cm="1">
        <f t="array" ref="D88">IF(OR(ISNUMBER(SEARCH({" COMEDY "," fun "," laugh ","hilarious"}," "&amp;B88:C88&amp;" "))),"Comedy",IF(OR(ISNUMBER(SEARCH({" sad "," thriller "," crime"," murder "," dark "," revenge "}," "&amp;B88:C88&amp;" "))),"thriller",IF(OR(ISNUMBER(SEARCH({" strange "," evil "," horror "," dark "," strange"}," "&amp;B88:C88&amp;" "))),"horror",IF(OR(ISNUMBER(SEARCH({" food "," kitchen "," yummy "," gourmet "," dining","bbq"}," "&amp;B88:C88&amp;" "))),"food"))))</f>
        <v>0</v>
      </c>
      <c r="E88" s="3">
        <v>6000</v>
      </c>
      <c r="F88" s="4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8"/>
        <v>106</v>
      </c>
      <c r="Q88">
        <f t="shared" si="9"/>
        <v>375.76</v>
      </c>
      <c r="R88" t="s">
        <v>8308</v>
      </c>
      <c r="S88" t="s">
        <v>8310</v>
      </c>
      <c r="T88" s="13">
        <f t="shared" si="10"/>
        <v>42291.556076388893</v>
      </c>
      <c r="U88" s="13">
        <f t="shared" si="11"/>
        <v>42365.59774305555</v>
      </c>
      <c r="V88">
        <f t="shared" si="12"/>
        <v>2015</v>
      </c>
      <c r="W88" t="str">
        <f t="shared" si="13"/>
        <v>shorts</v>
      </c>
      <c r="X88" t="str">
        <f t="shared" si="14"/>
        <v>ExceededGoal</v>
      </c>
      <c r="Y88" s="12" t="b">
        <f t="shared" si="15"/>
        <v>0</v>
      </c>
    </row>
    <row r="89" spans="1:25" ht="43.2" hidden="1">
      <c r="A89">
        <v>87</v>
      </c>
      <c r="B89" s="1" t="s">
        <v>89</v>
      </c>
      <c r="C89" s="1" t="s">
        <v>4198</v>
      </c>
      <c r="D89" s="21" t="b" cm="1">
        <f t="array" ref="D89">IF(OR(ISNUMBER(SEARCH({" COMEDY "," fun "," laugh ","hilarious"}," "&amp;B89:C89&amp;" "))),"Comedy",IF(OR(ISNUMBER(SEARCH({" sad "," thriller "," crime"," murder "," dark "," revenge "}," "&amp;B89:C89&amp;" "))),"thriller",IF(OR(ISNUMBER(SEARCH({" strange "," evil "," horror "," dark "," strange"}," "&amp;B89:C89&amp;" "))),"horror",IF(OR(ISNUMBER(SEARCH({" food "," kitchen "," yummy "," gourmet "," dining","bbq"}," "&amp;B89:C89&amp;" "))),"food"))))</f>
        <v>0</v>
      </c>
      <c r="E89" s="3">
        <v>2500</v>
      </c>
      <c r="F89" s="4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8"/>
        <v>105</v>
      </c>
      <c r="Q89">
        <f t="shared" si="9"/>
        <v>104.6</v>
      </c>
      <c r="R89" t="s">
        <v>8308</v>
      </c>
      <c r="S89" t="s">
        <v>8310</v>
      </c>
      <c r="T89" s="13">
        <f t="shared" si="10"/>
        <v>40322.53938657407</v>
      </c>
      <c r="U89" s="13">
        <f t="shared" si="11"/>
        <v>40332.070138888892</v>
      </c>
      <c r="V89">
        <f t="shared" si="12"/>
        <v>2010</v>
      </c>
      <c r="W89" t="str">
        <f t="shared" si="13"/>
        <v>shorts</v>
      </c>
      <c r="X89" t="str">
        <f t="shared" si="14"/>
        <v>ExceededGoal</v>
      </c>
      <c r="Y89" s="12" t="b">
        <f t="shared" si="15"/>
        <v>0</v>
      </c>
    </row>
    <row r="90" spans="1:25" ht="43.2" hidden="1">
      <c r="A90">
        <v>88</v>
      </c>
      <c r="B90" s="1" t="s">
        <v>90</v>
      </c>
      <c r="C90" s="1" t="s">
        <v>4199</v>
      </c>
      <c r="D90" s="21" t="b" cm="1">
        <f t="array" ref="D90">IF(OR(ISNUMBER(SEARCH({" COMEDY "," fun "," laugh ","hilarious"}," "&amp;B90:C90&amp;" "))),"Comedy",IF(OR(ISNUMBER(SEARCH({" sad "," thriller "," crime"," murder "," dark "," revenge "}," "&amp;B90:C90&amp;" "))),"thriller",IF(OR(ISNUMBER(SEARCH({" strange "," evil "," horror "," dark "," strange"}," "&amp;B90:C90&amp;" "))),"horror",IF(OR(ISNUMBER(SEARCH({" food "," kitchen "," yummy "," gourmet "," dining","bbq"}," "&amp;B90:C90&amp;" "))),"food"))))</f>
        <v>0</v>
      </c>
      <c r="E90" s="3">
        <v>3500</v>
      </c>
      <c r="F90" s="4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8"/>
        <v>103</v>
      </c>
      <c r="Q90">
        <f t="shared" si="9"/>
        <v>60</v>
      </c>
      <c r="R90" t="s">
        <v>8308</v>
      </c>
      <c r="S90" t="s">
        <v>8310</v>
      </c>
      <c r="T90" s="13">
        <f t="shared" si="10"/>
        <v>41786.65892361111</v>
      </c>
      <c r="U90" s="13">
        <f t="shared" si="11"/>
        <v>41812.65892361111</v>
      </c>
      <c r="V90">
        <f t="shared" si="12"/>
        <v>2014</v>
      </c>
      <c r="W90" t="str">
        <f t="shared" si="13"/>
        <v>shorts</v>
      </c>
      <c r="X90" t="str">
        <f t="shared" si="14"/>
        <v>ExceededGoal</v>
      </c>
      <c r="Y90" s="12" t="b">
        <f t="shared" si="15"/>
        <v>0</v>
      </c>
    </row>
    <row r="91" spans="1:25" ht="43.2" hidden="1">
      <c r="A91">
        <v>89</v>
      </c>
      <c r="B91" s="1" t="s">
        <v>91</v>
      </c>
      <c r="C91" s="1" t="s">
        <v>4200</v>
      </c>
      <c r="D91" s="21" t="b" cm="1">
        <f t="array" ref="D91">IF(OR(ISNUMBER(SEARCH({" COMEDY "," fun "," laugh ","hilarious"}," "&amp;B91:C91&amp;" "))),"Comedy",IF(OR(ISNUMBER(SEARCH({" sad "," thriller "," crime"," murder "," dark "," revenge "}," "&amp;B91:C91&amp;" "))),"thriller",IF(OR(ISNUMBER(SEARCH({" strange "," evil "," horror "," dark "," strange"}," "&amp;B91:C91&amp;" "))),"horror",IF(OR(ISNUMBER(SEARCH({" food "," kitchen "," yummy "," gourmet "," dining","bbq"}," "&amp;B91:C91&amp;" "))),"food"))))</f>
        <v>0</v>
      </c>
      <c r="E91" s="3">
        <v>6000</v>
      </c>
      <c r="F91" s="4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8"/>
        <v>115</v>
      </c>
      <c r="Q91">
        <f t="shared" si="9"/>
        <v>123.29</v>
      </c>
      <c r="R91" t="s">
        <v>8308</v>
      </c>
      <c r="S91" t="s">
        <v>8310</v>
      </c>
      <c r="T91" s="13">
        <f t="shared" si="10"/>
        <v>41402.752222222225</v>
      </c>
      <c r="U91" s="13">
        <f t="shared" si="11"/>
        <v>41427.752222222225</v>
      </c>
      <c r="V91">
        <f t="shared" si="12"/>
        <v>2013</v>
      </c>
      <c r="W91" t="str">
        <f t="shared" si="13"/>
        <v>shorts</v>
      </c>
      <c r="X91" t="str">
        <f t="shared" si="14"/>
        <v>ExceededGoal</v>
      </c>
      <c r="Y91" s="12" t="b">
        <f t="shared" si="15"/>
        <v>0</v>
      </c>
    </row>
    <row r="92" spans="1:25" ht="28.8" hidden="1">
      <c r="A92">
        <v>90</v>
      </c>
      <c r="B92" s="1" t="s">
        <v>92</v>
      </c>
      <c r="C92" s="1" t="s">
        <v>4201</v>
      </c>
      <c r="D92" s="21" t="b" cm="1">
        <f t="array" ref="D92">IF(OR(ISNUMBER(SEARCH({" COMEDY "," fun "," laugh ","hilarious"}," "&amp;B92:C92&amp;" "))),"Comedy",IF(OR(ISNUMBER(SEARCH({" sad "," thriller "," crime"," murder "," dark "," revenge "}," "&amp;B92:C92&amp;" "))),"thriller",IF(OR(ISNUMBER(SEARCH({" strange "," evil "," horror "," dark "," strange"}," "&amp;B92:C92&amp;" "))),"horror",IF(OR(ISNUMBER(SEARCH({" food "," kitchen "," yummy "," gourmet "," dining","bbq"}," "&amp;B92:C92&amp;" "))),"food"))))</f>
        <v>0</v>
      </c>
      <c r="E92" s="3">
        <v>500</v>
      </c>
      <c r="F92" s="4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8"/>
        <v>100</v>
      </c>
      <c r="Q92">
        <f t="shared" si="9"/>
        <v>31.38</v>
      </c>
      <c r="R92" t="s">
        <v>8308</v>
      </c>
      <c r="S92" t="s">
        <v>8310</v>
      </c>
      <c r="T92" s="13">
        <f t="shared" si="10"/>
        <v>40706.297442129631</v>
      </c>
      <c r="U92" s="13">
        <f t="shared" si="11"/>
        <v>40736.297442129631</v>
      </c>
      <c r="V92">
        <f t="shared" si="12"/>
        <v>2011</v>
      </c>
      <c r="W92" t="str">
        <f t="shared" si="13"/>
        <v>shorts</v>
      </c>
      <c r="X92" t="str">
        <f t="shared" si="14"/>
        <v>UnderFunded</v>
      </c>
      <c r="Y92" s="12" t="b">
        <f t="shared" si="15"/>
        <v>0</v>
      </c>
    </row>
    <row r="93" spans="1:25" ht="43.2" hidden="1">
      <c r="A93">
        <v>91</v>
      </c>
      <c r="B93" s="1" t="s">
        <v>93</v>
      </c>
      <c r="C93" s="1" t="s">
        <v>4202</v>
      </c>
      <c r="D93" s="21" t="b" cm="1">
        <f t="array" ref="D93">IF(OR(ISNUMBER(SEARCH({" COMEDY "," fun "," laugh ","hilarious"}," "&amp;B93:C93&amp;" "))),"Comedy",IF(OR(ISNUMBER(SEARCH({" sad "," thriller "," crime"," murder "," dark "," revenge "}," "&amp;B93:C93&amp;" "))),"thriller",IF(OR(ISNUMBER(SEARCH({" strange "," evil "," horror "," dark "," strange"}," "&amp;B93:C93&amp;" "))),"horror",IF(OR(ISNUMBER(SEARCH({" food "," kitchen "," yummy "," gourmet "," dining","bbq"}," "&amp;B93:C93&amp;" "))),"food"))))</f>
        <v>0</v>
      </c>
      <c r="E93" s="3">
        <v>3000</v>
      </c>
      <c r="F93" s="4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8"/>
        <v>120</v>
      </c>
      <c r="Q93">
        <f t="shared" si="9"/>
        <v>78.260000000000005</v>
      </c>
      <c r="R93" t="s">
        <v>8308</v>
      </c>
      <c r="S93" t="s">
        <v>8310</v>
      </c>
      <c r="T93" s="13">
        <f t="shared" si="10"/>
        <v>40619.402361111112</v>
      </c>
      <c r="U93" s="13">
        <f t="shared" si="11"/>
        <v>40680.402361111112</v>
      </c>
      <c r="V93">
        <f t="shared" si="12"/>
        <v>2011</v>
      </c>
      <c r="W93" t="str">
        <f t="shared" si="13"/>
        <v>shorts</v>
      </c>
      <c r="X93" t="str">
        <f t="shared" si="14"/>
        <v>ExceededGoal</v>
      </c>
      <c r="Y93" s="12" t="b">
        <f t="shared" si="15"/>
        <v>0</v>
      </c>
    </row>
    <row r="94" spans="1:25" ht="43.2" hidden="1">
      <c r="A94">
        <v>92</v>
      </c>
      <c r="B94" s="1" t="s">
        <v>94</v>
      </c>
      <c r="C94" s="1" t="s">
        <v>4203</v>
      </c>
      <c r="D94" s="21" t="b" cm="1">
        <f t="array" ref="D94">IF(OR(ISNUMBER(SEARCH({" COMEDY "," fun "," laugh ","hilarious"}," "&amp;B94:C94&amp;" "))),"Comedy",IF(OR(ISNUMBER(SEARCH({" sad "," thriller "," crime"," murder "," dark "," revenge "}," "&amp;B94:C94&amp;" "))),"thriller",IF(OR(ISNUMBER(SEARCH({" strange "," evil "," horror "," dark "," strange"}," "&amp;B94:C94&amp;" "))),"horror",IF(OR(ISNUMBER(SEARCH({" food "," kitchen "," yummy "," gourmet "," dining","bbq"}," "&amp;B94:C94&amp;" "))),"food"))))</f>
        <v>0</v>
      </c>
      <c r="E94" s="3">
        <v>5000</v>
      </c>
      <c r="F94" s="4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8"/>
        <v>105</v>
      </c>
      <c r="Q94">
        <f t="shared" si="9"/>
        <v>122.33</v>
      </c>
      <c r="R94" t="s">
        <v>8308</v>
      </c>
      <c r="S94" t="s">
        <v>8310</v>
      </c>
      <c r="T94" s="13">
        <f t="shared" si="10"/>
        <v>42721.198877314819</v>
      </c>
      <c r="U94" s="13">
        <f t="shared" si="11"/>
        <v>42767.333333333328</v>
      </c>
      <c r="V94">
        <f t="shared" si="12"/>
        <v>2016</v>
      </c>
      <c r="W94" t="str">
        <f t="shared" si="13"/>
        <v>shorts</v>
      </c>
      <c r="X94" t="str">
        <f t="shared" si="14"/>
        <v>ExceededGoal</v>
      </c>
      <c r="Y94" s="12" t="b">
        <f t="shared" si="15"/>
        <v>0</v>
      </c>
    </row>
    <row r="95" spans="1:25" ht="57.6" hidden="1">
      <c r="A95">
        <v>93</v>
      </c>
      <c r="B95" s="1" t="s">
        <v>95</v>
      </c>
      <c r="C95" s="1" t="s">
        <v>4204</v>
      </c>
      <c r="D95" s="21" t="b" cm="1">
        <f t="array" ref="D95">IF(OR(ISNUMBER(SEARCH({" COMEDY "," fun "," laugh ","hilarious"}," "&amp;B95:C95&amp;" "))),"Comedy",IF(OR(ISNUMBER(SEARCH({" sad "," thriller "," crime"," murder "," dark "," revenge "}," "&amp;B95:C95&amp;" "))),"thriller",IF(OR(ISNUMBER(SEARCH({" strange "," evil "," horror "," dark "," strange"}," "&amp;B95:C95&amp;" "))),"horror",IF(OR(ISNUMBER(SEARCH({" food "," kitchen "," yummy "," gourmet "," dining","bbq"}," "&amp;B95:C95&amp;" "))),"food"))))</f>
        <v>0</v>
      </c>
      <c r="E95" s="3">
        <v>1000</v>
      </c>
      <c r="F95" s="4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8"/>
        <v>111</v>
      </c>
      <c r="Q95">
        <f t="shared" si="9"/>
        <v>73.73</v>
      </c>
      <c r="R95" t="s">
        <v>8308</v>
      </c>
      <c r="S95" t="s">
        <v>8310</v>
      </c>
      <c r="T95" s="13">
        <f t="shared" si="10"/>
        <v>41065.858067129629</v>
      </c>
      <c r="U95" s="13">
        <f t="shared" si="11"/>
        <v>41093.875</v>
      </c>
      <c r="V95">
        <f t="shared" si="12"/>
        <v>2012</v>
      </c>
      <c r="W95" t="str">
        <f t="shared" si="13"/>
        <v>shorts</v>
      </c>
      <c r="X95" t="str">
        <f t="shared" si="14"/>
        <v>ExceededGoal</v>
      </c>
      <c r="Y95" s="12" t="b">
        <f t="shared" si="15"/>
        <v>0</v>
      </c>
    </row>
    <row r="96" spans="1:25" ht="43.2" hidden="1">
      <c r="A96">
        <v>94</v>
      </c>
      <c r="B96" s="1" t="s">
        <v>96</v>
      </c>
      <c r="C96" s="1" t="s">
        <v>4205</v>
      </c>
      <c r="D96" s="21" t="b" cm="1">
        <f t="array" ref="D96">IF(OR(ISNUMBER(SEARCH({" COMEDY "," fun "," laugh ","hilarious"}," "&amp;B96:C96&amp;" "))),"Comedy",IF(OR(ISNUMBER(SEARCH({" sad "," thriller "," crime"," murder "," dark "," revenge "}," "&amp;B96:C96&amp;" "))),"thriller",IF(OR(ISNUMBER(SEARCH({" strange "," evil "," horror "," dark "," strange"}," "&amp;B96:C96&amp;" "))),"horror",IF(OR(ISNUMBER(SEARCH({" food "," kitchen "," yummy "," gourmet "," dining","bbq"}," "&amp;B96:C96&amp;" "))),"food"))))</f>
        <v>0</v>
      </c>
      <c r="E96" s="3">
        <v>250</v>
      </c>
      <c r="F96" s="4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8"/>
        <v>104</v>
      </c>
      <c r="Q96">
        <f t="shared" si="9"/>
        <v>21.67</v>
      </c>
      <c r="R96" t="s">
        <v>8308</v>
      </c>
      <c r="S96" t="s">
        <v>8310</v>
      </c>
      <c r="T96" s="13">
        <f t="shared" si="10"/>
        <v>41716.717847222222</v>
      </c>
      <c r="U96" s="13">
        <f t="shared" si="11"/>
        <v>41736.717847222222</v>
      </c>
      <c r="V96">
        <f t="shared" si="12"/>
        <v>2014</v>
      </c>
      <c r="W96" t="str">
        <f t="shared" si="13"/>
        <v>shorts</v>
      </c>
      <c r="X96" t="str">
        <f t="shared" si="14"/>
        <v>ExceededGoal</v>
      </c>
      <c r="Y96" s="12" t="b">
        <f t="shared" si="15"/>
        <v>0</v>
      </c>
    </row>
    <row r="97" spans="1:25" ht="43.2" hidden="1">
      <c r="A97">
        <v>95</v>
      </c>
      <c r="B97" s="1" t="s">
        <v>97</v>
      </c>
      <c r="C97" s="1" t="s">
        <v>4206</v>
      </c>
      <c r="D97" s="21" t="b" cm="1">
        <f t="array" ref="D97">IF(OR(ISNUMBER(SEARCH({" COMEDY "," fun "," laugh ","hilarious"}," "&amp;B97:C97&amp;" "))),"Comedy",IF(OR(ISNUMBER(SEARCH({" sad "," thriller "," crime"," murder "," dark "," revenge "}," "&amp;B97:C97&amp;" "))),"thriller",IF(OR(ISNUMBER(SEARCH({" strange "," evil "," horror "," dark "," strange"}," "&amp;B97:C97&amp;" "))),"horror",IF(OR(ISNUMBER(SEARCH({" food "," kitchen "," yummy "," gourmet "," dining","bbq"}," "&amp;B97:C97&amp;" "))),"food"))))</f>
        <v>0</v>
      </c>
      <c r="E97" s="3">
        <v>350</v>
      </c>
      <c r="F97" s="4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8"/>
        <v>131</v>
      </c>
      <c r="Q97">
        <f t="shared" si="9"/>
        <v>21.9</v>
      </c>
      <c r="R97" t="s">
        <v>8308</v>
      </c>
      <c r="S97" t="s">
        <v>8310</v>
      </c>
      <c r="T97" s="13">
        <f t="shared" si="10"/>
        <v>40935.005104166667</v>
      </c>
      <c r="U97" s="13">
        <f t="shared" si="11"/>
        <v>40965.005104166667</v>
      </c>
      <c r="V97">
        <f t="shared" si="12"/>
        <v>2012</v>
      </c>
      <c r="W97" t="str">
        <f t="shared" si="13"/>
        <v>shorts</v>
      </c>
      <c r="X97" t="str">
        <f t="shared" si="14"/>
        <v>ExceededGoal</v>
      </c>
      <c r="Y97" s="12" t="b">
        <f t="shared" si="15"/>
        <v>0</v>
      </c>
    </row>
    <row r="98" spans="1:25" ht="57.6" hidden="1">
      <c r="A98">
        <v>96</v>
      </c>
      <c r="B98" s="1" t="s">
        <v>98</v>
      </c>
      <c r="C98" s="1" t="s">
        <v>4207</v>
      </c>
      <c r="D98" s="21" t="b" cm="1">
        <f t="array" ref="D98">IF(OR(ISNUMBER(SEARCH({" COMEDY "," fun "," laugh ","hilarious"}," "&amp;B98:C98&amp;" "))),"Comedy",IF(OR(ISNUMBER(SEARCH({" sad "," thriller "," crime"," murder "," dark "," revenge "}," "&amp;B98:C98&amp;" "))),"thriller",IF(OR(ISNUMBER(SEARCH({" strange "," evil "," horror "," dark "," strange"}," "&amp;B98:C98&amp;" "))),"horror",IF(OR(ISNUMBER(SEARCH({" food "," kitchen "," yummy "," gourmet "," dining","bbq"}," "&amp;B98:C98&amp;" "))),"food"))))</f>
        <v>0</v>
      </c>
      <c r="E98" s="3">
        <v>1500</v>
      </c>
      <c r="F98" s="4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8"/>
        <v>115</v>
      </c>
      <c r="Q98">
        <f t="shared" si="9"/>
        <v>50.59</v>
      </c>
      <c r="R98" t="s">
        <v>8308</v>
      </c>
      <c r="S98" t="s">
        <v>8310</v>
      </c>
      <c r="T98" s="13">
        <f t="shared" si="10"/>
        <v>40324.662511574075</v>
      </c>
      <c r="U98" s="13">
        <f t="shared" si="11"/>
        <v>40391.125</v>
      </c>
      <c r="V98">
        <f t="shared" si="12"/>
        <v>2010</v>
      </c>
      <c r="W98" t="str">
        <f t="shared" si="13"/>
        <v>shorts</v>
      </c>
      <c r="X98" t="str">
        <f t="shared" si="14"/>
        <v>ExceededGoal</v>
      </c>
      <c r="Y98" s="12" t="b">
        <f t="shared" si="15"/>
        <v>0</v>
      </c>
    </row>
    <row r="99" spans="1:25" ht="43.2" hidden="1">
      <c r="A99">
        <v>97</v>
      </c>
      <c r="B99" s="1" t="s">
        <v>99</v>
      </c>
      <c r="C99" s="1" t="s">
        <v>4208</v>
      </c>
      <c r="D99" s="21" t="b" cm="1">
        <f t="array" ref="D99">IF(OR(ISNUMBER(SEARCH({" COMEDY "," fun "," laugh ","hilarious"}," "&amp;B99:C99&amp;" "))),"Comedy",IF(OR(ISNUMBER(SEARCH({" sad "," thriller "," crime"," murder "," dark "," revenge "}," "&amp;B99:C99&amp;" "))),"thriller",IF(OR(ISNUMBER(SEARCH({" strange "," evil "," horror "," dark "," strange"}," "&amp;B99:C99&amp;" "))),"horror",IF(OR(ISNUMBER(SEARCH({" food "," kitchen "," yummy "," gourmet "," dining","bbq"}," "&amp;B99:C99&amp;" "))),"food"))))</f>
        <v>0</v>
      </c>
      <c r="E99" s="3">
        <v>400</v>
      </c>
      <c r="F99" s="4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8"/>
        <v>106</v>
      </c>
      <c r="Q99">
        <f t="shared" si="9"/>
        <v>53.13</v>
      </c>
      <c r="R99" t="s">
        <v>8308</v>
      </c>
      <c r="S99" t="s">
        <v>8310</v>
      </c>
      <c r="T99" s="13">
        <f t="shared" si="10"/>
        <v>40706.135208333333</v>
      </c>
      <c r="U99" s="13">
        <f t="shared" si="11"/>
        <v>40736.135208333333</v>
      </c>
      <c r="V99">
        <f t="shared" si="12"/>
        <v>2011</v>
      </c>
      <c r="W99" t="str">
        <f t="shared" si="13"/>
        <v>shorts</v>
      </c>
      <c r="X99" t="str">
        <f t="shared" si="14"/>
        <v>ExceededGoal</v>
      </c>
      <c r="Y99" s="12" t="b">
        <f t="shared" si="15"/>
        <v>0</v>
      </c>
    </row>
    <row r="100" spans="1:25" ht="43.2" hidden="1">
      <c r="A100">
        <v>98</v>
      </c>
      <c r="B100" s="1" t="s">
        <v>100</v>
      </c>
      <c r="C100" s="1" t="s">
        <v>4209</v>
      </c>
      <c r="D100" s="21" t="b" cm="1">
        <f t="array" ref="D100">IF(OR(ISNUMBER(SEARCH({" COMEDY "," fun "," laugh ","hilarious"}," "&amp;B100:C100&amp;" "))),"Comedy",IF(OR(ISNUMBER(SEARCH({" sad "," thriller "," crime"," murder "," dark "," revenge "}," "&amp;B100:C100&amp;" "))),"thriller",IF(OR(ISNUMBER(SEARCH({" strange "," evil "," horror "," dark "," strange"}," "&amp;B100:C100&amp;" "))),"horror",IF(OR(ISNUMBER(SEARCH({" food "," kitchen "," yummy "," gourmet "," dining","bbq"}," "&amp;B100:C100&amp;" "))),"food"))))</f>
        <v>0</v>
      </c>
      <c r="E100" s="3">
        <v>3200</v>
      </c>
      <c r="F100" s="4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8"/>
        <v>106</v>
      </c>
      <c r="Q100">
        <f t="shared" si="9"/>
        <v>56.67</v>
      </c>
      <c r="R100" t="s">
        <v>8308</v>
      </c>
      <c r="S100" t="s">
        <v>8310</v>
      </c>
      <c r="T100" s="13">
        <f t="shared" si="10"/>
        <v>41214.79483796296</v>
      </c>
      <c r="U100" s="13">
        <f t="shared" si="11"/>
        <v>41250.979166666664</v>
      </c>
      <c r="V100">
        <f t="shared" si="12"/>
        <v>2012</v>
      </c>
      <c r="W100" t="str">
        <f t="shared" si="13"/>
        <v>shorts</v>
      </c>
      <c r="X100" t="str">
        <f t="shared" si="14"/>
        <v>ExceededGoal</v>
      </c>
      <c r="Y100" s="12" t="b">
        <f t="shared" si="15"/>
        <v>0</v>
      </c>
    </row>
    <row r="101" spans="1:25" ht="28.8" hidden="1">
      <c r="A101">
        <v>99</v>
      </c>
      <c r="B101" s="1" t="s">
        <v>101</v>
      </c>
      <c r="C101" s="1" t="s">
        <v>4210</v>
      </c>
      <c r="D101" s="21" t="b" cm="1">
        <f t="array" ref="D101">IF(OR(ISNUMBER(SEARCH({" COMEDY "," fun "," laugh ","hilarious"}," "&amp;B101:C101&amp;" "))),"Comedy",IF(OR(ISNUMBER(SEARCH({" sad "," thriller "," crime"," murder "," dark "," revenge "}," "&amp;B101:C101&amp;" "))),"thriller",IF(OR(ISNUMBER(SEARCH({" strange "," evil "," horror "," dark "," strange"}," "&amp;B101:C101&amp;" "))),"horror",IF(OR(ISNUMBER(SEARCH({" food "," kitchen "," yummy "," gourmet "," dining","bbq"}," "&amp;B101:C101&amp;" "))),"food"))))</f>
        <v>0</v>
      </c>
      <c r="E101" s="3">
        <v>1500</v>
      </c>
      <c r="F101" s="4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8"/>
        <v>106</v>
      </c>
      <c r="Q101">
        <f t="shared" si="9"/>
        <v>40.78</v>
      </c>
      <c r="R101" t="s">
        <v>8308</v>
      </c>
      <c r="S101" t="s">
        <v>8310</v>
      </c>
      <c r="T101" s="13">
        <f t="shared" si="10"/>
        <v>41631.902766203704</v>
      </c>
      <c r="U101" s="13">
        <f t="shared" si="11"/>
        <v>41661.902766203704</v>
      </c>
      <c r="V101">
        <f t="shared" si="12"/>
        <v>2013</v>
      </c>
      <c r="W101" t="str">
        <f t="shared" si="13"/>
        <v>shorts</v>
      </c>
      <c r="X101" t="str">
        <f t="shared" si="14"/>
        <v>ExceededGoal</v>
      </c>
      <c r="Y101" s="12" t="b">
        <f t="shared" si="15"/>
        <v>0</v>
      </c>
    </row>
    <row r="102" spans="1:25" ht="43.2" hidden="1">
      <c r="A102">
        <v>100</v>
      </c>
      <c r="B102" s="1" t="s">
        <v>102</v>
      </c>
      <c r="C102" s="1" t="s">
        <v>4211</v>
      </c>
      <c r="D102" s="21" t="b" cm="1">
        <f t="array" ref="D102">IF(OR(ISNUMBER(SEARCH({" COMEDY "," fun "," laugh ","hilarious"}," "&amp;B102:C102&amp;" "))),"Comedy",IF(OR(ISNUMBER(SEARCH({" sad "," thriller "," crime"," murder "," dark "," revenge "}," "&amp;B102:C102&amp;" "))),"thriller",IF(OR(ISNUMBER(SEARCH({" strange "," evil "," horror "," dark "," strange"}," "&amp;B102:C102&amp;" "))),"horror",IF(OR(ISNUMBER(SEARCH({" food "," kitchen "," yummy "," gourmet "," dining","bbq"}," "&amp;B102:C102&amp;" "))),"food"))))</f>
        <v>0</v>
      </c>
      <c r="E102" s="3">
        <v>5000</v>
      </c>
      <c r="F102" s="4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8"/>
        <v>100</v>
      </c>
      <c r="Q102">
        <f t="shared" si="9"/>
        <v>192.31</v>
      </c>
      <c r="R102" t="s">
        <v>8308</v>
      </c>
      <c r="S102" t="s">
        <v>8310</v>
      </c>
      <c r="T102" s="13">
        <f t="shared" si="10"/>
        <v>41197.753310185188</v>
      </c>
      <c r="U102" s="13">
        <f t="shared" si="11"/>
        <v>41217.794976851852</v>
      </c>
      <c r="V102">
        <f t="shared" si="12"/>
        <v>2012</v>
      </c>
      <c r="W102" t="str">
        <f t="shared" si="13"/>
        <v>shorts</v>
      </c>
      <c r="X102" t="str">
        <f t="shared" si="14"/>
        <v>UnderFunded</v>
      </c>
      <c r="Y102" s="12" t="b">
        <f t="shared" si="15"/>
        <v>0</v>
      </c>
    </row>
    <row r="103" spans="1:25" ht="43.2" hidden="1">
      <c r="A103">
        <v>101</v>
      </c>
      <c r="B103" s="1" t="s">
        <v>103</v>
      </c>
      <c r="C103" s="1" t="s">
        <v>4212</v>
      </c>
      <c r="D103" s="21" t="b" cm="1">
        <f t="array" ref="D103">IF(OR(ISNUMBER(SEARCH({" COMEDY "," fun "," laugh ","hilarious"}," "&amp;B103:C103&amp;" "))),"Comedy",IF(OR(ISNUMBER(SEARCH({" sad "," thriller "," crime"," murder "," dark "," revenge "}," "&amp;B103:C103&amp;" "))),"thriller",IF(OR(ISNUMBER(SEARCH({" strange "," evil "," horror "," dark "," strange"}," "&amp;B103:C103&amp;" "))),"horror",IF(OR(ISNUMBER(SEARCH({" food "," kitchen "," yummy "," gourmet "," dining","bbq"}," "&amp;B103:C103&amp;" "))),"food"))))</f>
        <v>0</v>
      </c>
      <c r="E103" s="3">
        <v>3500</v>
      </c>
      <c r="F103" s="4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8"/>
        <v>100</v>
      </c>
      <c r="Q103">
        <f t="shared" si="9"/>
        <v>100</v>
      </c>
      <c r="R103" t="s">
        <v>8308</v>
      </c>
      <c r="S103" t="s">
        <v>8310</v>
      </c>
      <c r="T103" s="13">
        <f t="shared" si="10"/>
        <v>41274.776736111111</v>
      </c>
      <c r="U103" s="13">
        <f t="shared" si="11"/>
        <v>41298.776736111111</v>
      </c>
      <c r="V103">
        <f t="shared" si="12"/>
        <v>2012</v>
      </c>
      <c r="W103" t="str">
        <f t="shared" si="13"/>
        <v>shorts</v>
      </c>
      <c r="X103" t="str">
        <f t="shared" si="14"/>
        <v>UnderFunded</v>
      </c>
      <c r="Y103" s="12" t="b">
        <f t="shared" si="15"/>
        <v>0</v>
      </c>
    </row>
    <row r="104" spans="1:25" ht="43.2" hidden="1">
      <c r="A104">
        <v>102</v>
      </c>
      <c r="B104" s="1" t="s">
        <v>104</v>
      </c>
      <c r="C104" s="1" t="s">
        <v>4213</v>
      </c>
      <c r="D104" s="21" t="b" cm="1">
        <f t="array" ref="D104">IF(OR(ISNUMBER(SEARCH({" COMEDY "," fun "," laugh ","hilarious"}," "&amp;B104:C104&amp;" "))),"Comedy",IF(OR(ISNUMBER(SEARCH({" sad "," thriller "," crime"," murder "," dark "," revenge "}," "&amp;B104:C104&amp;" "))),"thriller",IF(OR(ISNUMBER(SEARCH({" strange "," evil "," horror "," dark "," strange"}," "&amp;B104:C104&amp;" "))),"horror",IF(OR(ISNUMBER(SEARCH({" food "," kitchen "," yummy "," gourmet "," dining","bbq"}," "&amp;B104:C104&amp;" "))),"food"))))</f>
        <v>0</v>
      </c>
      <c r="E104" s="3">
        <v>6000</v>
      </c>
      <c r="F104" s="4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8"/>
        <v>128</v>
      </c>
      <c r="Q104">
        <f t="shared" si="9"/>
        <v>117.92</v>
      </c>
      <c r="R104" t="s">
        <v>8308</v>
      </c>
      <c r="S104" t="s">
        <v>8310</v>
      </c>
      <c r="T104" s="13">
        <f t="shared" si="10"/>
        <v>40505.131168981483</v>
      </c>
      <c r="U104" s="13">
        <f t="shared" si="11"/>
        <v>40535.131168981483</v>
      </c>
      <c r="V104">
        <f t="shared" si="12"/>
        <v>2010</v>
      </c>
      <c r="W104" t="str">
        <f t="shared" si="13"/>
        <v>shorts</v>
      </c>
      <c r="X104" t="str">
        <f t="shared" si="14"/>
        <v>ExceededGoal</v>
      </c>
      <c r="Y104" s="12" t="b">
        <f t="shared" si="15"/>
        <v>0</v>
      </c>
    </row>
    <row r="105" spans="1:25" ht="43.2" hidden="1">
      <c r="A105">
        <v>103</v>
      </c>
      <c r="B105" s="1" t="s">
        <v>105</v>
      </c>
      <c r="C105" s="1" t="s">
        <v>4214</v>
      </c>
      <c r="D105" s="21" t="str" cm="1">
        <f t="array" ref="D105">IF(OR(ISNUMBER(SEARCH({" COMEDY "," fun "," laugh ","hilarious"}," "&amp;B105:C105&amp;" "))),"Comedy",IF(OR(ISNUMBER(SEARCH({" sad "," thriller "," crime"," murder "," dark "," revenge "}," "&amp;B105:C105&amp;" "))),"thriller",IF(OR(ISNUMBER(SEARCH({" strange "," evil "," horror "," dark "," strange"}," "&amp;B105:C105&amp;" "))),"horror",IF(OR(ISNUMBER(SEARCH({" food "," kitchen "," yummy "," gourmet "," dining","bbq"}," "&amp;B105:C105&amp;" "))),"food"))))</f>
        <v>Comedy</v>
      </c>
      <c r="E105" s="3">
        <v>1300</v>
      </c>
      <c r="F105" s="4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8"/>
        <v>105</v>
      </c>
      <c r="Q105">
        <f t="shared" si="9"/>
        <v>27.9</v>
      </c>
      <c r="R105" t="s">
        <v>8308</v>
      </c>
      <c r="S105" t="s">
        <v>8310</v>
      </c>
      <c r="T105" s="13">
        <f t="shared" si="10"/>
        <v>41682.805902777778</v>
      </c>
      <c r="U105" s="13">
        <f t="shared" si="11"/>
        <v>41705.805902777778</v>
      </c>
      <c r="V105">
        <f t="shared" si="12"/>
        <v>2014</v>
      </c>
      <c r="W105" t="str">
        <f t="shared" si="13"/>
        <v>shorts</v>
      </c>
      <c r="X105" t="str">
        <f t="shared" si="14"/>
        <v>ExceededGoal</v>
      </c>
      <c r="Y105" s="12" t="b">
        <f t="shared" si="15"/>
        <v>0</v>
      </c>
    </row>
    <row r="106" spans="1:25" ht="28.8" hidden="1">
      <c r="A106">
        <v>104</v>
      </c>
      <c r="B106" s="1" t="s">
        <v>106</v>
      </c>
      <c r="C106" s="1" t="s">
        <v>4215</v>
      </c>
      <c r="D106" s="21" t="b" cm="1">
        <f t="array" ref="D106">IF(OR(ISNUMBER(SEARCH({" COMEDY "," fun "," laugh ","hilarious"}," "&amp;B106:C106&amp;" "))),"Comedy",IF(OR(ISNUMBER(SEARCH({" sad "," thriller "," crime"," murder "," dark "," revenge "}," "&amp;B106:C106&amp;" "))),"thriller",IF(OR(ISNUMBER(SEARCH({" strange "," evil "," horror "," dark "," strange"}," "&amp;B106:C106&amp;" "))),"horror",IF(OR(ISNUMBER(SEARCH({" food "," kitchen "," yummy "," gourmet "," dining","bbq"}," "&amp;B106:C106&amp;" "))),"food"))))</f>
        <v>0</v>
      </c>
      <c r="E106" s="3">
        <v>500</v>
      </c>
      <c r="F106" s="4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8"/>
        <v>120</v>
      </c>
      <c r="Q106">
        <f t="shared" si="9"/>
        <v>60</v>
      </c>
      <c r="R106" t="s">
        <v>8308</v>
      </c>
      <c r="S106" t="s">
        <v>8310</v>
      </c>
      <c r="T106" s="13">
        <f t="shared" si="10"/>
        <v>40612.695208333331</v>
      </c>
      <c r="U106" s="13">
        <f t="shared" si="11"/>
        <v>40636.041666666664</v>
      </c>
      <c r="V106">
        <f t="shared" si="12"/>
        <v>2011</v>
      </c>
      <c r="W106" t="str">
        <f t="shared" si="13"/>
        <v>shorts</v>
      </c>
      <c r="X106" t="str">
        <f t="shared" si="14"/>
        <v>ExceededGoal</v>
      </c>
      <c r="Y106" s="12" t="b">
        <f t="shared" si="15"/>
        <v>0</v>
      </c>
    </row>
    <row r="107" spans="1:25" ht="43.2" hidden="1">
      <c r="A107">
        <v>105</v>
      </c>
      <c r="B107" s="1" t="s">
        <v>107</v>
      </c>
      <c r="C107" s="1" t="s">
        <v>4216</v>
      </c>
      <c r="D107" s="21" t="b" cm="1">
        <f t="array" ref="D107">IF(OR(ISNUMBER(SEARCH({" COMEDY "," fun "," laugh ","hilarious"}," "&amp;B107:C107&amp;" "))),"Comedy",IF(OR(ISNUMBER(SEARCH({" sad "," thriller "," crime"," murder "," dark "," revenge "}," "&amp;B107:C107&amp;" "))),"thriller",IF(OR(ISNUMBER(SEARCH({" strange "," evil "," horror "," dark "," strange"}," "&amp;B107:C107&amp;" "))),"horror",IF(OR(ISNUMBER(SEARCH({" food "," kitchen "," yummy "," gourmet "," dining","bbq"}," "&amp;B107:C107&amp;" "))),"food"))))</f>
        <v>0</v>
      </c>
      <c r="E107" s="3">
        <v>2200</v>
      </c>
      <c r="F107" s="4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8"/>
        <v>107</v>
      </c>
      <c r="Q107">
        <f t="shared" si="9"/>
        <v>39.380000000000003</v>
      </c>
      <c r="R107" t="s">
        <v>8308</v>
      </c>
      <c r="S107" t="s">
        <v>8310</v>
      </c>
      <c r="T107" s="13">
        <f t="shared" si="10"/>
        <v>42485.724768518514</v>
      </c>
      <c r="U107" s="13">
        <f t="shared" si="11"/>
        <v>42504</v>
      </c>
      <c r="V107">
        <f t="shared" si="12"/>
        <v>2016</v>
      </c>
      <c r="W107" t="str">
        <f t="shared" si="13"/>
        <v>shorts</v>
      </c>
      <c r="X107" t="str">
        <f t="shared" si="14"/>
        <v>ExceededGoal</v>
      </c>
      <c r="Y107" s="12" t="b">
        <f t="shared" si="15"/>
        <v>0</v>
      </c>
    </row>
    <row r="108" spans="1:25" hidden="1">
      <c r="A108">
        <v>106</v>
      </c>
      <c r="B108" s="1" t="s">
        <v>108</v>
      </c>
      <c r="C108" s="1" t="s">
        <v>4217</v>
      </c>
      <c r="D108" s="21" t="b" cm="1">
        <f t="array" ref="D108">IF(OR(ISNUMBER(SEARCH({" COMEDY "," fun "," laugh ","hilarious"}," "&amp;B108:C108&amp;" "))),"Comedy",IF(OR(ISNUMBER(SEARCH({" sad "," thriller "," crime"," murder "," dark "," revenge "}," "&amp;B108:C108&amp;" "))),"thriller",IF(OR(ISNUMBER(SEARCH({" strange "," evil "," horror "," dark "," strange"}," "&amp;B108:C108&amp;" "))),"horror",IF(OR(ISNUMBER(SEARCH({" food "," kitchen "," yummy "," gourmet "," dining","bbq"}," "&amp;B108:C108&amp;" "))),"food"))))</f>
        <v>0</v>
      </c>
      <c r="E108" s="3">
        <v>5000</v>
      </c>
      <c r="F108" s="4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8"/>
        <v>101</v>
      </c>
      <c r="Q108">
        <f t="shared" si="9"/>
        <v>186.11</v>
      </c>
      <c r="R108" t="s">
        <v>8308</v>
      </c>
      <c r="S108" t="s">
        <v>8310</v>
      </c>
      <c r="T108" s="13">
        <f t="shared" si="10"/>
        <v>40987.776631944449</v>
      </c>
      <c r="U108" s="13">
        <f t="shared" si="11"/>
        <v>41001.776631944449</v>
      </c>
      <c r="V108">
        <f t="shared" si="12"/>
        <v>2012</v>
      </c>
      <c r="W108" t="str">
        <f t="shared" si="13"/>
        <v>shorts</v>
      </c>
      <c r="X108" t="str">
        <f t="shared" si="14"/>
        <v>ExceededGoal</v>
      </c>
      <c r="Y108" s="12" t="b">
        <f t="shared" si="15"/>
        <v>0</v>
      </c>
    </row>
    <row r="109" spans="1:25" ht="43.2" hidden="1">
      <c r="A109">
        <v>107</v>
      </c>
      <c r="B109" s="1" t="s">
        <v>109</v>
      </c>
      <c r="C109" s="1" t="s">
        <v>4218</v>
      </c>
      <c r="D109" s="21" t="b" cm="1">
        <f t="array" ref="D109">IF(OR(ISNUMBER(SEARCH({" COMEDY "," fun "," laugh ","hilarious"}," "&amp;B109:C109&amp;" "))),"Comedy",IF(OR(ISNUMBER(SEARCH({" sad "," thriller "," crime"," murder "," dark "," revenge "}," "&amp;B109:C109&amp;" "))),"thriller",IF(OR(ISNUMBER(SEARCH({" strange "," evil "," horror "," dark "," strange"}," "&amp;B109:C109&amp;" "))),"horror",IF(OR(ISNUMBER(SEARCH({" food "," kitchen "," yummy "," gourmet "," dining","bbq"}," "&amp;B109:C109&amp;" "))),"food"))))</f>
        <v>0</v>
      </c>
      <c r="E109" s="3">
        <v>7500</v>
      </c>
      <c r="F109" s="4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8"/>
        <v>102</v>
      </c>
      <c r="Q109">
        <f t="shared" si="9"/>
        <v>111.38</v>
      </c>
      <c r="R109" t="s">
        <v>8308</v>
      </c>
      <c r="S109" t="s">
        <v>8310</v>
      </c>
      <c r="T109" s="13">
        <f t="shared" si="10"/>
        <v>40635.982488425929</v>
      </c>
      <c r="U109" s="13">
        <f t="shared" si="11"/>
        <v>40657.982488425929</v>
      </c>
      <c r="V109">
        <f t="shared" si="12"/>
        <v>2011</v>
      </c>
      <c r="W109" t="str">
        <f t="shared" si="13"/>
        <v>shorts</v>
      </c>
      <c r="X109" t="str">
        <f t="shared" si="14"/>
        <v>ExceededGoal</v>
      </c>
      <c r="Y109" s="12" t="b">
        <f t="shared" si="15"/>
        <v>0</v>
      </c>
    </row>
    <row r="110" spans="1:25" ht="43.2" hidden="1">
      <c r="A110">
        <v>108</v>
      </c>
      <c r="B110" s="1" t="s">
        <v>110</v>
      </c>
      <c r="C110" s="1" t="s">
        <v>4219</v>
      </c>
      <c r="D110" s="21" t="b" cm="1">
        <f t="array" ref="D110">IF(OR(ISNUMBER(SEARCH({" COMEDY "," fun "," laugh ","hilarious"}," "&amp;B110:C110&amp;" "))),"Comedy",IF(OR(ISNUMBER(SEARCH({" sad "," thriller "," crime"," murder "," dark "," revenge "}," "&amp;B110:C110&amp;" "))),"thriller",IF(OR(ISNUMBER(SEARCH({" strange "," evil "," horror "," dark "," strange"}," "&amp;B110:C110&amp;" "))),"horror",IF(OR(ISNUMBER(SEARCH({" food "," kitchen "," yummy "," gourmet "," dining","bbq"}," "&amp;B110:C110&amp;" "))),"food"))))</f>
        <v>0</v>
      </c>
      <c r="E110" s="3">
        <v>1500</v>
      </c>
      <c r="F110" s="4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8"/>
        <v>247</v>
      </c>
      <c r="Q110">
        <f t="shared" si="9"/>
        <v>78.72</v>
      </c>
      <c r="R110" t="s">
        <v>8308</v>
      </c>
      <c r="S110" t="s">
        <v>8310</v>
      </c>
      <c r="T110" s="13">
        <f t="shared" si="10"/>
        <v>41365.613078703704</v>
      </c>
      <c r="U110" s="13">
        <f t="shared" si="11"/>
        <v>41425.613078703704</v>
      </c>
      <c r="V110">
        <f t="shared" si="12"/>
        <v>2013</v>
      </c>
      <c r="W110" t="str">
        <f t="shared" si="13"/>
        <v>shorts</v>
      </c>
      <c r="X110" t="str">
        <f t="shared" si="14"/>
        <v>ExceededGoal</v>
      </c>
      <c r="Y110" s="12" t="b">
        <f t="shared" si="15"/>
        <v>0</v>
      </c>
    </row>
    <row r="111" spans="1:25" ht="43.2" hidden="1">
      <c r="A111">
        <v>109</v>
      </c>
      <c r="B111" s="1" t="s">
        <v>111</v>
      </c>
      <c r="C111" s="1" t="s">
        <v>4220</v>
      </c>
      <c r="D111" s="21" t="b" cm="1">
        <f t="array" ref="D111">IF(OR(ISNUMBER(SEARCH({" COMEDY "," fun "," laugh ","hilarious"}," "&amp;B111:C111&amp;" "))),"Comedy",IF(OR(ISNUMBER(SEARCH({" sad "," thriller "," crime"," murder "," dark "," revenge "}," "&amp;B111:C111&amp;" "))),"thriller",IF(OR(ISNUMBER(SEARCH({" strange "," evil "," horror "," dark "," strange"}," "&amp;B111:C111&amp;" "))),"horror",IF(OR(ISNUMBER(SEARCH({" food "," kitchen "," yummy "," gourmet "," dining","bbq"}," "&amp;B111:C111&amp;" "))),"food"))))</f>
        <v>0</v>
      </c>
      <c r="E111" s="3">
        <v>1000</v>
      </c>
      <c r="F111" s="4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8"/>
        <v>220</v>
      </c>
      <c r="Q111">
        <f t="shared" si="9"/>
        <v>46.7</v>
      </c>
      <c r="R111" t="s">
        <v>8308</v>
      </c>
      <c r="S111" t="s">
        <v>8310</v>
      </c>
      <c r="T111" s="13">
        <f t="shared" si="10"/>
        <v>40570.025810185187</v>
      </c>
      <c r="U111" s="13">
        <f t="shared" si="11"/>
        <v>40600.025810185187</v>
      </c>
      <c r="V111">
        <f t="shared" si="12"/>
        <v>2011</v>
      </c>
      <c r="W111" t="str">
        <f t="shared" si="13"/>
        <v>shorts</v>
      </c>
      <c r="X111" t="str">
        <f t="shared" si="14"/>
        <v>ExceededGoal</v>
      </c>
      <c r="Y111" s="12" t="b">
        <f t="shared" si="15"/>
        <v>0</v>
      </c>
    </row>
    <row r="112" spans="1:25" ht="43.2" hidden="1">
      <c r="A112">
        <v>110</v>
      </c>
      <c r="B112" s="1" t="s">
        <v>112</v>
      </c>
      <c r="C112" s="1" t="s">
        <v>4221</v>
      </c>
      <c r="D112" s="21" t="b" cm="1">
        <f t="array" ref="D112">IF(OR(ISNUMBER(SEARCH({" COMEDY "," fun "," laugh ","hilarious"}," "&amp;B112:C112&amp;" "))),"Comedy",IF(OR(ISNUMBER(SEARCH({" sad "," thriller "," crime"," murder "," dark "," revenge "}," "&amp;B112:C112&amp;" "))),"thriller",IF(OR(ISNUMBER(SEARCH({" strange "," evil "," horror "," dark "," strange"}," "&amp;B112:C112&amp;" "))),"horror",IF(OR(ISNUMBER(SEARCH({" food "," kitchen "," yummy "," gourmet "," dining","bbq"}," "&amp;B112:C112&amp;" "))),"food"))))</f>
        <v>0</v>
      </c>
      <c r="E112" s="3">
        <v>1300</v>
      </c>
      <c r="F112" s="4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8"/>
        <v>131</v>
      </c>
      <c r="Q112">
        <f t="shared" si="9"/>
        <v>65.38</v>
      </c>
      <c r="R112" t="s">
        <v>8308</v>
      </c>
      <c r="S112" t="s">
        <v>8310</v>
      </c>
      <c r="T112" s="13">
        <f t="shared" si="10"/>
        <v>41557.949687500004</v>
      </c>
      <c r="U112" s="13">
        <f t="shared" si="11"/>
        <v>41592.249305555553</v>
      </c>
      <c r="V112">
        <f t="shared" si="12"/>
        <v>2013</v>
      </c>
      <c r="W112" t="str">
        <f t="shared" si="13"/>
        <v>shorts</v>
      </c>
      <c r="X112" t="str">
        <f t="shared" si="14"/>
        <v>ExceededGoal</v>
      </c>
      <c r="Y112" s="12" t="b">
        <f t="shared" si="15"/>
        <v>0</v>
      </c>
    </row>
    <row r="113" spans="1:25" ht="43.2" hidden="1">
      <c r="A113">
        <v>111</v>
      </c>
      <c r="B113" s="1" t="s">
        <v>113</v>
      </c>
      <c r="C113" s="1" t="s">
        <v>4222</v>
      </c>
      <c r="D113" s="21" t="b" cm="1">
        <f t="array" ref="D113">IF(OR(ISNUMBER(SEARCH({" COMEDY "," fun "," laugh ","hilarious"}," "&amp;B113:C113&amp;" "))),"Comedy",IF(OR(ISNUMBER(SEARCH({" sad "," thriller "," crime"," murder "," dark "," revenge "}," "&amp;B113:C113&amp;" "))),"thriller",IF(OR(ISNUMBER(SEARCH({" strange "," evil "," horror "," dark "," strange"}," "&amp;B113:C113&amp;" "))),"horror",IF(OR(ISNUMBER(SEARCH({" food "," kitchen "," yummy "," gourmet "," dining","bbq"}," "&amp;B113:C113&amp;" "))),"food"))))</f>
        <v>0</v>
      </c>
      <c r="E113" s="3">
        <v>3500</v>
      </c>
      <c r="F113" s="4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8"/>
        <v>155</v>
      </c>
      <c r="Q113">
        <f t="shared" si="9"/>
        <v>102.08</v>
      </c>
      <c r="R113" t="s">
        <v>8308</v>
      </c>
      <c r="S113" t="s">
        <v>8310</v>
      </c>
      <c r="T113" s="13">
        <f t="shared" si="10"/>
        <v>42125.333182870367</v>
      </c>
      <c r="U113" s="13">
        <f t="shared" si="11"/>
        <v>42155.333182870367</v>
      </c>
      <c r="V113">
        <f t="shared" si="12"/>
        <v>2015</v>
      </c>
      <c r="W113" t="str">
        <f t="shared" si="13"/>
        <v>shorts</v>
      </c>
      <c r="X113" t="str">
        <f t="shared" si="14"/>
        <v>ExceededGoal</v>
      </c>
      <c r="Y113" s="12" t="b">
        <f t="shared" si="15"/>
        <v>0</v>
      </c>
    </row>
    <row r="114" spans="1:25" ht="43.2" hidden="1">
      <c r="A114">
        <v>112</v>
      </c>
      <c r="B114" s="1" t="s">
        <v>114</v>
      </c>
      <c r="C114" s="1" t="s">
        <v>4223</v>
      </c>
      <c r="D114" s="21" t="b" cm="1">
        <f t="array" ref="D114">IF(OR(ISNUMBER(SEARCH({" COMEDY "," fun "," laugh ","hilarious"}," "&amp;B114:C114&amp;" "))),"Comedy",IF(OR(ISNUMBER(SEARCH({" sad "," thriller "," crime"," murder "," dark "," revenge "}," "&amp;B114:C114&amp;" "))),"thriller",IF(OR(ISNUMBER(SEARCH({" strange "," evil "," horror "," dark "," strange"}," "&amp;B114:C114&amp;" "))),"horror",IF(OR(ISNUMBER(SEARCH({" food "," kitchen "," yummy "," gourmet "," dining","bbq"}," "&amp;B114:C114&amp;" "))),"food"))))</f>
        <v>0</v>
      </c>
      <c r="E114" s="3">
        <v>5000</v>
      </c>
      <c r="F114" s="4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8"/>
        <v>104</v>
      </c>
      <c r="Q114">
        <f t="shared" si="9"/>
        <v>64.2</v>
      </c>
      <c r="R114" t="s">
        <v>8308</v>
      </c>
      <c r="S114" t="s">
        <v>8310</v>
      </c>
      <c r="T114" s="13">
        <f t="shared" si="10"/>
        <v>41718.043032407404</v>
      </c>
      <c r="U114" s="13">
        <f t="shared" si="11"/>
        <v>41742.083333333336</v>
      </c>
      <c r="V114">
        <f t="shared" si="12"/>
        <v>2014</v>
      </c>
      <c r="W114" t="str">
        <f t="shared" si="13"/>
        <v>shorts</v>
      </c>
      <c r="X114" t="str">
        <f t="shared" si="14"/>
        <v>ExceededGoal</v>
      </c>
      <c r="Y114" s="12" t="b">
        <f t="shared" si="15"/>
        <v>0</v>
      </c>
    </row>
    <row r="115" spans="1:25" ht="28.8" hidden="1">
      <c r="A115">
        <v>113</v>
      </c>
      <c r="B115" s="1" t="s">
        <v>115</v>
      </c>
      <c r="C115" s="1" t="s">
        <v>4224</v>
      </c>
      <c r="D115" s="21" t="b" cm="1">
        <f t="array" ref="D115">IF(OR(ISNUMBER(SEARCH({" COMEDY "," fun "," laugh ","hilarious"}," "&amp;B115:C115&amp;" "))),"Comedy",IF(OR(ISNUMBER(SEARCH({" sad "," thriller "," crime"," murder "," dark "," revenge "}," "&amp;B115:C115&amp;" "))),"thriller",IF(OR(ISNUMBER(SEARCH({" strange "," evil "," horror "," dark "," strange"}," "&amp;B115:C115&amp;" "))),"horror",IF(OR(ISNUMBER(SEARCH({" food "," kitchen "," yummy "," gourmet "," dining","bbq"}," "&amp;B115:C115&amp;" "))),"food"))))</f>
        <v>0</v>
      </c>
      <c r="E115" s="3">
        <v>5000</v>
      </c>
      <c r="F115" s="4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8"/>
        <v>141</v>
      </c>
      <c r="Q115">
        <f t="shared" si="9"/>
        <v>90.38</v>
      </c>
      <c r="R115" t="s">
        <v>8308</v>
      </c>
      <c r="S115" t="s">
        <v>8310</v>
      </c>
      <c r="T115" s="13">
        <f t="shared" si="10"/>
        <v>40753.758425925924</v>
      </c>
      <c r="U115" s="13">
        <f t="shared" si="11"/>
        <v>40761.625</v>
      </c>
      <c r="V115">
        <f t="shared" si="12"/>
        <v>2011</v>
      </c>
      <c r="W115" t="str">
        <f t="shared" si="13"/>
        <v>shorts</v>
      </c>
      <c r="X115" t="str">
        <f t="shared" si="14"/>
        <v>ExceededGoal</v>
      </c>
      <c r="Y115" s="12" t="b">
        <f t="shared" si="15"/>
        <v>0</v>
      </c>
    </row>
    <row r="116" spans="1:25" ht="43.2" hidden="1">
      <c r="A116">
        <v>114</v>
      </c>
      <c r="B116" s="1" t="s">
        <v>116</v>
      </c>
      <c r="C116" s="1" t="s">
        <v>4225</v>
      </c>
      <c r="D116" s="21" t="b" cm="1">
        <f t="array" ref="D116">IF(OR(ISNUMBER(SEARCH({" COMEDY "," fun "," laugh ","hilarious"}," "&amp;B116:C116&amp;" "))),"Comedy",IF(OR(ISNUMBER(SEARCH({" sad "," thriller "," crime"," murder "," dark "," revenge "}," "&amp;B116:C116&amp;" "))),"thriller",IF(OR(ISNUMBER(SEARCH({" strange "," evil "," horror "," dark "," strange"}," "&amp;B116:C116&amp;" "))),"horror",IF(OR(ISNUMBER(SEARCH({" food "," kitchen "," yummy "," gourmet "," dining","bbq"}," "&amp;B116:C116&amp;" "))),"food"))))</f>
        <v>0</v>
      </c>
      <c r="E116" s="3">
        <v>3000</v>
      </c>
      <c r="F116" s="4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8"/>
        <v>103</v>
      </c>
      <c r="Q116">
        <f t="shared" si="9"/>
        <v>88.57</v>
      </c>
      <c r="R116" t="s">
        <v>8308</v>
      </c>
      <c r="S116" t="s">
        <v>8310</v>
      </c>
      <c r="T116" s="13">
        <f t="shared" si="10"/>
        <v>40861.27416666667</v>
      </c>
      <c r="U116" s="13">
        <f t="shared" si="11"/>
        <v>40921.27416666667</v>
      </c>
      <c r="V116">
        <f t="shared" si="12"/>
        <v>2011</v>
      </c>
      <c r="W116" t="str">
        <f t="shared" si="13"/>
        <v>shorts</v>
      </c>
      <c r="X116" t="str">
        <f t="shared" si="14"/>
        <v>ExceededGoal</v>
      </c>
      <c r="Y116" s="12" t="b">
        <f t="shared" si="15"/>
        <v>0</v>
      </c>
    </row>
    <row r="117" spans="1:25" hidden="1">
      <c r="A117">
        <v>115</v>
      </c>
      <c r="B117" s="1" t="s">
        <v>117</v>
      </c>
      <c r="C117" s="1" t="s">
        <v>4226</v>
      </c>
      <c r="D117" s="21" t="b" cm="1">
        <f t="array" ref="D117">IF(OR(ISNUMBER(SEARCH({" COMEDY "," fun "," laugh ","hilarious"}," "&amp;B117:C117&amp;" "))),"Comedy",IF(OR(ISNUMBER(SEARCH({" sad "," thriller "," crime"," murder "," dark "," revenge "}," "&amp;B117:C117&amp;" "))),"thriller",IF(OR(ISNUMBER(SEARCH({" strange "," evil "," horror "," dark "," strange"}," "&amp;B117:C117&amp;" "))),"horror",IF(OR(ISNUMBER(SEARCH({" food "," kitchen "," yummy "," gourmet "," dining","bbq"}," "&amp;B117:C117&amp;" "))),"food"))))</f>
        <v>0</v>
      </c>
      <c r="E117" s="3">
        <v>450</v>
      </c>
      <c r="F117" s="4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8"/>
        <v>140</v>
      </c>
      <c r="Q117">
        <f t="shared" si="9"/>
        <v>28.73</v>
      </c>
      <c r="R117" t="s">
        <v>8308</v>
      </c>
      <c r="S117" t="s">
        <v>8310</v>
      </c>
      <c r="T117" s="13">
        <f t="shared" si="10"/>
        <v>40918.738935185182</v>
      </c>
      <c r="U117" s="13">
        <f t="shared" si="11"/>
        <v>40943.738935185182</v>
      </c>
      <c r="V117">
        <f t="shared" si="12"/>
        <v>2012</v>
      </c>
      <c r="W117" t="str">
        <f t="shared" si="13"/>
        <v>shorts</v>
      </c>
      <c r="X117" t="str">
        <f t="shared" si="14"/>
        <v>ExceededGoal</v>
      </c>
      <c r="Y117" s="12" t="b">
        <f t="shared" si="15"/>
        <v>0</v>
      </c>
    </row>
    <row r="118" spans="1:25" ht="43.2" hidden="1">
      <c r="A118">
        <v>116</v>
      </c>
      <c r="B118" s="1" t="s">
        <v>118</v>
      </c>
      <c r="C118" s="1" t="s">
        <v>4227</v>
      </c>
      <c r="D118" s="21" t="b" cm="1">
        <f t="array" ref="D118">IF(OR(ISNUMBER(SEARCH({" COMEDY "," fun "," laugh ","hilarious"}," "&amp;B118:C118&amp;" "))),"Comedy",IF(OR(ISNUMBER(SEARCH({" sad "," thriller "," crime"," murder "," dark "," revenge "}," "&amp;B118:C118&amp;" "))),"thriller",IF(OR(ISNUMBER(SEARCH({" strange "," evil "," horror "," dark "," strange"}," "&amp;B118:C118&amp;" "))),"horror",IF(OR(ISNUMBER(SEARCH({" food "," kitchen "," yummy "," gourmet "," dining","bbq"}," "&amp;B118:C118&amp;" "))),"food"))))</f>
        <v>0</v>
      </c>
      <c r="E118" s="3">
        <v>3500</v>
      </c>
      <c r="F118" s="4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8"/>
        <v>114</v>
      </c>
      <c r="Q118">
        <f t="shared" si="9"/>
        <v>69.790000000000006</v>
      </c>
      <c r="R118" t="s">
        <v>8308</v>
      </c>
      <c r="S118" t="s">
        <v>8310</v>
      </c>
      <c r="T118" s="13">
        <f t="shared" si="10"/>
        <v>40595.497164351851</v>
      </c>
      <c r="U118" s="13">
        <f t="shared" si="11"/>
        <v>40641.455497685187</v>
      </c>
      <c r="V118">
        <f t="shared" si="12"/>
        <v>2011</v>
      </c>
      <c r="W118" t="str">
        <f t="shared" si="13"/>
        <v>shorts</v>
      </c>
      <c r="X118" t="str">
        <f t="shared" si="14"/>
        <v>ExceededGoal</v>
      </c>
      <c r="Y118" s="12" t="b">
        <f t="shared" si="15"/>
        <v>0</v>
      </c>
    </row>
    <row r="119" spans="1:25" ht="57.6" hidden="1">
      <c r="A119">
        <v>117</v>
      </c>
      <c r="B119" s="1" t="s">
        <v>119</v>
      </c>
      <c r="C119" s="1" t="s">
        <v>4228</v>
      </c>
      <c r="D119" s="21" t="b" cm="1">
        <f t="array" ref="D119">IF(OR(ISNUMBER(SEARCH({" COMEDY "," fun "," laugh ","hilarious"}," "&amp;B119:C119&amp;" "))),"Comedy",IF(OR(ISNUMBER(SEARCH({" sad "," thriller "," crime"," murder "," dark "," revenge "}," "&amp;B119:C119&amp;" "))),"thriller",IF(OR(ISNUMBER(SEARCH({" strange "," evil "," horror "," dark "," strange"}," "&amp;B119:C119&amp;" "))),"horror",IF(OR(ISNUMBER(SEARCH({" food "," kitchen "," yummy "," gourmet "," dining","bbq"}," "&amp;B119:C119&amp;" "))),"food"))))</f>
        <v>0</v>
      </c>
      <c r="E119" s="3">
        <v>4500</v>
      </c>
      <c r="F119" s="4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8"/>
        <v>100</v>
      </c>
      <c r="Q119">
        <f t="shared" si="9"/>
        <v>167.49</v>
      </c>
      <c r="R119" t="s">
        <v>8308</v>
      </c>
      <c r="S119" t="s">
        <v>8310</v>
      </c>
      <c r="T119" s="13">
        <f t="shared" si="10"/>
        <v>40248.834999999999</v>
      </c>
      <c r="U119" s="13">
        <f t="shared" si="11"/>
        <v>40338.791666666664</v>
      </c>
      <c r="V119">
        <f t="shared" si="12"/>
        <v>2010</v>
      </c>
      <c r="W119" t="str">
        <f t="shared" si="13"/>
        <v>shorts</v>
      </c>
      <c r="X119" t="str">
        <f t="shared" si="14"/>
        <v>UnderFunded</v>
      </c>
      <c r="Y119" s="12" t="b">
        <f t="shared" si="15"/>
        <v>0</v>
      </c>
    </row>
    <row r="120" spans="1:25" ht="28.8" hidden="1">
      <c r="A120">
        <v>118</v>
      </c>
      <c r="B120" s="1" t="s">
        <v>120</v>
      </c>
      <c r="C120" s="1" t="s">
        <v>4229</v>
      </c>
      <c r="D120" s="21" t="b" cm="1">
        <f t="array" ref="D120">IF(OR(ISNUMBER(SEARCH({" COMEDY "," fun "," laugh ","hilarious"}," "&amp;B120:C120&amp;" "))),"Comedy",IF(OR(ISNUMBER(SEARCH({" sad "," thriller "," crime"," murder "," dark "," revenge "}," "&amp;B120:C120&amp;" "))),"thriller",IF(OR(ISNUMBER(SEARCH({" strange "," evil "," horror "," dark "," strange"}," "&amp;B120:C120&amp;" "))),"horror",IF(OR(ISNUMBER(SEARCH({" food "," kitchen "," yummy "," gourmet "," dining","bbq"}," "&amp;B120:C120&amp;" "))),"food"))))</f>
        <v>0</v>
      </c>
      <c r="E120" s="3">
        <v>5000</v>
      </c>
      <c r="F120" s="4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8"/>
        <v>113</v>
      </c>
      <c r="Q120">
        <f t="shared" si="9"/>
        <v>144.91</v>
      </c>
      <c r="R120" t="s">
        <v>8308</v>
      </c>
      <c r="S120" t="s">
        <v>8310</v>
      </c>
      <c r="T120" s="13">
        <f t="shared" si="10"/>
        <v>40723.053657407407</v>
      </c>
      <c r="U120" s="13">
        <f t="shared" si="11"/>
        <v>40753.053657407407</v>
      </c>
      <c r="V120">
        <f t="shared" si="12"/>
        <v>2011</v>
      </c>
      <c r="W120" t="str">
        <f t="shared" si="13"/>
        <v>shorts</v>
      </c>
      <c r="X120" t="str">
        <f t="shared" si="14"/>
        <v>ExceededGoal</v>
      </c>
      <c r="Y120" s="12" t="b">
        <f t="shared" si="15"/>
        <v>0</v>
      </c>
    </row>
    <row r="121" spans="1:25" ht="43.2" hidden="1">
      <c r="A121">
        <v>119</v>
      </c>
      <c r="B121" s="1" t="s">
        <v>121</v>
      </c>
      <c r="C121" s="1" t="s">
        <v>4230</v>
      </c>
      <c r="D121" s="21" t="b" cm="1">
        <f t="array" ref="D121">IF(OR(ISNUMBER(SEARCH({" COMEDY "," fun "," laugh ","hilarious"}," "&amp;B121:C121&amp;" "))),"Comedy",IF(OR(ISNUMBER(SEARCH({" sad "," thriller "," crime"," murder "," dark "," revenge "}," "&amp;B121:C121&amp;" "))),"thriller",IF(OR(ISNUMBER(SEARCH({" strange "," evil "," horror "," dark "," strange"}," "&amp;B121:C121&amp;" "))),"horror",IF(OR(ISNUMBER(SEARCH({" food "," kitchen "," yummy "," gourmet "," dining","bbq"}," "&amp;B121:C121&amp;" "))),"food"))))</f>
        <v>0</v>
      </c>
      <c r="E121" s="3">
        <v>3250</v>
      </c>
      <c r="F121" s="4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8"/>
        <v>105</v>
      </c>
      <c r="Q121">
        <f t="shared" si="9"/>
        <v>91.84</v>
      </c>
      <c r="R121" t="s">
        <v>8308</v>
      </c>
      <c r="S121" t="s">
        <v>8310</v>
      </c>
      <c r="T121" s="13">
        <f t="shared" si="10"/>
        <v>40739.069282407407</v>
      </c>
      <c r="U121" s="13">
        <f t="shared" si="11"/>
        <v>40768.958333333336</v>
      </c>
      <c r="V121">
        <f t="shared" si="12"/>
        <v>2011</v>
      </c>
      <c r="W121" t="str">
        <f t="shared" si="13"/>
        <v>shorts</v>
      </c>
      <c r="X121" t="str">
        <f t="shared" si="14"/>
        <v>ExceededGoal</v>
      </c>
      <c r="Y121" s="12" t="b">
        <f t="shared" si="15"/>
        <v>0</v>
      </c>
    </row>
    <row r="122" spans="1:25" ht="57.6" hidden="1">
      <c r="A122">
        <v>120</v>
      </c>
      <c r="B122" s="1" t="s">
        <v>122</v>
      </c>
      <c r="C122" s="1" t="s">
        <v>4231</v>
      </c>
      <c r="D122" s="21" t="b" cm="1">
        <f t="array" ref="D122">IF(OR(ISNUMBER(SEARCH({" COMEDY "," fun "," laugh ","hilarious"}," "&amp;B122:C122&amp;" "))),"Comedy",IF(OR(ISNUMBER(SEARCH({" sad "," thriller "," crime"," murder "," dark "," revenge "}," "&amp;B122:C122&amp;" "))),"thriller",IF(OR(ISNUMBER(SEARCH({" strange "," evil "," horror "," dark "," strange"}," "&amp;B122:C122&amp;" "))),"horror",IF(OR(ISNUMBER(SEARCH({" food "," kitchen "," yummy "," gourmet "," dining","bbq"}," "&amp;B122:C122&amp;" "))),"food"))))</f>
        <v>0</v>
      </c>
      <c r="E122" s="3">
        <v>70000</v>
      </c>
      <c r="F122" s="4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8"/>
        <v>0</v>
      </c>
      <c r="Q122">
        <f t="shared" si="9"/>
        <v>10</v>
      </c>
      <c r="R122" t="s">
        <v>8308</v>
      </c>
      <c r="S122" t="s">
        <v>8311</v>
      </c>
      <c r="T122" s="13">
        <f t="shared" si="10"/>
        <v>42616.049849537041</v>
      </c>
      <c r="U122" s="13">
        <f t="shared" si="11"/>
        <v>42646.049849537041</v>
      </c>
      <c r="V122">
        <f t="shared" si="12"/>
        <v>2016</v>
      </c>
      <c r="W122" t="str">
        <f t="shared" si="13"/>
        <v>science fiction</v>
      </c>
      <c r="X122" t="str">
        <f t="shared" si="14"/>
        <v>UnderFunded</v>
      </c>
      <c r="Y122" s="12" t="b">
        <f t="shared" si="15"/>
        <v>0</v>
      </c>
    </row>
    <row r="123" spans="1:25" ht="57.6" hidden="1">
      <c r="A123">
        <v>121</v>
      </c>
      <c r="B123" s="1" t="s">
        <v>123</v>
      </c>
      <c r="C123" s="1" t="s">
        <v>4232</v>
      </c>
      <c r="D123" s="21" t="b" cm="1">
        <f t="array" ref="D123">IF(OR(ISNUMBER(SEARCH({" COMEDY "," fun "," laugh ","hilarious"}," "&amp;B123:C123&amp;" "))),"Comedy",IF(OR(ISNUMBER(SEARCH({" sad "," thriller "," crime"," murder "," dark "," revenge "}," "&amp;B123:C123&amp;" "))),"thriller",IF(OR(ISNUMBER(SEARCH({" strange "," evil "," horror "," dark "," strange"}," "&amp;B123:C123&amp;" "))),"horror",IF(OR(ISNUMBER(SEARCH({" food "," kitchen "," yummy "," gourmet "," dining","bbq"}," "&amp;B123:C123&amp;" "))),"food"))))</f>
        <v>0</v>
      </c>
      <c r="E123" s="3">
        <v>3000</v>
      </c>
      <c r="F123" s="4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8"/>
        <v>0</v>
      </c>
      <c r="Q123">
        <f t="shared" si="9"/>
        <v>1</v>
      </c>
      <c r="R123" t="s">
        <v>8308</v>
      </c>
      <c r="S123" t="s">
        <v>8311</v>
      </c>
      <c r="T123" s="13">
        <f t="shared" si="10"/>
        <v>42096.704976851848</v>
      </c>
      <c r="U123" s="13">
        <f t="shared" si="11"/>
        <v>42112.427777777775</v>
      </c>
      <c r="V123">
        <f t="shared" si="12"/>
        <v>2015</v>
      </c>
      <c r="W123" t="str">
        <f t="shared" si="13"/>
        <v>science fiction</v>
      </c>
      <c r="X123" t="str">
        <f t="shared" si="14"/>
        <v>UnderFunded</v>
      </c>
      <c r="Y123" s="12" t="b">
        <f t="shared" si="15"/>
        <v>0</v>
      </c>
    </row>
    <row r="124" spans="1:25" ht="28.8" hidden="1">
      <c r="A124">
        <v>122</v>
      </c>
      <c r="B124" s="1" t="s">
        <v>124</v>
      </c>
      <c r="C124" s="1" t="s">
        <v>4233</v>
      </c>
      <c r="D124" s="21" t="b" cm="1">
        <f t="array" ref="D124">IF(OR(ISNUMBER(SEARCH({" COMEDY "," fun "," laugh ","hilarious"}," "&amp;B124:C124&amp;" "))),"Comedy",IF(OR(ISNUMBER(SEARCH({" sad "," thriller "," crime"," murder "," dark "," revenge "}," "&amp;B124:C124&amp;" "))),"thriller",IF(OR(ISNUMBER(SEARCH({" strange "," evil "," horror "," dark "," strange"}," "&amp;B124:C124&amp;" "))),"horror",IF(OR(ISNUMBER(SEARCH({" food "," kitchen "," yummy "," gourmet "," dining","bbq"}," "&amp;B124:C124&amp;" "))),"food"))))</f>
        <v>0</v>
      </c>
      <c r="E124" s="3">
        <v>100000000</v>
      </c>
      <c r="F124" s="4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8"/>
        <v>0</v>
      </c>
      <c r="Q124">
        <f t="shared" si="9"/>
        <v>0</v>
      </c>
      <c r="R124" t="s">
        <v>8308</v>
      </c>
      <c r="S124" t="s">
        <v>8311</v>
      </c>
      <c r="T124" s="13">
        <f t="shared" si="10"/>
        <v>42593.431793981479</v>
      </c>
      <c r="U124" s="13">
        <f t="shared" si="11"/>
        <v>42653.431793981479</v>
      </c>
      <c r="V124">
        <f t="shared" si="12"/>
        <v>2016</v>
      </c>
      <c r="W124" t="str">
        <f t="shared" si="13"/>
        <v>science fiction</v>
      </c>
      <c r="X124" t="str">
        <f t="shared" si="14"/>
        <v>UnderFunded</v>
      </c>
      <c r="Y124" s="12" t="b">
        <f t="shared" si="15"/>
        <v>0</v>
      </c>
    </row>
    <row r="125" spans="1:25" ht="43.2" hidden="1">
      <c r="A125">
        <v>123</v>
      </c>
      <c r="B125" s="1" t="s">
        <v>125</v>
      </c>
      <c r="C125" s="1" t="s">
        <v>4234</v>
      </c>
      <c r="D125" s="21" t="b" cm="1">
        <f t="array" ref="D125">IF(OR(ISNUMBER(SEARCH({" COMEDY "," fun "," laugh ","hilarious"}," "&amp;B125:C125&amp;" "))),"Comedy",IF(OR(ISNUMBER(SEARCH({" sad "," thriller "," crime"," murder "," dark "," revenge "}," "&amp;B125:C125&amp;" "))),"thriller",IF(OR(ISNUMBER(SEARCH({" strange "," evil "," horror "," dark "," strange"}," "&amp;B125:C125&amp;" "))),"horror",IF(OR(ISNUMBER(SEARCH({" food "," kitchen "," yummy "," gourmet "," dining","bbq"}," "&amp;B125:C125&amp;" "))),"food"))))</f>
        <v>0</v>
      </c>
      <c r="E125" s="3">
        <v>55000</v>
      </c>
      <c r="F125" s="4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8"/>
        <v>0</v>
      </c>
      <c r="Q125">
        <f t="shared" si="9"/>
        <v>25.17</v>
      </c>
      <c r="R125" t="s">
        <v>8308</v>
      </c>
      <c r="S125" t="s">
        <v>8311</v>
      </c>
      <c r="T125" s="13">
        <f t="shared" si="10"/>
        <v>41904.781990740739</v>
      </c>
      <c r="U125" s="13">
        <f t="shared" si="11"/>
        <v>41940.916666666664</v>
      </c>
      <c r="V125">
        <f t="shared" si="12"/>
        <v>2014</v>
      </c>
      <c r="W125" t="str">
        <f t="shared" si="13"/>
        <v>science fiction</v>
      </c>
      <c r="X125" t="str">
        <f t="shared" si="14"/>
        <v>UnderFunded</v>
      </c>
      <c r="Y125" s="12" t="b">
        <f t="shared" si="15"/>
        <v>0</v>
      </c>
    </row>
    <row r="126" spans="1:25" ht="43.2" hidden="1">
      <c r="A126">
        <v>124</v>
      </c>
      <c r="B126" s="1" t="s">
        <v>126</v>
      </c>
      <c r="C126" s="1" t="s">
        <v>4235</v>
      </c>
      <c r="D126" s="21" t="b" cm="1">
        <f t="array" ref="D126">IF(OR(ISNUMBER(SEARCH({" COMEDY "," fun "," laugh ","hilarious"}," "&amp;B126:C126&amp;" "))),"Comedy",IF(OR(ISNUMBER(SEARCH({" sad "," thriller "," crime"," murder "," dark "," revenge "}," "&amp;B126:C126&amp;" "))),"thriller",IF(OR(ISNUMBER(SEARCH({" strange "," evil "," horror "," dark "," strange"}," "&amp;B126:C126&amp;" "))),"horror",IF(OR(ISNUMBER(SEARCH({" food "," kitchen "," yummy "," gourmet "," dining","bbq"}," "&amp;B126:C126&amp;" "))),"food"))))</f>
        <v>0</v>
      </c>
      <c r="E126" s="3">
        <v>4000</v>
      </c>
      <c r="F126" s="4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8"/>
        <v>0</v>
      </c>
      <c r="Q126">
        <f t="shared" si="9"/>
        <v>0</v>
      </c>
      <c r="R126" t="s">
        <v>8308</v>
      </c>
      <c r="S126" t="s">
        <v>8311</v>
      </c>
      <c r="T126" s="13">
        <f t="shared" si="10"/>
        <v>42114.928726851853</v>
      </c>
      <c r="U126" s="13">
        <f t="shared" si="11"/>
        <v>42139.928726851853</v>
      </c>
      <c r="V126">
        <f t="shared" si="12"/>
        <v>2015</v>
      </c>
      <c r="W126" t="str">
        <f t="shared" si="13"/>
        <v>science fiction</v>
      </c>
      <c r="X126" t="str">
        <f t="shared" si="14"/>
        <v>UnderFunded</v>
      </c>
      <c r="Y126" s="12" t="b">
        <f t="shared" si="15"/>
        <v>0</v>
      </c>
    </row>
    <row r="127" spans="1:25" ht="43.2" hidden="1">
      <c r="A127">
        <v>125</v>
      </c>
      <c r="B127" s="1" t="s">
        <v>127</v>
      </c>
      <c r="C127" s="1" t="s">
        <v>4236</v>
      </c>
      <c r="D127" s="21" t="b" cm="1">
        <f t="array" ref="D127">IF(OR(ISNUMBER(SEARCH({" COMEDY "," fun "," laugh ","hilarious"}," "&amp;B127:C127&amp;" "))),"Comedy",IF(OR(ISNUMBER(SEARCH({" sad "," thriller "," crime"," murder "," dark "," revenge "}," "&amp;B127:C127&amp;" "))),"thriller",IF(OR(ISNUMBER(SEARCH({" strange "," evil "," horror "," dark "," strange"}," "&amp;B127:C127&amp;" "))),"horror",IF(OR(ISNUMBER(SEARCH({" food "," kitchen "," yummy "," gourmet "," dining","bbq"}," "&amp;B127:C127&amp;" "))),"food"))))</f>
        <v>0</v>
      </c>
      <c r="E127" s="3">
        <v>500</v>
      </c>
      <c r="F127" s="4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8"/>
        <v>14</v>
      </c>
      <c r="Q127">
        <f t="shared" si="9"/>
        <v>11.67</v>
      </c>
      <c r="R127" t="s">
        <v>8308</v>
      </c>
      <c r="S127" t="s">
        <v>8311</v>
      </c>
      <c r="T127" s="13">
        <f t="shared" si="10"/>
        <v>42709.993981481486</v>
      </c>
      <c r="U127" s="13">
        <f t="shared" si="11"/>
        <v>42769.993981481486</v>
      </c>
      <c r="V127">
        <f t="shared" si="12"/>
        <v>2016</v>
      </c>
      <c r="W127" t="str">
        <f t="shared" si="13"/>
        <v>science fiction</v>
      </c>
      <c r="X127" t="str">
        <f t="shared" si="14"/>
        <v>UnderFunded</v>
      </c>
      <c r="Y127" s="12" t="b">
        <f t="shared" si="15"/>
        <v>0</v>
      </c>
    </row>
    <row r="128" spans="1:25" ht="43.2" hidden="1">
      <c r="A128">
        <v>126</v>
      </c>
      <c r="B128" s="1" t="s">
        <v>128</v>
      </c>
      <c r="C128" s="1" t="s">
        <v>4237</v>
      </c>
      <c r="D128" s="21" t="b" cm="1">
        <f t="array" ref="D128">IF(OR(ISNUMBER(SEARCH({" COMEDY "," fun "," laugh ","hilarious"}," "&amp;B128:C128&amp;" "))),"Comedy",IF(OR(ISNUMBER(SEARCH({" sad "," thriller "," crime"," murder "," dark "," revenge "}," "&amp;B128:C128&amp;" "))),"thriller",IF(OR(ISNUMBER(SEARCH({" strange "," evil "," horror "," dark "," strange"}," "&amp;B128:C128&amp;" "))),"horror",IF(OR(ISNUMBER(SEARCH({" food "," kitchen "," yummy "," gourmet "," dining","bbq"}," "&amp;B128:C128&amp;" "))),"food"))))</f>
        <v>0</v>
      </c>
      <c r="E128" s="3">
        <v>25000</v>
      </c>
      <c r="F128" s="4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8"/>
        <v>6</v>
      </c>
      <c r="Q128">
        <f t="shared" si="9"/>
        <v>106.69</v>
      </c>
      <c r="R128" t="s">
        <v>8308</v>
      </c>
      <c r="S128" t="s">
        <v>8311</v>
      </c>
      <c r="T128" s="13">
        <f t="shared" si="10"/>
        <v>42135.589548611111</v>
      </c>
      <c r="U128" s="13">
        <f t="shared" si="11"/>
        <v>42166.083333333328</v>
      </c>
      <c r="V128">
        <f t="shared" si="12"/>
        <v>2015</v>
      </c>
      <c r="W128" t="str">
        <f t="shared" si="13"/>
        <v>science fiction</v>
      </c>
      <c r="X128" t="str">
        <f t="shared" si="14"/>
        <v>UnderFunded</v>
      </c>
      <c r="Y128" s="12" t="b">
        <f t="shared" si="15"/>
        <v>0</v>
      </c>
    </row>
    <row r="129" spans="1:25" ht="43.2" hidden="1">
      <c r="A129">
        <v>127</v>
      </c>
      <c r="B129" s="1" t="s">
        <v>129</v>
      </c>
      <c r="C129" s="1" t="s">
        <v>4238</v>
      </c>
      <c r="D129" s="21" t="b" cm="1">
        <f t="array" ref="D129">IF(OR(ISNUMBER(SEARCH({" COMEDY "," fun "," laugh ","hilarious"}," "&amp;B129:C129&amp;" "))),"Comedy",IF(OR(ISNUMBER(SEARCH({" sad "," thriller "," crime"," murder "," dark "," revenge "}," "&amp;B129:C129&amp;" "))),"thriller",IF(OR(ISNUMBER(SEARCH({" strange "," evil "," horror "," dark "," strange"}," "&amp;B129:C129&amp;" "))),"horror",IF(OR(ISNUMBER(SEARCH({" food "," kitchen "," yummy "," gourmet "," dining","bbq"}," "&amp;B129:C129&amp;" "))),"food"))))</f>
        <v>0</v>
      </c>
      <c r="E129" s="3">
        <v>8000</v>
      </c>
      <c r="F129" s="4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8"/>
        <v>2</v>
      </c>
      <c r="Q129">
        <f t="shared" si="9"/>
        <v>47.5</v>
      </c>
      <c r="R129" t="s">
        <v>8308</v>
      </c>
      <c r="S129" t="s">
        <v>8311</v>
      </c>
      <c r="T129" s="13">
        <f t="shared" si="10"/>
        <v>42067.62431712963</v>
      </c>
      <c r="U129" s="13">
        <f t="shared" si="11"/>
        <v>42097.582650462966</v>
      </c>
      <c r="V129">
        <f t="shared" si="12"/>
        <v>2015</v>
      </c>
      <c r="W129" t="str">
        <f t="shared" si="13"/>
        <v>science fiction</v>
      </c>
      <c r="X129" t="str">
        <f t="shared" si="14"/>
        <v>UnderFunded</v>
      </c>
      <c r="Y129" s="12" t="b">
        <f t="shared" si="15"/>
        <v>0</v>
      </c>
    </row>
    <row r="130" spans="1:25" ht="28.8" hidden="1">
      <c r="A130">
        <v>128</v>
      </c>
      <c r="B130" s="1" t="s">
        <v>130</v>
      </c>
      <c r="C130" s="1" t="s">
        <v>4239</v>
      </c>
      <c r="D130" s="21" t="b" cm="1">
        <f t="array" ref="D130">IF(OR(ISNUMBER(SEARCH({" COMEDY "," fun "," laugh ","hilarious"}," "&amp;B130:C130&amp;" "))),"Comedy",IF(OR(ISNUMBER(SEARCH({" sad "," thriller "," crime"," murder "," dark "," revenge "}," "&amp;B130:C130&amp;" "))),"thriller",IF(OR(ISNUMBER(SEARCH({" strange "," evil "," horror "," dark "," strange"}," "&amp;B130:C130&amp;" "))),"horror",IF(OR(ISNUMBER(SEARCH({" food "," kitchen "," yummy "," gourmet "," dining","bbq"}," "&amp;B130:C130&amp;" "))),"food"))))</f>
        <v>0</v>
      </c>
      <c r="E130" s="3">
        <v>100000</v>
      </c>
      <c r="F130" s="4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8"/>
        <v>2</v>
      </c>
      <c r="Q130">
        <f t="shared" si="9"/>
        <v>311.17</v>
      </c>
      <c r="R130" t="s">
        <v>8308</v>
      </c>
      <c r="S130" t="s">
        <v>8311</v>
      </c>
      <c r="T130" s="13">
        <f t="shared" si="10"/>
        <v>42628.22792824074</v>
      </c>
      <c r="U130" s="13">
        <f t="shared" si="11"/>
        <v>42663.22792824074</v>
      </c>
      <c r="V130">
        <f t="shared" si="12"/>
        <v>2016</v>
      </c>
      <c r="W130" t="str">
        <f t="shared" si="13"/>
        <v>science fiction</v>
      </c>
      <c r="X130" t="str">
        <f t="shared" si="14"/>
        <v>UnderFunded</v>
      </c>
      <c r="Y130" s="12" t="b">
        <f t="shared" si="15"/>
        <v>0</v>
      </c>
    </row>
    <row r="131" spans="1:25" ht="57.6" hidden="1">
      <c r="A131">
        <v>129</v>
      </c>
      <c r="B131" s="1" t="s">
        <v>131</v>
      </c>
      <c r="C131" s="1" t="s">
        <v>4240</v>
      </c>
      <c r="D131" s="21" t="b" cm="1">
        <f t="array" ref="D131">IF(OR(ISNUMBER(SEARCH({" COMEDY "," fun "," laugh ","hilarious"}," "&amp;B131:C131&amp;" "))),"Comedy",IF(OR(ISNUMBER(SEARCH({" sad "," thriller "," crime"," murder "," dark "," revenge "}," "&amp;B131:C131&amp;" "))),"thriller",IF(OR(ISNUMBER(SEARCH({" strange "," evil "," horror "," dark "," strange"}," "&amp;B131:C131&amp;" "))),"horror",IF(OR(ISNUMBER(SEARCH({" food "," kitchen "," yummy "," gourmet "," dining","bbq"}," "&amp;B131:C131&amp;" "))),"food"))))</f>
        <v>0</v>
      </c>
      <c r="E131" s="3">
        <v>20000</v>
      </c>
      <c r="F131" s="4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6">IFERROR(ROUND((F131/E131)*100,0),0)</f>
        <v>0</v>
      </c>
      <c r="Q131">
        <f t="shared" ref="Q131:Q194" si="17">IFERROR(ROUND(F131/M131,2),0)</f>
        <v>0</v>
      </c>
      <c r="R131" t="s">
        <v>8308</v>
      </c>
      <c r="S131" t="s">
        <v>8311</v>
      </c>
      <c r="T131" s="13">
        <f t="shared" ref="T131:T194" si="18">(((K131/60)/60)/24)+DATE(1970,1,1)</f>
        <v>41882.937303240738</v>
      </c>
      <c r="U131" s="13">
        <f t="shared" ref="U131:U194" si="19">(((J131/60)/60)/24)+DATE(1970,1,1)</f>
        <v>41942.937303240738</v>
      </c>
      <c r="V131">
        <f t="shared" ref="V131:V194" si="20">YEAR(T131)</f>
        <v>2014</v>
      </c>
      <c r="W131" t="str">
        <f t="shared" ref="W131:W194" si="21">IF(OR(S131="musical","space"),"Musical and Spaces",S131)</f>
        <v>science fiction</v>
      </c>
      <c r="X131" t="str">
        <f t="shared" ref="X131:X194" si="22">IF(P131-100&gt;0,"ExceededGoal","UnderFunded")</f>
        <v>UnderFunded</v>
      </c>
      <c r="Y131" s="12" t="b">
        <f t="shared" ref="Y131:Y194" si="23">IFERROR(IF(R131="theater",ROUND(F131/M131,2)),0)</f>
        <v>0</v>
      </c>
    </row>
    <row r="132" spans="1:25" ht="43.2" hidden="1">
      <c r="A132">
        <v>130</v>
      </c>
      <c r="B132" s="1" t="s">
        <v>132</v>
      </c>
      <c r="C132" s="1" t="s">
        <v>4241</v>
      </c>
      <c r="D132" s="21" t="b" cm="1">
        <f t="array" ref="D132">IF(OR(ISNUMBER(SEARCH({" COMEDY "," fun "," laugh ","hilarious"}," "&amp;B132:C132&amp;" "))),"Comedy",IF(OR(ISNUMBER(SEARCH({" sad "," thriller "," crime"," murder "," dark "," revenge "}," "&amp;B132:C132&amp;" "))),"thriller",IF(OR(ISNUMBER(SEARCH({" strange "," evil "," horror "," dark "," strange"}," "&amp;B132:C132&amp;" "))),"horror",IF(OR(ISNUMBER(SEARCH({" food "," kitchen "," yummy "," gourmet "," dining","bbq"}," "&amp;B132:C132&amp;" "))),"food"))))</f>
        <v>0</v>
      </c>
      <c r="E132" s="3">
        <v>600</v>
      </c>
      <c r="F132" s="4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6"/>
        <v>0</v>
      </c>
      <c r="Q132">
        <f t="shared" si="17"/>
        <v>0</v>
      </c>
      <c r="R132" t="s">
        <v>8308</v>
      </c>
      <c r="S132" t="s">
        <v>8311</v>
      </c>
      <c r="T132" s="13">
        <f t="shared" si="18"/>
        <v>41778.915416666663</v>
      </c>
      <c r="U132" s="13">
        <f t="shared" si="19"/>
        <v>41806.844444444447</v>
      </c>
      <c r="V132">
        <f t="shared" si="20"/>
        <v>2014</v>
      </c>
      <c r="W132" t="str">
        <f t="shared" si="21"/>
        <v>science fiction</v>
      </c>
      <c r="X132" t="str">
        <f t="shared" si="22"/>
        <v>UnderFunded</v>
      </c>
      <c r="Y132" s="12" t="b">
        <f t="shared" si="23"/>
        <v>0</v>
      </c>
    </row>
    <row r="133" spans="1:25" hidden="1">
      <c r="A133">
        <v>131</v>
      </c>
      <c r="B133" s="1" t="s">
        <v>133</v>
      </c>
      <c r="C133" s="1" t="s">
        <v>4242</v>
      </c>
      <c r="D133" s="21" t="b" cm="1">
        <f t="array" ref="D133">IF(OR(ISNUMBER(SEARCH({" COMEDY "," fun "," laugh ","hilarious"}," "&amp;B133:C133&amp;" "))),"Comedy",IF(OR(ISNUMBER(SEARCH({" sad "," thriller "," crime"," murder "," dark "," revenge "}," "&amp;B133:C133&amp;" "))),"thriller",IF(OR(ISNUMBER(SEARCH({" strange "," evil "," horror "," dark "," strange"}," "&amp;B133:C133&amp;" "))),"horror",IF(OR(ISNUMBER(SEARCH({" food "," kitchen "," yummy "," gourmet "," dining","bbq"}," "&amp;B133:C133&amp;" "))),"food"))))</f>
        <v>0</v>
      </c>
      <c r="E133" s="3">
        <v>1200</v>
      </c>
      <c r="F133" s="4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6"/>
        <v>0</v>
      </c>
      <c r="Q133">
        <f t="shared" si="17"/>
        <v>0</v>
      </c>
      <c r="R133" t="s">
        <v>8308</v>
      </c>
      <c r="S133" t="s">
        <v>8311</v>
      </c>
      <c r="T133" s="13">
        <f t="shared" si="18"/>
        <v>42541.837511574078</v>
      </c>
      <c r="U133" s="13">
        <f t="shared" si="19"/>
        <v>42557</v>
      </c>
      <c r="V133">
        <f t="shared" si="20"/>
        <v>2016</v>
      </c>
      <c r="W133" t="str">
        <f t="shared" si="21"/>
        <v>science fiction</v>
      </c>
      <c r="X133" t="str">
        <f t="shared" si="22"/>
        <v>UnderFunded</v>
      </c>
      <c r="Y133" s="12" t="b">
        <f t="shared" si="23"/>
        <v>0</v>
      </c>
    </row>
    <row r="134" spans="1:25" ht="43.2" hidden="1">
      <c r="A134">
        <v>132</v>
      </c>
      <c r="B134" s="1" t="s">
        <v>134</v>
      </c>
      <c r="C134" s="1" t="s">
        <v>4243</v>
      </c>
      <c r="D134" s="21" t="b" cm="1">
        <f t="array" ref="D134">IF(OR(ISNUMBER(SEARCH({" COMEDY "," fun "," laugh ","hilarious"}," "&amp;B134:C134&amp;" "))),"Comedy",IF(OR(ISNUMBER(SEARCH({" sad "," thriller "," crime"," murder "," dark "," revenge "}," "&amp;B134:C134&amp;" "))),"thriller",IF(OR(ISNUMBER(SEARCH({" strange "," evil "," horror "," dark "," strange"}," "&amp;B134:C134&amp;" "))),"horror",IF(OR(ISNUMBER(SEARCH({" food "," kitchen "," yummy "," gourmet "," dining","bbq"}," "&amp;B134:C134&amp;" "))),"food"))))</f>
        <v>0</v>
      </c>
      <c r="E134" s="3">
        <v>80000</v>
      </c>
      <c r="F134" s="4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6"/>
        <v>10</v>
      </c>
      <c r="Q134">
        <f t="shared" si="17"/>
        <v>94.51</v>
      </c>
      <c r="R134" t="s">
        <v>8308</v>
      </c>
      <c r="S134" t="s">
        <v>8311</v>
      </c>
      <c r="T134" s="13">
        <f t="shared" si="18"/>
        <v>41905.812581018516</v>
      </c>
      <c r="U134" s="13">
        <f t="shared" si="19"/>
        <v>41950.854247685187</v>
      </c>
      <c r="V134">
        <f t="shared" si="20"/>
        <v>2014</v>
      </c>
      <c r="W134" t="str">
        <f t="shared" si="21"/>
        <v>science fiction</v>
      </c>
      <c r="X134" t="str">
        <f t="shared" si="22"/>
        <v>UnderFunded</v>
      </c>
      <c r="Y134" s="12" t="b">
        <f t="shared" si="23"/>
        <v>0</v>
      </c>
    </row>
    <row r="135" spans="1:25" ht="28.8" hidden="1">
      <c r="A135">
        <v>133</v>
      </c>
      <c r="B135" s="1" t="s">
        <v>135</v>
      </c>
      <c r="C135" s="1" t="s">
        <v>4244</v>
      </c>
      <c r="D135" s="21" t="b" cm="1">
        <f t="array" ref="D135">IF(OR(ISNUMBER(SEARCH({" COMEDY "," fun "," laugh ","hilarious"}," "&amp;B135:C135&amp;" "))),"Comedy",IF(OR(ISNUMBER(SEARCH({" sad "," thriller "," crime"," murder "," dark "," revenge "}," "&amp;B135:C135&amp;" "))),"thriller",IF(OR(ISNUMBER(SEARCH({" strange "," evil "," horror "," dark "," strange"}," "&amp;B135:C135&amp;" "))),"horror",IF(OR(ISNUMBER(SEARCH({" food "," kitchen "," yummy "," gourmet "," dining","bbq"}," "&amp;B135:C135&amp;" "))),"food"))))</f>
        <v>0</v>
      </c>
      <c r="E135" s="3">
        <v>71764</v>
      </c>
      <c r="F135" s="4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6"/>
        <v>0</v>
      </c>
      <c r="Q135">
        <f t="shared" si="17"/>
        <v>0</v>
      </c>
      <c r="R135" t="s">
        <v>8308</v>
      </c>
      <c r="S135" t="s">
        <v>8311</v>
      </c>
      <c r="T135" s="13">
        <f t="shared" si="18"/>
        <v>42491.80768518518</v>
      </c>
      <c r="U135" s="13">
        <f t="shared" si="19"/>
        <v>42521.729861111111</v>
      </c>
      <c r="V135">
        <f t="shared" si="20"/>
        <v>2016</v>
      </c>
      <c r="W135" t="str">
        <f t="shared" si="21"/>
        <v>science fiction</v>
      </c>
      <c r="X135" t="str">
        <f t="shared" si="22"/>
        <v>UnderFunded</v>
      </c>
      <c r="Y135" s="12" t="b">
        <f t="shared" si="23"/>
        <v>0</v>
      </c>
    </row>
    <row r="136" spans="1:25" ht="28.8" hidden="1">
      <c r="A136">
        <v>134</v>
      </c>
      <c r="B136" s="1" t="s">
        <v>136</v>
      </c>
      <c r="C136" s="1" t="s">
        <v>4245</v>
      </c>
      <c r="D136" s="21" t="b" cm="1">
        <f t="array" ref="D136">IF(OR(ISNUMBER(SEARCH({" COMEDY "," fun "," laugh ","hilarious"}," "&amp;B136:C136&amp;" "))),"Comedy",IF(OR(ISNUMBER(SEARCH({" sad "," thriller "," crime"," murder "," dark "," revenge "}," "&amp;B136:C136&amp;" "))),"thriller",IF(OR(ISNUMBER(SEARCH({" strange "," evil "," horror "," dark "," strange"}," "&amp;B136:C136&amp;" "))),"horror",IF(OR(ISNUMBER(SEARCH({" food "," kitchen "," yummy "," gourmet "," dining","bbq"}," "&amp;B136:C136&amp;" "))),"food"))))</f>
        <v>0</v>
      </c>
      <c r="E136" s="3">
        <v>5000</v>
      </c>
      <c r="F136" s="4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6"/>
        <v>0</v>
      </c>
      <c r="Q136">
        <f t="shared" si="17"/>
        <v>0</v>
      </c>
      <c r="R136" t="s">
        <v>8308</v>
      </c>
      <c r="S136" t="s">
        <v>8311</v>
      </c>
      <c r="T136" s="13">
        <f t="shared" si="18"/>
        <v>42221.909930555557</v>
      </c>
      <c r="U136" s="13">
        <f t="shared" si="19"/>
        <v>42251.708333333328</v>
      </c>
      <c r="V136">
        <f t="shared" si="20"/>
        <v>2015</v>
      </c>
      <c r="W136" t="str">
        <f t="shared" si="21"/>
        <v>science fiction</v>
      </c>
      <c r="X136" t="str">
        <f t="shared" si="22"/>
        <v>UnderFunded</v>
      </c>
      <c r="Y136" s="12" t="b">
        <f t="shared" si="23"/>
        <v>0</v>
      </c>
    </row>
    <row r="137" spans="1:25" ht="43.2" hidden="1">
      <c r="A137">
        <v>135</v>
      </c>
      <c r="B137" s="1" t="s">
        <v>137</v>
      </c>
      <c r="C137" s="1" t="s">
        <v>4246</v>
      </c>
      <c r="D137" s="21" t="b" cm="1">
        <f t="array" ref="D137">IF(OR(ISNUMBER(SEARCH({" COMEDY "," fun "," laugh ","hilarious"}," "&amp;B137:C137&amp;" "))),"Comedy",IF(OR(ISNUMBER(SEARCH({" sad "," thriller "," crime"," murder "," dark "," revenge "}," "&amp;B137:C137&amp;" "))),"thriller",IF(OR(ISNUMBER(SEARCH({" strange "," evil "," horror "," dark "," strange"}," "&amp;B137:C137&amp;" "))),"horror",IF(OR(ISNUMBER(SEARCH({" food "," kitchen "," yummy "," gourmet "," dining","bbq"}," "&amp;B137:C137&amp;" "))),"food"))))</f>
        <v>0</v>
      </c>
      <c r="E137" s="3">
        <v>3000</v>
      </c>
      <c r="F137" s="4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6"/>
        <v>13</v>
      </c>
      <c r="Q137">
        <f t="shared" si="17"/>
        <v>80.599999999999994</v>
      </c>
      <c r="R137" t="s">
        <v>8308</v>
      </c>
      <c r="S137" t="s">
        <v>8311</v>
      </c>
      <c r="T137" s="13">
        <f t="shared" si="18"/>
        <v>41788.381909722222</v>
      </c>
      <c r="U137" s="13">
        <f t="shared" si="19"/>
        <v>41821.791666666664</v>
      </c>
      <c r="V137">
        <f t="shared" si="20"/>
        <v>2014</v>
      </c>
      <c r="W137" t="str">
        <f t="shared" si="21"/>
        <v>science fiction</v>
      </c>
      <c r="X137" t="str">
        <f t="shared" si="22"/>
        <v>UnderFunded</v>
      </c>
      <c r="Y137" s="12" t="b">
        <f t="shared" si="23"/>
        <v>0</v>
      </c>
    </row>
    <row r="138" spans="1:25" ht="57.6" hidden="1">
      <c r="A138">
        <v>136</v>
      </c>
      <c r="B138" s="1" t="s">
        <v>138</v>
      </c>
      <c r="C138" s="1" t="s">
        <v>4232</v>
      </c>
      <c r="D138" s="21" t="b" cm="1">
        <f t="array" ref="D138">IF(OR(ISNUMBER(SEARCH({" COMEDY "," fun "," laugh ","hilarious"}," "&amp;B138:C138&amp;" "))),"Comedy",IF(OR(ISNUMBER(SEARCH({" sad "," thriller "," crime"," murder "," dark "," revenge "}," "&amp;B138:C138&amp;" "))),"thriller",IF(OR(ISNUMBER(SEARCH({" strange "," evil "," horror "," dark "," strange"}," "&amp;B138:C138&amp;" "))),"horror",IF(OR(ISNUMBER(SEARCH({" food "," kitchen "," yummy "," gourmet "," dining","bbq"}," "&amp;B138:C138&amp;" "))),"food"))))</f>
        <v>0</v>
      </c>
      <c r="E138" s="3">
        <v>3000</v>
      </c>
      <c r="F138" s="4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6"/>
        <v>0</v>
      </c>
      <c r="Q138">
        <f t="shared" si="17"/>
        <v>0</v>
      </c>
      <c r="R138" t="s">
        <v>8308</v>
      </c>
      <c r="S138" t="s">
        <v>8311</v>
      </c>
      <c r="T138" s="13">
        <f t="shared" si="18"/>
        <v>42096.410115740742</v>
      </c>
      <c r="U138" s="13">
        <f t="shared" si="19"/>
        <v>42140.427777777775</v>
      </c>
      <c r="V138">
        <f t="shared" si="20"/>
        <v>2015</v>
      </c>
      <c r="W138" t="str">
        <f t="shared" si="21"/>
        <v>science fiction</v>
      </c>
      <c r="X138" t="str">
        <f t="shared" si="22"/>
        <v>UnderFunded</v>
      </c>
      <c r="Y138" s="12" t="b">
        <f t="shared" si="23"/>
        <v>0</v>
      </c>
    </row>
    <row r="139" spans="1:25" ht="43.2" hidden="1">
      <c r="A139">
        <v>137</v>
      </c>
      <c r="B139" s="1" t="s">
        <v>139</v>
      </c>
      <c r="C139" s="1" t="s">
        <v>4247</v>
      </c>
      <c r="D139" s="21" t="b" cm="1">
        <f t="array" ref="D139">IF(OR(ISNUMBER(SEARCH({" COMEDY "," fun "," laugh ","hilarious"}," "&amp;B139:C139&amp;" "))),"Comedy",IF(OR(ISNUMBER(SEARCH({" sad "," thriller "," crime"," murder "," dark "," revenge "}," "&amp;B139:C139&amp;" "))),"thriller",IF(OR(ISNUMBER(SEARCH({" strange "," evil "," horror "," dark "," strange"}," "&amp;B139:C139&amp;" "))),"horror",IF(OR(ISNUMBER(SEARCH({" food "," kitchen "," yummy "," gourmet "," dining","bbq"}," "&amp;B139:C139&amp;" "))),"food"))))</f>
        <v>0</v>
      </c>
      <c r="E139" s="3">
        <v>55000</v>
      </c>
      <c r="F139" s="4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6"/>
        <v>0</v>
      </c>
      <c r="Q139">
        <f t="shared" si="17"/>
        <v>0</v>
      </c>
      <c r="R139" t="s">
        <v>8308</v>
      </c>
      <c r="S139" t="s">
        <v>8311</v>
      </c>
      <c r="T139" s="13">
        <f t="shared" si="18"/>
        <v>42239.573993055557</v>
      </c>
      <c r="U139" s="13">
        <f t="shared" si="19"/>
        <v>42289.573993055557</v>
      </c>
      <c r="V139">
        <f t="shared" si="20"/>
        <v>2015</v>
      </c>
      <c r="W139" t="str">
        <f t="shared" si="21"/>
        <v>science fiction</v>
      </c>
      <c r="X139" t="str">
        <f t="shared" si="22"/>
        <v>UnderFunded</v>
      </c>
      <c r="Y139" s="12" t="b">
        <f t="shared" si="23"/>
        <v>0</v>
      </c>
    </row>
    <row r="140" spans="1:25" ht="43.2" hidden="1">
      <c r="A140">
        <v>138</v>
      </c>
      <c r="B140" s="1" t="s">
        <v>140</v>
      </c>
      <c r="C140" s="1" t="s">
        <v>4248</v>
      </c>
      <c r="D140" s="21" t="b" cm="1">
        <f t="array" ref="D140">IF(OR(ISNUMBER(SEARCH({" COMEDY "," fun "," laugh ","hilarious"}," "&amp;B140:C140&amp;" "))),"Comedy",IF(OR(ISNUMBER(SEARCH({" sad "," thriller "," crime"," murder "," dark "," revenge "}," "&amp;B140:C140&amp;" "))),"thriller",IF(OR(ISNUMBER(SEARCH({" strange "," evil "," horror "," dark "," strange"}," "&amp;B140:C140&amp;" "))),"horror",IF(OR(ISNUMBER(SEARCH({" food "," kitchen "," yummy "," gourmet "," dining","bbq"}," "&amp;B140:C140&amp;" "))),"food"))))</f>
        <v>0</v>
      </c>
      <c r="E140" s="3">
        <v>150000</v>
      </c>
      <c r="F140" s="4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6"/>
        <v>3</v>
      </c>
      <c r="Q140">
        <f t="shared" si="17"/>
        <v>81.239999999999995</v>
      </c>
      <c r="R140" t="s">
        <v>8308</v>
      </c>
      <c r="S140" t="s">
        <v>8311</v>
      </c>
      <c r="T140" s="13">
        <f t="shared" si="18"/>
        <v>42186.257418981477</v>
      </c>
      <c r="U140" s="13">
        <f t="shared" si="19"/>
        <v>42217.207638888889</v>
      </c>
      <c r="V140">
        <f t="shared" si="20"/>
        <v>2015</v>
      </c>
      <c r="W140" t="str">
        <f t="shared" si="21"/>
        <v>science fiction</v>
      </c>
      <c r="X140" t="str">
        <f t="shared" si="22"/>
        <v>UnderFunded</v>
      </c>
      <c r="Y140" s="12" t="b">
        <f t="shared" si="23"/>
        <v>0</v>
      </c>
    </row>
    <row r="141" spans="1:25" ht="43.2" hidden="1">
      <c r="A141">
        <v>139</v>
      </c>
      <c r="B141" s="1" t="s">
        <v>141</v>
      </c>
      <c r="C141" s="1" t="s">
        <v>4249</v>
      </c>
      <c r="D141" s="21" t="b" cm="1">
        <f t="array" ref="D141">IF(OR(ISNUMBER(SEARCH({" COMEDY "," fun "," laugh ","hilarious"}," "&amp;B141:C141&amp;" "))),"Comedy",IF(OR(ISNUMBER(SEARCH({" sad "," thriller "," crime"," murder "," dark "," revenge "}," "&amp;B141:C141&amp;" "))),"thriller",IF(OR(ISNUMBER(SEARCH({" strange "," evil "," horror "," dark "," strange"}," "&amp;B141:C141&amp;" "))),"horror",IF(OR(ISNUMBER(SEARCH({" food "," kitchen "," yummy "," gourmet "," dining","bbq"}," "&amp;B141:C141&amp;" "))),"food"))))</f>
        <v>0</v>
      </c>
      <c r="E141" s="3">
        <v>500</v>
      </c>
      <c r="F141" s="4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6"/>
        <v>100</v>
      </c>
      <c r="Q141">
        <f t="shared" si="17"/>
        <v>500</v>
      </c>
      <c r="R141" t="s">
        <v>8308</v>
      </c>
      <c r="S141" t="s">
        <v>8311</v>
      </c>
      <c r="T141" s="13">
        <f t="shared" si="18"/>
        <v>42187.920972222222</v>
      </c>
      <c r="U141" s="13">
        <f t="shared" si="19"/>
        <v>42197.920972222222</v>
      </c>
      <c r="V141">
        <f t="shared" si="20"/>
        <v>2015</v>
      </c>
      <c r="W141" t="str">
        <f t="shared" si="21"/>
        <v>science fiction</v>
      </c>
      <c r="X141" t="str">
        <f t="shared" si="22"/>
        <v>UnderFunded</v>
      </c>
      <c r="Y141" s="12" t="b">
        <f t="shared" si="23"/>
        <v>0</v>
      </c>
    </row>
    <row r="142" spans="1:25" ht="43.2" hidden="1">
      <c r="A142">
        <v>140</v>
      </c>
      <c r="B142" s="1" t="s">
        <v>142</v>
      </c>
      <c r="C142" s="1" t="s">
        <v>4250</v>
      </c>
      <c r="D142" s="21" t="b" cm="1">
        <f t="array" ref="D142">IF(OR(ISNUMBER(SEARCH({" COMEDY "," fun "," laugh ","hilarious"}," "&amp;B142:C142&amp;" "))),"Comedy",IF(OR(ISNUMBER(SEARCH({" sad "," thriller "," crime"," murder "," dark "," revenge "}," "&amp;B142:C142&amp;" "))),"thriller",IF(OR(ISNUMBER(SEARCH({" strange "," evil "," horror "," dark "," strange"}," "&amp;B142:C142&amp;" "))),"horror",IF(OR(ISNUMBER(SEARCH({" food "," kitchen "," yummy "," gourmet "," dining","bbq"}," "&amp;B142:C142&amp;" "))),"food"))))</f>
        <v>0</v>
      </c>
      <c r="E142" s="3">
        <v>200000</v>
      </c>
      <c r="F142" s="4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6"/>
        <v>0</v>
      </c>
      <c r="Q142">
        <f t="shared" si="17"/>
        <v>0</v>
      </c>
      <c r="R142" t="s">
        <v>8308</v>
      </c>
      <c r="S142" t="s">
        <v>8311</v>
      </c>
      <c r="T142" s="13">
        <f t="shared" si="18"/>
        <v>42053.198287037041</v>
      </c>
      <c r="U142" s="13">
        <f t="shared" si="19"/>
        <v>42083.15662037037</v>
      </c>
      <c r="V142">
        <f t="shared" si="20"/>
        <v>2015</v>
      </c>
      <c r="W142" t="str">
        <f t="shared" si="21"/>
        <v>science fiction</v>
      </c>
      <c r="X142" t="str">
        <f t="shared" si="22"/>
        <v>UnderFunded</v>
      </c>
      <c r="Y142" s="12" t="b">
        <f t="shared" si="23"/>
        <v>0</v>
      </c>
    </row>
    <row r="143" spans="1:25" ht="43.2" hidden="1">
      <c r="A143">
        <v>141</v>
      </c>
      <c r="B143" s="1" t="s">
        <v>143</v>
      </c>
      <c r="C143" s="1" t="s">
        <v>4251</v>
      </c>
      <c r="D143" s="21" t="b" cm="1">
        <f t="array" ref="D143">IF(OR(ISNUMBER(SEARCH({" COMEDY "," fun "," laugh ","hilarious"}," "&amp;B143:C143&amp;" "))),"Comedy",IF(OR(ISNUMBER(SEARCH({" sad "," thriller "," crime"," murder "," dark "," revenge "}," "&amp;B143:C143&amp;" "))),"thriller",IF(OR(ISNUMBER(SEARCH({" strange "," evil "," horror "," dark "," strange"}," "&amp;B143:C143&amp;" "))),"horror",IF(OR(ISNUMBER(SEARCH({" food "," kitchen "," yummy "," gourmet "," dining","bbq"}," "&amp;B143:C143&amp;" "))),"food"))))</f>
        <v>0</v>
      </c>
      <c r="E143" s="3">
        <v>12000</v>
      </c>
      <c r="F143" s="4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6"/>
        <v>11</v>
      </c>
      <c r="Q143">
        <f t="shared" si="17"/>
        <v>46.18</v>
      </c>
      <c r="R143" t="s">
        <v>8308</v>
      </c>
      <c r="S143" t="s">
        <v>8311</v>
      </c>
      <c r="T143" s="13">
        <f t="shared" si="18"/>
        <v>42110.153043981481</v>
      </c>
      <c r="U143" s="13">
        <f t="shared" si="19"/>
        <v>42155.153043981481</v>
      </c>
      <c r="V143">
        <f t="shared" si="20"/>
        <v>2015</v>
      </c>
      <c r="W143" t="str">
        <f t="shared" si="21"/>
        <v>science fiction</v>
      </c>
      <c r="X143" t="str">
        <f t="shared" si="22"/>
        <v>UnderFunded</v>
      </c>
      <c r="Y143" s="12" t="b">
        <f t="shared" si="23"/>
        <v>0</v>
      </c>
    </row>
    <row r="144" spans="1:25" ht="43.2" hidden="1">
      <c r="A144">
        <v>142</v>
      </c>
      <c r="B144" s="1" t="s">
        <v>144</v>
      </c>
      <c r="C144" s="1" t="s">
        <v>4252</v>
      </c>
      <c r="D144" s="21" t="b" cm="1">
        <f t="array" ref="D144">IF(OR(ISNUMBER(SEARCH({" COMEDY "," fun "," laugh ","hilarious"}," "&amp;B144:C144&amp;" "))),"Comedy",IF(OR(ISNUMBER(SEARCH({" sad "," thriller "," crime"," murder "," dark "," revenge "}," "&amp;B144:C144&amp;" "))),"thriller",IF(OR(ISNUMBER(SEARCH({" strange "," evil "," horror "," dark "," strange"}," "&amp;B144:C144&amp;" "))),"horror",IF(OR(ISNUMBER(SEARCH({" food "," kitchen "," yummy "," gourmet "," dining","bbq"}," "&amp;B144:C144&amp;" "))),"food"))))</f>
        <v>0</v>
      </c>
      <c r="E144" s="3">
        <v>3000</v>
      </c>
      <c r="F144" s="4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6"/>
        <v>0</v>
      </c>
      <c r="Q144">
        <f t="shared" si="17"/>
        <v>10</v>
      </c>
      <c r="R144" t="s">
        <v>8308</v>
      </c>
      <c r="S144" t="s">
        <v>8311</v>
      </c>
      <c r="T144" s="13">
        <f t="shared" si="18"/>
        <v>41938.893263888887</v>
      </c>
      <c r="U144" s="13">
        <f t="shared" si="19"/>
        <v>41959.934930555552</v>
      </c>
      <c r="V144">
        <f t="shared" si="20"/>
        <v>2014</v>
      </c>
      <c r="W144" t="str">
        <f t="shared" si="21"/>
        <v>science fiction</v>
      </c>
      <c r="X144" t="str">
        <f t="shared" si="22"/>
        <v>UnderFunded</v>
      </c>
      <c r="Y144" s="12" t="b">
        <f t="shared" si="23"/>
        <v>0</v>
      </c>
    </row>
    <row r="145" spans="1:25" ht="43.2" hidden="1">
      <c r="A145">
        <v>143</v>
      </c>
      <c r="B145" s="1" t="s">
        <v>145</v>
      </c>
      <c r="C145" s="1" t="s">
        <v>4253</v>
      </c>
      <c r="D145" s="21" t="b" cm="1">
        <f t="array" ref="D145">IF(OR(ISNUMBER(SEARCH({" COMEDY "," fun "," laugh ","hilarious"}," "&amp;B145:C145&amp;" "))),"Comedy",IF(OR(ISNUMBER(SEARCH({" sad "," thriller "," crime"," murder "," dark "," revenge "}," "&amp;B145:C145&amp;" "))),"thriller",IF(OR(ISNUMBER(SEARCH({" strange "," evil "," horror "," dark "," strange"}," "&amp;B145:C145&amp;" "))),"horror",IF(OR(ISNUMBER(SEARCH({" food "," kitchen "," yummy "," gourmet "," dining","bbq"}," "&amp;B145:C145&amp;" "))),"food"))))</f>
        <v>0</v>
      </c>
      <c r="E145" s="3">
        <v>5500</v>
      </c>
      <c r="F145" s="4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6"/>
        <v>0</v>
      </c>
      <c r="Q145">
        <f t="shared" si="17"/>
        <v>0</v>
      </c>
      <c r="R145" t="s">
        <v>8308</v>
      </c>
      <c r="S145" t="s">
        <v>8311</v>
      </c>
      <c r="T145" s="13">
        <f t="shared" si="18"/>
        <v>42559.064143518524</v>
      </c>
      <c r="U145" s="13">
        <f t="shared" si="19"/>
        <v>42616.246527777781</v>
      </c>
      <c r="V145">
        <f t="shared" si="20"/>
        <v>2016</v>
      </c>
      <c r="W145" t="str">
        <f t="shared" si="21"/>
        <v>science fiction</v>
      </c>
      <c r="X145" t="str">
        <f t="shared" si="22"/>
        <v>UnderFunded</v>
      </c>
      <c r="Y145" s="12" t="b">
        <f t="shared" si="23"/>
        <v>0</v>
      </c>
    </row>
    <row r="146" spans="1:25" ht="43.2" hidden="1">
      <c r="A146">
        <v>144</v>
      </c>
      <c r="B146" s="1" t="s">
        <v>146</v>
      </c>
      <c r="C146" s="1" t="s">
        <v>4254</v>
      </c>
      <c r="D146" s="21" t="b" cm="1">
        <f t="array" ref="D146">IF(OR(ISNUMBER(SEARCH({" COMEDY "," fun "," laugh ","hilarious"}," "&amp;B146:C146&amp;" "))),"Comedy",IF(OR(ISNUMBER(SEARCH({" sad "," thriller "," crime"," murder "," dark "," revenge "}," "&amp;B146:C146&amp;" "))),"thriller",IF(OR(ISNUMBER(SEARCH({" strange "," evil "," horror "," dark "," strange"}," "&amp;B146:C146&amp;" "))),"horror",IF(OR(ISNUMBER(SEARCH({" food "," kitchen "," yummy "," gourmet "," dining","bbq"}," "&amp;B146:C146&amp;" "))),"food"))))</f>
        <v>0</v>
      </c>
      <c r="E146" s="3">
        <v>7500</v>
      </c>
      <c r="F146" s="4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6"/>
        <v>28</v>
      </c>
      <c r="Q146">
        <f t="shared" si="17"/>
        <v>55.95</v>
      </c>
      <c r="R146" t="s">
        <v>8308</v>
      </c>
      <c r="S146" t="s">
        <v>8311</v>
      </c>
      <c r="T146" s="13">
        <f t="shared" si="18"/>
        <v>42047.762407407412</v>
      </c>
      <c r="U146" s="13">
        <f t="shared" si="19"/>
        <v>42107.72074074074</v>
      </c>
      <c r="V146">
        <f t="shared" si="20"/>
        <v>2015</v>
      </c>
      <c r="W146" t="str">
        <f t="shared" si="21"/>
        <v>science fiction</v>
      </c>
      <c r="X146" t="str">
        <f t="shared" si="22"/>
        <v>UnderFunded</v>
      </c>
      <c r="Y146" s="12" t="b">
        <f t="shared" si="23"/>
        <v>0</v>
      </c>
    </row>
    <row r="147" spans="1:25" ht="43.2" hidden="1">
      <c r="A147">
        <v>145</v>
      </c>
      <c r="B147" s="1" t="s">
        <v>147</v>
      </c>
      <c r="C147" s="1" t="s">
        <v>4255</v>
      </c>
      <c r="D147" s="21" t="b" cm="1">
        <f t="array" ref="D147">IF(OR(ISNUMBER(SEARCH({" COMEDY "," fun "," laugh ","hilarious"}," "&amp;B147:C147&amp;" "))),"Comedy",IF(OR(ISNUMBER(SEARCH({" sad "," thriller "," crime"," murder "," dark "," revenge "}," "&amp;B147:C147&amp;" "))),"thriller",IF(OR(ISNUMBER(SEARCH({" strange "," evil "," horror "," dark "," strange"}," "&amp;B147:C147&amp;" "))),"horror",IF(OR(ISNUMBER(SEARCH({" food "," kitchen "," yummy "," gourmet "," dining","bbq"}," "&amp;B147:C147&amp;" "))),"food"))))</f>
        <v>0</v>
      </c>
      <c r="E147" s="3">
        <v>4500</v>
      </c>
      <c r="F147" s="4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6"/>
        <v>8</v>
      </c>
      <c r="Q147">
        <f t="shared" si="17"/>
        <v>37.56</v>
      </c>
      <c r="R147" t="s">
        <v>8308</v>
      </c>
      <c r="S147" t="s">
        <v>8311</v>
      </c>
      <c r="T147" s="13">
        <f t="shared" si="18"/>
        <v>42200.542268518519</v>
      </c>
      <c r="U147" s="13">
        <f t="shared" si="19"/>
        <v>42227.542268518519</v>
      </c>
      <c r="V147">
        <f t="shared" si="20"/>
        <v>2015</v>
      </c>
      <c r="W147" t="str">
        <f t="shared" si="21"/>
        <v>science fiction</v>
      </c>
      <c r="X147" t="str">
        <f t="shared" si="22"/>
        <v>UnderFunded</v>
      </c>
      <c r="Y147" s="12" t="b">
        <f t="shared" si="23"/>
        <v>0</v>
      </c>
    </row>
    <row r="148" spans="1:25" ht="43.2" hidden="1">
      <c r="A148">
        <v>146</v>
      </c>
      <c r="B148" s="1" t="s">
        <v>148</v>
      </c>
      <c r="C148" s="1" t="s">
        <v>4256</v>
      </c>
      <c r="D148" s="21" t="b" cm="1">
        <f t="array" ref="D148">IF(OR(ISNUMBER(SEARCH({" COMEDY "," fun "," laugh ","hilarious"}," "&amp;B148:C148&amp;" "))),"Comedy",IF(OR(ISNUMBER(SEARCH({" sad "," thriller "," crime"," murder "," dark "," revenge "}," "&amp;B148:C148&amp;" "))),"thriller",IF(OR(ISNUMBER(SEARCH({" strange "," evil "," horror "," dark "," strange"}," "&amp;B148:C148&amp;" "))),"horror",IF(OR(ISNUMBER(SEARCH({" food "," kitchen "," yummy "," gourmet "," dining","bbq"}," "&amp;B148:C148&amp;" "))),"food"))))</f>
        <v>0</v>
      </c>
      <c r="E148" s="3">
        <v>20000</v>
      </c>
      <c r="F148" s="4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6"/>
        <v>1</v>
      </c>
      <c r="Q148">
        <f t="shared" si="17"/>
        <v>38.33</v>
      </c>
      <c r="R148" t="s">
        <v>8308</v>
      </c>
      <c r="S148" t="s">
        <v>8311</v>
      </c>
      <c r="T148" s="13">
        <f t="shared" si="18"/>
        <v>42693.016180555554</v>
      </c>
      <c r="U148" s="13">
        <f t="shared" si="19"/>
        <v>42753.016180555554</v>
      </c>
      <c r="V148">
        <f t="shared" si="20"/>
        <v>2016</v>
      </c>
      <c r="W148" t="str">
        <f t="shared" si="21"/>
        <v>science fiction</v>
      </c>
      <c r="X148" t="str">
        <f t="shared" si="22"/>
        <v>UnderFunded</v>
      </c>
      <c r="Y148" s="12" t="b">
        <f t="shared" si="23"/>
        <v>0</v>
      </c>
    </row>
    <row r="149" spans="1:25" ht="28.8" hidden="1">
      <c r="A149">
        <v>147</v>
      </c>
      <c r="B149" s="1" t="s">
        <v>149</v>
      </c>
      <c r="C149" s="1" t="s">
        <v>4257</v>
      </c>
      <c r="D149" s="21" t="b" cm="1">
        <f t="array" ref="D149">IF(OR(ISNUMBER(SEARCH({" COMEDY "," fun "," laugh ","hilarious"}," "&amp;B149:C149&amp;" "))),"Comedy",IF(OR(ISNUMBER(SEARCH({" sad "," thriller "," crime"," murder "," dark "," revenge "}," "&amp;B149:C149&amp;" "))),"thriller",IF(OR(ISNUMBER(SEARCH({" strange "," evil "," horror "," dark "," strange"}," "&amp;B149:C149&amp;" "))),"horror",IF(OR(ISNUMBER(SEARCH({" food "," kitchen "," yummy "," gourmet "," dining","bbq"}," "&amp;B149:C149&amp;" "))),"food"))))</f>
        <v>0</v>
      </c>
      <c r="E149" s="3">
        <v>7000</v>
      </c>
      <c r="F149" s="4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6"/>
        <v>0</v>
      </c>
      <c r="Q149">
        <f t="shared" si="17"/>
        <v>0</v>
      </c>
      <c r="R149" t="s">
        <v>8308</v>
      </c>
      <c r="S149" t="s">
        <v>8311</v>
      </c>
      <c r="T149" s="13">
        <f t="shared" si="18"/>
        <v>41969.767824074079</v>
      </c>
      <c r="U149" s="13">
        <f t="shared" si="19"/>
        <v>42012.762499999997</v>
      </c>
      <c r="V149">
        <f t="shared" si="20"/>
        <v>2014</v>
      </c>
      <c r="W149" t="str">
        <f t="shared" si="21"/>
        <v>science fiction</v>
      </c>
      <c r="X149" t="str">
        <f t="shared" si="22"/>
        <v>UnderFunded</v>
      </c>
      <c r="Y149" s="12" t="b">
        <f t="shared" si="23"/>
        <v>0</v>
      </c>
    </row>
    <row r="150" spans="1:25" ht="43.2" hidden="1">
      <c r="A150">
        <v>148</v>
      </c>
      <c r="B150" s="1" t="s">
        <v>150</v>
      </c>
      <c r="C150" s="1" t="s">
        <v>4258</v>
      </c>
      <c r="D150" s="21" t="b" cm="1">
        <f t="array" ref="D150">IF(OR(ISNUMBER(SEARCH({" COMEDY "," fun "," laugh ","hilarious"}," "&amp;B150:C150&amp;" "))),"Comedy",IF(OR(ISNUMBER(SEARCH({" sad "," thriller "," crime"," murder "," dark "," revenge "}," "&amp;B150:C150&amp;" "))),"thriller",IF(OR(ISNUMBER(SEARCH({" strange "," evil "," horror "," dark "," strange"}," "&amp;B150:C150&amp;" "))),"horror",IF(OR(ISNUMBER(SEARCH({" food "," kitchen "," yummy "," gourmet "," dining","bbq"}," "&amp;B150:C150&amp;" "))),"food"))))</f>
        <v>0</v>
      </c>
      <c r="E150" s="3">
        <v>50000</v>
      </c>
      <c r="F150" s="4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6"/>
        <v>0</v>
      </c>
      <c r="Q150">
        <f t="shared" si="17"/>
        <v>20</v>
      </c>
      <c r="R150" t="s">
        <v>8308</v>
      </c>
      <c r="S150" t="s">
        <v>8311</v>
      </c>
      <c r="T150" s="13">
        <f t="shared" si="18"/>
        <v>42397.281666666662</v>
      </c>
      <c r="U150" s="13">
        <f t="shared" si="19"/>
        <v>42427.281666666662</v>
      </c>
      <c r="V150">
        <f t="shared" si="20"/>
        <v>2016</v>
      </c>
      <c r="W150" t="str">
        <f t="shared" si="21"/>
        <v>science fiction</v>
      </c>
      <c r="X150" t="str">
        <f t="shared" si="22"/>
        <v>UnderFunded</v>
      </c>
      <c r="Y150" s="12" t="b">
        <f t="shared" si="23"/>
        <v>0</v>
      </c>
    </row>
    <row r="151" spans="1:25" ht="43.2" hidden="1">
      <c r="A151">
        <v>149</v>
      </c>
      <c r="B151" s="1" t="s">
        <v>151</v>
      </c>
      <c r="C151" s="1" t="s">
        <v>4259</v>
      </c>
      <c r="D151" s="21" t="b" cm="1">
        <f t="array" ref="D151">IF(OR(ISNUMBER(SEARCH({" COMEDY "," fun "," laugh ","hilarious"}," "&amp;B151:C151&amp;" "))),"Comedy",IF(OR(ISNUMBER(SEARCH({" sad "," thriller "," crime"," murder "," dark "," revenge "}," "&amp;B151:C151&amp;" "))),"thriller",IF(OR(ISNUMBER(SEARCH({" strange "," evil "," horror "," dark "," strange"}," "&amp;B151:C151&amp;" "))),"horror",IF(OR(ISNUMBER(SEARCH({" food "," kitchen "," yummy "," gourmet "," dining","bbq"}," "&amp;B151:C151&amp;" "))),"food"))))</f>
        <v>0</v>
      </c>
      <c r="E151" s="3">
        <v>10000</v>
      </c>
      <c r="F151" s="4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6"/>
        <v>1</v>
      </c>
      <c r="Q151">
        <f t="shared" si="17"/>
        <v>15.33</v>
      </c>
      <c r="R151" t="s">
        <v>8308</v>
      </c>
      <c r="S151" t="s">
        <v>8311</v>
      </c>
      <c r="T151" s="13">
        <f t="shared" si="18"/>
        <v>41968.172106481477</v>
      </c>
      <c r="U151" s="13">
        <f t="shared" si="19"/>
        <v>41998.333333333328</v>
      </c>
      <c r="V151">
        <f t="shared" si="20"/>
        <v>2014</v>
      </c>
      <c r="W151" t="str">
        <f t="shared" si="21"/>
        <v>science fiction</v>
      </c>
      <c r="X151" t="str">
        <f t="shared" si="22"/>
        <v>UnderFunded</v>
      </c>
      <c r="Y151" s="12" t="b">
        <f t="shared" si="23"/>
        <v>0</v>
      </c>
    </row>
    <row r="152" spans="1:25" ht="43.2" hidden="1">
      <c r="A152">
        <v>150</v>
      </c>
      <c r="B152" s="1" t="s">
        <v>152</v>
      </c>
      <c r="C152" s="1" t="s">
        <v>4260</v>
      </c>
      <c r="D152" s="21" t="b" cm="1">
        <f t="array" ref="D152">IF(OR(ISNUMBER(SEARCH({" COMEDY "," fun "," laugh ","hilarious"}," "&amp;B152:C152&amp;" "))),"Comedy",IF(OR(ISNUMBER(SEARCH({" sad "," thriller "," crime"," murder "," dark "," revenge "}," "&amp;B152:C152&amp;" "))),"thriller",IF(OR(ISNUMBER(SEARCH({" strange "," evil "," horror "," dark "," strange"}," "&amp;B152:C152&amp;" "))),"horror",IF(OR(ISNUMBER(SEARCH({" food "," kitchen "," yummy "," gourmet "," dining","bbq"}," "&amp;B152:C152&amp;" "))),"food"))))</f>
        <v>0</v>
      </c>
      <c r="E152" s="3">
        <v>130000</v>
      </c>
      <c r="F152" s="4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6"/>
        <v>23</v>
      </c>
      <c r="Q152">
        <f t="shared" si="17"/>
        <v>449.43</v>
      </c>
      <c r="R152" t="s">
        <v>8308</v>
      </c>
      <c r="S152" t="s">
        <v>8311</v>
      </c>
      <c r="T152" s="13">
        <f t="shared" si="18"/>
        <v>42090.161828703705</v>
      </c>
      <c r="U152" s="13">
        <f t="shared" si="19"/>
        <v>42150.161828703705</v>
      </c>
      <c r="V152">
        <f t="shared" si="20"/>
        <v>2015</v>
      </c>
      <c r="W152" t="str">
        <f t="shared" si="21"/>
        <v>science fiction</v>
      </c>
      <c r="X152" t="str">
        <f t="shared" si="22"/>
        <v>UnderFunded</v>
      </c>
      <c r="Y152" s="12" t="b">
        <f t="shared" si="23"/>
        <v>0</v>
      </c>
    </row>
    <row r="153" spans="1:25" ht="43.2" hidden="1">
      <c r="A153">
        <v>151</v>
      </c>
      <c r="B153" s="1" t="s">
        <v>153</v>
      </c>
      <c r="C153" s="1" t="s">
        <v>4261</v>
      </c>
      <c r="D153" s="21" t="b" cm="1">
        <f t="array" ref="D153">IF(OR(ISNUMBER(SEARCH({" COMEDY "," fun "," laugh ","hilarious"}," "&amp;B153:C153&amp;" "))),"Comedy",IF(OR(ISNUMBER(SEARCH({" sad "," thriller "," crime"," murder "," dark "," revenge "}," "&amp;B153:C153&amp;" "))),"thriller",IF(OR(ISNUMBER(SEARCH({" strange "," evil "," horror "," dark "," strange"}," "&amp;B153:C153&amp;" "))),"horror",IF(OR(ISNUMBER(SEARCH({" food "," kitchen "," yummy "," gourmet "," dining","bbq"}," "&amp;B153:C153&amp;" "))),"food"))))</f>
        <v>0</v>
      </c>
      <c r="E153" s="3">
        <v>250000</v>
      </c>
      <c r="F153" s="4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6"/>
        <v>0</v>
      </c>
      <c r="Q153">
        <f t="shared" si="17"/>
        <v>28</v>
      </c>
      <c r="R153" t="s">
        <v>8308</v>
      </c>
      <c r="S153" t="s">
        <v>8311</v>
      </c>
      <c r="T153" s="13">
        <f t="shared" si="18"/>
        <v>42113.550821759258</v>
      </c>
      <c r="U153" s="13">
        <f t="shared" si="19"/>
        <v>42173.550821759258</v>
      </c>
      <c r="V153">
        <f t="shared" si="20"/>
        <v>2015</v>
      </c>
      <c r="W153" t="str">
        <f t="shared" si="21"/>
        <v>science fiction</v>
      </c>
      <c r="X153" t="str">
        <f t="shared" si="22"/>
        <v>UnderFunded</v>
      </c>
      <c r="Y153" s="12" t="b">
        <f t="shared" si="23"/>
        <v>0</v>
      </c>
    </row>
    <row r="154" spans="1:25" ht="28.8" hidden="1">
      <c r="A154">
        <v>152</v>
      </c>
      <c r="B154" s="1" t="s">
        <v>154</v>
      </c>
      <c r="C154" s="1" t="s">
        <v>4262</v>
      </c>
      <c r="D154" s="21" t="b" cm="1">
        <f t="array" ref="D154">IF(OR(ISNUMBER(SEARCH({" COMEDY "," fun "," laugh ","hilarious"}," "&amp;B154:C154&amp;" "))),"Comedy",IF(OR(ISNUMBER(SEARCH({" sad "," thriller "," crime"," murder "," dark "," revenge "}," "&amp;B154:C154&amp;" "))),"thriller",IF(OR(ISNUMBER(SEARCH({" strange "," evil "," horror "," dark "," strange"}," "&amp;B154:C154&amp;" "))),"horror",IF(OR(ISNUMBER(SEARCH({" food "," kitchen "," yummy "," gourmet "," dining","bbq"}," "&amp;B154:C154&amp;" "))),"food"))))</f>
        <v>0</v>
      </c>
      <c r="E154" s="3">
        <v>380000</v>
      </c>
      <c r="F154" s="4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6"/>
        <v>0</v>
      </c>
      <c r="Q154">
        <f t="shared" si="17"/>
        <v>15</v>
      </c>
      <c r="R154" t="s">
        <v>8308</v>
      </c>
      <c r="S154" t="s">
        <v>8311</v>
      </c>
      <c r="T154" s="13">
        <f t="shared" si="18"/>
        <v>41875.077546296299</v>
      </c>
      <c r="U154" s="13">
        <f t="shared" si="19"/>
        <v>41905.077546296299</v>
      </c>
      <c r="V154">
        <f t="shared" si="20"/>
        <v>2014</v>
      </c>
      <c r="W154" t="str">
        <f t="shared" si="21"/>
        <v>science fiction</v>
      </c>
      <c r="X154" t="str">
        <f t="shared" si="22"/>
        <v>UnderFunded</v>
      </c>
      <c r="Y154" s="12" t="b">
        <f t="shared" si="23"/>
        <v>0</v>
      </c>
    </row>
    <row r="155" spans="1:25" ht="43.2" hidden="1">
      <c r="A155">
        <v>153</v>
      </c>
      <c r="B155" s="1" t="s">
        <v>155</v>
      </c>
      <c r="C155" s="1" t="s">
        <v>4263</v>
      </c>
      <c r="D155" s="21" t="b" cm="1">
        <f t="array" ref="D155">IF(OR(ISNUMBER(SEARCH({" COMEDY "," fun "," laugh ","hilarious"}," "&amp;B155:C155&amp;" "))),"Comedy",IF(OR(ISNUMBER(SEARCH({" sad "," thriller "," crime"," murder "," dark "," revenge "}," "&amp;B155:C155&amp;" "))),"thriller",IF(OR(ISNUMBER(SEARCH({" strange "," evil "," horror "," dark "," strange"}," "&amp;B155:C155&amp;" "))),"horror",IF(OR(ISNUMBER(SEARCH({" food "," kitchen "," yummy "," gourmet "," dining","bbq"}," "&amp;B155:C155&amp;" "))),"food"))))</f>
        <v>0</v>
      </c>
      <c r="E155" s="3">
        <v>50000</v>
      </c>
      <c r="F155" s="4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6"/>
        <v>1</v>
      </c>
      <c r="Q155">
        <f t="shared" si="17"/>
        <v>35.9</v>
      </c>
      <c r="R155" t="s">
        <v>8308</v>
      </c>
      <c r="S155" t="s">
        <v>8311</v>
      </c>
      <c r="T155" s="13">
        <f t="shared" si="18"/>
        <v>41933.586157407408</v>
      </c>
      <c r="U155" s="13">
        <f t="shared" si="19"/>
        <v>41975.627824074079</v>
      </c>
      <c r="V155">
        <f t="shared" si="20"/>
        <v>2014</v>
      </c>
      <c r="W155" t="str">
        <f t="shared" si="21"/>
        <v>science fiction</v>
      </c>
      <c r="X155" t="str">
        <f t="shared" si="22"/>
        <v>UnderFunded</v>
      </c>
      <c r="Y155" s="12" t="b">
        <f t="shared" si="23"/>
        <v>0</v>
      </c>
    </row>
    <row r="156" spans="1:25" ht="43.2" hidden="1">
      <c r="A156">
        <v>154</v>
      </c>
      <c r="B156" s="1" t="s">
        <v>156</v>
      </c>
      <c r="C156" s="1" t="s">
        <v>4264</v>
      </c>
      <c r="D156" s="21" t="b" cm="1">
        <f t="array" ref="D156">IF(OR(ISNUMBER(SEARCH({" COMEDY "," fun "," laugh ","hilarious"}," "&amp;B156:C156&amp;" "))),"Comedy",IF(OR(ISNUMBER(SEARCH({" sad "," thriller "," crime"," murder "," dark "," revenge "}," "&amp;B156:C156&amp;" "))),"thriller",IF(OR(ISNUMBER(SEARCH({" strange "," evil "," horror "," dark "," strange"}," "&amp;B156:C156&amp;" "))),"horror",IF(OR(ISNUMBER(SEARCH({" food "," kitchen "," yummy "," gourmet "," dining","bbq"}," "&amp;B156:C156&amp;" "))),"food"))))</f>
        <v>0</v>
      </c>
      <c r="E156" s="3">
        <v>1500</v>
      </c>
      <c r="F156" s="4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6"/>
        <v>3</v>
      </c>
      <c r="Q156">
        <f t="shared" si="17"/>
        <v>13.33</v>
      </c>
      <c r="R156" t="s">
        <v>8308</v>
      </c>
      <c r="S156" t="s">
        <v>8311</v>
      </c>
      <c r="T156" s="13">
        <f t="shared" si="18"/>
        <v>42115.547395833331</v>
      </c>
      <c r="U156" s="13">
        <f t="shared" si="19"/>
        <v>42158.547395833331</v>
      </c>
      <c r="V156">
        <f t="shared" si="20"/>
        <v>2015</v>
      </c>
      <c r="W156" t="str">
        <f t="shared" si="21"/>
        <v>science fiction</v>
      </c>
      <c r="X156" t="str">
        <f t="shared" si="22"/>
        <v>UnderFunded</v>
      </c>
      <c r="Y156" s="12" t="b">
        <f t="shared" si="23"/>
        <v>0</v>
      </c>
    </row>
    <row r="157" spans="1:25" ht="57.6" hidden="1">
      <c r="A157">
        <v>155</v>
      </c>
      <c r="B157" s="1" t="s">
        <v>157</v>
      </c>
      <c r="C157" s="1" t="s">
        <v>4265</v>
      </c>
      <c r="D157" s="21" t="b" cm="1">
        <f t="array" ref="D157">IF(OR(ISNUMBER(SEARCH({" COMEDY "," fun "," laugh ","hilarious"}," "&amp;B157:C157&amp;" "))),"Comedy",IF(OR(ISNUMBER(SEARCH({" sad "," thriller "," crime"," murder "," dark "," revenge "}," "&amp;B157:C157&amp;" "))),"thriller",IF(OR(ISNUMBER(SEARCH({" strange "," evil "," horror "," dark "," strange"}," "&amp;B157:C157&amp;" "))),"horror",IF(OR(ISNUMBER(SEARCH({" food "," kitchen "," yummy "," gourmet "," dining","bbq"}," "&amp;B157:C157&amp;" "))),"food"))))</f>
        <v>0</v>
      </c>
      <c r="E157" s="3">
        <v>1350000</v>
      </c>
      <c r="F157" s="4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6"/>
        <v>0</v>
      </c>
      <c r="Q157">
        <f t="shared" si="17"/>
        <v>20.25</v>
      </c>
      <c r="R157" t="s">
        <v>8308</v>
      </c>
      <c r="S157" t="s">
        <v>8311</v>
      </c>
      <c r="T157" s="13">
        <f t="shared" si="18"/>
        <v>42168.559432870374</v>
      </c>
      <c r="U157" s="13">
        <f t="shared" si="19"/>
        <v>42208.559432870374</v>
      </c>
      <c r="V157">
        <f t="shared" si="20"/>
        <v>2015</v>
      </c>
      <c r="W157" t="str">
        <f t="shared" si="21"/>
        <v>science fiction</v>
      </c>
      <c r="X157" t="str">
        <f t="shared" si="22"/>
        <v>UnderFunded</v>
      </c>
      <c r="Y157" s="12" t="b">
        <f t="shared" si="23"/>
        <v>0</v>
      </c>
    </row>
    <row r="158" spans="1:25" ht="57.6" hidden="1">
      <c r="A158">
        <v>156</v>
      </c>
      <c r="B158" s="1" t="s">
        <v>158</v>
      </c>
      <c r="C158" s="1" t="s">
        <v>4266</v>
      </c>
      <c r="D158" s="21" t="b" cm="1">
        <f t="array" ref="D158">IF(OR(ISNUMBER(SEARCH({" COMEDY "," fun "," laugh ","hilarious"}," "&amp;B158:C158&amp;" "))),"Comedy",IF(OR(ISNUMBER(SEARCH({" sad "," thriller "," crime"," murder "," dark "," revenge "}," "&amp;B158:C158&amp;" "))),"thriller",IF(OR(ISNUMBER(SEARCH({" strange "," evil "," horror "," dark "," strange"}," "&amp;B158:C158&amp;" "))),"horror",IF(OR(ISNUMBER(SEARCH({" food "," kitchen "," yummy "," gourmet "," dining","bbq"}," "&amp;B158:C158&amp;" "))),"food"))))</f>
        <v>0</v>
      </c>
      <c r="E158" s="3">
        <v>35000</v>
      </c>
      <c r="F158" s="4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6"/>
        <v>5</v>
      </c>
      <c r="Q158">
        <f t="shared" si="17"/>
        <v>119</v>
      </c>
      <c r="R158" t="s">
        <v>8308</v>
      </c>
      <c r="S158" t="s">
        <v>8311</v>
      </c>
      <c r="T158" s="13">
        <f t="shared" si="18"/>
        <v>41794.124953703707</v>
      </c>
      <c r="U158" s="13">
        <f t="shared" si="19"/>
        <v>41854.124953703707</v>
      </c>
      <c r="V158">
        <f t="shared" si="20"/>
        <v>2014</v>
      </c>
      <c r="W158" t="str">
        <f t="shared" si="21"/>
        <v>science fiction</v>
      </c>
      <c r="X158" t="str">
        <f t="shared" si="22"/>
        <v>UnderFunded</v>
      </c>
      <c r="Y158" s="12" t="b">
        <f t="shared" si="23"/>
        <v>0</v>
      </c>
    </row>
    <row r="159" spans="1:25" ht="43.2" hidden="1">
      <c r="A159">
        <v>157</v>
      </c>
      <c r="B159" s="1" t="s">
        <v>159</v>
      </c>
      <c r="C159" s="1" t="s">
        <v>4267</v>
      </c>
      <c r="D159" s="21" t="b" cm="1">
        <f t="array" ref="D159">IF(OR(ISNUMBER(SEARCH({" COMEDY "," fun "," laugh ","hilarious"}," "&amp;B159:C159&amp;" "))),"Comedy",IF(OR(ISNUMBER(SEARCH({" sad "," thriller "," crime"," murder "," dark "," revenge "}," "&amp;B159:C159&amp;" "))),"thriller",IF(OR(ISNUMBER(SEARCH({" strange "," evil "," horror "," dark "," strange"}," "&amp;B159:C159&amp;" "))),"horror",IF(OR(ISNUMBER(SEARCH({" food "," kitchen "," yummy "," gourmet "," dining","bbq"}," "&amp;B159:C159&amp;" "))),"food"))))</f>
        <v>0</v>
      </c>
      <c r="E159" s="3">
        <v>2995</v>
      </c>
      <c r="F159" s="4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6"/>
        <v>0</v>
      </c>
      <c r="Q159">
        <f t="shared" si="17"/>
        <v>4</v>
      </c>
      <c r="R159" t="s">
        <v>8308</v>
      </c>
      <c r="S159" t="s">
        <v>8311</v>
      </c>
      <c r="T159" s="13">
        <f t="shared" si="18"/>
        <v>42396.911712962959</v>
      </c>
      <c r="U159" s="13">
        <f t="shared" si="19"/>
        <v>42426.911712962959</v>
      </c>
      <c r="V159">
        <f t="shared" si="20"/>
        <v>2016</v>
      </c>
      <c r="W159" t="str">
        <f t="shared" si="21"/>
        <v>science fiction</v>
      </c>
      <c r="X159" t="str">
        <f t="shared" si="22"/>
        <v>UnderFunded</v>
      </c>
      <c r="Y159" s="12" t="b">
        <f t="shared" si="23"/>
        <v>0</v>
      </c>
    </row>
    <row r="160" spans="1:25" ht="43.2" hidden="1">
      <c r="A160">
        <v>158</v>
      </c>
      <c r="B160" s="1" t="s">
        <v>160</v>
      </c>
      <c r="C160" s="1" t="s">
        <v>4268</v>
      </c>
      <c r="D160" s="21" t="str" cm="1">
        <f t="array" ref="D160">IF(OR(ISNUMBER(SEARCH({" COMEDY "," fun "," laugh ","hilarious"}," "&amp;B160:C160&amp;" "))),"Comedy",IF(OR(ISNUMBER(SEARCH({" sad "," thriller "," crime"," murder "," dark "," revenge "}," "&amp;B160:C160&amp;" "))),"thriller",IF(OR(ISNUMBER(SEARCH({" strange "," evil "," horror "," dark "," strange"}," "&amp;B160:C160&amp;" "))),"horror",IF(OR(ISNUMBER(SEARCH({" food "," kitchen "," yummy "," gourmet "," dining","bbq"}," "&amp;B160:C160&amp;" "))),"food"))))</f>
        <v>thriller</v>
      </c>
      <c r="E160" s="3">
        <v>5000</v>
      </c>
      <c r="F160" s="4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6"/>
        <v>0</v>
      </c>
      <c r="Q160">
        <f t="shared" si="17"/>
        <v>0</v>
      </c>
      <c r="R160" t="s">
        <v>8308</v>
      </c>
      <c r="S160" t="s">
        <v>8311</v>
      </c>
      <c r="T160" s="13">
        <f t="shared" si="18"/>
        <v>41904.07671296296</v>
      </c>
      <c r="U160" s="13">
        <f t="shared" si="19"/>
        <v>41934.07671296296</v>
      </c>
      <c r="V160">
        <f t="shared" si="20"/>
        <v>2014</v>
      </c>
      <c r="W160" t="str">
        <f t="shared" si="21"/>
        <v>science fiction</v>
      </c>
      <c r="X160" t="str">
        <f t="shared" si="22"/>
        <v>UnderFunded</v>
      </c>
      <c r="Y160" s="12" t="b">
        <f t="shared" si="23"/>
        <v>0</v>
      </c>
    </row>
    <row r="161" spans="1:25" ht="43.2" hidden="1">
      <c r="A161">
        <v>159</v>
      </c>
      <c r="B161" s="1" t="s">
        <v>161</v>
      </c>
      <c r="C161" s="1" t="s">
        <v>4269</v>
      </c>
      <c r="D161" s="21" t="b" cm="1">
        <f t="array" ref="D161">IF(OR(ISNUMBER(SEARCH({" COMEDY "," fun "," laugh ","hilarious"}," "&amp;B161:C161&amp;" "))),"Comedy",IF(OR(ISNUMBER(SEARCH({" sad "," thriller "," crime"," murder "," dark "," revenge "}," "&amp;B161:C161&amp;" "))),"thriller",IF(OR(ISNUMBER(SEARCH({" strange "," evil "," horror "," dark "," strange"}," "&amp;B161:C161&amp;" "))),"horror",IF(OR(ISNUMBER(SEARCH({" food "," kitchen "," yummy "," gourmet "," dining","bbq"}," "&amp;B161:C161&amp;" "))),"food"))))</f>
        <v>0</v>
      </c>
      <c r="E161" s="3">
        <v>500000</v>
      </c>
      <c r="F161" s="4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6"/>
        <v>0</v>
      </c>
      <c r="Q161">
        <f t="shared" si="17"/>
        <v>10</v>
      </c>
      <c r="R161" t="s">
        <v>8308</v>
      </c>
      <c r="S161" t="s">
        <v>8311</v>
      </c>
      <c r="T161" s="13">
        <f t="shared" si="18"/>
        <v>42514.434548611112</v>
      </c>
      <c r="U161" s="13">
        <f t="shared" si="19"/>
        <v>42554.434548611112</v>
      </c>
      <c r="V161">
        <f t="shared" si="20"/>
        <v>2016</v>
      </c>
      <c r="W161" t="str">
        <f t="shared" si="21"/>
        <v>science fiction</v>
      </c>
      <c r="X161" t="str">
        <f t="shared" si="22"/>
        <v>UnderFunded</v>
      </c>
      <c r="Y161" s="12" t="b">
        <f t="shared" si="23"/>
        <v>0</v>
      </c>
    </row>
    <row r="162" spans="1:25" ht="43.2" hidden="1">
      <c r="A162">
        <v>160</v>
      </c>
      <c r="B162" s="1" t="s">
        <v>162</v>
      </c>
      <c r="C162" s="1" t="s">
        <v>4270</v>
      </c>
      <c r="D162" s="21" t="b" cm="1">
        <f t="array" ref="D162">IF(OR(ISNUMBER(SEARCH({" COMEDY "," fun "," laugh ","hilarious"}," "&amp;B162:C162&amp;" "))),"Comedy",IF(OR(ISNUMBER(SEARCH({" sad "," thriller "," crime"," murder "," dark "," revenge "}," "&amp;B162:C162&amp;" "))),"thriller",IF(OR(ISNUMBER(SEARCH({" strange "," evil "," horror "," dark "," strange"}," "&amp;B162:C162&amp;" "))),"horror",IF(OR(ISNUMBER(SEARCH({" food "," kitchen "," yummy "," gourmet "," dining","bbq"}," "&amp;B162:C162&amp;" "))),"food"))))</f>
        <v>0</v>
      </c>
      <c r="E162" s="3">
        <v>5000</v>
      </c>
      <c r="F162" s="4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6"/>
        <v>0</v>
      </c>
      <c r="Q162">
        <f t="shared" si="17"/>
        <v>0</v>
      </c>
      <c r="R162" t="s">
        <v>8308</v>
      </c>
      <c r="S162" t="s">
        <v>8312</v>
      </c>
      <c r="T162" s="13">
        <f t="shared" si="18"/>
        <v>42171.913090277783</v>
      </c>
      <c r="U162" s="13">
        <f t="shared" si="19"/>
        <v>42231.913090277783</v>
      </c>
      <c r="V162">
        <f t="shared" si="20"/>
        <v>2015</v>
      </c>
      <c r="W162" t="str">
        <f t="shared" si="21"/>
        <v>drama</v>
      </c>
      <c r="X162" t="str">
        <f t="shared" si="22"/>
        <v>UnderFunded</v>
      </c>
      <c r="Y162" s="12" t="b">
        <f t="shared" si="23"/>
        <v>0</v>
      </c>
    </row>
    <row r="163" spans="1:25" ht="43.2" hidden="1">
      <c r="A163">
        <v>161</v>
      </c>
      <c r="B163" s="1" t="s">
        <v>163</v>
      </c>
      <c r="C163" s="1" t="s">
        <v>4271</v>
      </c>
      <c r="D163" s="21" t="b" cm="1">
        <f t="array" ref="D163">IF(OR(ISNUMBER(SEARCH({" COMEDY "," fun "," laugh ","hilarious"}," "&amp;B163:C163&amp;" "))),"Comedy",IF(OR(ISNUMBER(SEARCH({" sad "," thriller "," crime"," murder "," dark "," revenge "}," "&amp;B163:C163&amp;" "))),"thriller",IF(OR(ISNUMBER(SEARCH({" strange "," evil "," horror "," dark "," strange"}," "&amp;B163:C163&amp;" "))),"horror",IF(OR(ISNUMBER(SEARCH({" food "," kitchen "," yummy "," gourmet "," dining","bbq"}," "&amp;B163:C163&amp;" "))),"food"))))</f>
        <v>0</v>
      </c>
      <c r="E163" s="3">
        <v>50000</v>
      </c>
      <c r="F163" s="4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6"/>
        <v>0</v>
      </c>
      <c r="Q163">
        <f t="shared" si="17"/>
        <v>5</v>
      </c>
      <c r="R163" t="s">
        <v>8308</v>
      </c>
      <c r="S163" t="s">
        <v>8312</v>
      </c>
      <c r="T163" s="13">
        <f t="shared" si="18"/>
        <v>41792.687442129631</v>
      </c>
      <c r="U163" s="13">
        <f t="shared" si="19"/>
        <v>41822.687442129631</v>
      </c>
      <c r="V163">
        <f t="shared" si="20"/>
        <v>2014</v>
      </c>
      <c r="W163" t="str">
        <f t="shared" si="21"/>
        <v>drama</v>
      </c>
      <c r="X163" t="str">
        <f t="shared" si="22"/>
        <v>UnderFunded</v>
      </c>
      <c r="Y163" s="12" t="b">
        <f t="shared" si="23"/>
        <v>0</v>
      </c>
    </row>
    <row r="164" spans="1:25" ht="43.2" hidden="1">
      <c r="A164">
        <v>162</v>
      </c>
      <c r="B164" s="1" t="s">
        <v>164</v>
      </c>
      <c r="C164" s="1" t="s">
        <v>4272</v>
      </c>
      <c r="D164" s="21" t="b" cm="1">
        <f t="array" ref="D164">IF(OR(ISNUMBER(SEARCH({" COMEDY "," fun "," laugh ","hilarious"}," "&amp;B164:C164&amp;" "))),"Comedy",IF(OR(ISNUMBER(SEARCH({" sad "," thriller "," crime"," murder "," dark "," revenge "}," "&amp;B164:C164&amp;" "))),"thriller",IF(OR(ISNUMBER(SEARCH({" strange "," evil "," horror "," dark "," strange"}," "&amp;B164:C164&amp;" "))),"horror",IF(OR(ISNUMBER(SEARCH({" food "," kitchen "," yummy "," gourmet "," dining","bbq"}," "&amp;B164:C164&amp;" "))),"food"))))</f>
        <v>0</v>
      </c>
      <c r="E164" s="3">
        <v>2800</v>
      </c>
      <c r="F164" s="4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6"/>
        <v>16</v>
      </c>
      <c r="Q164">
        <f t="shared" si="17"/>
        <v>43.5</v>
      </c>
      <c r="R164" t="s">
        <v>8308</v>
      </c>
      <c r="S164" t="s">
        <v>8312</v>
      </c>
      <c r="T164" s="13">
        <f t="shared" si="18"/>
        <v>41835.126805555556</v>
      </c>
      <c r="U164" s="13">
        <f t="shared" si="19"/>
        <v>41867.987500000003</v>
      </c>
      <c r="V164">
        <f t="shared" si="20"/>
        <v>2014</v>
      </c>
      <c r="W164" t="str">
        <f t="shared" si="21"/>
        <v>drama</v>
      </c>
      <c r="X164" t="str">
        <f t="shared" si="22"/>
        <v>UnderFunded</v>
      </c>
      <c r="Y164" s="12" t="b">
        <f t="shared" si="23"/>
        <v>0</v>
      </c>
    </row>
    <row r="165" spans="1:25" ht="57.6" hidden="1">
      <c r="A165">
        <v>163</v>
      </c>
      <c r="B165" s="1" t="s">
        <v>165</v>
      </c>
      <c r="C165" s="1" t="s">
        <v>4273</v>
      </c>
      <c r="D165" s="21" t="b" cm="1">
        <f t="array" ref="D165">IF(OR(ISNUMBER(SEARCH({" COMEDY "," fun "," laugh ","hilarious"}," "&amp;B165:C165&amp;" "))),"Comedy",IF(OR(ISNUMBER(SEARCH({" sad "," thriller "," crime"," murder "," dark "," revenge "}," "&amp;B165:C165&amp;" "))),"thriller",IF(OR(ISNUMBER(SEARCH({" strange "," evil "," horror "," dark "," strange"}," "&amp;B165:C165&amp;" "))),"horror",IF(OR(ISNUMBER(SEARCH({" food "," kitchen "," yummy "," gourmet "," dining","bbq"}," "&amp;B165:C165&amp;" "))),"food"))))</f>
        <v>0</v>
      </c>
      <c r="E165" s="3">
        <v>2000000</v>
      </c>
      <c r="F165" s="4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6"/>
        <v>0</v>
      </c>
      <c r="Q165">
        <f t="shared" si="17"/>
        <v>0</v>
      </c>
      <c r="R165" t="s">
        <v>8308</v>
      </c>
      <c r="S165" t="s">
        <v>8312</v>
      </c>
      <c r="T165" s="13">
        <f t="shared" si="18"/>
        <v>42243.961273148147</v>
      </c>
      <c r="U165" s="13">
        <f t="shared" si="19"/>
        <v>42278</v>
      </c>
      <c r="V165">
        <f t="shared" si="20"/>
        <v>2015</v>
      </c>
      <c r="W165" t="str">
        <f t="shared" si="21"/>
        <v>drama</v>
      </c>
      <c r="X165" t="str">
        <f t="shared" si="22"/>
        <v>UnderFunded</v>
      </c>
      <c r="Y165" s="12" t="b">
        <f t="shared" si="23"/>
        <v>0</v>
      </c>
    </row>
    <row r="166" spans="1:25" ht="43.2" hidden="1">
      <c r="A166">
        <v>164</v>
      </c>
      <c r="B166" s="1" t="s">
        <v>166</v>
      </c>
      <c r="C166" s="1" t="s">
        <v>4274</v>
      </c>
      <c r="D166" s="21" t="b" cm="1">
        <f t="array" ref="D166">IF(OR(ISNUMBER(SEARCH({" COMEDY "," fun "," laugh ","hilarious"}," "&amp;B166:C166&amp;" "))),"Comedy",IF(OR(ISNUMBER(SEARCH({" sad "," thriller "," crime"," murder "," dark "," revenge "}," "&amp;B166:C166&amp;" "))),"thriller",IF(OR(ISNUMBER(SEARCH({" strange "," evil "," horror "," dark "," strange"}," "&amp;B166:C166&amp;" "))),"horror",IF(OR(ISNUMBER(SEARCH({" food "," kitchen "," yummy "," gourmet "," dining","bbq"}," "&amp;B166:C166&amp;" "))),"food"))))</f>
        <v>0</v>
      </c>
      <c r="E166" s="3">
        <v>120000</v>
      </c>
      <c r="F166" s="4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6"/>
        <v>1</v>
      </c>
      <c r="Q166">
        <f t="shared" si="17"/>
        <v>91.43</v>
      </c>
      <c r="R166" t="s">
        <v>8308</v>
      </c>
      <c r="S166" t="s">
        <v>8312</v>
      </c>
      <c r="T166" s="13">
        <f t="shared" si="18"/>
        <v>41841.762743055559</v>
      </c>
      <c r="U166" s="13">
        <f t="shared" si="19"/>
        <v>41901.762743055559</v>
      </c>
      <c r="V166">
        <f t="shared" si="20"/>
        <v>2014</v>
      </c>
      <c r="W166" t="str">
        <f t="shared" si="21"/>
        <v>drama</v>
      </c>
      <c r="X166" t="str">
        <f t="shared" si="22"/>
        <v>UnderFunded</v>
      </c>
      <c r="Y166" s="12" t="b">
        <f t="shared" si="23"/>
        <v>0</v>
      </c>
    </row>
    <row r="167" spans="1:25" ht="28.8" hidden="1">
      <c r="A167">
        <v>165</v>
      </c>
      <c r="B167" s="1" t="s">
        <v>167</v>
      </c>
      <c r="C167" s="1" t="s">
        <v>4275</v>
      </c>
      <c r="D167" s="21" t="b" cm="1">
        <f t="array" ref="D167">IF(OR(ISNUMBER(SEARCH({" COMEDY "," fun "," laugh ","hilarious"}," "&amp;B167:C167&amp;" "))),"Comedy",IF(OR(ISNUMBER(SEARCH({" sad "," thriller "," crime"," murder "," dark "," revenge "}," "&amp;B167:C167&amp;" "))),"thriller",IF(OR(ISNUMBER(SEARCH({" strange "," evil "," horror "," dark "," strange"}," "&amp;B167:C167&amp;" "))),"horror",IF(OR(ISNUMBER(SEARCH({" food "," kitchen "," yummy "," gourmet "," dining","bbq"}," "&amp;B167:C167&amp;" "))),"food"))))</f>
        <v>0</v>
      </c>
      <c r="E167" s="3">
        <v>17000</v>
      </c>
      <c r="F167" s="4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6"/>
        <v>0</v>
      </c>
      <c r="Q167">
        <f t="shared" si="17"/>
        <v>0</v>
      </c>
      <c r="R167" t="s">
        <v>8308</v>
      </c>
      <c r="S167" t="s">
        <v>8312</v>
      </c>
      <c r="T167" s="13">
        <f t="shared" si="18"/>
        <v>42351.658842592587</v>
      </c>
      <c r="U167" s="13">
        <f t="shared" si="19"/>
        <v>42381.658842592587</v>
      </c>
      <c r="V167">
        <f t="shared" si="20"/>
        <v>2015</v>
      </c>
      <c r="W167" t="str">
        <f t="shared" si="21"/>
        <v>drama</v>
      </c>
      <c r="X167" t="str">
        <f t="shared" si="22"/>
        <v>UnderFunded</v>
      </c>
      <c r="Y167" s="12" t="b">
        <f t="shared" si="23"/>
        <v>0</v>
      </c>
    </row>
    <row r="168" spans="1:25" ht="43.2" hidden="1">
      <c r="A168">
        <v>166</v>
      </c>
      <c r="B168" s="1" t="s">
        <v>168</v>
      </c>
      <c r="C168" s="1" t="s">
        <v>4276</v>
      </c>
      <c r="D168" s="21" t="b" cm="1">
        <f t="array" ref="D168">IF(OR(ISNUMBER(SEARCH({" COMEDY "," fun "," laugh ","hilarious"}," "&amp;B168:C168&amp;" "))),"Comedy",IF(OR(ISNUMBER(SEARCH({" sad "," thriller "," crime"," murder "," dark "," revenge "}," "&amp;B168:C168&amp;" "))),"thriller",IF(OR(ISNUMBER(SEARCH({" strange "," evil "," horror "," dark "," strange"}," "&amp;B168:C168&amp;" "))),"horror",IF(OR(ISNUMBER(SEARCH({" food "," kitchen "," yummy "," gourmet "," dining","bbq"}," "&amp;B168:C168&amp;" "))),"food"))))</f>
        <v>0</v>
      </c>
      <c r="E168" s="3">
        <v>5000</v>
      </c>
      <c r="F168" s="4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6"/>
        <v>60</v>
      </c>
      <c r="Q168">
        <f t="shared" si="17"/>
        <v>3000</v>
      </c>
      <c r="R168" t="s">
        <v>8308</v>
      </c>
      <c r="S168" t="s">
        <v>8312</v>
      </c>
      <c r="T168" s="13">
        <f t="shared" si="18"/>
        <v>42721.075949074075</v>
      </c>
      <c r="U168" s="13">
        <f t="shared" si="19"/>
        <v>42751.075949074075</v>
      </c>
      <c r="V168">
        <f t="shared" si="20"/>
        <v>2016</v>
      </c>
      <c r="W168" t="str">
        <f t="shared" si="21"/>
        <v>drama</v>
      </c>
      <c r="X168" t="str">
        <f t="shared" si="22"/>
        <v>UnderFunded</v>
      </c>
      <c r="Y168" s="12" t="b">
        <f t="shared" si="23"/>
        <v>0</v>
      </c>
    </row>
    <row r="169" spans="1:25" ht="43.2" hidden="1">
      <c r="A169">
        <v>167</v>
      </c>
      <c r="B169" s="1" t="s">
        <v>169</v>
      </c>
      <c r="C169" s="1" t="s">
        <v>4277</v>
      </c>
      <c r="D169" s="21" t="b" cm="1">
        <f t="array" ref="D169">IF(OR(ISNUMBER(SEARCH({" COMEDY "," fun "," laugh ","hilarious"}," "&amp;B169:C169&amp;" "))),"Comedy",IF(OR(ISNUMBER(SEARCH({" sad "," thriller "," crime"," murder "," dark "," revenge "}," "&amp;B169:C169&amp;" "))),"thriller",IF(OR(ISNUMBER(SEARCH({" strange "," evil "," horror "," dark "," strange"}," "&amp;B169:C169&amp;" "))),"horror",IF(OR(ISNUMBER(SEARCH({" food "," kitchen "," yummy "," gourmet "," dining","bbq"}," "&amp;B169:C169&amp;" "))),"food"))))</f>
        <v>0</v>
      </c>
      <c r="E169" s="3">
        <v>110000</v>
      </c>
      <c r="F169" s="4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6"/>
        <v>0</v>
      </c>
      <c r="Q169">
        <f t="shared" si="17"/>
        <v>5.5</v>
      </c>
      <c r="R169" t="s">
        <v>8308</v>
      </c>
      <c r="S169" t="s">
        <v>8312</v>
      </c>
      <c r="T169" s="13">
        <f t="shared" si="18"/>
        <v>42160.927488425921</v>
      </c>
      <c r="U169" s="13">
        <f t="shared" si="19"/>
        <v>42220.927488425921</v>
      </c>
      <c r="V169">
        <f t="shared" si="20"/>
        <v>2015</v>
      </c>
      <c r="W169" t="str">
        <f t="shared" si="21"/>
        <v>drama</v>
      </c>
      <c r="X169" t="str">
        <f t="shared" si="22"/>
        <v>UnderFunded</v>
      </c>
      <c r="Y169" s="12" t="b">
        <f t="shared" si="23"/>
        <v>0</v>
      </c>
    </row>
    <row r="170" spans="1:25" ht="43.2" hidden="1">
      <c r="A170">
        <v>168</v>
      </c>
      <c r="B170" s="1" t="s">
        <v>170</v>
      </c>
      <c r="C170" s="1" t="s">
        <v>4278</v>
      </c>
      <c r="D170" s="21" t="b" cm="1">
        <f t="array" ref="D170">IF(OR(ISNUMBER(SEARCH({" COMEDY "," fun "," laugh ","hilarious"}," "&amp;B170:C170&amp;" "))),"Comedy",IF(OR(ISNUMBER(SEARCH({" sad "," thriller "," crime"," murder "," dark "," revenge "}," "&amp;B170:C170&amp;" "))),"thriller",IF(OR(ISNUMBER(SEARCH({" strange "," evil "," horror "," dark "," strange"}," "&amp;B170:C170&amp;" "))),"horror",IF(OR(ISNUMBER(SEARCH({" food "," kitchen "," yummy "," gourmet "," dining","bbq"}," "&amp;B170:C170&amp;" "))),"food"))))</f>
        <v>0</v>
      </c>
      <c r="E170" s="3">
        <v>8000</v>
      </c>
      <c r="F170" s="4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6"/>
        <v>4</v>
      </c>
      <c r="Q170">
        <f t="shared" si="17"/>
        <v>108.33</v>
      </c>
      <c r="R170" t="s">
        <v>8308</v>
      </c>
      <c r="S170" t="s">
        <v>8312</v>
      </c>
      <c r="T170" s="13">
        <f t="shared" si="18"/>
        <v>42052.83530092593</v>
      </c>
      <c r="U170" s="13">
        <f t="shared" si="19"/>
        <v>42082.793634259258</v>
      </c>
      <c r="V170">
        <f t="shared" si="20"/>
        <v>2015</v>
      </c>
      <c r="W170" t="str">
        <f t="shared" si="21"/>
        <v>drama</v>
      </c>
      <c r="X170" t="str">
        <f t="shared" si="22"/>
        <v>UnderFunded</v>
      </c>
      <c r="Y170" s="12" t="b">
        <f t="shared" si="23"/>
        <v>0</v>
      </c>
    </row>
    <row r="171" spans="1:25" ht="43.2" hidden="1">
      <c r="A171">
        <v>169</v>
      </c>
      <c r="B171" s="1" t="s">
        <v>171</v>
      </c>
      <c r="C171" s="1" t="s">
        <v>4279</v>
      </c>
      <c r="D171" s="21" t="b" cm="1">
        <f t="array" ref="D171">IF(OR(ISNUMBER(SEARCH({" COMEDY "," fun "," laugh ","hilarious"}," "&amp;B171:C171&amp;" "))),"Comedy",IF(OR(ISNUMBER(SEARCH({" sad "," thriller "," crime"," murder "," dark "," revenge "}," "&amp;B171:C171&amp;" "))),"thriller",IF(OR(ISNUMBER(SEARCH({" strange "," evil "," horror "," dark "," strange"}," "&amp;B171:C171&amp;" "))),"horror",IF(OR(ISNUMBER(SEARCH({" food "," kitchen "," yummy "," gourmet "," dining","bbq"}," "&amp;B171:C171&amp;" "))),"food"))))</f>
        <v>0</v>
      </c>
      <c r="E171" s="3">
        <v>2500</v>
      </c>
      <c r="F171" s="4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6"/>
        <v>22</v>
      </c>
      <c r="Q171">
        <f t="shared" si="17"/>
        <v>56</v>
      </c>
      <c r="R171" t="s">
        <v>8308</v>
      </c>
      <c r="S171" t="s">
        <v>8312</v>
      </c>
      <c r="T171" s="13">
        <f t="shared" si="18"/>
        <v>41900.505312499998</v>
      </c>
      <c r="U171" s="13">
        <f t="shared" si="19"/>
        <v>41930.505312499998</v>
      </c>
      <c r="V171">
        <f t="shared" si="20"/>
        <v>2014</v>
      </c>
      <c r="W171" t="str">
        <f t="shared" si="21"/>
        <v>drama</v>
      </c>
      <c r="X171" t="str">
        <f t="shared" si="22"/>
        <v>UnderFunded</v>
      </c>
      <c r="Y171" s="12" t="b">
        <f t="shared" si="23"/>
        <v>0</v>
      </c>
    </row>
    <row r="172" spans="1:25" ht="43.2" hidden="1">
      <c r="A172">
        <v>170</v>
      </c>
      <c r="B172" s="1" t="s">
        <v>172</v>
      </c>
      <c r="C172" s="1" t="s">
        <v>4280</v>
      </c>
      <c r="D172" s="21" t="b" cm="1">
        <f t="array" ref="D172">IF(OR(ISNUMBER(SEARCH({" COMEDY "," fun "," laugh ","hilarious"}," "&amp;B172:C172&amp;" "))),"Comedy",IF(OR(ISNUMBER(SEARCH({" sad "," thriller "," crime"," murder "," dark "," revenge "}," "&amp;B172:C172&amp;" "))),"thriller",IF(OR(ISNUMBER(SEARCH({" strange "," evil "," horror "," dark "," strange"}," "&amp;B172:C172&amp;" "))),"horror",IF(OR(ISNUMBER(SEARCH({" food "," kitchen "," yummy "," gourmet "," dining","bbq"}," "&amp;B172:C172&amp;" "))),"food"))))</f>
        <v>0</v>
      </c>
      <c r="E172" s="3">
        <v>10000</v>
      </c>
      <c r="F172" s="4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6"/>
        <v>3</v>
      </c>
      <c r="Q172">
        <f t="shared" si="17"/>
        <v>32.5</v>
      </c>
      <c r="R172" t="s">
        <v>8308</v>
      </c>
      <c r="S172" t="s">
        <v>8312</v>
      </c>
      <c r="T172" s="13">
        <f t="shared" si="18"/>
        <v>42216.977812500001</v>
      </c>
      <c r="U172" s="13">
        <f t="shared" si="19"/>
        <v>42246.227777777778</v>
      </c>
      <c r="V172">
        <f t="shared" si="20"/>
        <v>2015</v>
      </c>
      <c r="W172" t="str">
        <f t="shared" si="21"/>
        <v>drama</v>
      </c>
      <c r="X172" t="str">
        <f t="shared" si="22"/>
        <v>UnderFunded</v>
      </c>
      <c r="Y172" s="12" t="b">
        <f t="shared" si="23"/>
        <v>0</v>
      </c>
    </row>
    <row r="173" spans="1:25" ht="43.2" hidden="1">
      <c r="A173">
        <v>171</v>
      </c>
      <c r="B173" s="1" t="s">
        <v>173</v>
      </c>
      <c r="C173" s="1" t="s">
        <v>4281</v>
      </c>
      <c r="D173" s="21" t="str" cm="1">
        <f t="array" ref="D173">IF(OR(ISNUMBER(SEARCH({" COMEDY "," fun "," laugh ","hilarious"}," "&amp;B173:C173&amp;" "))),"Comedy",IF(OR(ISNUMBER(SEARCH({" sad "," thriller "," crime"," murder "," dark "," revenge "}," "&amp;B173:C173&amp;" "))),"thriller",IF(OR(ISNUMBER(SEARCH({" strange "," evil "," horror "," dark "," strange"}," "&amp;B173:C173&amp;" "))),"horror",IF(OR(ISNUMBER(SEARCH({" food "," kitchen "," yummy "," gourmet "," dining","bbq"}," "&amp;B173:C173&amp;" "))),"food"))))</f>
        <v>horror</v>
      </c>
      <c r="E173" s="3">
        <v>50000</v>
      </c>
      <c r="F173" s="4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6"/>
        <v>0</v>
      </c>
      <c r="Q173">
        <f t="shared" si="17"/>
        <v>1</v>
      </c>
      <c r="R173" t="s">
        <v>8308</v>
      </c>
      <c r="S173" t="s">
        <v>8312</v>
      </c>
      <c r="T173" s="13">
        <f t="shared" si="18"/>
        <v>42534.180717592593</v>
      </c>
      <c r="U173" s="13">
        <f t="shared" si="19"/>
        <v>42594.180717592593</v>
      </c>
      <c r="V173">
        <f t="shared" si="20"/>
        <v>2016</v>
      </c>
      <c r="W173" t="str">
        <f t="shared" si="21"/>
        <v>drama</v>
      </c>
      <c r="X173" t="str">
        <f t="shared" si="22"/>
        <v>UnderFunded</v>
      </c>
      <c r="Y173" s="12" t="b">
        <f t="shared" si="23"/>
        <v>0</v>
      </c>
    </row>
    <row r="174" spans="1:25" ht="43.2" hidden="1">
      <c r="A174">
        <v>172</v>
      </c>
      <c r="B174" s="1" t="s">
        <v>174</v>
      </c>
      <c r="C174" s="1" t="s">
        <v>4282</v>
      </c>
      <c r="D174" s="21" t="b" cm="1">
        <f t="array" ref="D174">IF(OR(ISNUMBER(SEARCH({" COMEDY "," fun "," laugh ","hilarious"}," "&amp;B174:C174&amp;" "))),"Comedy",IF(OR(ISNUMBER(SEARCH({" sad "," thriller "," crime"," murder "," dark "," revenge "}," "&amp;B174:C174&amp;" "))),"thriller",IF(OR(ISNUMBER(SEARCH({" strange "," evil "," horror "," dark "," strange"}," "&amp;B174:C174&amp;" "))),"horror",IF(OR(ISNUMBER(SEARCH({" food "," kitchen "," yummy "," gourmet "," dining","bbq"}," "&amp;B174:C174&amp;" "))),"food"))))</f>
        <v>0</v>
      </c>
      <c r="E174" s="3">
        <v>95000</v>
      </c>
      <c r="F174" s="4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6"/>
        <v>0</v>
      </c>
      <c r="Q174">
        <f t="shared" si="17"/>
        <v>0</v>
      </c>
      <c r="R174" t="s">
        <v>8308</v>
      </c>
      <c r="S174" t="s">
        <v>8312</v>
      </c>
      <c r="T174" s="13">
        <f t="shared" si="18"/>
        <v>42047.394942129627</v>
      </c>
      <c r="U174" s="13">
        <f t="shared" si="19"/>
        <v>42082.353275462956</v>
      </c>
      <c r="V174">
        <f t="shared" si="20"/>
        <v>2015</v>
      </c>
      <c r="W174" t="str">
        <f t="shared" si="21"/>
        <v>drama</v>
      </c>
      <c r="X174" t="str">
        <f t="shared" si="22"/>
        <v>UnderFunded</v>
      </c>
      <c r="Y174" s="12" t="b">
        <f t="shared" si="23"/>
        <v>0</v>
      </c>
    </row>
    <row r="175" spans="1:25" ht="43.2" hidden="1">
      <c r="A175">
        <v>173</v>
      </c>
      <c r="B175" s="1" t="s">
        <v>175</v>
      </c>
      <c r="C175" s="1" t="s">
        <v>4283</v>
      </c>
      <c r="D175" s="21" t="b" cm="1">
        <f t="array" ref="D175">IF(OR(ISNUMBER(SEARCH({" COMEDY "," fun "," laugh ","hilarious"}," "&amp;B175:C175&amp;" "))),"Comedy",IF(OR(ISNUMBER(SEARCH({" sad "," thriller "," crime"," murder "," dark "," revenge "}," "&amp;B175:C175&amp;" "))),"thriller",IF(OR(ISNUMBER(SEARCH({" strange "," evil "," horror "," dark "," strange"}," "&amp;B175:C175&amp;" "))),"horror",IF(OR(ISNUMBER(SEARCH({" food "," kitchen "," yummy "," gourmet "," dining","bbq"}," "&amp;B175:C175&amp;" "))),"food"))))</f>
        <v>0</v>
      </c>
      <c r="E175" s="3">
        <v>1110</v>
      </c>
      <c r="F175" s="4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6"/>
        <v>0</v>
      </c>
      <c r="Q175">
        <f t="shared" si="17"/>
        <v>0</v>
      </c>
      <c r="R175" t="s">
        <v>8308</v>
      </c>
      <c r="S175" t="s">
        <v>8312</v>
      </c>
      <c r="T175" s="13">
        <f t="shared" si="18"/>
        <v>42033.573009259257</v>
      </c>
      <c r="U175" s="13">
        <f t="shared" si="19"/>
        <v>42063.573009259257</v>
      </c>
      <c r="V175">
        <f t="shared" si="20"/>
        <v>2015</v>
      </c>
      <c r="W175" t="str">
        <f t="shared" si="21"/>
        <v>drama</v>
      </c>
      <c r="X175" t="str">
        <f t="shared" si="22"/>
        <v>UnderFunded</v>
      </c>
      <c r="Y175" s="12" t="b">
        <f t="shared" si="23"/>
        <v>0</v>
      </c>
    </row>
    <row r="176" spans="1:25" ht="43.2" hidden="1">
      <c r="A176">
        <v>174</v>
      </c>
      <c r="B176" s="1" t="s">
        <v>176</v>
      </c>
      <c r="C176" s="1" t="s">
        <v>4284</v>
      </c>
      <c r="D176" s="21" t="b" cm="1">
        <f t="array" ref="D176">IF(OR(ISNUMBER(SEARCH({" COMEDY "," fun "," laugh ","hilarious"}," "&amp;B176:C176&amp;" "))),"Comedy",IF(OR(ISNUMBER(SEARCH({" sad "," thriller "," crime"," murder "," dark "," revenge "}," "&amp;B176:C176&amp;" "))),"thriller",IF(OR(ISNUMBER(SEARCH({" strange "," evil "," horror "," dark "," strange"}," "&amp;B176:C176&amp;" "))),"horror",IF(OR(ISNUMBER(SEARCH({" food "," kitchen "," yummy "," gourmet "," dining","bbq"}," "&amp;B176:C176&amp;" "))),"food"))))</f>
        <v>0</v>
      </c>
      <c r="E176" s="3">
        <v>6000</v>
      </c>
      <c r="F176" s="4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6"/>
        <v>0</v>
      </c>
      <c r="Q176">
        <f t="shared" si="17"/>
        <v>0</v>
      </c>
      <c r="R176" t="s">
        <v>8308</v>
      </c>
      <c r="S176" t="s">
        <v>8312</v>
      </c>
      <c r="T176" s="13">
        <f t="shared" si="18"/>
        <v>42072.758981481486</v>
      </c>
      <c r="U176" s="13">
        <f t="shared" si="19"/>
        <v>42132.758981481486</v>
      </c>
      <c r="V176">
        <f t="shared" si="20"/>
        <v>2015</v>
      </c>
      <c r="W176" t="str">
        <f t="shared" si="21"/>
        <v>drama</v>
      </c>
      <c r="X176" t="str">
        <f t="shared" si="22"/>
        <v>UnderFunded</v>
      </c>
      <c r="Y176" s="12" t="b">
        <f t="shared" si="23"/>
        <v>0</v>
      </c>
    </row>
    <row r="177" spans="1:25" ht="43.2" hidden="1">
      <c r="A177">
        <v>175</v>
      </c>
      <c r="B177" s="1" t="s">
        <v>177</v>
      </c>
      <c r="C177" s="1" t="s">
        <v>4285</v>
      </c>
      <c r="D177" s="21" t="b" cm="1">
        <f t="array" ref="D177">IF(OR(ISNUMBER(SEARCH({" COMEDY "," fun "," laugh ","hilarious"}," "&amp;B177:C177&amp;" "))),"Comedy",IF(OR(ISNUMBER(SEARCH({" sad "," thriller "," crime"," murder "," dark "," revenge "}," "&amp;B177:C177&amp;" "))),"thriller",IF(OR(ISNUMBER(SEARCH({" strange "," evil "," horror "," dark "," strange"}," "&amp;B177:C177&amp;" "))),"horror",IF(OR(ISNUMBER(SEARCH({" food "," kitchen "," yummy "," gourmet "," dining","bbq"}," "&amp;B177:C177&amp;" "))),"food"))))</f>
        <v>0</v>
      </c>
      <c r="E177" s="3">
        <v>20000</v>
      </c>
      <c r="F177" s="4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6"/>
        <v>6</v>
      </c>
      <c r="Q177">
        <f t="shared" si="17"/>
        <v>49.88</v>
      </c>
      <c r="R177" t="s">
        <v>8308</v>
      </c>
      <c r="S177" t="s">
        <v>8312</v>
      </c>
      <c r="T177" s="13">
        <f t="shared" si="18"/>
        <v>41855.777905092589</v>
      </c>
      <c r="U177" s="13">
        <f t="shared" si="19"/>
        <v>41880.777905092589</v>
      </c>
      <c r="V177">
        <f t="shared" si="20"/>
        <v>2014</v>
      </c>
      <c r="W177" t="str">
        <f t="shared" si="21"/>
        <v>drama</v>
      </c>
      <c r="X177" t="str">
        <f t="shared" si="22"/>
        <v>UnderFunded</v>
      </c>
      <c r="Y177" s="12" t="b">
        <f t="shared" si="23"/>
        <v>0</v>
      </c>
    </row>
    <row r="178" spans="1:25" ht="43.2" hidden="1">
      <c r="A178">
        <v>176</v>
      </c>
      <c r="B178" s="1" t="s">
        <v>178</v>
      </c>
      <c r="C178" s="1" t="s">
        <v>4286</v>
      </c>
      <c r="D178" s="21" t="b" cm="1">
        <f t="array" ref="D178">IF(OR(ISNUMBER(SEARCH({" COMEDY "," fun "," laugh ","hilarious"}," "&amp;B178:C178&amp;" "))),"Comedy",IF(OR(ISNUMBER(SEARCH({" sad "," thriller "," crime"," murder "," dark "," revenge "}," "&amp;B178:C178&amp;" "))),"thriller",IF(OR(ISNUMBER(SEARCH({" strange "," evil "," horror "," dark "," strange"}," "&amp;B178:C178&amp;" "))),"horror",IF(OR(ISNUMBER(SEARCH({" food "," kitchen "," yummy "," gourmet "," dining","bbq"}," "&amp;B178:C178&amp;" "))),"food"))))</f>
        <v>0</v>
      </c>
      <c r="E178" s="3">
        <v>1500</v>
      </c>
      <c r="F178" s="4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6"/>
        <v>0</v>
      </c>
      <c r="Q178">
        <f t="shared" si="17"/>
        <v>0</v>
      </c>
      <c r="R178" t="s">
        <v>8308</v>
      </c>
      <c r="S178" t="s">
        <v>8312</v>
      </c>
      <c r="T178" s="13">
        <f t="shared" si="18"/>
        <v>42191.824062500003</v>
      </c>
      <c r="U178" s="13">
        <f t="shared" si="19"/>
        <v>42221.824062500003</v>
      </c>
      <c r="V178">
        <f t="shared" si="20"/>
        <v>2015</v>
      </c>
      <c r="W178" t="str">
        <f t="shared" si="21"/>
        <v>drama</v>
      </c>
      <c r="X178" t="str">
        <f t="shared" si="22"/>
        <v>UnderFunded</v>
      </c>
      <c r="Y178" s="12" t="b">
        <f t="shared" si="23"/>
        <v>0</v>
      </c>
    </row>
    <row r="179" spans="1:25" ht="28.8" hidden="1">
      <c r="A179">
        <v>177</v>
      </c>
      <c r="B179" s="1" t="s">
        <v>179</v>
      </c>
      <c r="C179" s="1" t="s">
        <v>4287</v>
      </c>
      <c r="D179" s="21" t="b" cm="1">
        <f t="array" ref="D179">IF(OR(ISNUMBER(SEARCH({" COMEDY "," fun "," laugh ","hilarious"}," "&amp;B179:C179&amp;" "))),"Comedy",IF(OR(ISNUMBER(SEARCH({" sad "," thriller "," crime"," murder "," dark "," revenge "}," "&amp;B179:C179&amp;" "))),"thriller",IF(OR(ISNUMBER(SEARCH({" strange "," evil "," horror "," dark "," strange"}," "&amp;B179:C179&amp;" "))),"horror",IF(OR(ISNUMBER(SEARCH({" food "," kitchen "," yummy "," gourmet "," dining","bbq"}," "&amp;B179:C179&amp;" "))),"food"))))</f>
        <v>0</v>
      </c>
      <c r="E179" s="3">
        <v>450</v>
      </c>
      <c r="F179" s="4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6"/>
        <v>40</v>
      </c>
      <c r="Q179">
        <f t="shared" si="17"/>
        <v>25.71</v>
      </c>
      <c r="R179" t="s">
        <v>8308</v>
      </c>
      <c r="S179" t="s">
        <v>8312</v>
      </c>
      <c r="T179" s="13">
        <f t="shared" si="18"/>
        <v>42070.047754629632</v>
      </c>
      <c r="U179" s="13">
        <f t="shared" si="19"/>
        <v>42087.00608796296</v>
      </c>
      <c r="V179">
        <f t="shared" si="20"/>
        <v>2015</v>
      </c>
      <c r="W179" t="str">
        <f t="shared" si="21"/>
        <v>drama</v>
      </c>
      <c r="X179" t="str">
        <f t="shared" si="22"/>
        <v>UnderFunded</v>
      </c>
      <c r="Y179" s="12" t="b">
        <f t="shared" si="23"/>
        <v>0</v>
      </c>
    </row>
    <row r="180" spans="1:25" ht="28.8" hidden="1">
      <c r="A180">
        <v>178</v>
      </c>
      <c r="B180" s="1" t="s">
        <v>180</v>
      </c>
      <c r="C180" s="1" t="s">
        <v>4288</v>
      </c>
      <c r="D180" s="21" t="b" cm="1">
        <f t="array" ref="D180">IF(OR(ISNUMBER(SEARCH({" COMEDY "," fun "," laugh ","hilarious"}," "&amp;B180:C180&amp;" "))),"Comedy",IF(OR(ISNUMBER(SEARCH({" sad "," thriller "," crime"," murder "," dark "," revenge "}," "&amp;B180:C180&amp;" "))),"thriller",IF(OR(ISNUMBER(SEARCH({" strange "," evil "," horror "," dark "," strange"}," "&amp;B180:C180&amp;" "))),"horror",IF(OR(ISNUMBER(SEARCH({" food "," kitchen "," yummy "," gourmet "," dining","bbq"}," "&amp;B180:C180&amp;" "))),"food"))))</f>
        <v>0</v>
      </c>
      <c r="E180" s="3">
        <v>500000</v>
      </c>
      <c r="F180" s="4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6"/>
        <v>0</v>
      </c>
      <c r="Q180">
        <f t="shared" si="17"/>
        <v>0</v>
      </c>
      <c r="R180" t="s">
        <v>8308</v>
      </c>
      <c r="S180" t="s">
        <v>8312</v>
      </c>
      <c r="T180" s="13">
        <f t="shared" si="18"/>
        <v>42304.955381944441</v>
      </c>
      <c r="U180" s="13">
        <f t="shared" si="19"/>
        <v>42334.997048611112</v>
      </c>
      <c r="V180">
        <f t="shared" si="20"/>
        <v>2015</v>
      </c>
      <c r="W180" t="str">
        <f t="shared" si="21"/>
        <v>drama</v>
      </c>
      <c r="X180" t="str">
        <f t="shared" si="22"/>
        <v>UnderFunded</v>
      </c>
      <c r="Y180" s="12" t="b">
        <f t="shared" si="23"/>
        <v>0</v>
      </c>
    </row>
    <row r="181" spans="1:25" ht="28.8" hidden="1">
      <c r="A181">
        <v>179</v>
      </c>
      <c r="B181" s="1" t="s">
        <v>181</v>
      </c>
      <c r="C181" s="1" t="s">
        <v>4289</v>
      </c>
      <c r="D181" s="21" t="b" cm="1">
        <f t="array" ref="D181">IF(OR(ISNUMBER(SEARCH({" COMEDY "," fun "," laugh ","hilarious"}," "&amp;B181:C181&amp;" "))),"Comedy",IF(OR(ISNUMBER(SEARCH({" sad "," thriller "," crime"," murder "," dark "," revenge "}," "&amp;B181:C181&amp;" "))),"thriller",IF(OR(ISNUMBER(SEARCH({" strange "," evil "," horror "," dark "," strange"}," "&amp;B181:C181&amp;" "))),"horror",IF(OR(ISNUMBER(SEARCH({" food "," kitchen "," yummy "," gourmet "," dining","bbq"}," "&amp;B181:C181&amp;" "))),"food"))))</f>
        <v>0</v>
      </c>
      <c r="E181" s="3">
        <v>1000</v>
      </c>
      <c r="F181" s="4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6"/>
        <v>20</v>
      </c>
      <c r="Q181">
        <f t="shared" si="17"/>
        <v>100</v>
      </c>
      <c r="R181" t="s">
        <v>8308</v>
      </c>
      <c r="S181" t="s">
        <v>8312</v>
      </c>
      <c r="T181" s="13">
        <f t="shared" si="18"/>
        <v>42403.080497685187</v>
      </c>
      <c r="U181" s="13">
        <f t="shared" si="19"/>
        <v>42433.080497685187</v>
      </c>
      <c r="V181">
        <f t="shared" si="20"/>
        <v>2016</v>
      </c>
      <c r="W181" t="str">
        <f t="shared" si="21"/>
        <v>drama</v>
      </c>
      <c r="X181" t="str">
        <f t="shared" si="22"/>
        <v>UnderFunded</v>
      </c>
      <c r="Y181" s="12" t="b">
        <f t="shared" si="23"/>
        <v>0</v>
      </c>
    </row>
    <row r="182" spans="1:25" ht="43.2" hidden="1">
      <c r="A182">
        <v>180</v>
      </c>
      <c r="B182" s="1" t="s">
        <v>182</v>
      </c>
      <c r="C182" s="1" t="s">
        <v>4290</v>
      </c>
      <c r="D182" s="21" t="b" cm="1">
        <f t="array" ref="D182">IF(OR(ISNUMBER(SEARCH({" COMEDY "," fun "," laugh ","hilarious"}," "&amp;B182:C182&amp;" "))),"Comedy",IF(OR(ISNUMBER(SEARCH({" sad "," thriller "," crime"," murder "," dark "," revenge "}," "&amp;B182:C182&amp;" "))),"thriller",IF(OR(ISNUMBER(SEARCH({" strange "," evil "," horror "," dark "," strange"}," "&amp;B182:C182&amp;" "))),"horror",IF(OR(ISNUMBER(SEARCH({" food "," kitchen "," yummy "," gourmet "," dining","bbq"}," "&amp;B182:C182&amp;" "))),"food"))))</f>
        <v>0</v>
      </c>
      <c r="E182" s="3">
        <v>1200</v>
      </c>
      <c r="F182" s="4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6"/>
        <v>33</v>
      </c>
      <c r="Q182">
        <f t="shared" si="17"/>
        <v>30.85</v>
      </c>
      <c r="R182" t="s">
        <v>8308</v>
      </c>
      <c r="S182" t="s">
        <v>8312</v>
      </c>
      <c r="T182" s="13">
        <f t="shared" si="18"/>
        <v>42067.991238425922</v>
      </c>
      <c r="U182" s="13">
        <f t="shared" si="19"/>
        <v>42107.791666666672</v>
      </c>
      <c r="V182">
        <f t="shared" si="20"/>
        <v>2015</v>
      </c>
      <c r="W182" t="str">
        <f t="shared" si="21"/>
        <v>drama</v>
      </c>
      <c r="X182" t="str">
        <f t="shared" si="22"/>
        <v>UnderFunded</v>
      </c>
      <c r="Y182" s="12" t="b">
        <f t="shared" si="23"/>
        <v>0</v>
      </c>
    </row>
    <row r="183" spans="1:25" ht="43.2" hidden="1">
      <c r="A183">
        <v>181</v>
      </c>
      <c r="B183" s="1" t="s">
        <v>183</v>
      </c>
      <c r="C183" s="1" t="s">
        <v>4291</v>
      </c>
      <c r="D183" s="21" t="b" cm="1">
        <f t="array" ref="D183">IF(OR(ISNUMBER(SEARCH({" COMEDY "," fun "," laugh ","hilarious"}," "&amp;B183:C183&amp;" "))),"Comedy",IF(OR(ISNUMBER(SEARCH({" sad "," thriller "," crime"," murder "," dark "," revenge "}," "&amp;B183:C183&amp;" "))),"thriller",IF(OR(ISNUMBER(SEARCH({" strange "," evil "," horror "," dark "," strange"}," "&amp;B183:C183&amp;" "))),"horror",IF(OR(ISNUMBER(SEARCH({" food "," kitchen "," yummy "," gourmet "," dining","bbq"}," "&amp;B183:C183&amp;" "))),"food"))))</f>
        <v>0</v>
      </c>
      <c r="E183" s="3">
        <v>3423</v>
      </c>
      <c r="F183" s="4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6"/>
        <v>21</v>
      </c>
      <c r="Q183">
        <f t="shared" si="17"/>
        <v>180.5</v>
      </c>
      <c r="R183" t="s">
        <v>8308</v>
      </c>
      <c r="S183" t="s">
        <v>8312</v>
      </c>
      <c r="T183" s="13">
        <f t="shared" si="18"/>
        <v>42147.741840277777</v>
      </c>
      <c r="U183" s="13">
        <f t="shared" si="19"/>
        <v>42177.741840277777</v>
      </c>
      <c r="V183">
        <f t="shared" si="20"/>
        <v>2015</v>
      </c>
      <c r="W183" t="str">
        <f t="shared" si="21"/>
        <v>drama</v>
      </c>
      <c r="X183" t="str">
        <f t="shared" si="22"/>
        <v>UnderFunded</v>
      </c>
      <c r="Y183" s="12" t="b">
        <f t="shared" si="23"/>
        <v>0</v>
      </c>
    </row>
    <row r="184" spans="1:25" ht="43.2" hidden="1">
      <c r="A184">
        <v>182</v>
      </c>
      <c r="B184" s="1" t="s">
        <v>184</v>
      </c>
      <c r="C184" s="1" t="s">
        <v>4292</v>
      </c>
      <c r="D184" s="21" t="b" cm="1">
        <f t="array" ref="D184">IF(OR(ISNUMBER(SEARCH({" COMEDY "," fun "," laugh ","hilarious"}," "&amp;B184:C184&amp;" "))),"Comedy",IF(OR(ISNUMBER(SEARCH({" sad "," thriller "," crime"," murder "," dark "," revenge "}," "&amp;B184:C184&amp;" "))),"thriller",IF(OR(ISNUMBER(SEARCH({" strange "," evil "," horror "," dark "," strange"}," "&amp;B184:C184&amp;" "))),"horror",IF(OR(ISNUMBER(SEARCH({" food "," kitchen "," yummy "," gourmet "," dining","bbq"}," "&amp;B184:C184&amp;" "))),"food"))))</f>
        <v>0</v>
      </c>
      <c r="E184" s="3">
        <v>1000</v>
      </c>
      <c r="F184" s="4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6"/>
        <v>0</v>
      </c>
      <c r="Q184">
        <f t="shared" si="17"/>
        <v>0</v>
      </c>
      <c r="R184" t="s">
        <v>8308</v>
      </c>
      <c r="S184" t="s">
        <v>8312</v>
      </c>
      <c r="T184" s="13">
        <f t="shared" si="18"/>
        <v>42712.011944444443</v>
      </c>
      <c r="U184" s="13">
        <f t="shared" si="19"/>
        <v>42742.011944444443</v>
      </c>
      <c r="V184">
        <f t="shared" si="20"/>
        <v>2016</v>
      </c>
      <c r="W184" t="str">
        <f t="shared" si="21"/>
        <v>drama</v>
      </c>
      <c r="X184" t="str">
        <f t="shared" si="22"/>
        <v>UnderFunded</v>
      </c>
      <c r="Y184" s="12" t="b">
        <f t="shared" si="23"/>
        <v>0</v>
      </c>
    </row>
    <row r="185" spans="1:25" hidden="1">
      <c r="A185">
        <v>183</v>
      </c>
      <c r="B185" s="1" t="s">
        <v>185</v>
      </c>
      <c r="C185" s="1" t="s">
        <v>4293</v>
      </c>
      <c r="D185" s="21" t="b" cm="1">
        <f t="array" ref="D185">IF(OR(ISNUMBER(SEARCH({" COMEDY "," fun "," laugh ","hilarious"}," "&amp;B185:C185&amp;" "))),"Comedy",IF(OR(ISNUMBER(SEARCH({" sad "," thriller "," crime"," murder "," dark "," revenge "}," "&amp;B185:C185&amp;" "))),"thriller",IF(OR(ISNUMBER(SEARCH({" strange "," evil "," horror "," dark "," strange"}," "&amp;B185:C185&amp;" "))),"horror",IF(OR(ISNUMBER(SEARCH({" food "," kitchen "," yummy "," gourmet "," dining","bbq"}," "&amp;B185:C185&amp;" "))),"food"))))</f>
        <v>0</v>
      </c>
      <c r="E185" s="3">
        <v>12500</v>
      </c>
      <c r="F185" s="4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6"/>
        <v>36</v>
      </c>
      <c r="Q185">
        <f t="shared" si="17"/>
        <v>373.5</v>
      </c>
      <c r="R185" t="s">
        <v>8308</v>
      </c>
      <c r="S185" t="s">
        <v>8312</v>
      </c>
      <c r="T185" s="13">
        <f t="shared" si="18"/>
        <v>41939.810300925928</v>
      </c>
      <c r="U185" s="13">
        <f t="shared" si="19"/>
        <v>41969.851967592593</v>
      </c>
      <c r="V185">
        <f t="shared" si="20"/>
        <v>2014</v>
      </c>
      <c r="W185" t="str">
        <f t="shared" si="21"/>
        <v>drama</v>
      </c>
      <c r="X185" t="str">
        <f t="shared" si="22"/>
        <v>UnderFunded</v>
      </c>
      <c r="Y185" s="12" t="b">
        <f t="shared" si="23"/>
        <v>0</v>
      </c>
    </row>
    <row r="186" spans="1:25" ht="43.2" hidden="1">
      <c r="A186">
        <v>184</v>
      </c>
      <c r="B186" s="1" t="s">
        <v>186</v>
      </c>
      <c r="C186" s="1" t="s">
        <v>4294</v>
      </c>
      <c r="D186" s="21" t="b" cm="1">
        <f t="array" ref="D186">IF(OR(ISNUMBER(SEARCH({" COMEDY "," fun "," laugh ","hilarious"}," "&amp;B186:C186&amp;" "))),"Comedy",IF(OR(ISNUMBER(SEARCH({" sad "," thriller "," crime"," murder "," dark "," revenge "}," "&amp;B186:C186&amp;" "))),"thriller",IF(OR(ISNUMBER(SEARCH({" strange "," evil "," horror "," dark "," strange"}," "&amp;B186:C186&amp;" "))),"horror",IF(OR(ISNUMBER(SEARCH({" food "," kitchen "," yummy "," gourmet "," dining","bbq"}," "&amp;B186:C186&amp;" "))),"food"))))</f>
        <v>0</v>
      </c>
      <c r="E186" s="3">
        <v>1500</v>
      </c>
      <c r="F186" s="4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6"/>
        <v>3</v>
      </c>
      <c r="Q186">
        <f t="shared" si="17"/>
        <v>25.5</v>
      </c>
      <c r="R186" t="s">
        <v>8308</v>
      </c>
      <c r="S186" t="s">
        <v>8312</v>
      </c>
      <c r="T186" s="13">
        <f t="shared" si="18"/>
        <v>41825.791226851856</v>
      </c>
      <c r="U186" s="13">
        <f t="shared" si="19"/>
        <v>41883.165972222225</v>
      </c>
      <c r="V186">
        <f t="shared" si="20"/>
        <v>2014</v>
      </c>
      <c r="W186" t="str">
        <f t="shared" si="21"/>
        <v>drama</v>
      </c>
      <c r="X186" t="str">
        <f t="shared" si="22"/>
        <v>UnderFunded</v>
      </c>
      <c r="Y186" s="12" t="b">
        <f t="shared" si="23"/>
        <v>0</v>
      </c>
    </row>
    <row r="187" spans="1:25" hidden="1">
      <c r="A187">
        <v>185</v>
      </c>
      <c r="B187" s="1" t="s">
        <v>187</v>
      </c>
      <c r="C187" s="1" t="s">
        <v>4295</v>
      </c>
      <c r="D187" s="21" t="b" cm="1">
        <f t="array" ref="D187">IF(OR(ISNUMBER(SEARCH({" COMEDY "," fun "," laugh ","hilarious"}," "&amp;B187:C187&amp;" "))),"Comedy",IF(OR(ISNUMBER(SEARCH({" sad "," thriller "," crime"," murder "," dark "," revenge "}," "&amp;B187:C187&amp;" "))),"thriller",IF(OR(ISNUMBER(SEARCH({" strange "," evil "," horror "," dark "," strange"}," "&amp;B187:C187&amp;" "))),"horror",IF(OR(ISNUMBER(SEARCH({" food "," kitchen "," yummy "," gourmet "," dining","bbq"}," "&amp;B187:C187&amp;" "))),"food"))))</f>
        <v>0</v>
      </c>
      <c r="E187" s="3">
        <v>40000</v>
      </c>
      <c r="F187" s="4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6"/>
        <v>6</v>
      </c>
      <c r="Q187">
        <f t="shared" si="17"/>
        <v>220</v>
      </c>
      <c r="R187" t="s">
        <v>8308</v>
      </c>
      <c r="S187" t="s">
        <v>8312</v>
      </c>
      <c r="T187" s="13">
        <f t="shared" si="18"/>
        <v>42570.91133101852</v>
      </c>
      <c r="U187" s="13">
        <f t="shared" si="19"/>
        <v>42600.91133101852</v>
      </c>
      <c r="V187">
        <f t="shared" si="20"/>
        <v>2016</v>
      </c>
      <c r="W187" t="str">
        <f t="shared" si="21"/>
        <v>drama</v>
      </c>
      <c r="X187" t="str">
        <f t="shared" si="22"/>
        <v>UnderFunded</v>
      </c>
      <c r="Y187" s="12" t="b">
        <f t="shared" si="23"/>
        <v>0</v>
      </c>
    </row>
    <row r="188" spans="1:25" ht="43.2" hidden="1">
      <c r="A188">
        <v>186</v>
      </c>
      <c r="B188" s="1" t="s">
        <v>188</v>
      </c>
      <c r="C188" s="1" t="s">
        <v>4296</v>
      </c>
      <c r="D188" s="21" t="b" cm="1">
        <f t="array" ref="D188">IF(OR(ISNUMBER(SEARCH({" COMEDY "," fun "," laugh ","hilarious"}," "&amp;B188:C188&amp;" "))),"Comedy",IF(OR(ISNUMBER(SEARCH({" sad "," thriller "," crime"," murder "," dark "," revenge "}," "&amp;B188:C188&amp;" "))),"thriller",IF(OR(ISNUMBER(SEARCH({" strange "," evil "," horror "," dark "," strange"}," "&amp;B188:C188&amp;" "))),"horror",IF(OR(ISNUMBER(SEARCH({" food "," kitchen "," yummy "," gourmet "," dining","bbq"}," "&amp;B188:C188&amp;" "))),"food"))))</f>
        <v>0</v>
      </c>
      <c r="E188" s="3">
        <v>5000</v>
      </c>
      <c r="F188" s="4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6"/>
        <v>0</v>
      </c>
      <c r="Q188">
        <f t="shared" si="17"/>
        <v>0</v>
      </c>
      <c r="R188" t="s">
        <v>8308</v>
      </c>
      <c r="S188" t="s">
        <v>8312</v>
      </c>
      <c r="T188" s="13">
        <f t="shared" si="18"/>
        <v>42767.812893518523</v>
      </c>
      <c r="U188" s="13">
        <f t="shared" si="19"/>
        <v>42797.833333333328</v>
      </c>
      <c r="V188">
        <f t="shared" si="20"/>
        <v>2017</v>
      </c>
      <c r="W188" t="str">
        <f t="shared" si="21"/>
        <v>drama</v>
      </c>
      <c r="X188" t="str">
        <f t="shared" si="22"/>
        <v>UnderFunded</v>
      </c>
      <c r="Y188" s="12" t="b">
        <f t="shared" si="23"/>
        <v>0</v>
      </c>
    </row>
    <row r="189" spans="1:25" ht="43.2" hidden="1">
      <c r="A189">
        <v>187</v>
      </c>
      <c r="B189" s="1" t="s">
        <v>189</v>
      </c>
      <c r="C189" s="1" t="s">
        <v>4297</v>
      </c>
      <c r="D189" s="21" t="b" cm="1">
        <f t="array" ref="D189">IF(OR(ISNUMBER(SEARCH({" COMEDY "," fun "," laugh ","hilarious"}," "&amp;B189:C189&amp;" "))),"Comedy",IF(OR(ISNUMBER(SEARCH({" sad "," thriller "," crime"," murder "," dark "," revenge "}," "&amp;B189:C189&amp;" "))),"thriller",IF(OR(ISNUMBER(SEARCH({" strange "," evil "," horror "," dark "," strange"}," "&amp;B189:C189&amp;" "))),"horror",IF(OR(ISNUMBER(SEARCH({" food "," kitchen "," yummy "," gourmet "," dining","bbq"}," "&amp;B189:C189&amp;" "))),"food"))))</f>
        <v>0</v>
      </c>
      <c r="E189" s="3">
        <v>5000</v>
      </c>
      <c r="F189" s="4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6"/>
        <v>16</v>
      </c>
      <c r="Q189">
        <f t="shared" si="17"/>
        <v>160</v>
      </c>
      <c r="R189" t="s">
        <v>8308</v>
      </c>
      <c r="S189" t="s">
        <v>8312</v>
      </c>
      <c r="T189" s="13">
        <f t="shared" si="18"/>
        <v>42182.234456018516</v>
      </c>
      <c r="U189" s="13">
        <f t="shared" si="19"/>
        <v>42206.290972222225</v>
      </c>
      <c r="V189">
        <f t="shared" si="20"/>
        <v>2015</v>
      </c>
      <c r="W189" t="str">
        <f t="shared" si="21"/>
        <v>drama</v>
      </c>
      <c r="X189" t="str">
        <f t="shared" si="22"/>
        <v>UnderFunded</v>
      </c>
      <c r="Y189" s="12" t="b">
        <f t="shared" si="23"/>
        <v>0</v>
      </c>
    </row>
    <row r="190" spans="1:25" ht="43.2" hidden="1">
      <c r="A190">
        <v>188</v>
      </c>
      <c r="B190" s="1" t="s">
        <v>190</v>
      </c>
      <c r="C190" s="1" t="s">
        <v>4298</v>
      </c>
      <c r="D190" s="21" t="b" cm="1">
        <f t="array" ref="D190">IF(OR(ISNUMBER(SEARCH({" COMEDY "," fun "," laugh ","hilarious"}," "&amp;B190:C190&amp;" "))),"Comedy",IF(OR(ISNUMBER(SEARCH({" sad "," thriller "," crime"," murder "," dark "," revenge "}," "&amp;B190:C190&amp;" "))),"thriller",IF(OR(ISNUMBER(SEARCH({" strange "," evil "," horror "," dark "," strange"}," "&amp;B190:C190&amp;" "))),"horror",IF(OR(ISNUMBER(SEARCH({" food "," kitchen "," yummy "," gourmet "," dining","bbq"}," "&amp;B190:C190&amp;" "))),"food"))))</f>
        <v>0</v>
      </c>
      <c r="E190" s="3">
        <v>1500</v>
      </c>
      <c r="F190" s="4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6"/>
        <v>0</v>
      </c>
      <c r="Q190">
        <f t="shared" si="17"/>
        <v>0</v>
      </c>
      <c r="R190" t="s">
        <v>8308</v>
      </c>
      <c r="S190" t="s">
        <v>8312</v>
      </c>
      <c r="T190" s="13">
        <f t="shared" si="18"/>
        <v>41857.18304398148</v>
      </c>
      <c r="U190" s="13">
        <f t="shared" si="19"/>
        <v>41887.18304398148</v>
      </c>
      <c r="V190">
        <f t="shared" si="20"/>
        <v>2014</v>
      </c>
      <c r="W190" t="str">
        <f t="shared" si="21"/>
        <v>drama</v>
      </c>
      <c r="X190" t="str">
        <f t="shared" si="22"/>
        <v>UnderFunded</v>
      </c>
      <c r="Y190" s="12" t="b">
        <f t="shared" si="23"/>
        <v>0</v>
      </c>
    </row>
    <row r="191" spans="1:25" ht="43.2" hidden="1">
      <c r="A191">
        <v>189</v>
      </c>
      <c r="B191" s="1" t="s">
        <v>191</v>
      </c>
      <c r="C191" s="1" t="s">
        <v>4299</v>
      </c>
      <c r="D191" s="21" t="b" cm="1">
        <f t="array" ref="D191">IF(OR(ISNUMBER(SEARCH({" COMEDY "," fun "," laugh ","hilarious"}," "&amp;B191:C191&amp;" "))),"Comedy",IF(OR(ISNUMBER(SEARCH({" sad "," thriller "," crime"," murder "," dark "," revenge "}," "&amp;B191:C191&amp;" "))),"thriller",IF(OR(ISNUMBER(SEARCH({" strange "," evil "," horror "," dark "," strange"}," "&amp;B191:C191&amp;" "))),"horror",IF(OR(ISNUMBER(SEARCH({" food "," kitchen "," yummy "," gourmet "," dining","bbq"}," "&amp;B191:C191&amp;" "))),"food"))))</f>
        <v>0</v>
      </c>
      <c r="E191" s="3">
        <v>500000</v>
      </c>
      <c r="F191" s="4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6"/>
        <v>0</v>
      </c>
      <c r="Q191">
        <f t="shared" si="17"/>
        <v>69</v>
      </c>
      <c r="R191" t="s">
        <v>8308</v>
      </c>
      <c r="S191" t="s">
        <v>8312</v>
      </c>
      <c r="T191" s="13">
        <f t="shared" si="18"/>
        <v>42556.690706018519</v>
      </c>
      <c r="U191" s="13">
        <f t="shared" si="19"/>
        <v>42616.690706018519</v>
      </c>
      <c r="V191">
        <f t="shared" si="20"/>
        <v>2016</v>
      </c>
      <c r="W191" t="str">
        <f t="shared" si="21"/>
        <v>drama</v>
      </c>
      <c r="X191" t="str">
        <f t="shared" si="22"/>
        <v>UnderFunded</v>
      </c>
      <c r="Y191" s="12" t="b">
        <f t="shared" si="23"/>
        <v>0</v>
      </c>
    </row>
    <row r="192" spans="1:25" hidden="1">
      <c r="A192">
        <v>190</v>
      </c>
      <c r="B192" s="1" t="s">
        <v>192</v>
      </c>
      <c r="C192" s="1" t="s">
        <v>4300</v>
      </c>
      <c r="D192" s="21" t="b" cm="1">
        <f t="array" ref="D192">IF(OR(ISNUMBER(SEARCH({" COMEDY "," fun "," laugh ","hilarious"}," "&amp;B192:C192&amp;" "))),"Comedy",IF(OR(ISNUMBER(SEARCH({" sad "," thriller "," crime"," murder "," dark "," revenge "}," "&amp;B192:C192&amp;" "))),"thriller",IF(OR(ISNUMBER(SEARCH({" strange "," evil "," horror "," dark "," strange"}," "&amp;B192:C192&amp;" "))),"horror",IF(OR(ISNUMBER(SEARCH({" food "," kitchen "," yummy "," gourmet "," dining","bbq"}," "&amp;B192:C192&amp;" "))),"food"))))</f>
        <v>0</v>
      </c>
      <c r="E192" s="3">
        <v>12000</v>
      </c>
      <c r="F192" s="4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6"/>
        <v>0</v>
      </c>
      <c r="Q192">
        <f t="shared" si="17"/>
        <v>50</v>
      </c>
      <c r="R192" t="s">
        <v>8308</v>
      </c>
      <c r="S192" t="s">
        <v>8312</v>
      </c>
      <c r="T192" s="13">
        <f t="shared" si="18"/>
        <v>42527.650995370372</v>
      </c>
      <c r="U192" s="13">
        <f t="shared" si="19"/>
        <v>42537.650995370372</v>
      </c>
      <c r="V192">
        <f t="shared" si="20"/>
        <v>2016</v>
      </c>
      <c r="W192" t="str">
        <f t="shared" si="21"/>
        <v>drama</v>
      </c>
      <c r="X192" t="str">
        <f t="shared" si="22"/>
        <v>UnderFunded</v>
      </c>
      <c r="Y192" s="12" t="b">
        <f t="shared" si="23"/>
        <v>0</v>
      </c>
    </row>
    <row r="193" spans="1:25" ht="43.2" hidden="1">
      <c r="A193">
        <v>191</v>
      </c>
      <c r="B193" s="1" t="s">
        <v>193</v>
      </c>
      <c r="C193" s="1" t="s">
        <v>4301</v>
      </c>
      <c r="D193" s="21" t="b" cm="1">
        <f t="array" ref="D193">IF(OR(ISNUMBER(SEARCH({" COMEDY "," fun "," laugh ","hilarious"}," "&amp;B193:C193&amp;" "))),"Comedy",IF(OR(ISNUMBER(SEARCH({" sad "," thriller "," crime"," murder "," dark "," revenge "}," "&amp;B193:C193&amp;" "))),"thriller",IF(OR(ISNUMBER(SEARCH({" strange "," evil "," horror "," dark "," strange"}," "&amp;B193:C193&amp;" "))),"horror",IF(OR(ISNUMBER(SEARCH({" food "," kitchen "," yummy "," gourmet "," dining","bbq"}," "&amp;B193:C193&amp;" "))),"food"))))</f>
        <v>0</v>
      </c>
      <c r="E193" s="3">
        <v>5000</v>
      </c>
      <c r="F193" s="4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6"/>
        <v>5</v>
      </c>
      <c r="Q193">
        <f t="shared" si="17"/>
        <v>83.33</v>
      </c>
      <c r="R193" t="s">
        <v>8308</v>
      </c>
      <c r="S193" t="s">
        <v>8312</v>
      </c>
      <c r="T193" s="13">
        <f t="shared" si="18"/>
        <v>42239.441412037035</v>
      </c>
      <c r="U193" s="13">
        <f t="shared" si="19"/>
        <v>42279.441412037035</v>
      </c>
      <c r="V193">
        <f t="shared" si="20"/>
        <v>2015</v>
      </c>
      <c r="W193" t="str">
        <f t="shared" si="21"/>
        <v>drama</v>
      </c>
      <c r="X193" t="str">
        <f t="shared" si="22"/>
        <v>UnderFunded</v>
      </c>
      <c r="Y193" s="12" t="b">
        <f t="shared" si="23"/>
        <v>0</v>
      </c>
    </row>
    <row r="194" spans="1:25" ht="57.6" hidden="1">
      <c r="A194">
        <v>192</v>
      </c>
      <c r="B194" s="1" t="s">
        <v>194</v>
      </c>
      <c r="C194" s="1" t="s">
        <v>4302</v>
      </c>
      <c r="D194" s="21" t="b" cm="1">
        <f t="array" ref="D194">IF(OR(ISNUMBER(SEARCH({" COMEDY "," fun "," laugh ","hilarious"}," "&amp;B194:C194&amp;" "))),"Comedy",IF(OR(ISNUMBER(SEARCH({" sad "," thriller "," crime"," murder "," dark "," revenge "}," "&amp;B194:C194&amp;" "))),"thriller",IF(OR(ISNUMBER(SEARCH({" strange "," evil "," horror "," dark "," strange"}," "&amp;B194:C194&amp;" "))),"horror",IF(OR(ISNUMBER(SEARCH({" food "," kitchen "," yummy "," gourmet "," dining","bbq"}," "&amp;B194:C194&amp;" "))),"food"))))</f>
        <v>0</v>
      </c>
      <c r="E194" s="3">
        <v>1000000</v>
      </c>
      <c r="F194" s="4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6"/>
        <v>0</v>
      </c>
      <c r="Q194">
        <f t="shared" si="17"/>
        <v>5.67</v>
      </c>
      <c r="R194" t="s">
        <v>8308</v>
      </c>
      <c r="S194" t="s">
        <v>8312</v>
      </c>
      <c r="T194" s="13">
        <f t="shared" si="18"/>
        <v>41899.792037037041</v>
      </c>
      <c r="U194" s="13">
        <f t="shared" si="19"/>
        <v>41929.792037037041</v>
      </c>
      <c r="V194">
        <f t="shared" si="20"/>
        <v>2014</v>
      </c>
      <c r="W194" t="str">
        <f t="shared" si="21"/>
        <v>drama</v>
      </c>
      <c r="X194" t="str">
        <f t="shared" si="22"/>
        <v>UnderFunded</v>
      </c>
      <c r="Y194" s="12" t="b">
        <f t="shared" si="23"/>
        <v>0</v>
      </c>
    </row>
    <row r="195" spans="1:25" ht="57.6" hidden="1">
      <c r="A195">
        <v>193</v>
      </c>
      <c r="B195" s="1" t="s">
        <v>195</v>
      </c>
      <c r="C195" s="1" t="s">
        <v>4303</v>
      </c>
      <c r="D195" s="21" t="b" cm="1">
        <f t="array" ref="D195">IF(OR(ISNUMBER(SEARCH({" COMEDY "," fun "," laugh ","hilarious"}," "&amp;B195:C195&amp;" "))),"Comedy",IF(OR(ISNUMBER(SEARCH({" sad "," thriller "," crime"," murder "," dark "," revenge "}," "&amp;B195:C195&amp;" "))),"thriller",IF(OR(ISNUMBER(SEARCH({" strange "," evil "," horror "," dark "," strange"}," "&amp;B195:C195&amp;" "))),"horror",IF(OR(ISNUMBER(SEARCH({" food "," kitchen "," yummy "," gourmet "," dining","bbq"}," "&amp;B195:C195&amp;" "))),"food"))))</f>
        <v>0</v>
      </c>
      <c r="E195" s="3">
        <v>1000</v>
      </c>
      <c r="F195" s="4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24">IFERROR(ROUND((F195/E195)*100,0),0)</f>
        <v>0</v>
      </c>
      <c r="Q195">
        <f t="shared" ref="Q195:Q258" si="25">IFERROR(ROUND(F195/M195,2),0)</f>
        <v>0</v>
      </c>
      <c r="R195" t="s">
        <v>8308</v>
      </c>
      <c r="S195" t="s">
        <v>8312</v>
      </c>
      <c r="T195" s="13">
        <f t="shared" ref="T195:T258" si="26">(((K195/60)/60)/24)+DATE(1970,1,1)</f>
        <v>41911.934791666667</v>
      </c>
      <c r="U195" s="13">
        <f t="shared" ref="U195:U258" si="27">(((J195/60)/60)/24)+DATE(1970,1,1)</f>
        <v>41971.976458333331</v>
      </c>
      <c r="V195">
        <f t="shared" ref="V195:V258" si="28">YEAR(T195)</f>
        <v>2014</v>
      </c>
      <c r="W195" t="str">
        <f t="shared" ref="W195:W258" si="29">IF(OR(S195="musical","space"),"Musical and Spaces",S195)</f>
        <v>drama</v>
      </c>
      <c r="X195" t="str">
        <f t="shared" ref="X195:X258" si="30">IF(P195-100&gt;0,"ExceededGoal","UnderFunded")</f>
        <v>UnderFunded</v>
      </c>
      <c r="Y195" s="12" t="b">
        <f t="shared" ref="Y195:Y258" si="31">IFERROR(IF(R195="theater",ROUND(F195/M195,2)),0)</f>
        <v>0</v>
      </c>
    </row>
    <row r="196" spans="1:25" ht="43.2" hidden="1">
      <c r="A196">
        <v>194</v>
      </c>
      <c r="B196" s="1" t="s">
        <v>196</v>
      </c>
      <c r="C196" s="1" t="s">
        <v>4304</v>
      </c>
      <c r="D196" s="21" t="b" cm="1">
        <f t="array" ref="D196">IF(OR(ISNUMBER(SEARCH({" COMEDY "," fun "," laugh ","hilarious"}," "&amp;B196:C196&amp;" "))),"Comedy",IF(OR(ISNUMBER(SEARCH({" sad "," thriller "," crime"," murder "," dark "," revenge "}," "&amp;B196:C196&amp;" "))),"thriller",IF(OR(ISNUMBER(SEARCH({" strange "," evil "," horror "," dark "," strange"}," "&amp;B196:C196&amp;" "))),"horror",IF(OR(ISNUMBER(SEARCH({" food "," kitchen "," yummy "," gourmet "," dining","bbq"}," "&amp;B196:C196&amp;" "))),"food"))))</f>
        <v>0</v>
      </c>
      <c r="E196" s="3">
        <v>2500</v>
      </c>
      <c r="F196" s="4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24"/>
        <v>0</v>
      </c>
      <c r="Q196">
        <f t="shared" si="25"/>
        <v>1</v>
      </c>
      <c r="R196" t="s">
        <v>8308</v>
      </c>
      <c r="S196" t="s">
        <v>8312</v>
      </c>
      <c r="T196" s="13">
        <f t="shared" si="26"/>
        <v>42375.996886574074</v>
      </c>
      <c r="U196" s="13">
        <f t="shared" si="27"/>
        <v>42435.996886574074</v>
      </c>
      <c r="V196">
        <f t="shared" si="28"/>
        <v>2016</v>
      </c>
      <c r="W196" t="str">
        <f t="shared" si="29"/>
        <v>drama</v>
      </c>
      <c r="X196" t="str">
        <f t="shared" si="30"/>
        <v>UnderFunded</v>
      </c>
      <c r="Y196" s="12" t="b">
        <f t="shared" si="31"/>
        <v>0</v>
      </c>
    </row>
    <row r="197" spans="1:25" ht="43.2" hidden="1">
      <c r="A197">
        <v>195</v>
      </c>
      <c r="B197" s="1" t="s">
        <v>197</v>
      </c>
      <c r="C197" s="1" t="s">
        <v>4305</v>
      </c>
      <c r="D197" s="21" t="b" cm="1">
        <f t="array" ref="D197">IF(OR(ISNUMBER(SEARCH({" COMEDY "," fun "," laugh ","hilarious"}," "&amp;B197:C197&amp;" "))),"Comedy",IF(OR(ISNUMBER(SEARCH({" sad "," thriller "," crime"," murder "," dark "," revenge "}," "&amp;B197:C197&amp;" "))),"thriller",IF(OR(ISNUMBER(SEARCH({" strange "," evil "," horror "," dark "," strange"}," "&amp;B197:C197&amp;" "))),"horror",IF(OR(ISNUMBER(SEARCH({" food "," kitchen "," yummy "," gourmet "," dining","bbq"}," "&amp;B197:C197&amp;" "))),"food"))))</f>
        <v>0</v>
      </c>
      <c r="E197" s="3">
        <v>2000000</v>
      </c>
      <c r="F197" s="4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24"/>
        <v>0</v>
      </c>
      <c r="Q197">
        <f t="shared" si="25"/>
        <v>0</v>
      </c>
      <c r="R197" t="s">
        <v>8308</v>
      </c>
      <c r="S197" t="s">
        <v>8312</v>
      </c>
      <c r="T197" s="13">
        <f t="shared" si="26"/>
        <v>42135.67050925926</v>
      </c>
      <c r="U197" s="13">
        <f t="shared" si="27"/>
        <v>42195.67050925926</v>
      </c>
      <c r="V197">
        <f t="shared" si="28"/>
        <v>2015</v>
      </c>
      <c r="W197" t="str">
        <f t="shared" si="29"/>
        <v>drama</v>
      </c>
      <c r="X197" t="str">
        <f t="shared" si="30"/>
        <v>UnderFunded</v>
      </c>
      <c r="Y197" s="12" t="b">
        <f t="shared" si="31"/>
        <v>0</v>
      </c>
    </row>
    <row r="198" spans="1:25" ht="43.2" hidden="1">
      <c r="A198">
        <v>196</v>
      </c>
      <c r="B198" s="1" t="s">
        <v>198</v>
      </c>
      <c r="C198" s="1" t="s">
        <v>4306</v>
      </c>
      <c r="D198" s="21" t="b" cm="1">
        <f t="array" ref="D198">IF(OR(ISNUMBER(SEARCH({" COMEDY "," fun "," laugh ","hilarious"}," "&amp;B198:C198&amp;" "))),"Comedy",IF(OR(ISNUMBER(SEARCH({" sad "," thriller "," crime"," murder "," dark "," revenge "}," "&amp;B198:C198&amp;" "))),"thriller",IF(OR(ISNUMBER(SEARCH({" strange "," evil "," horror "," dark "," strange"}," "&amp;B198:C198&amp;" "))),"horror",IF(OR(ISNUMBER(SEARCH({" food "," kitchen "," yummy "," gourmet "," dining","bbq"}," "&amp;B198:C198&amp;" "))),"food"))))</f>
        <v>0</v>
      </c>
      <c r="E198" s="3">
        <v>3500</v>
      </c>
      <c r="F198" s="4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24"/>
        <v>42</v>
      </c>
      <c r="Q198">
        <f t="shared" si="25"/>
        <v>77.11</v>
      </c>
      <c r="R198" t="s">
        <v>8308</v>
      </c>
      <c r="S198" t="s">
        <v>8312</v>
      </c>
      <c r="T198" s="13">
        <f t="shared" si="26"/>
        <v>42259.542800925927</v>
      </c>
      <c r="U198" s="13">
        <f t="shared" si="27"/>
        <v>42287.875</v>
      </c>
      <c r="V198">
        <f t="shared" si="28"/>
        <v>2015</v>
      </c>
      <c r="W198" t="str">
        <f t="shared" si="29"/>
        <v>drama</v>
      </c>
      <c r="X198" t="str">
        <f t="shared" si="30"/>
        <v>UnderFunded</v>
      </c>
      <c r="Y198" s="12" t="b">
        <f t="shared" si="31"/>
        <v>0</v>
      </c>
    </row>
    <row r="199" spans="1:25" ht="43.2" hidden="1">
      <c r="A199">
        <v>197</v>
      </c>
      <c r="B199" s="1" t="s">
        <v>199</v>
      </c>
      <c r="C199" s="1" t="s">
        <v>4307</v>
      </c>
      <c r="D199" s="21" t="b" cm="1">
        <f t="array" ref="D199">IF(OR(ISNUMBER(SEARCH({" COMEDY "," fun "," laugh ","hilarious"}," "&amp;B199:C199&amp;" "))),"Comedy",IF(OR(ISNUMBER(SEARCH({" sad "," thriller "," crime"," murder "," dark "," revenge "}," "&amp;B199:C199&amp;" "))),"thriller",IF(OR(ISNUMBER(SEARCH({" strange "," evil "," horror "," dark "," strange"}," "&amp;B199:C199&amp;" "))),"horror",IF(OR(ISNUMBER(SEARCH({" food "," kitchen "," yummy "," gourmet "," dining","bbq"}," "&amp;B199:C199&amp;" "))),"food"))))</f>
        <v>0</v>
      </c>
      <c r="E199" s="3">
        <v>2500</v>
      </c>
      <c r="F199" s="4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24"/>
        <v>10</v>
      </c>
      <c r="Q199">
        <f t="shared" si="25"/>
        <v>32.75</v>
      </c>
      <c r="R199" t="s">
        <v>8308</v>
      </c>
      <c r="S199" t="s">
        <v>8312</v>
      </c>
      <c r="T199" s="13">
        <f t="shared" si="26"/>
        <v>42741.848379629635</v>
      </c>
      <c r="U199" s="13">
        <f t="shared" si="27"/>
        <v>42783.875</v>
      </c>
      <c r="V199">
        <f t="shared" si="28"/>
        <v>2017</v>
      </c>
      <c r="W199" t="str">
        <f t="shared" si="29"/>
        <v>drama</v>
      </c>
      <c r="X199" t="str">
        <f t="shared" si="30"/>
        <v>UnderFunded</v>
      </c>
      <c r="Y199" s="12" t="b">
        <f t="shared" si="31"/>
        <v>0</v>
      </c>
    </row>
    <row r="200" spans="1:25" ht="43.2" hidden="1">
      <c r="A200">
        <v>198</v>
      </c>
      <c r="B200" s="1" t="s">
        <v>200</v>
      </c>
      <c r="C200" s="1" t="s">
        <v>4308</v>
      </c>
      <c r="D200" s="21" t="b" cm="1">
        <f t="array" ref="D200">IF(OR(ISNUMBER(SEARCH({" COMEDY "," fun "," laugh ","hilarious"}," "&amp;B200:C200&amp;" "))),"Comedy",IF(OR(ISNUMBER(SEARCH({" sad "," thriller "," crime"," murder "," dark "," revenge "}," "&amp;B200:C200&amp;" "))),"thriller",IF(OR(ISNUMBER(SEARCH({" strange "," evil "," horror "," dark "," strange"}," "&amp;B200:C200&amp;" "))),"horror",IF(OR(ISNUMBER(SEARCH({" food "," kitchen "," yummy "," gourmet "," dining","bbq"}," "&amp;B200:C200&amp;" "))),"food"))))</f>
        <v>0</v>
      </c>
      <c r="E200" s="3">
        <v>25000</v>
      </c>
      <c r="F200" s="4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24"/>
        <v>1</v>
      </c>
      <c r="Q200">
        <f t="shared" si="25"/>
        <v>46.5</v>
      </c>
      <c r="R200" t="s">
        <v>8308</v>
      </c>
      <c r="S200" t="s">
        <v>8312</v>
      </c>
      <c r="T200" s="13">
        <f t="shared" si="26"/>
        <v>41887.383356481485</v>
      </c>
      <c r="U200" s="13">
        <f t="shared" si="27"/>
        <v>41917.383356481485</v>
      </c>
      <c r="V200">
        <f t="shared" si="28"/>
        <v>2014</v>
      </c>
      <c r="W200" t="str">
        <f t="shared" si="29"/>
        <v>drama</v>
      </c>
      <c r="X200" t="str">
        <f t="shared" si="30"/>
        <v>UnderFunded</v>
      </c>
      <c r="Y200" s="12" t="b">
        <f t="shared" si="31"/>
        <v>0</v>
      </c>
    </row>
    <row r="201" spans="1:25" ht="43.2" hidden="1">
      <c r="A201">
        <v>199</v>
      </c>
      <c r="B201" s="1" t="s">
        <v>201</v>
      </c>
      <c r="C201" s="1" t="s">
        <v>4309</v>
      </c>
      <c r="D201" s="21" t="b" cm="1">
        <f t="array" ref="D201">IF(OR(ISNUMBER(SEARCH({" COMEDY "," fun "," laugh ","hilarious"}," "&amp;B201:C201&amp;" "))),"Comedy",IF(OR(ISNUMBER(SEARCH({" sad "," thriller "," crime"," murder "," dark "," revenge "}," "&amp;B201:C201&amp;" "))),"thriller",IF(OR(ISNUMBER(SEARCH({" strange "," evil "," horror "," dark "," strange"}," "&amp;B201:C201&amp;" "))),"horror",IF(OR(ISNUMBER(SEARCH({" food "," kitchen "," yummy "," gourmet "," dining","bbq"}," "&amp;B201:C201&amp;" "))),"food"))))</f>
        <v>0</v>
      </c>
      <c r="E201" s="3">
        <v>10000</v>
      </c>
      <c r="F201" s="4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24"/>
        <v>0</v>
      </c>
      <c r="Q201">
        <f t="shared" si="25"/>
        <v>0</v>
      </c>
      <c r="R201" t="s">
        <v>8308</v>
      </c>
      <c r="S201" t="s">
        <v>8312</v>
      </c>
      <c r="T201" s="13">
        <f t="shared" si="26"/>
        <v>42584.123865740738</v>
      </c>
      <c r="U201" s="13">
        <f t="shared" si="27"/>
        <v>42614.123865740738</v>
      </c>
      <c r="V201">
        <f t="shared" si="28"/>
        <v>2016</v>
      </c>
      <c r="W201" t="str">
        <f t="shared" si="29"/>
        <v>drama</v>
      </c>
      <c r="X201" t="str">
        <f t="shared" si="30"/>
        <v>UnderFunded</v>
      </c>
      <c r="Y201" s="12" t="b">
        <f t="shared" si="31"/>
        <v>0</v>
      </c>
    </row>
    <row r="202" spans="1:25" ht="28.8" hidden="1">
      <c r="A202">
        <v>200</v>
      </c>
      <c r="B202" s="1" t="s">
        <v>202</v>
      </c>
      <c r="C202" s="1" t="s">
        <v>4310</v>
      </c>
      <c r="D202" s="21" t="b" cm="1">
        <f t="array" ref="D202">IF(OR(ISNUMBER(SEARCH({" COMEDY "," fun "," laugh ","hilarious"}," "&amp;B202:C202&amp;" "))),"Comedy",IF(OR(ISNUMBER(SEARCH({" sad "," thriller "," crime"," murder "," dark "," revenge "}," "&amp;B202:C202&amp;" "))),"thriller",IF(OR(ISNUMBER(SEARCH({" strange "," evil "," horror "," dark "," strange"}," "&amp;B202:C202&amp;" "))),"horror",IF(OR(ISNUMBER(SEARCH({" food "," kitchen "," yummy "," gourmet "," dining","bbq"}," "&amp;B202:C202&amp;" "))),"food"))))</f>
        <v>0</v>
      </c>
      <c r="E202" s="3">
        <v>6000</v>
      </c>
      <c r="F202" s="4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24"/>
        <v>26</v>
      </c>
      <c r="Q202">
        <f t="shared" si="25"/>
        <v>87.31</v>
      </c>
      <c r="R202" t="s">
        <v>8308</v>
      </c>
      <c r="S202" t="s">
        <v>8312</v>
      </c>
      <c r="T202" s="13">
        <f t="shared" si="26"/>
        <v>41867.083368055559</v>
      </c>
      <c r="U202" s="13">
        <f t="shared" si="27"/>
        <v>41897.083368055559</v>
      </c>
      <c r="V202">
        <f t="shared" si="28"/>
        <v>2014</v>
      </c>
      <c r="W202" t="str">
        <f t="shared" si="29"/>
        <v>drama</v>
      </c>
      <c r="X202" t="str">
        <f t="shared" si="30"/>
        <v>UnderFunded</v>
      </c>
      <c r="Y202" s="12" t="b">
        <f t="shared" si="31"/>
        <v>0</v>
      </c>
    </row>
    <row r="203" spans="1:25" ht="43.2" hidden="1">
      <c r="A203">
        <v>201</v>
      </c>
      <c r="B203" s="1" t="s">
        <v>203</v>
      </c>
      <c r="C203" s="1" t="s">
        <v>4311</v>
      </c>
      <c r="D203" s="21" t="b" cm="1">
        <f t="array" ref="D203">IF(OR(ISNUMBER(SEARCH({" COMEDY "," fun "," laugh ","hilarious"}," "&amp;B203:C203&amp;" "))),"Comedy",IF(OR(ISNUMBER(SEARCH({" sad "," thriller "," crime"," murder "," dark "," revenge "}," "&amp;B203:C203&amp;" "))),"thriller",IF(OR(ISNUMBER(SEARCH({" strange "," evil "," horror "," dark "," strange"}," "&amp;B203:C203&amp;" "))),"horror",IF(OR(ISNUMBER(SEARCH({" food "," kitchen "," yummy "," gourmet "," dining","bbq"}," "&amp;B203:C203&amp;" "))),"food"))))</f>
        <v>0</v>
      </c>
      <c r="E203" s="3">
        <v>650</v>
      </c>
      <c r="F203" s="4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24"/>
        <v>58</v>
      </c>
      <c r="Q203">
        <f t="shared" si="25"/>
        <v>54.29</v>
      </c>
      <c r="R203" t="s">
        <v>8308</v>
      </c>
      <c r="S203" t="s">
        <v>8312</v>
      </c>
      <c r="T203" s="13">
        <f t="shared" si="26"/>
        <v>42023.818622685183</v>
      </c>
      <c r="U203" s="13">
        <f t="shared" si="27"/>
        <v>42043.818622685183</v>
      </c>
      <c r="V203">
        <f t="shared" si="28"/>
        <v>2015</v>
      </c>
      <c r="W203" t="str">
        <f t="shared" si="29"/>
        <v>drama</v>
      </c>
      <c r="X203" t="str">
        <f t="shared" si="30"/>
        <v>UnderFunded</v>
      </c>
      <c r="Y203" s="12" t="b">
        <f t="shared" si="31"/>
        <v>0</v>
      </c>
    </row>
    <row r="204" spans="1:25" hidden="1">
      <c r="A204">
        <v>202</v>
      </c>
      <c r="B204" s="1" t="s">
        <v>204</v>
      </c>
      <c r="C204" s="1" t="s">
        <v>4312</v>
      </c>
      <c r="D204" s="21" t="b" cm="1">
        <f t="array" ref="D204">IF(OR(ISNUMBER(SEARCH({" COMEDY "," fun "," laugh ","hilarious"}," "&amp;B204:C204&amp;" "))),"Comedy",IF(OR(ISNUMBER(SEARCH({" sad "," thriller "," crime"," murder "," dark "," revenge "}," "&amp;B204:C204&amp;" "))),"thriller",IF(OR(ISNUMBER(SEARCH({" strange "," evil "," horror "," dark "," strange"}," "&amp;B204:C204&amp;" "))),"horror",IF(OR(ISNUMBER(SEARCH({" food "," kitchen "," yummy "," gourmet "," dining","bbq"}," "&amp;B204:C204&amp;" "))),"food"))))</f>
        <v>0</v>
      </c>
      <c r="E204" s="3">
        <v>6000</v>
      </c>
      <c r="F204" s="4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24"/>
        <v>0</v>
      </c>
      <c r="Q204">
        <f t="shared" si="25"/>
        <v>0</v>
      </c>
      <c r="R204" t="s">
        <v>8308</v>
      </c>
      <c r="S204" t="s">
        <v>8312</v>
      </c>
      <c r="T204" s="13">
        <f t="shared" si="26"/>
        <v>42255.927824074075</v>
      </c>
      <c r="U204" s="13">
        <f t="shared" si="27"/>
        <v>42285.874305555553</v>
      </c>
      <c r="V204">
        <f t="shared" si="28"/>
        <v>2015</v>
      </c>
      <c r="W204" t="str">
        <f t="shared" si="29"/>
        <v>drama</v>
      </c>
      <c r="X204" t="str">
        <f t="shared" si="30"/>
        <v>UnderFunded</v>
      </c>
      <c r="Y204" s="12" t="b">
        <f t="shared" si="31"/>
        <v>0</v>
      </c>
    </row>
    <row r="205" spans="1:25" ht="43.2" hidden="1">
      <c r="A205">
        <v>203</v>
      </c>
      <c r="B205" s="1" t="s">
        <v>205</v>
      </c>
      <c r="C205" s="1" t="s">
        <v>4313</v>
      </c>
      <c r="D205" s="21" t="b" cm="1">
        <f t="array" ref="D205">IF(OR(ISNUMBER(SEARCH({" COMEDY "," fun "," laugh ","hilarious"}," "&amp;B205:C205&amp;" "))),"Comedy",IF(OR(ISNUMBER(SEARCH({" sad "," thriller "," crime"," murder "," dark "," revenge "}," "&amp;B205:C205&amp;" "))),"thriller",IF(OR(ISNUMBER(SEARCH({" strange "," evil "," horror "," dark "," strange"}," "&amp;B205:C205&amp;" "))),"horror",IF(OR(ISNUMBER(SEARCH({" food "," kitchen "," yummy "," gourmet "," dining","bbq"}," "&amp;B205:C205&amp;" "))),"food"))))</f>
        <v>0</v>
      </c>
      <c r="E205" s="3">
        <v>2500</v>
      </c>
      <c r="F205" s="4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24"/>
        <v>30</v>
      </c>
      <c r="Q205">
        <f t="shared" si="25"/>
        <v>93.25</v>
      </c>
      <c r="R205" t="s">
        <v>8308</v>
      </c>
      <c r="S205" t="s">
        <v>8312</v>
      </c>
      <c r="T205" s="13">
        <f t="shared" si="26"/>
        <v>41973.847962962958</v>
      </c>
      <c r="U205" s="13">
        <f t="shared" si="27"/>
        <v>42033.847962962958</v>
      </c>
      <c r="V205">
        <f t="shared" si="28"/>
        <v>2014</v>
      </c>
      <c r="W205" t="str">
        <f t="shared" si="29"/>
        <v>drama</v>
      </c>
      <c r="X205" t="str">
        <f t="shared" si="30"/>
        <v>UnderFunded</v>
      </c>
      <c r="Y205" s="12" t="b">
        <f t="shared" si="31"/>
        <v>0</v>
      </c>
    </row>
    <row r="206" spans="1:25" ht="43.2" hidden="1">
      <c r="A206">
        <v>204</v>
      </c>
      <c r="B206" s="1" t="s">
        <v>206</v>
      </c>
      <c r="C206" s="1" t="s">
        <v>4314</v>
      </c>
      <c r="D206" s="21" t="b" cm="1">
        <f t="array" ref="D206">IF(OR(ISNUMBER(SEARCH({" COMEDY "," fun "," laugh ","hilarious"}," "&amp;B206:C206&amp;" "))),"Comedy",IF(OR(ISNUMBER(SEARCH({" sad "," thriller "," crime"," murder "," dark "," revenge "}," "&amp;B206:C206&amp;" "))),"thriller",IF(OR(ISNUMBER(SEARCH({" strange "," evil "," horror "," dark "," strange"}," "&amp;B206:C206&amp;" "))),"horror",IF(OR(ISNUMBER(SEARCH({" food "," kitchen "," yummy "," gourmet "," dining","bbq"}," "&amp;B206:C206&amp;" "))),"food"))))</f>
        <v>0</v>
      </c>
      <c r="E206" s="3">
        <v>300000</v>
      </c>
      <c r="F206" s="4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24"/>
        <v>51</v>
      </c>
      <c r="Q206">
        <f t="shared" si="25"/>
        <v>117.68</v>
      </c>
      <c r="R206" t="s">
        <v>8308</v>
      </c>
      <c r="S206" t="s">
        <v>8312</v>
      </c>
      <c r="T206" s="13">
        <f t="shared" si="26"/>
        <v>42556.583368055552</v>
      </c>
      <c r="U206" s="13">
        <f t="shared" si="27"/>
        <v>42586.583368055552</v>
      </c>
      <c r="V206">
        <f t="shared" si="28"/>
        <v>2016</v>
      </c>
      <c r="W206" t="str">
        <f t="shared" si="29"/>
        <v>drama</v>
      </c>
      <c r="X206" t="str">
        <f t="shared" si="30"/>
        <v>UnderFunded</v>
      </c>
      <c r="Y206" s="12" t="b">
        <f t="shared" si="31"/>
        <v>0</v>
      </c>
    </row>
    <row r="207" spans="1:25" ht="43.2" hidden="1">
      <c r="A207">
        <v>205</v>
      </c>
      <c r="B207" s="1" t="s">
        <v>207</v>
      </c>
      <c r="C207" s="1" t="s">
        <v>4315</v>
      </c>
      <c r="D207" s="21" t="b" cm="1">
        <f t="array" ref="D207">IF(OR(ISNUMBER(SEARCH({" COMEDY "," fun "," laugh ","hilarious"}," "&amp;B207:C207&amp;" "))),"Comedy",IF(OR(ISNUMBER(SEARCH({" sad "," thriller "," crime"," murder "," dark "," revenge "}," "&amp;B207:C207&amp;" "))),"thriller",IF(OR(ISNUMBER(SEARCH({" strange "," evil "," horror "," dark "," strange"}," "&amp;B207:C207&amp;" "))),"horror",IF(OR(ISNUMBER(SEARCH({" food "," kitchen "," yummy "," gourmet "," dining","bbq"}," "&amp;B207:C207&amp;" "))),"food"))))</f>
        <v>0</v>
      </c>
      <c r="E207" s="3">
        <v>8000</v>
      </c>
      <c r="F207" s="4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24"/>
        <v>16</v>
      </c>
      <c r="Q207">
        <f t="shared" si="25"/>
        <v>76.47</v>
      </c>
      <c r="R207" t="s">
        <v>8308</v>
      </c>
      <c r="S207" t="s">
        <v>8312</v>
      </c>
      <c r="T207" s="13">
        <f t="shared" si="26"/>
        <v>42248.632199074069</v>
      </c>
      <c r="U207" s="13">
        <f t="shared" si="27"/>
        <v>42283.632199074069</v>
      </c>
      <c r="V207">
        <f t="shared" si="28"/>
        <v>2015</v>
      </c>
      <c r="W207" t="str">
        <f t="shared" si="29"/>
        <v>drama</v>
      </c>
      <c r="X207" t="str">
        <f t="shared" si="30"/>
        <v>UnderFunded</v>
      </c>
      <c r="Y207" s="12" t="b">
        <f t="shared" si="31"/>
        <v>0</v>
      </c>
    </row>
    <row r="208" spans="1:25" ht="43.2" hidden="1">
      <c r="A208">
        <v>206</v>
      </c>
      <c r="B208" s="1" t="s">
        <v>208</v>
      </c>
      <c r="C208" s="1" t="s">
        <v>4316</v>
      </c>
      <c r="D208" s="21" t="b" cm="1">
        <f t="array" ref="D208">IF(OR(ISNUMBER(SEARCH({" COMEDY "," fun "," laugh ","hilarious"}," "&amp;B208:C208&amp;" "))),"Comedy",IF(OR(ISNUMBER(SEARCH({" sad "," thriller "," crime"," murder "," dark "," revenge "}," "&amp;B208:C208&amp;" "))),"thriller",IF(OR(ISNUMBER(SEARCH({" strange "," evil "," horror "," dark "," strange"}," "&amp;B208:C208&amp;" "))),"horror",IF(OR(ISNUMBER(SEARCH({" food "," kitchen "," yummy "," gourmet "," dining","bbq"}," "&amp;B208:C208&amp;" "))),"food"))))</f>
        <v>0</v>
      </c>
      <c r="E208" s="3">
        <v>12700</v>
      </c>
      <c r="F208" s="4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24"/>
        <v>0</v>
      </c>
      <c r="Q208">
        <f t="shared" si="25"/>
        <v>0</v>
      </c>
      <c r="R208" t="s">
        <v>8308</v>
      </c>
      <c r="S208" t="s">
        <v>8312</v>
      </c>
      <c r="T208" s="13">
        <f t="shared" si="26"/>
        <v>42567.004432870366</v>
      </c>
      <c r="U208" s="13">
        <f t="shared" si="27"/>
        <v>42588.004432870366</v>
      </c>
      <c r="V208">
        <f t="shared" si="28"/>
        <v>2016</v>
      </c>
      <c r="W208" t="str">
        <f t="shared" si="29"/>
        <v>drama</v>
      </c>
      <c r="X208" t="str">
        <f t="shared" si="30"/>
        <v>UnderFunded</v>
      </c>
      <c r="Y208" s="12" t="b">
        <f t="shared" si="31"/>
        <v>0</v>
      </c>
    </row>
    <row r="209" spans="1:25" ht="43.2" hidden="1">
      <c r="A209">
        <v>207</v>
      </c>
      <c r="B209" s="1" t="s">
        <v>209</v>
      </c>
      <c r="C209" s="1" t="s">
        <v>4317</v>
      </c>
      <c r="D209" s="21" t="b" cm="1">
        <f t="array" ref="D209">IF(OR(ISNUMBER(SEARCH({" COMEDY "," fun "," laugh ","hilarious"}," "&amp;B209:C209&amp;" "))),"Comedy",IF(OR(ISNUMBER(SEARCH({" sad "," thriller "," crime"," murder "," dark "," revenge "}," "&amp;B209:C209&amp;" "))),"thriller",IF(OR(ISNUMBER(SEARCH({" strange "," evil "," horror "," dark "," strange"}," "&amp;B209:C209&amp;" "))),"horror",IF(OR(ISNUMBER(SEARCH({" food "," kitchen "," yummy "," gourmet "," dining","bbq"}," "&amp;B209:C209&amp;" "))),"food"))))</f>
        <v>0</v>
      </c>
      <c r="E209" s="3">
        <v>14000</v>
      </c>
      <c r="F209" s="4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24"/>
        <v>15</v>
      </c>
      <c r="Q209">
        <f t="shared" si="25"/>
        <v>163.85</v>
      </c>
      <c r="R209" t="s">
        <v>8308</v>
      </c>
      <c r="S209" t="s">
        <v>8312</v>
      </c>
      <c r="T209" s="13">
        <f t="shared" si="26"/>
        <v>41978.197199074071</v>
      </c>
      <c r="U209" s="13">
        <f t="shared" si="27"/>
        <v>42008.197199074071</v>
      </c>
      <c r="V209">
        <f t="shared" si="28"/>
        <v>2014</v>
      </c>
      <c r="W209" t="str">
        <f t="shared" si="29"/>
        <v>drama</v>
      </c>
      <c r="X209" t="str">
        <f t="shared" si="30"/>
        <v>UnderFunded</v>
      </c>
      <c r="Y209" s="12" t="b">
        <f t="shared" si="31"/>
        <v>0</v>
      </c>
    </row>
    <row r="210" spans="1:25" ht="43.2" hidden="1">
      <c r="A210">
        <v>208</v>
      </c>
      <c r="B210" s="1" t="s">
        <v>210</v>
      </c>
      <c r="C210" s="1" t="s">
        <v>4318</v>
      </c>
      <c r="D210" s="21" t="b" cm="1">
        <f t="array" ref="D210">IF(OR(ISNUMBER(SEARCH({" COMEDY "," fun "," laugh ","hilarious"}," "&amp;B210:C210&amp;" "))),"Comedy",IF(OR(ISNUMBER(SEARCH({" sad "," thriller "," crime"," murder "," dark "," revenge "}," "&amp;B210:C210&amp;" "))),"thriller",IF(OR(ISNUMBER(SEARCH({" strange "," evil "," horror "," dark "," strange"}," "&amp;B210:C210&amp;" "))),"horror",IF(OR(ISNUMBER(SEARCH({" food "," kitchen "," yummy "," gourmet "," dining","bbq"}," "&amp;B210:C210&amp;" "))),"food"))))</f>
        <v>0</v>
      </c>
      <c r="E210" s="3">
        <v>50000</v>
      </c>
      <c r="F210" s="4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24"/>
        <v>0</v>
      </c>
      <c r="Q210">
        <f t="shared" si="25"/>
        <v>0</v>
      </c>
      <c r="R210" t="s">
        <v>8308</v>
      </c>
      <c r="S210" t="s">
        <v>8312</v>
      </c>
      <c r="T210" s="13">
        <f t="shared" si="26"/>
        <v>41959.369988425926</v>
      </c>
      <c r="U210" s="13">
        <f t="shared" si="27"/>
        <v>41989.369988425926</v>
      </c>
      <c r="V210">
        <f t="shared" si="28"/>
        <v>2014</v>
      </c>
      <c r="W210" t="str">
        <f t="shared" si="29"/>
        <v>drama</v>
      </c>
      <c r="X210" t="str">
        <f t="shared" si="30"/>
        <v>UnderFunded</v>
      </c>
      <c r="Y210" s="12" t="b">
        <f t="shared" si="31"/>
        <v>0</v>
      </c>
    </row>
    <row r="211" spans="1:25" ht="43.2" hidden="1">
      <c r="A211">
        <v>209</v>
      </c>
      <c r="B211" s="1" t="s">
        <v>211</v>
      </c>
      <c r="C211" s="1" t="s">
        <v>4319</v>
      </c>
      <c r="D211" s="21" t="b" cm="1">
        <f t="array" ref="D211">IF(OR(ISNUMBER(SEARCH({" COMEDY "," fun "," laugh ","hilarious"}," "&amp;B211:C211&amp;" "))),"Comedy",IF(OR(ISNUMBER(SEARCH({" sad "," thriller "," crime"," murder "," dark "," revenge "}," "&amp;B211:C211&amp;" "))),"thriller",IF(OR(ISNUMBER(SEARCH({" strange "," evil "," horror "," dark "," strange"}," "&amp;B211:C211&amp;" "))),"horror",IF(OR(ISNUMBER(SEARCH({" food "," kitchen "," yummy "," gourmet "," dining","bbq"}," "&amp;B211:C211&amp;" "))),"food"))))</f>
        <v>0</v>
      </c>
      <c r="E211" s="3">
        <v>25000</v>
      </c>
      <c r="F211" s="4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24"/>
        <v>0</v>
      </c>
      <c r="Q211">
        <f t="shared" si="25"/>
        <v>0</v>
      </c>
      <c r="R211" t="s">
        <v>8308</v>
      </c>
      <c r="S211" t="s">
        <v>8312</v>
      </c>
      <c r="T211" s="13">
        <f t="shared" si="26"/>
        <v>42165.922858796301</v>
      </c>
      <c r="U211" s="13">
        <f t="shared" si="27"/>
        <v>42195.922858796301</v>
      </c>
      <c r="V211">
        <f t="shared" si="28"/>
        <v>2015</v>
      </c>
      <c r="W211" t="str">
        <f t="shared" si="29"/>
        <v>drama</v>
      </c>
      <c r="X211" t="str">
        <f t="shared" si="30"/>
        <v>UnderFunded</v>
      </c>
      <c r="Y211" s="12" t="b">
        <f t="shared" si="31"/>
        <v>0</v>
      </c>
    </row>
    <row r="212" spans="1:25" ht="43.2" hidden="1">
      <c r="A212">
        <v>210</v>
      </c>
      <c r="B212" s="1" t="s">
        <v>212</v>
      </c>
      <c r="C212" s="1" t="s">
        <v>4320</v>
      </c>
      <c r="D212" s="21" t="b" cm="1">
        <f t="array" ref="D212">IF(OR(ISNUMBER(SEARCH({" COMEDY "," fun "," laugh ","hilarious"}," "&amp;B212:C212&amp;" "))),"Comedy",IF(OR(ISNUMBER(SEARCH({" sad "," thriller "," crime"," murder "," dark "," revenge "}," "&amp;B212:C212&amp;" "))),"thriller",IF(OR(ISNUMBER(SEARCH({" strange "," evil "," horror "," dark "," strange"}," "&amp;B212:C212&amp;" "))),"horror",IF(OR(ISNUMBER(SEARCH({" food "," kitchen "," yummy "," gourmet "," dining","bbq"}," "&amp;B212:C212&amp;" "))),"food"))))</f>
        <v>0</v>
      </c>
      <c r="E212" s="3">
        <v>12000</v>
      </c>
      <c r="F212" s="4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24"/>
        <v>25</v>
      </c>
      <c r="Q212">
        <f t="shared" si="25"/>
        <v>91.82</v>
      </c>
      <c r="R212" t="s">
        <v>8308</v>
      </c>
      <c r="S212" t="s">
        <v>8312</v>
      </c>
      <c r="T212" s="13">
        <f t="shared" si="26"/>
        <v>42249.064722222218</v>
      </c>
      <c r="U212" s="13">
        <f t="shared" si="27"/>
        <v>42278.208333333328</v>
      </c>
      <c r="V212">
        <f t="shared" si="28"/>
        <v>2015</v>
      </c>
      <c r="W212" t="str">
        <f t="shared" si="29"/>
        <v>drama</v>
      </c>
      <c r="X212" t="str">
        <f t="shared" si="30"/>
        <v>UnderFunded</v>
      </c>
      <c r="Y212" s="12" t="b">
        <f t="shared" si="31"/>
        <v>0</v>
      </c>
    </row>
    <row r="213" spans="1:25" ht="43.2" hidden="1">
      <c r="A213">
        <v>211</v>
      </c>
      <c r="B213" s="1" t="s">
        <v>213</v>
      </c>
      <c r="C213" s="1" t="s">
        <v>4321</v>
      </c>
      <c r="D213" s="21" t="b" cm="1">
        <f t="array" ref="D213">IF(OR(ISNUMBER(SEARCH({" COMEDY "," fun "," laugh ","hilarious"}," "&amp;B213:C213&amp;" "))),"Comedy",IF(OR(ISNUMBER(SEARCH({" sad "," thriller "," crime"," murder "," dark "," revenge "}," "&amp;B213:C213&amp;" "))),"thriller",IF(OR(ISNUMBER(SEARCH({" strange "," evil "," horror "," dark "," strange"}," "&amp;B213:C213&amp;" "))),"horror",IF(OR(ISNUMBER(SEARCH({" food "," kitchen "," yummy "," gourmet "," dining","bbq"}," "&amp;B213:C213&amp;" "))),"food"))))</f>
        <v>0</v>
      </c>
      <c r="E213" s="3">
        <v>5000</v>
      </c>
      <c r="F213" s="4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24"/>
        <v>45</v>
      </c>
      <c r="Q213">
        <f t="shared" si="25"/>
        <v>185.83</v>
      </c>
      <c r="R213" t="s">
        <v>8308</v>
      </c>
      <c r="S213" t="s">
        <v>8312</v>
      </c>
      <c r="T213" s="13">
        <f t="shared" si="26"/>
        <v>42236.159918981488</v>
      </c>
      <c r="U213" s="13">
        <f t="shared" si="27"/>
        <v>42266.159918981488</v>
      </c>
      <c r="V213">
        <f t="shared" si="28"/>
        <v>2015</v>
      </c>
      <c r="W213" t="str">
        <f t="shared" si="29"/>
        <v>drama</v>
      </c>
      <c r="X213" t="str">
        <f t="shared" si="30"/>
        <v>UnderFunded</v>
      </c>
      <c r="Y213" s="12" t="b">
        <f t="shared" si="31"/>
        <v>0</v>
      </c>
    </row>
    <row r="214" spans="1:25" ht="28.8" hidden="1">
      <c r="A214">
        <v>212</v>
      </c>
      <c r="B214" s="1" t="s">
        <v>214</v>
      </c>
      <c r="C214" s="1" t="s">
        <v>4322</v>
      </c>
      <c r="D214" s="21" t="b" cm="1">
        <f t="array" ref="D214">IF(OR(ISNUMBER(SEARCH({" COMEDY "," fun "," laugh ","hilarious"}," "&amp;B214:C214&amp;" "))),"Comedy",IF(OR(ISNUMBER(SEARCH({" sad "," thriller "," crime"," murder "," dark "," revenge "}," "&amp;B214:C214&amp;" "))),"thriller",IF(OR(ISNUMBER(SEARCH({" strange "," evil "," horror "," dark "," strange"}," "&amp;B214:C214&amp;" "))),"horror",IF(OR(ISNUMBER(SEARCH({" food "," kitchen "," yummy "," gourmet "," dining","bbq"}," "&amp;B214:C214&amp;" "))),"food"))))</f>
        <v>0</v>
      </c>
      <c r="E214" s="3">
        <v>6300</v>
      </c>
      <c r="F214" s="4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24"/>
        <v>0</v>
      </c>
      <c r="Q214">
        <f t="shared" si="25"/>
        <v>1</v>
      </c>
      <c r="R214" t="s">
        <v>8308</v>
      </c>
      <c r="S214" t="s">
        <v>8312</v>
      </c>
      <c r="T214" s="13">
        <f t="shared" si="26"/>
        <v>42416.881018518514</v>
      </c>
      <c r="U214" s="13">
        <f t="shared" si="27"/>
        <v>42476.839351851857</v>
      </c>
      <c r="V214">
        <f t="shared" si="28"/>
        <v>2016</v>
      </c>
      <c r="W214" t="str">
        <f t="shared" si="29"/>
        <v>drama</v>
      </c>
      <c r="X214" t="str">
        <f t="shared" si="30"/>
        <v>UnderFunded</v>
      </c>
      <c r="Y214" s="12" t="b">
        <f t="shared" si="31"/>
        <v>0</v>
      </c>
    </row>
    <row r="215" spans="1:25" ht="43.2" hidden="1">
      <c r="A215">
        <v>213</v>
      </c>
      <c r="B215" s="1" t="s">
        <v>215</v>
      </c>
      <c r="C215" s="1" t="s">
        <v>4323</v>
      </c>
      <c r="D215" s="21" t="b" cm="1">
        <f t="array" ref="D215">IF(OR(ISNUMBER(SEARCH({" COMEDY "," fun "," laugh ","hilarious"}," "&amp;B215:C215&amp;" "))),"Comedy",IF(OR(ISNUMBER(SEARCH({" sad "," thriller "," crime"," murder "," dark "," revenge "}," "&amp;B215:C215&amp;" "))),"thriller",IF(OR(ISNUMBER(SEARCH({" strange "," evil "," horror "," dark "," strange"}," "&amp;B215:C215&amp;" "))),"horror",IF(OR(ISNUMBER(SEARCH({" food "," kitchen "," yummy "," gourmet "," dining","bbq"}," "&amp;B215:C215&amp;" "))),"food"))))</f>
        <v>0</v>
      </c>
      <c r="E215" s="3">
        <v>50000</v>
      </c>
      <c r="F215" s="4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24"/>
        <v>0</v>
      </c>
      <c r="Q215">
        <f t="shared" si="25"/>
        <v>20</v>
      </c>
      <c r="R215" t="s">
        <v>8308</v>
      </c>
      <c r="S215" t="s">
        <v>8312</v>
      </c>
      <c r="T215" s="13">
        <f t="shared" si="26"/>
        <v>42202.594293981485</v>
      </c>
      <c r="U215" s="13">
        <f t="shared" si="27"/>
        <v>42232.587974537033</v>
      </c>
      <c r="V215">
        <f t="shared" si="28"/>
        <v>2015</v>
      </c>
      <c r="W215" t="str">
        <f t="shared" si="29"/>
        <v>drama</v>
      </c>
      <c r="X215" t="str">
        <f t="shared" si="30"/>
        <v>UnderFunded</v>
      </c>
      <c r="Y215" s="12" t="b">
        <f t="shared" si="31"/>
        <v>0</v>
      </c>
    </row>
    <row r="216" spans="1:25" ht="43.2" hidden="1">
      <c r="A216">
        <v>214</v>
      </c>
      <c r="B216" s="1" t="s">
        <v>216</v>
      </c>
      <c r="C216" s="1" t="s">
        <v>4324</v>
      </c>
      <c r="D216" s="21" t="b" cm="1">
        <f t="array" ref="D216">IF(OR(ISNUMBER(SEARCH({" COMEDY "," fun "," laugh ","hilarious"}," "&amp;B216:C216&amp;" "))),"Comedy",IF(OR(ISNUMBER(SEARCH({" sad "," thriller "," crime"," murder "," dark "," revenge "}," "&amp;B216:C216&amp;" "))),"thriller",IF(OR(ISNUMBER(SEARCH({" strange "," evil "," horror "," dark "," strange"}," "&amp;B216:C216&amp;" "))),"horror",IF(OR(ISNUMBER(SEARCH({" food "," kitchen "," yummy "," gourmet "," dining","bbq"}," "&amp;B216:C216&amp;" "))),"food"))))</f>
        <v>0</v>
      </c>
      <c r="E216" s="3">
        <v>12500</v>
      </c>
      <c r="F216" s="4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24"/>
        <v>0</v>
      </c>
      <c r="Q216">
        <f t="shared" si="25"/>
        <v>1</v>
      </c>
      <c r="R216" t="s">
        <v>8308</v>
      </c>
      <c r="S216" t="s">
        <v>8312</v>
      </c>
      <c r="T216" s="13">
        <f t="shared" si="26"/>
        <v>42009.64061342593</v>
      </c>
      <c r="U216" s="13">
        <f t="shared" si="27"/>
        <v>42069.64061342593</v>
      </c>
      <c r="V216">
        <f t="shared" si="28"/>
        <v>2015</v>
      </c>
      <c r="W216" t="str">
        <f t="shared" si="29"/>
        <v>drama</v>
      </c>
      <c r="X216" t="str">
        <f t="shared" si="30"/>
        <v>UnderFunded</v>
      </c>
      <c r="Y216" s="12" t="b">
        <f t="shared" si="31"/>
        <v>0</v>
      </c>
    </row>
    <row r="217" spans="1:25" ht="43.2" hidden="1">
      <c r="A217">
        <v>215</v>
      </c>
      <c r="B217" s="1" t="s">
        <v>217</v>
      </c>
      <c r="C217" s="1" t="s">
        <v>4325</v>
      </c>
      <c r="D217" s="21" t="b" cm="1">
        <f t="array" ref="D217">IF(OR(ISNUMBER(SEARCH({" COMEDY "," fun "," laugh ","hilarious"}," "&amp;B217:C217&amp;" "))),"Comedy",IF(OR(ISNUMBER(SEARCH({" sad "," thriller "," crime"," murder "," dark "," revenge "}," "&amp;B217:C217&amp;" "))),"thriller",IF(OR(ISNUMBER(SEARCH({" strange "," evil "," horror "," dark "," strange"}," "&amp;B217:C217&amp;" "))),"horror",IF(OR(ISNUMBER(SEARCH({" food "," kitchen "," yummy "," gourmet "," dining","bbq"}," "&amp;B217:C217&amp;" "))),"food"))))</f>
        <v>0</v>
      </c>
      <c r="E217" s="3">
        <v>4400</v>
      </c>
      <c r="F217" s="4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24"/>
        <v>0</v>
      </c>
      <c r="Q217">
        <f t="shared" si="25"/>
        <v>10</v>
      </c>
      <c r="R217" t="s">
        <v>8308</v>
      </c>
      <c r="S217" t="s">
        <v>8312</v>
      </c>
      <c r="T217" s="13">
        <f t="shared" si="26"/>
        <v>42375.230115740742</v>
      </c>
      <c r="U217" s="13">
        <f t="shared" si="27"/>
        <v>42417.999305555553</v>
      </c>
      <c r="V217">
        <f t="shared" si="28"/>
        <v>2016</v>
      </c>
      <c r="W217" t="str">
        <f t="shared" si="29"/>
        <v>drama</v>
      </c>
      <c r="X217" t="str">
        <f t="shared" si="30"/>
        <v>UnderFunded</v>
      </c>
      <c r="Y217" s="12" t="b">
        <f t="shared" si="31"/>
        <v>0</v>
      </c>
    </row>
    <row r="218" spans="1:25" ht="43.2" hidden="1">
      <c r="A218">
        <v>216</v>
      </c>
      <c r="B218" s="1" t="s">
        <v>218</v>
      </c>
      <c r="C218" s="1" t="s">
        <v>4326</v>
      </c>
      <c r="D218" s="21" t="b" cm="1">
        <f t="array" ref="D218">IF(OR(ISNUMBER(SEARCH({" COMEDY "," fun "," laugh ","hilarious"}," "&amp;B218:C218&amp;" "))),"Comedy",IF(OR(ISNUMBER(SEARCH({" sad "," thriller "," crime"," murder "," dark "," revenge "}," "&amp;B218:C218&amp;" "))),"thriller",IF(OR(ISNUMBER(SEARCH({" strange "," evil "," horror "," dark "," strange"}," "&amp;B218:C218&amp;" "))),"horror",IF(OR(ISNUMBER(SEARCH({" food "," kitchen "," yummy "," gourmet "," dining","bbq"}," "&amp;B218:C218&amp;" "))),"food"))))</f>
        <v>0</v>
      </c>
      <c r="E218" s="3">
        <v>50000</v>
      </c>
      <c r="F218" s="4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24"/>
        <v>56</v>
      </c>
      <c r="Q218">
        <f t="shared" si="25"/>
        <v>331.54</v>
      </c>
      <c r="R218" t="s">
        <v>8308</v>
      </c>
      <c r="S218" t="s">
        <v>8312</v>
      </c>
      <c r="T218" s="13">
        <f t="shared" si="26"/>
        <v>42066.958761574075</v>
      </c>
      <c r="U218" s="13">
        <f t="shared" si="27"/>
        <v>42116.917094907403</v>
      </c>
      <c r="V218">
        <f t="shared" si="28"/>
        <v>2015</v>
      </c>
      <c r="W218" t="str">
        <f t="shared" si="29"/>
        <v>drama</v>
      </c>
      <c r="X218" t="str">
        <f t="shared" si="30"/>
        <v>UnderFunded</v>
      </c>
      <c r="Y218" s="12" t="b">
        <f t="shared" si="31"/>
        <v>0</v>
      </c>
    </row>
    <row r="219" spans="1:25" hidden="1">
      <c r="A219">
        <v>217</v>
      </c>
      <c r="B219" s="1" t="s">
        <v>219</v>
      </c>
      <c r="C219" s="1" t="s">
        <v>4327</v>
      </c>
      <c r="D219" s="21" t="b" cm="1">
        <f t="array" ref="D219">IF(OR(ISNUMBER(SEARCH({" COMEDY "," fun "," laugh ","hilarious"}," "&amp;B219:C219&amp;" "))),"Comedy",IF(OR(ISNUMBER(SEARCH({" sad "," thriller "," crime"," murder "," dark "," revenge "}," "&amp;B219:C219&amp;" "))),"thriller",IF(OR(ISNUMBER(SEARCH({" strange "," evil "," horror "," dark "," strange"}," "&amp;B219:C219&amp;" "))),"horror",IF(OR(ISNUMBER(SEARCH({" food "," kitchen "," yummy "," gourmet "," dining","bbq"}," "&amp;B219:C219&amp;" "))),"food"))))</f>
        <v>0</v>
      </c>
      <c r="E219" s="3">
        <v>100000</v>
      </c>
      <c r="F219" s="4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24"/>
        <v>12</v>
      </c>
      <c r="Q219">
        <f t="shared" si="25"/>
        <v>314.29000000000002</v>
      </c>
      <c r="R219" t="s">
        <v>8308</v>
      </c>
      <c r="S219" t="s">
        <v>8312</v>
      </c>
      <c r="T219" s="13">
        <f t="shared" si="26"/>
        <v>41970.64061342593</v>
      </c>
      <c r="U219" s="13">
        <f t="shared" si="27"/>
        <v>42001.64061342593</v>
      </c>
      <c r="V219">
        <f t="shared" si="28"/>
        <v>2014</v>
      </c>
      <c r="W219" t="str">
        <f t="shared" si="29"/>
        <v>drama</v>
      </c>
      <c r="X219" t="str">
        <f t="shared" si="30"/>
        <v>UnderFunded</v>
      </c>
      <c r="Y219" s="12" t="b">
        <f t="shared" si="31"/>
        <v>0</v>
      </c>
    </row>
    <row r="220" spans="1:25" ht="43.2" hidden="1">
      <c r="A220">
        <v>218</v>
      </c>
      <c r="B220" s="1" t="s">
        <v>220</v>
      </c>
      <c r="C220" s="1" t="s">
        <v>4328</v>
      </c>
      <c r="D220" s="21" t="b" cm="1">
        <f t="array" ref="D220">IF(OR(ISNUMBER(SEARCH({" COMEDY "," fun "," laugh ","hilarious"}," "&amp;B220:C220&amp;" "))),"Comedy",IF(OR(ISNUMBER(SEARCH({" sad "," thriller "," crime"," murder "," dark "," revenge "}," "&amp;B220:C220&amp;" "))),"thriller",IF(OR(ISNUMBER(SEARCH({" strange "," evil "," horror "," dark "," strange"}," "&amp;B220:C220&amp;" "))),"horror",IF(OR(ISNUMBER(SEARCH({" food "," kitchen "," yummy "," gourmet "," dining","bbq"}," "&amp;B220:C220&amp;" "))),"food"))))</f>
        <v>0</v>
      </c>
      <c r="E220" s="3">
        <v>5000</v>
      </c>
      <c r="F220" s="4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24"/>
        <v>2</v>
      </c>
      <c r="Q220">
        <f t="shared" si="25"/>
        <v>100</v>
      </c>
      <c r="R220" t="s">
        <v>8308</v>
      </c>
      <c r="S220" t="s">
        <v>8312</v>
      </c>
      <c r="T220" s="13">
        <f t="shared" si="26"/>
        <v>42079.628344907411</v>
      </c>
      <c r="U220" s="13">
        <f t="shared" si="27"/>
        <v>42139.628344907411</v>
      </c>
      <c r="V220">
        <f t="shared" si="28"/>
        <v>2015</v>
      </c>
      <c r="W220" t="str">
        <f t="shared" si="29"/>
        <v>drama</v>
      </c>
      <c r="X220" t="str">
        <f t="shared" si="30"/>
        <v>UnderFunded</v>
      </c>
      <c r="Y220" s="12" t="b">
        <f t="shared" si="31"/>
        <v>0</v>
      </c>
    </row>
    <row r="221" spans="1:25" ht="28.8" hidden="1">
      <c r="A221">
        <v>219</v>
      </c>
      <c r="B221" s="1" t="s">
        <v>221</v>
      </c>
      <c r="C221" s="1" t="s">
        <v>4329</v>
      </c>
      <c r="D221" s="21" t="b" cm="1">
        <f t="array" ref="D221">IF(OR(ISNUMBER(SEARCH({" COMEDY "," fun "," laugh ","hilarious"}," "&amp;B221:C221&amp;" "))),"Comedy",IF(OR(ISNUMBER(SEARCH({" sad "," thriller "," crime"," murder "," dark "," revenge "}," "&amp;B221:C221&amp;" "))),"thriller",IF(OR(ISNUMBER(SEARCH({" strange "," evil "," horror "," dark "," strange"}," "&amp;B221:C221&amp;" "))),"horror",IF(OR(ISNUMBER(SEARCH({" food "," kitchen "," yummy "," gourmet "," dining","bbq"}," "&amp;B221:C221&amp;" "))),"food"))))</f>
        <v>0</v>
      </c>
      <c r="E221" s="3">
        <v>50000</v>
      </c>
      <c r="F221" s="4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24"/>
        <v>18</v>
      </c>
      <c r="Q221">
        <f t="shared" si="25"/>
        <v>115.99</v>
      </c>
      <c r="R221" t="s">
        <v>8308</v>
      </c>
      <c r="S221" t="s">
        <v>8312</v>
      </c>
      <c r="T221" s="13">
        <f t="shared" si="26"/>
        <v>42429.326678240745</v>
      </c>
      <c r="U221" s="13">
        <f t="shared" si="27"/>
        <v>42461.290972222225</v>
      </c>
      <c r="V221">
        <f t="shared" si="28"/>
        <v>2016</v>
      </c>
      <c r="W221" t="str">
        <f t="shared" si="29"/>
        <v>drama</v>
      </c>
      <c r="X221" t="str">
        <f t="shared" si="30"/>
        <v>UnderFunded</v>
      </c>
      <c r="Y221" s="12" t="b">
        <f t="shared" si="31"/>
        <v>0</v>
      </c>
    </row>
    <row r="222" spans="1:25" ht="43.2" hidden="1">
      <c r="A222">
        <v>220</v>
      </c>
      <c r="B222" s="1" t="s">
        <v>222</v>
      </c>
      <c r="C222" s="1" t="s">
        <v>4330</v>
      </c>
      <c r="D222" s="21" t="b" cm="1">
        <f t="array" ref="D222">IF(OR(ISNUMBER(SEARCH({" COMEDY "," fun "," laugh ","hilarious"}," "&amp;B222:C222&amp;" "))),"Comedy",IF(OR(ISNUMBER(SEARCH({" sad "," thriller "," crime"," murder "," dark "," revenge "}," "&amp;B222:C222&amp;" "))),"thriller",IF(OR(ISNUMBER(SEARCH({" strange "," evil "," horror "," dark "," strange"}," "&amp;B222:C222&amp;" "))),"horror",IF(OR(ISNUMBER(SEARCH({" food "," kitchen "," yummy "," gourmet "," dining","bbq"}," "&amp;B222:C222&amp;" "))),"food"))))</f>
        <v>0</v>
      </c>
      <c r="E222" s="3">
        <v>50000</v>
      </c>
      <c r="F222" s="4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24"/>
        <v>1</v>
      </c>
      <c r="Q222">
        <f t="shared" si="25"/>
        <v>120</v>
      </c>
      <c r="R222" t="s">
        <v>8308</v>
      </c>
      <c r="S222" t="s">
        <v>8312</v>
      </c>
      <c r="T222" s="13">
        <f t="shared" si="26"/>
        <v>42195.643865740742</v>
      </c>
      <c r="U222" s="13">
        <f t="shared" si="27"/>
        <v>42236.837499999994</v>
      </c>
      <c r="V222">
        <f t="shared" si="28"/>
        <v>2015</v>
      </c>
      <c r="W222" t="str">
        <f t="shared" si="29"/>
        <v>drama</v>
      </c>
      <c r="X222" t="str">
        <f t="shared" si="30"/>
        <v>UnderFunded</v>
      </c>
      <c r="Y222" s="12" t="b">
        <f t="shared" si="31"/>
        <v>0</v>
      </c>
    </row>
    <row r="223" spans="1:25" hidden="1">
      <c r="A223">
        <v>221</v>
      </c>
      <c r="B223" s="1" t="s">
        <v>223</v>
      </c>
      <c r="C223" s="1" t="s">
        <v>4331</v>
      </c>
      <c r="D223" s="21" t="b" cm="1">
        <f t="array" ref="D223">IF(OR(ISNUMBER(SEARCH({" COMEDY "," fun "," laugh ","hilarious"}," "&amp;B223:C223&amp;" "))),"Comedy",IF(OR(ISNUMBER(SEARCH({" sad "," thriller "," crime"," murder "," dark "," revenge "}," "&amp;B223:C223&amp;" "))),"thriller",IF(OR(ISNUMBER(SEARCH({" strange "," evil "," horror "," dark "," strange"}," "&amp;B223:C223&amp;" "))),"horror",IF(OR(ISNUMBER(SEARCH({" food "," kitchen "," yummy "," gourmet "," dining","bbq"}," "&amp;B223:C223&amp;" "))),"food"))))</f>
        <v>0</v>
      </c>
      <c r="E223" s="3">
        <v>50000</v>
      </c>
      <c r="F223" s="4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24"/>
        <v>0</v>
      </c>
      <c r="Q223">
        <f t="shared" si="25"/>
        <v>0</v>
      </c>
      <c r="R223" t="s">
        <v>8308</v>
      </c>
      <c r="S223" t="s">
        <v>8312</v>
      </c>
      <c r="T223" s="13">
        <f t="shared" si="26"/>
        <v>42031.837546296301</v>
      </c>
      <c r="U223" s="13">
        <f t="shared" si="27"/>
        <v>42091.79587962963</v>
      </c>
      <c r="V223">
        <f t="shared" si="28"/>
        <v>2015</v>
      </c>
      <c r="W223" t="str">
        <f t="shared" si="29"/>
        <v>drama</v>
      </c>
      <c r="X223" t="str">
        <f t="shared" si="30"/>
        <v>UnderFunded</v>
      </c>
      <c r="Y223" s="12" t="b">
        <f t="shared" si="31"/>
        <v>0</v>
      </c>
    </row>
    <row r="224" spans="1:25" ht="43.2" hidden="1">
      <c r="A224">
        <v>222</v>
      </c>
      <c r="B224" s="1" t="s">
        <v>224</v>
      </c>
      <c r="C224" s="1" t="s">
        <v>4332</v>
      </c>
      <c r="D224" s="21" t="b" cm="1">
        <f t="array" ref="D224">IF(OR(ISNUMBER(SEARCH({" COMEDY "," fun "," laugh ","hilarious"}," "&amp;B224:C224&amp;" "))),"Comedy",IF(OR(ISNUMBER(SEARCH({" sad "," thriller "," crime"," murder "," dark "," revenge "}," "&amp;B224:C224&amp;" "))),"thriller",IF(OR(ISNUMBER(SEARCH({" strange "," evil "," horror "," dark "," strange"}," "&amp;B224:C224&amp;" "))),"horror",IF(OR(ISNUMBER(SEARCH({" food "," kitchen "," yummy "," gourmet "," dining","bbq"}," "&amp;B224:C224&amp;" "))),"food"))))</f>
        <v>0</v>
      </c>
      <c r="E224" s="3">
        <v>1000</v>
      </c>
      <c r="F224" s="4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24"/>
        <v>13</v>
      </c>
      <c r="Q224">
        <f t="shared" si="25"/>
        <v>65</v>
      </c>
      <c r="R224" t="s">
        <v>8308</v>
      </c>
      <c r="S224" t="s">
        <v>8312</v>
      </c>
      <c r="T224" s="13">
        <f t="shared" si="26"/>
        <v>42031.769884259258</v>
      </c>
      <c r="U224" s="13">
        <f t="shared" si="27"/>
        <v>42090.110416666663</v>
      </c>
      <c r="V224">
        <f t="shared" si="28"/>
        <v>2015</v>
      </c>
      <c r="W224" t="str">
        <f t="shared" si="29"/>
        <v>drama</v>
      </c>
      <c r="X224" t="str">
        <f t="shared" si="30"/>
        <v>UnderFunded</v>
      </c>
      <c r="Y224" s="12" t="b">
        <f t="shared" si="31"/>
        <v>0</v>
      </c>
    </row>
    <row r="225" spans="1:25" ht="43.2" hidden="1">
      <c r="A225">
        <v>223</v>
      </c>
      <c r="B225" s="1" t="s">
        <v>225</v>
      </c>
      <c r="C225" s="1" t="s">
        <v>4333</v>
      </c>
      <c r="D225" s="21" t="b" cm="1">
        <f t="array" ref="D225">IF(OR(ISNUMBER(SEARCH({" COMEDY "," fun "," laugh ","hilarious"}," "&amp;B225:C225&amp;" "))),"Comedy",IF(OR(ISNUMBER(SEARCH({" sad "," thriller "," crime"," murder "," dark "," revenge "}," "&amp;B225:C225&amp;" "))),"thriller",IF(OR(ISNUMBER(SEARCH({" strange "," evil "," horror "," dark "," strange"}," "&amp;B225:C225&amp;" "))),"horror",IF(OR(ISNUMBER(SEARCH({" food "," kitchen "," yummy "," gourmet "," dining","bbq"}," "&amp;B225:C225&amp;" "))),"food"))))</f>
        <v>0</v>
      </c>
      <c r="E225" s="3">
        <v>1500000</v>
      </c>
      <c r="F225" s="4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24"/>
        <v>0</v>
      </c>
      <c r="Q225">
        <f t="shared" si="25"/>
        <v>0</v>
      </c>
      <c r="R225" t="s">
        <v>8308</v>
      </c>
      <c r="S225" t="s">
        <v>8312</v>
      </c>
      <c r="T225" s="13">
        <f t="shared" si="26"/>
        <v>42482.048032407409</v>
      </c>
      <c r="U225" s="13">
        <f t="shared" si="27"/>
        <v>42512.045138888891</v>
      </c>
      <c r="V225">
        <f t="shared" si="28"/>
        <v>2016</v>
      </c>
      <c r="W225" t="str">
        <f t="shared" si="29"/>
        <v>drama</v>
      </c>
      <c r="X225" t="str">
        <f t="shared" si="30"/>
        <v>UnderFunded</v>
      </c>
      <c r="Y225" s="12" t="b">
        <f t="shared" si="31"/>
        <v>0</v>
      </c>
    </row>
    <row r="226" spans="1:25" ht="43.2" hidden="1">
      <c r="A226">
        <v>224</v>
      </c>
      <c r="B226" s="1" t="s">
        <v>226</v>
      </c>
      <c r="C226" s="1" t="s">
        <v>4334</v>
      </c>
      <c r="D226" s="21" t="b" cm="1">
        <f t="array" ref="D226">IF(OR(ISNUMBER(SEARCH({" COMEDY "," fun "," laugh ","hilarious"}," "&amp;B226:C226&amp;" "))),"Comedy",IF(OR(ISNUMBER(SEARCH({" sad "," thriller "," crime"," murder "," dark "," revenge "}," "&amp;B226:C226&amp;" "))),"thriller",IF(OR(ISNUMBER(SEARCH({" strange "," evil "," horror "," dark "," strange"}," "&amp;B226:C226&amp;" "))),"horror",IF(OR(ISNUMBER(SEARCH({" food "," kitchen "," yummy "," gourmet "," dining","bbq"}," "&amp;B226:C226&amp;" "))),"food"))))</f>
        <v>0</v>
      </c>
      <c r="E226" s="3">
        <v>6000000</v>
      </c>
      <c r="F226" s="4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24"/>
        <v>0</v>
      </c>
      <c r="Q226">
        <f t="shared" si="25"/>
        <v>0</v>
      </c>
      <c r="R226" t="s">
        <v>8308</v>
      </c>
      <c r="S226" t="s">
        <v>8312</v>
      </c>
      <c r="T226" s="13">
        <f t="shared" si="26"/>
        <v>42135.235254629632</v>
      </c>
      <c r="U226" s="13">
        <f t="shared" si="27"/>
        <v>42195.235254629632</v>
      </c>
      <c r="V226">
        <f t="shared" si="28"/>
        <v>2015</v>
      </c>
      <c r="W226" t="str">
        <f t="shared" si="29"/>
        <v>drama</v>
      </c>
      <c r="X226" t="str">
        <f t="shared" si="30"/>
        <v>UnderFunded</v>
      </c>
      <c r="Y226" s="12" t="b">
        <f t="shared" si="31"/>
        <v>0</v>
      </c>
    </row>
    <row r="227" spans="1:25" ht="43.2" hidden="1">
      <c r="A227">
        <v>225</v>
      </c>
      <c r="B227" s="1" t="s">
        <v>227</v>
      </c>
      <c r="C227" s="1" t="s">
        <v>4335</v>
      </c>
      <c r="D227" s="21" t="b" cm="1">
        <f t="array" ref="D227">IF(OR(ISNUMBER(SEARCH({" COMEDY "," fun "," laugh ","hilarious"}," "&amp;B227:C227&amp;" "))),"Comedy",IF(OR(ISNUMBER(SEARCH({" sad "," thriller "," crime"," murder "," dark "," revenge "}," "&amp;B227:C227&amp;" "))),"thriller",IF(OR(ISNUMBER(SEARCH({" strange "," evil "," horror "," dark "," strange"}," "&amp;B227:C227&amp;" "))),"horror",IF(OR(ISNUMBER(SEARCH({" food "," kitchen "," yummy "," gourmet "," dining","bbq"}," "&amp;B227:C227&amp;" "))),"food"))))</f>
        <v>0</v>
      </c>
      <c r="E227" s="3">
        <v>200</v>
      </c>
      <c r="F227" s="4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24"/>
        <v>0</v>
      </c>
      <c r="Q227">
        <f t="shared" si="25"/>
        <v>0</v>
      </c>
      <c r="R227" t="s">
        <v>8308</v>
      </c>
      <c r="S227" t="s">
        <v>8312</v>
      </c>
      <c r="T227" s="13">
        <f t="shared" si="26"/>
        <v>42438.961273148147</v>
      </c>
      <c r="U227" s="13">
        <f t="shared" si="27"/>
        <v>42468.919606481482</v>
      </c>
      <c r="V227">
        <f t="shared" si="28"/>
        <v>2016</v>
      </c>
      <c r="W227" t="str">
        <f t="shared" si="29"/>
        <v>drama</v>
      </c>
      <c r="X227" t="str">
        <f t="shared" si="30"/>
        <v>UnderFunded</v>
      </c>
      <c r="Y227" s="12" t="b">
        <f t="shared" si="31"/>
        <v>0</v>
      </c>
    </row>
    <row r="228" spans="1:25" ht="43.2" hidden="1">
      <c r="A228">
        <v>226</v>
      </c>
      <c r="B228" s="1" t="s">
        <v>228</v>
      </c>
      <c r="C228" s="1" t="s">
        <v>4336</v>
      </c>
      <c r="D228" s="21" t="b" cm="1">
        <f t="array" ref="D228">IF(OR(ISNUMBER(SEARCH({" COMEDY "," fun "," laugh ","hilarious"}," "&amp;B228:C228&amp;" "))),"Comedy",IF(OR(ISNUMBER(SEARCH({" sad "," thriller "," crime"," murder "," dark "," revenge "}," "&amp;B228:C228&amp;" "))),"thriller",IF(OR(ISNUMBER(SEARCH({" strange "," evil "," horror "," dark "," strange"}," "&amp;B228:C228&amp;" "))),"horror",IF(OR(ISNUMBER(SEARCH({" food "," kitchen "," yummy "," gourmet "," dining","bbq"}," "&amp;B228:C228&amp;" "))),"food"))))</f>
        <v>0</v>
      </c>
      <c r="E228" s="3">
        <v>29000</v>
      </c>
      <c r="F228" s="4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24"/>
        <v>1</v>
      </c>
      <c r="Q228">
        <f t="shared" si="25"/>
        <v>125</v>
      </c>
      <c r="R228" t="s">
        <v>8308</v>
      </c>
      <c r="S228" t="s">
        <v>8312</v>
      </c>
      <c r="T228" s="13">
        <f t="shared" si="26"/>
        <v>42106.666018518517</v>
      </c>
      <c r="U228" s="13">
        <f t="shared" si="27"/>
        <v>42155.395138888889</v>
      </c>
      <c r="V228">
        <f t="shared" si="28"/>
        <v>2015</v>
      </c>
      <c r="W228" t="str">
        <f t="shared" si="29"/>
        <v>drama</v>
      </c>
      <c r="X228" t="str">
        <f t="shared" si="30"/>
        <v>UnderFunded</v>
      </c>
      <c r="Y228" s="12" t="b">
        <f t="shared" si="31"/>
        <v>0</v>
      </c>
    </row>
    <row r="229" spans="1:25" ht="43.2" hidden="1">
      <c r="A229">
        <v>227</v>
      </c>
      <c r="B229" s="1" t="s">
        <v>229</v>
      </c>
      <c r="C229" s="1" t="s">
        <v>4337</v>
      </c>
      <c r="D229" s="21" t="b" cm="1">
        <f t="array" ref="D229">IF(OR(ISNUMBER(SEARCH({" COMEDY "," fun "," laugh ","hilarious"}," "&amp;B229:C229&amp;" "))),"Comedy",IF(OR(ISNUMBER(SEARCH({" sad "," thriller "," crime"," murder "," dark "," revenge "}," "&amp;B229:C229&amp;" "))),"thriller",IF(OR(ISNUMBER(SEARCH({" strange "," evil "," horror "," dark "," strange"}," "&amp;B229:C229&amp;" "))),"horror",IF(OR(ISNUMBER(SEARCH({" food "," kitchen "," yummy "," gourmet "," dining","bbq"}," "&amp;B229:C229&amp;" "))),"food"))))</f>
        <v>0</v>
      </c>
      <c r="E229" s="3">
        <v>28000</v>
      </c>
      <c r="F229" s="4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24"/>
        <v>0</v>
      </c>
      <c r="Q229">
        <f t="shared" si="25"/>
        <v>0</v>
      </c>
      <c r="R229" t="s">
        <v>8308</v>
      </c>
      <c r="S229" t="s">
        <v>8312</v>
      </c>
      <c r="T229" s="13">
        <f t="shared" si="26"/>
        <v>42164.893993055557</v>
      </c>
      <c r="U229" s="13">
        <f t="shared" si="27"/>
        <v>42194.893993055557</v>
      </c>
      <c r="V229">
        <f t="shared" si="28"/>
        <v>2015</v>
      </c>
      <c r="W229" t="str">
        <f t="shared" si="29"/>
        <v>drama</v>
      </c>
      <c r="X229" t="str">
        <f t="shared" si="30"/>
        <v>UnderFunded</v>
      </c>
      <c r="Y229" s="12" t="b">
        <f t="shared" si="31"/>
        <v>0</v>
      </c>
    </row>
    <row r="230" spans="1:25" ht="28.8" hidden="1">
      <c r="A230">
        <v>228</v>
      </c>
      <c r="B230" s="1" t="s">
        <v>230</v>
      </c>
      <c r="C230" s="1" t="s">
        <v>4338</v>
      </c>
      <c r="D230" s="21" t="b" cm="1">
        <f t="array" ref="D230">IF(OR(ISNUMBER(SEARCH({" COMEDY "," fun "," laugh ","hilarious"}," "&amp;B230:C230&amp;" "))),"Comedy",IF(OR(ISNUMBER(SEARCH({" sad "," thriller "," crime"," murder "," dark "," revenge "}," "&amp;B230:C230&amp;" "))),"thriller",IF(OR(ISNUMBER(SEARCH({" strange "," evil "," horror "," dark "," strange"}," "&amp;B230:C230&amp;" "))),"horror",IF(OR(ISNUMBER(SEARCH({" food "," kitchen "," yummy "," gourmet "," dining","bbq"}," "&amp;B230:C230&amp;" "))),"food"))))</f>
        <v>0</v>
      </c>
      <c r="E230" s="3">
        <v>8000</v>
      </c>
      <c r="F230" s="4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24"/>
        <v>0</v>
      </c>
      <c r="Q230">
        <f t="shared" si="25"/>
        <v>0</v>
      </c>
      <c r="R230" t="s">
        <v>8308</v>
      </c>
      <c r="S230" t="s">
        <v>8312</v>
      </c>
      <c r="T230" s="13">
        <f t="shared" si="26"/>
        <v>42096.686400462961</v>
      </c>
      <c r="U230" s="13">
        <f t="shared" si="27"/>
        <v>42156.686400462961</v>
      </c>
      <c r="V230">
        <f t="shared" si="28"/>
        <v>2015</v>
      </c>
      <c r="W230" t="str">
        <f t="shared" si="29"/>
        <v>drama</v>
      </c>
      <c r="X230" t="str">
        <f t="shared" si="30"/>
        <v>UnderFunded</v>
      </c>
      <c r="Y230" s="12" t="b">
        <f t="shared" si="31"/>
        <v>0</v>
      </c>
    </row>
    <row r="231" spans="1:25" ht="43.2" hidden="1">
      <c r="A231">
        <v>229</v>
      </c>
      <c r="B231" s="1" t="s">
        <v>231</v>
      </c>
      <c r="C231" s="1" t="s">
        <v>4339</v>
      </c>
      <c r="D231" s="21" t="b" cm="1">
        <f t="array" ref="D231">IF(OR(ISNUMBER(SEARCH({" COMEDY "," fun "," laugh ","hilarious"}," "&amp;B231:C231&amp;" "))),"Comedy",IF(OR(ISNUMBER(SEARCH({" sad "," thriller "," crime"," murder "," dark "," revenge "}," "&amp;B231:C231&amp;" "))),"thriller",IF(OR(ISNUMBER(SEARCH({" strange "," evil "," horror "," dark "," strange"}," "&amp;B231:C231&amp;" "))),"horror",IF(OR(ISNUMBER(SEARCH({" food "," kitchen "," yummy "," gourmet "," dining","bbq"}," "&amp;B231:C231&amp;" "))),"food"))))</f>
        <v>0</v>
      </c>
      <c r="E231" s="3">
        <v>3000</v>
      </c>
      <c r="F231" s="4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24"/>
        <v>0</v>
      </c>
      <c r="Q231">
        <f t="shared" si="25"/>
        <v>0</v>
      </c>
      <c r="R231" t="s">
        <v>8308</v>
      </c>
      <c r="S231" t="s">
        <v>8312</v>
      </c>
      <c r="T231" s="13">
        <f t="shared" si="26"/>
        <v>42383.933993055558</v>
      </c>
      <c r="U231" s="13">
        <f t="shared" si="27"/>
        <v>42413.933993055558</v>
      </c>
      <c r="V231">
        <f t="shared" si="28"/>
        <v>2016</v>
      </c>
      <c r="W231" t="str">
        <f t="shared" si="29"/>
        <v>drama</v>
      </c>
      <c r="X231" t="str">
        <f t="shared" si="30"/>
        <v>UnderFunded</v>
      </c>
      <c r="Y231" s="12" t="b">
        <f t="shared" si="31"/>
        <v>0</v>
      </c>
    </row>
    <row r="232" spans="1:25" ht="43.2" hidden="1">
      <c r="A232">
        <v>230</v>
      </c>
      <c r="B232" s="1" t="s">
        <v>232</v>
      </c>
      <c r="C232" s="1" t="s">
        <v>4340</v>
      </c>
      <c r="D232" s="21" t="b" cm="1">
        <f t="array" ref="D232">IF(OR(ISNUMBER(SEARCH({" COMEDY "," fun "," laugh ","hilarious"}," "&amp;B232:C232&amp;" "))),"Comedy",IF(OR(ISNUMBER(SEARCH({" sad "," thriller "," crime"," murder "," dark "," revenge "}," "&amp;B232:C232&amp;" "))),"thriller",IF(OR(ISNUMBER(SEARCH({" strange "," evil "," horror "," dark "," strange"}," "&amp;B232:C232&amp;" "))),"horror",IF(OR(ISNUMBER(SEARCH({" food "," kitchen "," yummy "," gourmet "," dining","bbq"}," "&amp;B232:C232&amp;" "))),"food"))))</f>
        <v>0</v>
      </c>
      <c r="E232" s="3">
        <v>15000</v>
      </c>
      <c r="F232" s="4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24"/>
        <v>0</v>
      </c>
      <c r="Q232">
        <f t="shared" si="25"/>
        <v>30</v>
      </c>
      <c r="R232" t="s">
        <v>8308</v>
      </c>
      <c r="S232" t="s">
        <v>8312</v>
      </c>
      <c r="T232" s="13">
        <f t="shared" si="26"/>
        <v>42129.777210648142</v>
      </c>
      <c r="U232" s="13">
        <f t="shared" si="27"/>
        <v>42159.777210648142</v>
      </c>
      <c r="V232">
        <f t="shared" si="28"/>
        <v>2015</v>
      </c>
      <c r="W232" t="str">
        <f t="shared" si="29"/>
        <v>drama</v>
      </c>
      <c r="X232" t="str">
        <f t="shared" si="30"/>
        <v>UnderFunded</v>
      </c>
      <c r="Y232" s="12" t="b">
        <f t="shared" si="31"/>
        <v>0</v>
      </c>
    </row>
    <row r="233" spans="1:25" ht="43.2" hidden="1">
      <c r="A233">
        <v>231</v>
      </c>
      <c r="B233" s="1" t="s">
        <v>233</v>
      </c>
      <c r="C233" s="1" t="s">
        <v>4341</v>
      </c>
      <c r="D233" s="21" t="b" cm="1">
        <f t="array" ref="D233">IF(OR(ISNUMBER(SEARCH({" COMEDY "," fun "," laugh ","hilarious"}," "&amp;B233:C233&amp;" "))),"Comedy",IF(OR(ISNUMBER(SEARCH({" sad "," thriller "," crime"," murder "," dark "," revenge "}," "&amp;B233:C233&amp;" "))),"thriller",IF(OR(ISNUMBER(SEARCH({" strange "," evil "," horror "," dark "," strange"}," "&amp;B233:C233&amp;" "))),"horror",IF(OR(ISNUMBER(SEARCH({" food "," kitchen "," yummy "," gourmet "," dining","bbq"}," "&amp;B233:C233&amp;" "))),"food"))))</f>
        <v>0</v>
      </c>
      <c r="E233" s="3">
        <v>1500000</v>
      </c>
      <c r="F233" s="4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24"/>
        <v>0</v>
      </c>
      <c r="Q233">
        <f t="shared" si="25"/>
        <v>0</v>
      </c>
      <c r="R233" t="s">
        <v>8308</v>
      </c>
      <c r="S233" t="s">
        <v>8312</v>
      </c>
      <c r="T233" s="13">
        <f t="shared" si="26"/>
        <v>42341.958923611113</v>
      </c>
      <c r="U233" s="13">
        <f t="shared" si="27"/>
        <v>42371.958923611113</v>
      </c>
      <c r="V233">
        <f t="shared" si="28"/>
        <v>2015</v>
      </c>
      <c r="W233" t="str">
        <f t="shared" si="29"/>
        <v>drama</v>
      </c>
      <c r="X233" t="str">
        <f t="shared" si="30"/>
        <v>UnderFunded</v>
      </c>
      <c r="Y233" s="12" t="b">
        <f t="shared" si="31"/>
        <v>0</v>
      </c>
    </row>
    <row r="234" spans="1:25" ht="43.2" hidden="1">
      <c r="A234">
        <v>232</v>
      </c>
      <c r="B234" s="1" t="s">
        <v>234</v>
      </c>
      <c r="C234" s="1" t="s">
        <v>4342</v>
      </c>
      <c r="D234" s="21" t="b" cm="1">
        <f t="array" ref="D234">IF(OR(ISNUMBER(SEARCH({" COMEDY "," fun "," laugh ","hilarious"}," "&amp;B234:C234&amp;" "))),"Comedy",IF(OR(ISNUMBER(SEARCH({" sad "," thriller "," crime"," murder "," dark "," revenge "}," "&amp;B234:C234&amp;" "))),"thriller",IF(OR(ISNUMBER(SEARCH({" strange "," evil "," horror "," dark "," strange"}," "&amp;B234:C234&amp;" "))),"horror",IF(OR(ISNUMBER(SEARCH({" food "," kitchen "," yummy "," gourmet "," dining","bbq"}," "&amp;B234:C234&amp;" "))),"food"))))</f>
        <v>0</v>
      </c>
      <c r="E234" s="3">
        <v>4000</v>
      </c>
      <c r="F234" s="4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24"/>
        <v>3</v>
      </c>
      <c r="Q234">
        <f t="shared" si="25"/>
        <v>15.71</v>
      </c>
      <c r="R234" t="s">
        <v>8308</v>
      </c>
      <c r="S234" t="s">
        <v>8312</v>
      </c>
      <c r="T234" s="13">
        <f t="shared" si="26"/>
        <v>42032.82576388889</v>
      </c>
      <c r="U234" s="13">
        <f t="shared" si="27"/>
        <v>42062.82576388889</v>
      </c>
      <c r="V234">
        <f t="shared" si="28"/>
        <v>2015</v>
      </c>
      <c r="W234" t="str">
        <f t="shared" si="29"/>
        <v>drama</v>
      </c>
      <c r="X234" t="str">
        <f t="shared" si="30"/>
        <v>UnderFunded</v>
      </c>
      <c r="Y234" s="12" t="b">
        <f t="shared" si="31"/>
        <v>0</v>
      </c>
    </row>
    <row r="235" spans="1:25" ht="43.2" hidden="1">
      <c r="A235">
        <v>233</v>
      </c>
      <c r="B235" s="1" t="s">
        <v>235</v>
      </c>
      <c r="C235" s="1" t="s">
        <v>4343</v>
      </c>
      <c r="D235" s="21" t="b" cm="1">
        <f t="array" ref="D235">IF(OR(ISNUMBER(SEARCH({" COMEDY "," fun "," laugh ","hilarious"}," "&amp;B235:C235&amp;" "))),"Comedy",IF(OR(ISNUMBER(SEARCH({" sad "," thriller "," crime"," murder "," dark "," revenge "}," "&amp;B235:C235&amp;" "))),"thriller",IF(OR(ISNUMBER(SEARCH({" strange "," evil "," horror "," dark "," strange"}," "&amp;B235:C235&amp;" "))),"horror",IF(OR(ISNUMBER(SEARCH({" food "," kitchen "," yummy "," gourmet "," dining","bbq"}," "&amp;B235:C235&amp;" "))),"food"))))</f>
        <v>0</v>
      </c>
      <c r="E235" s="3">
        <v>350000</v>
      </c>
      <c r="F235" s="4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24"/>
        <v>0</v>
      </c>
      <c r="Q235">
        <f t="shared" si="25"/>
        <v>0</v>
      </c>
      <c r="R235" t="s">
        <v>8308</v>
      </c>
      <c r="S235" t="s">
        <v>8312</v>
      </c>
      <c r="T235" s="13">
        <f t="shared" si="26"/>
        <v>42612.911712962959</v>
      </c>
      <c r="U235" s="13">
        <f t="shared" si="27"/>
        <v>42642.911712962959</v>
      </c>
      <c r="V235">
        <f t="shared" si="28"/>
        <v>2016</v>
      </c>
      <c r="W235" t="str">
        <f t="shared" si="29"/>
        <v>drama</v>
      </c>
      <c r="X235" t="str">
        <f t="shared" si="30"/>
        <v>UnderFunded</v>
      </c>
      <c r="Y235" s="12" t="b">
        <f t="shared" si="31"/>
        <v>0</v>
      </c>
    </row>
    <row r="236" spans="1:25" ht="43.2" hidden="1">
      <c r="A236">
        <v>234</v>
      </c>
      <c r="B236" s="1" t="s">
        <v>236</v>
      </c>
      <c r="C236" s="1" t="s">
        <v>4344</v>
      </c>
      <c r="D236" s="21" t="b" cm="1">
        <f t="array" ref="D236">IF(OR(ISNUMBER(SEARCH({" COMEDY "," fun "," laugh ","hilarious"}," "&amp;B236:C236&amp;" "))),"Comedy",IF(OR(ISNUMBER(SEARCH({" sad "," thriller "," crime"," murder "," dark "," revenge "}," "&amp;B236:C236&amp;" "))),"thriller",IF(OR(ISNUMBER(SEARCH({" strange "," evil "," horror "," dark "," strange"}," "&amp;B236:C236&amp;" "))),"horror",IF(OR(ISNUMBER(SEARCH({" food "," kitchen "," yummy "," gourmet "," dining","bbq"}," "&amp;B236:C236&amp;" "))),"food"))))</f>
        <v>0</v>
      </c>
      <c r="E236" s="3">
        <v>1000</v>
      </c>
      <c r="F236" s="4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24"/>
        <v>40</v>
      </c>
      <c r="Q236">
        <f t="shared" si="25"/>
        <v>80.2</v>
      </c>
      <c r="R236" t="s">
        <v>8308</v>
      </c>
      <c r="S236" t="s">
        <v>8312</v>
      </c>
      <c r="T236" s="13">
        <f t="shared" si="26"/>
        <v>42136.035405092596</v>
      </c>
      <c r="U236" s="13">
        <f t="shared" si="27"/>
        <v>42176.035405092596</v>
      </c>
      <c r="V236">
        <f t="shared" si="28"/>
        <v>2015</v>
      </c>
      <c r="W236" t="str">
        <f t="shared" si="29"/>
        <v>drama</v>
      </c>
      <c r="X236" t="str">
        <f t="shared" si="30"/>
        <v>UnderFunded</v>
      </c>
      <c r="Y236" s="12" t="b">
        <f t="shared" si="31"/>
        <v>0</v>
      </c>
    </row>
    <row r="237" spans="1:25" ht="43.2" hidden="1">
      <c r="A237">
        <v>235</v>
      </c>
      <c r="B237" s="1" t="s">
        <v>237</v>
      </c>
      <c r="C237" s="1" t="s">
        <v>4345</v>
      </c>
      <c r="D237" s="21" t="b" cm="1">
        <f t="array" ref="D237">IF(OR(ISNUMBER(SEARCH({" COMEDY "," fun "," laugh ","hilarious"}," "&amp;B237:C237&amp;" "))),"Comedy",IF(OR(ISNUMBER(SEARCH({" sad "," thriller "," crime"," murder "," dark "," revenge "}," "&amp;B237:C237&amp;" "))),"thriller",IF(OR(ISNUMBER(SEARCH({" strange "," evil "," horror "," dark "," strange"}," "&amp;B237:C237&amp;" "))),"horror",IF(OR(ISNUMBER(SEARCH({" food "," kitchen "," yummy "," gourmet "," dining","bbq"}," "&amp;B237:C237&amp;" "))),"food"))))</f>
        <v>0</v>
      </c>
      <c r="E237" s="3">
        <v>10000</v>
      </c>
      <c r="F237" s="4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24"/>
        <v>0</v>
      </c>
      <c r="Q237">
        <f t="shared" si="25"/>
        <v>0</v>
      </c>
      <c r="R237" t="s">
        <v>8308</v>
      </c>
      <c r="S237" t="s">
        <v>8312</v>
      </c>
      <c r="T237" s="13">
        <f t="shared" si="26"/>
        <v>42164.908530092594</v>
      </c>
      <c r="U237" s="13">
        <f t="shared" si="27"/>
        <v>42194.908530092594</v>
      </c>
      <c r="V237">
        <f t="shared" si="28"/>
        <v>2015</v>
      </c>
      <c r="W237" t="str">
        <f t="shared" si="29"/>
        <v>drama</v>
      </c>
      <c r="X237" t="str">
        <f t="shared" si="30"/>
        <v>UnderFunded</v>
      </c>
      <c r="Y237" s="12" t="b">
        <f t="shared" si="31"/>
        <v>0</v>
      </c>
    </row>
    <row r="238" spans="1:25" ht="43.2" hidden="1">
      <c r="A238">
        <v>236</v>
      </c>
      <c r="B238" s="1" t="s">
        <v>238</v>
      </c>
      <c r="C238" s="1" t="s">
        <v>4346</v>
      </c>
      <c r="D238" s="21" t="b" cm="1">
        <f t="array" ref="D238">IF(OR(ISNUMBER(SEARCH({" COMEDY "," fun "," laugh ","hilarious"}," "&amp;B238:C238&amp;" "))),"Comedy",IF(OR(ISNUMBER(SEARCH({" sad "," thriller "," crime"," murder "," dark "," revenge "}," "&amp;B238:C238&amp;" "))),"thriller",IF(OR(ISNUMBER(SEARCH({" strange "," evil "," horror "," dark "," strange"}," "&amp;B238:C238&amp;" "))),"horror",IF(OR(ISNUMBER(SEARCH({" food "," kitchen "," yummy "," gourmet "," dining","bbq"}," "&amp;B238:C238&amp;" "))),"food"))))</f>
        <v>0</v>
      </c>
      <c r="E238" s="3">
        <v>150000</v>
      </c>
      <c r="F238" s="4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24"/>
        <v>0</v>
      </c>
      <c r="Q238">
        <f t="shared" si="25"/>
        <v>0</v>
      </c>
      <c r="R238" t="s">
        <v>8308</v>
      </c>
      <c r="S238" t="s">
        <v>8312</v>
      </c>
      <c r="T238" s="13">
        <f t="shared" si="26"/>
        <v>42321.08447916666</v>
      </c>
      <c r="U238" s="13">
        <f t="shared" si="27"/>
        <v>42374</v>
      </c>
      <c r="V238">
        <f t="shared" si="28"/>
        <v>2015</v>
      </c>
      <c r="W238" t="str">
        <f t="shared" si="29"/>
        <v>drama</v>
      </c>
      <c r="X238" t="str">
        <f t="shared" si="30"/>
        <v>UnderFunded</v>
      </c>
      <c r="Y238" s="12" t="b">
        <f t="shared" si="31"/>
        <v>0</v>
      </c>
    </row>
    <row r="239" spans="1:25" ht="28.8" hidden="1">
      <c r="A239">
        <v>237</v>
      </c>
      <c r="B239" s="1" t="s">
        <v>239</v>
      </c>
      <c r="C239" s="1" t="s">
        <v>4347</v>
      </c>
      <c r="D239" s="21" t="b" cm="1">
        <f t="array" ref="D239">IF(OR(ISNUMBER(SEARCH({" COMEDY "," fun "," laugh ","hilarious"}," "&amp;B239:C239&amp;" "))),"Comedy",IF(OR(ISNUMBER(SEARCH({" sad "," thriller "," crime"," murder "," dark "," revenge "}," "&amp;B239:C239&amp;" "))),"thriller",IF(OR(ISNUMBER(SEARCH({" strange "," evil "," horror "," dark "," strange"}," "&amp;B239:C239&amp;" "))),"horror",IF(OR(ISNUMBER(SEARCH({" food "," kitchen "," yummy "," gourmet "," dining","bbq"}," "&amp;B239:C239&amp;" "))),"food"))))</f>
        <v>0</v>
      </c>
      <c r="E239" s="3">
        <v>15000</v>
      </c>
      <c r="F239" s="4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24"/>
        <v>0</v>
      </c>
      <c r="Q239">
        <f t="shared" si="25"/>
        <v>50</v>
      </c>
      <c r="R239" t="s">
        <v>8308</v>
      </c>
      <c r="S239" t="s">
        <v>8312</v>
      </c>
      <c r="T239" s="13">
        <f t="shared" si="26"/>
        <v>42377.577187499999</v>
      </c>
      <c r="U239" s="13">
        <f t="shared" si="27"/>
        <v>42437.577187499999</v>
      </c>
      <c r="V239">
        <f t="shared" si="28"/>
        <v>2016</v>
      </c>
      <c r="W239" t="str">
        <f t="shared" si="29"/>
        <v>drama</v>
      </c>
      <c r="X239" t="str">
        <f t="shared" si="30"/>
        <v>UnderFunded</v>
      </c>
      <c r="Y239" s="12" t="b">
        <f t="shared" si="31"/>
        <v>0</v>
      </c>
    </row>
    <row r="240" spans="1:25" ht="43.2" hidden="1">
      <c r="A240">
        <v>238</v>
      </c>
      <c r="B240" s="1" t="s">
        <v>240</v>
      </c>
      <c r="C240" s="1" t="s">
        <v>4348</v>
      </c>
      <c r="D240" s="21" t="b" cm="1">
        <f t="array" ref="D240">IF(OR(ISNUMBER(SEARCH({" COMEDY "," fun "," laugh ","hilarious"}," "&amp;B240:C240&amp;" "))),"Comedy",IF(OR(ISNUMBER(SEARCH({" sad "," thriller "," crime"," murder "," dark "," revenge "}," "&amp;B240:C240&amp;" "))),"thriller",IF(OR(ISNUMBER(SEARCH({" strange "," evil "," horror "," dark "," strange"}," "&amp;B240:C240&amp;" "))),"horror",IF(OR(ISNUMBER(SEARCH({" food "," kitchen "," yummy "," gourmet "," dining","bbq"}," "&amp;B240:C240&amp;" "))),"food"))))</f>
        <v>0</v>
      </c>
      <c r="E240" s="3">
        <v>26000</v>
      </c>
      <c r="F240" s="4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24"/>
        <v>0</v>
      </c>
      <c r="Q240">
        <f t="shared" si="25"/>
        <v>0</v>
      </c>
      <c r="R240" t="s">
        <v>8308</v>
      </c>
      <c r="S240" t="s">
        <v>8312</v>
      </c>
      <c r="T240" s="13">
        <f t="shared" si="26"/>
        <v>42713.962499999994</v>
      </c>
      <c r="U240" s="13">
        <f t="shared" si="27"/>
        <v>42734.375</v>
      </c>
      <c r="V240">
        <f t="shared" si="28"/>
        <v>2016</v>
      </c>
      <c r="W240" t="str">
        <f t="shared" si="29"/>
        <v>drama</v>
      </c>
      <c r="X240" t="str">
        <f t="shared" si="30"/>
        <v>UnderFunded</v>
      </c>
      <c r="Y240" s="12" t="b">
        <f t="shared" si="31"/>
        <v>0</v>
      </c>
    </row>
    <row r="241" spans="1:25" ht="43.2" hidden="1">
      <c r="A241">
        <v>239</v>
      </c>
      <c r="B241" s="1" t="s">
        <v>241</v>
      </c>
      <c r="C241" s="1" t="s">
        <v>4349</v>
      </c>
      <c r="D241" s="21" t="b" cm="1">
        <f t="array" ref="D241">IF(OR(ISNUMBER(SEARCH({" COMEDY "," fun "," laugh ","hilarious"}," "&amp;B241:C241&amp;" "))),"Comedy",IF(OR(ISNUMBER(SEARCH({" sad "," thriller "," crime"," murder "," dark "," revenge "}," "&amp;B241:C241&amp;" "))),"thriller",IF(OR(ISNUMBER(SEARCH({" strange "," evil "," horror "," dark "," strange"}," "&amp;B241:C241&amp;" "))),"horror",IF(OR(ISNUMBER(SEARCH({" food "," kitchen "," yummy "," gourmet "," dining","bbq"}," "&amp;B241:C241&amp;" "))),"food"))))</f>
        <v>0</v>
      </c>
      <c r="E241" s="3">
        <v>1000</v>
      </c>
      <c r="F241" s="4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24"/>
        <v>25</v>
      </c>
      <c r="Q241">
        <f t="shared" si="25"/>
        <v>50</v>
      </c>
      <c r="R241" t="s">
        <v>8308</v>
      </c>
      <c r="S241" t="s">
        <v>8312</v>
      </c>
      <c r="T241" s="13">
        <f t="shared" si="26"/>
        <v>42297.110300925924</v>
      </c>
      <c r="U241" s="13">
        <f t="shared" si="27"/>
        <v>42316.5</v>
      </c>
      <c r="V241">
        <f t="shared" si="28"/>
        <v>2015</v>
      </c>
      <c r="W241" t="str">
        <f t="shared" si="29"/>
        <v>drama</v>
      </c>
      <c r="X241" t="str">
        <f t="shared" si="30"/>
        <v>UnderFunded</v>
      </c>
      <c r="Y241" s="12" t="b">
        <f t="shared" si="31"/>
        <v>0</v>
      </c>
    </row>
    <row r="242" spans="1:25" ht="57.6" hidden="1">
      <c r="A242">
        <v>240</v>
      </c>
      <c r="B242" s="1" t="s">
        <v>242</v>
      </c>
      <c r="C242" s="1" t="s">
        <v>4350</v>
      </c>
      <c r="D242" s="21" t="b" cm="1">
        <f t="array" ref="D242">IF(OR(ISNUMBER(SEARCH({" COMEDY "," fun "," laugh ","hilarious"}," "&amp;B242:C242&amp;" "))),"Comedy",IF(OR(ISNUMBER(SEARCH({" sad "," thriller "," crime"," murder "," dark "," revenge "}," "&amp;B242:C242&amp;" "))),"thriller",IF(OR(ISNUMBER(SEARCH({" strange "," evil "," horror "," dark "," strange"}," "&amp;B242:C242&amp;" "))),"horror",IF(OR(ISNUMBER(SEARCH({" food "," kitchen "," yummy "," gourmet "," dining","bbq"}," "&amp;B242:C242&amp;" "))),"food"))))</f>
        <v>0</v>
      </c>
      <c r="E242" s="3">
        <v>15000</v>
      </c>
      <c r="F242" s="4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24"/>
        <v>108</v>
      </c>
      <c r="Q242">
        <f t="shared" si="25"/>
        <v>117.85</v>
      </c>
      <c r="R242" t="s">
        <v>8308</v>
      </c>
      <c r="S242" t="s">
        <v>8313</v>
      </c>
      <c r="T242" s="13">
        <f t="shared" si="26"/>
        <v>41354.708460648151</v>
      </c>
      <c r="U242" s="13">
        <f t="shared" si="27"/>
        <v>41399.708460648151</v>
      </c>
      <c r="V242">
        <f t="shared" si="28"/>
        <v>2013</v>
      </c>
      <c r="W242" t="str">
        <f t="shared" si="29"/>
        <v>documentary</v>
      </c>
      <c r="X242" t="str">
        <f t="shared" si="30"/>
        <v>ExceededGoal</v>
      </c>
      <c r="Y242" s="12" t="b">
        <f t="shared" si="31"/>
        <v>0</v>
      </c>
    </row>
    <row r="243" spans="1:25" ht="43.2" hidden="1">
      <c r="A243">
        <v>241</v>
      </c>
      <c r="B243" s="1" t="s">
        <v>243</v>
      </c>
      <c r="C243" s="1" t="s">
        <v>4351</v>
      </c>
      <c r="D243" s="21" t="b" cm="1">
        <f t="array" ref="D243">IF(OR(ISNUMBER(SEARCH({" COMEDY "," fun "," laugh ","hilarious"}," "&amp;B243:C243&amp;" "))),"Comedy",IF(OR(ISNUMBER(SEARCH({" sad "," thriller "," crime"," murder "," dark "," revenge "}," "&amp;B243:C243&amp;" "))),"thriller",IF(OR(ISNUMBER(SEARCH({" strange "," evil "," horror "," dark "," strange"}," "&amp;B243:C243&amp;" "))),"horror",IF(OR(ISNUMBER(SEARCH({" food "," kitchen "," yummy "," gourmet "," dining","bbq"}," "&amp;B243:C243&amp;" "))),"food"))))</f>
        <v>0</v>
      </c>
      <c r="E243" s="3">
        <v>36400</v>
      </c>
      <c r="F243" s="4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24"/>
        <v>113</v>
      </c>
      <c r="Q243">
        <f t="shared" si="25"/>
        <v>109.04</v>
      </c>
      <c r="R243" t="s">
        <v>8308</v>
      </c>
      <c r="S243" t="s">
        <v>8313</v>
      </c>
      <c r="T243" s="13">
        <f t="shared" si="26"/>
        <v>41949.697962962964</v>
      </c>
      <c r="U243" s="13">
        <f t="shared" si="27"/>
        <v>41994.697962962964</v>
      </c>
      <c r="V243">
        <f t="shared" si="28"/>
        <v>2014</v>
      </c>
      <c r="W243" t="str">
        <f t="shared" si="29"/>
        <v>documentary</v>
      </c>
      <c r="X243" t="str">
        <f t="shared" si="30"/>
        <v>ExceededGoal</v>
      </c>
      <c r="Y243" s="12" t="b">
        <f t="shared" si="31"/>
        <v>0</v>
      </c>
    </row>
    <row r="244" spans="1:25" ht="43.2" hidden="1">
      <c r="A244">
        <v>242</v>
      </c>
      <c r="B244" s="1" t="s">
        <v>244</v>
      </c>
      <c r="C244" s="1" t="s">
        <v>4352</v>
      </c>
      <c r="D244" s="21" t="b" cm="1">
        <f t="array" ref="D244">IF(OR(ISNUMBER(SEARCH({" COMEDY "," fun "," laugh ","hilarious"}," "&amp;B244:C244&amp;" "))),"Comedy",IF(OR(ISNUMBER(SEARCH({" sad "," thriller "," crime"," murder "," dark "," revenge "}," "&amp;B244:C244&amp;" "))),"thriller",IF(OR(ISNUMBER(SEARCH({" strange "," evil "," horror "," dark "," strange"}," "&amp;B244:C244&amp;" "))),"horror",IF(OR(ISNUMBER(SEARCH({" food "," kitchen "," yummy "," gourmet "," dining","bbq"}," "&amp;B244:C244&amp;" "))),"food"))))</f>
        <v>0</v>
      </c>
      <c r="E244" s="3">
        <v>13000</v>
      </c>
      <c r="F244" s="4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24"/>
        <v>113</v>
      </c>
      <c r="Q244">
        <f t="shared" si="25"/>
        <v>73.02</v>
      </c>
      <c r="R244" t="s">
        <v>8308</v>
      </c>
      <c r="S244" t="s">
        <v>8313</v>
      </c>
      <c r="T244" s="13">
        <f t="shared" si="26"/>
        <v>40862.492939814816</v>
      </c>
      <c r="U244" s="13">
        <f t="shared" si="27"/>
        <v>40897.492939814816</v>
      </c>
      <c r="V244">
        <f t="shared" si="28"/>
        <v>2011</v>
      </c>
      <c r="W244" t="str">
        <f t="shared" si="29"/>
        <v>documentary</v>
      </c>
      <c r="X244" t="str">
        <f t="shared" si="30"/>
        <v>ExceededGoal</v>
      </c>
      <c r="Y244" s="12" t="b">
        <f t="shared" si="31"/>
        <v>0</v>
      </c>
    </row>
    <row r="245" spans="1:25" ht="43.2" hidden="1">
      <c r="A245">
        <v>243</v>
      </c>
      <c r="B245" s="1" t="s">
        <v>245</v>
      </c>
      <c r="C245" s="1" t="s">
        <v>4353</v>
      </c>
      <c r="D245" s="21" t="b" cm="1">
        <f t="array" ref="D245">IF(OR(ISNUMBER(SEARCH({" COMEDY "," fun "," laugh ","hilarious"}," "&amp;B245:C245&amp;" "))),"Comedy",IF(OR(ISNUMBER(SEARCH({" sad "," thriller "," crime"," murder "," dark "," revenge "}," "&amp;B245:C245&amp;" "))),"thriller",IF(OR(ISNUMBER(SEARCH({" strange "," evil "," horror "," dark "," strange"}," "&amp;B245:C245&amp;" "))),"horror",IF(OR(ISNUMBER(SEARCH({" food "," kitchen "," yummy "," gourmet "," dining","bbq"}," "&amp;B245:C245&amp;" "))),"food"))))</f>
        <v>0</v>
      </c>
      <c r="E245" s="3">
        <v>25000</v>
      </c>
      <c r="F245" s="4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24"/>
        <v>103</v>
      </c>
      <c r="Q245">
        <f t="shared" si="25"/>
        <v>78.2</v>
      </c>
      <c r="R245" t="s">
        <v>8308</v>
      </c>
      <c r="S245" t="s">
        <v>8313</v>
      </c>
      <c r="T245" s="13">
        <f t="shared" si="26"/>
        <v>41662.047500000001</v>
      </c>
      <c r="U245" s="13">
        <f t="shared" si="27"/>
        <v>41692.047500000001</v>
      </c>
      <c r="V245">
        <f t="shared" si="28"/>
        <v>2014</v>
      </c>
      <c r="W245" t="str">
        <f t="shared" si="29"/>
        <v>documentary</v>
      </c>
      <c r="X245" t="str">
        <f t="shared" si="30"/>
        <v>ExceededGoal</v>
      </c>
      <c r="Y245" s="12" t="b">
        <f t="shared" si="31"/>
        <v>0</v>
      </c>
    </row>
    <row r="246" spans="1:25" ht="57.6" hidden="1">
      <c r="A246">
        <v>244</v>
      </c>
      <c r="B246" s="2">
        <v>39756</v>
      </c>
      <c r="C246" s="1" t="s">
        <v>4354</v>
      </c>
      <c r="D246" s="21" t="b" cm="1">
        <f t="array" ref="D246">IF(OR(ISNUMBER(SEARCH({" COMEDY "," fun "," laugh ","hilarious"}," "&amp;B246:C246&amp;" "))),"Comedy",IF(OR(ISNUMBER(SEARCH({" sad "," thriller "," crime"," murder "," dark "," revenge "}," "&amp;B246:C246&amp;" "))),"thriller",IF(OR(ISNUMBER(SEARCH({" strange "," evil "," horror "," dark "," strange"}," "&amp;B246:C246&amp;" "))),"horror",IF(OR(ISNUMBER(SEARCH({" food "," kitchen "," yummy "," gourmet "," dining","bbq"}," "&amp;B246:C246&amp;" "))),"food"))))</f>
        <v>0</v>
      </c>
      <c r="E246" s="3">
        <v>3500</v>
      </c>
      <c r="F246" s="4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24"/>
        <v>114</v>
      </c>
      <c r="Q246">
        <f t="shared" si="25"/>
        <v>47.4</v>
      </c>
      <c r="R246" t="s">
        <v>8308</v>
      </c>
      <c r="S246" t="s">
        <v>8313</v>
      </c>
      <c r="T246" s="13">
        <f t="shared" si="26"/>
        <v>40213.323599537034</v>
      </c>
      <c r="U246" s="13">
        <f t="shared" si="27"/>
        <v>40253.29583333333</v>
      </c>
      <c r="V246">
        <f t="shared" si="28"/>
        <v>2010</v>
      </c>
      <c r="W246" t="str">
        <f t="shared" si="29"/>
        <v>documentary</v>
      </c>
      <c r="X246" t="str">
        <f t="shared" si="30"/>
        <v>ExceededGoal</v>
      </c>
      <c r="Y246" s="12" t="b">
        <f t="shared" si="31"/>
        <v>0</v>
      </c>
    </row>
    <row r="247" spans="1:25" ht="43.2" hidden="1">
      <c r="A247">
        <v>245</v>
      </c>
      <c r="B247" s="1" t="s">
        <v>246</v>
      </c>
      <c r="C247" s="1" t="s">
        <v>4355</v>
      </c>
      <c r="D247" s="21" t="b" cm="1">
        <f t="array" ref="D247">IF(OR(ISNUMBER(SEARCH({" COMEDY "," fun "," laugh ","hilarious"}," "&amp;B247:C247&amp;" "))),"Comedy",IF(OR(ISNUMBER(SEARCH({" sad "," thriller "," crime"," murder "," dark "," revenge "}," "&amp;B247:C247&amp;" "))),"thriller",IF(OR(ISNUMBER(SEARCH({" strange "," evil "," horror "," dark "," strange"}," "&amp;B247:C247&amp;" "))),"horror",IF(OR(ISNUMBER(SEARCH({" food "," kitchen "," yummy "," gourmet "," dining","bbq"}," "&amp;B247:C247&amp;" "))),"food"))))</f>
        <v>0</v>
      </c>
      <c r="E247" s="3">
        <v>5000</v>
      </c>
      <c r="F247" s="4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24"/>
        <v>104</v>
      </c>
      <c r="Q247">
        <f t="shared" si="25"/>
        <v>54.02</v>
      </c>
      <c r="R247" t="s">
        <v>8308</v>
      </c>
      <c r="S247" t="s">
        <v>8313</v>
      </c>
      <c r="T247" s="13">
        <f t="shared" si="26"/>
        <v>41107.053067129629</v>
      </c>
      <c r="U247" s="13">
        <f t="shared" si="27"/>
        <v>41137.053067129629</v>
      </c>
      <c r="V247">
        <f t="shared" si="28"/>
        <v>2012</v>
      </c>
      <c r="W247" t="str">
        <f t="shared" si="29"/>
        <v>documentary</v>
      </c>
      <c r="X247" t="str">
        <f t="shared" si="30"/>
        <v>ExceededGoal</v>
      </c>
      <c r="Y247" s="12" t="b">
        <f t="shared" si="31"/>
        <v>0</v>
      </c>
    </row>
    <row r="248" spans="1:25" ht="43.2" hidden="1">
      <c r="A248">
        <v>246</v>
      </c>
      <c r="B248" s="1" t="s">
        <v>247</v>
      </c>
      <c r="C248" s="1" t="s">
        <v>4356</v>
      </c>
      <c r="D248" s="21" t="b" cm="1">
        <f t="array" ref="D248">IF(OR(ISNUMBER(SEARCH({" COMEDY "," fun "," laugh ","hilarious"}," "&amp;B248:C248&amp;" "))),"Comedy",IF(OR(ISNUMBER(SEARCH({" sad "," thriller "," crime"," murder "," dark "," revenge "}," "&amp;B248:C248&amp;" "))),"thriller",IF(OR(ISNUMBER(SEARCH({" strange "," evil "," horror "," dark "," strange"}," "&amp;B248:C248&amp;" "))),"horror",IF(OR(ISNUMBER(SEARCH({" food "," kitchen "," yummy "," gourmet "," dining","bbq"}," "&amp;B248:C248&amp;" "))),"food"))))</f>
        <v>0</v>
      </c>
      <c r="E248" s="3">
        <v>5000</v>
      </c>
      <c r="F248" s="4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24"/>
        <v>305</v>
      </c>
      <c r="Q248">
        <f t="shared" si="25"/>
        <v>68.489999999999995</v>
      </c>
      <c r="R248" t="s">
        <v>8308</v>
      </c>
      <c r="S248" t="s">
        <v>8313</v>
      </c>
      <c r="T248" s="13">
        <f t="shared" si="26"/>
        <v>40480.363483796296</v>
      </c>
      <c r="U248" s="13">
        <f t="shared" si="27"/>
        <v>40530.405150462961</v>
      </c>
      <c r="V248">
        <f t="shared" si="28"/>
        <v>2010</v>
      </c>
      <c r="W248" t="str">
        <f t="shared" si="29"/>
        <v>documentary</v>
      </c>
      <c r="X248" t="str">
        <f t="shared" si="30"/>
        <v>ExceededGoal</v>
      </c>
      <c r="Y248" s="12" t="b">
        <f t="shared" si="31"/>
        <v>0</v>
      </c>
    </row>
    <row r="249" spans="1:25" ht="57.6" hidden="1">
      <c r="A249">
        <v>247</v>
      </c>
      <c r="B249" s="1" t="s">
        <v>248</v>
      </c>
      <c r="C249" s="1" t="s">
        <v>4357</v>
      </c>
      <c r="D249" s="21" t="b" cm="1">
        <f t="array" ref="D249">IF(OR(ISNUMBER(SEARCH({" COMEDY "," fun "," laugh ","hilarious"}," "&amp;B249:C249&amp;" "))),"Comedy",IF(OR(ISNUMBER(SEARCH({" sad "," thriller "," crime"," murder "," dark "," revenge "}," "&amp;B249:C249&amp;" "))),"thriller",IF(OR(ISNUMBER(SEARCH({" strange "," evil "," horror "," dark "," strange"}," "&amp;B249:C249&amp;" "))),"horror",IF(OR(ISNUMBER(SEARCH({" food "," kitchen "," yummy "," gourmet "," dining","bbq"}," "&amp;B249:C249&amp;" "))),"food"))))</f>
        <v>0</v>
      </c>
      <c r="E249" s="3">
        <v>5000</v>
      </c>
      <c r="F249" s="4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24"/>
        <v>134</v>
      </c>
      <c r="Q249">
        <f t="shared" si="25"/>
        <v>108.15</v>
      </c>
      <c r="R249" t="s">
        <v>8308</v>
      </c>
      <c r="S249" t="s">
        <v>8313</v>
      </c>
      <c r="T249" s="13">
        <f t="shared" si="26"/>
        <v>40430.604328703703</v>
      </c>
      <c r="U249" s="13">
        <f t="shared" si="27"/>
        <v>40467.152083333334</v>
      </c>
      <c r="V249">
        <f t="shared" si="28"/>
        <v>2010</v>
      </c>
      <c r="W249" t="str">
        <f t="shared" si="29"/>
        <v>documentary</v>
      </c>
      <c r="X249" t="str">
        <f t="shared" si="30"/>
        <v>ExceededGoal</v>
      </c>
      <c r="Y249" s="12" t="b">
        <f t="shared" si="31"/>
        <v>0</v>
      </c>
    </row>
    <row r="250" spans="1:25" ht="43.2" hidden="1">
      <c r="A250">
        <v>248</v>
      </c>
      <c r="B250" s="1" t="s">
        <v>249</v>
      </c>
      <c r="C250" s="1" t="s">
        <v>4358</v>
      </c>
      <c r="D250" s="21" t="b" cm="1">
        <f t="array" ref="D250">IF(OR(ISNUMBER(SEARCH({" COMEDY "," fun "," laugh ","hilarious"}," "&amp;B250:C250&amp;" "))),"Comedy",IF(OR(ISNUMBER(SEARCH({" sad "," thriller "," crime"," murder "," dark "," revenge "}," "&amp;B250:C250&amp;" "))),"thriller",IF(OR(ISNUMBER(SEARCH({" strange "," evil "," horror "," dark "," strange"}," "&amp;B250:C250&amp;" "))),"horror",IF(OR(ISNUMBER(SEARCH({" food "," kitchen "," yummy "," gourmet "," dining","bbq"}," "&amp;B250:C250&amp;" "))),"food"))))</f>
        <v>0</v>
      </c>
      <c r="E250" s="3">
        <v>85000</v>
      </c>
      <c r="F250" s="4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24"/>
        <v>101</v>
      </c>
      <c r="Q250">
        <f t="shared" si="25"/>
        <v>589.95000000000005</v>
      </c>
      <c r="R250" t="s">
        <v>8308</v>
      </c>
      <c r="S250" t="s">
        <v>8313</v>
      </c>
      <c r="T250" s="13">
        <f t="shared" si="26"/>
        <v>40870.774409722224</v>
      </c>
      <c r="U250" s="13">
        <f t="shared" si="27"/>
        <v>40915.774409722224</v>
      </c>
      <c r="V250">
        <f t="shared" si="28"/>
        <v>2011</v>
      </c>
      <c r="W250" t="str">
        <f t="shared" si="29"/>
        <v>documentary</v>
      </c>
      <c r="X250" t="str">
        <f t="shared" si="30"/>
        <v>ExceededGoal</v>
      </c>
      <c r="Y250" s="12" t="b">
        <f t="shared" si="31"/>
        <v>0</v>
      </c>
    </row>
    <row r="251" spans="1:25" ht="57.6" hidden="1">
      <c r="A251">
        <v>249</v>
      </c>
      <c r="B251" s="1" t="s">
        <v>250</v>
      </c>
      <c r="C251" s="1" t="s">
        <v>4359</v>
      </c>
      <c r="D251" s="21" t="b" cm="1">
        <f t="array" ref="D251">IF(OR(ISNUMBER(SEARCH({" COMEDY "," fun "," laugh ","hilarious"}," "&amp;B251:C251&amp;" "))),"Comedy",IF(OR(ISNUMBER(SEARCH({" sad "," thriller "," crime"," murder "," dark "," revenge "}," "&amp;B251:C251&amp;" "))),"thriller",IF(OR(ISNUMBER(SEARCH({" strange "," evil "," horror "," dark "," strange"}," "&amp;B251:C251&amp;" "))),"horror",IF(OR(ISNUMBER(SEARCH({" food "," kitchen "," yummy "," gourmet "," dining","bbq"}," "&amp;B251:C251&amp;" "))),"food"))))</f>
        <v>0</v>
      </c>
      <c r="E251" s="3">
        <v>10000</v>
      </c>
      <c r="F251" s="4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24"/>
        <v>113</v>
      </c>
      <c r="Q251">
        <f t="shared" si="25"/>
        <v>48.05</v>
      </c>
      <c r="R251" t="s">
        <v>8308</v>
      </c>
      <c r="S251" t="s">
        <v>8313</v>
      </c>
      <c r="T251" s="13">
        <f t="shared" si="26"/>
        <v>40332.923842592594</v>
      </c>
      <c r="U251" s="13">
        <f t="shared" si="27"/>
        <v>40412.736111111109</v>
      </c>
      <c r="V251">
        <f t="shared" si="28"/>
        <v>2010</v>
      </c>
      <c r="W251" t="str">
        <f t="shared" si="29"/>
        <v>documentary</v>
      </c>
      <c r="X251" t="str">
        <f t="shared" si="30"/>
        <v>ExceededGoal</v>
      </c>
      <c r="Y251" s="12" t="b">
        <f t="shared" si="31"/>
        <v>0</v>
      </c>
    </row>
    <row r="252" spans="1:25" ht="43.2" hidden="1">
      <c r="A252">
        <v>250</v>
      </c>
      <c r="B252" s="1" t="s">
        <v>251</v>
      </c>
      <c r="C252" s="1" t="s">
        <v>4360</v>
      </c>
      <c r="D252" s="21" t="b" cm="1">
        <f t="array" ref="D252">IF(OR(ISNUMBER(SEARCH({" COMEDY "," fun "," laugh ","hilarious"}," "&amp;B252:C252&amp;" "))),"Comedy",IF(OR(ISNUMBER(SEARCH({" sad "," thriller "," crime"," murder "," dark "," revenge "}," "&amp;B252:C252&amp;" "))),"thriller",IF(OR(ISNUMBER(SEARCH({" strange "," evil "," horror "," dark "," strange"}," "&amp;B252:C252&amp;" "))),"horror",IF(OR(ISNUMBER(SEARCH({" food "," kitchen "," yummy "," gourmet "," dining","bbq"}," "&amp;B252:C252&amp;" "))),"food"))))</f>
        <v>0</v>
      </c>
      <c r="E252" s="3">
        <v>30000</v>
      </c>
      <c r="F252" s="4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24"/>
        <v>106</v>
      </c>
      <c r="Q252">
        <f t="shared" si="25"/>
        <v>72.48</v>
      </c>
      <c r="R252" t="s">
        <v>8308</v>
      </c>
      <c r="S252" t="s">
        <v>8313</v>
      </c>
      <c r="T252" s="13">
        <f t="shared" si="26"/>
        <v>41401.565868055557</v>
      </c>
      <c r="U252" s="13">
        <f t="shared" si="27"/>
        <v>41431.565868055557</v>
      </c>
      <c r="V252">
        <f t="shared" si="28"/>
        <v>2013</v>
      </c>
      <c r="W252" t="str">
        <f t="shared" si="29"/>
        <v>documentary</v>
      </c>
      <c r="X252" t="str">
        <f t="shared" si="30"/>
        <v>ExceededGoal</v>
      </c>
      <c r="Y252" s="12" t="b">
        <f t="shared" si="31"/>
        <v>0</v>
      </c>
    </row>
    <row r="253" spans="1:25" ht="43.2" hidden="1">
      <c r="A253">
        <v>251</v>
      </c>
      <c r="B253" s="1" t="s">
        <v>252</v>
      </c>
      <c r="C253" s="1" t="s">
        <v>4361</v>
      </c>
      <c r="D253" s="21" t="b" cm="1">
        <f t="array" ref="D253">IF(OR(ISNUMBER(SEARCH({" COMEDY "," fun "," laugh ","hilarious"}," "&amp;B253:C253&amp;" "))),"Comedy",IF(OR(ISNUMBER(SEARCH({" sad "," thriller "," crime"," murder "," dark "," revenge "}," "&amp;B253:C253&amp;" "))),"thriller",IF(OR(ISNUMBER(SEARCH({" strange "," evil "," horror "," dark "," strange"}," "&amp;B253:C253&amp;" "))),"horror",IF(OR(ISNUMBER(SEARCH({" food "," kitchen "," yummy "," gourmet "," dining","bbq"}," "&amp;B253:C253&amp;" "))),"food"))))</f>
        <v>0</v>
      </c>
      <c r="E253" s="3">
        <v>3500</v>
      </c>
      <c r="F253" s="4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24"/>
        <v>126</v>
      </c>
      <c r="Q253">
        <f t="shared" si="25"/>
        <v>57.08</v>
      </c>
      <c r="R253" t="s">
        <v>8308</v>
      </c>
      <c r="S253" t="s">
        <v>8313</v>
      </c>
      <c r="T253" s="13">
        <f t="shared" si="26"/>
        <v>41013.787569444445</v>
      </c>
      <c r="U253" s="13">
        <f t="shared" si="27"/>
        <v>41045.791666666664</v>
      </c>
      <c r="V253">
        <f t="shared" si="28"/>
        <v>2012</v>
      </c>
      <c r="W253" t="str">
        <f t="shared" si="29"/>
        <v>documentary</v>
      </c>
      <c r="X253" t="str">
        <f t="shared" si="30"/>
        <v>ExceededGoal</v>
      </c>
      <c r="Y253" s="12" t="b">
        <f t="shared" si="31"/>
        <v>0</v>
      </c>
    </row>
    <row r="254" spans="1:25" ht="43.2" hidden="1">
      <c r="A254">
        <v>252</v>
      </c>
      <c r="B254" s="1" t="s">
        <v>253</v>
      </c>
      <c r="C254" s="1" t="s">
        <v>4362</v>
      </c>
      <c r="D254" s="21" t="b" cm="1">
        <f t="array" ref="D254">IF(OR(ISNUMBER(SEARCH({" COMEDY "," fun "," laugh ","hilarious"}," "&amp;B254:C254&amp;" "))),"Comedy",IF(OR(ISNUMBER(SEARCH({" sad "," thriller "," crime"," murder "," dark "," revenge "}," "&amp;B254:C254&amp;" "))),"thriller",IF(OR(ISNUMBER(SEARCH({" strange "," evil "," horror "," dark "," strange"}," "&amp;B254:C254&amp;" "))),"horror",IF(OR(ISNUMBER(SEARCH({" food "," kitchen "," yummy "," gourmet "," dining","bbq"}," "&amp;B254:C254&amp;" "))),"food"))))</f>
        <v>0</v>
      </c>
      <c r="E254" s="3">
        <v>5000</v>
      </c>
      <c r="F254" s="4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24"/>
        <v>185</v>
      </c>
      <c r="Q254">
        <f t="shared" si="25"/>
        <v>85.44</v>
      </c>
      <c r="R254" t="s">
        <v>8308</v>
      </c>
      <c r="S254" t="s">
        <v>8313</v>
      </c>
      <c r="T254" s="13">
        <f t="shared" si="26"/>
        <v>40266.662708333337</v>
      </c>
      <c r="U254" s="13">
        <f t="shared" si="27"/>
        <v>40330.165972222225</v>
      </c>
      <c r="V254">
        <f t="shared" si="28"/>
        <v>2010</v>
      </c>
      <c r="W254" t="str">
        <f t="shared" si="29"/>
        <v>documentary</v>
      </c>
      <c r="X254" t="str">
        <f t="shared" si="30"/>
        <v>ExceededGoal</v>
      </c>
      <c r="Y254" s="12" t="b">
        <f t="shared" si="31"/>
        <v>0</v>
      </c>
    </row>
    <row r="255" spans="1:25" ht="57.6" hidden="1">
      <c r="A255">
        <v>253</v>
      </c>
      <c r="B255" s="1" t="s">
        <v>254</v>
      </c>
      <c r="C255" s="1" t="s">
        <v>4363</v>
      </c>
      <c r="D255" s="21" t="b" cm="1">
        <f t="array" ref="D255">IF(OR(ISNUMBER(SEARCH({" COMEDY "," fun "," laugh ","hilarious"}," "&amp;B255:C255&amp;" "))),"Comedy",IF(OR(ISNUMBER(SEARCH({" sad "," thriller "," crime"," murder "," dark "," revenge "}," "&amp;B255:C255&amp;" "))),"thriller",IF(OR(ISNUMBER(SEARCH({" strange "," evil "," horror "," dark "," strange"}," "&amp;B255:C255&amp;" "))),"horror",IF(OR(ISNUMBER(SEARCH({" food "," kitchen "," yummy "," gourmet "," dining","bbq"}," "&amp;B255:C255&amp;" "))),"food"))))</f>
        <v>0</v>
      </c>
      <c r="E255" s="3">
        <v>1500</v>
      </c>
      <c r="F255" s="4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24"/>
        <v>101</v>
      </c>
      <c r="Q255">
        <f t="shared" si="25"/>
        <v>215.86</v>
      </c>
      <c r="R255" t="s">
        <v>8308</v>
      </c>
      <c r="S255" t="s">
        <v>8313</v>
      </c>
      <c r="T255" s="13">
        <f t="shared" si="26"/>
        <v>40924.650868055556</v>
      </c>
      <c r="U255" s="13">
        <f t="shared" si="27"/>
        <v>40954.650868055556</v>
      </c>
      <c r="V255">
        <f t="shared" si="28"/>
        <v>2012</v>
      </c>
      <c r="W255" t="str">
        <f t="shared" si="29"/>
        <v>documentary</v>
      </c>
      <c r="X255" t="str">
        <f t="shared" si="30"/>
        <v>ExceededGoal</v>
      </c>
      <c r="Y255" s="12" t="b">
        <f t="shared" si="31"/>
        <v>0</v>
      </c>
    </row>
    <row r="256" spans="1:25" ht="43.2" hidden="1">
      <c r="A256">
        <v>254</v>
      </c>
      <c r="B256" s="1" t="s">
        <v>255</v>
      </c>
      <c r="C256" s="1" t="s">
        <v>4364</v>
      </c>
      <c r="D256" s="21" t="b" cm="1">
        <f t="array" ref="D256">IF(OR(ISNUMBER(SEARCH({" COMEDY "," fun "," laugh ","hilarious"}," "&amp;B256:C256&amp;" "))),"Comedy",IF(OR(ISNUMBER(SEARCH({" sad "," thriller "," crime"," murder "," dark "," revenge "}," "&amp;B256:C256&amp;" "))),"thriller",IF(OR(ISNUMBER(SEARCH({" strange "," evil "," horror "," dark "," strange"}," "&amp;B256:C256&amp;" "))),"horror",IF(OR(ISNUMBER(SEARCH({" food "," kitchen "," yummy "," gourmet "," dining","bbq"}," "&amp;B256:C256&amp;" "))),"food"))))</f>
        <v>0</v>
      </c>
      <c r="E256" s="3">
        <v>24000</v>
      </c>
      <c r="F256" s="4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24"/>
        <v>117</v>
      </c>
      <c r="Q256">
        <f t="shared" si="25"/>
        <v>89.39</v>
      </c>
      <c r="R256" t="s">
        <v>8308</v>
      </c>
      <c r="S256" t="s">
        <v>8313</v>
      </c>
      <c r="T256" s="13">
        <f t="shared" si="26"/>
        <v>42263.952662037031</v>
      </c>
      <c r="U256" s="13">
        <f t="shared" si="27"/>
        <v>42294.083333333328</v>
      </c>
      <c r="V256">
        <f t="shared" si="28"/>
        <v>2015</v>
      </c>
      <c r="W256" t="str">
        <f t="shared" si="29"/>
        <v>documentary</v>
      </c>
      <c r="X256" t="str">
        <f t="shared" si="30"/>
        <v>ExceededGoal</v>
      </c>
      <c r="Y256" s="12" t="b">
        <f t="shared" si="31"/>
        <v>0</v>
      </c>
    </row>
    <row r="257" spans="1:25" ht="28.8" hidden="1">
      <c r="A257">
        <v>255</v>
      </c>
      <c r="B257" s="1" t="s">
        <v>256</v>
      </c>
      <c r="C257" s="1" t="s">
        <v>4365</v>
      </c>
      <c r="D257" s="21" t="b" cm="1">
        <f t="array" ref="D257">IF(OR(ISNUMBER(SEARCH({" COMEDY "," fun "," laugh ","hilarious"}," "&amp;B257:C257&amp;" "))),"Comedy",IF(OR(ISNUMBER(SEARCH({" sad "," thriller "," crime"," murder "," dark "," revenge "}," "&amp;B257:C257&amp;" "))),"thriller",IF(OR(ISNUMBER(SEARCH({" strange "," evil "," horror "," dark "," strange"}," "&amp;B257:C257&amp;" "))),"horror",IF(OR(ISNUMBER(SEARCH({" food "," kitchen "," yummy "," gourmet "," dining","bbq"}," "&amp;B257:C257&amp;" "))),"food"))))</f>
        <v>0</v>
      </c>
      <c r="E257" s="3">
        <v>8000</v>
      </c>
      <c r="F257" s="4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24"/>
        <v>107</v>
      </c>
      <c r="Q257">
        <f t="shared" si="25"/>
        <v>45.42</v>
      </c>
      <c r="R257" t="s">
        <v>8308</v>
      </c>
      <c r="S257" t="s">
        <v>8313</v>
      </c>
      <c r="T257" s="13">
        <f t="shared" si="26"/>
        <v>40588.526412037041</v>
      </c>
      <c r="U257" s="13">
        <f t="shared" si="27"/>
        <v>40618.48474537037</v>
      </c>
      <c r="V257">
        <f t="shared" si="28"/>
        <v>2011</v>
      </c>
      <c r="W257" t="str">
        <f t="shared" si="29"/>
        <v>documentary</v>
      </c>
      <c r="X257" t="str">
        <f t="shared" si="30"/>
        <v>ExceededGoal</v>
      </c>
      <c r="Y257" s="12" t="b">
        <f t="shared" si="31"/>
        <v>0</v>
      </c>
    </row>
    <row r="258" spans="1:25" ht="43.2" hidden="1">
      <c r="A258">
        <v>256</v>
      </c>
      <c r="B258" s="1" t="s">
        <v>257</v>
      </c>
      <c r="C258" s="1" t="s">
        <v>4366</v>
      </c>
      <c r="D258" s="21" t="b" cm="1">
        <f t="array" ref="D258">IF(OR(ISNUMBER(SEARCH({" COMEDY "," fun "," laugh ","hilarious"}," "&amp;B258:C258&amp;" "))),"Comedy",IF(OR(ISNUMBER(SEARCH({" sad "," thriller "," crime"," murder "," dark "," revenge "}," "&amp;B258:C258&amp;" "))),"thriller",IF(OR(ISNUMBER(SEARCH({" strange "," evil "," horror "," dark "," strange"}," "&amp;B258:C258&amp;" "))),"horror",IF(OR(ISNUMBER(SEARCH({" food "," kitchen "," yummy "," gourmet "," dining","bbq"}," "&amp;B258:C258&amp;" "))),"food"))))</f>
        <v>0</v>
      </c>
      <c r="E258" s="3">
        <v>13000</v>
      </c>
      <c r="F258" s="4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24"/>
        <v>139</v>
      </c>
      <c r="Q258">
        <f t="shared" si="25"/>
        <v>65.760000000000005</v>
      </c>
      <c r="R258" t="s">
        <v>8308</v>
      </c>
      <c r="S258" t="s">
        <v>8313</v>
      </c>
      <c r="T258" s="13">
        <f t="shared" si="26"/>
        <v>41319.769293981481</v>
      </c>
      <c r="U258" s="13">
        <f t="shared" si="27"/>
        <v>41349.769293981481</v>
      </c>
      <c r="V258">
        <f t="shared" si="28"/>
        <v>2013</v>
      </c>
      <c r="W258" t="str">
        <f t="shared" si="29"/>
        <v>documentary</v>
      </c>
      <c r="X258" t="str">
        <f t="shared" si="30"/>
        <v>ExceededGoal</v>
      </c>
      <c r="Y258" s="12" t="b">
        <f t="shared" si="31"/>
        <v>0</v>
      </c>
    </row>
    <row r="259" spans="1:25" ht="43.2" hidden="1">
      <c r="A259">
        <v>257</v>
      </c>
      <c r="B259" s="1" t="s">
        <v>258</v>
      </c>
      <c r="C259" s="1" t="s">
        <v>4367</v>
      </c>
      <c r="D259" s="21" t="b" cm="1">
        <f t="array" ref="D259">IF(OR(ISNUMBER(SEARCH({" COMEDY "," fun "," laugh ","hilarious"}," "&amp;B259:C259&amp;" "))),"Comedy",IF(OR(ISNUMBER(SEARCH({" sad "," thriller "," crime"," murder "," dark "," revenge "}," "&amp;B259:C259&amp;" "))),"thriller",IF(OR(ISNUMBER(SEARCH({" strange "," evil "," horror "," dark "," strange"}," "&amp;B259:C259&amp;" "))),"horror",IF(OR(ISNUMBER(SEARCH({" food "," kitchen "," yummy "," gourmet "," dining","bbq"}," "&amp;B259:C259&amp;" "))),"food"))))</f>
        <v>0</v>
      </c>
      <c r="E259" s="3">
        <v>35000</v>
      </c>
      <c r="F259" s="4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32">IFERROR(ROUND((F259/E259)*100,0),0)</f>
        <v>107</v>
      </c>
      <c r="Q259">
        <f t="shared" ref="Q259:Q322" si="33">IFERROR(ROUND(F259/M259,2),0)</f>
        <v>66.7</v>
      </c>
      <c r="R259" t="s">
        <v>8308</v>
      </c>
      <c r="S259" t="s">
        <v>8313</v>
      </c>
      <c r="T259" s="13">
        <f t="shared" ref="T259:T322" si="34">(((K259/60)/60)/24)+DATE(1970,1,1)</f>
        <v>42479.626875000002</v>
      </c>
      <c r="U259" s="13">
        <f t="shared" ref="U259:U322" si="35">(((J259/60)/60)/24)+DATE(1970,1,1)</f>
        <v>42509.626875000002</v>
      </c>
      <c r="V259">
        <f t="shared" ref="V259:V322" si="36">YEAR(T259)</f>
        <v>2016</v>
      </c>
      <c r="W259" t="str">
        <f t="shared" ref="W259:W322" si="37">IF(OR(S259="musical","space"),"Musical and Spaces",S259)</f>
        <v>documentary</v>
      </c>
      <c r="X259" t="str">
        <f t="shared" ref="X259:X322" si="38">IF(P259-100&gt;0,"ExceededGoal","UnderFunded")</f>
        <v>ExceededGoal</v>
      </c>
      <c r="Y259" s="12" t="b">
        <f t="shared" ref="Y259:Y322" si="39">IFERROR(IF(R259="theater",ROUND(F259/M259,2)),0)</f>
        <v>0</v>
      </c>
    </row>
    <row r="260" spans="1:25" ht="43.2" hidden="1">
      <c r="A260">
        <v>258</v>
      </c>
      <c r="B260" s="1" t="s">
        <v>259</v>
      </c>
      <c r="C260" s="1" t="s">
        <v>4368</v>
      </c>
      <c r="D260" s="21" t="b" cm="1">
        <f t="array" ref="D260">IF(OR(ISNUMBER(SEARCH({" COMEDY "," fun "," laugh ","hilarious"}," "&amp;B260:C260&amp;" "))),"Comedy",IF(OR(ISNUMBER(SEARCH({" sad "," thriller "," crime"," murder "," dark "," revenge "}," "&amp;B260:C260&amp;" "))),"thriller",IF(OR(ISNUMBER(SEARCH({" strange "," evil "," horror "," dark "," strange"}," "&amp;B260:C260&amp;" "))),"horror",IF(OR(ISNUMBER(SEARCH({" food "," kitchen "," yummy "," gourmet "," dining","bbq"}," "&amp;B260:C260&amp;" "))),"food"))))</f>
        <v>0</v>
      </c>
      <c r="E260" s="3">
        <v>30000</v>
      </c>
      <c r="F260" s="4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32"/>
        <v>191</v>
      </c>
      <c r="Q260">
        <f t="shared" si="33"/>
        <v>83.35</v>
      </c>
      <c r="R260" t="s">
        <v>8308</v>
      </c>
      <c r="S260" t="s">
        <v>8313</v>
      </c>
      <c r="T260" s="13">
        <f t="shared" si="34"/>
        <v>40682.051689814813</v>
      </c>
      <c r="U260" s="13">
        <f t="shared" si="35"/>
        <v>40712.051689814813</v>
      </c>
      <c r="V260">
        <f t="shared" si="36"/>
        <v>2011</v>
      </c>
      <c r="W260" t="str">
        <f t="shared" si="37"/>
        <v>documentary</v>
      </c>
      <c r="X260" t="str">
        <f t="shared" si="38"/>
        <v>ExceededGoal</v>
      </c>
      <c r="Y260" s="12" t="b">
        <f t="shared" si="39"/>
        <v>0</v>
      </c>
    </row>
    <row r="261" spans="1:25" ht="57.6" hidden="1">
      <c r="A261">
        <v>259</v>
      </c>
      <c r="B261" s="1" t="s">
        <v>260</v>
      </c>
      <c r="C261" s="1" t="s">
        <v>4369</v>
      </c>
      <c r="D261" s="21" t="b" cm="1">
        <f t="array" ref="D261">IF(OR(ISNUMBER(SEARCH({" COMEDY "," fun "," laugh ","hilarious"}," "&amp;B261:C261&amp;" "))),"Comedy",IF(OR(ISNUMBER(SEARCH({" sad "," thriller "," crime"," murder "," dark "," revenge "}," "&amp;B261:C261&amp;" "))),"thriller",IF(OR(ISNUMBER(SEARCH({" strange "," evil "," horror "," dark "," strange"}," "&amp;B261:C261&amp;" "))),"horror",IF(OR(ISNUMBER(SEARCH({" food "," kitchen "," yummy "," gourmet "," dining","bbq"}," "&amp;B261:C261&amp;" "))),"food"))))</f>
        <v>0</v>
      </c>
      <c r="E261" s="3">
        <v>75000</v>
      </c>
      <c r="F261" s="4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32"/>
        <v>132</v>
      </c>
      <c r="Q261">
        <f t="shared" si="33"/>
        <v>105.05</v>
      </c>
      <c r="R261" t="s">
        <v>8308</v>
      </c>
      <c r="S261" t="s">
        <v>8313</v>
      </c>
      <c r="T261" s="13">
        <f t="shared" si="34"/>
        <v>42072.738067129627</v>
      </c>
      <c r="U261" s="13">
        <f t="shared" si="35"/>
        <v>42102.738067129627</v>
      </c>
      <c r="V261">
        <f t="shared" si="36"/>
        <v>2015</v>
      </c>
      <c r="W261" t="str">
        <f t="shared" si="37"/>
        <v>documentary</v>
      </c>
      <c r="X261" t="str">
        <f t="shared" si="38"/>
        <v>ExceededGoal</v>
      </c>
      <c r="Y261" s="12" t="b">
        <f t="shared" si="39"/>
        <v>0</v>
      </c>
    </row>
    <row r="262" spans="1:25" ht="43.2" hidden="1">
      <c r="A262">
        <v>260</v>
      </c>
      <c r="B262" s="1" t="s">
        <v>261</v>
      </c>
      <c r="C262" s="1" t="s">
        <v>4370</v>
      </c>
      <c r="D262" s="21" t="b" cm="1">
        <f t="array" ref="D262">IF(OR(ISNUMBER(SEARCH({" COMEDY "," fun "," laugh ","hilarious"}," "&amp;B262:C262&amp;" "))),"Comedy",IF(OR(ISNUMBER(SEARCH({" sad "," thriller "," crime"," murder "," dark "," revenge "}," "&amp;B262:C262&amp;" "))),"thriller",IF(OR(ISNUMBER(SEARCH({" strange "," evil "," horror "," dark "," strange"}," "&amp;B262:C262&amp;" "))),"horror",IF(OR(ISNUMBER(SEARCH({" food "," kitchen "," yummy "," gourmet "," dining","bbq"}," "&amp;B262:C262&amp;" "))),"food"))))</f>
        <v>0</v>
      </c>
      <c r="E262" s="3">
        <v>10000</v>
      </c>
      <c r="F262" s="4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32"/>
        <v>106</v>
      </c>
      <c r="Q262">
        <f t="shared" si="33"/>
        <v>120.91</v>
      </c>
      <c r="R262" t="s">
        <v>8308</v>
      </c>
      <c r="S262" t="s">
        <v>8313</v>
      </c>
      <c r="T262" s="13">
        <f t="shared" si="34"/>
        <v>40330.755543981482</v>
      </c>
      <c r="U262" s="13">
        <f t="shared" si="35"/>
        <v>40376.415972222225</v>
      </c>
      <c r="V262">
        <f t="shared" si="36"/>
        <v>2010</v>
      </c>
      <c r="W262" t="str">
        <f t="shared" si="37"/>
        <v>documentary</v>
      </c>
      <c r="X262" t="str">
        <f t="shared" si="38"/>
        <v>ExceededGoal</v>
      </c>
      <c r="Y262" s="12" t="b">
        <f t="shared" si="39"/>
        <v>0</v>
      </c>
    </row>
    <row r="263" spans="1:25" ht="28.8" hidden="1">
      <c r="A263">
        <v>261</v>
      </c>
      <c r="B263" s="1" t="s">
        <v>262</v>
      </c>
      <c r="C263" s="1" t="s">
        <v>4371</v>
      </c>
      <c r="D263" s="21" t="b" cm="1">
        <f t="array" ref="D263">IF(OR(ISNUMBER(SEARCH({" COMEDY "," fun "," laugh ","hilarious"}," "&amp;B263:C263&amp;" "))),"Comedy",IF(OR(ISNUMBER(SEARCH({" sad "," thriller "," crime"," murder "," dark "," revenge "}," "&amp;B263:C263&amp;" "))),"thriller",IF(OR(ISNUMBER(SEARCH({" strange "," evil "," horror "," dark "," strange"}," "&amp;B263:C263&amp;" "))),"horror",IF(OR(ISNUMBER(SEARCH({" food "," kitchen "," yummy "," gourmet "," dining","bbq"}," "&amp;B263:C263&amp;" "))),"food"))))</f>
        <v>0</v>
      </c>
      <c r="E263" s="3">
        <v>20000</v>
      </c>
      <c r="F263" s="4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32"/>
        <v>107</v>
      </c>
      <c r="Q263">
        <f t="shared" si="33"/>
        <v>97.64</v>
      </c>
      <c r="R263" t="s">
        <v>8308</v>
      </c>
      <c r="S263" t="s">
        <v>8313</v>
      </c>
      <c r="T263" s="13">
        <f t="shared" si="34"/>
        <v>41017.885462962964</v>
      </c>
      <c r="U263" s="13">
        <f t="shared" si="35"/>
        <v>41067.621527777781</v>
      </c>
      <c r="V263">
        <f t="shared" si="36"/>
        <v>2012</v>
      </c>
      <c r="W263" t="str">
        <f t="shared" si="37"/>
        <v>documentary</v>
      </c>
      <c r="X263" t="str">
        <f t="shared" si="38"/>
        <v>ExceededGoal</v>
      </c>
      <c r="Y263" s="12" t="b">
        <f t="shared" si="39"/>
        <v>0</v>
      </c>
    </row>
    <row r="264" spans="1:25" ht="28.8" hidden="1">
      <c r="A264">
        <v>262</v>
      </c>
      <c r="B264" s="1" t="s">
        <v>263</v>
      </c>
      <c r="C264" s="1" t="s">
        <v>4372</v>
      </c>
      <c r="D264" s="21" t="b" cm="1">
        <f t="array" ref="D264">IF(OR(ISNUMBER(SEARCH({" COMEDY "," fun "," laugh ","hilarious"}," "&amp;B264:C264&amp;" "))),"Comedy",IF(OR(ISNUMBER(SEARCH({" sad "," thriller "," crime"," murder "," dark "," revenge "}," "&amp;B264:C264&amp;" "))),"thriller",IF(OR(ISNUMBER(SEARCH({" strange "," evil "," horror "," dark "," strange"}," "&amp;B264:C264&amp;" "))),"horror",IF(OR(ISNUMBER(SEARCH({" food "," kitchen "," yummy "," gourmet "," dining","bbq"}," "&amp;B264:C264&amp;" "))),"food"))))</f>
        <v>0</v>
      </c>
      <c r="E264" s="3">
        <v>2500</v>
      </c>
      <c r="F264" s="4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32"/>
        <v>240</v>
      </c>
      <c r="Q264">
        <f t="shared" si="33"/>
        <v>41.38</v>
      </c>
      <c r="R264" t="s">
        <v>8308</v>
      </c>
      <c r="S264" t="s">
        <v>8313</v>
      </c>
      <c r="T264" s="13">
        <f t="shared" si="34"/>
        <v>40555.24800925926</v>
      </c>
      <c r="U264" s="13">
        <f t="shared" si="35"/>
        <v>40600.24800925926</v>
      </c>
      <c r="V264">
        <f t="shared" si="36"/>
        <v>2011</v>
      </c>
      <c r="W264" t="str">
        <f t="shared" si="37"/>
        <v>documentary</v>
      </c>
      <c r="X264" t="str">
        <f t="shared" si="38"/>
        <v>ExceededGoal</v>
      </c>
      <c r="Y264" s="12" t="b">
        <f t="shared" si="39"/>
        <v>0</v>
      </c>
    </row>
    <row r="265" spans="1:25" ht="57.6" hidden="1">
      <c r="A265">
        <v>263</v>
      </c>
      <c r="B265" s="1" t="s">
        <v>264</v>
      </c>
      <c r="C265" s="1" t="s">
        <v>4373</v>
      </c>
      <c r="D265" s="21" t="b" cm="1">
        <f t="array" ref="D265">IF(OR(ISNUMBER(SEARCH({" COMEDY "," fun "," laugh ","hilarious"}," "&amp;B265:C265&amp;" "))),"Comedy",IF(OR(ISNUMBER(SEARCH({" sad "," thriller "," crime"," murder "," dark "," revenge "}," "&amp;B265:C265&amp;" "))),"thriller",IF(OR(ISNUMBER(SEARCH({" strange "," evil "," horror "," dark "," strange"}," "&amp;B265:C265&amp;" "))),"horror",IF(OR(ISNUMBER(SEARCH({" food "," kitchen "," yummy "," gourmet "," dining","bbq"}," "&amp;B265:C265&amp;" "))),"food"))))</f>
        <v>0</v>
      </c>
      <c r="E265" s="3">
        <v>25000</v>
      </c>
      <c r="F265" s="4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32"/>
        <v>118</v>
      </c>
      <c r="Q265">
        <f t="shared" si="33"/>
        <v>30.65</v>
      </c>
      <c r="R265" t="s">
        <v>8308</v>
      </c>
      <c r="S265" t="s">
        <v>8313</v>
      </c>
      <c r="T265" s="13">
        <f t="shared" si="34"/>
        <v>41149.954791666663</v>
      </c>
      <c r="U265" s="13">
        <f t="shared" si="35"/>
        <v>41179.954791666663</v>
      </c>
      <c r="V265">
        <f t="shared" si="36"/>
        <v>2012</v>
      </c>
      <c r="W265" t="str">
        <f t="shared" si="37"/>
        <v>documentary</v>
      </c>
      <c r="X265" t="str">
        <f t="shared" si="38"/>
        <v>ExceededGoal</v>
      </c>
      <c r="Y265" s="12" t="b">
        <f t="shared" si="39"/>
        <v>0</v>
      </c>
    </row>
    <row r="266" spans="1:25" ht="57.6" hidden="1">
      <c r="A266">
        <v>264</v>
      </c>
      <c r="B266" s="1" t="s">
        <v>265</v>
      </c>
      <c r="C266" s="1" t="s">
        <v>4374</v>
      </c>
      <c r="D266" s="21" t="b" cm="1">
        <f t="array" ref="D266">IF(OR(ISNUMBER(SEARCH({" COMEDY "," fun "," laugh ","hilarious"}," "&amp;B266:C266&amp;" "))),"Comedy",IF(OR(ISNUMBER(SEARCH({" sad "," thriller "," crime"," murder "," dark "," revenge "}," "&amp;B266:C266&amp;" "))),"thriller",IF(OR(ISNUMBER(SEARCH({" strange "," evil "," horror "," dark "," strange"}," "&amp;B266:C266&amp;" "))),"horror",IF(OR(ISNUMBER(SEARCH({" food "," kitchen "," yummy "," gourmet "," dining","bbq"}," "&amp;B266:C266&amp;" "))),"food"))))</f>
        <v>0</v>
      </c>
      <c r="E266" s="3">
        <v>5000</v>
      </c>
      <c r="F266" s="4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32"/>
        <v>118</v>
      </c>
      <c r="Q266">
        <f t="shared" si="33"/>
        <v>64.95</v>
      </c>
      <c r="R266" t="s">
        <v>8308</v>
      </c>
      <c r="S266" t="s">
        <v>8313</v>
      </c>
      <c r="T266" s="13">
        <f t="shared" si="34"/>
        <v>41010.620312500003</v>
      </c>
      <c r="U266" s="13">
        <f t="shared" si="35"/>
        <v>41040.620312500003</v>
      </c>
      <c r="V266">
        <f t="shared" si="36"/>
        <v>2012</v>
      </c>
      <c r="W266" t="str">
        <f t="shared" si="37"/>
        <v>documentary</v>
      </c>
      <c r="X266" t="str">
        <f t="shared" si="38"/>
        <v>ExceededGoal</v>
      </c>
      <c r="Y266" s="12" t="b">
        <f t="shared" si="39"/>
        <v>0</v>
      </c>
    </row>
    <row r="267" spans="1:25" ht="57.6" hidden="1">
      <c r="A267">
        <v>265</v>
      </c>
      <c r="B267" s="1" t="s">
        <v>266</v>
      </c>
      <c r="C267" s="1" t="s">
        <v>4375</v>
      </c>
      <c r="D267" s="21" t="b" cm="1">
        <f t="array" ref="D267">IF(OR(ISNUMBER(SEARCH({" COMEDY "," fun "," laugh ","hilarious"}," "&amp;B267:C267&amp;" "))),"Comedy",IF(OR(ISNUMBER(SEARCH({" sad "," thriller "," crime"," murder "," dark "," revenge "}," "&amp;B267:C267&amp;" "))),"thriller",IF(OR(ISNUMBER(SEARCH({" strange "," evil "," horror "," dark "," strange"}," "&amp;B267:C267&amp;" "))),"horror",IF(OR(ISNUMBER(SEARCH({" food "," kitchen "," yummy "," gourmet "," dining","bbq"}," "&amp;B267:C267&amp;" "))),"food"))))</f>
        <v>0</v>
      </c>
      <c r="E267" s="3">
        <v>5000</v>
      </c>
      <c r="F267" s="4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32"/>
        <v>111</v>
      </c>
      <c r="Q267">
        <f t="shared" si="33"/>
        <v>95.78</v>
      </c>
      <c r="R267" t="s">
        <v>8308</v>
      </c>
      <c r="S267" t="s">
        <v>8313</v>
      </c>
      <c r="T267" s="13">
        <f t="shared" si="34"/>
        <v>40267.245717592588</v>
      </c>
      <c r="U267" s="13">
        <f t="shared" si="35"/>
        <v>40308.844444444447</v>
      </c>
      <c r="V267">
        <f t="shared" si="36"/>
        <v>2010</v>
      </c>
      <c r="W267" t="str">
        <f t="shared" si="37"/>
        <v>documentary</v>
      </c>
      <c r="X267" t="str">
        <f t="shared" si="38"/>
        <v>ExceededGoal</v>
      </c>
      <c r="Y267" s="12" t="b">
        <f t="shared" si="39"/>
        <v>0</v>
      </c>
    </row>
    <row r="268" spans="1:25" ht="57.6" hidden="1">
      <c r="A268">
        <v>266</v>
      </c>
      <c r="B268" s="1" t="s">
        <v>267</v>
      </c>
      <c r="C268" s="1" t="s">
        <v>4376</v>
      </c>
      <c r="D268" s="21" t="b" cm="1">
        <f t="array" ref="D268">IF(OR(ISNUMBER(SEARCH({" COMEDY "," fun "," laugh ","hilarious"}," "&amp;B268:C268&amp;" "))),"Comedy",IF(OR(ISNUMBER(SEARCH({" sad "," thriller "," crime"," murder "," dark "," revenge "}," "&amp;B268:C268&amp;" "))),"thriller",IF(OR(ISNUMBER(SEARCH({" strange "," evil "," horror "," dark "," strange"}," "&amp;B268:C268&amp;" "))),"horror",IF(OR(ISNUMBER(SEARCH({" food "," kitchen "," yummy "," gourmet "," dining","bbq"}," "&amp;B268:C268&amp;" "))),"food"))))</f>
        <v>0</v>
      </c>
      <c r="E268" s="3">
        <v>1000</v>
      </c>
      <c r="F268" s="4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32"/>
        <v>146</v>
      </c>
      <c r="Q268">
        <f t="shared" si="33"/>
        <v>40.42</v>
      </c>
      <c r="R268" t="s">
        <v>8308</v>
      </c>
      <c r="S268" t="s">
        <v>8313</v>
      </c>
      <c r="T268" s="13">
        <f t="shared" si="34"/>
        <v>40205.174849537041</v>
      </c>
      <c r="U268" s="13">
        <f t="shared" si="35"/>
        <v>40291.160416666666</v>
      </c>
      <c r="V268">
        <f t="shared" si="36"/>
        <v>2010</v>
      </c>
      <c r="W268" t="str">
        <f t="shared" si="37"/>
        <v>documentary</v>
      </c>
      <c r="X268" t="str">
        <f t="shared" si="38"/>
        <v>ExceededGoal</v>
      </c>
      <c r="Y268" s="12" t="b">
        <f t="shared" si="39"/>
        <v>0</v>
      </c>
    </row>
    <row r="269" spans="1:25" ht="43.2" hidden="1">
      <c r="A269">
        <v>267</v>
      </c>
      <c r="B269" s="1" t="s">
        <v>268</v>
      </c>
      <c r="C269" s="1" t="s">
        <v>4377</v>
      </c>
      <c r="D269" s="21" t="b" cm="1">
        <f t="array" ref="D269">IF(OR(ISNUMBER(SEARCH({" COMEDY "," fun "," laugh ","hilarious"}," "&amp;B269:C269&amp;" "))),"Comedy",IF(OR(ISNUMBER(SEARCH({" sad "," thriller "," crime"," murder "," dark "," revenge "}," "&amp;B269:C269&amp;" "))),"thriller",IF(OR(ISNUMBER(SEARCH({" strange "," evil "," horror "," dark "," strange"}," "&amp;B269:C269&amp;" "))),"horror",IF(OR(ISNUMBER(SEARCH({" food "," kitchen "," yummy "," gourmet "," dining","bbq"}," "&amp;B269:C269&amp;" "))),"food"))))</f>
        <v>0</v>
      </c>
      <c r="E269" s="3">
        <v>9850</v>
      </c>
      <c r="F269" s="4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32"/>
        <v>132</v>
      </c>
      <c r="Q269">
        <f t="shared" si="33"/>
        <v>78.58</v>
      </c>
      <c r="R269" t="s">
        <v>8308</v>
      </c>
      <c r="S269" t="s">
        <v>8313</v>
      </c>
      <c r="T269" s="13">
        <f t="shared" si="34"/>
        <v>41785.452534722222</v>
      </c>
      <c r="U269" s="13">
        <f t="shared" si="35"/>
        <v>41815.452534722222</v>
      </c>
      <c r="V269">
        <f t="shared" si="36"/>
        <v>2014</v>
      </c>
      <c r="W269" t="str">
        <f t="shared" si="37"/>
        <v>documentary</v>
      </c>
      <c r="X269" t="str">
        <f t="shared" si="38"/>
        <v>ExceededGoal</v>
      </c>
      <c r="Y269" s="12" t="b">
        <f t="shared" si="39"/>
        <v>0</v>
      </c>
    </row>
    <row r="270" spans="1:25" ht="43.2" hidden="1">
      <c r="A270">
        <v>268</v>
      </c>
      <c r="B270" s="1" t="s">
        <v>269</v>
      </c>
      <c r="C270" s="1" t="s">
        <v>4378</v>
      </c>
      <c r="D270" s="21" t="b" cm="1">
        <f t="array" ref="D270">IF(OR(ISNUMBER(SEARCH({" COMEDY "," fun "," laugh ","hilarious"}," "&amp;B270:C270&amp;" "))),"Comedy",IF(OR(ISNUMBER(SEARCH({" sad "," thriller "," crime"," murder "," dark "," revenge "}," "&amp;B270:C270&amp;" "))),"thriller",IF(OR(ISNUMBER(SEARCH({" strange "," evil "," horror "," dark "," strange"}," "&amp;B270:C270&amp;" "))),"horror",IF(OR(ISNUMBER(SEARCH({" food "," kitchen "," yummy "," gourmet "," dining","bbq"}," "&amp;B270:C270&amp;" "))),"food"))))</f>
        <v>0</v>
      </c>
      <c r="E270" s="3">
        <v>5000</v>
      </c>
      <c r="F270" s="4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32"/>
        <v>111</v>
      </c>
      <c r="Q270">
        <f t="shared" si="33"/>
        <v>50.18</v>
      </c>
      <c r="R270" t="s">
        <v>8308</v>
      </c>
      <c r="S270" t="s">
        <v>8313</v>
      </c>
      <c r="T270" s="13">
        <f t="shared" si="34"/>
        <v>40809.15252314815</v>
      </c>
      <c r="U270" s="13">
        <f t="shared" si="35"/>
        <v>40854.194189814814</v>
      </c>
      <c r="V270">
        <f t="shared" si="36"/>
        <v>2011</v>
      </c>
      <c r="W270" t="str">
        <f t="shared" si="37"/>
        <v>documentary</v>
      </c>
      <c r="X270" t="str">
        <f t="shared" si="38"/>
        <v>ExceededGoal</v>
      </c>
      <c r="Y270" s="12" t="b">
        <f t="shared" si="39"/>
        <v>0</v>
      </c>
    </row>
    <row r="271" spans="1:25" ht="43.2" hidden="1">
      <c r="A271">
        <v>269</v>
      </c>
      <c r="B271" s="1" t="s">
        <v>270</v>
      </c>
      <c r="C271" s="1" t="s">
        <v>4379</v>
      </c>
      <c r="D271" s="21" t="b" cm="1">
        <f t="array" ref="D271">IF(OR(ISNUMBER(SEARCH({" COMEDY "," fun "," laugh ","hilarious"}," "&amp;B271:C271&amp;" "))),"Comedy",IF(OR(ISNUMBER(SEARCH({" sad "," thriller "," crime"," murder "," dark "," revenge "}," "&amp;B271:C271&amp;" "))),"thriller",IF(OR(ISNUMBER(SEARCH({" strange "," evil "," horror "," dark "," strange"}," "&amp;B271:C271&amp;" "))),"horror",IF(OR(ISNUMBER(SEARCH({" food "," kitchen "," yummy "," gourmet "," dining","bbq"}," "&amp;B271:C271&amp;" "))),"food"))))</f>
        <v>0</v>
      </c>
      <c r="E271" s="3">
        <v>100000</v>
      </c>
      <c r="F271" s="4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32"/>
        <v>147</v>
      </c>
      <c r="Q271">
        <f t="shared" si="33"/>
        <v>92.25</v>
      </c>
      <c r="R271" t="s">
        <v>8308</v>
      </c>
      <c r="S271" t="s">
        <v>8313</v>
      </c>
      <c r="T271" s="13">
        <f t="shared" si="34"/>
        <v>42758.197013888886</v>
      </c>
      <c r="U271" s="13">
        <f t="shared" si="35"/>
        <v>42788.197013888886</v>
      </c>
      <c r="V271">
        <f t="shared" si="36"/>
        <v>2017</v>
      </c>
      <c r="W271" t="str">
        <f t="shared" si="37"/>
        <v>documentary</v>
      </c>
      <c r="X271" t="str">
        <f t="shared" si="38"/>
        <v>ExceededGoal</v>
      </c>
      <c r="Y271" s="12" t="b">
        <f t="shared" si="39"/>
        <v>0</v>
      </c>
    </row>
    <row r="272" spans="1:25" ht="43.2" hidden="1">
      <c r="A272">
        <v>270</v>
      </c>
      <c r="B272" s="1" t="s">
        <v>271</v>
      </c>
      <c r="C272" s="1" t="s">
        <v>4380</v>
      </c>
      <c r="D272" s="21" t="b" cm="1">
        <f t="array" ref="D272">IF(OR(ISNUMBER(SEARCH({" COMEDY "," fun "," laugh ","hilarious"}," "&amp;B272:C272&amp;" "))),"Comedy",IF(OR(ISNUMBER(SEARCH({" sad "," thriller "," crime"," murder "," dark "," revenge "}," "&amp;B272:C272&amp;" "))),"thriller",IF(OR(ISNUMBER(SEARCH({" strange "," evil "," horror "," dark "," strange"}," "&amp;B272:C272&amp;" "))),"horror",IF(OR(ISNUMBER(SEARCH({" food "," kitchen "," yummy "," gourmet "," dining","bbq"}," "&amp;B272:C272&amp;" "))),"food"))))</f>
        <v>0</v>
      </c>
      <c r="E272" s="3">
        <v>2300</v>
      </c>
      <c r="F272" s="4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32"/>
        <v>153</v>
      </c>
      <c r="Q272">
        <f t="shared" si="33"/>
        <v>57.54</v>
      </c>
      <c r="R272" t="s">
        <v>8308</v>
      </c>
      <c r="S272" t="s">
        <v>8313</v>
      </c>
      <c r="T272" s="13">
        <f t="shared" si="34"/>
        <v>40637.866550925923</v>
      </c>
      <c r="U272" s="13">
        <f t="shared" si="35"/>
        <v>40688.166666666664</v>
      </c>
      <c r="V272">
        <f t="shared" si="36"/>
        <v>2011</v>
      </c>
      <c r="W272" t="str">
        <f t="shared" si="37"/>
        <v>documentary</v>
      </c>
      <c r="X272" t="str">
        <f t="shared" si="38"/>
        <v>ExceededGoal</v>
      </c>
      <c r="Y272" s="12" t="b">
        <f t="shared" si="39"/>
        <v>0</v>
      </c>
    </row>
    <row r="273" spans="1:25" ht="43.2" hidden="1">
      <c r="A273">
        <v>271</v>
      </c>
      <c r="B273" s="1" t="s">
        <v>272</v>
      </c>
      <c r="C273" s="1" t="s">
        <v>4381</v>
      </c>
      <c r="D273" s="21" t="b" cm="1">
        <f t="array" ref="D273">IF(OR(ISNUMBER(SEARCH({" COMEDY "," fun "," laugh ","hilarious"}," "&amp;B273:C273&amp;" "))),"Comedy",IF(OR(ISNUMBER(SEARCH({" sad "," thriller "," crime"," murder "," dark "," revenge "}," "&amp;B273:C273&amp;" "))),"thriller",IF(OR(ISNUMBER(SEARCH({" strange "," evil "," horror "," dark "," strange"}," "&amp;B273:C273&amp;" "))),"horror",IF(OR(ISNUMBER(SEARCH({" food "," kitchen "," yummy "," gourmet "," dining","bbq"}," "&amp;B273:C273&amp;" "))),"food"))))</f>
        <v>0</v>
      </c>
      <c r="E273" s="3">
        <v>30000</v>
      </c>
      <c r="F273" s="4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32"/>
        <v>105</v>
      </c>
      <c r="Q273">
        <f t="shared" si="33"/>
        <v>109.42</v>
      </c>
      <c r="R273" t="s">
        <v>8308</v>
      </c>
      <c r="S273" t="s">
        <v>8313</v>
      </c>
      <c r="T273" s="13">
        <f t="shared" si="34"/>
        <v>41612.10024305556</v>
      </c>
      <c r="U273" s="13">
        <f t="shared" si="35"/>
        <v>41641.333333333336</v>
      </c>
      <c r="V273">
        <f t="shared" si="36"/>
        <v>2013</v>
      </c>
      <c r="W273" t="str">
        <f t="shared" si="37"/>
        <v>documentary</v>
      </c>
      <c r="X273" t="str">
        <f t="shared" si="38"/>
        <v>ExceededGoal</v>
      </c>
      <c r="Y273" s="12" t="b">
        <f t="shared" si="39"/>
        <v>0</v>
      </c>
    </row>
    <row r="274" spans="1:25" ht="43.2" hidden="1">
      <c r="A274">
        <v>272</v>
      </c>
      <c r="B274" s="1" t="s">
        <v>273</v>
      </c>
      <c r="C274" s="1" t="s">
        <v>4382</v>
      </c>
      <c r="D274" s="21" t="b" cm="1">
        <f t="array" ref="D274">IF(OR(ISNUMBER(SEARCH({" COMEDY "," fun "," laugh ","hilarious"}," "&amp;B274:C274&amp;" "))),"Comedy",IF(OR(ISNUMBER(SEARCH({" sad "," thriller "," crime"," murder "," dark "," revenge "}," "&amp;B274:C274&amp;" "))),"thriller",IF(OR(ISNUMBER(SEARCH({" strange "," evil "," horror "," dark "," strange"}," "&amp;B274:C274&amp;" "))),"horror",IF(OR(ISNUMBER(SEARCH({" food "," kitchen "," yummy "," gourmet "," dining","bbq"}," "&amp;B274:C274&amp;" "))),"food"))))</f>
        <v>0</v>
      </c>
      <c r="E274" s="3">
        <v>3000</v>
      </c>
      <c r="F274" s="4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32"/>
        <v>177</v>
      </c>
      <c r="Q274">
        <f t="shared" si="33"/>
        <v>81.89</v>
      </c>
      <c r="R274" t="s">
        <v>8308</v>
      </c>
      <c r="S274" t="s">
        <v>8313</v>
      </c>
      <c r="T274" s="13">
        <f t="shared" si="34"/>
        <v>40235.900358796294</v>
      </c>
      <c r="U274" s="13">
        <f t="shared" si="35"/>
        <v>40296.78402777778</v>
      </c>
      <c r="V274">
        <f t="shared" si="36"/>
        <v>2010</v>
      </c>
      <c r="W274" t="str">
        <f t="shared" si="37"/>
        <v>documentary</v>
      </c>
      <c r="X274" t="str">
        <f t="shared" si="38"/>
        <v>ExceededGoal</v>
      </c>
      <c r="Y274" s="12" t="b">
        <f t="shared" si="39"/>
        <v>0</v>
      </c>
    </row>
    <row r="275" spans="1:25" ht="43.2" hidden="1">
      <c r="A275">
        <v>273</v>
      </c>
      <c r="B275" s="1" t="s">
        <v>274</v>
      </c>
      <c r="C275" s="1" t="s">
        <v>4383</v>
      </c>
      <c r="D275" s="21" t="b" cm="1">
        <f t="array" ref="D275">IF(OR(ISNUMBER(SEARCH({" COMEDY "," fun "," laugh ","hilarious"}," "&amp;B275:C275&amp;" "))),"Comedy",IF(OR(ISNUMBER(SEARCH({" sad "," thriller "," crime"," murder "," dark "," revenge "}," "&amp;B275:C275&amp;" "))),"thriller",IF(OR(ISNUMBER(SEARCH({" strange "," evil "," horror "," dark "," strange"}," "&amp;B275:C275&amp;" "))),"horror",IF(OR(ISNUMBER(SEARCH({" food "," kitchen "," yummy "," gourmet "," dining","bbq"}," "&amp;B275:C275&amp;" "))),"food"))))</f>
        <v>0</v>
      </c>
      <c r="E275" s="3">
        <v>5000</v>
      </c>
      <c r="F275" s="4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32"/>
        <v>108</v>
      </c>
      <c r="Q275">
        <f t="shared" si="33"/>
        <v>45.67</v>
      </c>
      <c r="R275" t="s">
        <v>8308</v>
      </c>
      <c r="S275" t="s">
        <v>8313</v>
      </c>
      <c r="T275" s="13">
        <f t="shared" si="34"/>
        <v>40697.498449074075</v>
      </c>
      <c r="U275" s="13">
        <f t="shared" si="35"/>
        <v>40727.498449074075</v>
      </c>
      <c r="V275">
        <f t="shared" si="36"/>
        <v>2011</v>
      </c>
      <c r="W275" t="str">
        <f t="shared" si="37"/>
        <v>documentary</v>
      </c>
      <c r="X275" t="str">
        <f t="shared" si="38"/>
        <v>ExceededGoal</v>
      </c>
      <c r="Y275" s="12" t="b">
        <f t="shared" si="39"/>
        <v>0</v>
      </c>
    </row>
    <row r="276" spans="1:25" ht="43.2" hidden="1">
      <c r="A276">
        <v>274</v>
      </c>
      <c r="B276" s="1" t="s">
        <v>275</v>
      </c>
      <c r="C276" s="1" t="s">
        <v>4384</v>
      </c>
      <c r="D276" s="21" t="b" cm="1">
        <f t="array" ref="D276">IF(OR(ISNUMBER(SEARCH({" COMEDY "," fun "," laugh ","hilarious"}," "&amp;B276:C276&amp;" "))),"Comedy",IF(OR(ISNUMBER(SEARCH({" sad "," thriller "," crime"," murder "," dark "," revenge "}," "&amp;B276:C276&amp;" "))),"thriller",IF(OR(ISNUMBER(SEARCH({" strange "," evil "," horror "," dark "," strange"}," "&amp;B276:C276&amp;" "))),"horror",IF(OR(ISNUMBER(SEARCH({" food "," kitchen "," yummy "," gourmet "," dining","bbq"}," "&amp;B276:C276&amp;" "))),"food"))))</f>
        <v>0</v>
      </c>
      <c r="E276" s="3">
        <v>4000</v>
      </c>
      <c r="F276" s="4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32"/>
        <v>156</v>
      </c>
      <c r="Q276">
        <f t="shared" si="33"/>
        <v>55.22</v>
      </c>
      <c r="R276" t="s">
        <v>8308</v>
      </c>
      <c r="S276" t="s">
        <v>8313</v>
      </c>
      <c r="T276" s="13">
        <f t="shared" si="34"/>
        <v>40969.912372685183</v>
      </c>
      <c r="U276" s="13">
        <f t="shared" si="35"/>
        <v>41004.290972222225</v>
      </c>
      <c r="V276">
        <f t="shared" si="36"/>
        <v>2012</v>
      </c>
      <c r="W276" t="str">
        <f t="shared" si="37"/>
        <v>documentary</v>
      </c>
      <c r="X276" t="str">
        <f t="shared" si="38"/>
        <v>ExceededGoal</v>
      </c>
      <c r="Y276" s="12" t="b">
        <f t="shared" si="39"/>
        <v>0</v>
      </c>
    </row>
    <row r="277" spans="1:25" ht="43.2" hidden="1">
      <c r="A277">
        <v>275</v>
      </c>
      <c r="B277" s="1" t="s">
        <v>276</v>
      </c>
      <c r="C277" s="1" t="s">
        <v>4385</v>
      </c>
      <c r="D277" s="21" t="b" cm="1">
        <f t="array" ref="D277">IF(OR(ISNUMBER(SEARCH({" COMEDY "," fun "," laugh ","hilarious"}," "&amp;B277:C277&amp;" "))),"Comedy",IF(OR(ISNUMBER(SEARCH({" sad "," thriller "," crime"," murder "," dark "," revenge "}," "&amp;B277:C277&amp;" "))),"thriller",IF(OR(ISNUMBER(SEARCH({" strange "," evil "," horror "," dark "," strange"}," "&amp;B277:C277&amp;" "))),"horror",IF(OR(ISNUMBER(SEARCH({" food "," kitchen "," yummy "," gourmet "," dining","bbq"}," "&amp;B277:C277&amp;" "))),"food"))))</f>
        <v>0</v>
      </c>
      <c r="E277" s="3">
        <v>20000</v>
      </c>
      <c r="F277" s="4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32"/>
        <v>108</v>
      </c>
      <c r="Q277">
        <f t="shared" si="33"/>
        <v>65.3</v>
      </c>
      <c r="R277" t="s">
        <v>8308</v>
      </c>
      <c r="S277" t="s">
        <v>8313</v>
      </c>
      <c r="T277" s="13">
        <f t="shared" si="34"/>
        <v>41193.032013888893</v>
      </c>
      <c r="U277" s="13">
        <f t="shared" si="35"/>
        <v>41223.073680555557</v>
      </c>
      <c r="V277">
        <f t="shared" si="36"/>
        <v>2012</v>
      </c>
      <c r="W277" t="str">
        <f t="shared" si="37"/>
        <v>documentary</v>
      </c>
      <c r="X277" t="str">
        <f t="shared" si="38"/>
        <v>ExceededGoal</v>
      </c>
      <c r="Y277" s="12" t="b">
        <f t="shared" si="39"/>
        <v>0</v>
      </c>
    </row>
    <row r="278" spans="1:25" ht="43.2" hidden="1">
      <c r="A278">
        <v>276</v>
      </c>
      <c r="B278" s="1" t="s">
        <v>277</v>
      </c>
      <c r="C278" s="1" t="s">
        <v>4386</v>
      </c>
      <c r="D278" s="21" t="b" cm="1">
        <f t="array" ref="D278">IF(OR(ISNUMBER(SEARCH({" COMEDY "," fun "," laugh ","hilarious"}," "&amp;B278:C278&amp;" "))),"Comedy",IF(OR(ISNUMBER(SEARCH({" sad "," thriller "," crime"," murder "," dark "," revenge "}," "&amp;B278:C278&amp;" "))),"thriller",IF(OR(ISNUMBER(SEARCH({" strange "," evil "," horror "," dark "," strange"}," "&amp;B278:C278&amp;" "))),"horror",IF(OR(ISNUMBER(SEARCH({" food "," kitchen "," yummy "," gourmet "," dining","bbq"}," "&amp;B278:C278&amp;" "))),"food"))))</f>
        <v>0</v>
      </c>
      <c r="E278" s="3">
        <v>4000</v>
      </c>
      <c r="F278" s="4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32"/>
        <v>148</v>
      </c>
      <c r="Q278">
        <f t="shared" si="33"/>
        <v>95.23</v>
      </c>
      <c r="R278" t="s">
        <v>8308</v>
      </c>
      <c r="S278" t="s">
        <v>8313</v>
      </c>
      <c r="T278" s="13">
        <f t="shared" si="34"/>
        <v>40967.081874999996</v>
      </c>
      <c r="U278" s="13">
        <f t="shared" si="35"/>
        <v>41027.040208333332</v>
      </c>
      <c r="V278">
        <f t="shared" si="36"/>
        <v>2012</v>
      </c>
      <c r="W278" t="str">
        <f t="shared" si="37"/>
        <v>documentary</v>
      </c>
      <c r="X278" t="str">
        <f t="shared" si="38"/>
        <v>ExceededGoal</v>
      </c>
      <c r="Y278" s="12" t="b">
        <f t="shared" si="39"/>
        <v>0</v>
      </c>
    </row>
    <row r="279" spans="1:25" ht="43.2" hidden="1">
      <c r="A279">
        <v>277</v>
      </c>
      <c r="B279" s="1" t="s">
        <v>278</v>
      </c>
      <c r="C279" s="1" t="s">
        <v>4387</v>
      </c>
      <c r="D279" s="21" t="b" cm="1">
        <f t="array" ref="D279">IF(OR(ISNUMBER(SEARCH({" COMEDY "," fun "," laugh ","hilarious"}," "&amp;B279:C279&amp;" "))),"Comedy",IF(OR(ISNUMBER(SEARCH({" sad "," thriller "," crime"," murder "," dark "," revenge "}," "&amp;B279:C279&amp;" "))),"thriller",IF(OR(ISNUMBER(SEARCH({" strange "," evil "," horror "," dark "," strange"}," "&amp;B279:C279&amp;" "))),"horror",IF(OR(ISNUMBER(SEARCH({" food "," kitchen "," yummy "," gourmet "," dining","bbq"}," "&amp;B279:C279&amp;" "))),"food"))))</f>
        <v>0</v>
      </c>
      <c r="E279" s="3">
        <v>65000</v>
      </c>
      <c r="F279" s="4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32"/>
        <v>110</v>
      </c>
      <c r="Q279">
        <f t="shared" si="33"/>
        <v>75.44</v>
      </c>
      <c r="R279" t="s">
        <v>8308</v>
      </c>
      <c r="S279" t="s">
        <v>8313</v>
      </c>
      <c r="T279" s="13">
        <f t="shared" si="34"/>
        <v>42117.891423611116</v>
      </c>
      <c r="U279" s="13">
        <f t="shared" si="35"/>
        <v>42147.891423611116</v>
      </c>
      <c r="V279">
        <f t="shared" si="36"/>
        <v>2015</v>
      </c>
      <c r="W279" t="str">
        <f t="shared" si="37"/>
        <v>documentary</v>
      </c>
      <c r="X279" t="str">
        <f t="shared" si="38"/>
        <v>ExceededGoal</v>
      </c>
      <c r="Y279" s="12" t="b">
        <f t="shared" si="39"/>
        <v>0</v>
      </c>
    </row>
    <row r="280" spans="1:25" ht="28.8" hidden="1">
      <c r="A280">
        <v>278</v>
      </c>
      <c r="B280" s="1" t="s">
        <v>279</v>
      </c>
      <c r="C280" s="1" t="s">
        <v>4388</v>
      </c>
      <c r="D280" s="21" t="b" cm="1">
        <f t="array" ref="D280">IF(OR(ISNUMBER(SEARCH({" COMEDY "," fun "," laugh ","hilarious"}," "&amp;B280:C280&amp;" "))),"Comedy",IF(OR(ISNUMBER(SEARCH({" sad "," thriller "," crime"," murder "," dark "," revenge "}," "&amp;B280:C280&amp;" "))),"thriller",IF(OR(ISNUMBER(SEARCH({" strange "," evil "," horror "," dark "," strange"}," "&amp;B280:C280&amp;" "))),"horror",IF(OR(ISNUMBER(SEARCH({" food "," kitchen "," yummy "," gourmet "," dining","bbq"}," "&amp;B280:C280&amp;" "))),"food"))))</f>
        <v>0</v>
      </c>
      <c r="E280" s="3">
        <v>27000</v>
      </c>
      <c r="F280" s="4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32"/>
        <v>150</v>
      </c>
      <c r="Q280">
        <f t="shared" si="33"/>
        <v>97.82</v>
      </c>
      <c r="R280" t="s">
        <v>8308</v>
      </c>
      <c r="S280" t="s">
        <v>8313</v>
      </c>
      <c r="T280" s="13">
        <f t="shared" si="34"/>
        <v>41164.040960648148</v>
      </c>
      <c r="U280" s="13">
        <f t="shared" si="35"/>
        <v>41194.040960648148</v>
      </c>
      <c r="V280">
        <f t="shared" si="36"/>
        <v>2012</v>
      </c>
      <c r="W280" t="str">
        <f t="shared" si="37"/>
        <v>documentary</v>
      </c>
      <c r="X280" t="str">
        <f t="shared" si="38"/>
        <v>ExceededGoal</v>
      </c>
      <c r="Y280" s="12" t="b">
        <f t="shared" si="39"/>
        <v>0</v>
      </c>
    </row>
    <row r="281" spans="1:25" ht="43.2" hidden="1">
      <c r="A281">
        <v>279</v>
      </c>
      <c r="B281" s="1" t="s">
        <v>280</v>
      </c>
      <c r="C281" s="1" t="s">
        <v>4389</v>
      </c>
      <c r="D281" s="21" t="b" cm="1">
        <f t="array" ref="D281">IF(OR(ISNUMBER(SEARCH({" COMEDY "," fun "," laugh ","hilarious"}," "&amp;B281:C281&amp;" "))),"Comedy",IF(OR(ISNUMBER(SEARCH({" sad "," thriller "," crime"," murder "," dark "," revenge "}," "&amp;B281:C281&amp;" "))),"thriller",IF(OR(ISNUMBER(SEARCH({" strange "," evil "," horror "," dark "," strange"}," "&amp;B281:C281&amp;" "))),"horror",IF(OR(ISNUMBER(SEARCH({" food "," kitchen "," yummy "," gourmet "," dining","bbq"}," "&amp;B281:C281&amp;" "))),"food"))))</f>
        <v>0</v>
      </c>
      <c r="E281" s="3">
        <v>17000</v>
      </c>
      <c r="F281" s="4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32"/>
        <v>157</v>
      </c>
      <c r="Q281">
        <f t="shared" si="33"/>
        <v>87.69</v>
      </c>
      <c r="R281" t="s">
        <v>8308</v>
      </c>
      <c r="S281" t="s">
        <v>8313</v>
      </c>
      <c r="T281" s="13">
        <f t="shared" si="34"/>
        <v>42759.244166666671</v>
      </c>
      <c r="U281" s="13">
        <f t="shared" si="35"/>
        <v>42793.084027777775</v>
      </c>
      <c r="V281">
        <f t="shared" si="36"/>
        <v>2017</v>
      </c>
      <c r="W281" t="str">
        <f t="shared" si="37"/>
        <v>documentary</v>
      </c>
      <c r="X281" t="str">
        <f t="shared" si="38"/>
        <v>ExceededGoal</v>
      </c>
      <c r="Y281" s="12" t="b">
        <f t="shared" si="39"/>
        <v>0</v>
      </c>
    </row>
    <row r="282" spans="1:25" ht="43.2" hidden="1">
      <c r="A282">
        <v>280</v>
      </c>
      <c r="B282" s="1" t="s">
        <v>281</v>
      </c>
      <c r="C282" s="1" t="s">
        <v>4390</v>
      </c>
      <c r="D282" s="21" t="b" cm="1">
        <f t="array" ref="D282">IF(OR(ISNUMBER(SEARCH({" COMEDY "," fun "," laugh ","hilarious"}," "&amp;B282:C282&amp;" "))),"Comedy",IF(OR(ISNUMBER(SEARCH({" sad "," thriller "," crime"," murder "," dark "," revenge "}," "&amp;B282:C282&amp;" "))),"thriller",IF(OR(ISNUMBER(SEARCH({" strange "," evil "," horror "," dark "," strange"}," "&amp;B282:C282&amp;" "))),"horror",IF(OR(ISNUMBER(SEARCH({" food "," kitchen "," yummy "," gourmet "," dining","bbq"}," "&amp;B282:C282&amp;" "))),"food"))))</f>
        <v>0</v>
      </c>
      <c r="E282" s="3">
        <v>75000</v>
      </c>
      <c r="F282" s="4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32"/>
        <v>156</v>
      </c>
      <c r="Q282">
        <f t="shared" si="33"/>
        <v>54.75</v>
      </c>
      <c r="R282" t="s">
        <v>8308</v>
      </c>
      <c r="S282" t="s">
        <v>8313</v>
      </c>
      <c r="T282" s="13">
        <f t="shared" si="34"/>
        <v>41744.590682870366</v>
      </c>
      <c r="U282" s="13">
        <f t="shared" si="35"/>
        <v>41789.590682870366</v>
      </c>
      <c r="V282">
        <f t="shared" si="36"/>
        <v>2014</v>
      </c>
      <c r="W282" t="str">
        <f t="shared" si="37"/>
        <v>documentary</v>
      </c>
      <c r="X282" t="str">
        <f t="shared" si="38"/>
        <v>ExceededGoal</v>
      </c>
      <c r="Y282" s="12" t="b">
        <f t="shared" si="39"/>
        <v>0</v>
      </c>
    </row>
    <row r="283" spans="1:25" ht="43.2" hidden="1">
      <c r="A283">
        <v>281</v>
      </c>
      <c r="B283" s="1" t="s">
        <v>282</v>
      </c>
      <c r="C283" s="1" t="s">
        <v>4391</v>
      </c>
      <c r="D283" s="21" t="b" cm="1">
        <f t="array" ref="D283">IF(OR(ISNUMBER(SEARCH({" COMEDY "," fun "," laugh ","hilarious"}," "&amp;B283:C283&amp;" "))),"Comedy",IF(OR(ISNUMBER(SEARCH({" sad "," thriller "," crime"," murder "," dark "," revenge "}," "&amp;B283:C283&amp;" "))),"thriller",IF(OR(ISNUMBER(SEARCH({" strange "," evil "," horror "," dark "," strange"}," "&amp;B283:C283&amp;" "))),"horror",IF(OR(ISNUMBER(SEARCH({" food "," kitchen "," yummy "," gourmet "," dining","bbq"}," "&amp;B283:C283&amp;" "))),"food"))))</f>
        <v>0</v>
      </c>
      <c r="E283" s="3">
        <v>5500</v>
      </c>
      <c r="F283" s="4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32"/>
        <v>121</v>
      </c>
      <c r="Q283">
        <f t="shared" si="33"/>
        <v>83.95</v>
      </c>
      <c r="R283" t="s">
        <v>8308</v>
      </c>
      <c r="S283" t="s">
        <v>8313</v>
      </c>
      <c r="T283" s="13">
        <f t="shared" si="34"/>
        <v>39950.163344907407</v>
      </c>
      <c r="U283" s="13">
        <f t="shared" si="35"/>
        <v>40035.80972222222</v>
      </c>
      <c r="V283">
        <f t="shared" si="36"/>
        <v>2009</v>
      </c>
      <c r="W283" t="str">
        <f t="shared" si="37"/>
        <v>documentary</v>
      </c>
      <c r="X283" t="str">
        <f t="shared" si="38"/>
        <v>ExceededGoal</v>
      </c>
      <c r="Y283" s="12" t="b">
        <f t="shared" si="39"/>
        <v>0</v>
      </c>
    </row>
    <row r="284" spans="1:25" ht="43.2" hidden="1">
      <c r="A284">
        <v>282</v>
      </c>
      <c r="B284" s="1" t="s">
        <v>283</v>
      </c>
      <c r="C284" s="1" t="s">
        <v>4392</v>
      </c>
      <c r="D284" s="21" t="b" cm="1">
        <f t="array" ref="D284">IF(OR(ISNUMBER(SEARCH({" COMEDY "," fun "," laugh ","hilarious"}," "&amp;B284:C284&amp;" "))),"Comedy",IF(OR(ISNUMBER(SEARCH({" sad "," thriller "," crime"," murder "," dark "," revenge "}," "&amp;B284:C284&amp;" "))),"thriller",IF(OR(ISNUMBER(SEARCH({" strange "," evil "," horror "," dark "," strange"}," "&amp;B284:C284&amp;" "))),"horror",IF(OR(ISNUMBER(SEARCH({" food "," kitchen "," yummy "," gourmet "," dining","bbq"}," "&amp;B284:C284&amp;" "))),"food"))))</f>
        <v>0</v>
      </c>
      <c r="E284" s="3">
        <v>45000</v>
      </c>
      <c r="F284" s="4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32"/>
        <v>101</v>
      </c>
      <c r="Q284">
        <f t="shared" si="33"/>
        <v>254.39</v>
      </c>
      <c r="R284" t="s">
        <v>8308</v>
      </c>
      <c r="S284" t="s">
        <v>8313</v>
      </c>
      <c r="T284" s="13">
        <f t="shared" si="34"/>
        <v>40194.920046296298</v>
      </c>
      <c r="U284" s="13">
        <f t="shared" si="35"/>
        <v>40231.916666666664</v>
      </c>
      <c r="V284">
        <f t="shared" si="36"/>
        <v>2010</v>
      </c>
      <c r="W284" t="str">
        <f t="shared" si="37"/>
        <v>documentary</v>
      </c>
      <c r="X284" t="str">
        <f t="shared" si="38"/>
        <v>ExceededGoal</v>
      </c>
      <c r="Y284" s="12" t="b">
        <f t="shared" si="39"/>
        <v>0</v>
      </c>
    </row>
    <row r="285" spans="1:25" ht="28.8" hidden="1">
      <c r="A285">
        <v>283</v>
      </c>
      <c r="B285" s="1" t="s">
        <v>284</v>
      </c>
      <c r="C285" s="1" t="s">
        <v>4393</v>
      </c>
      <c r="D285" s="21" t="b" cm="1">
        <f t="array" ref="D285">IF(OR(ISNUMBER(SEARCH({" COMEDY "," fun "," laugh ","hilarious"}," "&amp;B285:C285&amp;" "))),"Comedy",IF(OR(ISNUMBER(SEARCH({" sad "," thriller "," crime"," murder "," dark "," revenge "}," "&amp;B285:C285&amp;" "))),"thriller",IF(OR(ISNUMBER(SEARCH({" strange "," evil "," horror "," dark "," strange"}," "&amp;B285:C285&amp;" "))),"horror",IF(OR(ISNUMBER(SEARCH({" food "," kitchen "," yummy "," gourmet "," dining","bbq"}," "&amp;B285:C285&amp;" "))),"food"))))</f>
        <v>0</v>
      </c>
      <c r="E285" s="3">
        <v>18000</v>
      </c>
      <c r="F285" s="4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32"/>
        <v>114</v>
      </c>
      <c r="Q285">
        <f t="shared" si="33"/>
        <v>101.83</v>
      </c>
      <c r="R285" t="s">
        <v>8308</v>
      </c>
      <c r="S285" t="s">
        <v>8313</v>
      </c>
      <c r="T285" s="13">
        <f t="shared" si="34"/>
        <v>40675.71</v>
      </c>
      <c r="U285" s="13">
        <f t="shared" si="35"/>
        <v>40695.207638888889</v>
      </c>
      <c r="V285">
        <f t="shared" si="36"/>
        <v>2011</v>
      </c>
      <c r="W285" t="str">
        <f t="shared" si="37"/>
        <v>documentary</v>
      </c>
      <c r="X285" t="str">
        <f t="shared" si="38"/>
        <v>ExceededGoal</v>
      </c>
      <c r="Y285" s="12" t="b">
        <f t="shared" si="39"/>
        <v>0</v>
      </c>
    </row>
    <row r="286" spans="1:25" ht="43.2" hidden="1">
      <c r="A286">
        <v>284</v>
      </c>
      <c r="B286" s="1" t="s">
        <v>285</v>
      </c>
      <c r="C286" s="1" t="s">
        <v>4394</v>
      </c>
      <c r="D286" s="21" t="b" cm="1">
        <f t="array" ref="D286">IF(OR(ISNUMBER(SEARCH({" COMEDY "," fun "," laugh ","hilarious"}," "&amp;B286:C286&amp;" "))),"Comedy",IF(OR(ISNUMBER(SEARCH({" sad "," thriller "," crime"," murder "," dark "," revenge "}," "&amp;B286:C286&amp;" "))),"thriller",IF(OR(ISNUMBER(SEARCH({" strange "," evil "," horror "," dark "," strange"}," "&amp;B286:C286&amp;" "))),"horror",IF(OR(ISNUMBER(SEARCH({" food "," kitchen "," yummy "," gourmet "," dining","bbq"}," "&amp;B286:C286&amp;" "))),"food"))))</f>
        <v>0</v>
      </c>
      <c r="E286" s="3">
        <v>40000</v>
      </c>
      <c r="F286" s="4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32"/>
        <v>105</v>
      </c>
      <c r="Q286">
        <f t="shared" si="33"/>
        <v>55.07</v>
      </c>
      <c r="R286" t="s">
        <v>8308</v>
      </c>
      <c r="S286" t="s">
        <v>8313</v>
      </c>
      <c r="T286" s="13">
        <f t="shared" si="34"/>
        <v>40904.738194444442</v>
      </c>
      <c r="U286" s="13">
        <f t="shared" si="35"/>
        <v>40929.738194444442</v>
      </c>
      <c r="V286">
        <f t="shared" si="36"/>
        <v>2011</v>
      </c>
      <c r="W286" t="str">
        <f t="shared" si="37"/>
        <v>documentary</v>
      </c>
      <c r="X286" t="str">
        <f t="shared" si="38"/>
        <v>ExceededGoal</v>
      </c>
      <c r="Y286" s="12" t="b">
        <f t="shared" si="39"/>
        <v>0</v>
      </c>
    </row>
    <row r="287" spans="1:25" ht="43.2" hidden="1">
      <c r="A287">
        <v>285</v>
      </c>
      <c r="B287" s="1" t="s">
        <v>286</v>
      </c>
      <c r="C287" s="1" t="s">
        <v>4395</v>
      </c>
      <c r="D287" s="21" t="b" cm="1">
        <f t="array" ref="D287">IF(OR(ISNUMBER(SEARCH({" COMEDY "," fun "," laugh ","hilarious"}," "&amp;B287:C287&amp;" "))),"Comedy",IF(OR(ISNUMBER(SEARCH({" sad "," thriller "," crime"," murder "," dark "," revenge "}," "&amp;B287:C287&amp;" "))),"thriller",IF(OR(ISNUMBER(SEARCH({" strange "," evil "," horror "," dark "," strange"}," "&amp;B287:C287&amp;" "))),"horror",IF(OR(ISNUMBER(SEARCH({" food "," kitchen "," yummy "," gourmet "," dining","bbq"}," "&amp;B287:C287&amp;" "))),"food"))))</f>
        <v>0</v>
      </c>
      <c r="E287" s="3">
        <v>14000</v>
      </c>
      <c r="F287" s="4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32"/>
        <v>229</v>
      </c>
      <c r="Q287">
        <f t="shared" si="33"/>
        <v>56.9</v>
      </c>
      <c r="R287" t="s">
        <v>8308</v>
      </c>
      <c r="S287" t="s">
        <v>8313</v>
      </c>
      <c r="T287" s="13">
        <f t="shared" si="34"/>
        <v>41506.756111111114</v>
      </c>
      <c r="U287" s="13">
        <f t="shared" si="35"/>
        <v>41536.756111111114</v>
      </c>
      <c r="V287">
        <f t="shared" si="36"/>
        <v>2013</v>
      </c>
      <c r="W287" t="str">
        <f t="shared" si="37"/>
        <v>documentary</v>
      </c>
      <c r="X287" t="str">
        <f t="shared" si="38"/>
        <v>ExceededGoal</v>
      </c>
      <c r="Y287" s="12" t="b">
        <f t="shared" si="39"/>
        <v>0</v>
      </c>
    </row>
    <row r="288" spans="1:25" ht="43.2" hidden="1">
      <c r="A288">
        <v>286</v>
      </c>
      <c r="B288" s="1" t="s">
        <v>287</v>
      </c>
      <c r="C288" s="1" t="s">
        <v>4396</v>
      </c>
      <c r="D288" s="21" t="b" cm="1">
        <f t="array" ref="D288">IF(OR(ISNUMBER(SEARCH({" COMEDY "," fun "," laugh ","hilarious"}," "&amp;B288:C288&amp;" "))),"Comedy",IF(OR(ISNUMBER(SEARCH({" sad "," thriller "," crime"," murder "," dark "," revenge "}," "&amp;B288:C288&amp;" "))),"thriller",IF(OR(ISNUMBER(SEARCH({" strange "," evil "," horror "," dark "," strange"}," "&amp;B288:C288&amp;" "))),"horror",IF(OR(ISNUMBER(SEARCH({" food "," kitchen "," yummy "," gourmet "," dining","bbq"}," "&amp;B288:C288&amp;" "))),"food"))))</f>
        <v>0</v>
      </c>
      <c r="E288" s="3">
        <v>15000</v>
      </c>
      <c r="F288" s="4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32"/>
        <v>109</v>
      </c>
      <c r="Q288">
        <f t="shared" si="33"/>
        <v>121.28</v>
      </c>
      <c r="R288" t="s">
        <v>8308</v>
      </c>
      <c r="S288" t="s">
        <v>8313</v>
      </c>
      <c r="T288" s="13">
        <f t="shared" si="34"/>
        <v>41313.816249999996</v>
      </c>
      <c r="U288" s="13">
        <f t="shared" si="35"/>
        <v>41358.774583333332</v>
      </c>
      <c r="V288">
        <f t="shared" si="36"/>
        <v>2013</v>
      </c>
      <c r="W288" t="str">
        <f t="shared" si="37"/>
        <v>documentary</v>
      </c>
      <c r="X288" t="str">
        <f t="shared" si="38"/>
        <v>ExceededGoal</v>
      </c>
      <c r="Y288" s="12" t="b">
        <f t="shared" si="39"/>
        <v>0</v>
      </c>
    </row>
    <row r="289" spans="1:25" ht="28.8" hidden="1">
      <c r="A289">
        <v>287</v>
      </c>
      <c r="B289" s="1" t="s">
        <v>288</v>
      </c>
      <c r="C289" s="1" t="s">
        <v>4397</v>
      </c>
      <c r="D289" s="21" t="b" cm="1">
        <f t="array" ref="D289">IF(OR(ISNUMBER(SEARCH({" COMEDY "," fun "," laugh ","hilarious"}," "&amp;B289:C289&amp;" "))),"Comedy",IF(OR(ISNUMBER(SEARCH({" sad "," thriller "," crime"," murder "," dark "," revenge "}," "&amp;B289:C289&amp;" "))),"thriller",IF(OR(ISNUMBER(SEARCH({" strange "," evil "," horror "," dark "," strange"}," "&amp;B289:C289&amp;" "))),"horror",IF(OR(ISNUMBER(SEARCH({" food "," kitchen "," yummy "," gourmet "," dining","bbq"}," "&amp;B289:C289&amp;" "))),"food"))))</f>
        <v>0</v>
      </c>
      <c r="E289" s="3">
        <v>15000</v>
      </c>
      <c r="F289" s="4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32"/>
        <v>176</v>
      </c>
      <c r="Q289">
        <f t="shared" si="33"/>
        <v>91.19</v>
      </c>
      <c r="R289" t="s">
        <v>8308</v>
      </c>
      <c r="S289" t="s">
        <v>8313</v>
      </c>
      <c r="T289" s="13">
        <f t="shared" si="34"/>
        <v>41184.277986111112</v>
      </c>
      <c r="U289" s="13">
        <f t="shared" si="35"/>
        <v>41215.166666666664</v>
      </c>
      <c r="V289">
        <f t="shared" si="36"/>
        <v>2012</v>
      </c>
      <c r="W289" t="str">
        <f t="shared" si="37"/>
        <v>documentary</v>
      </c>
      <c r="X289" t="str">
        <f t="shared" si="38"/>
        <v>ExceededGoal</v>
      </c>
      <c r="Y289" s="12" t="b">
        <f t="shared" si="39"/>
        <v>0</v>
      </c>
    </row>
    <row r="290" spans="1:25" ht="57.6" hidden="1">
      <c r="A290">
        <v>288</v>
      </c>
      <c r="B290" s="1" t="s">
        <v>289</v>
      </c>
      <c r="C290" s="1" t="s">
        <v>4398</v>
      </c>
      <c r="D290" s="21" t="b" cm="1">
        <f t="array" ref="D290">IF(OR(ISNUMBER(SEARCH({" COMEDY "," fun "," laugh ","hilarious"}," "&amp;B290:C290&amp;" "))),"Comedy",IF(OR(ISNUMBER(SEARCH({" sad "," thriller "," crime"," murder "," dark "," revenge "}," "&amp;B290:C290&amp;" "))),"thriller",IF(OR(ISNUMBER(SEARCH({" strange "," evil "," horror "," dark "," strange"}," "&amp;B290:C290&amp;" "))),"horror",IF(OR(ISNUMBER(SEARCH({" food "," kitchen "," yummy "," gourmet "," dining","bbq"}," "&amp;B290:C290&amp;" "))),"food"))))</f>
        <v>0</v>
      </c>
      <c r="E290" s="3">
        <v>50000</v>
      </c>
      <c r="F290" s="4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32"/>
        <v>103</v>
      </c>
      <c r="Q290">
        <f t="shared" si="33"/>
        <v>115.45</v>
      </c>
      <c r="R290" t="s">
        <v>8308</v>
      </c>
      <c r="S290" t="s">
        <v>8313</v>
      </c>
      <c r="T290" s="13">
        <f t="shared" si="34"/>
        <v>41051.168900462959</v>
      </c>
      <c r="U290" s="13">
        <f t="shared" si="35"/>
        <v>41086.168900462959</v>
      </c>
      <c r="V290">
        <f t="shared" si="36"/>
        <v>2012</v>
      </c>
      <c r="W290" t="str">
        <f t="shared" si="37"/>
        <v>documentary</v>
      </c>
      <c r="X290" t="str">
        <f t="shared" si="38"/>
        <v>ExceededGoal</v>
      </c>
      <c r="Y290" s="12" t="b">
        <f t="shared" si="39"/>
        <v>0</v>
      </c>
    </row>
    <row r="291" spans="1:25" ht="43.2" hidden="1">
      <c r="A291">
        <v>289</v>
      </c>
      <c r="B291" s="1" t="s">
        <v>290</v>
      </c>
      <c r="C291" s="1" t="s">
        <v>4399</v>
      </c>
      <c r="D291" s="21" t="b" cm="1">
        <f t="array" ref="D291">IF(OR(ISNUMBER(SEARCH({" COMEDY "," fun "," laugh ","hilarious"}," "&amp;B291:C291&amp;" "))),"Comedy",IF(OR(ISNUMBER(SEARCH({" sad "," thriller "," crime"," murder "," dark "," revenge "}," "&amp;B291:C291&amp;" "))),"thriller",IF(OR(ISNUMBER(SEARCH({" strange "," evil "," horror "," dark "," strange"}," "&amp;B291:C291&amp;" "))),"horror",IF(OR(ISNUMBER(SEARCH({" food "," kitchen "," yummy "," gourmet "," dining","bbq"}," "&amp;B291:C291&amp;" "))),"food"))))</f>
        <v>0</v>
      </c>
      <c r="E291" s="3">
        <v>15000</v>
      </c>
      <c r="F291" s="4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32"/>
        <v>105</v>
      </c>
      <c r="Q291">
        <f t="shared" si="33"/>
        <v>67.77</v>
      </c>
      <c r="R291" t="s">
        <v>8308</v>
      </c>
      <c r="S291" t="s">
        <v>8313</v>
      </c>
      <c r="T291" s="13">
        <f t="shared" si="34"/>
        <v>41550.456412037034</v>
      </c>
      <c r="U291" s="13">
        <f t="shared" si="35"/>
        <v>41580.456412037034</v>
      </c>
      <c r="V291">
        <f t="shared" si="36"/>
        <v>2013</v>
      </c>
      <c r="W291" t="str">
        <f t="shared" si="37"/>
        <v>documentary</v>
      </c>
      <c r="X291" t="str">
        <f t="shared" si="38"/>
        <v>ExceededGoal</v>
      </c>
      <c r="Y291" s="12" t="b">
        <f t="shared" si="39"/>
        <v>0</v>
      </c>
    </row>
    <row r="292" spans="1:25" ht="28.8" hidden="1">
      <c r="A292">
        <v>290</v>
      </c>
      <c r="B292" s="1" t="s">
        <v>291</v>
      </c>
      <c r="C292" s="1" t="s">
        <v>4400</v>
      </c>
      <c r="D292" s="21" t="b" cm="1">
        <f t="array" ref="D292">IF(OR(ISNUMBER(SEARCH({" COMEDY "," fun "," laugh ","hilarious"}," "&amp;B292:C292&amp;" "))),"Comedy",IF(OR(ISNUMBER(SEARCH({" sad "," thriller "," crime"," murder "," dark "," revenge "}," "&amp;B292:C292&amp;" "))),"thriller",IF(OR(ISNUMBER(SEARCH({" strange "," evil "," horror "," dark "," strange"}," "&amp;B292:C292&amp;" "))),"horror",IF(OR(ISNUMBER(SEARCH({" food "," kitchen "," yummy "," gourmet "," dining","bbq"}," "&amp;B292:C292&amp;" "))),"food"))))</f>
        <v>0</v>
      </c>
      <c r="E292" s="3">
        <v>4500</v>
      </c>
      <c r="F292" s="4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32"/>
        <v>107</v>
      </c>
      <c r="Q292">
        <f t="shared" si="33"/>
        <v>28.58</v>
      </c>
      <c r="R292" t="s">
        <v>8308</v>
      </c>
      <c r="S292" t="s">
        <v>8313</v>
      </c>
      <c r="T292" s="13">
        <f t="shared" si="34"/>
        <v>40526.36917824074</v>
      </c>
      <c r="U292" s="13">
        <f t="shared" si="35"/>
        <v>40576.332638888889</v>
      </c>
      <c r="V292">
        <f t="shared" si="36"/>
        <v>2010</v>
      </c>
      <c r="W292" t="str">
        <f t="shared" si="37"/>
        <v>documentary</v>
      </c>
      <c r="X292" t="str">
        <f t="shared" si="38"/>
        <v>ExceededGoal</v>
      </c>
      <c r="Y292" s="12" t="b">
        <f t="shared" si="39"/>
        <v>0</v>
      </c>
    </row>
    <row r="293" spans="1:25" ht="43.2" hidden="1">
      <c r="A293">
        <v>291</v>
      </c>
      <c r="B293" s="1" t="s">
        <v>292</v>
      </c>
      <c r="C293" s="1" t="s">
        <v>4401</v>
      </c>
      <c r="D293" s="21" t="b" cm="1">
        <f t="array" ref="D293">IF(OR(ISNUMBER(SEARCH({" COMEDY "," fun "," laugh ","hilarious"}," "&amp;B293:C293&amp;" "))),"Comedy",IF(OR(ISNUMBER(SEARCH({" sad "," thriller "," crime"," murder "," dark "," revenge "}," "&amp;B293:C293&amp;" "))),"thriller",IF(OR(ISNUMBER(SEARCH({" strange "," evil "," horror "," dark "," strange"}," "&amp;B293:C293&amp;" "))),"horror",IF(OR(ISNUMBER(SEARCH({" food "," kitchen "," yummy "," gourmet "," dining","bbq"}," "&amp;B293:C293&amp;" "))),"food"))))</f>
        <v>0</v>
      </c>
      <c r="E293" s="3">
        <v>5000</v>
      </c>
      <c r="F293" s="4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32"/>
        <v>120</v>
      </c>
      <c r="Q293">
        <f t="shared" si="33"/>
        <v>46.88</v>
      </c>
      <c r="R293" t="s">
        <v>8308</v>
      </c>
      <c r="S293" t="s">
        <v>8313</v>
      </c>
      <c r="T293" s="13">
        <f t="shared" si="34"/>
        <v>41376.769050925926</v>
      </c>
      <c r="U293" s="13">
        <f t="shared" si="35"/>
        <v>41395.000694444447</v>
      </c>
      <c r="V293">
        <f t="shared" si="36"/>
        <v>2013</v>
      </c>
      <c r="W293" t="str">
        <f t="shared" si="37"/>
        <v>documentary</v>
      </c>
      <c r="X293" t="str">
        <f t="shared" si="38"/>
        <v>ExceededGoal</v>
      </c>
      <c r="Y293" s="12" t="b">
        <f t="shared" si="39"/>
        <v>0</v>
      </c>
    </row>
    <row r="294" spans="1:25" ht="57.6" hidden="1">
      <c r="A294">
        <v>292</v>
      </c>
      <c r="B294" s="1" t="s">
        <v>293</v>
      </c>
      <c r="C294" s="1" t="s">
        <v>4402</v>
      </c>
      <c r="D294" s="21" t="b" cm="1">
        <f t="array" ref="D294">IF(OR(ISNUMBER(SEARCH({" COMEDY "," fun "," laugh ","hilarious"}," "&amp;B294:C294&amp;" "))),"Comedy",IF(OR(ISNUMBER(SEARCH({" sad "," thriller "," crime"," murder "," dark "," revenge "}," "&amp;B294:C294&amp;" "))),"thriller",IF(OR(ISNUMBER(SEARCH({" strange "," evil "," horror "," dark "," strange"}," "&amp;B294:C294&amp;" "))),"horror",IF(OR(ISNUMBER(SEARCH({" food "," kitchen "," yummy "," gourmet "," dining","bbq"}," "&amp;B294:C294&amp;" "))),"food"))))</f>
        <v>0</v>
      </c>
      <c r="E294" s="3">
        <v>75000</v>
      </c>
      <c r="F294" s="4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32"/>
        <v>102</v>
      </c>
      <c r="Q294">
        <f t="shared" si="33"/>
        <v>154.41999999999999</v>
      </c>
      <c r="R294" t="s">
        <v>8308</v>
      </c>
      <c r="S294" t="s">
        <v>8313</v>
      </c>
      <c r="T294" s="13">
        <f t="shared" si="34"/>
        <v>40812.803229166668</v>
      </c>
      <c r="U294" s="13">
        <f t="shared" si="35"/>
        <v>40845.165972222225</v>
      </c>
      <c r="V294">
        <f t="shared" si="36"/>
        <v>2011</v>
      </c>
      <c r="W294" t="str">
        <f t="shared" si="37"/>
        <v>documentary</v>
      </c>
      <c r="X294" t="str">
        <f t="shared" si="38"/>
        <v>ExceededGoal</v>
      </c>
      <c r="Y294" s="12" t="b">
        <f t="shared" si="39"/>
        <v>0</v>
      </c>
    </row>
    <row r="295" spans="1:25" ht="43.2" hidden="1">
      <c r="A295">
        <v>293</v>
      </c>
      <c r="B295" s="1" t="s">
        <v>294</v>
      </c>
      <c r="C295" s="1" t="s">
        <v>4403</v>
      </c>
      <c r="D295" s="21" t="b" cm="1">
        <f t="array" ref="D295">IF(OR(ISNUMBER(SEARCH({" COMEDY "," fun "," laugh ","hilarious"}," "&amp;B295:C295&amp;" "))),"Comedy",IF(OR(ISNUMBER(SEARCH({" sad "," thriller "," crime"," murder "," dark "," revenge "}," "&amp;B295:C295&amp;" "))),"thriller",IF(OR(ISNUMBER(SEARCH({" strange "," evil "," horror "," dark "," strange"}," "&amp;B295:C295&amp;" "))),"horror",IF(OR(ISNUMBER(SEARCH({" food "," kitchen "," yummy "," gourmet "," dining","bbq"}," "&amp;B295:C295&amp;" "))),"food"))))</f>
        <v>0</v>
      </c>
      <c r="E295" s="3">
        <v>26000</v>
      </c>
      <c r="F295" s="4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32"/>
        <v>101</v>
      </c>
      <c r="Q295">
        <f t="shared" si="33"/>
        <v>201.22</v>
      </c>
      <c r="R295" t="s">
        <v>8308</v>
      </c>
      <c r="S295" t="s">
        <v>8313</v>
      </c>
      <c r="T295" s="13">
        <f t="shared" si="34"/>
        <v>41719.667986111112</v>
      </c>
      <c r="U295" s="13">
        <f t="shared" si="35"/>
        <v>41749.667986111112</v>
      </c>
      <c r="V295">
        <f t="shared" si="36"/>
        <v>2014</v>
      </c>
      <c r="W295" t="str">
        <f t="shared" si="37"/>
        <v>documentary</v>
      </c>
      <c r="X295" t="str">
        <f t="shared" si="38"/>
        <v>ExceededGoal</v>
      </c>
      <c r="Y295" s="12" t="b">
        <f t="shared" si="39"/>
        <v>0</v>
      </c>
    </row>
    <row r="296" spans="1:25" ht="72" hidden="1">
      <c r="A296">
        <v>294</v>
      </c>
      <c r="B296" s="1" t="s">
        <v>295</v>
      </c>
      <c r="C296" s="1" t="s">
        <v>4404</v>
      </c>
      <c r="D296" s="21" t="b" cm="1">
        <f t="array" ref="D296">IF(OR(ISNUMBER(SEARCH({" COMEDY "," fun "," laugh ","hilarious"}," "&amp;B296:C296&amp;" "))),"Comedy",IF(OR(ISNUMBER(SEARCH({" sad "," thriller "," crime"," murder "," dark "," revenge "}," "&amp;B296:C296&amp;" "))),"thriller",IF(OR(ISNUMBER(SEARCH({" strange "," evil "," horror "," dark "," strange"}," "&amp;B296:C296&amp;" "))),"horror",IF(OR(ISNUMBER(SEARCH({" food "," kitchen "," yummy "," gourmet "," dining","bbq"}," "&amp;B296:C296&amp;" "))),"food"))))</f>
        <v>0</v>
      </c>
      <c r="E296" s="3">
        <v>5000</v>
      </c>
      <c r="F296" s="4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32"/>
        <v>100</v>
      </c>
      <c r="Q296">
        <f t="shared" si="33"/>
        <v>100</v>
      </c>
      <c r="R296" t="s">
        <v>8308</v>
      </c>
      <c r="S296" t="s">
        <v>8313</v>
      </c>
      <c r="T296" s="13">
        <f t="shared" si="34"/>
        <v>40343.084421296298</v>
      </c>
      <c r="U296" s="13">
        <f t="shared" si="35"/>
        <v>40378.666666666664</v>
      </c>
      <c r="V296">
        <f t="shared" si="36"/>
        <v>2010</v>
      </c>
      <c r="W296" t="str">
        <f t="shared" si="37"/>
        <v>documentary</v>
      </c>
      <c r="X296" t="str">
        <f t="shared" si="38"/>
        <v>UnderFunded</v>
      </c>
      <c r="Y296" s="12" t="b">
        <f t="shared" si="39"/>
        <v>0</v>
      </c>
    </row>
    <row r="297" spans="1:25" ht="43.2" hidden="1">
      <c r="A297">
        <v>295</v>
      </c>
      <c r="B297" s="1" t="s">
        <v>296</v>
      </c>
      <c r="C297" s="1" t="s">
        <v>4405</v>
      </c>
      <c r="D297" s="21" t="b" cm="1">
        <f t="array" ref="D297">IF(OR(ISNUMBER(SEARCH({" COMEDY "," fun "," laugh ","hilarious"}," "&amp;B297:C297&amp;" "))),"Comedy",IF(OR(ISNUMBER(SEARCH({" sad "," thriller "," crime"," murder "," dark "," revenge "}," "&amp;B297:C297&amp;" "))),"thriller",IF(OR(ISNUMBER(SEARCH({" strange "," evil "," horror "," dark "," strange"}," "&amp;B297:C297&amp;" "))),"horror",IF(OR(ISNUMBER(SEARCH({" food "," kitchen "," yummy "," gourmet "," dining","bbq"}," "&amp;B297:C297&amp;" "))),"food"))))</f>
        <v>0</v>
      </c>
      <c r="E297" s="3">
        <v>50000</v>
      </c>
      <c r="F297" s="4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32"/>
        <v>133</v>
      </c>
      <c r="Q297">
        <f t="shared" si="33"/>
        <v>100.08</v>
      </c>
      <c r="R297" t="s">
        <v>8308</v>
      </c>
      <c r="S297" t="s">
        <v>8313</v>
      </c>
      <c r="T297" s="13">
        <f t="shared" si="34"/>
        <v>41519.004733796297</v>
      </c>
      <c r="U297" s="13">
        <f t="shared" si="35"/>
        <v>41579</v>
      </c>
      <c r="V297">
        <f t="shared" si="36"/>
        <v>2013</v>
      </c>
      <c r="W297" t="str">
        <f t="shared" si="37"/>
        <v>documentary</v>
      </c>
      <c r="X297" t="str">
        <f t="shared" si="38"/>
        <v>ExceededGoal</v>
      </c>
      <c r="Y297" s="12" t="b">
        <f t="shared" si="39"/>
        <v>0</v>
      </c>
    </row>
    <row r="298" spans="1:25" ht="43.2" hidden="1">
      <c r="A298">
        <v>296</v>
      </c>
      <c r="B298" s="1" t="s">
        <v>297</v>
      </c>
      <c r="C298" s="1" t="s">
        <v>4406</v>
      </c>
      <c r="D298" s="21" t="b" cm="1">
        <f t="array" ref="D298">IF(OR(ISNUMBER(SEARCH({" COMEDY "," fun "," laugh ","hilarious"}," "&amp;B298:C298&amp;" "))),"Comedy",IF(OR(ISNUMBER(SEARCH({" sad "," thriller "," crime"," murder "," dark "," revenge "}," "&amp;B298:C298&amp;" "))),"thriller",IF(OR(ISNUMBER(SEARCH({" strange "," evil "," horror "," dark "," strange"}," "&amp;B298:C298&amp;" "))),"horror",IF(OR(ISNUMBER(SEARCH({" food "," kitchen "," yummy "," gourmet "," dining","bbq"}," "&amp;B298:C298&amp;" "))),"food"))))</f>
        <v>0</v>
      </c>
      <c r="E298" s="3">
        <v>25000</v>
      </c>
      <c r="F298" s="4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32"/>
        <v>119</v>
      </c>
      <c r="Q298">
        <f t="shared" si="33"/>
        <v>230.09</v>
      </c>
      <c r="R298" t="s">
        <v>8308</v>
      </c>
      <c r="S298" t="s">
        <v>8313</v>
      </c>
      <c r="T298" s="13">
        <f t="shared" si="34"/>
        <v>41134.475497685184</v>
      </c>
      <c r="U298" s="13">
        <f t="shared" si="35"/>
        <v>41159.475497685184</v>
      </c>
      <c r="V298">
        <f t="shared" si="36"/>
        <v>2012</v>
      </c>
      <c r="W298" t="str">
        <f t="shared" si="37"/>
        <v>documentary</v>
      </c>
      <c r="X298" t="str">
        <f t="shared" si="38"/>
        <v>ExceededGoal</v>
      </c>
      <c r="Y298" s="12" t="b">
        <f t="shared" si="39"/>
        <v>0</v>
      </c>
    </row>
    <row r="299" spans="1:25" ht="43.2" hidden="1">
      <c r="A299">
        <v>297</v>
      </c>
      <c r="B299" s="1" t="s">
        <v>298</v>
      </c>
      <c r="C299" s="1" t="s">
        <v>4407</v>
      </c>
      <c r="D299" s="21" t="b" cm="1">
        <f t="array" ref="D299">IF(OR(ISNUMBER(SEARCH({" COMEDY "," fun "," laugh ","hilarious"}," "&amp;B299:C299&amp;" "))),"Comedy",IF(OR(ISNUMBER(SEARCH({" sad "," thriller "," crime"," murder "," dark "," revenge "}," "&amp;B299:C299&amp;" "))),"thriller",IF(OR(ISNUMBER(SEARCH({" strange "," evil "," horror "," dark "," strange"}," "&amp;B299:C299&amp;" "))),"horror",IF(OR(ISNUMBER(SEARCH({" food "," kitchen "," yummy "," gourmet "," dining","bbq"}," "&amp;B299:C299&amp;" "))),"food"))))</f>
        <v>0</v>
      </c>
      <c r="E299" s="3">
        <v>20000</v>
      </c>
      <c r="F299" s="4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32"/>
        <v>101</v>
      </c>
      <c r="Q299">
        <f t="shared" si="33"/>
        <v>141.75</v>
      </c>
      <c r="R299" t="s">
        <v>8308</v>
      </c>
      <c r="S299" t="s">
        <v>8313</v>
      </c>
      <c r="T299" s="13">
        <f t="shared" si="34"/>
        <v>42089.72802083334</v>
      </c>
      <c r="U299" s="13">
        <f t="shared" si="35"/>
        <v>42125.165972222225</v>
      </c>
      <c r="V299">
        <f t="shared" si="36"/>
        <v>2015</v>
      </c>
      <c r="W299" t="str">
        <f t="shared" si="37"/>
        <v>documentary</v>
      </c>
      <c r="X299" t="str">
        <f t="shared" si="38"/>
        <v>ExceededGoal</v>
      </c>
      <c r="Y299" s="12" t="b">
        <f t="shared" si="39"/>
        <v>0</v>
      </c>
    </row>
    <row r="300" spans="1:25" ht="28.8" hidden="1">
      <c r="A300">
        <v>298</v>
      </c>
      <c r="B300" s="1" t="s">
        <v>299</v>
      </c>
      <c r="C300" s="1" t="s">
        <v>4408</v>
      </c>
      <c r="D300" s="21" t="b" cm="1">
        <f t="array" ref="D300">IF(OR(ISNUMBER(SEARCH({" COMEDY "," fun "," laugh ","hilarious"}," "&amp;B300:C300&amp;" "))),"Comedy",IF(OR(ISNUMBER(SEARCH({" sad "," thriller "," crime"," murder "," dark "," revenge "}," "&amp;B300:C300&amp;" "))),"thriller",IF(OR(ISNUMBER(SEARCH({" strange "," evil "," horror "," dark "," strange"}," "&amp;B300:C300&amp;" "))),"horror",IF(OR(ISNUMBER(SEARCH({" food "," kitchen "," yummy "," gourmet "," dining","bbq"}," "&amp;B300:C300&amp;" "))),"food"))))</f>
        <v>0</v>
      </c>
      <c r="E300" s="3">
        <v>126000</v>
      </c>
      <c r="F300" s="4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32"/>
        <v>109</v>
      </c>
      <c r="Q300">
        <f t="shared" si="33"/>
        <v>56.34</v>
      </c>
      <c r="R300" t="s">
        <v>8308</v>
      </c>
      <c r="S300" t="s">
        <v>8313</v>
      </c>
      <c r="T300" s="13">
        <f t="shared" si="34"/>
        <v>41709.463518518518</v>
      </c>
      <c r="U300" s="13">
        <f t="shared" si="35"/>
        <v>41768.875</v>
      </c>
      <c r="V300">
        <f t="shared" si="36"/>
        <v>2014</v>
      </c>
      <c r="W300" t="str">
        <f t="shared" si="37"/>
        <v>documentary</v>
      </c>
      <c r="X300" t="str">
        <f t="shared" si="38"/>
        <v>ExceededGoal</v>
      </c>
      <c r="Y300" s="12" t="b">
        <f t="shared" si="39"/>
        <v>0</v>
      </c>
    </row>
    <row r="301" spans="1:25" ht="57.6" hidden="1">
      <c r="A301">
        <v>299</v>
      </c>
      <c r="B301" s="1" t="s">
        <v>300</v>
      </c>
      <c r="C301" s="1" t="s">
        <v>4409</v>
      </c>
      <c r="D301" s="21" t="b" cm="1">
        <f t="array" ref="D301">IF(OR(ISNUMBER(SEARCH({" COMEDY "," fun "," laugh ","hilarious"}," "&amp;B301:C301&amp;" "))),"Comedy",IF(OR(ISNUMBER(SEARCH({" sad "," thriller "," crime"," murder "," dark "," revenge "}," "&amp;B301:C301&amp;" "))),"thriller",IF(OR(ISNUMBER(SEARCH({" strange "," evil "," horror "," dark "," strange"}," "&amp;B301:C301&amp;" "))),"horror",IF(OR(ISNUMBER(SEARCH({" food "," kitchen "," yummy "," gourmet "," dining","bbq"}," "&amp;B301:C301&amp;" "))),"food"))))</f>
        <v>0</v>
      </c>
      <c r="E301" s="3">
        <v>10000</v>
      </c>
      <c r="F301" s="4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32"/>
        <v>179</v>
      </c>
      <c r="Q301">
        <f t="shared" si="33"/>
        <v>73.34</v>
      </c>
      <c r="R301" t="s">
        <v>8308</v>
      </c>
      <c r="S301" t="s">
        <v>8313</v>
      </c>
      <c r="T301" s="13">
        <f t="shared" si="34"/>
        <v>40469.225231481483</v>
      </c>
      <c r="U301" s="13">
        <f t="shared" si="35"/>
        <v>40499.266898148147</v>
      </c>
      <c r="V301">
        <f t="shared" si="36"/>
        <v>2010</v>
      </c>
      <c r="W301" t="str">
        <f t="shared" si="37"/>
        <v>documentary</v>
      </c>
      <c r="X301" t="str">
        <f t="shared" si="38"/>
        <v>ExceededGoal</v>
      </c>
      <c r="Y301" s="12" t="b">
        <f t="shared" si="39"/>
        <v>0</v>
      </c>
    </row>
    <row r="302" spans="1:25" ht="43.2" hidden="1">
      <c r="A302">
        <v>300</v>
      </c>
      <c r="B302" s="1" t="s">
        <v>301</v>
      </c>
      <c r="C302" s="1" t="s">
        <v>4410</v>
      </c>
      <c r="D302" s="21" t="b" cm="1">
        <f t="array" ref="D302">IF(OR(ISNUMBER(SEARCH({" COMEDY "," fun "," laugh ","hilarious"}," "&amp;B302:C302&amp;" "))),"Comedy",IF(OR(ISNUMBER(SEARCH({" sad "," thriller "," crime"," murder "," dark "," revenge "}," "&amp;B302:C302&amp;" "))),"thriller",IF(OR(ISNUMBER(SEARCH({" strange "," evil "," horror "," dark "," strange"}," "&amp;B302:C302&amp;" "))),"horror",IF(OR(ISNUMBER(SEARCH({" food "," kitchen "," yummy "," gourmet "," dining","bbq"}," "&amp;B302:C302&amp;" "))),"food"))))</f>
        <v>0</v>
      </c>
      <c r="E302" s="3">
        <v>25000</v>
      </c>
      <c r="F302" s="4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32"/>
        <v>102</v>
      </c>
      <c r="Q302">
        <f t="shared" si="33"/>
        <v>85.34</v>
      </c>
      <c r="R302" t="s">
        <v>8308</v>
      </c>
      <c r="S302" t="s">
        <v>8313</v>
      </c>
      <c r="T302" s="13">
        <f t="shared" si="34"/>
        <v>40626.959930555553</v>
      </c>
      <c r="U302" s="13">
        <f t="shared" si="35"/>
        <v>40657.959930555553</v>
      </c>
      <c r="V302">
        <f t="shared" si="36"/>
        <v>2011</v>
      </c>
      <c r="W302" t="str">
        <f t="shared" si="37"/>
        <v>documentary</v>
      </c>
      <c r="X302" t="str">
        <f t="shared" si="38"/>
        <v>ExceededGoal</v>
      </c>
      <c r="Y302" s="12" t="b">
        <f t="shared" si="39"/>
        <v>0</v>
      </c>
    </row>
    <row r="303" spans="1:25" ht="43.2" hidden="1">
      <c r="A303">
        <v>301</v>
      </c>
      <c r="B303" s="1" t="s">
        <v>302</v>
      </c>
      <c r="C303" s="1" t="s">
        <v>4411</v>
      </c>
      <c r="D303" s="21" t="b" cm="1">
        <f t="array" ref="D303">IF(OR(ISNUMBER(SEARCH({" COMEDY "," fun "," laugh ","hilarious"}," "&amp;B303:C303&amp;" "))),"Comedy",IF(OR(ISNUMBER(SEARCH({" sad "," thriller "," crime"," murder "," dark "," revenge "}," "&amp;B303:C303&amp;" "))),"thriller",IF(OR(ISNUMBER(SEARCH({" strange "," evil "," horror "," dark "," strange"}," "&amp;B303:C303&amp;" "))),"horror",IF(OR(ISNUMBER(SEARCH({" food "," kitchen "," yummy "," gourmet "," dining","bbq"}," "&amp;B303:C303&amp;" "))),"food"))))</f>
        <v>0</v>
      </c>
      <c r="E303" s="3">
        <v>13000</v>
      </c>
      <c r="F303" s="4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32"/>
        <v>119</v>
      </c>
      <c r="Q303">
        <f t="shared" si="33"/>
        <v>61.5</v>
      </c>
      <c r="R303" t="s">
        <v>8308</v>
      </c>
      <c r="S303" t="s">
        <v>8313</v>
      </c>
      <c r="T303" s="13">
        <f t="shared" si="34"/>
        <v>41312.737673611111</v>
      </c>
      <c r="U303" s="13">
        <f t="shared" si="35"/>
        <v>41352.696006944447</v>
      </c>
      <c r="V303">
        <f t="shared" si="36"/>
        <v>2013</v>
      </c>
      <c r="W303" t="str">
        <f t="shared" si="37"/>
        <v>documentary</v>
      </c>
      <c r="X303" t="str">
        <f t="shared" si="38"/>
        <v>ExceededGoal</v>
      </c>
      <c r="Y303" s="12" t="b">
        <f t="shared" si="39"/>
        <v>0</v>
      </c>
    </row>
    <row r="304" spans="1:25" ht="57.6" hidden="1">
      <c r="A304">
        <v>302</v>
      </c>
      <c r="B304" s="1" t="s">
        <v>303</v>
      </c>
      <c r="C304" s="1" t="s">
        <v>4412</v>
      </c>
      <c r="D304" s="21" t="b" cm="1">
        <f t="array" ref="D304">IF(OR(ISNUMBER(SEARCH({" COMEDY "," fun "," laugh ","hilarious"}," "&amp;B304:C304&amp;" "))),"Comedy",IF(OR(ISNUMBER(SEARCH({" sad "," thriller "," crime"," murder "," dark "," revenge "}," "&amp;B304:C304&amp;" "))),"thriller",IF(OR(ISNUMBER(SEARCH({" strange "," evil "," horror "," dark "," strange"}," "&amp;B304:C304&amp;" "))),"horror",IF(OR(ISNUMBER(SEARCH({" food "," kitchen "," yummy "," gourmet "," dining","bbq"}," "&amp;B304:C304&amp;" "))),"food"))))</f>
        <v>0</v>
      </c>
      <c r="E304" s="3">
        <v>10000</v>
      </c>
      <c r="F304" s="4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32"/>
        <v>100</v>
      </c>
      <c r="Q304">
        <f t="shared" si="33"/>
        <v>93.02</v>
      </c>
      <c r="R304" t="s">
        <v>8308</v>
      </c>
      <c r="S304" t="s">
        <v>8313</v>
      </c>
      <c r="T304" s="13">
        <f t="shared" si="34"/>
        <v>40933.856921296298</v>
      </c>
      <c r="U304" s="13">
        <f t="shared" si="35"/>
        <v>40963.856921296298</v>
      </c>
      <c r="V304">
        <f t="shared" si="36"/>
        <v>2012</v>
      </c>
      <c r="W304" t="str">
        <f t="shared" si="37"/>
        <v>documentary</v>
      </c>
      <c r="X304" t="str">
        <f t="shared" si="38"/>
        <v>UnderFunded</v>
      </c>
      <c r="Y304" s="12" t="b">
        <f t="shared" si="39"/>
        <v>0</v>
      </c>
    </row>
    <row r="305" spans="1:25" ht="43.2" hidden="1">
      <c r="A305">
        <v>303</v>
      </c>
      <c r="B305" s="1" t="s">
        <v>304</v>
      </c>
      <c r="C305" s="1" t="s">
        <v>4413</v>
      </c>
      <c r="D305" s="21" t="b" cm="1">
        <f t="array" ref="D305">IF(OR(ISNUMBER(SEARCH({" COMEDY "," fun "," laugh ","hilarious"}," "&amp;B305:C305&amp;" "))),"Comedy",IF(OR(ISNUMBER(SEARCH({" sad "," thriller "," crime"," murder "," dark "," revenge "}," "&amp;B305:C305&amp;" "))),"thriller",IF(OR(ISNUMBER(SEARCH({" strange "," evil "," horror "," dark "," strange"}," "&amp;B305:C305&amp;" "))),"horror",IF(OR(ISNUMBER(SEARCH({" food "," kitchen "," yummy "," gourmet "," dining","bbq"}," "&amp;B305:C305&amp;" "))),"food"))))</f>
        <v>0</v>
      </c>
      <c r="E305" s="3">
        <v>3000</v>
      </c>
      <c r="F305" s="4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32"/>
        <v>137</v>
      </c>
      <c r="Q305">
        <f t="shared" si="33"/>
        <v>50.29</v>
      </c>
      <c r="R305" t="s">
        <v>8308</v>
      </c>
      <c r="S305" t="s">
        <v>8313</v>
      </c>
      <c r="T305" s="13">
        <f t="shared" si="34"/>
        <v>41032.071134259262</v>
      </c>
      <c r="U305" s="13">
        <f t="shared" si="35"/>
        <v>41062.071134259262</v>
      </c>
      <c r="V305">
        <f t="shared" si="36"/>
        <v>2012</v>
      </c>
      <c r="W305" t="str">
        <f t="shared" si="37"/>
        <v>documentary</v>
      </c>
      <c r="X305" t="str">
        <f t="shared" si="38"/>
        <v>ExceededGoal</v>
      </c>
      <c r="Y305" s="12" t="b">
        <f t="shared" si="39"/>
        <v>0</v>
      </c>
    </row>
    <row r="306" spans="1:25" ht="28.8" hidden="1">
      <c r="A306">
        <v>304</v>
      </c>
      <c r="B306" s="1" t="s">
        <v>305</v>
      </c>
      <c r="C306" s="1" t="s">
        <v>4414</v>
      </c>
      <c r="D306" s="21" t="b" cm="1">
        <f t="array" ref="D306">IF(OR(ISNUMBER(SEARCH({" COMEDY "," fun "," laugh ","hilarious"}," "&amp;B306:C306&amp;" "))),"Comedy",IF(OR(ISNUMBER(SEARCH({" sad "," thriller "," crime"," murder "," dark "," revenge "}," "&amp;B306:C306&amp;" "))),"thriller",IF(OR(ISNUMBER(SEARCH({" strange "," evil "," horror "," dark "," strange"}," "&amp;B306:C306&amp;" "))),"horror",IF(OR(ISNUMBER(SEARCH({" food "," kitchen "," yummy "," gourmet "," dining","bbq"}," "&amp;B306:C306&amp;" "))),"food"))))</f>
        <v>0</v>
      </c>
      <c r="E306" s="3">
        <v>3400</v>
      </c>
      <c r="F306" s="4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32"/>
        <v>232</v>
      </c>
      <c r="Q306">
        <f t="shared" si="33"/>
        <v>106.43</v>
      </c>
      <c r="R306" t="s">
        <v>8308</v>
      </c>
      <c r="S306" t="s">
        <v>8313</v>
      </c>
      <c r="T306" s="13">
        <f t="shared" si="34"/>
        <v>41114.094872685186</v>
      </c>
      <c r="U306" s="13">
        <f t="shared" si="35"/>
        <v>41153.083333333336</v>
      </c>
      <c r="V306">
        <f t="shared" si="36"/>
        <v>2012</v>
      </c>
      <c r="W306" t="str">
        <f t="shared" si="37"/>
        <v>documentary</v>
      </c>
      <c r="X306" t="str">
        <f t="shared" si="38"/>
        <v>ExceededGoal</v>
      </c>
      <c r="Y306" s="12" t="b">
        <f t="shared" si="39"/>
        <v>0</v>
      </c>
    </row>
    <row r="307" spans="1:25" ht="43.2" hidden="1">
      <c r="A307">
        <v>305</v>
      </c>
      <c r="B307" s="1" t="s">
        <v>306</v>
      </c>
      <c r="C307" s="1" t="s">
        <v>4415</v>
      </c>
      <c r="D307" s="21" t="b" cm="1">
        <f t="array" ref="D307">IF(OR(ISNUMBER(SEARCH({" COMEDY "," fun "," laugh ","hilarious"}," "&amp;B307:C307&amp;" "))),"Comedy",IF(OR(ISNUMBER(SEARCH({" sad "," thriller "," crime"," murder "," dark "," revenge "}," "&amp;B307:C307&amp;" "))),"thriller",IF(OR(ISNUMBER(SEARCH({" strange "," evil "," horror "," dark "," strange"}," "&amp;B307:C307&amp;" "))),"horror",IF(OR(ISNUMBER(SEARCH({" food "," kitchen "," yummy "," gourmet "," dining","bbq"}," "&amp;B307:C307&amp;" "))),"food"))))</f>
        <v>0</v>
      </c>
      <c r="E307" s="3">
        <v>7500</v>
      </c>
      <c r="F307" s="4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32"/>
        <v>130</v>
      </c>
      <c r="Q307">
        <f t="shared" si="33"/>
        <v>51.72</v>
      </c>
      <c r="R307" t="s">
        <v>8308</v>
      </c>
      <c r="S307" t="s">
        <v>8313</v>
      </c>
      <c r="T307" s="13">
        <f t="shared" si="34"/>
        <v>40948.630196759259</v>
      </c>
      <c r="U307" s="13">
        <f t="shared" si="35"/>
        <v>40978.630196759259</v>
      </c>
      <c r="V307">
        <f t="shared" si="36"/>
        <v>2012</v>
      </c>
      <c r="W307" t="str">
        <f t="shared" si="37"/>
        <v>documentary</v>
      </c>
      <c r="X307" t="str">
        <f t="shared" si="38"/>
        <v>ExceededGoal</v>
      </c>
      <c r="Y307" s="12" t="b">
        <f t="shared" si="39"/>
        <v>0</v>
      </c>
    </row>
    <row r="308" spans="1:25" ht="28.8" hidden="1">
      <c r="A308">
        <v>306</v>
      </c>
      <c r="B308" s="1" t="s">
        <v>307</v>
      </c>
      <c r="C308" s="1" t="s">
        <v>4416</v>
      </c>
      <c r="D308" s="21" t="b" cm="1">
        <f t="array" ref="D308">IF(OR(ISNUMBER(SEARCH({" COMEDY "," fun "," laugh ","hilarious"}," "&amp;B308:C308&amp;" "))),"Comedy",IF(OR(ISNUMBER(SEARCH({" sad "," thriller "," crime"," murder "," dark "," revenge "}," "&amp;B308:C308&amp;" "))),"thriller",IF(OR(ISNUMBER(SEARCH({" strange "," evil "," horror "," dark "," strange"}," "&amp;B308:C308&amp;" "))),"horror",IF(OR(ISNUMBER(SEARCH({" food "," kitchen "," yummy "," gourmet "," dining","bbq"}," "&amp;B308:C308&amp;" "))),"food"))))</f>
        <v>0</v>
      </c>
      <c r="E308" s="3">
        <v>1000</v>
      </c>
      <c r="F308" s="4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32"/>
        <v>293</v>
      </c>
      <c r="Q308">
        <f t="shared" si="33"/>
        <v>36.61</v>
      </c>
      <c r="R308" t="s">
        <v>8308</v>
      </c>
      <c r="S308" t="s">
        <v>8313</v>
      </c>
      <c r="T308" s="13">
        <f t="shared" si="34"/>
        <v>41333.837187500001</v>
      </c>
      <c r="U308" s="13">
        <f t="shared" si="35"/>
        <v>41353.795520833337</v>
      </c>
      <c r="V308">
        <f t="shared" si="36"/>
        <v>2013</v>
      </c>
      <c r="W308" t="str">
        <f t="shared" si="37"/>
        <v>documentary</v>
      </c>
      <c r="X308" t="str">
        <f t="shared" si="38"/>
        <v>ExceededGoal</v>
      </c>
      <c r="Y308" s="12" t="b">
        <f t="shared" si="39"/>
        <v>0</v>
      </c>
    </row>
    <row r="309" spans="1:25" hidden="1">
      <c r="A309">
        <v>307</v>
      </c>
      <c r="B309" s="1" t="s">
        <v>308</v>
      </c>
      <c r="C309" s="1" t="s">
        <v>4417</v>
      </c>
      <c r="D309" s="21" t="b" cm="1">
        <f t="array" ref="D309">IF(OR(ISNUMBER(SEARCH({" COMEDY "," fun "," laugh ","hilarious"}," "&amp;B309:C309&amp;" "))),"Comedy",IF(OR(ISNUMBER(SEARCH({" sad "," thriller "," crime"," murder "," dark "," revenge "}," "&amp;B309:C309&amp;" "))),"thriller",IF(OR(ISNUMBER(SEARCH({" strange "," evil "," horror "," dark "," strange"}," "&amp;B309:C309&amp;" "))),"horror",IF(OR(ISNUMBER(SEARCH({" food "," kitchen "," yummy "," gourmet "," dining","bbq"}," "&amp;B309:C309&amp;" "))),"food"))))</f>
        <v>0</v>
      </c>
      <c r="E309" s="3">
        <v>22000</v>
      </c>
      <c r="F309" s="4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32"/>
        <v>111</v>
      </c>
      <c r="Q309">
        <f t="shared" si="33"/>
        <v>42.52</v>
      </c>
      <c r="R309" t="s">
        <v>8308</v>
      </c>
      <c r="S309" t="s">
        <v>8313</v>
      </c>
      <c r="T309" s="13">
        <f t="shared" si="34"/>
        <v>41282.944456018515</v>
      </c>
      <c r="U309" s="13">
        <f t="shared" si="35"/>
        <v>41312.944456018515</v>
      </c>
      <c r="V309">
        <f t="shared" si="36"/>
        <v>2013</v>
      </c>
      <c r="W309" t="str">
        <f t="shared" si="37"/>
        <v>documentary</v>
      </c>
      <c r="X309" t="str">
        <f t="shared" si="38"/>
        <v>ExceededGoal</v>
      </c>
      <c r="Y309" s="12" t="b">
        <f t="shared" si="39"/>
        <v>0</v>
      </c>
    </row>
    <row r="310" spans="1:25" ht="43.2" hidden="1">
      <c r="A310">
        <v>308</v>
      </c>
      <c r="B310" s="1" t="s">
        <v>309</v>
      </c>
      <c r="C310" s="1" t="s">
        <v>4418</v>
      </c>
      <c r="D310" s="21" t="b" cm="1">
        <f t="array" ref="D310">IF(OR(ISNUMBER(SEARCH({" COMEDY "," fun "," laugh ","hilarious"}," "&amp;B310:C310&amp;" "))),"Comedy",IF(OR(ISNUMBER(SEARCH({" sad "," thriller "," crime"," murder "," dark "," revenge "}," "&amp;B310:C310&amp;" "))),"thriller",IF(OR(ISNUMBER(SEARCH({" strange "," evil "," horror "," dark "," strange"}," "&amp;B310:C310&amp;" "))),"horror",IF(OR(ISNUMBER(SEARCH({" food "," kitchen "," yummy "," gourmet "," dining","bbq"}," "&amp;B310:C310&amp;" "))),"food"))))</f>
        <v>0</v>
      </c>
      <c r="E310" s="3">
        <v>12000</v>
      </c>
      <c r="F310" s="4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32"/>
        <v>106</v>
      </c>
      <c r="Q310">
        <f t="shared" si="33"/>
        <v>62.71</v>
      </c>
      <c r="R310" t="s">
        <v>8308</v>
      </c>
      <c r="S310" t="s">
        <v>8313</v>
      </c>
      <c r="T310" s="13">
        <f t="shared" si="34"/>
        <v>40567.694560185184</v>
      </c>
      <c r="U310" s="13">
        <f t="shared" si="35"/>
        <v>40612.694560185184</v>
      </c>
      <c r="V310">
        <f t="shared" si="36"/>
        <v>2011</v>
      </c>
      <c r="W310" t="str">
        <f t="shared" si="37"/>
        <v>documentary</v>
      </c>
      <c r="X310" t="str">
        <f t="shared" si="38"/>
        <v>ExceededGoal</v>
      </c>
      <c r="Y310" s="12" t="b">
        <f t="shared" si="39"/>
        <v>0</v>
      </c>
    </row>
    <row r="311" spans="1:25" ht="43.2" hidden="1">
      <c r="A311">
        <v>309</v>
      </c>
      <c r="B311" s="1" t="s">
        <v>310</v>
      </c>
      <c r="C311" s="1" t="s">
        <v>4419</v>
      </c>
      <c r="D311" s="21" t="b" cm="1">
        <f t="array" ref="D311">IF(OR(ISNUMBER(SEARCH({" COMEDY "," fun "," laugh ","hilarious"}," "&amp;B311:C311&amp;" "))),"Comedy",IF(OR(ISNUMBER(SEARCH({" sad "," thriller "," crime"," murder "," dark "," revenge "}," "&amp;B311:C311&amp;" "))),"thriller",IF(OR(ISNUMBER(SEARCH({" strange "," evil "," horror "," dark "," strange"}," "&amp;B311:C311&amp;" "))),"horror",IF(OR(ISNUMBER(SEARCH({" food "," kitchen "," yummy "," gourmet "," dining","bbq"}," "&amp;B311:C311&amp;" "))),"food"))))</f>
        <v>0</v>
      </c>
      <c r="E311" s="3">
        <v>18000</v>
      </c>
      <c r="F311" s="4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32"/>
        <v>119</v>
      </c>
      <c r="Q311">
        <f t="shared" si="33"/>
        <v>89.96</v>
      </c>
      <c r="R311" t="s">
        <v>8308</v>
      </c>
      <c r="S311" t="s">
        <v>8313</v>
      </c>
      <c r="T311" s="13">
        <f t="shared" si="34"/>
        <v>41134.751550925925</v>
      </c>
      <c r="U311" s="13">
        <f t="shared" si="35"/>
        <v>41155.751550925925</v>
      </c>
      <c r="V311">
        <f t="shared" si="36"/>
        <v>2012</v>
      </c>
      <c r="W311" t="str">
        <f t="shared" si="37"/>
        <v>documentary</v>
      </c>
      <c r="X311" t="str">
        <f t="shared" si="38"/>
        <v>ExceededGoal</v>
      </c>
      <c r="Y311" s="12" t="b">
        <f t="shared" si="39"/>
        <v>0</v>
      </c>
    </row>
    <row r="312" spans="1:25" ht="43.2" hidden="1">
      <c r="A312">
        <v>310</v>
      </c>
      <c r="B312" s="1" t="s">
        <v>311</v>
      </c>
      <c r="C312" s="1" t="s">
        <v>4420</v>
      </c>
      <c r="D312" s="21" t="b" cm="1">
        <f t="array" ref="D312">IF(OR(ISNUMBER(SEARCH({" COMEDY "," fun "," laugh ","hilarious"}," "&amp;B312:C312&amp;" "))),"Comedy",IF(OR(ISNUMBER(SEARCH({" sad "," thriller "," crime"," murder "," dark "," revenge "}," "&amp;B312:C312&amp;" "))),"thriller",IF(OR(ISNUMBER(SEARCH({" strange "," evil "," horror "," dark "," strange"}," "&amp;B312:C312&amp;" "))),"horror",IF(OR(ISNUMBER(SEARCH({" food "," kitchen "," yummy "," gourmet "," dining","bbq"}," "&amp;B312:C312&amp;" "))),"food"))))</f>
        <v>0</v>
      </c>
      <c r="E312" s="3">
        <v>1000</v>
      </c>
      <c r="F312" s="4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32"/>
        <v>104</v>
      </c>
      <c r="Q312">
        <f t="shared" si="33"/>
        <v>28.92</v>
      </c>
      <c r="R312" t="s">
        <v>8308</v>
      </c>
      <c r="S312" t="s">
        <v>8313</v>
      </c>
      <c r="T312" s="13">
        <f t="shared" si="34"/>
        <v>40821.183136574073</v>
      </c>
      <c r="U312" s="13">
        <f t="shared" si="35"/>
        <v>40836.083333333336</v>
      </c>
      <c r="V312">
        <f t="shared" si="36"/>
        <v>2011</v>
      </c>
      <c r="W312" t="str">
        <f t="shared" si="37"/>
        <v>documentary</v>
      </c>
      <c r="X312" t="str">
        <f t="shared" si="38"/>
        <v>ExceededGoal</v>
      </c>
      <c r="Y312" s="12" t="b">
        <f t="shared" si="39"/>
        <v>0</v>
      </c>
    </row>
    <row r="313" spans="1:25" ht="43.2" hidden="1">
      <c r="A313">
        <v>311</v>
      </c>
      <c r="B313" s="1" t="s">
        <v>312</v>
      </c>
      <c r="C313" s="1" t="s">
        <v>4421</v>
      </c>
      <c r="D313" s="21" t="b" cm="1">
        <f t="array" ref="D313">IF(OR(ISNUMBER(SEARCH({" COMEDY "," fun "," laugh ","hilarious"}," "&amp;B313:C313&amp;" "))),"Comedy",IF(OR(ISNUMBER(SEARCH({" sad "," thriller "," crime"," murder "," dark "," revenge "}," "&amp;B313:C313&amp;" "))),"thriller",IF(OR(ISNUMBER(SEARCH({" strange "," evil "," horror "," dark "," strange"}," "&amp;B313:C313&amp;" "))),"horror",IF(OR(ISNUMBER(SEARCH({" food "," kitchen "," yummy "," gourmet "," dining","bbq"}," "&amp;B313:C313&amp;" "))),"food"))))</f>
        <v>0</v>
      </c>
      <c r="E313" s="3">
        <v>20000</v>
      </c>
      <c r="F313" s="4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32"/>
        <v>104</v>
      </c>
      <c r="Q313">
        <f t="shared" si="33"/>
        <v>138.80000000000001</v>
      </c>
      <c r="R313" t="s">
        <v>8308</v>
      </c>
      <c r="S313" t="s">
        <v>8313</v>
      </c>
      <c r="T313" s="13">
        <f t="shared" si="34"/>
        <v>40868.219814814816</v>
      </c>
      <c r="U313" s="13">
        <f t="shared" si="35"/>
        <v>40909.332638888889</v>
      </c>
      <c r="V313">
        <f t="shared" si="36"/>
        <v>2011</v>
      </c>
      <c r="W313" t="str">
        <f t="shared" si="37"/>
        <v>documentary</v>
      </c>
      <c r="X313" t="str">
        <f t="shared" si="38"/>
        <v>ExceededGoal</v>
      </c>
      <c r="Y313" s="12" t="b">
        <f t="shared" si="39"/>
        <v>0</v>
      </c>
    </row>
    <row r="314" spans="1:25" ht="57.6" hidden="1">
      <c r="A314">
        <v>312</v>
      </c>
      <c r="B314" s="1" t="s">
        <v>313</v>
      </c>
      <c r="C314" s="1" t="s">
        <v>4422</v>
      </c>
      <c r="D314" s="21" t="b" cm="1">
        <f t="array" ref="D314">IF(OR(ISNUMBER(SEARCH({" COMEDY "," fun "," laugh ","hilarious"}," "&amp;B314:C314&amp;" "))),"Comedy",IF(OR(ISNUMBER(SEARCH({" sad "," thriller "," crime"," murder "," dark "," revenge "}," "&amp;B314:C314&amp;" "))),"thriller",IF(OR(ISNUMBER(SEARCH({" strange "," evil "," horror "," dark "," strange"}," "&amp;B314:C314&amp;" "))),"horror",IF(OR(ISNUMBER(SEARCH({" food "," kitchen "," yummy "," gourmet "," dining","bbq"}," "&amp;B314:C314&amp;" "))),"food"))))</f>
        <v>0</v>
      </c>
      <c r="E314" s="3">
        <v>8000</v>
      </c>
      <c r="F314" s="4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32"/>
        <v>112</v>
      </c>
      <c r="Q314">
        <f t="shared" si="33"/>
        <v>61.3</v>
      </c>
      <c r="R314" t="s">
        <v>8308</v>
      </c>
      <c r="S314" t="s">
        <v>8313</v>
      </c>
      <c r="T314" s="13">
        <f t="shared" si="34"/>
        <v>41348.877685185187</v>
      </c>
      <c r="U314" s="13">
        <f t="shared" si="35"/>
        <v>41378.877685185187</v>
      </c>
      <c r="V314">
        <f t="shared" si="36"/>
        <v>2013</v>
      </c>
      <c r="W314" t="str">
        <f t="shared" si="37"/>
        <v>documentary</v>
      </c>
      <c r="X314" t="str">
        <f t="shared" si="38"/>
        <v>ExceededGoal</v>
      </c>
      <c r="Y314" s="12" t="b">
        <f t="shared" si="39"/>
        <v>0</v>
      </c>
    </row>
    <row r="315" spans="1:25" ht="57.6" hidden="1">
      <c r="A315">
        <v>313</v>
      </c>
      <c r="B315" s="1" t="s">
        <v>314</v>
      </c>
      <c r="C315" s="1" t="s">
        <v>4423</v>
      </c>
      <c r="D315" s="21" t="b" cm="1">
        <f t="array" ref="D315">IF(OR(ISNUMBER(SEARCH({" COMEDY "," fun "," laugh ","hilarious"}," "&amp;B315:C315&amp;" "))),"Comedy",IF(OR(ISNUMBER(SEARCH({" sad "," thriller "," crime"," murder "," dark "," revenge "}," "&amp;B315:C315&amp;" "))),"thriller",IF(OR(ISNUMBER(SEARCH({" strange "," evil "," horror "," dark "," strange"}," "&amp;B315:C315&amp;" "))),"horror",IF(OR(ISNUMBER(SEARCH({" food "," kitchen "," yummy "," gourmet "," dining","bbq"}," "&amp;B315:C315&amp;" "))),"food"))))</f>
        <v>0</v>
      </c>
      <c r="E315" s="3">
        <v>17000</v>
      </c>
      <c r="F315" s="4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32"/>
        <v>105</v>
      </c>
      <c r="Q315">
        <f t="shared" si="33"/>
        <v>80.2</v>
      </c>
      <c r="R315" t="s">
        <v>8308</v>
      </c>
      <c r="S315" t="s">
        <v>8313</v>
      </c>
      <c r="T315" s="13">
        <f t="shared" si="34"/>
        <v>40357.227939814817</v>
      </c>
      <c r="U315" s="13">
        <f t="shared" si="35"/>
        <v>40401.665972222225</v>
      </c>
      <c r="V315">
        <f t="shared" si="36"/>
        <v>2010</v>
      </c>
      <c r="W315" t="str">
        <f t="shared" si="37"/>
        <v>documentary</v>
      </c>
      <c r="X315" t="str">
        <f t="shared" si="38"/>
        <v>ExceededGoal</v>
      </c>
      <c r="Y315" s="12" t="b">
        <f t="shared" si="39"/>
        <v>0</v>
      </c>
    </row>
    <row r="316" spans="1:25" ht="43.2" hidden="1">
      <c r="A316">
        <v>314</v>
      </c>
      <c r="B316" s="1" t="s">
        <v>315</v>
      </c>
      <c r="C316" s="1" t="s">
        <v>4424</v>
      </c>
      <c r="D316" s="21" t="b" cm="1">
        <f t="array" ref="D316">IF(OR(ISNUMBER(SEARCH({" COMEDY "," fun "," laugh ","hilarious"}," "&amp;B316:C316&amp;" "))),"Comedy",IF(OR(ISNUMBER(SEARCH({" sad "," thriller "," crime"," murder "," dark "," revenge "}," "&amp;B316:C316&amp;" "))),"thriller",IF(OR(ISNUMBER(SEARCH({" strange "," evil "," horror "," dark "," strange"}," "&amp;B316:C316&amp;" "))),"horror",IF(OR(ISNUMBER(SEARCH({" food "," kitchen "," yummy "," gourmet "," dining","bbq"}," "&amp;B316:C316&amp;" "))),"food"))))</f>
        <v>0</v>
      </c>
      <c r="E316" s="3">
        <v>1000</v>
      </c>
      <c r="F316" s="4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32"/>
        <v>385</v>
      </c>
      <c r="Q316">
        <f t="shared" si="33"/>
        <v>32.1</v>
      </c>
      <c r="R316" t="s">
        <v>8308</v>
      </c>
      <c r="S316" t="s">
        <v>8313</v>
      </c>
      <c r="T316" s="13">
        <f t="shared" si="34"/>
        <v>41304.833194444444</v>
      </c>
      <c r="U316" s="13">
        <f t="shared" si="35"/>
        <v>41334.833194444444</v>
      </c>
      <c r="V316">
        <f t="shared" si="36"/>
        <v>2013</v>
      </c>
      <c r="W316" t="str">
        <f t="shared" si="37"/>
        <v>documentary</v>
      </c>
      <c r="X316" t="str">
        <f t="shared" si="38"/>
        <v>ExceededGoal</v>
      </c>
      <c r="Y316" s="12" t="b">
        <f t="shared" si="39"/>
        <v>0</v>
      </c>
    </row>
    <row r="317" spans="1:25" ht="43.2" hidden="1">
      <c r="A317">
        <v>315</v>
      </c>
      <c r="B317" s="1" t="s">
        <v>316</v>
      </c>
      <c r="C317" s="1" t="s">
        <v>4425</v>
      </c>
      <c r="D317" s="21" t="b" cm="1">
        <f t="array" ref="D317">IF(OR(ISNUMBER(SEARCH({" COMEDY "," fun "," laugh ","hilarious"}," "&amp;B317:C317&amp;" "))),"Comedy",IF(OR(ISNUMBER(SEARCH({" sad "," thriller "," crime"," murder "," dark "," revenge "}," "&amp;B317:C317&amp;" "))),"thriller",IF(OR(ISNUMBER(SEARCH({" strange "," evil "," horror "," dark "," strange"}," "&amp;B317:C317&amp;" "))),"horror",IF(OR(ISNUMBER(SEARCH({" food "," kitchen "," yummy "," gourmet "," dining","bbq"}," "&amp;B317:C317&amp;" "))),"food"))))</f>
        <v>0</v>
      </c>
      <c r="E317" s="3">
        <v>25000</v>
      </c>
      <c r="F317" s="4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32"/>
        <v>101</v>
      </c>
      <c r="Q317">
        <f t="shared" si="33"/>
        <v>200.89</v>
      </c>
      <c r="R317" t="s">
        <v>8308</v>
      </c>
      <c r="S317" t="s">
        <v>8313</v>
      </c>
      <c r="T317" s="13">
        <f t="shared" si="34"/>
        <v>41113.77238425926</v>
      </c>
      <c r="U317" s="13">
        <f t="shared" si="35"/>
        <v>41143.77238425926</v>
      </c>
      <c r="V317">
        <f t="shared" si="36"/>
        <v>2012</v>
      </c>
      <c r="W317" t="str">
        <f t="shared" si="37"/>
        <v>documentary</v>
      </c>
      <c r="X317" t="str">
        <f t="shared" si="38"/>
        <v>ExceededGoal</v>
      </c>
      <c r="Y317" s="12" t="b">
        <f t="shared" si="39"/>
        <v>0</v>
      </c>
    </row>
    <row r="318" spans="1:25" ht="28.8" hidden="1">
      <c r="A318">
        <v>316</v>
      </c>
      <c r="B318" s="1" t="s">
        <v>317</v>
      </c>
      <c r="C318" s="1" t="s">
        <v>4426</v>
      </c>
      <c r="D318" s="21" t="b" cm="1">
        <f t="array" ref="D318">IF(OR(ISNUMBER(SEARCH({" COMEDY "," fun "," laugh ","hilarious"}," "&amp;B318:C318&amp;" "))),"Comedy",IF(OR(ISNUMBER(SEARCH({" sad "," thriller "," crime"," murder "," dark "," revenge "}," "&amp;B318:C318&amp;" "))),"thriller",IF(OR(ISNUMBER(SEARCH({" strange "," evil "," horror "," dark "," strange"}," "&amp;B318:C318&amp;" "))),"horror",IF(OR(ISNUMBER(SEARCH({" food "," kitchen "," yummy "," gourmet "," dining","bbq"}," "&amp;B318:C318&amp;" "))),"food"))))</f>
        <v>0</v>
      </c>
      <c r="E318" s="3">
        <v>15000</v>
      </c>
      <c r="F318" s="4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32"/>
        <v>114</v>
      </c>
      <c r="Q318">
        <f t="shared" si="33"/>
        <v>108.01</v>
      </c>
      <c r="R318" t="s">
        <v>8308</v>
      </c>
      <c r="S318" t="s">
        <v>8313</v>
      </c>
      <c r="T318" s="13">
        <f t="shared" si="34"/>
        <v>41950.923576388886</v>
      </c>
      <c r="U318" s="13">
        <f t="shared" si="35"/>
        <v>41984.207638888889</v>
      </c>
      <c r="V318">
        <f t="shared" si="36"/>
        <v>2014</v>
      </c>
      <c r="W318" t="str">
        <f t="shared" si="37"/>
        <v>documentary</v>
      </c>
      <c r="X318" t="str">
        <f t="shared" si="38"/>
        <v>ExceededGoal</v>
      </c>
      <c r="Y318" s="12" t="b">
        <f t="shared" si="39"/>
        <v>0</v>
      </c>
    </row>
    <row r="319" spans="1:25" ht="43.2" hidden="1">
      <c r="A319">
        <v>317</v>
      </c>
      <c r="B319" s="1" t="s">
        <v>318</v>
      </c>
      <c r="C319" s="1" t="s">
        <v>4427</v>
      </c>
      <c r="D319" s="21" t="b" cm="1">
        <f t="array" ref="D319">IF(OR(ISNUMBER(SEARCH({" COMEDY "," fun "," laugh ","hilarious"}," "&amp;B319:C319&amp;" "))),"Comedy",IF(OR(ISNUMBER(SEARCH({" sad "," thriller "," crime"," murder "," dark "," revenge "}," "&amp;B319:C319&amp;" "))),"thriller",IF(OR(ISNUMBER(SEARCH({" strange "," evil "," horror "," dark "," strange"}," "&amp;B319:C319&amp;" "))),"horror",IF(OR(ISNUMBER(SEARCH({" food "," kitchen "," yummy "," gourmet "," dining","bbq"}," "&amp;B319:C319&amp;" "))),"food"))))</f>
        <v>0</v>
      </c>
      <c r="E319" s="3">
        <v>30000</v>
      </c>
      <c r="F319" s="4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32"/>
        <v>101</v>
      </c>
      <c r="Q319">
        <f t="shared" si="33"/>
        <v>95.7</v>
      </c>
      <c r="R319" t="s">
        <v>8308</v>
      </c>
      <c r="S319" t="s">
        <v>8313</v>
      </c>
      <c r="T319" s="13">
        <f t="shared" si="34"/>
        <v>41589.676886574074</v>
      </c>
      <c r="U319" s="13">
        <f t="shared" si="35"/>
        <v>41619.676886574074</v>
      </c>
      <c r="V319">
        <f t="shared" si="36"/>
        <v>2013</v>
      </c>
      <c r="W319" t="str">
        <f t="shared" si="37"/>
        <v>documentary</v>
      </c>
      <c r="X319" t="str">
        <f t="shared" si="38"/>
        <v>ExceededGoal</v>
      </c>
      <c r="Y319" s="12" t="b">
        <f t="shared" si="39"/>
        <v>0</v>
      </c>
    </row>
    <row r="320" spans="1:25" ht="43.2" hidden="1">
      <c r="A320">
        <v>318</v>
      </c>
      <c r="B320" s="1" t="s">
        <v>319</v>
      </c>
      <c r="C320" s="1" t="s">
        <v>4428</v>
      </c>
      <c r="D320" s="21" t="b" cm="1">
        <f t="array" ref="D320">IF(OR(ISNUMBER(SEARCH({" COMEDY "," fun "," laugh ","hilarious"}," "&amp;B320:C320&amp;" "))),"Comedy",IF(OR(ISNUMBER(SEARCH({" sad "," thriller "," crime"," murder "," dark "," revenge "}," "&amp;B320:C320&amp;" "))),"thriller",IF(OR(ISNUMBER(SEARCH({" strange "," evil "," horror "," dark "," strange"}," "&amp;B320:C320&amp;" "))),"horror",IF(OR(ISNUMBER(SEARCH({" food "," kitchen "," yummy "," gourmet "," dining","bbq"}," "&amp;B320:C320&amp;" "))),"food"))))</f>
        <v>0</v>
      </c>
      <c r="E320" s="3">
        <v>5000</v>
      </c>
      <c r="F320" s="4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32"/>
        <v>283</v>
      </c>
      <c r="Q320">
        <f t="shared" si="33"/>
        <v>49.88</v>
      </c>
      <c r="R320" t="s">
        <v>8308</v>
      </c>
      <c r="S320" t="s">
        <v>8313</v>
      </c>
      <c r="T320" s="13">
        <f t="shared" si="34"/>
        <v>41330.038784722223</v>
      </c>
      <c r="U320" s="13">
        <f t="shared" si="35"/>
        <v>41359.997118055559</v>
      </c>
      <c r="V320">
        <f t="shared" si="36"/>
        <v>2013</v>
      </c>
      <c r="W320" t="str">
        <f t="shared" si="37"/>
        <v>documentary</v>
      </c>
      <c r="X320" t="str">
        <f t="shared" si="38"/>
        <v>ExceededGoal</v>
      </c>
      <c r="Y320" s="12" t="b">
        <f t="shared" si="39"/>
        <v>0</v>
      </c>
    </row>
    <row r="321" spans="1:25" ht="57.6" hidden="1">
      <c r="A321">
        <v>319</v>
      </c>
      <c r="B321" s="1" t="s">
        <v>320</v>
      </c>
      <c r="C321" s="1" t="s">
        <v>4429</v>
      </c>
      <c r="D321" s="21" t="b" cm="1">
        <f t="array" ref="D321">IF(OR(ISNUMBER(SEARCH({" COMEDY "," fun "," laugh ","hilarious"}," "&amp;B321:C321&amp;" "))),"Comedy",IF(OR(ISNUMBER(SEARCH({" sad "," thriller "," crime"," murder "," dark "," revenge "}," "&amp;B321:C321&amp;" "))),"thriller",IF(OR(ISNUMBER(SEARCH({" strange "," evil "," horror "," dark "," strange"}," "&amp;B321:C321&amp;" "))),"horror",IF(OR(ISNUMBER(SEARCH({" food "," kitchen "," yummy "," gourmet "," dining","bbq"}," "&amp;B321:C321&amp;" "))),"food"))))</f>
        <v>0</v>
      </c>
      <c r="E321" s="3">
        <v>5000</v>
      </c>
      <c r="F321" s="4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32"/>
        <v>113</v>
      </c>
      <c r="Q321">
        <f t="shared" si="33"/>
        <v>110.47</v>
      </c>
      <c r="R321" t="s">
        <v>8308</v>
      </c>
      <c r="S321" t="s">
        <v>8313</v>
      </c>
      <c r="T321" s="13">
        <f t="shared" si="34"/>
        <v>40123.83829861111</v>
      </c>
      <c r="U321" s="13">
        <f t="shared" si="35"/>
        <v>40211.332638888889</v>
      </c>
      <c r="V321">
        <f t="shared" si="36"/>
        <v>2009</v>
      </c>
      <c r="W321" t="str">
        <f t="shared" si="37"/>
        <v>documentary</v>
      </c>
      <c r="X321" t="str">
        <f t="shared" si="38"/>
        <v>ExceededGoal</v>
      </c>
      <c r="Y321" s="12" t="b">
        <f t="shared" si="39"/>
        <v>0</v>
      </c>
    </row>
    <row r="322" spans="1:25" ht="43.2" hidden="1">
      <c r="A322">
        <v>320</v>
      </c>
      <c r="B322" s="1" t="s">
        <v>321</v>
      </c>
      <c r="C322" s="1" t="s">
        <v>4430</v>
      </c>
      <c r="D322" s="21" t="b" cm="1">
        <f t="array" ref="D322">IF(OR(ISNUMBER(SEARCH({" COMEDY "," fun "," laugh ","hilarious"}," "&amp;B322:C322&amp;" "))),"Comedy",IF(OR(ISNUMBER(SEARCH({" sad "," thriller "," crime"," murder "," dark "," revenge "}," "&amp;B322:C322&amp;" "))),"thriller",IF(OR(ISNUMBER(SEARCH({" strange "," evil "," horror "," dark "," strange"}," "&amp;B322:C322&amp;" "))),"horror",IF(OR(ISNUMBER(SEARCH({" food "," kitchen "," yummy "," gourmet "," dining","bbq"}," "&amp;B322:C322&amp;" "))),"food"))))</f>
        <v>0</v>
      </c>
      <c r="E322" s="3">
        <v>20000</v>
      </c>
      <c r="F322" s="4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32"/>
        <v>107</v>
      </c>
      <c r="Q322">
        <f t="shared" si="33"/>
        <v>134.91</v>
      </c>
      <c r="R322" t="s">
        <v>8308</v>
      </c>
      <c r="S322" t="s">
        <v>8313</v>
      </c>
      <c r="T322" s="13">
        <f t="shared" si="34"/>
        <v>42331.551307870366</v>
      </c>
      <c r="U322" s="13">
        <f t="shared" si="35"/>
        <v>42360.958333333328</v>
      </c>
      <c r="V322">
        <f t="shared" si="36"/>
        <v>2015</v>
      </c>
      <c r="W322" t="str">
        <f t="shared" si="37"/>
        <v>documentary</v>
      </c>
      <c r="X322" t="str">
        <f t="shared" si="38"/>
        <v>ExceededGoal</v>
      </c>
      <c r="Y322" s="12" t="b">
        <f t="shared" si="39"/>
        <v>0</v>
      </c>
    </row>
    <row r="323" spans="1:25" ht="43.2" hidden="1">
      <c r="A323">
        <v>321</v>
      </c>
      <c r="B323" s="1" t="s">
        <v>322</v>
      </c>
      <c r="C323" s="1" t="s">
        <v>4431</v>
      </c>
      <c r="D323" s="21" t="b" cm="1">
        <f t="array" ref="D323">IF(OR(ISNUMBER(SEARCH({" COMEDY "," fun "," laugh ","hilarious"}," "&amp;B323:C323&amp;" "))),"Comedy",IF(OR(ISNUMBER(SEARCH({" sad "," thriller "," crime"," murder "," dark "," revenge "}," "&amp;B323:C323&amp;" "))),"thriller",IF(OR(ISNUMBER(SEARCH({" strange "," evil "," horror "," dark "," strange"}," "&amp;B323:C323&amp;" "))),"horror",IF(OR(ISNUMBER(SEARCH({" food "," kitchen "," yummy "," gourmet "," dining","bbq"}," "&amp;B323:C323&amp;" "))),"food"))))</f>
        <v>0</v>
      </c>
      <c r="E323" s="3">
        <v>35000</v>
      </c>
      <c r="F323" s="4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40">IFERROR(ROUND((F323/E323)*100,0),0)</f>
        <v>103</v>
      </c>
      <c r="Q323">
        <f t="shared" ref="Q323:Q386" si="41">IFERROR(ROUND(F323/M323,2),0)</f>
        <v>106.62</v>
      </c>
      <c r="R323" t="s">
        <v>8308</v>
      </c>
      <c r="S323" t="s">
        <v>8313</v>
      </c>
      <c r="T323" s="13">
        <f t="shared" ref="T323:T386" si="42">(((K323/60)/60)/24)+DATE(1970,1,1)</f>
        <v>42647.446597222224</v>
      </c>
      <c r="U323" s="13">
        <f t="shared" ref="U323:U386" si="43">(((J323/60)/60)/24)+DATE(1970,1,1)</f>
        <v>42682.488263888896</v>
      </c>
      <c r="V323">
        <f t="shared" ref="V323:V386" si="44">YEAR(T323)</f>
        <v>2016</v>
      </c>
      <c r="W323" t="str">
        <f t="shared" ref="W323:W386" si="45">IF(OR(S323="musical","space"),"Musical and Spaces",S323)</f>
        <v>documentary</v>
      </c>
      <c r="X323" t="str">
        <f t="shared" ref="X323:X386" si="46">IF(P323-100&gt;0,"ExceededGoal","UnderFunded")</f>
        <v>ExceededGoal</v>
      </c>
      <c r="Y323" s="12" t="b">
        <f t="shared" ref="Y323:Y386" si="47">IFERROR(IF(R323="theater",ROUND(F323/M323,2)),0)</f>
        <v>0</v>
      </c>
    </row>
    <row r="324" spans="1:25" ht="43.2" hidden="1">
      <c r="A324">
        <v>322</v>
      </c>
      <c r="B324" s="1" t="s">
        <v>323</v>
      </c>
      <c r="C324" s="1" t="s">
        <v>4432</v>
      </c>
      <c r="D324" s="21" t="b" cm="1">
        <f t="array" ref="D324">IF(OR(ISNUMBER(SEARCH({" COMEDY "," fun "," laugh ","hilarious"}," "&amp;B324:C324&amp;" "))),"Comedy",IF(OR(ISNUMBER(SEARCH({" sad "," thriller "," crime"," murder "," dark "," revenge "}," "&amp;B324:C324&amp;" "))),"thriller",IF(OR(ISNUMBER(SEARCH({" strange "," evil "," horror "," dark "," strange"}," "&amp;B324:C324&amp;" "))),"horror",IF(OR(ISNUMBER(SEARCH({" food "," kitchen "," yummy "," gourmet "," dining","bbq"}," "&amp;B324:C324&amp;" "))),"food"))))</f>
        <v>0</v>
      </c>
      <c r="E324" s="3">
        <v>25000</v>
      </c>
      <c r="F324" s="4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40"/>
        <v>108</v>
      </c>
      <c r="Q324">
        <f t="shared" si="41"/>
        <v>145.04</v>
      </c>
      <c r="R324" t="s">
        <v>8308</v>
      </c>
      <c r="S324" t="s">
        <v>8313</v>
      </c>
      <c r="T324" s="13">
        <f t="shared" si="42"/>
        <v>42473.57</v>
      </c>
      <c r="U324" s="13">
        <f t="shared" si="43"/>
        <v>42503.57</v>
      </c>
      <c r="V324">
        <f t="shared" si="44"/>
        <v>2016</v>
      </c>
      <c r="W324" t="str">
        <f t="shared" si="45"/>
        <v>documentary</v>
      </c>
      <c r="X324" t="str">
        <f t="shared" si="46"/>
        <v>ExceededGoal</v>
      </c>
      <c r="Y324" s="12" t="b">
        <f t="shared" si="47"/>
        <v>0</v>
      </c>
    </row>
    <row r="325" spans="1:25" ht="43.2" hidden="1">
      <c r="A325">
        <v>323</v>
      </c>
      <c r="B325" s="1" t="s">
        <v>324</v>
      </c>
      <c r="C325" s="1" t="s">
        <v>4433</v>
      </c>
      <c r="D325" s="21" t="b" cm="1">
        <f t="array" ref="D325">IF(OR(ISNUMBER(SEARCH({" COMEDY "," fun "," laugh ","hilarious"}," "&amp;B325:C325&amp;" "))),"Comedy",IF(OR(ISNUMBER(SEARCH({" sad "," thriller "," crime"," murder "," dark "," revenge "}," "&amp;B325:C325&amp;" "))),"thriller",IF(OR(ISNUMBER(SEARCH({" strange "," evil "," horror "," dark "," strange"}," "&amp;B325:C325&amp;" "))),"horror",IF(OR(ISNUMBER(SEARCH({" food "," kitchen "," yummy "," gourmet "," dining","bbq"}," "&amp;B325:C325&amp;" "))),"food"))))</f>
        <v>0</v>
      </c>
      <c r="E325" s="3">
        <v>5400</v>
      </c>
      <c r="F325" s="4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40"/>
        <v>123</v>
      </c>
      <c r="Q325">
        <f t="shared" si="41"/>
        <v>114.59</v>
      </c>
      <c r="R325" t="s">
        <v>8308</v>
      </c>
      <c r="S325" t="s">
        <v>8313</v>
      </c>
      <c r="T325" s="13">
        <f t="shared" si="42"/>
        <v>42697.32136574074</v>
      </c>
      <c r="U325" s="13">
        <f t="shared" si="43"/>
        <v>42725.332638888889</v>
      </c>
      <c r="V325">
        <f t="shared" si="44"/>
        <v>2016</v>
      </c>
      <c r="W325" t="str">
        <f t="shared" si="45"/>
        <v>documentary</v>
      </c>
      <c r="X325" t="str">
        <f t="shared" si="46"/>
        <v>ExceededGoal</v>
      </c>
      <c r="Y325" s="12" t="b">
        <f t="shared" si="47"/>
        <v>0</v>
      </c>
    </row>
    <row r="326" spans="1:25" ht="43.2" hidden="1">
      <c r="A326">
        <v>324</v>
      </c>
      <c r="B326" s="1" t="s">
        <v>325</v>
      </c>
      <c r="C326" s="1" t="s">
        <v>4434</v>
      </c>
      <c r="D326" s="21" t="b" cm="1">
        <f t="array" ref="D326">IF(OR(ISNUMBER(SEARCH({" COMEDY "," fun "," laugh ","hilarious"}," "&amp;B326:C326&amp;" "))),"Comedy",IF(OR(ISNUMBER(SEARCH({" sad "," thriller "," crime"," murder "," dark "," revenge "}," "&amp;B326:C326&amp;" "))),"thriller",IF(OR(ISNUMBER(SEARCH({" strange "," evil "," horror "," dark "," strange"}," "&amp;B326:C326&amp;" "))),"horror",IF(OR(ISNUMBER(SEARCH({" food "," kitchen "," yummy "," gourmet "," dining","bbq"}," "&amp;B326:C326&amp;" "))),"food"))))</f>
        <v>0</v>
      </c>
      <c r="E326" s="3">
        <v>8500</v>
      </c>
      <c r="F326" s="4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40"/>
        <v>102</v>
      </c>
      <c r="Q326">
        <f t="shared" si="41"/>
        <v>105.32</v>
      </c>
      <c r="R326" t="s">
        <v>8308</v>
      </c>
      <c r="S326" t="s">
        <v>8313</v>
      </c>
      <c r="T326" s="13">
        <f t="shared" si="42"/>
        <v>42184.626250000001</v>
      </c>
      <c r="U326" s="13">
        <f t="shared" si="43"/>
        <v>42217.626250000001</v>
      </c>
      <c r="V326">
        <f t="shared" si="44"/>
        <v>2015</v>
      </c>
      <c r="W326" t="str">
        <f t="shared" si="45"/>
        <v>documentary</v>
      </c>
      <c r="X326" t="str">
        <f t="shared" si="46"/>
        <v>ExceededGoal</v>
      </c>
      <c r="Y326" s="12" t="b">
        <f t="shared" si="47"/>
        <v>0</v>
      </c>
    </row>
    <row r="327" spans="1:25" ht="43.2" hidden="1">
      <c r="A327">
        <v>325</v>
      </c>
      <c r="B327" s="1" t="s">
        <v>326</v>
      </c>
      <c r="C327" s="1" t="s">
        <v>4435</v>
      </c>
      <c r="D327" s="21" t="b" cm="1">
        <f t="array" ref="D327">IF(OR(ISNUMBER(SEARCH({" COMEDY "," fun "," laugh ","hilarious"}," "&amp;B327:C327&amp;" "))),"Comedy",IF(OR(ISNUMBER(SEARCH({" sad "," thriller "," crime"," murder "," dark "," revenge "}," "&amp;B327:C327&amp;" "))),"thriller",IF(OR(ISNUMBER(SEARCH({" strange "," evil "," horror "," dark "," strange"}," "&amp;B327:C327&amp;" "))),"horror",IF(OR(ISNUMBER(SEARCH({" food "," kitchen "," yummy "," gourmet "," dining","bbq"}," "&amp;B327:C327&amp;" "))),"food"))))</f>
        <v>0</v>
      </c>
      <c r="E327" s="3">
        <v>50000</v>
      </c>
      <c r="F327" s="4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40"/>
        <v>104</v>
      </c>
      <c r="Q327">
        <f t="shared" si="41"/>
        <v>70.92</v>
      </c>
      <c r="R327" t="s">
        <v>8308</v>
      </c>
      <c r="S327" t="s">
        <v>8313</v>
      </c>
      <c r="T327" s="13">
        <f t="shared" si="42"/>
        <v>42689.187881944439</v>
      </c>
      <c r="U327" s="13">
        <f t="shared" si="43"/>
        <v>42724.187881944439</v>
      </c>
      <c r="V327">
        <f t="shared" si="44"/>
        <v>2016</v>
      </c>
      <c r="W327" t="str">
        <f t="shared" si="45"/>
        <v>documentary</v>
      </c>
      <c r="X327" t="str">
        <f t="shared" si="46"/>
        <v>ExceededGoal</v>
      </c>
      <c r="Y327" s="12" t="b">
        <f t="shared" si="47"/>
        <v>0</v>
      </c>
    </row>
    <row r="328" spans="1:25" ht="43.2" hidden="1">
      <c r="A328">
        <v>326</v>
      </c>
      <c r="B328" s="1" t="s">
        <v>327</v>
      </c>
      <c r="C328" s="1" t="s">
        <v>4436</v>
      </c>
      <c r="D328" s="21" t="b" cm="1">
        <f t="array" ref="D328">IF(OR(ISNUMBER(SEARCH({" COMEDY "," fun "," laugh ","hilarious"}," "&amp;B328:C328&amp;" "))),"Comedy",IF(OR(ISNUMBER(SEARCH({" sad "," thriller "," crime"," murder "," dark "," revenge "}," "&amp;B328:C328&amp;" "))),"thriller",IF(OR(ISNUMBER(SEARCH({" strange "," evil "," horror "," dark "," strange"}," "&amp;B328:C328&amp;" "))),"horror",IF(OR(ISNUMBER(SEARCH({" food "," kitchen "," yummy "," gourmet "," dining","bbq"}," "&amp;B328:C328&amp;" "))),"food"))))</f>
        <v>0</v>
      </c>
      <c r="E328" s="3">
        <v>150000</v>
      </c>
      <c r="F328" s="4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40"/>
        <v>113</v>
      </c>
      <c r="Q328">
        <f t="shared" si="41"/>
        <v>147.16999999999999</v>
      </c>
      <c r="R328" t="s">
        <v>8308</v>
      </c>
      <c r="S328" t="s">
        <v>8313</v>
      </c>
      <c r="T328" s="13">
        <f t="shared" si="42"/>
        <v>42775.314884259264</v>
      </c>
      <c r="U328" s="13">
        <f t="shared" si="43"/>
        <v>42808.956250000003</v>
      </c>
      <c r="V328">
        <f t="shared" si="44"/>
        <v>2017</v>
      </c>
      <c r="W328" t="str">
        <f t="shared" si="45"/>
        <v>documentary</v>
      </c>
      <c r="X328" t="str">
        <f t="shared" si="46"/>
        <v>ExceededGoal</v>
      </c>
      <c r="Y328" s="12" t="b">
        <f t="shared" si="47"/>
        <v>0</v>
      </c>
    </row>
    <row r="329" spans="1:25" ht="43.2" hidden="1">
      <c r="A329">
        <v>327</v>
      </c>
      <c r="B329" s="1" t="s">
        <v>328</v>
      </c>
      <c r="C329" s="1" t="s">
        <v>4437</v>
      </c>
      <c r="D329" s="21" t="b" cm="1">
        <f t="array" ref="D329">IF(OR(ISNUMBER(SEARCH({" COMEDY "," fun "," laugh ","hilarious"}," "&amp;B329:C329&amp;" "))),"Comedy",IF(OR(ISNUMBER(SEARCH({" sad "," thriller "," crime"," murder "," dark "," revenge "}," "&amp;B329:C329&amp;" "))),"thriller",IF(OR(ISNUMBER(SEARCH({" strange "," evil "," horror "," dark "," strange"}," "&amp;B329:C329&amp;" "))),"horror",IF(OR(ISNUMBER(SEARCH({" food "," kitchen "," yummy "," gourmet "," dining","bbq"}," "&amp;B329:C329&amp;" "))),"food"))))</f>
        <v>0</v>
      </c>
      <c r="E329" s="3">
        <v>4000</v>
      </c>
      <c r="F329" s="4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40"/>
        <v>136</v>
      </c>
      <c r="Q329">
        <f t="shared" si="41"/>
        <v>160.47</v>
      </c>
      <c r="R329" t="s">
        <v>8308</v>
      </c>
      <c r="S329" t="s">
        <v>8313</v>
      </c>
      <c r="T329" s="13">
        <f t="shared" si="42"/>
        <v>42058.235289351855</v>
      </c>
      <c r="U329" s="13">
        <f t="shared" si="43"/>
        <v>42085.333333333328</v>
      </c>
      <c r="V329">
        <f t="shared" si="44"/>
        <v>2015</v>
      </c>
      <c r="W329" t="str">
        <f t="shared" si="45"/>
        <v>documentary</v>
      </c>
      <c r="X329" t="str">
        <f t="shared" si="46"/>
        <v>ExceededGoal</v>
      </c>
      <c r="Y329" s="12" t="b">
        <f t="shared" si="47"/>
        <v>0</v>
      </c>
    </row>
    <row r="330" spans="1:25" ht="43.2" hidden="1">
      <c r="A330">
        <v>328</v>
      </c>
      <c r="B330" s="1" t="s">
        <v>329</v>
      </c>
      <c r="C330" s="1" t="s">
        <v>4438</v>
      </c>
      <c r="D330" s="21" t="b" cm="1">
        <f t="array" ref="D330">IF(OR(ISNUMBER(SEARCH({" COMEDY "," fun "," laugh ","hilarious"}," "&amp;B330:C330&amp;" "))),"Comedy",IF(OR(ISNUMBER(SEARCH({" sad "," thriller "," crime"," murder "," dark "," revenge "}," "&amp;B330:C330&amp;" "))),"thriller",IF(OR(ISNUMBER(SEARCH({" strange "," evil "," horror "," dark "," strange"}," "&amp;B330:C330&amp;" "))),"horror",IF(OR(ISNUMBER(SEARCH({" food "," kitchen "," yummy "," gourmet "," dining","bbq"}," "&amp;B330:C330&amp;" "))),"food"))))</f>
        <v>0</v>
      </c>
      <c r="E330" s="3">
        <v>75000</v>
      </c>
      <c r="F330" s="4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40"/>
        <v>104</v>
      </c>
      <c r="Q330">
        <f t="shared" si="41"/>
        <v>156.05000000000001</v>
      </c>
      <c r="R330" t="s">
        <v>8308</v>
      </c>
      <c r="S330" t="s">
        <v>8313</v>
      </c>
      <c r="T330" s="13">
        <f t="shared" si="42"/>
        <v>42278.946620370371</v>
      </c>
      <c r="U330" s="13">
        <f t="shared" si="43"/>
        <v>42309.166666666672</v>
      </c>
      <c r="V330">
        <f t="shared" si="44"/>
        <v>2015</v>
      </c>
      <c r="W330" t="str">
        <f t="shared" si="45"/>
        <v>documentary</v>
      </c>
      <c r="X330" t="str">
        <f t="shared" si="46"/>
        <v>ExceededGoal</v>
      </c>
      <c r="Y330" s="12" t="b">
        <f t="shared" si="47"/>
        <v>0</v>
      </c>
    </row>
    <row r="331" spans="1:25" ht="43.2" hidden="1">
      <c r="A331">
        <v>329</v>
      </c>
      <c r="B331" s="1" t="s">
        <v>330</v>
      </c>
      <c r="C331" s="1" t="s">
        <v>4439</v>
      </c>
      <c r="D331" s="21" t="b" cm="1">
        <f t="array" ref="D331">IF(OR(ISNUMBER(SEARCH({" COMEDY "," fun "," laugh ","hilarious"}," "&amp;B331:C331&amp;" "))),"Comedy",IF(OR(ISNUMBER(SEARCH({" sad "," thriller "," crime"," murder "," dark "," revenge "}," "&amp;B331:C331&amp;" "))),"thriller",IF(OR(ISNUMBER(SEARCH({" strange "," evil "," horror "," dark "," strange"}," "&amp;B331:C331&amp;" "))),"horror",IF(OR(ISNUMBER(SEARCH({" food "," kitchen "," yummy "," gourmet "," dining","bbq"}," "&amp;B331:C331&amp;" "))),"food"))))</f>
        <v>0</v>
      </c>
      <c r="E331" s="3">
        <v>10000</v>
      </c>
      <c r="F331" s="4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40"/>
        <v>106</v>
      </c>
      <c r="Q331">
        <f t="shared" si="41"/>
        <v>63.17</v>
      </c>
      <c r="R331" t="s">
        <v>8308</v>
      </c>
      <c r="S331" t="s">
        <v>8313</v>
      </c>
      <c r="T331" s="13">
        <f t="shared" si="42"/>
        <v>42291.46674768519</v>
      </c>
      <c r="U331" s="13">
        <f t="shared" si="43"/>
        <v>42315.166666666672</v>
      </c>
      <c r="V331">
        <f t="shared" si="44"/>
        <v>2015</v>
      </c>
      <c r="W331" t="str">
        <f t="shared" si="45"/>
        <v>documentary</v>
      </c>
      <c r="X331" t="str">
        <f t="shared" si="46"/>
        <v>ExceededGoal</v>
      </c>
      <c r="Y331" s="12" t="b">
        <f t="shared" si="47"/>
        <v>0</v>
      </c>
    </row>
    <row r="332" spans="1:25" ht="43.2" hidden="1">
      <c r="A332">
        <v>330</v>
      </c>
      <c r="B332" s="1" t="s">
        <v>331</v>
      </c>
      <c r="C332" s="1" t="s">
        <v>4440</v>
      </c>
      <c r="D332" s="21" t="b" cm="1">
        <f t="array" ref="D332">IF(OR(ISNUMBER(SEARCH({" COMEDY "," fun "," laugh ","hilarious"}," "&amp;B332:C332&amp;" "))),"Comedy",IF(OR(ISNUMBER(SEARCH({" sad "," thriller "," crime"," murder "," dark "," revenge "}," "&amp;B332:C332&amp;" "))),"thriller",IF(OR(ISNUMBER(SEARCH({" strange "," evil "," horror "," dark "," strange"}," "&amp;B332:C332&amp;" "))),"horror",IF(OR(ISNUMBER(SEARCH({" food "," kitchen "," yummy "," gourmet "," dining","bbq"}," "&amp;B332:C332&amp;" "))),"food"))))</f>
        <v>0</v>
      </c>
      <c r="E332" s="3">
        <v>35000</v>
      </c>
      <c r="F332" s="4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40"/>
        <v>102</v>
      </c>
      <c r="Q332">
        <f t="shared" si="41"/>
        <v>104.82</v>
      </c>
      <c r="R332" t="s">
        <v>8308</v>
      </c>
      <c r="S332" t="s">
        <v>8313</v>
      </c>
      <c r="T332" s="13">
        <f t="shared" si="42"/>
        <v>41379.515775462962</v>
      </c>
      <c r="U332" s="13">
        <f t="shared" si="43"/>
        <v>41411.165972222225</v>
      </c>
      <c r="V332">
        <f t="shared" si="44"/>
        <v>2013</v>
      </c>
      <c r="W332" t="str">
        <f t="shared" si="45"/>
        <v>documentary</v>
      </c>
      <c r="X332" t="str">
        <f t="shared" si="46"/>
        <v>ExceededGoal</v>
      </c>
      <c r="Y332" s="12" t="b">
        <f t="shared" si="47"/>
        <v>0</v>
      </c>
    </row>
    <row r="333" spans="1:25" ht="43.2" hidden="1">
      <c r="A333">
        <v>331</v>
      </c>
      <c r="B333" s="1" t="s">
        <v>332</v>
      </c>
      <c r="C333" s="1" t="s">
        <v>4441</v>
      </c>
      <c r="D333" s="21" t="b" cm="1">
        <f t="array" ref="D333">IF(OR(ISNUMBER(SEARCH({" COMEDY "," fun "," laugh ","hilarious"}," "&amp;B333:C333&amp;" "))),"Comedy",IF(OR(ISNUMBER(SEARCH({" sad "," thriller "," crime"," murder "," dark "," revenge "}," "&amp;B333:C333&amp;" "))),"thriller",IF(OR(ISNUMBER(SEARCH({" strange "," evil "," horror "," dark "," strange"}," "&amp;B333:C333&amp;" "))),"horror",IF(OR(ISNUMBER(SEARCH({" food "," kitchen "," yummy "," gourmet "," dining","bbq"}," "&amp;B333:C333&amp;" "))),"food"))))</f>
        <v>0</v>
      </c>
      <c r="E333" s="3">
        <v>40000</v>
      </c>
      <c r="F333" s="4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40"/>
        <v>107</v>
      </c>
      <c r="Q333">
        <f t="shared" si="41"/>
        <v>97.36</v>
      </c>
      <c r="R333" t="s">
        <v>8308</v>
      </c>
      <c r="S333" t="s">
        <v>8313</v>
      </c>
      <c r="T333" s="13">
        <f t="shared" si="42"/>
        <v>42507.581412037034</v>
      </c>
      <c r="U333" s="13">
        <f t="shared" si="43"/>
        <v>42538.581412037034</v>
      </c>
      <c r="V333">
        <f t="shared" si="44"/>
        <v>2016</v>
      </c>
      <c r="W333" t="str">
        <f t="shared" si="45"/>
        <v>documentary</v>
      </c>
      <c r="X333" t="str">
        <f t="shared" si="46"/>
        <v>ExceededGoal</v>
      </c>
      <c r="Y333" s="12" t="b">
        <f t="shared" si="47"/>
        <v>0</v>
      </c>
    </row>
    <row r="334" spans="1:25" ht="43.2" hidden="1">
      <c r="A334">
        <v>332</v>
      </c>
      <c r="B334" s="1" t="s">
        <v>333</v>
      </c>
      <c r="C334" s="1" t="s">
        <v>4442</v>
      </c>
      <c r="D334" s="21" t="b" cm="1">
        <f t="array" ref="D334">IF(OR(ISNUMBER(SEARCH({" COMEDY "," fun "," laugh ","hilarious"}," "&amp;B334:C334&amp;" "))),"Comedy",IF(OR(ISNUMBER(SEARCH({" sad "," thriller "," crime"," murder "," dark "," revenge "}," "&amp;B334:C334&amp;" "))),"thriller",IF(OR(ISNUMBER(SEARCH({" strange "," evil "," horror "," dark "," strange"}," "&amp;B334:C334&amp;" "))),"horror",IF(OR(ISNUMBER(SEARCH({" food "," kitchen "," yummy "," gourmet "," dining","bbq"}," "&amp;B334:C334&amp;" "))),"food"))))</f>
        <v>0</v>
      </c>
      <c r="E334" s="3">
        <v>100000</v>
      </c>
      <c r="F334" s="4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40"/>
        <v>113</v>
      </c>
      <c r="Q334">
        <f t="shared" si="41"/>
        <v>203.63</v>
      </c>
      <c r="R334" t="s">
        <v>8308</v>
      </c>
      <c r="S334" t="s">
        <v>8313</v>
      </c>
      <c r="T334" s="13">
        <f t="shared" si="42"/>
        <v>42263.680289351847</v>
      </c>
      <c r="U334" s="13">
        <f t="shared" si="43"/>
        <v>42305.333333333328</v>
      </c>
      <c r="V334">
        <f t="shared" si="44"/>
        <v>2015</v>
      </c>
      <c r="W334" t="str">
        <f t="shared" si="45"/>
        <v>documentary</v>
      </c>
      <c r="X334" t="str">
        <f t="shared" si="46"/>
        <v>ExceededGoal</v>
      </c>
      <c r="Y334" s="12" t="b">
        <f t="shared" si="47"/>
        <v>0</v>
      </c>
    </row>
    <row r="335" spans="1:25" ht="43.2" hidden="1">
      <c r="A335">
        <v>333</v>
      </c>
      <c r="B335" s="1" t="s">
        <v>334</v>
      </c>
      <c r="C335" s="1" t="s">
        <v>4443</v>
      </c>
      <c r="D335" s="21" t="str" cm="1">
        <f t="array" ref="D335">IF(OR(ISNUMBER(SEARCH({" COMEDY "," fun "," laugh ","hilarious"}," "&amp;B335:C335&amp;" "))),"Comedy",IF(OR(ISNUMBER(SEARCH({" sad "," thriller "," crime"," murder "," dark "," revenge "}," "&amp;B335:C335&amp;" "))),"thriller",IF(OR(ISNUMBER(SEARCH({" strange "," evil "," horror "," dark "," strange"}," "&amp;B335:C335&amp;" "))),"horror",IF(OR(ISNUMBER(SEARCH({" food "," kitchen "," yummy "," gourmet "," dining","bbq"}," "&amp;B335:C335&amp;" "))),"food"))))</f>
        <v>food</v>
      </c>
      <c r="E335" s="3">
        <v>40000</v>
      </c>
      <c r="F335" s="4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40"/>
        <v>125</v>
      </c>
      <c r="Q335">
        <f t="shared" si="41"/>
        <v>188.31</v>
      </c>
      <c r="R335" t="s">
        <v>8308</v>
      </c>
      <c r="S335" t="s">
        <v>8313</v>
      </c>
      <c r="T335" s="13">
        <f t="shared" si="42"/>
        <v>42437.636469907404</v>
      </c>
      <c r="U335" s="13">
        <f t="shared" si="43"/>
        <v>42467.59480324074</v>
      </c>
      <c r="V335">
        <f t="shared" si="44"/>
        <v>2016</v>
      </c>
      <c r="W335" t="str">
        <f t="shared" si="45"/>
        <v>documentary</v>
      </c>
      <c r="X335" t="str">
        <f t="shared" si="46"/>
        <v>ExceededGoal</v>
      </c>
      <c r="Y335" s="12" t="b">
        <f t="shared" si="47"/>
        <v>0</v>
      </c>
    </row>
    <row r="336" spans="1:25" ht="57.6" hidden="1">
      <c r="A336">
        <v>334</v>
      </c>
      <c r="B336" s="1" t="s">
        <v>335</v>
      </c>
      <c r="C336" s="1" t="s">
        <v>4444</v>
      </c>
      <c r="D336" s="21" t="b" cm="1">
        <f t="array" ref="D336">IF(OR(ISNUMBER(SEARCH({" COMEDY "," fun "," laugh ","hilarious"}," "&amp;B336:C336&amp;" "))),"Comedy",IF(OR(ISNUMBER(SEARCH({" sad "," thriller "," crime"," murder "," dark "," revenge "}," "&amp;B336:C336&amp;" "))),"thriller",IF(OR(ISNUMBER(SEARCH({" strange "," evil "," horror "," dark "," strange"}," "&amp;B336:C336&amp;" "))),"horror",IF(OR(ISNUMBER(SEARCH({" food "," kitchen "," yummy "," gourmet "," dining","bbq"}," "&amp;B336:C336&amp;" "))),"food"))))</f>
        <v>0</v>
      </c>
      <c r="E336" s="3">
        <v>10000</v>
      </c>
      <c r="F336" s="4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40"/>
        <v>101</v>
      </c>
      <c r="Q336">
        <f t="shared" si="41"/>
        <v>146.65</v>
      </c>
      <c r="R336" t="s">
        <v>8308</v>
      </c>
      <c r="S336" t="s">
        <v>8313</v>
      </c>
      <c r="T336" s="13">
        <f t="shared" si="42"/>
        <v>42101.682372685187</v>
      </c>
      <c r="U336" s="13">
        <f t="shared" si="43"/>
        <v>42139.791666666672</v>
      </c>
      <c r="V336">
        <f t="shared" si="44"/>
        <v>2015</v>
      </c>
      <c r="W336" t="str">
        <f t="shared" si="45"/>
        <v>documentary</v>
      </c>
      <c r="X336" t="str">
        <f t="shared" si="46"/>
        <v>ExceededGoal</v>
      </c>
      <c r="Y336" s="12" t="b">
        <f t="shared" si="47"/>
        <v>0</v>
      </c>
    </row>
    <row r="337" spans="1:25" ht="43.2" hidden="1">
      <c r="A337">
        <v>335</v>
      </c>
      <c r="B337" s="1" t="s">
        <v>336</v>
      </c>
      <c r="C337" s="1" t="s">
        <v>4445</v>
      </c>
      <c r="D337" s="21" t="b" cm="1">
        <f t="array" ref="D337">IF(OR(ISNUMBER(SEARCH({" COMEDY "," fun "," laugh ","hilarious"}," "&amp;B337:C337&amp;" "))),"Comedy",IF(OR(ISNUMBER(SEARCH({" sad "," thriller "," crime"," murder "," dark "," revenge "}," "&amp;B337:C337&amp;" "))),"thriller",IF(OR(ISNUMBER(SEARCH({" strange "," evil "," horror "," dark "," strange"}," "&amp;B337:C337&amp;" "))),"horror",IF(OR(ISNUMBER(SEARCH({" food "," kitchen "," yummy "," gourmet "," dining","bbq"}," "&amp;B337:C337&amp;" "))),"food"))))</f>
        <v>0</v>
      </c>
      <c r="E337" s="3">
        <v>8500</v>
      </c>
      <c r="F337" s="4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40"/>
        <v>103</v>
      </c>
      <c r="Q337">
        <f t="shared" si="41"/>
        <v>109.19</v>
      </c>
      <c r="R337" t="s">
        <v>8308</v>
      </c>
      <c r="S337" t="s">
        <v>8313</v>
      </c>
      <c r="T337" s="13">
        <f t="shared" si="42"/>
        <v>42101.737442129626</v>
      </c>
      <c r="U337" s="13">
        <f t="shared" si="43"/>
        <v>42132.916666666672</v>
      </c>
      <c r="V337">
        <f t="shared" si="44"/>
        <v>2015</v>
      </c>
      <c r="W337" t="str">
        <f t="shared" si="45"/>
        <v>documentary</v>
      </c>
      <c r="X337" t="str">
        <f t="shared" si="46"/>
        <v>ExceededGoal</v>
      </c>
      <c r="Y337" s="12" t="b">
        <f t="shared" si="47"/>
        <v>0</v>
      </c>
    </row>
    <row r="338" spans="1:25" ht="43.2" hidden="1">
      <c r="A338">
        <v>336</v>
      </c>
      <c r="B338" s="1" t="s">
        <v>337</v>
      </c>
      <c r="C338" s="1" t="s">
        <v>4446</v>
      </c>
      <c r="D338" s="21" t="b" cm="1">
        <f t="array" ref="D338">IF(OR(ISNUMBER(SEARCH({" COMEDY "," fun "," laugh ","hilarious"}," "&amp;B338:C338&amp;" "))),"Comedy",IF(OR(ISNUMBER(SEARCH({" sad "," thriller "," crime"," murder "," dark "," revenge "}," "&amp;B338:C338&amp;" "))),"thriller",IF(OR(ISNUMBER(SEARCH({" strange "," evil "," horror "," dark "," strange"}," "&amp;B338:C338&amp;" "))),"horror",IF(OR(ISNUMBER(SEARCH({" food "," kitchen "," yummy "," gourmet "," dining","bbq"}," "&amp;B338:C338&amp;" "))),"food"))))</f>
        <v>0</v>
      </c>
      <c r="E338" s="3">
        <v>25000</v>
      </c>
      <c r="F338" s="4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40"/>
        <v>117</v>
      </c>
      <c r="Q338">
        <f t="shared" si="41"/>
        <v>59.25</v>
      </c>
      <c r="R338" t="s">
        <v>8308</v>
      </c>
      <c r="S338" t="s">
        <v>8313</v>
      </c>
      <c r="T338" s="13">
        <f t="shared" si="42"/>
        <v>42291.596273148149</v>
      </c>
      <c r="U338" s="13">
        <f t="shared" si="43"/>
        <v>42321.637939814813</v>
      </c>
      <c r="V338">
        <f t="shared" si="44"/>
        <v>2015</v>
      </c>
      <c r="W338" t="str">
        <f t="shared" si="45"/>
        <v>documentary</v>
      </c>
      <c r="X338" t="str">
        <f t="shared" si="46"/>
        <v>ExceededGoal</v>
      </c>
      <c r="Y338" s="12" t="b">
        <f t="shared" si="47"/>
        <v>0</v>
      </c>
    </row>
    <row r="339" spans="1:25" ht="43.2" hidden="1">
      <c r="A339">
        <v>337</v>
      </c>
      <c r="B339" s="1" t="s">
        <v>338</v>
      </c>
      <c r="C339" s="1" t="s">
        <v>4447</v>
      </c>
      <c r="D339" s="21" t="b" cm="1">
        <f t="array" ref="D339">IF(OR(ISNUMBER(SEARCH({" COMEDY "," fun "," laugh ","hilarious"}," "&amp;B339:C339&amp;" "))),"Comedy",IF(OR(ISNUMBER(SEARCH({" sad "," thriller "," crime"," murder "," dark "," revenge "}," "&amp;B339:C339&amp;" "))),"thriller",IF(OR(ISNUMBER(SEARCH({" strange "," evil "," horror "," dark "," strange"}," "&amp;B339:C339&amp;" "))),"horror",IF(OR(ISNUMBER(SEARCH({" food "," kitchen "," yummy "," gourmet "," dining","bbq"}," "&amp;B339:C339&amp;" "))),"food"))))</f>
        <v>0</v>
      </c>
      <c r="E339" s="3">
        <v>3000</v>
      </c>
      <c r="F339" s="4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40"/>
        <v>101</v>
      </c>
      <c r="Q339">
        <f t="shared" si="41"/>
        <v>97.9</v>
      </c>
      <c r="R339" t="s">
        <v>8308</v>
      </c>
      <c r="S339" t="s">
        <v>8313</v>
      </c>
      <c r="T339" s="13">
        <f t="shared" si="42"/>
        <v>42047.128564814819</v>
      </c>
      <c r="U339" s="13">
        <f t="shared" si="43"/>
        <v>42077.086898148147</v>
      </c>
      <c r="V339">
        <f t="shared" si="44"/>
        <v>2015</v>
      </c>
      <c r="W339" t="str">
        <f t="shared" si="45"/>
        <v>documentary</v>
      </c>
      <c r="X339" t="str">
        <f t="shared" si="46"/>
        <v>ExceededGoal</v>
      </c>
      <c r="Y339" s="12" t="b">
        <f t="shared" si="47"/>
        <v>0</v>
      </c>
    </row>
    <row r="340" spans="1:25" ht="43.2" hidden="1">
      <c r="A340">
        <v>338</v>
      </c>
      <c r="B340" s="1" t="s">
        <v>339</v>
      </c>
      <c r="C340" s="1" t="s">
        <v>4448</v>
      </c>
      <c r="D340" s="21" t="b" cm="1">
        <f t="array" ref="D340">IF(OR(ISNUMBER(SEARCH({" COMEDY "," fun "," laugh ","hilarious"}," "&amp;B340:C340&amp;" "))),"Comedy",IF(OR(ISNUMBER(SEARCH({" sad "," thriller "," crime"," murder "," dark "," revenge "}," "&amp;B340:C340&amp;" "))),"thriller",IF(OR(ISNUMBER(SEARCH({" strange "," evil "," horror "," dark "," strange"}," "&amp;B340:C340&amp;" "))),"horror",IF(OR(ISNUMBER(SEARCH({" food "," kitchen "," yummy "," gourmet "," dining","bbq"}," "&amp;B340:C340&amp;" "))),"food"))))</f>
        <v>0</v>
      </c>
      <c r="E340" s="3">
        <v>15000</v>
      </c>
      <c r="F340" s="4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40"/>
        <v>110</v>
      </c>
      <c r="Q340">
        <f t="shared" si="41"/>
        <v>70</v>
      </c>
      <c r="R340" t="s">
        <v>8308</v>
      </c>
      <c r="S340" t="s">
        <v>8313</v>
      </c>
      <c r="T340" s="13">
        <f t="shared" si="42"/>
        <v>42559.755671296298</v>
      </c>
      <c r="U340" s="13">
        <f t="shared" si="43"/>
        <v>42616.041666666672</v>
      </c>
      <c r="V340">
        <f t="shared" si="44"/>
        <v>2016</v>
      </c>
      <c r="W340" t="str">
        <f t="shared" si="45"/>
        <v>documentary</v>
      </c>
      <c r="X340" t="str">
        <f t="shared" si="46"/>
        <v>ExceededGoal</v>
      </c>
      <c r="Y340" s="12" t="b">
        <f t="shared" si="47"/>
        <v>0</v>
      </c>
    </row>
    <row r="341" spans="1:25" ht="43.2" hidden="1">
      <c r="A341">
        <v>339</v>
      </c>
      <c r="B341" s="1" t="s">
        <v>340</v>
      </c>
      <c r="C341" s="1" t="s">
        <v>4449</v>
      </c>
      <c r="D341" s="21" t="b" cm="1">
        <f t="array" ref="D341">IF(OR(ISNUMBER(SEARCH({" COMEDY "," fun "," laugh ","hilarious"}," "&amp;B341:C341&amp;" "))),"Comedy",IF(OR(ISNUMBER(SEARCH({" sad "," thriller "," crime"," murder "," dark "," revenge "}," "&amp;B341:C341&amp;" "))),"thriller",IF(OR(ISNUMBER(SEARCH({" strange "," evil "," horror "," dark "," strange"}," "&amp;B341:C341&amp;" "))),"horror",IF(OR(ISNUMBER(SEARCH({" food "," kitchen "," yummy "," gourmet "," dining","bbq"}," "&amp;B341:C341&amp;" "))),"food"))))</f>
        <v>0</v>
      </c>
      <c r="E341" s="3">
        <v>6000</v>
      </c>
      <c r="F341" s="4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40"/>
        <v>108</v>
      </c>
      <c r="Q341">
        <f t="shared" si="41"/>
        <v>72.87</v>
      </c>
      <c r="R341" t="s">
        <v>8308</v>
      </c>
      <c r="S341" t="s">
        <v>8313</v>
      </c>
      <c r="T341" s="13">
        <f t="shared" si="42"/>
        <v>42093.760046296295</v>
      </c>
      <c r="U341" s="13">
        <f t="shared" si="43"/>
        <v>42123.760046296295</v>
      </c>
      <c r="V341">
        <f t="shared" si="44"/>
        <v>2015</v>
      </c>
      <c r="W341" t="str">
        <f t="shared" si="45"/>
        <v>documentary</v>
      </c>
      <c r="X341" t="str">
        <f t="shared" si="46"/>
        <v>ExceededGoal</v>
      </c>
      <c r="Y341" s="12" t="b">
        <f t="shared" si="47"/>
        <v>0</v>
      </c>
    </row>
    <row r="342" spans="1:25" ht="43.2" hidden="1">
      <c r="A342">
        <v>340</v>
      </c>
      <c r="B342" s="1" t="s">
        <v>341</v>
      </c>
      <c r="C342" s="1" t="s">
        <v>4450</v>
      </c>
      <c r="D342" s="21" t="b" cm="1">
        <f t="array" ref="D342">IF(OR(ISNUMBER(SEARCH({" COMEDY "," fun "," laugh ","hilarious"}," "&amp;B342:C342&amp;" "))),"Comedy",IF(OR(ISNUMBER(SEARCH({" sad "," thriller "," crime"," murder "," dark "," revenge "}," "&amp;B342:C342&amp;" "))),"thriller",IF(OR(ISNUMBER(SEARCH({" strange "," evil "," horror "," dark "," strange"}," "&amp;B342:C342&amp;" "))),"horror",IF(OR(ISNUMBER(SEARCH({" food "," kitchen "," yummy "," gourmet "," dining","bbq"}," "&amp;B342:C342&amp;" "))),"food"))))</f>
        <v>0</v>
      </c>
      <c r="E342" s="3">
        <v>35000</v>
      </c>
      <c r="F342" s="4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40"/>
        <v>125</v>
      </c>
      <c r="Q342">
        <f t="shared" si="41"/>
        <v>146.35</v>
      </c>
      <c r="R342" t="s">
        <v>8308</v>
      </c>
      <c r="S342" t="s">
        <v>8313</v>
      </c>
      <c r="T342" s="13">
        <f t="shared" si="42"/>
        <v>42772.669062500005</v>
      </c>
      <c r="U342" s="13">
        <f t="shared" si="43"/>
        <v>42802.875</v>
      </c>
      <c r="V342">
        <f t="shared" si="44"/>
        <v>2017</v>
      </c>
      <c r="W342" t="str">
        <f t="shared" si="45"/>
        <v>documentary</v>
      </c>
      <c r="X342" t="str">
        <f t="shared" si="46"/>
        <v>ExceededGoal</v>
      </c>
      <c r="Y342" s="12" t="b">
        <f t="shared" si="47"/>
        <v>0</v>
      </c>
    </row>
    <row r="343" spans="1:25" ht="43.2" hidden="1">
      <c r="A343">
        <v>341</v>
      </c>
      <c r="B343" s="1" t="s">
        <v>342</v>
      </c>
      <c r="C343" s="1" t="s">
        <v>4451</v>
      </c>
      <c r="D343" s="21" t="b" cm="1">
        <f t="array" ref="D343">IF(OR(ISNUMBER(SEARCH({" COMEDY "," fun "," laugh ","hilarious"}," "&amp;B343:C343&amp;" "))),"Comedy",IF(OR(ISNUMBER(SEARCH({" sad "," thriller "," crime"," murder "," dark "," revenge "}," "&amp;B343:C343&amp;" "))),"thriller",IF(OR(ISNUMBER(SEARCH({" strange "," evil "," horror "," dark "," strange"}," "&amp;B343:C343&amp;" "))),"horror",IF(OR(ISNUMBER(SEARCH({" food "," kitchen "," yummy "," gourmet "," dining","bbq"}," "&amp;B343:C343&amp;" "))),"food"))))</f>
        <v>0</v>
      </c>
      <c r="E343" s="3">
        <v>3500</v>
      </c>
      <c r="F343" s="4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40"/>
        <v>107</v>
      </c>
      <c r="Q343">
        <f t="shared" si="41"/>
        <v>67.91</v>
      </c>
      <c r="R343" t="s">
        <v>8308</v>
      </c>
      <c r="S343" t="s">
        <v>8313</v>
      </c>
      <c r="T343" s="13">
        <f t="shared" si="42"/>
        <v>41894.879606481481</v>
      </c>
      <c r="U343" s="13">
        <f t="shared" si="43"/>
        <v>41913.165972222225</v>
      </c>
      <c r="V343">
        <f t="shared" si="44"/>
        <v>2014</v>
      </c>
      <c r="W343" t="str">
        <f t="shared" si="45"/>
        <v>documentary</v>
      </c>
      <c r="X343" t="str">
        <f t="shared" si="46"/>
        <v>ExceededGoal</v>
      </c>
      <c r="Y343" s="12" t="b">
        <f t="shared" si="47"/>
        <v>0</v>
      </c>
    </row>
    <row r="344" spans="1:25" ht="28.8" hidden="1">
      <c r="A344">
        <v>342</v>
      </c>
      <c r="B344" s="1" t="s">
        <v>343</v>
      </c>
      <c r="C344" s="1" t="s">
        <v>4452</v>
      </c>
      <c r="D344" s="21" t="b" cm="1">
        <f t="array" ref="D344">IF(OR(ISNUMBER(SEARCH({" COMEDY "," fun "," laugh ","hilarious"}," "&amp;B344:C344&amp;" "))),"Comedy",IF(OR(ISNUMBER(SEARCH({" sad "," thriller "," crime"," murder "," dark "," revenge "}," "&amp;B344:C344&amp;" "))),"thriller",IF(OR(ISNUMBER(SEARCH({" strange "," evil "," horror "," dark "," strange"}," "&amp;B344:C344&amp;" "))),"horror",IF(OR(ISNUMBER(SEARCH({" food "," kitchen "," yummy "," gourmet "," dining","bbq"}," "&amp;B344:C344&amp;" "))),"food"))))</f>
        <v>0</v>
      </c>
      <c r="E344" s="3">
        <v>55000</v>
      </c>
      <c r="F344" s="4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40"/>
        <v>100</v>
      </c>
      <c r="Q344">
        <f t="shared" si="41"/>
        <v>169.85</v>
      </c>
      <c r="R344" t="s">
        <v>8308</v>
      </c>
      <c r="S344" t="s">
        <v>8313</v>
      </c>
      <c r="T344" s="13">
        <f t="shared" si="42"/>
        <v>42459.780844907407</v>
      </c>
      <c r="U344" s="13">
        <f t="shared" si="43"/>
        <v>42489.780844907407</v>
      </c>
      <c r="V344">
        <f t="shared" si="44"/>
        <v>2016</v>
      </c>
      <c r="W344" t="str">
        <f t="shared" si="45"/>
        <v>documentary</v>
      </c>
      <c r="X344" t="str">
        <f t="shared" si="46"/>
        <v>UnderFunded</v>
      </c>
      <c r="Y344" s="12" t="b">
        <f t="shared" si="47"/>
        <v>0</v>
      </c>
    </row>
    <row r="345" spans="1:25" ht="43.2" hidden="1">
      <c r="A345">
        <v>343</v>
      </c>
      <c r="B345" s="1" t="s">
        <v>344</v>
      </c>
      <c r="C345" s="1" t="s">
        <v>4453</v>
      </c>
      <c r="D345" s="21" t="b" cm="1">
        <f t="array" ref="D345">IF(OR(ISNUMBER(SEARCH({" COMEDY "," fun "," laugh ","hilarious"}," "&amp;B345:C345&amp;" "))),"Comedy",IF(OR(ISNUMBER(SEARCH({" sad "," thriller "," crime"," murder "," dark "," revenge "}," "&amp;B345:C345&amp;" "))),"thriller",IF(OR(ISNUMBER(SEARCH({" strange "," evil "," horror "," dark "," strange"}," "&amp;B345:C345&amp;" "))),"horror",IF(OR(ISNUMBER(SEARCH({" food "," kitchen "," yummy "," gourmet "," dining","bbq"}," "&amp;B345:C345&amp;" "))),"food"))))</f>
        <v>0</v>
      </c>
      <c r="E345" s="3">
        <v>30000</v>
      </c>
      <c r="F345" s="4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40"/>
        <v>102</v>
      </c>
      <c r="Q345">
        <f t="shared" si="41"/>
        <v>58.41</v>
      </c>
      <c r="R345" t="s">
        <v>8308</v>
      </c>
      <c r="S345" t="s">
        <v>8313</v>
      </c>
      <c r="T345" s="13">
        <f t="shared" si="42"/>
        <v>41926.73778935185</v>
      </c>
      <c r="U345" s="13">
        <f t="shared" si="43"/>
        <v>41957.125</v>
      </c>
      <c r="V345">
        <f t="shared" si="44"/>
        <v>2014</v>
      </c>
      <c r="W345" t="str">
        <f t="shared" si="45"/>
        <v>documentary</v>
      </c>
      <c r="X345" t="str">
        <f t="shared" si="46"/>
        <v>ExceededGoal</v>
      </c>
      <c r="Y345" s="12" t="b">
        <f t="shared" si="47"/>
        <v>0</v>
      </c>
    </row>
    <row r="346" spans="1:25" ht="43.2" hidden="1">
      <c r="A346">
        <v>344</v>
      </c>
      <c r="B346" s="1" t="s">
        <v>345</v>
      </c>
      <c r="C346" s="1" t="s">
        <v>4454</v>
      </c>
      <c r="D346" s="21" t="b" cm="1">
        <f t="array" ref="D346">IF(OR(ISNUMBER(SEARCH({" COMEDY "," fun "," laugh ","hilarious"}," "&amp;B346:C346&amp;" "))),"Comedy",IF(OR(ISNUMBER(SEARCH({" sad "," thriller "," crime"," murder "," dark "," revenge "}," "&amp;B346:C346&amp;" "))),"thriller",IF(OR(ISNUMBER(SEARCH({" strange "," evil "," horror "," dark "," strange"}," "&amp;B346:C346&amp;" "))),"horror",IF(OR(ISNUMBER(SEARCH({" food "," kitchen "," yummy "," gourmet "," dining","bbq"}," "&amp;B346:C346&amp;" "))),"food"))))</f>
        <v>0</v>
      </c>
      <c r="E346" s="3">
        <v>33500</v>
      </c>
      <c r="F346" s="4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40"/>
        <v>102</v>
      </c>
      <c r="Q346">
        <f t="shared" si="41"/>
        <v>119.99</v>
      </c>
      <c r="R346" t="s">
        <v>8308</v>
      </c>
      <c r="S346" t="s">
        <v>8313</v>
      </c>
      <c r="T346" s="13">
        <f t="shared" si="42"/>
        <v>42111.970995370371</v>
      </c>
      <c r="U346" s="13">
        <f t="shared" si="43"/>
        <v>42156.097222222219</v>
      </c>
      <c r="V346">
        <f t="shared" si="44"/>
        <v>2015</v>
      </c>
      <c r="W346" t="str">
        <f t="shared" si="45"/>
        <v>documentary</v>
      </c>
      <c r="X346" t="str">
        <f t="shared" si="46"/>
        <v>ExceededGoal</v>
      </c>
      <c r="Y346" s="12" t="b">
        <f t="shared" si="47"/>
        <v>0</v>
      </c>
    </row>
    <row r="347" spans="1:25" ht="43.2" hidden="1">
      <c r="A347">
        <v>345</v>
      </c>
      <c r="B347" s="1" t="s">
        <v>346</v>
      </c>
      <c r="C347" s="1" t="s">
        <v>4455</v>
      </c>
      <c r="D347" s="21" t="b" cm="1">
        <f t="array" ref="D347">IF(OR(ISNUMBER(SEARCH({" COMEDY "," fun "," laugh ","hilarious"}," "&amp;B347:C347&amp;" "))),"Comedy",IF(OR(ISNUMBER(SEARCH({" sad "," thriller "," crime"," murder "," dark "," revenge "}," "&amp;B347:C347&amp;" "))),"thriller",IF(OR(ISNUMBER(SEARCH({" strange "," evil "," horror "," dark "," strange"}," "&amp;B347:C347&amp;" "))),"horror",IF(OR(ISNUMBER(SEARCH({" food "," kitchen "," yummy "," gourmet "," dining","bbq"}," "&amp;B347:C347&amp;" "))),"food"))))</f>
        <v>0</v>
      </c>
      <c r="E347" s="3">
        <v>14500</v>
      </c>
      <c r="F347" s="4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40"/>
        <v>123</v>
      </c>
      <c r="Q347">
        <f t="shared" si="41"/>
        <v>99.86</v>
      </c>
      <c r="R347" t="s">
        <v>8308</v>
      </c>
      <c r="S347" t="s">
        <v>8313</v>
      </c>
      <c r="T347" s="13">
        <f t="shared" si="42"/>
        <v>42114.944328703699</v>
      </c>
      <c r="U347" s="13">
        <f t="shared" si="43"/>
        <v>42144.944328703699</v>
      </c>
      <c r="V347">
        <f t="shared" si="44"/>
        <v>2015</v>
      </c>
      <c r="W347" t="str">
        <f t="shared" si="45"/>
        <v>documentary</v>
      </c>
      <c r="X347" t="str">
        <f t="shared" si="46"/>
        <v>ExceededGoal</v>
      </c>
      <c r="Y347" s="12" t="b">
        <f t="shared" si="47"/>
        <v>0</v>
      </c>
    </row>
    <row r="348" spans="1:25" ht="43.2" hidden="1">
      <c r="A348">
        <v>346</v>
      </c>
      <c r="B348" s="1" t="s">
        <v>347</v>
      </c>
      <c r="C348" s="1" t="s">
        <v>4456</v>
      </c>
      <c r="D348" s="21" t="b" cm="1">
        <f t="array" ref="D348">IF(OR(ISNUMBER(SEARCH({" COMEDY "," fun "," laugh ","hilarious"}," "&amp;B348:C348&amp;" "))),"Comedy",IF(OR(ISNUMBER(SEARCH({" sad "," thriller "," crime"," murder "," dark "," revenge "}," "&amp;B348:C348&amp;" "))),"thriller",IF(OR(ISNUMBER(SEARCH({" strange "," evil "," horror "," dark "," strange"}," "&amp;B348:C348&amp;" "))),"horror",IF(OR(ISNUMBER(SEARCH({" food "," kitchen "," yummy "," gourmet "," dining","bbq"}," "&amp;B348:C348&amp;" "))),"food"))))</f>
        <v>0</v>
      </c>
      <c r="E348" s="3">
        <v>10000</v>
      </c>
      <c r="F348" s="4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40"/>
        <v>170</v>
      </c>
      <c r="Q348">
        <f t="shared" si="41"/>
        <v>90.58</v>
      </c>
      <c r="R348" t="s">
        <v>8308</v>
      </c>
      <c r="S348" t="s">
        <v>8313</v>
      </c>
      <c r="T348" s="13">
        <f t="shared" si="42"/>
        <v>42261.500243055561</v>
      </c>
      <c r="U348" s="13">
        <f t="shared" si="43"/>
        <v>42291.500243055561</v>
      </c>
      <c r="V348">
        <f t="shared" si="44"/>
        <v>2015</v>
      </c>
      <c r="W348" t="str">
        <f t="shared" si="45"/>
        <v>documentary</v>
      </c>
      <c r="X348" t="str">
        <f t="shared" si="46"/>
        <v>ExceededGoal</v>
      </c>
      <c r="Y348" s="12" t="b">
        <f t="shared" si="47"/>
        <v>0</v>
      </c>
    </row>
    <row r="349" spans="1:25" ht="43.2" hidden="1">
      <c r="A349">
        <v>347</v>
      </c>
      <c r="B349" s="1" t="s">
        <v>348</v>
      </c>
      <c r="C349" s="1" t="s">
        <v>4457</v>
      </c>
      <c r="D349" s="21" t="b" cm="1">
        <f t="array" ref="D349">IF(OR(ISNUMBER(SEARCH({" COMEDY "," fun "," laugh ","hilarious"}," "&amp;B349:C349&amp;" "))),"Comedy",IF(OR(ISNUMBER(SEARCH({" sad "," thriller "," crime"," murder "," dark "," revenge "}," "&amp;B349:C349&amp;" "))),"thriller",IF(OR(ISNUMBER(SEARCH({" strange "," evil "," horror "," dark "," strange"}," "&amp;B349:C349&amp;" "))),"horror",IF(OR(ISNUMBER(SEARCH({" food "," kitchen "," yummy "," gourmet "," dining","bbq"}," "&amp;B349:C349&amp;" "))),"food"))))</f>
        <v>0</v>
      </c>
      <c r="E349" s="3">
        <v>40000</v>
      </c>
      <c r="F349" s="4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40"/>
        <v>112</v>
      </c>
      <c r="Q349">
        <f t="shared" si="41"/>
        <v>117.77</v>
      </c>
      <c r="R349" t="s">
        <v>8308</v>
      </c>
      <c r="S349" t="s">
        <v>8313</v>
      </c>
      <c r="T349" s="13">
        <f t="shared" si="42"/>
        <v>42292.495474537034</v>
      </c>
      <c r="U349" s="13">
        <f t="shared" si="43"/>
        <v>42322.537141203706</v>
      </c>
      <c r="V349">
        <f t="shared" si="44"/>
        <v>2015</v>
      </c>
      <c r="W349" t="str">
        <f t="shared" si="45"/>
        <v>documentary</v>
      </c>
      <c r="X349" t="str">
        <f t="shared" si="46"/>
        <v>ExceededGoal</v>
      </c>
      <c r="Y349" s="12" t="b">
        <f t="shared" si="47"/>
        <v>0</v>
      </c>
    </row>
    <row r="350" spans="1:25" ht="43.2" hidden="1">
      <c r="A350">
        <v>348</v>
      </c>
      <c r="B350" s="1" t="s">
        <v>349</v>
      </c>
      <c r="C350" s="1" t="s">
        <v>4458</v>
      </c>
      <c r="D350" s="21" t="b" cm="1">
        <f t="array" ref="D350">IF(OR(ISNUMBER(SEARCH({" COMEDY "," fun "," laugh ","hilarious"}," "&amp;B350:C350&amp;" "))),"Comedy",IF(OR(ISNUMBER(SEARCH({" sad "," thriller "," crime"," murder "," dark "," revenge "}," "&amp;B350:C350&amp;" "))),"thriller",IF(OR(ISNUMBER(SEARCH({" strange "," evil "," horror "," dark "," strange"}," "&amp;B350:C350&amp;" "))),"horror",IF(OR(ISNUMBER(SEARCH({" food "," kitchen "," yummy "," gourmet "," dining","bbq"}," "&amp;B350:C350&amp;" "))),"food"))))</f>
        <v>0</v>
      </c>
      <c r="E350" s="3">
        <v>10000</v>
      </c>
      <c r="F350" s="4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40"/>
        <v>103</v>
      </c>
      <c r="Q350">
        <f t="shared" si="41"/>
        <v>86.55</v>
      </c>
      <c r="R350" t="s">
        <v>8308</v>
      </c>
      <c r="S350" t="s">
        <v>8313</v>
      </c>
      <c r="T350" s="13">
        <f t="shared" si="42"/>
        <v>42207.58699074074</v>
      </c>
      <c r="U350" s="13">
        <f t="shared" si="43"/>
        <v>42237.58699074074</v>
      </c>
      <c r="V350">
        <f t="shared" si="44"/>
        <v>2015</v>
      </c>
      <c r="W350" t="str">
        <f t="shared" si="45"/>
        <v>documentary</v>
      </c>
      <c r="X350" t="str">
        <f t="shared" si="46"/>
        <v>ExceededGoal</v>
      </c>
      <c r="Y350" s="12" t="b">
        <f t="shared" si="47"/>
        <v>0</v>
      </c>
    </row>
    <row r="351" spans="1:25" ht="43.2" hidden="1">
      <c r="A351">
        <v>349</v>
      </c>
      <c r="B351" s="1" t="s">
        <v>350</v>
      </c>
      <c r="C351" s="1" t="s">
        <v>4459</v>
      </c>
      <c r="D351" s="21" t="b" cm="1">
        <f t="array" ref="D351">IF(OR(ISNUMBER(SEARCH({" COMEDY "," fun "," laugh ","hilarious"}," "&amp;B351:C351&amp;" "))),"Comedy",IF(OR(ISNUMBER(SEARCH({" sad "," thriller "," crime"," murder "," dark "," revenge "}," "&amp;B351:C351&amp;" "))),"thriller",IF(OR(ISNUMBER(SEARCH({" strange "," evil "," horror "," dark "," strange"}," "&amp;B351:C351&amp;" "))),"horror",IF(OR(ISNUMBER(SEARCH({" food "," kitchen "," yummy "," gourmet "," dining","bbq"}," "&amp;B351:C351&amp;" "))),"food"))))</f>
        <v>0</v>
      </c>
      <c r="E351" s="3">
        <v>11260</v>
      </c>
      <c r="F351" s="4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40"/>
        <v>107</v>
      </c>
      <c r="Q351">
        <f t="shared" si="41"/>
        <v>71.900000000000006</v>
      </c>
      <c r="R351" t="s">
        <v>8308</v>
      </c>
      <c r="S351" t="s">
        <v>8313</v>
      </c>
      <c r="T351" s="13">
        <f t="shared" si="42"/>
        <v>42760.498935185184</v>
      </c>
      <c r="U351" s="13">
        <f t="shared" si="43"/>
        <v>42790.498935185184</v>
      </c>
      <c r="V351">
        <f t="shared" si="44"/>
        <v>2017</v>
      </c>
      <c r="W351" t="str">
        <f t="shared" si="45"/>
        <v>documentary</v>
      </c>
      <c r="X351" t="str">
        <f t="shared" si="46"/>
        <v>ExceededGoal</v>
      </c>
      <c r="Y351" s="12" t="b">
        <f t="shared" si="47"/>
        <v>0</v>
      </c>
    </row>
    <row r="352" spans="1:25" ht="43.2" hidden="1">
      <c r="A352">
        <v>350</v>
      </c>
      <c r="B352" s="1" t="s">
        <v>351</v>
      </c>
      <c r="C352" s="1" t="s">
        <v>4460</v>
      </c>
      <c r="D352" s="21" t="b" cm="1">
        <f t="array" ref="D352">IF(OR(ISNUMBER(SEARCH({" COMEDY "," fun "," laugh ","hilarious"}," "&amp;B352:C352&amp;" "))),"Comedy",IF(OR(ISNUMBER(SEARCH({" sad "," thriller "," crime"," murder "," dark "," revenge "}," "&amp;B352:C352&amp;" "))),"thriller",IF(OR(ISNUMBER(SEARCH({" strange "," evil "," horror "," dark "," strange"}," "&amp;B352:C352&amp;" "))),"horror",IF(OR(ISNUMBER(SEARCH({" food "," kitchen "," yummy "," gourmet "," dining","bbq"}," "&amp;B352:C352&amp;" "))),"food"))))</f>
        <v>0</v>
      </c>
      <c r="E352" s="3">
        <v>25000</v>
      </c>
      <c r="F352" s="4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40"/>
        <v>115</v>
      </c>
      <c r="Q352">
        <f t="shared" si="41"/>
        <v>129.82</v>
      </c>
      <c r="R352" t="s">
        <v>8308</v>
      </c>
      <c r="S352" t="s">
        <v>8313</v>
      </c>
      <c r="T352" s="13">
        <f t="shared" si="42"/>
        <v>42586.066076388888</v>
      </c>
      <c r="U352" s="13">
        <f t="shared" si="43"/>
        <v>42624.165972222225</v>
      </c>
      <c r="V352">
        <f t="shared" si="44"/>
        <v>2016</v>
      </c>
      <c r="W352" t="str">
        <f t="shared" si="45"/>
        <v>documentary</v>
      </c>
      <c r="X352" t="str">
        <f t="shared" si="46"/>
        <v>ExceededGoal</v>
      </c>
      <c r="Y352" s="12" t="b">
        <f t="shared" si="47"/>
        <v>0</v>
      </c>
    </row>
    <row r="353" spans="1:25" ht="43.2" hidden="1">
      <c r="A353">
        <v>351</v>
      </c>
      <c r="B353" s="1" t="s">
        <v>352</v>
      </c>
      <c r="C353" s="1" t="s">
        <v>4461</v>
      </c>
      <c r="D353" s="21" t="b" cm="1">
        <f t="array" ref="D353">IF(OR(ISNUMBER(SEARCH({" COMEDY "," fun "," laugh ","hilarious"}," "&amp;B353:C353&amp;" "))),"Comedy",IF(OR(ISNUMBER(SEARCH({" sad "," thriller "," crime"," murder "," dark "," revenge "}," "&amp;B353:C353&amp;" "))),"thriller",IF(OR(ISNUMBER(SEARCH({" strange "," evil "," horror "," dark "," strange"}," "&amp;B353:C353&amp;" "))),"horror",IF(OR(ISNUMBER(SEARCH({" food "," kitchen "," yummy "," gourmet "," dining","bbq"}," "&amp;B353:C353&amp;" "))),"food"))))</f>
        <v>0</v>
      </c>
      <c r="E353" s="3">
        <v>34000</v>
      </c>
      <c r="F353" s="4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40"/>
        <v>127</v>
      </c>
      <c r="Q353">
        <f t="shared" si="41"/>
        <v>44.91</v>
      </c>
      <c r="R353" t="s">
        <v>8308</v>
      </c>
      <c r="S353" t="s">
        <v>8313</v>
      </c>
      <c r="T353" s="13">
        <f t="shared" si="42"/>
        <v>42427.964745370366</v>
      </c>
      <c r="U353" s="13">
        <f t="shared" si="43"/>
        <v>42467.923078703709</v>
      </c>
      <c r="V353">
        <f t="shared" si="44"/>
        <v>2016</v>
      </c>
      <c r="W353" t="str">
        <f t="shared" si="45"/>
        <v>documentary</v>
      </c>
      <c r="X353" t="str">
        <f t="shared" si="46"/>
        <v>ExceededGoal</v>
      </c>
      <c r="Y353" s="12" t="b">
        <f t="shared" si="47"/>
        <v>0</v>
      </c>
    </row>
    <row r="354" spans="1:25" ht="43.2" hidden="1">
      <c r="A354">
        <v>352</v>
      </c>
      <c r="B354" s="1" t="s">
        <v>353</v>
      </c>
      <c r="C354" s="1" t="s">
        <v>4462</v>
      </c>
      <c r="D354" s="21" t="b" cm="1">
        <f t="array" ref="D354">IF(OR(ISNUMBER(SEARCH({" COMEDY "," fun "," laugh ","hilarious"}," "&amp;B354:C354&amp;" "))),"Comedy",IF(OR(ISNUMBER(SEARCH({" sad "," thriller "," crime"," murder "," dark "," revenge "}," "&amp;B354:C354&amp;" "))),"thriller",IF(OR(ISNUMBER(SEARCH({" strange "," evil "," horror "," dark "," strange"}," "&amp;B354:C354&amp;" "))),"horror",IF(OR(ISNUMBER(SEARCH({" food "," kitchen "," yummy "," gourmet "," dining","bbq"}," "&amp;B354:C354&amp;" "))),"food"))))</f>
        <v>0</v>
      </c>
      <c r="E354" s="3">
        <v>10000</v>
      </c>
      <c r="F354" s="4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40"/>
        <v>117</v>
      </c>
      <c r="Q354">
        <f t="shared" si="41"/>
        <v>40.76</v>
      </c>
      <c r="R354" t="s">
        <v>8308</v>
      </c>
      <c r="S354" t="s">
        <v>8313</v>
      </c>
      <c r="T354" s="13">
        <f t="shared" si="42"/>
        <v>41890.167453703703</v>
      </c>
      <c r="U354" s="13">
        <f t="shared" si="43"/>
        <v>41920.167453703703</v>
      </c>
      <c r="V354">
        <f t="shared" si="44"/>
        <v>2014</v>
      </c>
      <c r="W354" t="str">
        <f t="shared" si="45"/>
        <v>documentary</v>
      </c>
      <c r="X354" t="str">
        <f t="shared" si="46"/>
        <v>ExceededGoal</v>
      </c>
      <c r="Y354" s="12" t="b">
        <f t="shared" si="47"/>
        <v>0</v>
      </c>
    </row>
    <row r="355" spans="1:25" ht="43.2" hidden="1">
      <c r="A355">
        <v>353</v>
      </c>
      <c r="B355" s="1" t="s">
        <v>354</v>
      </c>
      <c r="C355" s="1" t="s">
        <v>4463</v>
      </c>
      <c r="D355" s="21" t="b" cm="1">
        <f t="array" ref="D355">IF(OR(ISNUMBER(SEARCH({" COMEDY "," fun "," laugh ","hilarious"}," "&amp;B355:C355&amp;" "))),"Comedy",IF(OR(ISNUMBER(SEARCH({" sad "," thriller "," crime"," murder "," dark "," revenge "}," "&amp;B355:C355&amp;" "))),"thriller",IF(OR(ISNUMBER(SEARCH({" strange "," evil "," horror "," dark "," strange"}," "&amp;B355:C355&amp;" "))),"horror",IF(OR(ISNUMBER(SEARCH({" food "," kitchen "," yummy "," gourmet "," dining","bbq"}," "&amp;B355:C355&amp;" "))),"food"))))</f>
        <v>0</v>
      </c>
      <c r="E355" s="3">
        <v>58425</v>
      </c>
      <c r="F355" s="4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40"/>
        <v>109</v>
      </c>
      <c r="Q355">
        <f t="shared" si="41"/>
        <v>103.52</v>
      </c>
      <c r="R355" t="s">
        <v>8308</v>
      </c>
      <c r="S355" t="s">
        <v>8313</v>
      </c>
      <c r="T355" s="13">
        <f t="shared" si="42"/>
        <v>42297.791886574079</v>
      </c>
      <c r="U355" s="13">
        <f t="shared" si="43"/>
        <v>42327.833553240736</v>
      </c>
      <c r="V355">
        <f t="shared" si="44"/>
        <v>2015</v>
      </c>
      <c r="W355" t="str">
        <f t="shared" si="45"/>
        <v>documentary</v>
      </c>
      <c r="X355" t="str">
        <f t="shared" si="46"/>
        <v>ExceededGoal</v>
      </c>
      <c r="Y355" s="12" t="b">
        <f t="shared" si="47"/>
        <v>0</v>
      </c>
    </row>
    <row r="356" spans="1:25" ht="43.2" hidden="1">
      <c r="A356">
        <v>354</v>
      </c>
      <c r="B356" s="1" t="s">
        <v>355</v>
      </c>
      <c r="C356" s="1" t="s">
        <v>4464</v>
      </c>
      <c r="D356" s="21" t="b" cm="1">
        <f t="array" ref="D356">IF(OR(ISNUMBER(SEARCH({" COMEDY "," fun "," laugh ","hilarious"}," "&amp;B356:C356&amp;" "))),"Comedy",IF(OR(ISNUMBER(SEARCH({" sad "," thriller "," crime"," murder "," dark "," revenge "}," "&amp;B356:C356&amp;" "))),"thriller",IF(OR(ISNUMBER(SEARCH({" strange "," evil "," horror "," dark "," strange"}," "&amp;B356:C356&amp;" "))),"horror",IF(OR(ISNUMBER(SEARCH({" food "," kitchen "," yummy "," gourmet "," dining","bbq"}," "&amp;B356:C356&amp;" "))),"food"))))</f>
        <v>0</v>
      </c>
      <c r="E356" s="3">
        <v>3500</v>
      </c>
      <c r="F356" s="4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40"/>
        <v>104</v>
      </c>
      <c r="Q356">
        <f t="shared" si="41"/>
        <v>125.45</v>
      </c>
      <c r="R356" t="s">
        <v>8308</v>
      </c>
      <c r="S356" t="s">
        <v>8313</v>
      </c>
      <c r="T356" s="13">
        <f t="shared" si="42"/>
        <v>42438.827789351853</v>
      </c>
      <c r="U356" s="13">
        <f t="shared" si="43"/>
        <v>42468.786122685182</v>
      </c>
      <c r="V356">
        <f t="shared" si="44"/>
        <v>2016</v>
      </c>
      <c r="W356" t="str">
        <f t="shared" si="45"/>
        <v>documentary</v>
      </c>
      <c r="X356" t="str">
        <f t="shared" si="46"/>
        <v>ExceededGoal</v>
      </c>
      <c r="Y356" s="12" t="b">
        <f t="shared" si="47"/>
        <v>0</v>
      </c>
    </row>
    <row r="357" spans="1:25" ht="43.2" hidden="1">
      <c r="A357">
        <v>355</v>
      </c>
      <c r="B357" s="1" t="s">
        <v>356</v>
      </c>
      <c r="C357" s="1" t="s">
        <v>4465</v>
      </c>
      <c r="D357" s="21" t="b" cm="1">
        <f t="array" ref="D357">IF(OR(ISNUMBER(SEARCH({" COMEDY "," fun "," laugh ","hilarious"}," "&amp;B357:C357&amp;" "))),"Comedy",IF(OR(ISNUMBER(SEARCH({" sad "," thriller "," crime"," murder "," dark "," revenge "}," "&amp;B357:C357&amp;" "))),"thriller",IF(OR(ISNUMBER(SEARCH({" strange "," evil "," horror "," dark "," strange"}," "&amp;B357:C357&amp;" "))),"horror",IF(OR(ISNUMBER(SEARCH({" food "," kitchen "," yummy "," gourmet "," dining","bbq"}," "&amp;B357:C357&amp;" "))),"food"))))</f>
        <v>0</v>
      </c>
      <c r="E357" s="3">
        <v>35000</v>
      </c>
      <c r="F357" s="4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40"/>
        <v>116</v>
      </c>
      <c r="Q357">
        <f t="shared" si="41"/>
        <v>246.61</v>
      </c>
      <c r="R357" t="s">
        <v>8308</v>
      </c>
      <c r="S357" t="s">
        <v>8313</v>
      </c>
      <c r="T357" s="13">
        <f t="shared" si="42"/>
        <v>41943.293912037036</v>
      </c>
      <c r="U357" s="13">
        <f t="shared" si="43"/>
        <v>41974.3355787037</v>
      </c>
      <c r="V357">
        <f t="shared" si="44"/>
        <v>2014</v>
      </c>
      <c r="W357" t="str">
        <f t="shared" si="45"/>
        <v>documentary</v>
      </c>
      <c r="X357" t="str">
        <f t="shared" si="46"/>
        <v>ExceededGoal</v>
      </c>
      <c r="Y357" s="12" t="b">
        <f t="shared" si="47"/>
        <v>0</v>
      </c>
    </row>
    <row r="358" spans="1:25" ht="43.2" hidden="1">
      <c r="A358">
        <v>356</v>
      </c>
      <c r="B358" s="1" t="s">
        <v>357</v>
      </c>
      <c r="C358" s="1" t="s">
        <v>4466</v>
      </c>
      <c r="D358" s="21" t="b" cm="1">
        <f t="array" ref="D358">IF(OR(ISNUMBER(SEARCH({" COMEDY "," fun "," laugh ","hilarious"}," "&amp;B358:C358&amp;" "))),"Comedy",IF(OR(ISNUMBER(SEARCH({" sad "," thriller "," crime"," murder "," dark "," revenge "}," "&amp;B358:C358&amp;" "))),"thriller",IF(OR(ISNUMBER(SEARCH({" strange "," evil "," horror "," dark "," strange"}," "&amp;B358:C358&amp;" "))),"horror",IF(OR(ISNUMBER(SEARCH({" food "," kitchen "," yummy "," gourmet "," dining","bbq"}," "&amp;B358:C358&amp;" "))),"food"))))</f>
        <v>0</v>
      </c>
      <c r="E358" s="3">
        <v>7500</v>
      </c>
      <c r="F358" s="4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40"/>
        <v>103</v>
      </c>
      <c r="Q358">
        <f t="shared" si="41"/>
        <v>79.400000000000006</v>
      </c>
      <c r="R358" t="s">
        <v>8308</v>
      </c>
      <c r="S358" t="s">
        <v>8313</v>
      </c>
      <c r="T358" s="13">
        <f t="shared" si="42"/>
        <v>42415.803159722222</v>
      </c>
      <c r="U358" s="13">
        <f t="shared" si="43"/>
        <v>42445.761493055557</v>
      </c>
      <c r="V358">
        <f t="shared" si="44"/>
        <v>2016</v>
      </c>
      <c r="W358" t="str">
        <f t="shared" si="45"/>
        <v>documentary</v>
      </c>
      <c r="X358" t="str">
        <f t="shared" si="46"/>
        <v>ExceededGoal</v>
      </c>
      <c r="Y358" s="12" t="b">
        <f t="shared" si="47"/>
        <v>0</v>
      </c>
    </row>
    <row r="359" spans="1:25" ht="43.2" hidden="1">
      <c r="A359">
        <v>357</v>
      </c>
      <c r="B359" s="1" t="s">
        <v>358</v>
      </c>
      <c r="C359" s="1" t="s">
        <v>4467</v>
      </c>
      <c r="D359" s="21" t="b" cm="1">
        <f t="array" ref="D359">IF(OR(ISNUMBER(SEARCH({" COMEDY "," fun "," laugh ","hilarious"}," "&amp;B359:C359&amp;" "))),"Comedy",IF(OR(ISNUMBER(SEARCH({" sad "," thriller "," crime"," murder "," dark "," revenge "}," "&amp;B359:C359&amp;" "))),"thriller",IF(OR(ISNUMBER(SEARCH({" strange "," evil "," horror "," dark "," strange"}," "&amp;B359:C359&amp;" "))),"horror",IF(OR(ISNUMBER(SEARCH({" food "," kitchen "," yummy "," gourmet "," dining","bbq"}," "&amp;B359:C359&amp;" "))),"food"))))</f>
        <v>0</v>
      </c>
      <c r="E359" s="3">
        <v>15000</v>
      </c>
      <c r="F359" s="4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40"/>
        <v>174</v>
      </c>
      <c r="Q359">
        <f t="shared" si="41"/>
        <v>86.14</v>
      </c>
      <c r="R359" t="s">
        <v>8308</v>
      </c>
      <c r="S359" t="s">
        <v>8313</v>
      </c>
      <c r="T359" s="13">
        <f t="shared" si="42"/>
        <v>42078.222187499996</v>
      </c>
      <c r="U359" s="13">
        <f t="shared" si="43"/>
        <v>42118.222187499996</v>
      </c>
      <c r="V359">
        <f t="shared" si="44"/>
        <v>2015</v>
      </c>
      <c r="W359" t="str">
        <f t="shared" si="45"/>
        <v>documentary</v>
      </c>
      <c r="X359" t="str">
        <f t="shared" si="46"/>
        <v>ExceededGoal</v>
      </c>
      <c r="Y359" s="12" t="b">
        <f t="shared" si="47"/>
        <v>0</v>
      </c>
    </row>
    <row r="360" spans="1:25" ht="43.2" hidden="1">
      <c r="A360">
        <v>358</v>
      </c>
      <c r="B360" s="1" t="s">
        <v>359</v>
      </c>
      <c r="C360" s="1" t="s">
        <v>4468</v>
      </c>
      <c r="D360" s="21" t="b" cm="1">
        <f t="array" ref="D360">IF(OR(ISNUMBER(SEARCH({" COMEDY "," fun "," laugh ","hilarious"}," "&amp;B360:C360&amp;" "))),"Comedy",IF(OR(ISNUMBER(SEARCH({" sad "," thriller "," crime"," murder "," dark "," revenge "}," "&amp;B360:C360&amp;" "))),"thriller",IF(OR(ISNUMBER(SEARCH({" strange "," evil "," horror "," dark "," strange"}," "&amp;B360:C360&amp;" "))),"horror",IF(OR(ISNUMBER(SEARCH({" food "," kitchen "," yummy "," gourmet "," dining","bbq"}," "&amp;B360:C360&amp;" "))),"food"))))</f>
        <v>0</v>
      </c>
      <c r="E360" s="3">
        <v>50000</v>
      </c>
      <c r="F360" s="4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40"/>
        <v>103</v>
      </c>
      <c r="Q360">
        <f t="shared" si="41"/>
        <v>193.05</v>
      </c>
      <c r="R360" t="s">
        <v>8308</v>
      </c>
      <c r="S360" t="s">
        <v>8313</v>
      </c>
      <c r="T360" s="13">
        <f t="shared" si="42"/>
        <v>42507.860196759255</v>
      </c>
      <c r="U360" s="13">
        <f t="shared" si="43"/>
        <v>42536.625</v>
      </c>
      <c r="V360">
        <f t="shared" si="44"/>
        <v>2016</v>
      </c>
      <c r="W360" t="str">
        <f t="shared" si="45"/>
        <v>documentary</v>
      </c>
      <c r="X360" t="str">
        <f t="shared" si="46"/>
        <v>ExceededGoal</v>
      </c>
      <c r="Y360" s="12" t="b">
        <f t="shared" si="47"/>
        <v>0</v>
      </c>
    </row>
    <row r="361" spans="1:25" ht="43.2" hidden="1">
      <c r="A361">
        <v>359</v>
      </c>
      <c r="B361" s="1" t="s">
        <v>360</v>
      </c>
      <c r="C361" s="1" t="s">
        <v>4469</v>
      </c>
      <c r="D361" s="21" t="b" cm="1">
        <f t="array" ref="D361">IF(OR(ISNUMBER(SEARCH({" COMEDY "," fun "," laugh ","hilarious"}," "&amp;B361:C361&amp;" "))),"Comedy",IF(OR(ISNUMBER(SEARCH({" sad "," thriller "," crime"," murder "," dark "," revenge "}," "&amp;B361:C361&amp;" "))),"thriller",IF(OR(ISNUMBER(SEARCH({" strange "," evil "," horror "," dark "," strange"}," "&amp;B361:C361&amp;" "))),"horror",IF(OR(ISNUMBER(SEARCH({" food "," kitchen "," yummy "," gourmet "," dining","bbq"}," "&amp;B361:C361&amp;" "))),"food"))))</f>
        <v>0</v>
      </c>
      <c r="E361" s="3">
        <v>24200</v>
      </c>
      <c r="F361" s="4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40"/>
        <v>105</v>
      </c>
      <c r="Q361">
        <f t="shared" si="41"/>
        <v>84.02</v>
      </c>
      <c r="R361" t="s">
        <v>8308</v>
      </c>
      <c r="S361" t="s">
        <v>8313</v>
      </c>
      <c r="T361" s="13">
        <f t="shared" si="42"/>
        <v>41935.070486111108</v>
      </c>
      <c r="U361" s="13">
        <f t="shared" si="43"/>
        <v>41957.216666666667</v>
      </c>
      <c r="V361">
        <f t="shared" si="44"/>
        <v>2014</v>
      </c>
      <c r="W361" t="str">
        <f t="shared" si="45"/>
        <v>documentary</v>
      </c>
      <c r="X361" t="str">
        <f t="shared" si="46"/>
        <v>ExceededGoal</v>
      </c>
      <c r="Y361" s="12" t="b">
        <f t="shared" si="47"/>
        <v>0</v>
      </c>
    </row>
    <row r="362" spans="1:25" ht="43.2" hidden="1">
      <c r="A362">
        <v>360</v>
      </c>
      <c r="B362" s="1" t="s">
        <v>361</v>
      </c>
      <c r="C362" s="1" t="s">
        <v>4470</v>
      </c>
      <c r="D362" s="21" t="b" cm="1">
        <f t="array" ref="D362">IF(OR(ISNUMBER(SEARCH({" COMEDY "," fun "," laugh ","hilarious"}," "&amp;B362:C362&amp;" "))),"Comedy",IF(OR(ISNUMBER(SEARCH({" sad "," thriller "," crime"," murder "," dark "," revenge "}," "&amp;B362:C362&amp;" "))),"thriller",IF(OR(ISNUMBER(SEARCH({" strange "," evil "," horror "," dark "," strange"}," "&amp;B362:C362&amp;" "))),"horror",IF(OR(ISNUMBER(SEARCH({" food "," kitchen "," yummy "," gourmet "," dining","bbq"}," "&amp;B362:C362&amp;" "))),"food"))))</f>
        <v>0</v>
      </c>
      <c r="E362" s="3">
        <v>12000</v>
      </c>
      <c r="F362" s="4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40"/>
        <v>101</v>
      </c>
      <c r="Q362">
        <f t="shared" si="41"/>
        <v>139.83000000000001</v>
      </c>
      <c r="R362" t="s">
        <v>8308</v>
      </c>
      <c r="S362" t="s">
        <v>8313</v>
      </c>
      <c r="T362" s="13">
        <f t="shared" si="42"/>
        <v>42163.897916666669</v>
      </c>
      <c r="U362" s="13">
        <f t="shared" si="43"/>
        <v>42208.132638888885</v>
      </c>
      <c r="V362">
        <f t="shared" si="44"/>
        <v>2015</v>
      </c>
      <c r="W362" t="str">
        <f t="shared" si="45"/>
        <v>documentary</v>
      </c>
      <c r="X362" t="str">
        <f t="shared" si="46"/>
        <v>ExceededGoal</v>
      </c>
      <c r="Y362" s="12" t="b">
        <f t="shared" si="47"/>
        <v>0</v>
      </c>
    </row>
    <row r="363" spans="1:25" ht="43.2" hidden="1">
      <c r="A363">
        <v>361</v>
      </c>
      <c r="B363" s="1" t="s">
        <v>362</v>
      </c>
      <c r="C363" s="1" t="s">
        <v>4471</v>
      </c>
      <c r="D363" s="21" t="b" cm="1">
        <f t="array" ref="D363">IF(OR(ISNUMBER(SEARCH({" COMEDY "," fun "," laugh ","hilarious"}," "&amp;B363:C363&amp;" "))),"Comedy",IF(OR(ISNUMBER(SEARCH({" sad "," thriller "," crime"," murder "," dark "," revenge "}," "&amp;B363:C363&amp;" "))),"thriller",IF(OR(ISNUMBER(SEARCH({" strange "," evil "," horror "," dark "," strange"}," "&amp;B363:C363&amp;" "))),"horror",IF(OR(ISNUMBER(SEARCH({" food "," kitchen "," yummy "," gourmet "," dining","bbq"}," "&amp;B363:C363&amp;" "))),"food"))))</f>
        <v>0</v>
      </c>
      <c r="E363" s="3">
        <v>35000</v>
      </c>
      <c r="F363" s="4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40"/>
        <v>111</v>
      </c>
      <c r="Q363">
        <f t="shared" si="41"/>
        <v>109.82</v>
      </c>
      <c r="R363" t="s">
        <v>8308</v>
      </c>
      <c r="S363" t="s">
        <v>8313</v>
      </c>
      <c r="T363" s="13">
        <f t="shared" si="42"/>
        <v>41936.001226851848</v>
      </c>
      <c r="U363" s="13">
        <f t="shared" si="43"/>
        <v>41966.042893518519</v>
      </c>
      <c r="V363">
        <f t="shared" si="44"/>
        <v>2014</v>
      </c>
      <c r="W363" t="str">
        <f t="shared" si="45"/>
        <v>documentary</v>
      </c>
      <c r="X363" t="str">
        <f t="shared" si="46"/>
        <v>ExceededGoal</v>
      </c>
      <c r="Y363" s="12" t="b">
        <f t="shared" si="47"/>
        <v>0</v>
      </c>
    </row>
    <row r="364" spans="1:25" ht="57.6" hidden="1">
      <c r="A364">
        <v>362</v>
      </c>
      <c r="B364" s="1" t="s">
        <v>363</v>
      </c>
      <c r="C364" s="1" t="s">
        <v>4472</v>
      </c>
      <c r="D364" s="21" t="b" cm="1">
        <f t="array" ref="D364">IF(OR(ISNUMBER(SEARCH({" COMEDY "," fun "," laugh ","hilarious"}," "&amp;B364:C364&amp;" "))),"Comedy",IF(OR(ISNUMBER(SEARCH({" sad "," thriller "," crime"," murder "," dark "," revenge "}," "&amp;B364:C364&amp;" "))),"thriller",IF(OR(ISNUMBER(SEARCH({" strange "," evil "," horror "," dark "," strange"}," "&amp;B364:C364&amp;" "))),"horror",IF(OR(ISNUMBER(SEARCH({" food "," kitchen "," yummy "," gourmet "," dining","bbq"}," "&amp;B364:C364&amp;" "))),"food"))))</f>
        <v>0</v>
      </c>
      <c r="E364" s="3">
        <v>9665</v>
      </c>
      <c r="F364" s="4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40"/>
        <v>124</v>
      </c>
      <c r="Q364">
        <f t="shared" si="41"/>
        <v>139.53</v>
      </c>
      <c r="R364" t="s">
        <v>8308</v>
      </c>
      <c r="S364" t="s">
        <v>8313</v>
      </c>
      <c r="T364" s="13">
        <f t="shared" si="42"/>
        <v>41837.210543981484</v>
      </c>
      <c r="U364" s="13">
        <f t="shared" si="43"/>
        <v>41859</v>
      </c>
      <c r="V364">
        <f t="shared" si="44"/>
        <v>2014</v>
      </c>
      <c r="W364" t="str">
        <f t="shared" si="45"/>
        <v>documentary</v>
      </c>
      <c r="X364" t="str">
        <f t="shared" si="46"/>
        <v>ExceededGoal</v>
      </c>
      <c r="Y364" s="12" t="b">
        <f t="shared" si="47"/>
        <v>0</v>
      </c>
    </row>
    <row r="365" spans="1:25" ht="57.6" hidden="1">
      <c r="A365">
        <v>363</v>
      </c>
      <c r="B365" s="1" t="s">
        <v>364</v>
      </c>
      <c r="C365" s="1" t="s">
        <v>4473</v>
      </c>
      <c r="D365" s="21" t="b" cm="1">
        <f t="array" ref="D365">IF(OR(ISNUMBER(SEARCH({" COMEDY "," fun "," laugh ","hilarious"}," "&amp;B365:C365&amp;" "))),"Comedy",IF(OR(ISNUMBER(SEARCH({" sad "," thriller "," crime"," murder "," dark "," revenge "}," "&amp;B365:C365&amp;" "))),"thriller",IF(OR(ISNUMBER(SEARCH({" strange "," evil "," horror "," dark "," strange"}," "&amp;B365:C365&amp;" "))),"horror",IF(OR(ISNUMBER(SEARCH({" food "," kitchen "," yummy "," gourmet "," dining","bbq"}," "&amp;B365:C365&amp;" "))),"food"))))</f>
        <v>0</v>
      </c>
      <c r="E365" s="3">
        <v>8925</v>
      </c>
      <c r="F365" s="4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40"/>
        <v>101</v>
      </c>
      <c r="Q365">
        <f t="shared" si="41"/>
        <v>347.85</v>
      </c>
      <c r="R365" t="s">
        <v>8308</v>
      </c>
      <c r="S365" t="s">
        <v>8313</v>
      </c>
      <c r="T365" s="13">
        <f t="shared" si="42"/>
        <v>40255.744629629626</v>
      </c>
      <c r="U365" s="13">
        <f t="shared" si="43"/>
        <v>40300.806944444441</v>
      </c>
      <c r="V365">
        <f t="shared" si="44"/>
        <v>2010</v>
      </c>
      <c r="W365" t="str">
        <f t="shared" si="45"/>
        <v>documentary</v>
      </c>
      <c r="X365" t="str">
        <f t="shared" si="46"/>
        <v>ExceededGoal</v>
      </c>
      <c r="Y365" s="12" t="b">
        <f t="shared" si="47"/>
        <v>0</v>
      </c>
    </row>
    <row r="366" spans="1:25" ht="43.2" hidden="1">
      <c r="A366">
        <v>364</v>
      </c>
      <c r="B366" s="1" t="s">
        <v>365</v>
      </c>
      <c r="C366" s="1" t="s">
        <v>4474</v>
      </c>
      <c r="D366" s="21" t="b" cm="1">
        <f t="array" ref="D366">IF(OR(ISNUMBER(SEARCH({" COMEDY "," fun "," laugh ","hilarious"}," "&amp;B366:C366&amp;" "))),"Comedy",IF(OR(ISNUMBER(SEARCH({" sad "," thriller "," crime"," murder "," dark "," revenge "}," "&amp;B366:C366&amp;" "))),"thriller",IF(OR(ISNUMBER(SEARCH({" strange "," evil "," horror "," dark "," strange"}," "&amp;B366:C366&amp;" "))),"horror",IF(OR(ISNUMBER(SEARCH({" food "," kitchen "," yummy "," gourmet "," dining","bbq"}," "&amp;B366:C366&amp;" "))),"food"))))</f>
        <v>0</v>
      </c>
      <c r="E366" s="3">
        <v>7000</v>
      </c>
      <c r="F366" s="4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40"/>
        <v>110</v>
      </c>
      <c r="Q366">
        <f t="shared" si="41"/>
        <v>68.239999999999995</v>
      </c>
      <c r="R366" t="s">
        <v>8308</v>
      </c>
      <c r="S366" t="s">
        <v>8313</v>
      </c>
      <c r="T366" s="13">
        <f t="shared" si="42"/>
        <v>41780.859629629631</v>
      </c>
      <c r="U366" s="13">
        <f t="shared" si="43"/>
        <v>41811.165972222225</v>
      </c>
      <c r="V366">
        <f t="shared" si="44"/>
        <v>2014</v>
      </c>
      <c r="W366" t="str">
        <f t="shared" si="45"/>
        <v>documentary</v>
      </c>
      <c r="X366" t="str">
        <f t="shared" si="46"/>
        <v>ExceededGoal</v>
      </c>
      <c r="Y366" s="12" t="b">
        <f t="shared" si="47"/>
        <v>0</v>
      </c>
    </row>
    <row r="367" spans="1:25" ht="43.2" hidden="1">
      <c r="A367">
        <v>365</v>
      </c>
      <c r="B367" s="1" t="s">
        <v>366</v>
      </c>
      <c r="C367" s="1" t="s">
        <v>4475</v>
      </c>
      <c r="D367" s="21" t="b" cm="1">
        <f t="array" ref="D367">IF(OR(ISNUMBER(SEARCH({" COMEDY "," fun "," laugh ","hilarious"}," "&amp;B367:C367&amp;" "))),"Comedy",IF(OR(ISNUMBER(SEARCH({" sad "," thriller "," crime"," murder "," dark "," revenge "}," "&amp;B367:C367&amp;" "))),"thriller",IF(OR(ISNUMBER(SEARCH({" strange "," evil "," horror "," dark "," strange"}," "&amp;B367:C367&amp;" "))),"horror",IF(OR(ISNUMBER(SEARCH({" food "," kitchen "," yummy "," gourmet "," dining","bbq"}," "&amp;B367:C367&amp;" "))),"food"))))</f>
        <v>0</v>
      </c>
      <c r="E367" s="3">
        <v>15000</v>
      </c>
      <c r="F367" s="4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40"/>
        <v>104</v>
      </c>
      <c r="Q367">
        <f t="shared" si="41"/>
        <v>239.94</v>
      </c>
      <c r="R367" t="s">
        <v>8308</v>
      </c>
      <c r="S367" t="s">
        <v>8313</v>
      </c>
      <c r="T367" s="13">
        <f t="shared" si="42"/>
        <v>41668.606469907405</v>
      </c>
      <c r="U367" s="13">
        <f t="shared" si="43"/>
        <v>41698.606469907405</v>
      </c>
      <c r="V367">
        <f t="shared" si="44"/>
        <v>2014</v>
      </c>
      <c r="W367" t="str">
        <f t="shared" si="45"/>
        <v>documentary</v>
      </c>
      <c r="X367" t="str">
        <f t="shared" si="46"/>
        <v>ExceededGoal</v>
      </c>
      <c r="Y367" s="12" t="b">
        <f t="shared" si="47"/>
        <v>0</v>
      </c>
    </row>
    <row r="368" spans="1:25" ht="43.2" hidden="1">
      <c r="A368">
        <v>366</v>
      </c>
      <c r="B368" s="1" t="s">
        <v>367</v>
      </c>
      <c r="C368" s="1" t="s">
        <v>4476</v>
      </c>
      <c r="D368" s="21" t="b" cm="1">
        <f t="array" ref="D368">IF(OR(ISNUMBER(SEARCH({" COMEDY "," fun "," laugh ","hilarious"}," "&amp;B368:C368&amp;" "))),"Comedy",IF(OR(ISNUMBER(SEARCH({" sad "," thriller "," crime"," murder "," dark "," revenge "}," "&amp;B368:C368&amp;" "))),"thriller",IF(OR(ISNUMBER(SEARCH({" strange "," evil "," horror "," dark "," strange"}," "&amp;B368:C368&amp;" "))),"horror",IF(OR(ISNUMBER(SEARCH({" food "," kitchen "," yummy "," gourmet "," dining","bbq"}," "&amp;B368:C368&amp;" "))),"food"))))</f>
        <v>0</v>
      </c>
      <c r="E368" s="3">
        <v>38000</v>
      </c>
      <c r="F368" s="4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40"/>
        <v>101</v>
      </c>
      <c r="Q368">
        <f t="shared" si="41"/>
        <v>287.31</v>
      </c>
      <c r="R368" t="s">
        <v>8308</v>
      </c>
      <c r="S368" t="s">
        <v>8313</v>
      </c>
      <c r="T368" s="13">
        <f t="shared" si="42"/>
        <v>41019.793032407404</v>
      </c>
      <c r="U368" s="13">
        <f t="shared" si="43"/>
        <v>41049.793032407404</v>
      </c>
      <c r="V368">
        <f t="shared" si="44"/>
        <v>2012</v>
      </c>
      <c r="W368" t="str">
        <f t="shared" si="45"/>
        <v>documentary</v>
      </c>
      <c r="X368" t="str">
        <f t="shared" si="46"/>
        <v>ExceededGoal</v>
      </c>
      <c r="Y368" s="12" t="b">
        <f t="shared" si="47"/>
        <v>0</v>
      </c>
    </row>
    <row r="369" spans="1:25" ht="43.2" hidden="1">
      <c r="A369">
        <v>367</v>
      </c>
      <c r="B369" s="1" t="s">
        <v>368</v>
      </c>
      <c r="C369" s="1" t="s">
        <v>4477</v>
      </c>
      <c r="D369" s="21" t="b" cm="1">
        <f t="array" ref="D369">IF(OR(ISNUMBER(SEARCH({" COMEDY "," fun "," laugh ","hilarious"}," "&amp;B369:C369&amp;" "))),"Comedy",IF(OR(ISNUMBER(SEARCH({" sad "," thriller "," crime"," murder "," dark "," revenge "}," "&amp;B369:C369&amp;" "))),"thriller",IF(OR(ISNUMBER(SEARCH({" strange "," evil "," horror "," dark "," strange"}," "&amp;B369:C369&amp;" "))),"horror",IF(OR(ISNUMBER(SEARCH({" food "," kitchen "," yummy "," gourmet "," dining","bbq"}," "&amp;B369:C369&amp;" "))),"food"))))</f>
        <v>0</v>
      </c>
      <c r="E369" s="3">
        <v>10000</v>
      </c>
      <c r="F369" s="4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40"/>
        <v>103</v>
      </c>
      <c r="Q369">
        <f t="shared" si="41"/>
        <v>86.85</v>
      </c>
      <c r="R369" t="s">
        <v>8308</v>
      </c>
      <c r="S369" t="s">
        <v>8313</v>
      </c>
      <c r="T369" s="13">
        <f t="shared" si="42"/>
        <v>41355.577291666668</v>
      </c>
      <c r="U369" s="13">
        <f t="shared" si="43"/>
        <v>41395.207638888889</v>
      </c>
      <c r="V369">
        <f t="shared" si="44"/>
        <v>2013</v>
      </c>
      <c r="W369" t="str">
        <f t="shared" si="45"/>
        <v>documentary</v>
      </c>
      <c r="X369" t="str">
        <f t="shared" si="46"/>
        <v>ExceededGoal</v>
      </c>
      <c r="Y369" s="12" t="b">
        <f t="shared" si="47"/>
        <v>0</v>
      </c>
    </row>
    <row r="370" spans="1:25" ht="43.2" hidden="1">
      <c r="A370">
        <v>368</v>
      </c>
      <c r="B370" s="1" t="s">
        <v>369</v>
      </c>
      <c r="C370" s="1" t="s">
        <v>4478</v>
      </c>
      <c r="D370" s="21" t="b" cm="1">
        <f t="array" ref="D370">IF(OR(ISNUMBER(SEARCH({" COMEDY "," fun "," laugh ","hilarious"}," "&amp;B370:C370&amp;" "))),"Comedy",IF(OR(ISNUMBER(SEARCH({" sad "," thriller "," crime"," murder "," dark "," revenge "}," "&amp;B370:C370&amp;" "))),"thriller",IF(OR(ISNUMBER(SEARCH({" strange "," evil "," horror "," dark "," strange"}," "&amp;B370:C370&amp;" "))),"horror",IF(OR(ISNUMBER(SEARCH({" food "," kitchen "," yummy "," gourmet "," dining","bbq"}," "&amp;B370:C370&amp;" "))),"food"))))</f>
        <v>0</v>
      </c>
      <c r="E370" s="3">
        <v>12500</v>
      </c>
      <c r="F370" s="4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40"/>
        <v>104</v>
      </c>
      <c r="Q370">
        <f t="shared" si="41"/>
        <v>81.849999999999994</v>
      </c>
      <c r="R370" t="s">
        <v>8308</v>
      </c>
      <c r="S370" t="s">
        <v>8313</v>
      </c>
      <c r="T370" s="13">
        <f t="shared" si="42"/>
        <v>42043.605578703704</v>
      </c>
      <c r="U370" s="13">
        <f t="shared" si="43"/>
        <v>42078.563912037032</v>
      </c>
      <c r="V370">
        <f t="shared" si="44"/>
        <v>2015</v>
      </c>
      <c r="W370" t="str">
        <f t="shared" si="45"/>
        <v>documentary</v>
      </c>
      <c r="X370" t="str">
        <f t="shared" si="46"/>
        <v>ExceededGoal</v>
      </c>
      <c r="Y370" s="12" t="b">
        <f t="shared" si="47"/>
        <v>0</v>
      </c>
    </row>
    <row r="371" spans="1:25" ht="43.2" hidden="1">
      <c r="A371">
        <v>369</v>
      </c>
      <c r="B371" s="1" t="s">
        <v>370</v>
      </c>
      <c r="C371" s="1" t="s">
        <v>4479</v>
      </c>
      <c r="D371" s="21" t="b" cm="1">
        <f t="array" ref="D371">IF(OR(ISNUMBER(SEARCH({" COMEDY "," fun "," laugh ","hilarious"}," "&amp;B371:C371&amp;" "))),"Comedy",IF(OR(ISNUMBER(SEARCH({" sad "," thriller "," crime"," murder "," dark "," revenge "}," "&amp;B371:C371&amp;" "))),"thriller",IF(OR(ISNUMBER(SEARCH({" strange "," evil "," horror "," dark "," strange"}," "&amp;B371:C371&amp;" "))),"horror",IF(OR(ISNUMBER(SEARCH({" food "," kitchen "," yummy "," gourmet "," dining","bbq"}," "&amp;B371:C371&amp;" "))),"food"))))</f>
        <v>0</v>
      </c>
      <c r="E371" s="3">
        <v>6500</v>
      </c>
      <c r="F371" s="4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40"/>
        <v>110</v>
      </c>
      <c r="Q371">
        <f t="shared" si="41"/>
        <v>42.87</v>
      </c>
      <c r="R371" t="s">
        <v>8308</v>
      </c>
      <c r="S371" t="s">
        <v>8313</v>
      </c>
      <c r="T371" s="13">
        <f t="shared" si="42"/>
        <v>40893.551724537036</v>
      </c>
      <c r="U371" s="13">
        <f t="shared" si="43"/>
        <v>40923.551724537036</v>
      </c>
      <c r="V371">
        <f t="shared" si="44"/>
        <v>2011</v>
      </c>
      <c r="W371" t="str">
        <f t="shared" si="45"/>
        <v>documentary</v>
      </c>
      <c r="X371" t="str">
        <f t="shared" si="46"/>
        <v>ExceededGoal</v>
      </c>
      <c r="Y371" s="12" t="b">
        <f t="shared" si="47"/>
        <v>0</v>
      </c>
    </row>
    <row r="372" spans="1:25" ht="43.2" hidden="1">
      <c r="A372">
        <v>370</v>
      </c>
      <c r="B372" s="1" t="s">
        <v>371</v>
      </c>
      <c r="C372" s="1" t="s">
        <v>4480</v>
      </c>
      <c r="D372" s="21" t="b" cm="1">
        <f t="array" ref="D372">IF(OR(ISNUMBER(SEARCH({" COMEDY "," fun "," laugh ","hilarious"}," "&amp;B372:C372&amp;" "))),"Comedy",IF(OR(ISNUMBER(SEARCH({" sad "," thriller "," crime"," murder "," dark "," revenge "}," "&amp;B372:C372&amp;" "))),"thriller",IF(OR(ISNUMBER(SEARCH({" strange "," evil "," horror "," dark "," strange"}," "&amp;B372:C372&amp;" "))),"horror",IF(OR(ISNUMBER(SEARCH({" food "," kitchen "," yummy "," gourmet "," dining","bbq"}," "&amp;B372:C372&amp;" "))),"food"))))</f>
        <v>0</v>
      </c>
      <c r="E372" s="3">
        <v>25000</v>
      </c>
      <c r="F372" s="4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40"/>
        <v>122</v>
      </c>
      <c r="Q372">
        <f t="shared" si="41"/>
        <v>709.42</v>
      </c>
      <c r="R372" t="s">
        <v>8308</v>
      </c>
      <c r="S372" t="s">
        <v>8313</v>
      </c>
      <c r="T372" s="13">
        <f t="shared" si="42"/>
        <v>42711.795138888891</v>
      </c>
      <c r="U372" s="13">
        <f t="shared" si="43"/>
        <v>42741.795138888891</v>
      </c>
      <c r="V372">
        <f t="shared" si="44"/>
        <v>2016</v>
      </c>
      <c r="W372" t="str">
        <f t="shared" si="45"/>
        <v>documentary</v>
      </c>
      <c r="X372" t="str">
        <f t="shared" si="46"/>
        <v>ExceededGoal</v>
      </c>
      <c r="Y372" s="12" t="b">
        <f t="shared" si="47"/>
        <v>0</v>
      </c>
    </row>
    <row r="373" spans="1:25" ht="43.2" hidden="1">
      <c r="A373">
        <v>371</v>
      </c>
      <c r="B373" s="1" t="s">
        <v>372</v>
      </c>
      <c r="C373" s="1" t="s">
        <v>4481</v>
      </c>
      <c r="D373" s="21" t="b" cm="1">
        <f t="array" ref="D373">IF(OR(ISNUMBER(SEARCH({" COMEDY "," fun "," laugh ","hilarious"}," "&amp;B373:C373&amp;" "))),"Comedy",IF(OR(ISNUMBER(SEARCH({" sad "," thriller "," crime"," murder "," dark "," revenge "}," "&amp;B373:C373&amp;" "))),"thriller",IF(OR(ISNUMBER(SEARCH({" strange "," evil "," horror "," dark "," strange"}," "&amp;B373:C373&amp;" "))),"horror",IF(OR(ISNUMBER(SEARCH({" food "," kitchen "," yummy "," gourmet "," dining","bbq"}," "&amp;B373:C373&amp;" "))),"food"))))</f>
        <v>0</v>
      </c>
      <c r="E373" s="3">
        <v>150000</v>
      </c>
      <c r="F373" s="4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40"/>
        <v>114</v>
      </c>
      <c r="Q373">
        <f t="shared" si="41"/>
        <v>161.26</v>
      </c>
      <c r="R373" t="s">
        <v>8308</v>
      </c>
      <c r="S373" t="s">
        <v>8313</v>
      </c>
      <c r="T373" s="13">
        <f t="shared" si="42"/>
        <v>41261.767812500002</v>
      </c>
      <c r="U373" s="13">
        <f t="shared" si="43"/>
        <v>41306.767812500002</v>
      </c>
      <c r="V373">
        <f t="shared" si="44"/>
        <v>2012</v>
      </c>
      <c r="W373" t="str">
        <f t="shared" si="45"/>
        <v>documentary</v>
      </c>
      <c r="X373" t="str">
        <f t="shared" si="46"/>
        <v>ExceededGoal</v>
      </c>
      <c r="Y373" s="12" t="b">
        <f t="shared" si="47"/>
        <v>0</v>
      </c>
    </row>
    <row r="374" spans="1:25" ht="28.8" hidden="1">
      <c r="A374">
        <v>372</v>
      </c>
      <c r="B374" s="1" t="s">
        <v>373</v>
      </c>
      <c r="C374" s="1" t="s">
        <v>4482</v>
      </c>
      <c r="D374" s="21" t="b" cm="1">
        <f t="array" ref="D374">IF(OR(ISNUMBER(SEARCH({" COMEDY "," fun "," laugh ","hilarious"}," "&amp;B374:C374&amp;" "))),"Comedy",IF(OR(ISNUMBER(SEARCH({" sad "," thriller "," crime"," murder "," dark "," revenge "}," "&amp;B374:C374&amp;" "))),"thriller",IF(OR(ISNUMBER(SEARCH({" strange "," evil "," horror "," dark "," strange"}," "&amp;B374:C374&amp;" "))),"horror",IF(OR(ISNUMBER(SEARCH({" food "," kitchen "," yummy "," gourmet "," dining","bbq"}," "&amp;B374:C374&amp;" "))),"food"))))</f>
        <v>0</v>
      </c>
      <c r="E374" s="3">
        <v>300</v>
      </c>
      <c r="F374" s="4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40"/>
        <v>125</v>
      </c>
      <c r="Q374">
        <f t="shared" si="41"/>
        <v>41.78</v>
      </c>
      <c r="R374" t="s">
        <v>8308</v>
      </c>
      <c r="S374" t="s">
        <v>8313</v>
      </c>
      <c r="T374" s="13">
        <f t="shared" si="42"/>
        <v>42425.576898148152</v>
      </c>
      <c r="U374" s="13">
        <f t="shared" si="43"/>
        <v>42465.666666666672</v>
      </c>
      <c r="V374">
        <f t="shared" si="44"/>
        <v>2016</v>
      </c>
      <c r="W374" t="str">
        <f t="shared" si="45"/>
        <v>documentary</v>
      </c>
      <c r="X374" t="str">
        <f t="shared" si="46"/>
        <v>ExceededGoal</v>
      </c>
      <c r="Y374" s="12" t="b">
        <f t="shared" si="47"/>
        <v>0</v>
      </c>
    </row>
    <row r="375" spans="1:25" ht="43.2" hidden="1">
      <c r="A375">
        <v>373</v>
      </c>
      <c r="B375" s="1" t="s">
        <v>374</v>
      </c>
      <c r="C375" s="1" t="s">
        <v>4483</v>
      </c>
      <c r="D375" s="21" t="b" cm="1">
        <f t="array" ref="D375">IF(OR(ISNUMBER(SEARCH({" COMEDY "," fun "," laugh ","hilarious"}," "&amp;B375:C375&amp;" "))),"Comedy",IF(OR(ISNUMBER(SEARCH({" sad "," thriller "," crime"," murder "," dark "," revenge "}," "&amp;B375:C375&amp;" "))),"thriller",IF(OR(ISNUMBER(SEARCH({" strange "," evil "," horror "," dark "," strange"}," "&amp;B375:C375&amp;" "))),"horror",IF(OR(ISNUMBER(SEARCH({" food "," kitchen "," yummy "," gourmet "," dining","bbq"}," "&amp;B375:C375&amp;" "))),"food"))))</f>
        <v>0</v>
      </c>
      <c r="E375" s="3">
        <v>7500</v>
      </c>
      <c r="F375" s="4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40"/>
        <v>107</v>
      </c>
      <c r="Q375">
        <f t="shared" si="41"/>
        <v>89.89</v>
      </c>
      <c r="R375" t="s">
        <v>8308</v>
      </c>
      <c r="S375" t="s">
        <v>8313</v>
      </c>
      <c r="T375" s="13">
        <f t="shared" si="42"/>
        <v>41078.91201388889</v>
      </c>
      <c r="U375" s="13">
        <f t="shared" si="43"/>
        <v>41108.91201388889</v>
      </c>
      <c r="V375">
        <f t="shared" si="44"/>
        <v>2012</v>
      </c>
      <c r="W375" t="str">
        <f t="shared" si="45"/>
        <v>documentary</v>
      </c>
      <c r="X375" t="str">
        <f t="shared" si="46"/>
        <v>ExceededGoal</v>
      </c>
      <c r="Y375" s="12" t="b">
        <f t="shared" si="47"/>
        <v>0</v>
      </c>
    </row>
    <row r="376" spans="1:25" ht="43.2" hidden="1">
      <c r="A376">
        <v>374</v>
      </c>
      <c r="B376" s="1" t="s">
        <v>375</v>
      </c>
      <c r="C376" s="1" t="s">
        <v>4484</v>
      </c>
      <c r="D376" s="21" t="b" cm="1">
        <f t="array" ref="D376">IF(OR(ISNUMBER(SEARCH({" COMEDY "," fun "," laugh ","hilarious"}," "&amp;B376:C376&amp;" "))),"Comedy",IF(OR(ISNUMBER(SEARCH({" sad "," thriller "," crime"," murder "," dark "," revenge "}," "&amp;B376:C376&amp;" "))),"thriller",IF(OR(ISNUMBER(SEARCH({" strange "," evil "," horror "," dark "," strange"}," "&amp;B376:C376&amp;" "))),"horror",IF(OR(ISNUMBER(SEARCH({" food "," kitchen "," yummy "," gourmet "," dining","bbq"}," "&amp;B376:C376&amp;" "))),"food"))))</f>
        <v>0</v>
      </c>
      <c r="E376" s="3">
        <v>6000</v>
      </c>
      <c r="F376" s="4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40"/>
        <v>131</v>
      </c>
      <c r="Q376">
        <f t="shared" si="41"/>
        <v>45.05</v>
      </c>
      <c r="R376" t="s">
        <v>8308</v>
      </c>
      <c r="S376" t="s">
        <v>8313</v>
      </c>
      <c r="T376" s="13">
        <f t="shared" si="42"/>
        <v>40757.889247685183</v>
      </c>
      <c r="U376" s="13">
        <f t="shared" si="43"/>
        <v>40802.889247685183</v>
      </c>
      <c r="V376">
        <f t="shared" si="44"/>
        <v>2011</v>
      </c>
      <c r="W376" t="str">
        <f t="shared" si="45"/>
        <v>documentary</v>
      </c>
      <c r="X376" t="str">
        <f t="shared" si="46"/>
        <v>ExceededGoal</v>
      </c>
      <c r="Y376" s="12" t="b">
        <f t="shared" si="47"/>
        <v>0</v>
      </c>
    </row>
    <row r="377" spans="1:25" ht="43.2" hidden="1">
      <c r="A377">
        <v>375</v>
      </c>
      <c r="B377" s="1" t="s">
        <v>376</v>
      </c>
      <c r="C377" s="1" t="s">
        <v>4485</v>
      </c>
      <c r="D377" s="21" t="b" cm="1">
        <f t="array" ref="D377">IF(OR(ISNUMBER(SEARCH({" COMEDY "," fun "," laugh ","hilarious"}," "&amp;B377:C377&amp;" "))),"Comedy",IF(OR(ISNUMBER(SEARCH({" sad "," thriller "," crime"," murder "," dark "," revenge "}," "&amp;B377:C377&amp;" "))),"thriller",IF(OR(ISNUMBER(SEARCH({" strange "," evil "," horror "," dark "," strange"}," "&amp;B377:C377&amp;" "))),"horror",IF(OR(ISNUMBER(SEARCH({" food "," kitchen "," yummy "," gourmet "," dining","bbq"}," "&amp;B377:C377&amp;" "))),"food"))))</f>
        <v>0</v>
      </c>
      <c r="E377" s="3">
        <v>500</v>
      </c>
      <c r="F377" s="4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40"/>
        <v>120</v>
      </c>
      <c r="Q377">
        <f t="shared" si="41"/>
        <v>42.86</v>
      </c>
      <c r="R377" t="s">
        <v>8308</v>
      </c>
      <c r="S377" t="s">
        <v>8313</v>
      </c>
      <c r="T377" s="13">
        <f t="shared" si="42"/>
        <v>41657.985081018516</v>
      </c>
      <c r="U377" s="13">
        <f t="shared" si="43"/>
        <v>41699.720833333333</v>
      </c>
      <c r="V377">
        <f t="shared" si="44"/>
        <v>2014</v>
      </c>
      <c r="W377" t="str">
        <f t="shared" si="45"/>
        <v>documentary</v>
      </c>
      <c r="X377" t="str">
        <f t="shared" si="46"/>
        <v>ExceededGoal</v>
      </c>
      <c r="Y377" s="12" t="b">
        <f t="shared" si="47"/>
        <v>0</v>
      </c>
    </row>
    <row r="378" spans="1:25" ht="43.2" hidden="1">
      <c r="A378">
        <v>376</v>
      </c>
      <c r="B378" s="1" t="s">
        <v>377</v>
      </c>
      <c r="C378" s="1" t="s">
        <v>4486</v>
      </c>
      <c r="D378" s="21" t="b" cm="1">
        <f t="array" ref="D378">IF(OR(ISNUMBER(SEARCH({" COMEDY "," fun "," laugh ","hilarious"}," "&amp;B378:C378&amp;" "))),"Comedy",IF(OR(ISNUMBER(SEARCH({" sad "," thriller "," crime"," murder "," dark "," revenge "}," "&amp;B378:C378&amp;" "))),"thriller",IF(OR(ISNUMBER(SEARCH({" strange "," evil "," horror "," dark "," strange"}," "&amp;B378:C378&amp;" "))),"horror",IF(OR(ISNUMBER(SEARCH({" food "," kitchen "," yummy "," gourmet "," dining","bbq"}," "&amp;B378:C378&amp;" "))),"food"))))</f>
        <v>0</v>
      </c>
      <c r="E378" s="3">
        <v>2450</v>
      </c>
      <c r="F378" s="4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40"/>
        <v>106</v>
      </c>
      <c r="Q378">
        <f t="shared" si="41"/>
        <v>54.08</v>
      </c>
      <c r="R378" t="s">
        <v>8308</v>
      </c>
      <c r="S378" t="s">
        <v>8313</v>
      </c>
      <c r="T378" s="13">
        <f t="shared" si="42"/>
        <v>42576.452731481477</v>
      </c>
      <c r="U378" s="13">
        <f t="shared" si="43"/>
        <v>42607.452731481477</v>
      </c>
      <c r="V378">
        <f t="shared" si="44"/>
        <v>2016</v>
      </c>
      <c r="W378" t="str">
        <f t="shared" si="45"/>
        <v>documentary</v>
      </c>
      <c r="X378" t="str">
        <f t="shared" si="46"/>
        <v>ExceededGoal</v>
      </c>
      <c r="Y378" s="12" t="b">
        <f t="shared" si="47"/>
        <v>0</v>
      </c>
    </row>
    <row r="379" spans="1:25" ht="43.2" hidden="1">
      <c r="A379">
        <v>377</v>
      </c>
      <c r="B379" s="1" t="s">
        <v>378</v>
      </c>
      <c r="C379" s="1" t="s">
        <v>4487</v>
      </c>
      <c r="D379" s="21" t="b" cm="1">
        <f t="array" ref="D379">IF(OR(ISNUMBER(SEARCH({" COMEDY "," fun "," laugh ","hilarious"}," "&amp;B379:C379&amp;" "))),"Comedy",IF(OR(ISNUMBER(SEARCH({" sad "," thriller "," crime"," murder "," dark "," revenge "}," "&amp;B379:C379&amp;" "))),"thriller",IF(OR(ISNUMBER(SEARCH({" strange "," evil "," horror "," dark "," strange"}," "&amp;B379:C379&amp;" "))),"horror",IF(OR(ISNUMBER(SEARCH({" food "," kitchen "," yummy "," gourmet "," dining","bbq"}," "&amp;B379:C379&amp;" "))),"food"))))</f>
        <v>0</v>
      </c>
      <c r="E379" s="3">
        <v>12000</v>
      </c>
      <c r="F379" s="4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40"/>
        <v>114</v>
      </c>
      <c r="Q379">
        <f t="shared" si="41"/>
        <v>103.22</v>
      </c>
      <c r="R379" t="s">
        <v>8308</v>
      </c>
      <c r="S379" t="s">
        <v>8313</v>
      </c>
      <c r="T379" s="13">
        <f t="shared" si="42"/>
        <v>42292.250787037032</v>
      </c>
      <c r="U379" s="13">
        <f t="shared" si="43"/>
        <v>42322.292361111111</v>
      </c>
      <c r="V379">
        <f t="shared" si="44"/>
        <v>2015</v>
      </c>
      <c r="W379" t="str">
        <f t="shared" si="45"/>
        <v>documentary</v>
      </c>
      <c r="X379" t="str">
        <f t="shared" si="46"/>
        <v>ExceededGoal</v>
      </c>
      <c r="Y379" s="12" t="b">
        <f t="shared" si="47"/>
        <v>0</v>
      </c>
    </row>
    <row r="380" spans="1:25" ht="57.6" hidden="1">
      <c r="A380">
        <v>378</v>
      </c>
      <c r="B380" s="1" t="s">
        <v>379</v>
      </c>
      <c r="C380" s="1" t="s">
        <v>4488</v>
      </c>
      <c r="D380" s="21" t="b" cm="1">
        <f t="array" ref="D380">IF(OR(ISNUMBER(SEARCH({" COMEDY "," fun "," laugh ","hilarious"}," "&amp;B380:C380&amp;" "))),"Comedy",IF(OR(ISNUMBER(SEARCH({" sad "," thriller "," crime"," murder "," dark "," revenge "}," "&amp;B380:C380&amp;" "))),"thriller",IF(OR(ISNUMBER(SEARCH({" strange "," evil "," horror "," dark "," strange"}," "&amp;B380:C380&amp;" "))),"horror",IF(OR(ISNUMBER(SEARCH({" food "," kitchen "," yummy "," gourmet "," dining","bbq"}," "&amp;B380:C380&amp;" "))),"food"))))</f>
        <v>0</v>
      </c>
      <c r="E380" s="3">
        <v>3000</v>
      </c>
      <c r="F380" s="4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40"/>
        <v>112</v>
      </c>
      <c r="Q380">
        <f t="shared" si="41"/>
        <v>40.4</v>
      </c>
      <c r="R380" t="s">
        <v>8308</v>
      </c>
      <c r="S380" t="s">
        <v>8313</v>
      </c>
      <c r="T380" s="13">
        <f t="shared" si="42"/>
        <v>42370.571851851855</v>
      </c>
      <c r="U380" s="13">
        <f t="shared" si="43"/>
        <v>42394.994444444441</v>
      </c>
      <c r="V380">
        <f t="shared" si="44"/>
        <v>2016</v>
      </c>
      <c r="W380" t="str">
        <f t="shared" si="45"/>
        <v>documentary</v>
      </c>
      <c r="X380" t="str">
        <f t="shared" si="46"/>
        <v>ExceededGoal</v>
      </c>
      <c r="Y380" s="12" t="b">
        <f t="shared" si="47"/>
        <v>0</v>
      </c>
    </row>
    <row r="381" spans="1:25" ht="43.2" hidden="1">
      <c r="A381">
        <v>379</v>
      </c>
      <c r="B381" s="1" t="s">
        <v>380</v>
      </c>
      <c r="C381" s="1" t="s">
        <v>4489</v>
      </c>
      <c r="D381" s="21" t="b" cm="1">
        <f t="array" ref="D381">IF(OR(ISNUMBER(SEARCH({" COMEDY "," fun "," laugh ","hilarious"}," "&amp;B381:C381&amp;" "))),"Comedy",IF(OR(ISNUMBER(SEARCH({" sad "," thriller "," crime"," murder "," dark "," revenge "}," "&amp;B381:C381&amp;" "))),"thriller",IF(OR(ISNUMBER(SEARCH({" strange "," evil "," horror "," dark "," strange"}," "&amp;B381:C381&amp;" "))),"horror",IF(OR(ISNUMBER(SEARCH({" food "," kitchen "," yummy "," gourmet "," dining","bbq"}," "&amp;B381:C381&amp;" "))),"food"))))</f>
        <v>0</v>
      </c>
      <c r="E381" s="3">
        <v>15000</v>
      </c>
      <c r="F381" s="4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40"/>
        <v>116</v>
      </c>
      <c r="Q381">
        <f t="shared" si="41"/>
        <v>116.86</v>
      </c>
      <c r="R381" t="s">
        <v>8308</v>
      </c>
      <c r="S381" t="s">
        <v>8313</v>
      </c>
      <c r="T381" s="13">
        <f t="shared" si="42"/>
        <v>40987.688333333332</v>
      </c>
      <c r="U381" s="13">
        <f t="shared" si="43"/>
        <v>41032.688333333332</v>
      </c>
      <c r="V381">
        <f t="shared" si="44"/>
        <v>2012</v>
      </c>
      <c r="W381" t="str">
        <f t="shared" si="45"/>
        <v>documentary</v>
      </c>
      <c r="X381" t="str">
        <f t="shared" si="46"/>
        <v>ExceededGoal</v>
      </c>
      <c r="Y381" s="12" t="b">
        <f t="shared" si="47"/>
        <v>0</v>
      </c>
    </row>
    <row r="382" spans="1:25" ht="57.6" hidden="1">
      <c r="A382">
        <v>380</v>
      </c>
      <c r="B382" s="1" t="s">
        <v>381</v>
      </c>
      <c r="C382" s="1" t="s">
        <v>4490</v>
      </c>
      <c r="D382" s="21" t="b" cm="1">
        <f t="array" ref="D382">IF(OR(ISNUMBER(SEARCH({" COMEDY "," fun "," laugh ","hilarious"}," "&amp;B382:C382&amp;" "))),"Comedy",IF(OR(ISNUMBER(SEARCH({" sad "," thriller "," crime"," murder "," dark "," revenge "}," "&amp;B382:C382&amp;" "))),"thriller",IF(OR(ISNUMBER(SEARCH({" strange "," evil "," horror "," dark "," strange"}," "&amp;B382:C382&amp;" "))),"horror",IF(OR(ISNUMBER(SEARCH({" food "," kitchen "," yummy "," gourmet "," dining","bbq"}," "&amp;B382:C382&amp;" "))),"food"))))</f>
        <v>0</v>
      </c>
      <c r="E382" s="3">
        <v>4000</v>
      </c>
      <c r="F382" s="4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40"/>
        <v>142</v>
      </c>
      <c r="Q382">
        <f t="shared" si="41"/>
        <v>115.51</v>
      </c>
      <c r="R382" t="s">
        <v>8308</v>
      </c>
      <c r="S382" t="s">
        <v>8313</v>
      </c>
      <c r="T382" s="13">
        <f t="shared" si="42"/>
        <v>42367.719814814816</v>
      </c>
      <c r="U382" s="13">
        <f t="shared" si="43"/>
        <v>42392.719814814816</v>
      </c>
      <c r="V382">
        <f t="shared" si="44"/>
        <v>2015</v>
      </c>
      <c r="W382" t="str">
        <f t="shared" si="45"/>
        <v>documentary</v>
      </c>
      <c r="X382" t="str">
        <f t="shared" si="46"/>
        <v>ExceededGoal</v>
      </c>
      <c r="Y382" s="12" t="b">
        <f t="shared" si="47"/>
        <v>0</v>
      </c>
    </row>
    <row r="383" spans="1:25" ht="43.2" hidden="1">
      <c r="A383">
        <v>381</v>
      </c>
      <c r="B383" s="1" t="s">
        <v>382</v>
      </c>
      <c r="C383" s="1" t="s">
        <v>4491</v>
      </c>
      <c r="D383" s="21" t="b" cm="1">
        <f t="array" ref="D383">IF(OR(ISNUMBER(SEARCH({" COMEDY "," fun "," laugh ","hilarious"}," "&amp;B383:C383&amp;" "))),"Comedy",IF(OR(ISNUMBER(SEARCH({" sad "," thriller "," crime"," murder "," dark "," revenge "}," "&amp;B383:C383&amp;" "))),"thriller",IF(OR(ISNUMBER(SEARCH({" strange "," evil "," horror "," dark "," strange"}," "&amp;B383:C383&amp;" "))),"horror",IF(OR(ISNUMBER(SEARCH({" food "," kitchen "," yummy "," gourmet "," dining","bbq"}," "&amp;B383:C383&amp;" "))),"food"))))</f>
        <v>0</v>
      </c>
      <c r="E383" s="3">
        <v>25000</v>
      </c>
      <c r="F383" s="4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40"/>
        <v>105</v>
      </c>
      <c r="Q383">
        <f t="shared" si="41"/>
        <v>104.31</v>
      </c>
      <c r="R383" t="s">
        <v>8308</v>
      </c>
      <c r="S383" t="s">
        <v>8313</v>
      </c>
      <c r="T383" s="13">
        <f t="shared" si="42"/>
        <v>41085.698113425926</v>
      </c>
      <c r="U383" s="13">
        <f t="shared" si="43"/>
        <v>41120.208333333336</v>
      </c>
      <c r="V383">
        <f t="shared" si="44"/>
        <v>2012</v>
      </c>
      <c r="W383" t="str">
        <f t="shared" si="45"/>
        <v>documentary</v>
      </c>
      <c r="X383" t="str">
        <f t="shared" si="46"/>
        <v>ExceededGoal</v>
      </c>
      <c r="Y383" s="12" t="b">
        <f t="shared" si="47"/>
        <v>0</v>
      </c>
    </row>
    <row r="384" spans="1:25" ht="57.6" hidden="1">
      <c r="A384">
        <v>382</v>
      </c>
      <c r="B384" s="1" t="s">
        <v>383</v>
      </c>
      <c r="C384" s="1" t="s">
        <v>4492</v>
      </c>
      <c r="D384" s="21" t="b" cm="1">
        <f t="array" ref="D384">IF(OR(ISNUMBER(SEARCH({" COMEDY "," fun "," laugh ","hilarious"}," "&amp;B384:C384&amp;" "))),"Comedy",IF(OR(ISNUMBER(SEARCH({" sad "," thriller "," crime"," murder "," dark "," revenge "}," "&amp;B384:C384&amp;" "))),"thriller",IF(OR(ISNUMBER(SEARCH({" strange "," evil "," horror "," dark "," strange"}," "&amp;B384:C384&amp;" "))),"horror",IF(OR(ISNUMBER(SEARCH({" food "," kitchen "," yummy "," gourmet "," dining","bbq"}," "&amp;B384:C384&amp;" "))),"food"))))</f>
        <v>0</v>
      </c>
      <c r="E384" s="3">
        <v>600</v>
      </c>
      <c r="F384" s="4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40"/>
        <v>256</v>
      </c>
      <c r="Q384">
        <f t="shared" si="41"/>
        <v>69.77</v>
      </c>
      <c r="R384" t="s">
        <v>8308</v>
      </c>
      <c r="S384" t="s">
        <v>8313</v>
      </c>
      <c r="T384" s="13">
        <f t="shared" si="42"/>
        <v>41144.709490740745</v>
      </c>
      <c r="U384" s="13">
        <f t="shared" si="43"/>
        <v>41158.709490740745</v>
      </c>
      <c r="V384">
        <f t="shared" si="44"/>
        <v>2012</v>
      </c>
      <c r="W384" t="str">
        <f t="shared" si="45"/>
        <v>documentary</v>
      </c>
      <c r="X384" t="str">
        <f t="shared" si="46"/>
        <v>ExceededGoal</v>
      </c>
      <c r="Y384" s="12" t="b">
        <f t="shared" si="47"/>
        <v>0</v>
      </c>
    </row>
    <row r="385" spans="1:25" ht="43.2" hidden="1">
      <c r="A385">
        <v>383</v>
      </c>
      <c r="B385" s="1" t="s">
        <v>384</v>
      </c>
      <c r="C385" s="1" t="s">
        <v>4493</v>
      </c>
      <c r="D385" s="21" t="b" cm="1">
        <f t="array" ref="D385">IF(OR(ISNUMBER(SEARCH({" COMEDY "," fun "," laugh ","hilarious"}," "&amp;B385:C385&amp;" "))),"Comedy",IF(OR(ISNUMBER(SEARCH({" sad "," thriller "," crime"," murder "," dark "," revenge "}," "&amp;B385:C385&amp;" "))),"thriller",IF(OR(ISNUMBER(SEARCH({" strange "," evil "," horror "," dark "," strange"}," "&amp;B385:C385&amp;" "))),"horror",IF(OR(ISNUMBER(SEARCH({" food "," kitchen "," yummy "," gourmet "," dining","bbq"}," "&amp;B385:C385&amp;" "))),"food"))))</f>
        <v>0</v>
      </c>
      <c r="E385" s="3">
        <v>999</v>
      </c>
      <c r="F385" s="4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40"/>
        <v>207</v>
      </c>
      <c r="Q385">
        <f t="shared" si="41"/>
        <v>43.02</v>
      </c>
      <c r="R385" t="s">
        <v>8308</v>
      </c>
      <c r="S385" t="s">
        <v>8313</v>
      </c>
      <c r="T385" s="13">
        <f t="shared" si="42"/>
        <v>41755.117581018516</v>
      </c>
      <c r="U385" s="13">
        <f t="shared" si="43"/>
        <v>41778.117581018516</v>
      </c>
      <c r="V385">
        <f t="shared" si="44"/>
        <v>2014</v>
      </c>
      <c r="W385" t="str">
        <f t="shared" si="45"/>
        <v>documentary</v>
      </c>
      <c r="X385" t="str">
        <f t="shared" si="46"/>
        <v>ExceededGoal</v>
      </c>
      <c r="Y385" s="12" t="b">
        <f t="shared" si="47"/>
        <v>0</v>
      </c>
    </row>
    <row r="386" spans="1:25" ht="43.2" hidden="1">
      <c r="A386">
        <v>384</v>
      </c>
      <c r="B386" s="1" t="s">
        <v>385</v>
      </c>
      <c r="C386" s="1" t="s">
        <v>4494</v>
      </c>
      <c r="D386" s="21" t="b" cm="1">
        <f t="array" ref="D386">IF(OR(ISNUMBER(SEARCH({" COMEDY "," fun "," laugh ","hilarious"}," "&amp;B386:C386&amp;" "))),"Comedy",IF(OR(ISNUMBER(SEARCH({" sad "," thriller "," crime"," murder "," dark "," revenge "}," "&amp;B386:C386&amp;" "))),"thriller",IF(OR(ISNUMBER(SEARCH({" strange "," evil "," horror "," dark "," strange"}," "&amp;B386:C386&amp;" "))),"horror",IF(OR(ISNUMBER(SEARCH({" food "," kitchen "," yummy "," gourmet "," dining","bbq"}," "&amp;B386:C386&amp;" "))),"food"))))</f>
        <v>0</v>
      </c>
      <c r="E386" s="3">
        <v>20000</v>
      </c>
      <c r="F386" s="4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40"/>
        <v>112</v>
      </c>
      <c r="Q386">
        <f t="shared" si="41"/>
        <v>58.54</v>
      </c>
      <c r="R386" t="s">
        <v>8308</v>
      </c>
      <c r="S386" t="s">
        <v>8313</v>
      </c>
      <c r="T386" s="13">
        <f t="shared" si="42"/>
        <v>41980.781793981485</v>
      </c>
      <c r="U386" s="13">
        <f t="shared" si="43"/>
        <v>42010.781793981485</v>
      </c>
      <c r="V386">
        <f t="shared" si="44"/>
        <v>2014</v>
      </c>
      <c r="W386" t="str">
        <f t="shared" si="45"/>
        <v>documentary</v>
      </c>
      <c r="X386" t="str">
        <f t="shared" si="46"/>
        <v>ExceededGoal</v>
      </c>
      <c r="Y386" s="12" t="b">
        <f t="shared" si="47"/>
        <v>0</v>
      </c>
    </row>
    <row r="387" spans="1:25" ht="43.2" hidden="1">
      <c r="A387">
        <v>385</v>
      </c>
      <c r="B387" s="1" t="s">
        <v>386</v>
      </c>
      <c r="C387" s="1" t="s">
        <v>4495</v>
      </c>
      <c r="D387" s="21" t="b" cm="1">
        <f t="array" ref="D387">IF(OR(ISNUMBER(SEARCH({" COMEDY "," fun "," laugh ","hilarious"}," "&amp;B387:C387&amp;" "))),"Comedy",IF(OR(ISNUMBER(SEARCH({" sad "," thriller "," crime"," murder "," dark "," revenge "}," "&amp;B387:C387&amp;" "))),"thriller",IF(OR(ISNUMBER(SEARCH({" strange "," evil "," horror "," dark "," strange"}," "&amp;B387:C387&amp;" "))),"horror",IF(OR(ISNUMBER(SEARCH({" food "," kitchen "," yummy "," gourmet "," dining","bbq"}," "&amp;B387:C387&amp;" "))),"food"))))</f>
        <v>0</v>
      </c>
      <c r="E387" s="3">
        <v>25000</v>
      </c>
      <c r="F387" s="4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48">IFERROR(ROUND((F387/E387)*100,0),0)</f>
        <v>106</v>
      </c>
      <c r="Q387">
        <f t="shared" ref="Q387:Q450" si="49">IFERROR(ROUND(F387/M387,2),0)</f>
        <v>111.8</v>
      </c>
      <c r="R387" t="s">
        <v>8308</v>
      </c>
      <c r="S387" t="s">
        <v>8313</v>
      </c>
      <c r="T387" s="13">
        <f t="shared" ref="T387:T450" si="50">(((K387/60)/60)/24)+DATE(1970,1,1)</f>
        <v>41934.584502314814</v>
      </c>
      <c r="U387" s="13">
        <f t="shared" ref="U387:U450" si="51">(((J387/60)/60)/24)+DATE(1970,1,1)</f>
        <v>41964.626168981486</v>
      </c>
      <c r="V387">
        <f t="shared" ref="V387:V450" si="52">YEAR(T387)</f>
        <v>2014</v>
      </c>
      <c r="W387" t="str">
        <f t="shared" ref="W387:W450" si="53">IF(OR(S387="musical","space"),"Musical and Spaces",S387)</f>
        <v>documentary</v>
      </c>
      <c r="X387" t="str">
        <f t="shared" ref="X387:X450" si="54">IF(P387-100&gt;0,"ExceededGoal","UnderFunded")</f>
        <v>ExceededGoal</v>
      </c>
      <c r="Y387" s="12" t="b">
        <f t="shared" ref="Y387:Y450" si="55">IFERROR(IF(R387="theater",ROUND(F387/M387,2)),0)</f>
        <v>0</v>
      </c>
    </row>
    <row r="388" spans="1:25" ht="43.2" hidden="1">
      <c r="A388">
        <v>386</v>
      </c>
      <c r="B388" s="1" t="s">
        <v>387</v>
      </c>
      <c r="C388" s="1" t="s">
        <v>4496</v>
      </c>
      <c r="D388" s="21" t="b" cm="1">
        <f t="array" ref="D388">IF(OR(ISNUMBER(SEARCH({" COMEDY "," fun "," laugh ","hilarious"}," "&amp;B388:C388&amp;" "))),"Comedy",IF(OR(ISNUMBER(SEARCH({" sad "," thriller "," crime"," murder "," dark "," revenge "}," "&amp;B388:C388&amp;" "))),"thriller",IF(OR(ISNUMBER(SEARCH({" strange "," evil "," horror "," dark "," strange"}," "&amp;B388:C388&amp;" "))),"horror",IF(OR(ISNUMBER(SEARCH({" food "," kitchen "," yummy "," gourmet "," dining","bbq"}," "&amp;B388:C388&amp;" "))),"food"))))</f>
        <v>0</v>
      </c>
      <c r="E388" s="3">
        <v>600</v>
      </c>
      <c r="F388" s="4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48"/>
        <v>100</v>
      </c>
      <c r="Q388">
        <f t="shared" si="49"/>
        <v>46.23</v>
      </c>
      <c r="R388" t="s">
        <v>8308</v>
      </c>
      <c r="S388" t="s">
        <v>8313</v>
      </c>
      <c r="T388" s="13">
        <f t="shared" si="50"/>
        <v>42211.951284722221</v>
      </c>
      <c r="U388" s="13">
        <f t="shared" si="51"/>
        <v>42226.951284722221</v>
      </c>
      <c r="V388">
        <f t="shared" si="52"/>
        <v>2015</v>
      </c>
      <c r="W388" t="str">
        <f t="shared" si="53"/>
        <v>documentary</v>
      </c>
      <c r="X388" t="str">
        <f t="shared" si="54"/>
        <v>UnderFunded</v>
      </c>
      <c r="Y388" s="12" t="b">
        <f t="shared" si="55"/>
        <v>0</v>
      </c>
    </row>
    <row r="389" spans="1:25" ht="57.6" hidden="1">
      <c r="A389">
        <v>387</v>
      </c>
      <c r="B389" s="1" t="s">
        <v>388</v>
      </c>
      <c r="C389" s="1" t="s">
        <v>4497</v>
      </c>
      <c r="D389" s="21" t="b" cm="1">
        <f t="array" ref="D389">IF(OR(ISNUMBER(SEARCH({" COMEDY "," fun "," laugh ","hilarious"}," "&amp;B389:C389&amp;" "))),"Comedy",IF(OR(ISNUMBER(SEARCH({" sad "," thriller "," crime"," murder "," dark "," revenge "}," "&amp;B389:C389&amp;" "))),"thriller",IF(OR(ISNUMBER(SEARCH({" strange "," evil "," horror "," dark "," strange"}," "&amp;B389:C389&amp;" "))),"horror",IF(OR(ISNUMBER(SEARCH({" food "," kitchen "," yummy "," gourmet "," dining","bbq"}," "&amp;B389:C389&amp;" "))),"food"))))</f>
        <v>0</v>
      </c>
      <c r="E389" s="3">
        <v>38000</v>
      </c>
      <c r="F389" s="4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48"/>
        <v>214</v>
      </c>
      <c r="Q389">
        <f t="shared" si="49"/>
        <v>144.69</v>
      </c>
      <c r="R389" t="s">
        <v>8308</v>
      </c>
      <c r="S389" t="s">
        <v>8313</v>
      </c>
      <c r="T389" s="13">
        <f t="shared" si="50"/>
        <v>42200.67659722222</v>
      </c>
      <c r="U389" s="13">
        <f t="shared" si="51"/>
        <v>42231.25</v>
      </c>
      <c r="V389">
        <f t="shared" si="52"/>
        <v>2015</v>
      </c>
      <c r="W389" t="str">
        <f t="shared" si="53"/>
        <v>documentary</v>
      </c>
      <c r="X389" t="str">
        <f t="shared" si="54"/>
        <v>ExceededGoal</v>
      </c>
      <c r="Y389" s="12" t="b">
        <f t="shared" si="55"/>
        <v>0</v>
      </c>
    </row>
    <row r="390" spans="1:25" ht="43.2" hidden="1">
      <c r="A390">
        <v>388</v>
      </c>
      <c r="B390" s="1" t="s">
        <v>389</v>
      </c>
      <c r="C390" s="1" t="s">
        <v>4498</v>
      </c>
      <c r="D390" s="21" t="b" cm="1">
        <f t="array" ref="D390">IF(OR(ISNUMBER(SEARCH({" COMEDY "," fun "," laugh ","hilarious"}," "&amp;B390:C390&amp;" "))),"Comedy",IF(OR(ISNUMBER(SEARCH({" sad "," thriller "," crime"," murder "," dark "," revenge "}," "&amp;B390:C390&amp;" "))),"thriller",IF(OR(ISNUMBER(SEARCH({" strange "," evil "," horror "," dark "," strange"}," "&amp;B390:C390&amp;" "))),"horror",IF(OR(ISNUMBER(SEARCH({" food "," kitchen "," yummy "," gourmet "," dining","bbq"}," "&amp;B390:C390&amp;" "))),"food"))))</f>
        <v>0</v>
      </c>
      <c r="E390" s="3">
        <v>5000</v>
      </c>
      <c r="F390" s="4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48"/>
        <v>126</v>
      </c>
      <c r="Q390">
        <f t="shared" si="49"/>
        <v>88.85</v>
      </c>
      <c r="R390" t="s">
        <v>8308</v>
      </c>
      <c r="S390" t="s">
        <v>8313</v>
      </c>
      <c r="T390" s="13">
        <f t="shared" si="50"/>
        <v>42549.076157407413</v>
      </c>
      <c r="U390" s="13">
        <f t="shared" si="51"/>
        <v>42579.076157407413</v>
      </c>
      <c r="V390">
        <f t="shared" si="52"/>
        <v>2016</v>
      </c>
      <c r="W390" t="str">
        <f t="shared" si="53"/>
        <v>documentary</v>
      </c>
      <c r="X390" t="str">
        <f t="shared" si="54"/>
        <v>ExceededGoal</v>
      </c>
      <c r="Y390" s="12" t="b">
        <f t="shared" si="55"/>
        <v>0</v>
      </c>
    </row>
    <row r="391" spans="1:25" ht="57.6" hidden="1">
      <c r="A391">
        <v>389</v>
      </c>
      <c r="B391" s="1" t="s">
        <v>390</v>
      </c>
      <c r="C391" s="1" t="s">
        <v>4499</v>
      </c>
      <c r="D391" s="21" t="str" cm="1">
        <f t="array" ref="D391">IF(OR(ISNUMBER(SEARCH({" COMEDY "," fun "," laugh ","hilarious"}," "&amp;B391:C391&amp;" "))),"Comedy",IF(OR(ISNUMBER(SEARCH({" sad "," thriller "," crime"," murder "," dark "," revenge "}," "&amp;B391:C391&amp;" "))),"thriller",IF(OR(ISNUMBER(SEARCH({" strange "," evil "," horror "," dark "," strange"}," "&amp;B391:C391&amp;" "))),"horror",IF(OR(ISNUMBER(SEARCH({" food "," kitchen "," yummy "," gourmet "," dining","bbq"}," "&amp;B391:C391&amp;" "))),"food"))))</f>
        <v>food</v>
      </c>
      <c r="E391" s="3">
        <v>68000</v>
      </c>
      <c r="F391" s="4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48"/>
        <v>182</v>
      </c>
      <c r="Q391">
        <f t="shared" si="49"/>
        <v>81.75</v>
      </c>
      <c r="R391" t="s">
        <v>8308</v>
      </c>
      <c r="S391" t="s">
        <v>8313</v>
      </c>
      <c r="T391" s="13">
        <f t="shared" si="50"/>
        <v>41674.063078703701</v>
      </c>
      <c r="U391" s="13">
        <f t="shared" si="51"/>
        <v>41705.957638888889</v>
      </c>
      <c r="V391">
        <f t="shared" si="52"/>
        <v>2014</v>
      </c>
      <c r="W391" t="str">
        <f t="shared" si="53"/>
        <v>documentary</v>
      </c>
      <c r="X391" t="str">
        <f t="shared" si="54"/>
        <v>ExceededGoal</v>
      </c>
      <c r="Y391" s="12" t="b">
        <f t="shared" si="55"/>
        <v>0</v>
      </c>
    </row>
    <row r="392" spans="1:25" ht="43.2" hidden="1">
      <c r="A392">
        <v>390</v>
      </c>
      <c r="B392" s="1" t="s">
        <v>391</v>
      </c>
      <c r="C392" s="1" t="s">
        <v>4500</v>
      </c>
      <c r="D392" s="21" t="b" cm="1">
        <f t="array" ref="D392">IF(OR(ISNUMBER(SEARCH({" COMEDY "," fun "," laugh ","hilarious"}," "&amp;B392:C392&amp;" "))),"Comedy",IF(OR(ISNUMBER(SEARCH({" sad "," thriller "," crime"," murder "," dark "," revenge "}," "&amp;B392:C392&amp;" "))),"thriller",IF(OR(ISNUMBER(SEARCH({" strange "," evil "," horror "," dark "," strange"}," "&amp;B392:C392&amp;" "))),"horror",IF(OR(ISNUMBER(SEARCH({" food "," kitchen "," yummy "," gourmet "," dining","bbq"}," "&amp;B392:C392&amp;" "))),"food"))))</f>
        <v>0</v>
      </c>
      <c r="E392" s="3">
        <v>1000</v>
      </c>
      <c r="F392" s="4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48"/>
        <v>100</v>
      </c>
      <c r="Q392">
        <f t="shared" si="49"/>
        <v>71.430000000000007</v>
      </c>
      <c r="R392" t="s">
        <v>8308</v>
      </c>
      <c r="S392" t="s">
        <v>8313</v>
      </c>
      <c r="T392" s="13">
        <f t="shared" si="50"/>
        <v>42112.036712962959</v>
      </c>
      <c r="U392" s="13">
        <f t="shared" si="51"/>
        <v>42132.036712962959</v>
      </c>
      <c r="V392">
        <f t="shared" si="52"/>
        <v>2015</v>
      </c>
      <c r="W392" t="str">
        <f t="shared" si="53"/>
        <v>documentary</v>
      </c>
      <c r="X392" t="str">
        <f t="shared" si="54"/>
        <v>UnderFunded</v>
      </c>
      <c r="Y392" s="12" t="b">
        <f t="shared" si="55"/>
        <v>0</v>
      </c>
    </row>
    <row r="393" spans="1:25" ht="43.2" hidden="1">
      <c r="A393">
        <v>391</v>
      </c>
      <c r="B393" s="1" t="s">
        <v>392</v>
      </c>
      <c r="C393" s="1" t="s">
        <v>4501</v>
      </c>
      <c r="D393" s="21" t="b" cm="1">
        <f t="array" ref="D393">IF(OR(ISNUMBER(SEARCH({" COMEDY "," fun "," laugh ","hilarious"}," "&amp;B393:C393&amp;" "))),"Comedy",IF(OR(ISNUMBER(SEARCH({" sad "," thriller "," crime"," murder "," dark "," revenge "}," "&amp;B393:C393&amp;" "))),"thriller",IF(OR(ISNUMBER(SEARCH({" strange "," evil "," horror "," dark "," strange"}," "&amp;B393:C393&amp;" "))),"horror",IF(OR(ISNUMBER(SEARCH({" food "," kitchen "," yummy "," gourmet "," dining","bbq"}," "&amp;B393:C393&amp;" "))),"food"))))</f>
        <v>0</v>
      </c>
      <c r="E393" s="3">
        <v>20000</v>
      </c>
      <c r="F393" s="4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48"/>
        <v>101</v>
      </c>
      <c r="Q393">
        <f t="shared" si="49"/>
        <v>104.26</v>
      </c>
      <c r="R393" t="s">
        <v>8308</v>
      </c>
      <c r="S393" t="s">
        <v>8313</v>
      </c>
      <c r="T393" s="13">
        <f t="shared" si="50"/>
        <v>40865.042256944449</v>
      </c>
      <c r="U393" s="13">
        <f t="shared" si="51"/>
        <v>40895.040972222225</v>
      </c>
      <c r="V393">
        <f t="shared" si="52"/>
        <v>2011</v>
      </c>
      <c r="W393" t="str">
        <f t="shared" si="53"/>
        <v>documentary</v>
      </c>
      <c r="X393" t="str">
        <f t="shared" si="54"/>
        <v>ExceededGoal</v>
      </c>
      <c r="Y393" s="12" t="b">
        <f t="shared" si="55"/>
        <v>0</v>
      </c>
    </row>
    <row r="394" spans="1:25" ht="43.2" hidden="1">
      <c r="A394">
        <v>392</v>
      </c>
      <c r="B394" s="1" t="s">
        <v>393</v>
      </c>
      <c r="C394" s="1" t="s">
        <v>4502</v>
      </c>
      <c r="D394" s="21" t="b" cm="1">
        <f t="array" ref="D394">IF(OR(ISNUMBER(SEARCH({" COMEDY "," fun "," laugh ","hilarious"}," "&amp;B394:C394&amp;" "))),"Comedy",IF(OR(ISNUMBER(SEARCH({" sad "," thriller "," crime"," murder "," dark "," revenge "}," "&amp;B394:C394&amp;" "))),"thriller",IF(OR(ISNUMBER(SEARCH({" strange "," evil "," horror "," dark "," strange"}," "&amp;B394:C394&amp;" "))),"horror",IF(OR(ISNUMBER(SEARCH({" food "," kitchen "," yummy "," gourmet "," dining","bbq"}," "&amp;B394:C394&amp;" "))),"food"))))</f>
        <v>0</v>
      </c>
      <c r="E394" s="3">
        <v>18500</v>
      </c>
      <c r="F394" s="4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48"/>
        <v>101</v>
      </c>
      <c r="Q394">
        <f t="shared" si="49"/>
        <v>90.62</v>
      </c>
      <c r="R394" t="s">
        <v>8308</v>
      </c>
      <c r="S394" t="s">
        <v>8313</v>
      </c>
      <c r="T394" s="13">
        <f t="shared" si="50"/>
        <v>40763.717256944445</v>
      </c>
      <c r="U394" s="13">
        <f t="shared" si="51"/>
        <v>40794.125</v>
      </c>
      <c r="V394">
        <f t="shared" si="52"/>
        <v>2011</v>
      </c>
      <c r="W394" t="str">
        <f t="shared" si="53"/>
        <v>documentary</v>
      </c>
      <c r="X394" t="str">
        <f t="shared" si="54"/>
        <v>ExceededGoal</v>
      </c>
      <c r="Y394" s="12" t="b">
        <f t="shared" si="55"/>
        <v>0</v>
      </c>
    </row>
    <row r="395" spans="1:25" ht="43.2" hidden="1">
      <c r="A395">
        <v>393</v>
      </c>
      <c r="B395" s="1" t="s">
        <v>394</v>
      </c>
      <c r="C395" s="1" t="s">
        <v>4503</v>
      </c>
      <c r="D395" s="21" t="b" cm="1">
        <f t="array" ref="D395">IF(OR(ISNUMBER(SEARCH({" COMEDY "," fun "," laugh ","hilarious"}," "&amp;B395:C395&amp;" "))),"Comedy",IF(OR(ISNUMBER(SEARCH({" sad "," thriller "," crime"," murder "," dark "," revenge "}," "&amp;B395:C395&amp;" "))),"thriller",IF(OR(ISNUMBER(SEARCH({" strange "," evil "," horror "," dark "," strange"}," "&amp;B395:C395&amp;" "))),"horror",IF(OR(ISNUMBER(SEARCH({" food "," kitchen "," yummy "," gourmet "," dining","bbq"}," "&amp;B395:C395&amp;" "))),"food"))))</f>
        <v>0</v>
      </c>
      <c r="E395" s="3">
        <v>50000</v>
      </c>
      <c r="F395" s="4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48"/>
        <v>110</v>
      </c>
      <c r="Q395">
        <f t="shared" si="49"/>
        <v>157.33000000000001</v>
      </c>
      <c r="R395" t="s">
        <v>8308</v>
      </c>
      <c r="S395" t="s">
        <v>8313</v>
      </c>
      <c r="T395" s="13">
        <f t="shared" si="50"/>
        <v>41526.708935185183</v>
      </c>
      <c r="U395" s="13">
        <f t="shared" si="51"/>
        <v>41557.708935185183</v>
      </c>
      <c r="V395">
        <f t="shared" si="52"/>
        <v>2013</v>
      </c>
      <c r="W395" t="str">
        <f t="shared" si="53"/>
        <v>documentary</v>
      </c>
      <c r="X395" t="str">
        <f t="shared" si="54"/>
        <v>ExceededGoal</v>
      </c>
      <c r="Y395" s="12" t="b">
        <f t="shared" si="55"/>
        <v>0</v>
      </c>
    </row>
    <row r="396" spans="1:25" ht="43.2" hidden="1">
      <c r="A396">
        <v>394</v>
      </c>
      <c r="B396" s="1" t="s">
        <v>395</v>
      </c>
      <c r="C396" s="1" t="s">
        <v>4504</v>
      </c>
      <c r="D396" s="21" t="b" cm="1">
        <f t="array" ref="D396">IF(OR(ISNUMBER(SEARCH({" COMEDY "," fun "," laugh ","hilarious"}," "&amp;B396:C396&amp;" "))),"Comedy",IF(OR(ISNUMBER(SEARCH({" sad "," thriller "," crime"," murder "," dark "," revenge "}," "&amp;B396:C396&amp;" "))),"thriller",IF(OR(ISNUMBER(SEARCH({" strange "," evil "," horror "," dark "," strange"}," "&amp;B396:C396&amp;" "))),"horror",IF(OR(ISNUMBER(SEARCH({" food "," kitchen "," yummy "," gourmet "," dining","bbq"}," "&amp;B396:C396&amp;" "))),"food"))))</f>
        <v>0</v>
      </c>
      <c r="E396" s="3">
        <v>4700</v>
      </c>
      <c r="F396" s="4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48"/>
        <v>112</v>
      </c>
      <c r="Q396">
        <f t="shared" si="49"/>
        <v>105.18</v>
      </c>
      <c r="R396" t="s">
        <v>8308</v>
      </c>
      <c r="S396" t="s">
        <v>8313</v>
      </c>
      <c r="T396" s="13">
        <f t="shared" si="50"/>
        <v>42417.818078703705</v>
      </c>
      <c r="U396" s="13">
        <f t="shared" si="51"/>
        <v>42477.776412037041</v>
      </c>
      <c r="V396">
        <f t="shared" si="52"/>
        <v>2016</v>
      </c>
      <c r="W396" t="str">
        <f t="shared" si="53"/>
        <v>documentary</v>
      </c>
      <c r="X396" t="str">
        <f t="shared" si="54"/>
        <v>ExceededGoal</v>
      </c>
      <c r="Y396" s="12" t="b">
        <f t="shared" si="55"/>
        <v>0</v>
      </c>
    </row>
    <row r="397" spans="1:25" ht="43.2" hidden="1">
      <c r="A397">
        <v>395</v>
      </c>
      <c r="B397" s="1" t="s">
        <v>396</v>
      </c>
      <c r="C397" s="1" t="s">
        <v>4505</v>
      </c>
      <c r="D397" s="21" t="b" cm="1">
        <f t="array" ref="D397">IF(OR(ISNUMBER(SEARCH({" COMEDY "," fun "," laugh ","hilarious"}," "&amp;B397:C397&amp;" "))),"Comedy",IF(OR(ISNUMBER(SEARCH({" sad "," thriller "," crime"," murder "," dark "," revenge "}," "&amp;B397:C397&amp;" "))),"thriller",IF(OR(ISNUMBER(SEARCH({" strange "," evil "," horror "," dark "," strange"}," "&amp;B397:C397&amp;" "))),"horror",IF(OR(ISNUMBER(SEARCH({" food "," kitchen "," yummy "," gourmet "," dining","bbq"}," "&amp;B397:C397&amp;" "))),"food"))))</f>
        <v>0</v>
      </c>
      <c r="E397" s="3">
        <v>10000</v>
      </c>
      <c r="F397" s="4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48"/>
        <v>108</v>
      </c>
      <c r="Q397">
        <f t="shared" si="49"/>
        <v>58.72</v>
      </c>
      <c r="R397" t="s">
        <v>8308</v>
      </c>
      <c r="S397" t="s">
        <v>8313</v>
      </c>
      <c r="T397" s="13">
        <f t="shared" si="50"/>
        <v>40990.909259259257</v>
      </c>
      <c r="U397" s="13">
        <f t="shared" si="51"/>
        <v>41026.897222222222</v>
      </c>
      <c r="V397">
        <f t="shared" si="52"/>
        <v>2012</v>
      </c>
      <c r="W397" t="str">
        <f t="shared" si="53"/>
        <v>documentary</v>
      </c>
      <c r="X397" t="str">
        <f t="shared" si="54"/>
        <v>ExceededGoal</v>
      </c>
      <c r="Y397" s="12" t="b">
        <f t="shared" si="55"/>
        <v>0</v>
      </c>
    </row>
    <row r="398" spans="1:25" ht="43.2" hidden="1">
      <c r="A398">
        <v>396</v>
      </c>
      <c r="B398" s="1" t="s">
        <v>397</v>
      </c>
      <c r="C398" s="1" t="s">
        <v>4506</v>
      </c>
      <c r="D398" s="21" t="b" cm="1">
        <f t="array" ref="D398">IF(OR(ISNUMBER(SEARCH({" COMEDY "," fun "," laugh ","hilarious"}," "&amp;B398:C398&amp;" "))),"Comedy",IF(OR(ISNUMBER(SEARCH({" sad "," thriller "," crime"," murder "," dark "," revenge "}," "&amp;B398:C398&amp;" "))),"thriller",IF(OR(ISNUMBER(SEARCH({" strange "," evil "," horror "," dark "," strange"}," "&amp;B398:C398&amp;" "))),"horror",IF(OR(ISNUMBER(SEARCH({" food "," kitchen "," yummy "," gourmet "," dining","bbq"}," "&amp;B398:C398&amp;" "))),"food"))))</f>
        <v>0</v>
      </c>
      <c r="E398" s="3">
        <v>15000</v>
      </c>
      <c r="F398" s="4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48"/>
        <v>107</v>
      </c>
      <c r="Q398">
        <f t="shared" si="49"/>
        <v>81.63</v>
      </c>
      <c r="R398" t="s">
        <v>8308</v>
      </c>
      <c r="S398" t="s">
        <v>8313</v>
      </c>
      <c r="T398" s="13">
        <f t="shared" si="50"/>
        <v>41082.564884259256</v>
      </c>
      <c r="U398" s="13">
        <f t="shared" si="51"/>
        <v>41097.564884259256</v>
      </c>
      <c r="V398">
        <f t="shared" si="52"/>
        <v>2012</v>
      </c>
      <c r="W398" t="str">
        <f t="shared" si="53"/>
        <v>documentary</v>
      </c>
      <c r="X398" t="str">
        <f t="shared" si="54"/>
        <v>ExceededGoal</v>
      </c>
      <c r="Y398" s="12" t="b">
        <f t="shared" si="55"/>
        <v>0</v>
      </c>
    </row>
    <row r="399" spans="1:25" ht="57.6" hidden="1">
      <c r="A399">
        <v>397</v>
      </c>
      <c r="B399" s="1" t="s">
        <v>398</v>
      </c>
      <c r="C399" s="1" t="s">
        <v>4507</v>
      </c>
      <c r="D399" s="21" t="b" cm="1">
        <f t="array" ref="D399">IF(OR(ISNUMBER(SEARCH({" COMEDY "," fun "," laugh ","hilarious"}," "&amp;B399:C399&amp;" "))),"Comedy",IF(OR(ISNUMBER(SEARCH({" sad "," thriller "," crime"," murder "," dark "," revenge "}," "&amp;B399:C399&amp;" "))),"thriller",IF(OR(ISNUMBER(SEARCH({" strange "," evil "," horror "," dark "," strange"}," "&amp;B399:C399&amp;" "))),"horror",IF(OR(ISNUMBER(SEARCH({" food "," kitchen "," yummy "," gourmet "," dining","bbq"}," "&amp;B399:C399&amp;" "))),"food"))))</f>
        <v>0</v>
      </c>
      <c r="E399" s="3">
        <v>12444</v>
      </c>
      <c r="F399" s="4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48"/>
        <v>104</v>
      </c>
      <c r="Q399">
        <f t="shared" si="49"/>
        <v>56.46</v>
      </c>
      <c r="R399" t="s">
        <v>8308</v>
      </c>
      <c r="S399" t="s">
        <v>8313</v>
      </c>
      <c r="T399" s="13">
        <f t="shared" si="50"/>
        <v>40379.776435185187</v>
      </c>
      <c r="U399" s="13">
        <f t="shared" si="51"/>
        <v>40422.155555555553</v>
      </c>
      <c r="V399">
        <f t="shared" si="52"/>
        <v>2010</v>
      </c>
      <c r="W399" t="str">
        <f t="shared" si="53"/>
        <v>documentary</v>
      </c>
      <c r="X399" t="str">
        <f t="shared" si="54"/>
        <v>ExceededGoal</v>
      </c>
      <c r="Y399" s="12" t="b">
        <f t="shared" si="55"/>
        <v>0</v>
      </c>
    </row>
    <row r="400" spans="1:25" ht="43.2" hidden="1">
      <c r="A400">
        <v>398</v>
      </c>
      <c r="B400" s="1" t="s">
        <v>399</v>
      </c>
      <c r="C400" s="1" t="s">
        <v>4508</v>
      </c>
      <c r="D400" s="21" t="b" cm="1">
        <f t="array" ref="D400">IF(OR(ISNUMBER(SEARCH({" COMEDY "," fun "," laugh ","hilarious"}," "&amp;B400:C400&amp;" "))),"Comedy",IF(OR(ISNUMBER(SEARCH({" sad "," thriller "," crime"," murder "," dark "," revenge "}," "&amp;B400:C400&amp;" "))),"thriller",IF(OR(ISNUMBER(SEARCH({" strange "," evil "," horror "," dark "," strange"}," "&amp;B400:C400&amp;" "))),"horror",IF(OR(ISNUMBER(SEARCH({" food "," kitchen "," yummy "," gourmet "," dining","bbq"}," "&amp;B400:C400&amp;" "))),"food"))))</f>
        <v>0</v>
      </c>
      <c r="E400" s="3">
        <v>7500</v>
      </c>
      <c r="F400" s="4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48"/>
        <v>125</v>
      </c>
      <c r="Q400">
        <f t="shared" si="49"/>
        <v>140.1</v>
      </c>
      <c r="R400" t="s">
        <v>8308</v>
      </c>
      <c r="S400" t="s">
        <v>8313</v>
      </c>
      <c r="T400" s="13">
        <f t="shared" si="50"/>
        <v>42078.793124999997</v>
      </c>
      <c r="U400" s="13">
        <f t="shared" si="51"/>
        <v>42123.793124999997</v>
      </c>
      <c r="V400">
        <f t="shared" si="52"/>
        <v>2015</v>
      </c>
      <c r="W400" t="str">
        <f t="shared" si="53"/>
        <v>documentary</v>
      </c>
      <c r="X400" t="str">
        <f t="shared" si="54"/>
        <v>ExceededGoal</v>
      </c>
      <c r="Y400" s="12" t="b">
        <f t="shared" si="55"/>
        <v>0</v>
      </c>
    </row>
    <row r="401" spans="1:25" ht="43.2" hidden="1">
      <c r="A401">
        <v>399</v>
      </c>
      <c r="B401" s="1" t="s">
        <v>400</v>
      </c>
      <c r="C401" s="1" t="s">
        <v>4509</v>
      </c>
      <c r="D401" s="21" t="b" cm="1">
        <f t="array" ref="D401">IF(OR(ISNUMBER(SEARCH({" COMEDY "," fun "," laugh ","hilarious"}," "&amp;B401:C401&amp;" "))),"Comedy",IF(OR(ISNUMBER(SEARCH({" sad "," thriller "," crime"," murder "," dark "," revenge "}," "&amp;B401:C401&amp;" "))),"thriller",IF(OR(ISNUMBER(SEARCH({" strange "," evil "," horror "," dark "," strange"}," "&amp;B401:C401&amp;" "))),"horror",IF(OR(ISNUMBER(SEARCH({" food "," kitchen "," yummy "," gourmet "," dining","bbq"}," "&amp;B401:C401&amp;" "))),"food"))))</f>
        <v>0</v>
      </c>
      <c r="E401" s="3">
        <v>20000</v>
      </c>
      <c r="F401" s="4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48"/>
        <v>107</v>
      </c>
      <c r="Q401">
        <f t="shared" si="49"/>
        <v>224.85</v>
      </c>
      <c r="R401" t="s">
        <v>8308</v>
      </c>
      <c r="S401" t="s">
        <v>8313</v>
      </c>
      <c r="T401" s="13">
        <f t="shared" si="50"/>
        <v>42687.875775462962</v>
      </c>
      <c r="U401" s="13">
        <f t="shared" si="51"/>
        <v>42718.5</v>
      </c>
      <c r="V401">
        <f t="shared" si="52"/>
        <v>2016</v>
      </c>
      <c r="W401" t="str">
        <f t="shared" si="53"/>
        <v>documentary</v>
      </c>
      <c r="X401" t="str">
        <f t="shared" si="54"/>
        <v>ExceededGoal</v>
      </c>
      <c r="Y401" s="12" t="b">
        <f t="shared" si="55"/>
        <v>0</v>
      </c>
    </row>
    <row r="402" spans="1:25" ht="43.2" hidden="1">
      <c r="A402">
        <v>400</v>
      </c>
      <c r="B402" s="1" t="s">
        <v>401</v>
      </c>
      <c r="C402" s="1" t="s">
        <v>4510</v>
      </c>
      <c r="D402" s="21" t="b" cm="1">
        <f t="array" ref="D402">IF(OR(ISNUMBER(SEARCH({" COMEDY "," fun "," laugh ","hilarious"}," "&amp;B402:C402&amp;" "))),"Comedy",IF(OR(ISNUMBER(SEARCH({" sad "," thriller "," crime"," murder "," dark "," revenge "}," "&amp;B402:C402&amp;" "))),"thriller",IF(OR(ISNUMBER(SEARCH({" strange "," evil "," horror "," dark "," strange"}," "&amp;B402:C402&amp;" "))),"horror",IF(OR(ISNUMBER(SEARCH({" food "," kitchen "," yummy "," gourmet "," dining","bbq"}," "&amp;B402:C402&amp;" "))),"food"))))</f>
        <v>0</v>
      </c>
      <c r="E402" s="3">
        <v>10000</v>
      </c>
      <c r="F402" s="4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48"/>
        <v>112</v>
      </c>
      <c r="Q402">
        <f t="shared" si="49"/>
        <v>181.13</v>
      </c>
      <c r="R402" t="s">
        <v>8308</v>
      </c>
      <c r="S402" t="s">
        <v>8313</v>
      </c>
      <c r="T402" s="13">
        <f t="shared" si="50"/>
        <v>41745.635960648149</v>
      </c>
      <c r="U402" s="13">
        <f t="shared" si="51"/>
        <v>41776.145833333336</v>
      </c>
      <c r="V402">
        <f t="shared" si="52"/>
        <v>2014</v>
      </c>
      <c r="W402" t="str">
        <f t="shared" si="53"/>
        <v>documentary</v>
      </c>
      <c r="X402" t="str">
        <f t="shared" si="54"/>
        <v>ExceededGoal</v>
      </c>
      <c r="Y402" s="12" t="b">
        <f t="shared" si="55"/>
        <v>0</v>
      </c>
    </row>
    <row r="403" spans="1:25" ht="43.2" hidden="1">
      <c r="A403">
        <v>401</v>
      </c>
      <c r="B403" s="1" t="s">
        <v>402</v>
      </c>
      <c r="C403" s="1" t="s">
        <v>4511</v>
      </c>
      <c r="D403" s="21" t="b" cm="1">
        <f t="array" ref="D403">IF(OR(ISNUMBER(SEARCH({" COMEDY "," fun "," laugh ","hilarious"}," "&amp;B403:C403&amp;" "))),"Comedy",IF(OR(ISNUMBER(SEARCH({" sad "," thriller "," crime"," murder "," dark "," revenge "}," "&amp;B403:C403&amp;" "))),"thriller",IF(OR(ISNUMBER(SEARCH({" strange "," evil "," horror "," dark "," strange"}," "&amp;B403:C403&amp;" "))),"horror",IF(OR(ISNUMBER(SEARCH({" food "," kitchen "," yummy "," gourmet "," dining","bbq"}," "&amp;B403:C403&amp;" "))),"food"))))</f>
        <v>0</v>
      </c>
      <c r="E403" s="3">
        <v>50000</v>
      </c>
      <c r="F403" s="4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48"/>
        <v>104</v>
      </c>
      <c r="Q403">
        <f t="shared" si="49"/>
        <v>711.04</v>
      </c>
      <c r="R403" t="s">
        <v>8308</v>
      </c>
      <c r="S403" t="s">
        <v>8313</v>
      </c>
      <c r="T403" s="13">
        <f t="shared" si="50"/>
        <v>40732.842245370368</v>
      </c>
      <c r="U403" s="13">
        <f t="shared" si="51"/>
        <v>40762.842245370368</v>
      </c>
      <c r="V403">
        <f t="shared" si="52"/>
        <v>2011</v>
      </c>
      <c r="W403" t="str">
        <f t="shared" si="53"/>
        <v>documentary</v>
      </c>
      <c r="X403" t="str">
        <f t="shared" si="54"/>
        <v>ExceededGoal</v>
      </c>
      <c r="Y403" s="12" t="b">
        <f t="shared" si="55"/>
        <v>0</v>
      </c>
    </row>
    <row r="404" spans="1:25" ht="43.2" hidden="1">
      <c r="A404">
        <v>402</v>
      </c>
      <c r="B404" s="1" t="s">
        <v>403</v>
      </c>
      <c r="C404" s="1" t="s">
        <v>4512</v>
      </c>
      <c r="D404" s="21" t="b" cm="1">
        <f t="array" ref="D404">IF(OR(ISNUMBER(SEARCH({" COMEDY "," fun "," laugh ","hilarious"}," "&amp;B404:C404&amp;" "))),"Comedy",IF(OR(ISNUMBER(SEARCH({" sad "," thriller "," crime"," murder "," dark "," revenge "}," "&amp;B404:C404&amp;" "))),"thriller",IF(OR(ISNUMBER(SEARCH({" strange "," evil "," horror "," dark "," strange"}," "&amp;B404:C404&amp;" "))),"horror",IF(OR(ISNUMBER(SEARCH({" food "," kitchen "," yummy "," gourmet "," dining","bbq"}," "&amp;B404:C404&amp;" "))),"food"))))</f>
        <v>0</v>
      </c>
      <c r="E404" s="3">
        <v>2000</v>
      </c>
      <c r="F404" s="4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48"/>
        <v>142</v>
      </c>
      <c r="Q404">
        <f t="shared" si="49"/>
        <v>65.88</v>
      </c>
      <c r="R404" t="s">
        <v>8308</v>
      </c>
      <c r="S404" t="s">
        <v>8313</v>
      </c>
      <c r="T404" s="13">
        <f t="shared" si="50"/>
        <v>42292.539548611108</v>
      </c>
      <c r="U404" s="13">
        <f t="shared" si="51"/>
        <v>42313.58121527778</v>
      </c>
      <c r="V404">
        <f t="shared" si="52"/>
        <v>2015</v>
      </c>
      <c r="W404" t="str">
        <f t="shared" si="53"/>
        <v>documentary</v>
      </c>
      <c r="X404" t="str">
        <f t="shared" si="54"/>
        <v>ExceededGoal</v>
      </c>
      <c r="Y404" s="12" t="b">
        <f t="shared" si="55"/>
        <v>0</v>
      </c>
    </row>
    <row r="405" spans="1:25" ht="43.2" hidden="1">
      <c r="A405">
        <v>403</v>
      </c>
      <c r="B405" s="1" t="s">
        <v>404</v>
      </c>
      <c r="C405" s="1" t="s">
        <v>4513</v>
      </c>
      <c r="D405" s="21" t="b" cm="1">
        <f t="array" ref="D405">IF(OR(ISNUMBER(SEARCH({" COMEDY "," fun "," laugh ","hilarious"}," "&amp;B405:C405&amp;" "))),"Comedy",IF(OR(ISNUMBER(SEARCH({" sad "," thriller "," crime"," murder "," dark "," revenge "}," "&amp;B405:C405&amp;" "))),"thriller",IF(OR(ISNUMBER(SEARCH({" strange "," evil "," horror "," dark "," strange"}," "&amp;B405:C405&amp;" "))),"horror",IF(OR(ISNUMBER(SEARCH({" food "," kitchen "," yummy "," gourmet "," dining","bbq"}," "&amp;B405:C405&amp;" "))),"food"))))</f>
        <v>0</v>
      </c>
      <c r="E405" s="3">
        <v>5000</v>
      </c>
      <c r="F405" s="4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48"/>
        <v>105</v>
      </c>
      <c r="Q405">
        <f t="shared" si="49"/>
        <v>75.19</v>
      </c>
      <c r="R405" t="s">
        <v>8308</v>
      </c>
      <c r="S405" t="s">
        <v>8313</v>
      </c>
      <c r="T405" s="13">
        <f t="shared" si="50"/>
        <v>40718.310659722221</v>
      </c>
      <c r="U405" s="13">
        <f t="shared" si="51"/>
        <v>40765.297222222223</v>
      </c>
      <c r="V405">
        <f t="shared" si="52"/>
        <v>2011</v>
      </c>
      <c r="W405" t="str">
        <f t="shared" si="53"/>
        <v>documentary</v>
      </c>
      <c r="X405" t="str">
        <f t="shared" si="54"/>
        <v>ExceededGoal</v>
      </c>
      <c r="Y405" s="12" t="b">
        <f t="shared" si="55"/>
        <v>0</v>
      </c>
    </row>
    <row r="406" spans="1:25" ht="43.2" hidden="1">
      <c r="A406">
        <v>404</v>
      </c>
      <c r="B406" s="1" t="s">
        <v>405</v>
      </c>
      <c r="C406" s="1" t="s">
        <v>4514</v>
      </c>
      <c r="D406" s="21" t="b" cm="1">
        <f t="array" ref="D406">IF(OR(ISNUMBER(SEARCH({" COMEDY "," fun "," laugh ","hilarious"}," "&amp;B406:C406&amp;" "))),"Comedy",IF(OR(ISNUMBER(SEARCH({" sad "," thriller "," crime"," murder "," dark "," revenge "}," "&amp;B406:C406&amp;" "))),"thriller",IF(OR(ISNUMBER(SEARCH({" strange "," evil "," horror "," dark "," strange"}," "&amp;B406:C406&amp;" "))),"horror",IF(OR(ISNUMBER(SEARCH({" food "," kitchen "," yummy "," gourmet "," dining","bbq"}," "&amp;B406:C406&amp;" "))),"food"))))</f>
        <v>0</v>
      </c>
      <c r="E406" s="3">
        <v>35000</v>
      </c>
      <c r="F406" s="4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48"/>
        <v>103</v>
      </c>
      <c r="Q406">
        <f t="shared" si="49"/>
        <v>133.13999999999999</v>
      </c>
      <c r="R406" t="s">
        <v>8308</v>
      </c>
      <c r="S406" t="s">
        <v>8313</v>
      </c>
      <c r="T406" s="13">
        <f t="shared" si="50"/>
        <v>41646.628032407411</v>
      </c>
      <c r="U406" s="13">
        <f t="shared" si="51"/>
        <v>41675.961111111108</v>
      </c>
      <c r="V406">
        <f t="shared" si="52"/>
        <v>2014</v>
      </c>
      <c r="W406" t="str">
        <f t="shared" si="53"/>
        <v>documentary</v>
      </c>
      <c r="X406" t="str">
        <f t="shared" si="54"/>
        <v>ExceededGoal</v>
      </c>
      <c r="Y406" s="12" t="b">
        <f t="shared" si="55"/>
        <v>0</v>
      </c>
    </row>
    <row r="407" spans="1:25" ht="28.8" hidden="1">
      <c r="A407">
        <v>405</v>
      </c>
      <c r="B407" s="1" t="s">
        <v>406</v>
      </c>
      <c r="C407" s="1" t="s">
        <v>4515</v>
      </c>
      <c r="D407" s="21" t="b" cm="1">
        <f t="array" ref="D407">IF(OR(ISNUMBER(SEARCH({" COMEDY "," fun "," laugh ","hilarious"}," "&amp;B407:C407&amp;" "))),"Comedy",IF(OR(ISNUMBER(SEARCH({" sad "," thriller "," crime"," murder "," dark "," revenge "}," "&amp;B407:C407&amp;" "))),"thriller",IF(OR(ISNUMBER(SEARCH({" strange "," evil "," horror "," dark "," strange"}," "&amp;B407:C407&amp;" "))),"horror",IF(OR(ISNUMBER(SEARCH({" food "," kitchen "," yummy "," gourmet "," dining","bbq"}," "&amp;B407:C407&amp;" "))),"food"))))</f>
        <v>0</v>
      </c>
      <c r="E407" s="3">
        <v>2820</v>
      </c>
      <c r="F407" s="4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48"/>
        <v>108</v>
      </c>
      <c r="Q407">
        <f t="shared" si="49"/>
        <v>55.2</v>
      </c>
      <c r="R407" t="s">
        <v>8308</v>
      </c>
      <c r="S407" t="s">
        <v>8313</v>
      </c>
      <c r="T407" s="13">
        <f t="shared" si="50"/>
        <v>41674.08494212963</v>
      </c>
      <c r="U407" s="13">
        <f t="shared" si="51"/>
        <v>41704.08494212963</v>
      </c>
      <c r="V407">
        <f t="shared" si="52"/>
        <v>2014</v>
      </c>
      <c r="W407" t="str">
        <f t="shared" si="53"/>
        <v>documentary</v>
      </c>
      <c r="X407" t="str">
        <f t="shared" si="54"/>
        <v>ExceededGoal</v>
      </c>
      <c r="Y407" s="12" t="b">
        <f t="shared" si="55"/>
        <v>0</v>
      </c>
    </row>
    <row r="408" spans="1:25" ht="43.2" hidden="1">
      <c r="A408">
        <v>406</v>
      </c>
      <c r="B408" s="1" t="s">
        <v>407</v>
      </c>
      <c r="C408" s="1" t="s">
        <v>4516</v>
      </c>
      <c r="D408" s="21" t="b" cm="1">
        <f t="array" ref="D408">IF(OR(ISNUMBER(SEARCH({" COMEDY "," fun "," laugh ","hilarious"}," "&amp;B408:C408&amp;" "))),"Comedy",IF(OR(ISNUMBER(SEARCH({" sad "," thriller "," crime"," murder "," dark "," revenge "}," "&amp;B408:C408&amp;" "))),"thriller",IF(OR(ISNUMBER(SEARCH({" strange "," evil "," horror "," dark "," strange"}," "&amp;B408:C408&amp;" "))),"horror",IF(OR(ISNUMBER(SEARCH({" food "," kitchen "," yummy "," gourmet "," dining","bbq"}," "&amp;B408:C408&amp;" "))),"food"))))</f>
        <v>0</v>
      </c>
      <c r="E408" s="3">
        <v>2800</v>
      </c>
      <c r="F408" s="4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48"/>
        <v>108</v>
      </c>
      <c r="Q408">
        <f t="shared" si="49"/>
        <v>86.16</v>
      </c>
      <c r="R408" t="s">
        <v>8308</v>
      </c>
      <c r="S408" t="s">
        <v>8313</v>
      </c>
      <c r="T408" s="13">
        <f t="shared" si="50"/>
        <v>40638.162465277775</v>
      </c>
      <c r="U408" s="13">
        <f t="shared" si="51"/>
        <v>40672.249305555553</v>
      </c>
      <c r="V408">
        <f t="shared" si="52"/>
        <v>2011</v>
      </c>
      <c r="W408" t="str">
        <f t="shared" si="53"/>
        <v>documentary</v>
      </c>
      <c r="X408" t="str">
        <f t="shared" si="54"/>
        <v>ExceededGoal</v>
      </c>
      <c r="Y408" s="12" t="b">
        <f t="shared" si="55"/>
        <v>0</v>
      </c>
    </row>
    <row r="409" spans="1:25" ht="43.2" hidden="1">
      <c r="A409">
        <v>407</v>
      </c>
      <c r="B409" s="1" t="s">
        <v>408</v>
      </c>
      <c r="C409" s="1" t="s">
        <v>4517</v>
      </c>
      <c r="D409" s="21" t="b" cm="1">
        <f t="array" ref="D409">IF(OR(ISNUMBER(SEARCH({" COMEDY "," fun "," laugh ","hilarious"}," "&amp;B409:C409&amp;" "))),"Comedy",IF(OR(ISNUMBER(SEARCH({" sad "," thriller "," crime"," murder "," dark "," revenge "}," "&amp;B409:C409&amp;" "))),"thriller",IF(OR(ISNUMBER(SEARCH({" strange "," evil "," horror "," dark "," strange"}," "&amp;B409:C409&amp;" "))),"horror",IF(OR(ISNUMBER(SEARCH({" food "," kitchen "," yummy "," gourmet "," dining","bbq"}," "&amp;B409:C409&amp;" "))),"food"))))</f>
        <v>0</v>
      </c>
      <c r="E409" s="3">
        <v>2000</v>
      </c>
      <c r="F409" s="4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48"/>
        <v>102</v>
      </c>
      <c r="Q409">
        <f t="shared" si="49"/>
        <v>92.32</v>
      </c>
      <c r="R409" t="s">
        <v>8308</v>
      </c>
      <c r="S409" t="s">
        <v>8313</v>
      </c>
      <c r="T409" s="13">
        <f t="shared" si="50"/>
        <v>40806.870949074073</v>
      </c>
      <c r="U409" s="13">
        <f t="shared" si="51"/>
        <v>40866.912615740745</v>
      </c>
      <c r="V409">
        <f t="shared" si="52"/>
        <v>2011</v>
      </c>
      <c r="W409" t="str">
        <f t="shared" si="53"/>
        <v>documentary</v>
      </c>
      <c r="X409" t="str">
        <f t="shared" si="54"/>
        <v>ExceededGoal</v>
      </c>
      <c r="Y409" s="12" t="b">
        <f t="shared" si="55"/>
        <v>0</v>
      </c>
    </row>
    <row r="410" spans="1:25" ht="43.2" hidden="1">
      <c r="A410">
        <v>408</v>
      </c>
      <c r="B410" s="1" t="s">
        <v>409</v>
      </c>
      <c r="C410" s="1" t="s">
        <v>4518</v>
      </c>
      <c r="D410" s="21" t="b" cm="1">
        <f t="array" ref="D410">IF(OR(ISNUMBER(SEARCH({" COMEDY "," fun "," laugh ","hilarious"}," "&amp;B410:C410&amp;" "))),"Comedy",IF(OR(ISNUMBER(SEARCH({" sad "," thriller "," crime"," murder "," dark "," revenge "}," "&amp;B410:C410&amp;" "))),"thriller",IF(OR(ISNUMBER(SEARCH({" strange "," evil "," horror "," dark "," strange"}," "&amp;B410:C410&amp;" "))),"horror",IF(OR(ISNUMBER(SEARCH({" food "," kitchen "," yummy "," gourmet "," dining","bbq"}," "&amp;B410:C410&amp;" "))),"food"))))</f>
        <v>0</v>
      </c>
      <c r="E410" s="3">
        <v>6000</v>
      </c>
      <c r="F410" s="4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48"/>
        <v>101</v>
      </c>
      <c r="Q410">
        <f t="shared" si="49"/>
        <v>160.16</v>
      </c>
      <c r="R410" t="s">
        <v>8308</v>
      </c>
      <c r="S410" t="s">
        <v>8313</v>
      </c>
      <c r="T410" s="13">
        <f t="shared" si="50"/>
        <v>41543.735995370371</v>
      </c>
      <c r="U410" s="13">
        <f t="shared" si="51"/>
        <v>41583.777662037035</v>
      </c>
      <c r="V410">
        <f t="shared" si="52"/>
        <v>2013</v>
      </c>
      <c r="W410" t="str">
        <f t="shared" si="53"/>
        <v>documentary</v>
      </c>
      <c r="X410" t="str">
        <f t="shared" si="54"/>
        <v>ExceededGoal</v>
      </c>
      <c r="Y410" s="12" t="b">
        <f t="shared" si="55"/>
        <v>0</v>
      </c>
    </row>
    <row r="411" spans="1:25" ht="43.2" hidden="1">
      <c r="A411">
        <v>409</v>
      </c>
      <c r="B411" s="1" t="s">
        <v>410</v>
      </c>
      <c r="C411" s="1" t="s">
        <v>4519</v>
      </c>
      <c r="D411" s="21" t="b" cm="1">
        <f t="array" ref="D411">IF(OR(ISNUMBER(SEARCH({" COMEDY "," fun "," laugh ","hilarious"}," "&amp;B411:C411&amp;" "))),"Comedy",IF(OR(ISNUMBER(SEARCH({" sad "," thriller "," crime"," murder "," dark "," revenge "}," "&amp;B411:C411&amp;" "))),"thriller",IF(OR(ISNUMBER(SEARCH({" strange "," evil "," horror "," dark "," strange"}," "&amp;B411:C411&amp;" "))),"horror",IF(OR(ISNUMBER(SEARCH({" food "," kitchen "," yummy "," gourmet "," dining","bbq"}," "&amp;B411:C411&amp;" "))),"food"))))</f>
        <v>0</v>
      </c>
      <c r="E411" s="3">
        <v>500</v>
      </c>
      <c r="F411" s="4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48"/>
        <v>137</v>
      </c>
      <c r="Q411">
        <f t="shared" si="49"/>
        <v>45.6</v>
      </c>
      <c r="R411" t="s">
        <v>8308</v>
      </c>
      <c r="S411" t="s">
        <v>8313</v>
      </c>
      <c r="T411" s="13">
        <f t="shared" si="50"/>
        <v>42543.862777777773</v>
      </c>
      <c r="U411" s="13">
        <f t="shared" si="51"/>
        <v>42573.862777777773</v>
      </c>
      <c r="V411">
        <f t="shared" si="52"/>
        <v>2016</v>
      </c>
      <c r="W411" t="str">
        <f t="shared" si="53"/>
        <v>documentary</v>
      </c>
      <c r="X411" t="str">
        <f t="shared" si="54"/>
        <v>ExceededGoal</v>
      </c>
      <c r="Y411" s="12" t="b">
        <f t="shared" si="55"/>
        <v>0</v>
      </c>
    </row>
    <row r="412" spans="1:25" ht="43.2" hidden="1">
      <c r="A412">
        <v>410</v>
      </c>
      <c r="B412" s="1" t="s">
        <v>411</v>
      </c>
      <c r="C412" s="1" t="s">
        <v>4520</v>
      </c>
      <c r="D412" s="21" t="b" cm="1">
        <f t="array" ref="D412">IF(OR(ISNUMBER(SEARCH({" COMEDY "," fun "," laugh ","hilarious"}," "&amp;B412:C412&amp;" "))),"Comedy",IF(OR(ISNUMBER(SEARCH({" sad "," thriller "," crime"," murder "," dark "," revenge "}," "&amp;B412:C412&amp;" "))),"thriller",IF(OR(ISNUMBER(SEARCH({" strange "," evil "," horror "," dark "," strange"}," "&amp;B412:C412&amp;" "))),"horror",IF(OR(ISNUMBER(SEARCH({" food "," kitchen "," yummy "," gourmet "," dining","bbq"}," "&amp;B412:C412&amp;" "))),"food"))))</f>
        <v>0</v>
      </c>
      <c r="E412" s="3">
        <v>1000</v>
      </c>
      <c r="F412" s="4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48"/>
        <v>128</v>
      </c>
      <c r="Q412">
        <f t="shared" si="49"/>
        <v>183.29</v>
      </c>
      <c r="R412" t="s">
        <v>8308</v>
      </c>
      <c r="S412" t="s">
        <v>8313</v>
      </c>
      <c r="T412" s="13">
        <f t="shared" si="50"/>
        <v>42113.981446759266</v>
      </c>
      <c r="U412" s="13">
        <f t="shared" si="51"/>
        <v>42173.981446759266</v>
      </c>
      <c r="V412">
        <f t="shared" si="52"/>
        <v>2015</v>
      </c>
      <c r="W412" t="str">
        <f t="shared" si="53"/>
        <v>documentary</v>
      </c>
      <c r="X412" t="str">
        <f t="shared" si="54"/>
        <v>ExceededGoal</v>
      </c>
      <c r="Y412" s="12" t="b">
        <f t="shared" si="55"/>
        <v>0</v>
      </c>
    </row>
    <row r="413" spans="1:25" ht="43.2" hidden="1">
      <c r="A413">
        <v>411</v>
      </c>
      <c r="B413" s="1" t="s">
        <v>412</v>
      </c>
      <c r="C413" s="1" t="s">
        <v>4521</v>
      </c>
      <c r="D413" s="21" t="b" cm="1">
        <f t="array" ref="D413">IF(OR(ISNUMBER(SEARCH({" COMEDY "," fun "," laugh ","hilarious"}," "&amp;B413:C413&amp;" "))),"Comedy",IF(OR(ISNUMBER(SEARCH({" sad "," thriller "," crime"," murder "," dark "," revenge "}," "&amp;B413:C413&amp;" "))),"thriller",IF(OR(ISNUMBER(SEARCH({" strange "," evil "," horror "," dark "," strange"}," "&amp;B413:C413&amp;" "))),"horror",IF(OR(ISNUMBER(SEARCH({" food "," kitchen "," yummy "," gourmet "," dining","bbq"}," "&amp;B413:C413&amp;" "))),"food"))))</f>
        <v>0</v>
      </c>
      <c r="E413" s="3">
        <v>30000</v>
      </c>
      <c r="F413" s="4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48"/>
        <v>101</v>
      </c>
      <c r="Q413">
        <f t="shared" si="49"/>
        <v>125.79</v>
      </c>
      <c r="R413" t="s">
        <v>8308</v>
      </c>
      <c r="S413" t="s">
        <v>8313</v>
      </c>
      <c r="T413" s="13">
        <f t="shared" si="50"/>
        <v>41598.17597222222</v>
      </c>
      <c r="U413" s="13">
        <f t="shared" si="51"/>
        <v>41630.208333333336</v>
      </c>
      <c r="V413">
        <f t="shared" si="52"/>
        <v>2013</v>
      </c>
      <c r="W413" t="str">
        <f t="shared" si="53"/>
        <v>documentary</v>
      </c>
      <c r="X413" t="str">
        <f t="shared" si="54"/>
        <v>ExceededGoal</v>
      </c>
      <c r="Y413" s="12" t="b">
        <f t="shared" si="55"/>
        <v>0</v>
      </c>
    </row>
    <row r="414" spans="1:25" ht="43.2" hidden="1">
      <c r="A414">
        <v>412</v>
      </c>
      <c r="B414" s="1" t="s">
        <v>413</v>
      </c>
      <c r="C414" s="1" t="s">
        <v>4522</v>
      </c>
      <c r="D414" s="21" t="b" cm="1">
        <f t="array" ref="D414">IF(OR(ISNUMBER(SEARCH({" COMEDY "," fun "," laugh ","hilarious"}," "&amp;B414:C414&amp;" "))),"Comedy",IF(OR(ISNUMBER(SEARCH({" sad "," thriller "," crime"," murder "," dark "," revenge "}," "&amp;B414:C414&amp;" "))),"thriller",IF(OR(ISNUMBER(SEARCH({" strange "," evil "," horror "," dark "," strange"}," "&amp;B414:C414&amp;" "))),"horror",IF(OR(ISNUMBER(SEARCH({" food "," kitchen "," yummy "," gourmet "," dining","bbq"}," "&amp;B414:C414&amp;" "))),"food"))))</f>
        <v>0</v>
      </c>
      <c r="E414" s="3">
        <v>2500</v>
      </c>
      <c r="F414" s="4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48"/>
        <v>127</v>
      </c>
      <c r="Q414">
        <f t="shared" si="49"/>
        <v>57.65</v>
      </c>
      <c r="R414" t="s">
        <v>8308</v>
      </c>
      <c r="S414" t="s">
        <v>8313</v>
      </c>
      <c r="T414" s="13">
        <f t="shared" si="50"/>
        <v>41099.742800925924</v>
      </c>
      <c r="U414" s="13">
        <f t="shared" si="51"/>
        <v>41115.742800925924</v>
      </c>
      <c r="V414">
        <f t="shared" si="52"/>
        <v>2012</v>
      </c>
      <c r="W414" t="str">
        <f t="shared" si="53"/>
        <v>documentary</v>
      </c>
      <c r="X414" t="str">
        <f t="shared" si="54"/>
        <v>ExceededGoal</v>
      </c>
      <c r="Y414" s="12" t="b">
        <f t="shared" si="55"/>
        <v>0</v>
      </c>
    </row>
    <row r="415" spans="1:25" ht="43.2" hidden="1">
      <c r="A415">
        <v>413</v>
      </c>
      <c r="B415" s="1" t="s">
        <v>414</v>
      </c>
      <c r="C415" s="1" t="s">
        <v>4523</v>
      </c>
      <c r="D415" s="21" t="b" cm="1">
        <f t="array" ref="D415">IF(OR(ISNUMBER(SEARCH({" COMEDY "," fun "," laugh ","hilarious"}," "&amp;B415:C415&amp;" "))),"Comedy",IF(OR(ISNUMBER(SEARCH({" sad "," thriller "," crime"," murder "," dark "," revenge "}," "&amp;B415:C415&amp;" "))),"thriller",IF(OR(ISNUMBER(SEARCH({" strange "," evil "," horror "," dark "," strange"}," "&amp;B415:C415&amp;" "))),"horror",IF(OR(ISNUMBER(SEARCH({" food "," kitchen "," yummy "," gourmet "," dining","bbq"}," "&amp;B415:C415&amp;" "))),"food"))))</f>
        <v>0</v>
      </c>
      <c r="E415" s="3">
        <v>12800</v>
      </c>
      <c r="F415" s="4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48"/>
        <v>105</v>
      </c>
      <c r="Q415">
        <f t="shared" si="49"/>
        <v>78.66</v>
      </c>
      <c r="R415" t="s">
        <v>8308</v>
      </c>
      <c r="S415" t="s">
        <v>8313</v>
      </c>
      <c r="T415" s="13">
        <f t="shared" si="50"/>
        <v>41079.877442129626</v>
      </c>
      <c r="U415" s="13">
        <f t="shared" si="51"/>
        <v>41109.877442129626</v>
      </c>
      <c r="V415">
        <f t="shared" si="52"/>
        <v>2012</v>
      </c>
      <c r="W415" t="str">
        <f t="shared" si="53"/>
        <v>documentary</v>
      </c>
      <c r="X415" t="str">
        <f t="shared" si="54"/>
        <v>ExceededGoal</v>
      </c>
      <c r="Y415" s="12" t="b">
        <f t="shared" si="55"/>
        <v>0</v>
      </c>
    </row>
    <row r="416" spans="1:25" ht="43.2" hidden="1">
      <c r="A416">
        <v>414</v>
      </c>
      <c r="B416" s="1" t="s">
        <v>415</v>
      </c>
      <c r="C416" s="1" t="s">
        <v>4524</v>
      </c>
      <c r="D416" s="21" t="b" cm="1">
        <f t="array" ref="D416">IF(OR(ISNUMBER(SEARCH({" COMEDY "," fun "," laugh ","hilarious"}," "&amp;B416:C416&amp;" "))),"Comedy",IF(OR(ISNUMBER(SEARCH({" sad "," thriller "," crime"," murder "," dark "," revenge "}," "&amp;B416:C416&amp;" "))),"thriller",IF(OR(ISNUMBER(SEARCH({" strange "," evil "," horror "," dark "," strange"}," "&amp;B416:C416&amp;" "))),"horror",IF(OR(ISNUMBER(SEARCH({" food "," kitchen "," yummy "," gourmet "," dining","bbq"}," "&amp;B416:C416&amp;" "))),"food"))))</f>
        <v>0</v>
      </c>
      <c r="E416" s="3">
        <v>18500</v>
      </c>
      <c r="F416" s="4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48"/>
        <v>103</v>
      </c>
      <c r="Q416">
        <f t="shared" si="49"/>
        <v>91.48</v>
      </c>
      <c r="R416" t="s">
        <v>8308</v>
      </c>
      <c r="S416" t="s">
        <v>8313</v>
      </c>
      <c r="T416" s="13">
        <f t="shared" si="50"/>
        <v>41529.063252314816</v>
      </c>
      <c r="U416" s="13">
        <f t="shared" si="51"/>
        <v>41559.063252314816</v>
      </c>
      <c r="V416">
        <f t="shared" si="52"/>
        <v>2013</v>
      </c>
      <c r="W416" t="str">
        <f t="shared" si="53"/>
        <v>documentary</v>
      </c>
      <c r="X416" t="str">
        <f t="shared" si="54"/>
        <v>ExceededGoal</v>
      </c>
      <c r="Y416" s="12" t="b">
        <f t="shared" si="55"/>
        <v>0</v>
      </c>
    </row>
    <row r="417" spans="1:25" ht="57.6" hidden="1">
      <c r="A417">
        <v>415</v>
      </c>
      <c r="B417" s="1" t="s">
        <v>416</v>
      </c>
      <c r="C417" s="1" t="s">
        <v>4525</v>
      </c>
      <c r="D417" s="21" t="b" cm="1">
        <f t="array" ref="D417">IF(OR(ISNUMBER(SEARCH({" COMEDY "," fun "," laugh ","hilarious"}," "&amp;B417:C417&amp;" "))),"Comedy",IF(OR(ISNUMBER(SEARCH({" sad "," thriller "," crime"," murder "," dark "," revenge "}," "&amp;B417:C417&amp;" "))),"thriller",IF(OR(ISNUMBER(SEARCH({" strange "," evil "," horror "," dark "," strange"}," "&amp;B417:C417&amp;" "))),"horror",IF(OR(ISNUMBER(SEARCH({" food "," kitchen "," yummy "," gourmet "," dining","bbq"}," "&amp;B417:C417&amp;" "))),"food"))))</f>
        <v>0</v>
      </c>
      <c r="E417" s="3">
        <v>1400</v>
      </c>
      <c r="F417" s="4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48"/>
        <v>102</v>
      </c>
      <c r="Q417">
        <f t="shared" si="49"/>
        <v>68.099999999999994</v>
      </c>
      <c r="R417" t="s">
        <v>8308</v>
      </c>
      <c r="S417" t="s">
        <v>8313</v>
      </c>
      <c r="T417" s="13">
        <f t="shared" si="50"/>
        <v>41904.851875</v>
      </c>
      <c r="U417" s="13">
        <f t="shared" si="51"/>
        <v>41929.5</v>
      </c>
      <c r="V417">
        <f t="shared" si="52"/>
        <v>2014</v>
      </c>
      <c r="W417" t="str">
        <f t="shared" si="53"/>
        <v>documentary</v>
      </c>
      <c r="X417" t="str">
        <f t="shared" si="54"/>
        <v>ExceededGoal</v>
      </c>
      <c r="Y417" s="12" t="b">
        <f t="shared" si="55"/>
        <v>0</v>
      </c>
    </row>
    <row r="418" spans="1:25" ht="43.2" hidden="1">
      <c r="A418">
        <v>416</v>
      </c>
      <c r="B418" s="1" t="s">
        <v>417</v>
      </c>
      <c r="C418" s="1" t="s">
        <v>4526</v>
      </c>
      <c r="D418" s="21" t="b" cm="1">
        <f t="array" ref="D418">IF(OR(ISNUMBER(SEARCH({" COMEDY "," fun "," laugh ","hilarious"}," "&amp;B418:C418&amp;" "))),"Comedy",IF(OR(ISNUMBER(SEARCH({" sad "," thriller "," crime"," murder "," dark "," revenge "}," "&amp;B418:C418&amp;" "))),"thriller",IF(OR(ISNUMBER(SEARCH({" strange "," evil "," horror "," dark "," strange"}," "&amp;B418:C418&amp;" "))),"horror",IF(OR(ISNUMBER(SEARCH({" food "," kitchen "," yummy "," gourmet "," dining","bbq"}," "&amp;B418:C418&amp;" "))),"food"))))</f>
        <v>0</v>
      </c>
      <c r="E418" s="3">
        <v>1000</v>
      </c>
      <c r="F418" s="4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48"/>
        <v>120</v>
      </c>
      <c r="Q418">
        <f t="shared" si="49"/>
        <v>48.09</v>
      </c>
      <c r="R418" t="s">
        <v>8308</v>
      </c>
      <c r="S418" t="s">
        <v>8313</v>
      </c>
      <c r="T418" s="13">
        <f t="shared" si="50"/>
        <v>41648.396192129629</v>
      </c>
      <c r="U418" s="13">
        <f t="shared" si="51"/>
        <v>41678.396192129629</v>
      </c>
      <c r="V418">
        <f t="shared" si="52"/>
        <v>2014</v>
      </c>
      <c r="W418" t="str">
        <f t="shared" si="53"/>
        <v>documentary</v>
      </c>
      <c r="X418" t="str">
        <f t="shared" si="54"/>
        <v>ExceededGoal</v>
      </c>
      <c r="Y418" s="12" t="b">
        <f t="shared" si="55"/>
        <v>0</v>
      </c>
    </row>
    <row r="419" spans="1:25" ht="43.2" hidden="1">
      <c r="A419">
        <v>417</v>
      </c>
      <c r="B419" s="1" t="s">
        <v>418</v>
      </c>
      <c r="C419" s="1" t="s">
        <v>4527</v>
      </c>
      <c r="D419" s="21" t="b" cm="1">
        <f t="array" ref="D419">IF(OR(ISNUMBER(SEARCH({" COMEDY "," fun "," laugh ","hilarious"}," "&amp;B419:C419&amp;" "))),"Comedy",IF(OR(ISNUMBER(SEARCH({" sad "," thriller "," crime"," murder "," dark "," revenge "}," "&amp;B419:C419&amp;" "))),"thriller",IF(OR(ISNUMBER(SEARCH({" strange "," evil "," horror "," dark "," strange"}," "&amp;B419:C419&amp;" "))),"horror",IF(OR(ISNUMBER(SEARCH({" food "," kitchen "," yummy "," gourmet "," dining","bbq"}," "&amp;B419:C419&amp;" "))),"food"))))</f>
        <v>0</v>
      </c>
      <c r="E419" s="3">
        <v>10500</v>
      </c>
      <c r="F419" s="4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48"/>
        <v>100</v>
      </c>
      <c r="Q419">
        <f t="shared" si="49"/>
        <v>202.42</v>
      </c>
      <c r="R419" t="s">
        <v>8308</v>
      </c>
      <c r="S419" t="s">
        <v>8313</v>
      </c>
      <c r="T419" s="13">
        <f t="shared" si="50"/>
        <v>41360.970601851855</v>
      </c>
      <c r="U419" s="13">
        <f t="shared" si="51"/>
        <v>41372.189583333333</v>
      </c>
      <c r="V419">
        <f t="shared" si="52"/>
        <v>2013</v>
      </c>
      <c r="W419" t="str">
        <f t="shared" si="53"/>
        <v>documentary</v>
      </c>
      <c r="X419" t="str">
        <f t="shared" si="54"/>
        <v>UnderFunded</v>
      </c>
      <c r="Y419" s="12" t="b">
        <f t="shared" si="55"/>
        <v>0</v>
      </c>
    </row>
    <row r="420" spans="1:25" ht="43.2" hidden="1">
      <c r="A420">
        <v>418</v>
      </c>
      <c r="B420" s="1" t="s">
        <v>419</v>
      </c>
      <c r="C420" s="1" t="s">
        <v>4528</v>
      </c>
      <c r="D420" s="21" t="b" cm="1">
        <f t="array" ref="D420">IF(OR(ISNUMBER(SEARCH({" COMEDY "," fun "," laugh ","hilarious"}," "&amp;B420:C420&amp;" "))),"Comedy",IF(OR(ISNUMBER(SEARCH({" sad "," thriller "," crime"," murder "," dark "," revenge "}," "&amp;B420:C420&amp;" "))),"thriller",IF(OR(ISNUMBER(SEARCH({" strange "," evil "," horror "," dark "," strange"}," "&amp;B420:C420&amp;" "))),"horror",IF(OR(ISNUMBER(SEARCH({" food "," kitchen "," yummy "," gourmet "," dining","bbq"}," "&amp;B420:C420&amp;" "))),"food"))))</f>
        <v>0</v>
      </c>
      <c r="E420" s="3">
        <v>22400</v>
      </c>
      <c r="F420" s="4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48"/>
        <v>101</v>
      </c>
      <c r="Q420">
        <f t="shared" si="49"/>
        <v>216.75</v>
      </c>
      <c r="R420" t="s">
        <v>8308</v>
      </c>
      <c r="S420" t="s">
        <v>8313</v>
      </c>
      <c r="T420" s="13">
        <f t="shared" si="50"/>
        <v>42178.282372685186</v>
      </c>
      <c r="U420" s="13">
        <f t="shared" si="51"/>
        <v>42208.282372685186</v>
      </c>
      <c r="V420">
        <f t="shared" si="52"/>
        <v>2015</v>
      </c>
      <c r="W420" t="str">
        <f t="shared" si="53"/>
        <v>documentary</v>
      </c>
      <c r="X420" t="str">
        <f t="shared" si="54"/>
        <v>ExceededGoal</v>
      </c>
      <c r="Y420" s="12" t="b">
        <f t="shared" si="55"/>
        <v>0</v>
      </c>
    </row>
    <row r="421" spans="1:25" ht="43.2" hidden="1">
      <c r="A421">
        <v>419</v>
      </c>
      <c r="B421" s="1" t="s">
        <v>420</v>
      </c>
      <c r="C421" s="1" t="s">
        <v>4529</v>
      </c>
      <c r="D421" s="21" t="b" cm="1">
        <f t="array" ref="D421">IF(OR(ISNUMBER(SEARCH({" COMEDY "," fun "," laugh ","hilarious"}," "&amp;B421:C421&amp;" "))),"Comedy",IF(OR(ISNUMBER(SEARCH({" sad "," thriller "," crime"," murder "," dark "," revenge "}," "&amp;B421:C421&amp;" "))),"thriller",IF(OR(ISNUMBER(SEARCH({" strange "," evil "," horror "," dark "," strange"}," "&amp;B421:C421&amp;" "))),"horror",IF(OR(ISNUMBER(SEARCH({" food "," kitchen "," yummy "," gourmet "," dining","bbq"}," "&amp;B421:C421&amp;" "))),"food"))))</f>
        <v>0</v>
      </c>
      <c r="E421" s="3">
        <v>8000</v>
      </c>
      <c r="F421" s="4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48"/>
        <v>100</v>
      </c>
      <c r="Q421">
        <f t="shared" si="49"/>
        <v>110.07</v>
      </c>
      <c r="R421" t="s">
        <v>8308</v>
      </c>
      <c r="S421" t="s">
        <v>8313</v>
      </c>
      <c r="T421" s="13">
        <f t="shared" si="50"/>
        <v>41394.842442129629</v>
      </c>
      <c r="U421" s="13">
        <f t="shared" si="51"/>
        <v>41454.842442129629</v>
      </c>
      <c r="V421">
        <f t="shared" si="52"/>
        <v>2013</v>
      </c>
      <c r="W421" t="str">
        <f t="shared" si="53"/>
        <v>documentary</v>
      </c>
      <c r="X421" t="str">
        <f t="shared" si="54"/>
        <v>UnderFunded</v>
      </c>
      <c r="Y421" s="12" t="b">
        <f t="shared" si="55"/>
        <v>0</v>
      </c>
    </row>
    <row r="422" spans="1:25" ht="43.2" hidden="1">
      <c r="A422">
        <v>420</v>
      </c>
      <c r="B422" s="1" t="s">
        <v>421</v>
      </c>
      <c r="C422" s="1" t="s">
        <v>4530</v>
      </c>
      <c r="D422" s="21" t="b" cm="1">
        <f t="array" ref="D422">IF(OR(ISNUMBER(SEARCH({" COMEDY "," fun "," laugh ","hilarious"}," "&amp;B422:C422&amp;" "))),"Comedy",IF(OR(ISNUMBER(SEARCH({" sad "," thriller "," crime"," murder "," dark "," revenge "}," "&amp;B422:C422&amp;" "))),"thriller",IF(OR(ISNUMBER(SEARCH({" strange "," evil "," horror "," dark "," strange"}," "&amp;B422:C422&amp;" "))),"horror",IF(OR(ISNUMBER(SEARCH({" food "," kitchen "," yummy "," gourmet "," dining","bbq"}," "&amp;B422:C422&amp;" "))),"food"))))</f>
        <v>0</v>
      </c>
      <c r="E422" s="3">
        <v>3300</v>
      </c>
      <c r="F422" s="4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48"/>
        <v>0</v>
      </c>
      <c r="Q422">
        <f t="shared" si="49"/>
        <v>4.83</v>
      </c>
      <c r="R422" t="s">
        <v>8308</v>
      </c>
      <c r="S422" t="s">
        <v>8314</v>
      </c>
      <c r="T422" s="13">
        <f t="shared" si="50"/>
        <v>41682.23646990741</v>
      </c>
      <c r="U422" s="13">
        <f t="shared" si="51"/>
        <v>41712.194803240738</v>
      </c>
      <c r="V422">
        <f t="shared" si="52"/>
        <v>2014</v>
      </c>
      <c r="W422" t="str">
        <f t="shared" si="53"/>
        <v>animation</v>
      </c>
      <c r="X422" t="str">
        <f t="shared" si="54"/>
        <v>UnderFunded</v>
      </c>
      <c r="Y422" s="12" t="b">
        <f t="shared" si="55"/>
        <v>0</v>
      </c>
    </row>
    <row r="423" spans="1:25" ht="43.2" hidden="1">
      <c r="A423">
        <v>421</v>
      </c>
      <c r="B423" s="1" t="s">
        <v>422</v>
      </c>
      <c r="C423" s="1" t="s">
        <v>4531</v>
      </c>
      <c r="D423" s="21" t="b" cm="1">
        <f t="array" ref="D423">IF(OR(ISNUMBER(SEARCH({" COMEDY "," fun "," laugh ","hilarious"}," "&amp;B423:C423&amp;" "))),"Comedy",IF(OR(ISNUMBER(SEARCH({" sad "," thriller "," crime"," murder "," dark "," revenge "}," "&amp;B423:C423&amp;" "))),"thriller",IF(OR(ISNUMBER(SEARCH({" strange "," evil "," horror "," dark "," strange"}," "&amp;B423:C423&amp;" "))),"horror",IF(OR(ISNUMBER(SEARCH({" food "," kitchen "," yummy "," gourmet "," dining","bbq"}," "&amp;B423:C423&amp;" "))),"food"))))</f>
        <v>0</v>
      </c>
      <c r="E423" s="3">
        <v>15000</v>
      </c>
      <c r="F423" s="4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48"/>
        <v>2</v>
      </c>
      <c r="Q423">
        <f t="shared" si="49"/>
        <v>50.17</v>
      </c>
      <c r="R423" t="s">
        <v>8308</v>
      </c>
      <c r="S423" t="s">
        <v>8314</v>
      </c>
      <c r="T423" s="13">
        <f t="shared" si="50"/>
        <v>42177.491388888884</v>
      </c>
      <c r="U423" s="13">
        <f t="shared" si="51"/>
        <v>42237.491388888884</v>
      </c>
      <c r="V423">
        <f t="shared" si="52"/>
        <v>2015</v>
      </c>
      <c r="W423" t="str">
        <f t="shared" si="53"/>
        <v>animation</v>
      </c>
      <c r="X423" t="str">
        <f t="shared" si="54"/>
        <v>UnderFunded</v>
      </c>
      <c r="Y423" s="12" t="b">
        <f t="shared" si="55"/>
        <v>0</v>
      </c>
    </row>
    <row r="424" spans="1:25" ht="43.2" hidden="1">
      <c r="A424">
        <v>422</v>
      </c>
      <c r="B424" s="1" t="s">
        <v>423</v>
      </c>
      <c r="C424" s="1" t="s">
        <v>4532</v>
      </c>
      <c r="D424" s="21" t="b" cm="1">
        <f t="array" ref="D424">IF(OR(ISNUMBER(SEARCH({" COMEDY "," fun "," laugh ","hilarious"}," "&amp;B424:C424&amp;" "))),"Comedy",IF(OR(ISNUMBER(SEARCH({" sad "," thriller "," crime"," murder "," dark "," revenge "}," "&amp;B424:C424&amp;" "))),"thriller",IF(OR(ISNUMBER(SEARCH({" strange "," evil "," horror "," dark "," strange"}," "&amp;B424:C424&amp;" "))),"horror",IF(OR(ISNUMBER(SEARCH({" food "," kitchen "," yummy "," gourmet "," dining","bbq"}," "&amp;B424:C424&amp;" "))),"food"))))</f>
        <v>0</v>
      </c>
      <c r="E424" s="3">
        <v>40000</v>
      </c>
      <c r="F424" s="4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48"/>
        <v>1</v>
      </c>
      <c r="Q424">
        <f t="shared" si="49"/>
        <v>35.83</v>
      </c>
      <c r="R424" t="s">
        <v>8308</v>
      </c>
      <c r="S424" t="s">
        <v>8314</v>
      </c>
      <c r="T424" s="13">
        <f t="shared" si="50"/>
        <v>41863.260381944441</v>
      </c>
      <c r="U424" s="13">
        <f t="shared" si="51"/>
        <v>41893.260381944441</v>
      </c>
      <c r="V424">
        <f t="shared" si="52"/>
        <v>2014</v>
      </c>
      <c r="W424" t="str">
        <f t="shared" si="53"/>
        <v>animation</v>
      </c>
      <c r="X424" t="str">
        <f t="shared" si="54"/>
        <v>UnderFunded</v>
      </c>
      <c r="Y424" s="12" t="b">
        <f t="shared" si="55"/>
        <v>0</v>
      </c>
    </row>
    <row r="425" spans="1:25" ht="43.2" hidden="1">
      <c r="A425">
        <v>423</v>
      </c>
      <c r="B425" s="1" t="s">
        <v>424</v>
      </c>
      <c r="C425" s="1" t="s">
        <v>4533</v>
      </c>
      <c r="D425" s="21" t="b" cm="1">
        <f t="array" ref="D425">IF(OR(ISNUMBER(SEARCH({" COMEDY "," fun "," laugh ","hilarious"}," "&amp;B425:C425&amp;" "))),"Comedy",IF(OR(ISNUMBER(SEARCH({" sad "," thriller "," crime"," murder "," dark "," revenge "}," "&amp;B425:C425&amp;" "))),"thriller",IF(OR(ISNUMBER(SEARCH({" strange "," evil "," horror "," dark "," strange"}," "&amp;B425:C425&amp;" "))),"horror",IF(OR(ISNUMBER(SEARCH({" food "," kitchen "," yummy "," gourmet "," dining","bbq"}," "&amp;B425:C425&amp;" "))),"food"))))</f>
        <v>0</v>
      </c>
      <c r="E425" s="3">
        <v>20000</v>
      </c>
      <c r="F425" s="4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48"/>
        <v>1</v>
      </c>
      <c r="Q425">
        <f t="shared" si="49"/>
        <v>11.77</v>
      </c>
      <c r="R425" t="s">
        <v>8308</v>
      </c>
      <c r="S425" t="s">
        <v>8314</v>
      </c>
      <c r="T425" s="13">
        <f t="shared" si="50"/>
        <v>41400.92627314815</v>
      </c>
      <c r="U425" s="13">
        <f t="shared" si="51"/>
        <v>41430.92627314815</v>
      </c>
      <c r="V425">
        <f t="shared" si="52"/>
        <v>2013</v>
      </c>
      <c r="W425" t="str">
        <f t="shared" si="53"/>
        <v>animation</v>
      </c>
      <c r="X425" t="str">
        <f t="shared" si="54"/>
        <v>UnderFunded</v>
      </c>
      <c r="Y425" s="12" t="b">
        <f t="shared" si="55"/>
        <v>0</v>
      </c>
    </row>
    <row r="426" spans="1:25" ht="43.2" hidden="1">
      <c r="A426">
        <v>424</v>
      </c>
      <c r="B426" s="1" t="s">
        <v>425</v>
      </c>
      <c r="C426" s="1" t="s">
        <v>4534</v>
      </c>
      <c r="D426" s="21" t="b" cm="1">
        <f t="array" ref="D426">IF(OR(ISNUMBER(SEARCH({" COMEDY "," fun "," laugh ","hilarious"}," "&amp;B426:C426&amp;" "))),"Comedy",IF(OR(ISNUMBER(SEARCH({" sad "," thriller "," crime"," murder "," dark "," revenge "}," "&amp;B426:C426&amp;" "))),"thriller",IF(OR(ISNUMBER(SEARCH({" strange "," evil "," horror "," dark "," strange"}," "&amp;B426:C426&amp;" "))),"horror",IF(OR(ISNUMBER(SEARCH({" food "," kitchen "," yummy "," gourmet "," dining","bbq"}," "&amp;B426:C426&amp;" "))),"food"))))</f>
        <v>0</v>
      </c>
      <c r="E426" s="3">
        <v>3000</v>
      </c>
      <c r="F426" s="4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48"/>
        <v>7</v>
      </c>
      <c r="Q426">
        <f t="shared" si="49"/>
        <v>40.78</v>
      </c>
      <c r="R426" t="s">
        <v>8308</v>
      </c>
      <c r="S426" t="s">
        <v>8314</v>
      </c>
      <c r="T426" s="13">
        <f t="shared" si="50"/>
        <v>40934.376145833332</v>
      </c>
      <c r="U426" s="13">
        <f t="shared" si="51"/>
        <v>40994.334479166668</v>
      </c>
      <c r="V426">
        <f t="shared" si="52"/>
        <v>2012</v>
      </c>
      <c r="W426" t="str">
        <f t="shared" si="53"/>
        <v>animation</v>
      </c>
      <c r="X426" t="str">
        <f t="shared" si="54"/>
        <v>UnderFunded</v>
      </c>
      <c r="Y426" s="12" t="b">
        <f t="shared" si="55"/>
        <v>0</v>
      </c>
    </row>
    <row r="427" spans="1:25" ht="43.2" hidden="1">
      <c r="A427">
        <v>425</v>
      </c>
      <c r="B427" s="1" t="s">
        <v>426</v>
      </c>
      <c r="C427" s="1" t="s">
        <v>4535</v>
      </c>
      <c r="D427" s="21" t="b" cm="1">
        <f t="array" ref="D427">IF(OR(ISNUMBER(SEARCH({" COMEDY "," fun "," laugh ","hilarious"}," "&amp;B427:C427&amp;" "))),"Comedy",IF(OR(ISNUMBER(SEARCH({" sad "," thriller "," crime"," murder "," dark "," revenge "}," "&amp;B427:C427&amp;" "))),"thriller",IF(OR(ISNUMBER(SEARCH({" strange "," evil "," horror "," dark "," strange"}," "&amp;B427:C427&amp;" "))),"horror",IF(OR(ISNUMBER(SEARCH({" food "," kitchen "," yummy "," gourmet "," dining","bbq"}," "&amp;B427:C427&amp;" "))),"food"))))</f>
        <v>0</v>
      </c>
      <c r="E427" s="3">
        <v>50000</v>
      </c>
      <c r="F427" s="4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48"/>
        <v>0</v>
      </c>
      <c r="Q427">
        <f t="shared" si="49"/>
        <v>3</v>
      </c>
      <c r="R427" t="s">
        <v>8308</v>
      </c>
      <c r="S427" t="s">
        <v>8314</v>
      </c>
      <c r="T427" s="13">
        <f t="shared" si="50"/>
        <v>42275.861157407402</v>
      </c>
      <c r="U427" s="13">
        <f t="shared" si="51"/>
        <v>42335.902824074074</v>
      </c>
      <c r="V427">
        <f t="shared" si="52"/>
        <v>2015</v>
      </c>
      <c r="W427" t="str">
        <f t="shared" si="53"/>
        <v>animation</v>
      </c>
      <c r="X427" t="str">
        <f t="shared" si="54"/>
        <v>UnderFunded</v>
      </c>
      <c r="Y427" s="12" t="b">
        <f t="shared" si="55"/>
        <v>0</v>
      </c>
    </row>
    <row r="428" spans="1:25" ht="43.2" hidden="1">
      <c r="A428">
        <v>426</v>
      </c>
      <c r="B428" s="1" t="s">
        <v>427</v>
      </c>
      <c r="C428" s="1" t="s">
        <v>4536</v>
      </c>
      <c r="D428" s="21" t="b" cm="1">
        <f t="array" ref="D428">IF(OR(ISNUMBER(SEARCH({" COMEDY "," fun "," laugh ","hilarious"}," "&amp;B428:C428&amp;" "))),"Comedy",IF(OR(ISNUMBER(SEARCH({" sad "," thriller "," crime"," murder "," dark "," revenge "}," "&amp;B428:C428&amp;" "))),"thriller",IF(OR(ISNUMBER(SEARCH({" strange "," evil "," horror "," dark "," strange"}," "&amp;B428:C428&amp;" "))),"horror",IF(OR(ISNUMBER(SEARCH({" food "," kitchen "," yummy "," gourmet "," dining","bbq"}," "&amp;B428:C428&amp;" "))),"food"))))</f>
        <v>0</v>
      </c>
      <c r="E428" s="3">
        <v>10000</v>
      </c>
      <c r="F428" s="4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48"/>
        <v>1</v>
      </c>
      <c r="Q428">
        <f t="shared" si="49"/>
        <v>16.63</v>
      </c>
      <c r="R428" t="s">
        <v>8308</v>
      </c>
      <c r="S428" t="s">
        <v>8314</v>
      </c>
      <c r="T428" s="13">
        <f t="shared" si="50"/>
        <v>42400.711967592593</v>
      </c>
      <c r="U428" s="13">
        <f t="shared" si="51"/>
        <v>42430.711967592593</v>
      </c>
      <c r="V428">
        <f t="shared" si="52"/>
        <v>2016</v>
      </c>
      <c r="W428" t="str">
        <f t="shared" si="53"/>
        <v>animation</v>
      </c>
      <c r="X428" t="str">
        <f t="shared" si="54"/>
        <v>UnderFunded</v>
      </c>
      <c r="Y428" s="12" t="b">
        <f t="shared" si="55"/>
        <v>0</v>
      </c>
    </row>
    <row r="429" spans="1:25" ht="57.6" hidden="1">
      <c r="A429">
        <v>427</v>
      </c>
      <c r="B429" s="1" t="s">
        <v>428</v>
      </c>
      <c r="C429" s="1" t="s">
        <v>4537</v>
      </c>
      <c r="D429" s="21" t="b" cm="1">
        <f t="array" ref="D429">IF(OR(ISNUMBER(SEARCH({" COMEDY "," fun "," laugh ","hilarious"}," "&amp;B429:C429&amp;" "))),"Comedy",IF(OR(ISNUMBER(SEARCH({" sad "," thriller "," crime"," murder "," dark "," revenge "}," "&amp;B429:C429&amp;" "))),"thriller",IF(OR(ISNUMBER(SEARCH({" strange "," evil "," horror "," dark "," strange"}," "&amp;B429:C429&amp;" "))),"horror",IF(OR(ISNUMBER(SEARCH({" food "," kitchen "," yummy "," gourmet "," dining","bbq"}," "&amp;B429:C429&amp;" "))),"food"))))</f>
        <v>0</v>
      </c>
      <c r="E429" s="3">
        <v>6500</v>
      </c>
      <c r="F429" s="4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48"/>
        <v>0</v>
      </c>
      <c r="Q429">
        <f t="shared" si="49"/>
        <v>0</v>
      </c>
      <c r="R429" t="s">
        <v>8308</v>
      </c>
      <c r="S429" t="s">
        <v>8314</v>
      </c>
      <c r="T429" s="13">
        <f t="shared" si="50"/>
        <v>42285.909027777772</v>
      </c>
      <c r="U429" s="13">
        <f t="shared" si="51"/>
        <v>42299.790972222225</v>
      </c>
      <c r="V429">
        <f t="shared" si="52"/>
        <v>2015</v>
      </c>
      <c r="W429" t="str">
        <f t="shared" si="53"/>
        <v>animation</v>
      </c>
      <c r="X429" t="str">
        <f t="shared" si="54"/>
        <v>UnderFunded</v>
      </c>
      <c r="Y429" s="12" t="b">
        <f t="shared" si="55"/>
        <v>0</v>
      </c>
    </row>
    <row r="430" spans="1:25" ht="28.8" hidden="1">
      <c r="A430">
        <v>428</v>
      </c>
      <c r="B430" s="1" t="s">
        <v>429</v>
      </c>
      <c r="C430" s="1" t="s">
        <v>4538</v>
      </c>
      <c r="D430" s="21" t="b" cm="1">
        <f t="array" ref="D430">IF(OR(ISNUMBER(SEARCH({" COMEDY "," fun "," laugh ","hilarious"}," "&amp;B430:C430&amp;" "))),"Comedy",IF(OR(ISNUMBER(SEARCH({" sad "," thriller "," crime"," murder "," dark "," revenge "}," "&amp;B430:C430&amp;" "))),"thriller",IF(OR(ISNUMBER(SEARCH({" strange "," evil "," horror "," dark "," strange"}," "&amp;B430:C430&amp;" "))),"horror",IF(OR(ISNUMBER(SEARCH({" food "," kitchen "," yummy "," gourmet "," dining","bbq"}," "&amp;B430:C430&amp;" "))),"food"))))</f>
        <v>0</v>
      </c>
      <c r="E430" s="3">
        <v>12000</v>
      </c>
      <c r="F430" s="4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48"/>
        <v>6</v>
      </c>
      <c r="Q430">
        <f t="shared" si="49"/>
        <v>52</v>
      </c>
      <c r="R430" t="s">
        <v>8308</v>
      </c>
      <c r="S430" t="s">
        <v>8314</v>
      </c>
      <c r="T430" s="13">
        <f t="shared" si="50"/>
        <v>41778.766724537039</v>
      </c>
      <c r="U430" s="13">
        <f t="shared" si="51"/>
        <v>41806.916666666664</v>
      </c>
      <c r="V430">
        <f t="shared" si="52"/>
        <v>2014</v>
      </c>
      <c r="W430" t="str">
        <f t="shared" si="53"/>
        <v>animation</v>
      </c>
      <c r="X430" t="str">
        <f t="shared" si="54"/>
        <v>UnderFunded</v>
      </c>
      <c r="Y430" s="12" t="b">
        <f t="shared" si="55"/>
        <v>0</v>
      </c>
    </row>
    <row r="431" spans="1:25" ht="57.6" hidden="1">
      <c r="A431">
        <v>429</v>
      </c>
      <c r="B431" s="1" t="s">
        <v>430</v>
      </c>
      <c r="C431" s="1" t="s">
        <v>4539</v>
      </c>
      <c r="D431" s="21" t="b" cm="1">
        <f t="array" ref="D431">IF(OR(ISNUMBER(SEARCH({" COMEDY "," fun "," laugh ","hilarious"}," "&amp;B431:C431&amp;" "))),"Comedy",IF(OR(ISNUMBER(SEARCH({" sad "," thriller "," crime"," murder "," dark "," revenge "}," "&amp;B431:C431&amp;" "))),"thriller",IF(OR(ISNUMBER(SEARCH({" strange "," evil "," horror "," dark "," strange"}," "&amp;B431:C431&amp;" "))),"horror",IF(OR(ISNUMBER(SEARCH({" food "," kitchen "," yummy "," gourmet "," dining","bbq"}," "&amp;B431:C431&amp;" "))),"food"))))</f>
        <v>0</v>
      </c>
      <c r="E431" s="3">
        <v>5000</v>
      </c>
      <c r="F431" s="4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48"/>
        <v>0</v>
      </c>
      <c r="Q431">
        <f t="shared" si="49"/>
        <v>0</v>
      </c>
      <c r="R431" t="s">
        <v>8308</v>
      </c>
      <c r="S431" t="s">
        <v>8314</v>
      </c>
      <c r="T431" s="13">
        <f t="shared" si="50"/>
        <v>40070.901412037041</v>
      </c>
      <c r="U431" s="13">
        <f t="shared" si="51"/>
        <v>40144.207638888889</v>
      </c>
      <c r="V431">
        <f t="shared" si="52"/>
        <v>2009</v>
      </c>
      <c r="W431" t="str">
        <f t="shared" si="53"/>
        <v>animation</v>
      </c>
      <c r="X431" t="str">
        <f t="shared" si="54"/>
        <v>UnderFunded</v>
      </c>
      <c r="Y431" s="12" t="b">
        <f t="shared" si="55"/>
        <v>0</v>
      </c>
    </row>
    <row r="432" spans="1:25" ht="43.2" hidden="1">
      <c r="A432">
        <v>430</v>
      </c>
      <c r="B432" s="1" t="s">
        <v>431</v>
      </c>
      <c r="C432" s="1" t="s">
        <v>4540</v>
      </c>
      <c r="D432" s="21" t="b" cm="1">
        <f t="array" ref="D432">IF(OR(ISNUMBER(SEARCH({" COMEDY "," fun "," laugh ","hilarious"}," "&amp;B432:C432&amp;" "))),"Comedy",IF(OR(ISNUMBER(SEARCH({" sad "," thriller "," crime"," murder "," dark "," revenge "}," "&amp;B432:C432&amp;" "))),"thriller",IF(OR(ISNUMBER(SEARCH({" strange "," evil "," horror "," dark "," strange"}," "&amp;B432:C432&amp;" "))),"horror",IF(OR(ISNUMBER(SEARCH({" food "," kitchen "," yummy "," gourmet "," dining","bbq"}," "&amp;B432:C432&amp;" "))),"food"))))</f>
        <v>0</v>
      </c>
      <c r="E432" s="3">
        <v>1000</v>
      </c>
      <c r="F432" s="4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48"/>
        <v>2</v>
      </c>
      <c r="Q432">
        <f t="shared" si="49"/>
        <v>4.8</v>
      </c>
      <c r="R432" t="s">
        <v>8308</v>
      </c>
      <c r="S432" t="s">
        <v>8314</v>
      </c>
      <c r="T432" s="13">
        <f t="shared" si="50"/>
        <v>41513.107256944444</v>
      </c>
      <c r="U432" s="13">
        <f t="shared" si="51"/>
        <v>41528.107256944444</v>
      </c>
      <c r="V432">
        <f t="shared" si="52"/>
        <v>2013</v>
      </c>
      <c r="W432" t="str">
        <f t="shared" si="53"/>
        <v>animation</v>
      </c>
      <c r="X432" t="str">
        <f t="shared" si="54"/>
        <v>UnderFunded</v>
      </c>
      <c r="Y432" s="12" t="b">
        <f t="shared" si="55"/>
        <v>0</v>
      </c>
    </row>
    <row r="433" spans="1:25" ht="43.2" hidden="1">
      <c r="A433">
        <v>431</v>
      </c>
      <c r="B433" s="1" t="s">
        <v>432</v>
      </c>
      <c r="C433" s="1" t="s">
        <v>4541</v>
      </c>
      <c r="D433" s="21" t="b" cm="1">
        <f t="array" ref="D433">IF(OR(ISNUMBER(SEARCH({" COMEDY "," fun "," laugh ","hilarious"}," "&amp;B433:C433&amp;" "))),"Comedy",IF(OR(ISNUMBER(SEARCH({" sad "," thriller "," crime"," murder "," dark "," revenge "}," "&amp;B433:C433&amp;" "))),"thriller",IF(OR(ISNUMBER(SEARCH({" strange "," evil "," horror "," dark "," strange"}," "&amp;B433:C433&amp;" "))),"horror",IF(OR(ISNUMBER(SEARCH({" food "," kitchen "," yummy "," gourmet "," dining","bbq"}," "&amp;B433:C433&amp;" "))),"food"))))</f>
        <v>0</v>
      </c>
      <c r="E433" s="3">
        <v>3000</v>
      </c>
      <c r="F433" s="4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48"/>
        <v>14</v>
      </c>
      <c r="Q433">
        <f t="shared" si="49"/>
        <v>51.88</v>
      </c>
      <c r="R433" t="s">
        <v>8308</v>
      </c>
      <c r="S433" t="s">
        <v>8314</v>
      </c>
      <c r="T433" s="13">
        <f t="shared" si="50"/>
        <v>42526.871331018512</v>
      </c>
      <c r="U433" s="13">
        <f t="shared" si="51"/>
        <v>42556.871331018512</v>
      </c>
      <c r="V433">
        <f t="shared" si="52"/>
        <v>2016</v>
      </c>
      <c r="W433" t="str">
        <f t="shared" si="53"/>
        <v>animation</v>
      </c>
      <c r="X433" t="str">
        <f t="shared" si="54"/>
        <v>UnderFunded</v>
      </c>
      <c r="Y433" s="12" t="b">
        <f t="shared" si="55"/>
        <v>0</v>
      </c>
    </row>
    <row r="434" spans="1:25" ht="57.6" hidden="1">
      <c r="A434">
        <v>432</v>
      </c>
      <c r="B434" s="1" t="s">
        <v>433</v>
      </c>
      <c r="C434" s="1" t="s">
        <v>4542</v>
      </c>
      <c r="D434" s="21" t="b" cm="1">
        <f t="array" ref="D434">IF(OR(ISNUMBER(SEARCH({" COMEDY "," fun "," laugh ","hilarious"}," "&amp;B434:C434&amp;" "))),"Comedy",IF(OR(ISNUMBER(SEARCH({" sad "," thriller "," crime"," murder "," dark "," revenge "}," "&amp;B434:C434&amp;" "))),"thriller",IF(OR(ISNUMBER(SEARCH({" strange "," evil "," horror "," dark "," strange"}," "&amp;B434:C434&amp;" "))),"horror",IF(OR(ISNUMBER(SEARCH({" food "," kitchen "," yummy "," gourmet "," dining","bbq"}," "&amp;B434:C434&amp;" "))),"food"))))</f>
        <v>0</v>
      </c>
      <c r="E434" s="3">
        <v>6000</v>
      </c>
      <c r="F434" s="4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48"/>
        <v>10</v>
      </c>
      <c r="Q434">
        <f t="shared" si="49"/>
        <v>71.25</v>
      </c>
      <c r="R434" t="s">
        <v>8308</v>
      </c>
      <c r="S434" t="s">
        <v>8314</v>
      </c>
      <c r="T434" s="13">
        <f t="shared" si="50"/>
        <v>42238.726631944446</v>
      </c>
      <c r="U434" s="13">
        <f t="shared" si="51"/>
        <v>42298.726631944446</v>
      </c>
      <c r="V434">
        <f t="shared" si="52"/>
        <v>2015</v>
      </c>
      <c r="W434" t="str">
        <f t="shared" si="53"/>
        <v>animation</v>
      </c>
      <c r="X434" t="str">
        <f t="shared" si="54"/>
        <v>UnderFunded</v>
      </c>
      <c r="Y434" s="12" t="b">
        <f t="shared" si="55"/>
        <v>0</v>
      </c>
    </row>
    <row r="435" spans="1:25" ht="57.6" hidden="1">
      <c r="A435">
        <v>433</v>
      </c>
      <c r="B435" s="1" t="s">
        <v>434</v>
      </c>
      <c r="C435" s="1" t="s">
        <v>4543</v>
      </c>
      <c r="D435" s="21" t="b" cm="1">
        <f t="array" ref="D435">IF(OR(ISNUMBER(SEARCH({" COMEDY "," fun "," laugh ","hilarious"}," "&amp;B435:C435&amp;" "))),"Comedy",IF(OR(ISNUMBER(SEARCH({" sad "," thriller "," crime"," murder "," dark "," revenge "}," "&amp;B435:C435&amp;" "))),"thriller",IF(OR(ISNUMBER(SEARCH({" strange "," evil "," horror "," dark "," strange"}," "&amp;B435:C435&amp;" "))),"horror",IF(OR(ISNUMBER(SEARCH({" food "," kitchen "," yummy "," gourmet "," dining","bbq"}," "&amp;B435:C435&amp;" "))),"food"))))</f>
        <v>0</v>
      </c>
      <c r="E435" s="3">
        <v>3000</v>
      </c>
      <c r="F435" s="4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48"/>
        <v>0</v>
      </c>
      <c r="Q435">
        <f t="shared" si="49"/>
        <v>0</v>
      </c>
      <c r="R435" t="s">
        <v>8308</v>
      </c>
      <c r="S435" t="s">
        <v>8314</v>
      </c>
      <c r="T435" s="13">
        <f t="shared" si="50"/>
        <v>42228.629884259266</v>
      </c>
      <c r="U435" s="13">
        <f t="shared" si="51"/>
        <v>42288.629884259266</v>
      </c>
      <c r="V435">
        <f t="shared" si="52"/>
        <v>2015</v>
      </c>
      <c r="W435" t="str">
        <f t="shared" si="53"/>
        <v>animation</v>
      </c>
      <c r="X435" t="str">
        <f t="shared" si="54"/>
        <v>UnderFunded</v>
      </c>
      <c r="Y435" s="12" t="b">
        <f t="shared" si="55"/>
        <v>0</v>
      </c>
    </row>
    <row r="436" spans="1:25" ht="57.6" hidden="1">
      <c r="A436">
        <v>434</v>
      </c>
      <c r="B436" s="1" t="s">
        <v>435</v>
      </c>
      <c r="C436" s="1" t="s">
        <v>4544</v>
      </c>
      <c r="D436" s="21" t="b" cm="1">
        <f t="array" ref="D436">IF(OR(ISNUMBER(SEARCH({" COMEDY "," fun "," laugh ","hilarious"}," "&amp;B436:C436&amp;" "))),"Comedy",IF(OR(ISNUMBER(SEARCH({" sad "," thriller "," crime"," murder "," dark "," revenge "}," "&amp;B436:C436&amp;" "))),"thriller",IF(OR(ISNUMBER(SEARCH({" strange "," evil "," horror "," dark "," strange"}," "&amp;B436:C436&amp;" "))),"horror",IF(OR(ISNUMBER(SEARCH({" food "," kitchen "," yummy "," gourmet "," dining","bbq"}," "&amp;B436:C436&amp;" "))),"food"))))</f>
        <v>0</v>
      </c>
      <c r="E436" s="3">
        <v>2500</v>
      </c>
      <c r="F436" s="4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48"/>
        <v>5</v>
      </c>
      <c r="Q436">
        <f t="shared" si="49"/>
        <v>62.5</v>
      </c>
      <c r="R436" t="s">
        <v>8308</v>
      </c>
      <c r="S436" t="s">
        <v>8314</v>
      </c>
      <c r="T436" s="13">
        <f t="shared" si="50"/>
        <v>41576.834513888891</v>
      </c>
      <c r="U436" s="13">
        <f t="shared" si="51"/>
        <v>41609.876180555555</v>
      </c>
      <c r="V436">
        <f t="shared" si="52"/>
        <v>2013</v>
      </c>
      <c r="W436" t="str">
        <f t="shared" si="53"/>
        <v>animation</v>
      </c>
      <c r="X436" t="str">
        <f t="shared" si="54"/>
        <v>UnderFunded</v>
      </c>
      <c r="Y436" s="12" t="b">
        <f t="shared" si="55"/>
        <v>0</v>
      </c>
    </row>
    <row r="437" spans="1:25" ht="57.6" hidden="1">
      <c r="A437">
        <v>435</v>
      </c>
      <c r="B437" s="1" t="s">
        <v>436</v>
      </c>
      <c r="C437" s="1" t="s">
        <v>4545</v>
      </c>
      <c r="D437" s="21" t="b" cm="1">
        <f t="array" ref="D437">IF(OR(ISNUMBER(SEARCH({" COMEDY "," fun "," laugh ","hilarious"}," "&amp;B437:C437&amp;" "))),"Comedy",IF(OR(ISNUMBER(SEARCH({" sad "," thriller "," crime"," murder "," dark "," revenge "}," "&amp;B437:C437&amp;" "))),"thriller",IF(OR(ISNUMBER(SEARCH({" strange "," evil "," horror "," dark "," strange"}," "&amp;B437:C437&amp;" "))),"horror",IF(OR(ISNUMBER(SEARCH({" food "," kitchen "," yummy "," gourmet "," dining","bbq"}," "&amp;B437:C437&amp;" "))),"food"))))</f>
        <v>0</v>
      </c>
      <c r="E437" s="3">
        <v>110000</v>
      </c>
      <c r="F437" s="4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48"/>
        <v>0</v>
      </c>
      <c r="Q437">
        <f t="shared" si="49"/>
        <v>1</v>
      </c>
      <c r="R437" t="s">
        <v>8308</v>
      </c>
      <c r="S437" t="s">
        <v>8314</v>
      </c>
      <c r="T437" s="13">
        <f t="shared" si="50"/>
        <v>41500.747453703705</v>
      </c>
      <c r="U437" s="13">
        <f t="shared" si="51"/>
        <v>41530.747453703705</v>
      </c>
      <c r="V437">
        <f t="shared" si="52"/>
        <v>2013</v>
      </c>
      <c r="W437" t="str">
        <f t="shared" si="53"/>
        <v>animation</v>
      </c>
      <c r="X437" t="str">
        <f t="shared" si="54"/>
        <v>UnderFunded</v>
      </c>
      <c r="Y437" s="12" t="b">
        <f t="shared" si="55"/>
        <v>0</v>
      </c>
    </row>
    <row r="438" spans="1:25" ht="43.2" hidden="1">
      <c r="A438">
        <v>436</v>
      </c>
      <c r="B438" s="1" t="s">
        <v>437</v>
      </c>
      <c r="C438" s="1" t="s">
        <v>4546</v>
      </c>
      <c r="D438" s="21" t="b" cm="1">
        <f t="array" ref="D438">IF(OR(ISNUMBER(SEARCH({" COMEDY "," fun "," laugh ","hilarious"}," "&amp;B438:C438&amp;" "))),"Comedy",IF(OR(ISNUMBER(SEARCH({" sad "," thriller "," crime"," murder "," dark "," revenge "}," "&amp;B438:C438&amp;" "))),"thriller",IF(OR(ISNUMBER(SEARCH({" strange "," evil "," horror "," dark "," strange"}," "&amp;B438:C438&amp;" "))),"horror",IF(OR(ISNUMBER(SEARCH({" food "," kitchen "," yummy "," gourmet "," dining","bbq"}," "&amp;B438:C438&amp;" "))),"food"))))</f>
        <v>0</v>
      </c>
      <c r="E438" s="3">
        <v>1000</v>
      </c>
      <c r="F438" s="4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48"/>
        <v>0</v>
      </c>
      <c r="Q438">
        <f t="shared" si="49"/>
        <v>0</v>
      </c>
      <c r="R438" t="s">
        <v>8308</v>
      </c>
      <c r="S438" t="s">
        <v>8314</v>
      </c>
      <c r="T438" s="13">
        <f t="shared" si="50"/>
        <v>41456.36241898148</v>
      </c>
      <c r="U438" s="13">
        <f t="shared" si="51"/>
        <v>41486.36241898148</v>
      </c>
      <c r="V438">
        <f t="shared" si="52"/>
        <v>2013</v>
      </c>
      <c r="W438" t="str">
        <f t="shared" si="53"/>
        <v>animation</v>
      </c>
      <c r="X438" t="str">
        <f t="shared" si="54"/>
        <v>UnderFunded</v>
      </c>
      <c r="Y438" s="12" t="b">
        <f t="shared" si="55"/>
        <v>0</v>
      </c>
    </row>
    <row r="439" spans="1:25" ht="43.2" hidden="1">
      <c r="A439">
        <v>437</v>
      </c>
      <c r="B439" s="1" t="s">
        <v>438</v>
      </c>
      <c r="C439" s="1" t="s">
        <v>4547</v>
      </c>
      <c r="D439" s="21" t="b" cm="1">
        <f t="array" ref="D439">IF(OR(ISNUMBER(SEARCH({" COMEDY "," fun "," laugh ","hilarious"}," "&amp;B439:C439&amp;" "))),"Comedy",IF(OR(ISNUMBER(SEARCH({" sad "," thriller "," crime"," murder "," dark "," revenge "}," "&amp;B439:C439&amp;" "))),"thriller",IF(OR(ISNUMBER(SEARCH({" strange "," evil "," horror "," dark "," strange"}," "&amp;B439:C439&amp;" "))),"horror",IF(OR(ISNUMBER(SEARCH({" food "," kitchen "," yummy "," gourmet "," dining","bbq"}," "&amp;B439:C439&amp;" "))),"food"))))</f>
        <v>0</v>
      </c>
      <c r="E439" s="3">
        <v>7000</v>
      </c>
      <c r="F439" s="4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48"/>
        <v>0</v>
      </c>
      <c r="Q439">
        <f t="shared" si="49"/>
        <v>0</v>
      </c>
      <c r="R439" t="s">
        <v>8308</v>
      </c>
      <c r="S439" t="s">
        <v>8314</v>
      </c>
      <c r="T439" s="13">
        <f t="shared" si="50"/>
        <v>42591.31858796296</v>
      </c>
      <c r="U439" s="13">
        <f t="shared" si="51"/>
        <v>42651.31858796296</v>
      </c>
      <c r="V439">
        <f t="shared" si="52"/>
        <v>2016</v>
      </c>
      <c r="W439" t="str">
        <f t="shared" si="53"/>
        <v>animation</v>
      </c>
      <c r="X439" t="str">
        <f t="shared" si="54"/>
        <v>UnderFunded</v>
      </c>
      <c r="Y439" s="12" t="b">
        <f t="shared" si="55"/>
        <v>0</v>
      </c>
    </row>
    <row r="440" spans="1:25" ht="43.2" hidden="1">
      <c r="A440">
        <v>438</v>
      </c>
      <c r="B440" s="1" t="s">
        <v>439</v>
      </c>
      <c r="C440" s="1" t="s">
        <v>4548</v>
      </c>
      <c r="D440" s="21" t="b" cm="1">
        <f t="array" ref="D440">IF(OR(ISNUMBER(SEARCH({" COMEDY "," fun "," laugh ","hilarious"}," "&amp;B440:C440&amp;" "))),"Comedy",IF(OR(ISNUMBER(SEARCH({" sad "," thriller "," crime"," murder "," dark "," revenge "}," "&amp;B440:C440&amp;" "))),"thriller",IF(OR(ISNUMBER(SEARCH({" strange "," evil "," horror "," dark "," strange"}," "&amp;B440:C440&amp;" "))),"horror",IF(OR(ISNUMBER(SEARCH({" food "," kitchen "," yummy "," gourmet "," dining","bbq"}," "&amp;B440:C440&amp;" "))),"food"))))</f>
        <v>0</v>
      </c>
      <c r="E440" s="3">
        <v>20000</v>
      </c>
      <c r="F440" s="4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48"/>
        <v>9</v>
      </c>
      <c r="Q440">
        <f t="shared" si="49"/>
        <v>170.55</v>
      </c>
      <c r="R440" t="s">
        <v>8308</v>
      </c>
      <c r="S440" t="s">
        <v>8314</v>
      </c>
      <c r="T440" s="13">
        <f t="shared" si="50"/>
        <v>42296.261087962965</v>
      </c>
      <c r="U440" s="13">
        <f t="shared" si="51"/>
        <v>42326.302754629629</v>
      </c>
      <c r="V440">
        <f t="shared" si="52"/>
        <v>2015</v>
      </c>
      <c r="W440" t="str">
        <f t="shared" si="53"/>
        <v>animation</v>
      </c>
      <c r="X440" t="str">
        <f t="shared" si="54"/>
        <v>UnderFunded</v>
      </c>
      <c r="Y440" s="12" t="b">
        <f t="shared" si="55"/>
        <v>0</v>
      </c>
    </row>
    <row r="441" spans="1:25" ht="43.2" hidden="1">
      <c r="A441">
        <v>439</v>
      </c>
      <c r="B441" s="1" t="s">
        <v>440</v>
      </c>
      <c r="C441" s="1" t="s">
        <v>4549</v>
      </c>
      <c r="D441" s="21" t="b" cm="1">
        <f t="array" ref="D441">IF(OR(ISNUMBER(SEARCH({" COMEDY "," fun "," laugh ","hilarious"}," "&amp;B441:C441&amp;" "))),"Comedy",IF(OR(ISNUMBER(SEARCH({" sad "," thriller "," crime"," murder "," dark "," revenge "}," "&amp;B441:C441&amp;" "))),"thriller",IF(OR(ISNUMBER(SEARCH({" strange "," evil "," horror "," dark "," strange"}," "&amp;B441:C441&amp;" "))),"horror",IF(OR(ISNUMBER(SEARCH({" food "," kitchen "," yummy "," gourmet "," dining","bbq"}," "&amp;B441:C441&amp;" "))),"food"))))</f>
        <v>0</v>
      </c>
      <c r="E441" s="3">
        <v>450</v>
      </c>
      <c r="F441" s="4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48"/>
        <v>0</v>
      </c>
      <c r="Q441">
        <f t="shared" si="49"/>
        <v>0</v>
      </c>
      <c r="R441" t="s">
        <v>8308</v>
      </c>
      <c r="S441" t="s">
        <v>8314</v>
      </c>
      <c r="T441" s="13">
        <f t="shared" si="50"/>
        <v>41919.761782407404</v>
      </c>
      <c r="U441" s="13">
        <f t="shared" si="51"/>
        <v>41929.761782407404</v>
      </c>
      <c r="V441">
        <f t="shared" si="52"/>
        <v>2014</v>
      </c>
      <c r="W441" t="str">
        <f t="shared" si="53"/>
        <v>animation</v>
      </c>
      <c r="X441" t="str">
        <f t="shared" si="54"/>
        <v>UnderFunded</v>
      </c>
      <c r="Y441" s="12" t="b">
        <f t="shared" si="55"/>
        <v>0</v>
      </c>
    </row>
    <row r="442" spans="1:25" ht="43.2" hidden="1">
      <c r="A442">
        <v>440</v>
      </c>
      <c r="B442" s="1" t="s">
        <v>441</v>
      </c>
      <c r="C442" s="1" t="s">
        <v>4550</v>
      </c>
      <c r="D442" s="21" t="b" cm="1">
        <f t="array" ref="D442">IF(OR(ISNUMBER(SEARCH({" COMEDY "," fun "," laugh ","hilarious"}," "&amp;B442:C442&amp;" "))),"Comedy",IF(OR(ISNUMBER(SEARCH({" sad "," thriller "," crime"," murder "," dark "," revenge "}," "&amp;B442:C442&amp;" "))),"thriller",IF(OR(ISNUMBER(SEARCH({" strange "," evil "," horror "," dark "," strange"}," "&amp;B442:C442&amp;" "))),"horror",IF(OR(ISNUMBER(SEARCH({" food "," kitchen "," yummy "," gourmet "," dining","bbq"}," "&amp;B442:C442&amp;" "))),"food"))))</f>
        <v>0</v>
      </c>
      <c r="E442" s="3">
        <v>5000</v>
      </c>
      <c r="F442" s="4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48"/>
        <v>0</v>
      </c>
      <c r="Q442">
        <f t="shared" si="49"/>
        <v>5</v>
      </c>
      <c r="R442" t="s">
        <v>8308</v>
      </c>
      <c r="S442" t="s">
        <v>8314</v>
      </c>
      <c r="T442" s="13">
        <f t="shared" si="50"/>
        <v>42423.985567129625</v>
      </c>
      <c r="U442" s="13">
        <f t="shared" si="51"/>
        <v>42453.943900462968</v>
      </c>
      <c r="V442">
        <f t="shared" si="52"/>
        <v>2016</v>
      </c>
      <c r="W442" t="str">
        <f t="shared" si="53"/>
        <v>animation</v>
      </c>
      <c r="X442" t="str">
        <f t="shared" si="54"/>
        <v>UnderFunded</v>
      </c>
      <c r="Y442" s="12" t="b">
        <f t="shared" si="55"/>
        <v>0</v>
      </c>
    </row>
    <row r="443" spans="1:25" ht="43.2" hidden="1">
      <c r="A443">
        <v>441</v>
      </c>
      <c r="B443" s="1" t="s">
        <v>442</v>
      </c>
      <c r="C443" s="1" t="s">
        <v>4551</v>
      </c>
      <c r="D443" s="21" t="b" cm="1">
        <f t="array" ref="D443">IF(OR(ISNUMBER(SEARCH({" COMEDY "," fun "," laugh ","hilarious"}," "&amp;B443:C443&amp;" "))),"Comedy",IF(OR(ISNUMBER(SEARCH({" sad "," thriller "," crime"," murder "," dark "," revenge "}," "&amp;B443:C443&amp;" "))),"thriller",IF(OR(ISNUMBER(SEARCH({" strange "," evil "," horror "," dark "," strange"}," "&amp;B443:C443&amp;" "))),"horror",IF(OR(ISNUMBER(SEARCH({" food "," kitchen "," yummy "," gourmet "," dining","bbq"}," "&amp;B443:C443&amp;" "))),"food"))))</f>
        <v>0</v>
      </c>
      <c r="E443" s="3">
        <v>400</v>
      </c>
      <c r="F443" s="4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48"/>
        <v>0</v>
      </c>
      <c r="Q443">
        <f t="shared" si="49"/>
        <v>0</v>
      </c>
      <c r="R443" t="s">
        <v>8308</v>
      </c>
      <c r="S443" t="s">
        <v>8314</v>
      </c>
      <c r="T443" s="13">
        <f t="shared" si="50"/>
        <v>41550.793935185182</v>
      </c>
      <c r="U443" s="13">
        <f t="shared" si="51"/>
        <v>41580.793935185182</v>
      </c>
      <c r="V443">
        <f t="shared" si="52"/>
        <v>2013</v>
      </c>
      <c r="W443" t="str">
        <f t="shared" si="53"/>
        <v>animation</v>
      </c>
      <c r="X443" t="str">
        <f t="shared" si="54"/>
        <v>UnderFunded</v>
      </c>
      <c r="Y443" s="12" t="b">
        <f t="shared" si="55"/>
        <v>0</v>
      </c>
    </row>
    <row r="444" spans="1:25" hidden="1">
      <c r="A444">
        <v>442</v>
      </c>
      <c r="B444" s="1" t="s">
        <v>443</v>
      </c>
      <c r="C444" s="1" t="s">
        <v>4552</v>
      </c>
      <c r="D444" s="21" t="b" cm="1">
        <f t="array" ref="D444">IF(OR(ISNUMBER(SEARCH({" COMEDY "," fun "," laugh ","hilarious"}," "&amp;B444:C444&amp;" "))),"Comedy",IF(OR(ISNUMBER(SEARCH({" sad "," thriller "," crime"," murder "," dark "," revenge "}," "&amp;B444:C444&amp;" "))),"thriller",IF(OR(ISNUMBER(SEARCH({" strange "," evil "," horror "," dark "," strange"}," "&amp;B444:C444&amp;" "))),"horror",IF(OR(ISNUMBER(SEARCH({" food "," kitchen "," yummy "," gourmet "," dining","bbq"}," "&amp;B444:C444&amp;" "))),"food"))))</f>
        <v>0</v>
      </c>
      <c r="E444" s="3">
        <v>17000</v>
      </c>
      <c r="F444" s="4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48"/>
        <v>39</v>
      </c>
      <c r="Q444">
        <f t="shared" si="49"/>
        <v>393.59</v>
      </c>
      <c r="R444" t="s">
        <v>8308</v>
      </c>
      <c r="S444" t="s">
        <v>8314</v>
      </c>
      <c r="T444" s="13">
        <f t="shared" si="50"/>
        <v>42024.888692129629</v>
      </c>
      <c r="U444" s="13">
        <f t="shared" si="51"/>
        <v>42054.888692129629</v>
      </c>
      <c r="V444">
        <f t="shared" si="52"/>
        <v>2015</v>
      </c>
      <c r="W444" t="str">
        <f t="shared" si="53"/>
        <v>animation</v>
      </c>
      <c r="X444" t="str">
        <f t="shared" si="54"/>
        <v>UnderFunded</v>
      </c>
      <c r="Y444" s="12" t="b">
        <f t="shared" si="55"/>
        <v>0</v>
      </c>
    </row>
    <row r="445" spans="1:25" ht="43.2" hidden="1">
      <c r="A445">
        <v>443</v>
      </c>
      <c r="B445" s="1" t="s">
        <v>444</v>
      </c>
      <c r="C445" s="1" t="s">
        <v>4553</v>
      </c>
      <c r="D445" s="21" t="b" cm="1">
        <f t="array" ref="D445">IF(OR(ISNUMBER(SEARCH({" COMEDY "," fun "," laugh ","hilarious"}," "&amp;B445:C445&amp;" "))),"Comedy",IF(OR(ISNUMBER(SEARCH({" sad "," thriller "," crime"," murder "," dark "," revenge "}," "&amp;B445:C445&amp;" "))),"thriller",IF(OR(ISNUMBER(SEARCH({" strange "," evil "," horror "," dark "," strange"}," "&amp;B445:C445&amp;" "))),"horror",IF(OR(ISNUMBER(SEARCH({" food "," kitchen "," yummy "," gourmet "," dining","bbq"}," "&amp;B445:C445&amp;" "))),"food"))))</f>
        <v>0</v>
      </c>
      <c r="E445" s="3">
        <v>10000</v>
      </c>
      <c r="F445" s="4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48"/>
        <v>0</v>
      </c>
      <c r="Q445">
        <f t="shared" si="49"/>
        <v>5</v>
      </c>
      <c r="R445" t="s">
        <v>8308</v>
      </c>
      <c r="S445" t="s">
        <v>8314</v>
      </c>
      <c r="T445" s="13">
        <f t="shared" si="50"/>
        <v>41650.015057870369</v>
      </c>
      <c r="U445" s="13">
        <f t="shared" si="51"/>
        <v>41680.015057870369</v>
      </c>
      <c r="V445">
        <f t="shared" si="52"/>
        <v>2014</v>
      </c>
      <c r="W445" t="str">
        <f t="shared" si="53"/>
        <v>animation</v>
      </c>
      <c r="X445" t="str">
        <f t="shared" si="54"/>
        <v>UnderFunded</v>
      </c>
      <c r="Y445" s="12" t="b">
        <f t="shared" si="55"/>
        <v>0</v>
      </c>
    </row>
    <row r="446" spans="1:25" ht="43.2" hidden="1">
      <c r="A446">
        <v>444</v>
      </c>
      <c r="B446" s="1" t="s">
        <v>445</v>
      </c>
      <c r="C446" s="1" t="s">
        <v>4554</v>
      </c>
      <c r="D446" s="21" t="b" cm="1">
        <f t="array" ref="D446">IF(OR(ISNUMBER(SEARCH({" COMEDY "," fun "," laugh ","hilarious"}," "&amp;B446:C446&amp;" "))),"Comedy",IF(OR(ISNUMBER(SEARCH({" sad "," thriller "," crime"," murder "," dark "," revenge "}," "&amp;B446:C446&amp;" "))),"thriller",IF(OR(ISNUMBER(SEARCH({" strange "," evil "," horror "," dark "," strange"}," "&amp;B446:C446&amp;" "))),"horror",IF(OR(ISNUMBER(SEARCH({" food "," kitchen "," yummy "," gourmet "," dining","bbq"}," "&amp;B446:C446&amp;" "))),"food"))))</f>
        <v>0</v>
      </c>
      <c r="E446" s="3">
        <v>1000</v>
      </c>
      <c r="F446" s="4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48"/>
        <v>5</v>
      </c>
      <c r="Q446">
        <f t="shared" si="49"/>
        <v>50</v>
      </c>
      <c r="R446" t="s">
        <v>8308</v>
      </c>
      <c r="S446" t="s">
        <v>8314</v>
      </c>
      <c r="T446" s="13">
        <f t="shared" si="50"/>
        <v>40894.906956018516</v>
      </c>
      <c r="U446" s="13">
        <f t="shared" si="51"/>
        <v>40954.906956018516</v>
      </c>
      <c r="V446">
        <f t="shared" si="52"/>
        <v>2011</v>
      </c>
      <c r="W446" t="str">
        <f t="shared" si="53"/>
        <v>animation</v>
      </c>
      <c r="X446" t="str">
        <f t="shared" si="54"/>
        <v>UnderFunded</v>
      </c>
      <c r="Y446" s="12" t="b">
        <f t="shared" si="55"/>
        <v>0</v>
      </c>
    </row>
    <row r="447" spans="1:25" ht="43.2" hidden="1">
      <c r="A447">
        <v>445</v>
      </c>
      <c r="B447" s="1" t="s">
        <v>446</v>
      </c>
      <c r="C447" s="1" t="s">
        <v>4555</v>
      </c>
      <c r="D447" s="21" t="b" cm="1">
        <f t="array" ref="D447">IF(OR(ISNUMBER(SEARCH({" COMEDY "," fun "," laugh ","hilarious"}," "&amp;B447:C447&amp;" "))),"Comedy",IF(OR(ISNUMBER(SEARCH({" sad "," thriller "," crime"," murder "," dark "," revenge "}," "&amp;B447:C447&amp;" "))),"thriller",IF(OR(ISNUMBER(SEARCH({" strange "," evil "," horror "," dark "," strange"}," "&amp;B447:C447&amp;" "))),"horror",IF(OR(ISNUMBER(SEARCH({" food "," kitchen "," yummy "," gourmet "," dining","bbq"}," "&amp;B447:C447&amp;" "))),"food"))))</f>
        <v>0</v>
      </c>
      <c r="E447" s="3">
        <v>60000</v>
      </c>
      <c r="F447" s="4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48"/>
        <v>0</v>
      </c>
      <c r="Q447">
        <f t="shared" si="49"/>
        <v>1</v>
      </c>
      <c r="R447" t="s">
        <v>8308</v>
      </c>
      <c r="S447" t="s">
        <v>8314</v>
      </c>
      <c r="T447" s="13">
        <f t="shared" si="50"/>
        <v>42130.335358796292</v>
      </c>
      <c r="U447" s="13">
        <f t="shared" si="51"/>
        <v>42145.335358796292</v>
      </c>
      <c r="V447">
        <f t="shared" si="52"/>
        <v>2015</v>
      </c>
      <c r="W447" t="str">
        <f t="shared" si="53"/>
        <v>animation</v>
      </c>
      <c r="X447" t="str">
        <f t="shared" si="54"/>
        <v>UnderFunded</v>
      </c>
      <c r="Y447" s="12" t="b">
        <f t="shared" si="55"/>
        <v>0</v>
      </c>
    </row>
    <row r="448" spans="1:25" ht="43.2" hidden="1">
      <c r="A448">
        <v>446</v>
      </c>
      <c r="B448" s="1" t="s">
        <v>447</v>
      </c>
      <c r="C448" s="1" t="s">
        <v>4556</v>
      </c>
      <c r="D448" s="21" t="b" cm="1">
        <f t="array" ref="D448">IF(OR(ISNUMBER(SEARCH({" COMEDY "," fun "," laugh ","hilarious"}," "&amp;B448:C448&amp;" "))),"Comedy",IF(OR(ISNUMBER(SEARCH({" sad "," thriller "," crime"," murder "," dark "," revenge "}," "&amp;B448:C448&amp;" "))),"thriller",IF(OR(ISNUMBER(SEARCH({" strange "," evil "," horror "," dark "," strange"}," "&amp;B448:C448&amp;" "))),"horror",IF(OR(ISNUMBER(SEARCH({" food "," kitchen "," yummy "," gourmet "," dining","bbq"}," "&amp;B448:C448&amp;" "))),"food"))))</f>
        <v>0</v>
      </c>
      <c r="E448" s="3">
        <v>10500</v>
      </c>
      <c r="F448" s="4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48"/>
        <v>7</v>
      </c>
      <c r="Q448">
        <f t="shared" si="49"/>
        <v>47.88</v>
      </c>
      <c r="R448" t="s">
        <v>8308</v>
      </c>
      <c r="S448" t="s">
        <v>8314</v>
      </c>
      <c r="T448" s="13">
        <f t="shared" si="50"/>
        <v>42037.083564814813</v>
      </c>
      <c r="U448" s="13">
        <f t="shared" si="51"/>
        <v>42067.083564814813</v>
      </c>
      <c r="V448">
        <f t="shared" si="52"/>
        <v>2015</v>
      </c>
      <c r="W448" t="str">
        <f t="shared" si="53"/>
        <v>animation</v>
      </c>
      <c r="X448" t="str">
        <f t="shared" si="54"/>
        <v>UnderFunded</v>
      </c>
      <c r="Y448" s="12" t="b">
        <f t="shared" si="55"/>
        <v>0</v>
      </c>
    </row>
    <row r="449" spans="1:25" ht="43.2" hidden="1">
      <c r="A449">
        <v>447</v>
      </c>
      <c r="B449" s="1" t="s">
        <v>448</v>
      </c>
      <c r="C449" s="1" t="s">
        <v>4557</v>
      </c>
      <c r="D449" s="21" t="b" cm="1">
        <f t="array" ref="D449">IF(OR(ISNUMBER(SEARCH({" COMEDY "," fun "," laugh ","hilarious"}," "&amp;B449:C449&amp;" "))),"Comedy",IF(OR(ISNUMBER(SEARCH({" sad "," thriller "," crime"," murder "," dark "," revenge "}," "&amp;B449:C449&amp;" "))),"thriller",IF(OR(ISNUMBER(SEARCH({" strange "," evil "," horror "," dark "," strange"}," "&amp;B449:C449&amp;" "))),"horror",IF(OR(ISNUMBER(SEARCH({" food "," kitchen "," yummy "," gourmet "," dining","bbq"}," "&amp;B449:C449&amp;" "))),"food"))))</f>
        <v>0</v>
      </c>
      <c r="E449" s="3">
        <v>30000</v>
      </c>
      <c r="F449" s="4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48"/>
        <v>0</v>
      </c>
      <c r="Q449">
        <f t="shared" si="49"/>
        <v>5</v>
      </c>
      <c r="R449" t="s">
        <v>8308</v>
      </c>
      <c r="S449" t="s">
        <v>8314</v>
      </c>
      <c r="T449" s="13">
        <f t="shared" si="50"/>
        <v>41331.555127314816</v>
      </c>
      <c r="U449" s="13">
        <f t="shared" si="51"/>
        <v>41356.513460648144</v>
      </c>
      <c r="V449">
        <f t="shared" si="52"/>
        <v>2013</v>
      </c>
      <c r="W449" t="str">
        <f t="shared" si="53"/>
        <v>animation</v>
      </c>
      <c r="X449" t="str">
        <f t="shared" si="54"/>
        <v>UnderFunded</v>
      </c>
      <c r="Y449" s="12" t="b">
        <f t="shared" si="55"/>
        <v>0</v>
      </c>
    </row>
    <row r="450" spans="1:25" ht="43.2" hidden="1">
      <c r="A450">
        <v>448</v>
      </c>
      <c r="B450" s="1" t="s">
        <v>449</v>
      </c>
      <c r="C450" s="1" t="s">
        <v>4558</v>
      </c>
      <c r="D450" s="21" t="b" cm="1">
        <f t="array" ref="D450">IF(OR(ISNUMBER(SEARCH({" COMEDY "," fun "," laugh ","hilarious"}," "&amp;B450:C450&amp;" "))),"Comedy",IF(OR(ISNUMBER(SEARCH({" sad "," thriller "," crime"," murder "," dark "," revenge "}," "&amp;B450:C450&amp;" "))),"thriller",IF(OR(ISNUMBER(SEARCH({" strange "," evil "," horror "," dark "," strange"}," "&amp;B450:C450&amp;" "))),"horror",IF(OR(ISNUMBER(SEARCH({" food "," kitchen "," yummy "," gourmet "," dining","bbq"}," "&amp;B450:C450&amp;" "))),"food"))))</f>
        <v>0</v>
      </c>
      <c r="E450" s="3">
        <v>2500</v>
      </c>
      <c r="F450" s="4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48"/>
        <v>3</v>
      </c>
      <c r="Q450">
        <f t="shared" si="49"/>
        <v>20.5</v>
      </c>
      <c r="R450" t="s">
        <v>8308</v>
      </c>
      <c r="S450" t="s">
        <v>8314</v>
      </c>
      <c r="T450" s="13">
        <f t="shared" si="50"/>
        <v>41753.758043981477</v>
      </c>
      <c r="U450" s="13">
        <f t="shared" si="51"/>
        <v>41773.758043981477</v>
      </c>
      <c r="V450">
        <f t="shared" si="52"/>
        <v>2014</v>
      </c>
      <c r="W450" t="str">
        <f t="shared" si="53"/>
        <v>animation</v>
      </c>
      <c r="X450" t="str">
        <f t="shared" si="54"/>
        <v>UnderFunded</v>
      </c>
      <c r="Y450" s="12" t="b">
        <f t="shared" si="55"/>
        <v>0</v>
      </c>
    </row>
    <row r="451" spans="1:25" ht="43.2" hidden="1">
      <c r="A451">
        <v>449</v>
      </c>
      <c r="B451" s="1" t="s">
        <v>450</v>
      </c>
      <c r="C451" s="1" t="s">
        <v>4559</v>
      </c>
      <c r="D451" s="21" t="b" cm="1">
        <f t="array" ref="D451">IF(OR(ISNUMBER(SEARCH({" COMEDY "," fun "," laugh ","hilarious"}," "&amp;B451:C451&amp;" "))),"Comedy",IF(OR(ISNUMBER(SEARCH({" sad "," thriller "," crime"," murder "," dark "," revenge "}," "&amp;B451:C451&amp;" "))),"thriller",IF(OR(ISNUMBER(SEARCH({" strange "," evil "," horror "," dark "," strange"}," "&amp;B451:C451&amp;" "))),"horror",IF(OR(ISNUMBER(SEARCH({" food "," kitchen "," yummy "," gourmet "," dining","bbq"}," "&amp;B451:C451&amp;" "))),"food"))))</f>
        <v>0</v>
      </c>
      <c r="E451" s="3">
        <v>2000</v>
      </c>
      <c r="F451" s="4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56">IFERROR(ROUND((F451/E451)*100,0),0)</f>
        <v>2</v>
      </c>
      <c r="Q451">
        <f t="shared" ref="Q451:Q514" si="57">IFERROR(ROUND(F451/M451,2),0)</f>
        <v>9</v>
      </c>
      <c r="R451" t="s">
        <v>8308</v>
      </c>
      <c r="S451" t="s">
        <v>8314</v>
      </c>
      <c r="T451" s="13">
        <f t="shared" ref="T451:T514" si="58">(((K451/60)/60)/24)+DATE(1970,1,1)</f>
        <v>41534.568113425928</v>
      </c>
      <c r="U451" s="13">
        <f t="shared" ref="U451:U514" si="59">(((J451/60)/60)/24)+DATE(1970,1,1)</f>
        <v>41564.568113425928</v>
      </c>
      <c r="V451">
        <f t="shared" ref="V451:V514" si="60">YEAR(T451)</f>
        <v>2013</v>
      </c>
      <c r="W451" t="str">
        <f t="shared" ref="W451:W514" si="61">IF(OR(S451="musical","space"),"Musical and Spaces",S451)</f>
        <v>animation</v>
      </c>
      <c r="X451" t="str">
        <f t="shared" ref="X451:X514" si="62">IF(P451-100&gt;0,"ExceededGoal","UnderFunded")</f>
        <v>UnderFunded</v>
      </c>
      <c r="Y451" s="12" t="b">
        <f t="shared" ref="Y451:Y514" si="63">IFERROR(IF(R451="theater",ROUND(F451/M451,2)),0)</f>
        <v>0</v>
      </c>
    </row>
    <row r="452" spans="1:25" ht="43.2" hidden="1">
      <c r="A452">
        <v>450</v>
      </c>
      <c r="B452" s="1" t="s">
        <v>451</v>
      </c>
      <c r="C452" s="1" t="s">
        <v>4560</v>
      </c>
      <c r="D452" s="21" t="b" cm="1">
        <f t="array" ref="D452">IF(OR(ISNUMBER(SEARCH({" COMEDY "," fun "," laugh ","hilarious"}," "&amp;B452:C452&amp;" "))),"Comedy",IF(OR(ISNUMBER(SEARCH({" sad "," thriller "," crime"," murder "," dark "," revenge "}," "&amp;B452:C452&amp;" "))),"thriller",IF(OR(ISNUMBER(SEARCH({" strange "," evil "," horror "," dark "," strange"}," "&amp;B452:C452&amp;" "))),"horror",IF(OR(ISNUMBER(SEARCH({" food "," kitchen "," yummy "," gourmet "," dining","bbq"}," "&amp;B452:C452&amp;" "))),"food"))))</f>
        <v>0</v>
      </c>
      <c r="E452" s="3">
        <v>50000</v>
      </c>
      <c r="F452" s="4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56"/>
        <v>1</v>
      </c>
      <c r="Q452">
        <f t="shared" si="57"/>
        <v>56.57</v>
      </c>
      <c r="R452" t="s">
        <v>8308</v>
      </c>
      <c r="S452" t="s">
        <v>8314</v>
      </c>
      <c r="T452" s="13">
        <f t="shared" si="58"/>
        <v>41654.946759259255</v>
      </c>
      <c r="U452" s="13">
        <f t="shared" si="59"/>
        <v>41684.946759259255</v>
      </c>
      <c r="V452">
        <f t="shared" si="60"/>
        <v>2014</v>
      </c>
      <c r="W452" t="str">
        <f t="shared" si="61"/>
        <v>animation</v>
      </c>
      <c r="X452" t="str">
        <f t="shared" si="62"/>
        <v>UnderFunded</v>
      </c>
      <c r="Y452" s="12" t="b">
        <f t="shared" si="63"/>
        <v>0</v>
      </c>
    </row>
    <row r="453" spans="1:25" ht="43.2" hidden="1">
      <c r="A453">
        <v>451</v>
      </c>
      <c r="B453" s="1" t="s">
        <v>452</v>
      </c>
      <c r="C453" s="1" t="s">
        <v>4561</v>
      </c>
      <c r="D453" s="21" t="b" cm="1">
        <f t="array" ref="D453">IF(OR(ISNUMBER(SEARCH({" COMEDY "," fun "," laugh ","hilarious"}," "&amp;B453:C453&amp;" "))),"Comedy",IF(OR(ISNUMBER(SEARCH({" sad "," thriller "," crime"," murder "," dark "," revenge "}," "&amp;B453:C453&amp;" "))),"thriller",IF(OR(ISNUMBER(SEARCH({" strange "," evil "," horror "," dark "," strange"}," "&amp;B453:C453&amp;" "))),"horror",IF(OR(ISNUMBER(SEARCH({" food "," kitchen "," yummy "," gourmet "," dining","bbq"}," "&amp;B453:C453&amp;" "))),"food"))))</f>
        <v>0</v>
      </c>
      <c r="E453" s="3">
        <v>20000</v>
      </c>
      <c r="F453" s="4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56"/>
        <v>0</v>
      </c>
      <c r="Q453">
        <f t="shared" si="57"/>
        <v>0</v>
      </c>
      <c r="R453" t="s">
        <v>8308</v>
      </c>
      <c r="S453" t="s">
        <v>8314</v>
      </c>
      <c r="T453" s="13">
        <f t="shared" si="58"/>
        <v>41634.715173611112</v>
      </c>
      <c r="U453" s="13">
        <f t="shared" si="59"/>
        <v>41664.715173611112</v>
      </c>
      <c r="V453">
        <f t="shared" si="60"/>
        <v>2013</v>
      </c>
      <c r="W453" t="str">
        <f t="shared" si="61"/>
        <v>animation</v>
      </c>
      <c r="X453" t="str">
        <f t="shared" si="62"/>
        <v>UnderFunded</v>
      </c>
      <c r="Y453" s="12" t="b">
        <f t="shared" si="63"/>
        <v>0</v>
      </c>
    </row>
    <row r="454" spans="1:25" ht="28.8" hidden="1">
      <c r="A454">
        <v>452</v>
      </c>
      <c r="B454" s="1" t="s">
        <v>453</v>
      </c>
      <c r="C454" s="1" t="s">
        <v>4562</v>
      </c>
      <c r="D454" s="21" t="b" cm="1">
        <f t="array" ref="D454">IF(OR(ISNUMBER(SEARCH({" COMEDY "," fun "," laugh ","hilarious"}," "&amp;B454:C454&amp;" "))),"Comedy",IF(OR(ISNUMBER(SEARCH({" sad "," thriller "," crime"," murder "," dark "," revenge "}," "&amp;B454:C454&amp;" "))),"thriller",IF(OR(ISNUMBER(SEARCH({" strange "," evil "," horror "," dark "," strange"}," "&amp;B454:C454&amp;" "))),"horror",IF(OR(ISNUMBER(SEARCH({" food "," kitchen "," yummy "," gourmet "," dining","bbq"}," "&amp;B454:C454&amp;" "))),"food"))))</f>
        <v>0</v>
      </c>
      <c r="E454" s="3">
        <v>750</v>
      </c>
      <c r="F454" s="4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56"/>
        <v>64</v>
      </c>
      <c r="Q454">
        <f t="shared" si="57"/>
        <v>40</v>
      </c>
      <c r="R454" t="s">
        <v>8308</v>
      </c>
      <c r="S454" t="s">
        <v>8314</v>
      </c>
      <c r="T454" s="13">
        <f t="shared" si="58"/>
        <v>42107.703877314809</v>
      </c>
      <c r="U454" s="13">
        <f t="shared" si="59"/>
        <v>42137.703877314809</v>
      </c>
      <c r="V454">
        <f t="shared" si="60"/>
        <v>2015</v>
      </c>
      <c r="W454" t="str">
        <f t="shared" si="61"/>
        <v>animation</v>
      </c>
      <c r="X454" t="str">
        <f t="shared" si="62"/>
        <v>UnderFunded</v>
      </c>
      <c r="Y454" s="12" t="b">
        <f t="shared" si="63"/>
        <v>0</v>
      </c>
    </row>
    <row r="455" spans="1:25" ht="43.2" hidden="1">
      <c r="A455">
        <v>453</v>
      </c>
      <c r="B455" s="1" t="s">
        <v>454</v>
      </c>
      <c r="C455" s="1" t="s">
        <v>4563</v>
      </c>
      <c r="D455" s="21" t="b" cm="1">
        <f t="array" ref="D455">IF(OR(ISNUMBER(SEARCH({" COMEDY "," fun "," laugh ","hilarious"}," "&amp;B455:C455&amp;" "))),"Comedy",IF(OR(ISNUMBER(SEARCH({" sad "," thriller "," crime"," murder "," dark "," revenge "}," "&amp;B455:C455&amp;" "))),"thriller",IF(OR(ISNUMBER(SEARCH({" strange "," evil "," horror "," dark "," strange"}," "&amp;B455:C455&amp;" "))),"horror",IF(OR(ISNUMBER(SEARCH({" food "," kitchen "," yummy "," gourmet "," dining","bbq"}," "&amp;B455:C455&amp;" "))),"food"))))</f>
        <v>0</v>
      </c>
      <c r="E455" s="3">
        <v>94875</v>
      </c>
      <c r="F455" s="4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56"/>
        <v>0</v>
      </c>
      <c r="Q455">
        <f t="shared" si="57"/>
        <v>13</v>
      </c>
      <c r="R455" t="s">
        <v>8308</v>
      </c>
      <c r="S455" t="s">
        <v>8314</v>
      </c>
      <c r="T455" s="13">
        <f t="shared" si="58"/>
        <v>42038.824988425928</v>
      </c>
      <c r="U455" s="13">
        <f t="shared" si="59"/>
        <v>42054.824988425928</v>
      </c>
      <c r="V455">
        <f t="shared" si="60"/>
        <v>2015</v>
      </c>
      <c r="W455" t="str">
        <f t="shared" si="61"/>
        <v>animation</v>
      </c>
      <c r="X455" t="str">
        <f t="shared" si="62"/>
        <v>UnderFunded</v>
      </c>
      <c r="Y455" s="12" t="b">
        <f t="shared" si="63"/>
        <v>0</v>
      </c>
    </row>
    <row r="456" spans="1:25" ht="43.2" hidden="1">
      <c r="A456">
        <v>454</v>
      </c>
      <c r="B456" s="1" t="s">
        <v>455</v>
      </c>
      <c r="C456" s="1" t="s">
        <v>4564</v>
      </c>
      <c r="D456" s="21" t="b" cm="1">
        <f t="array" ref="D456">IF(OR(ISNUMBER(SEARCH({" COMEDY "," fun "," laugh ","hilarious"}," "&amp;B456:C456&amp;" "))),"Comedy",IF(OR(ISNUMBER(SEARCH({" sad "," thriller "," crime"," murder "," dark "," revenge "}," "&amp;B456:C456&amp;" "))),"thriller",IF(OR(ISNUMBER(SEARCH({" strange "," evil "," horror "," dark "," strange"}," "&amp;B456:C456&amp;" "))),"horror",IF(OR(ISNUMBER(SEARCH({" food "," kitchen "," yummy "," gourmet "," dining","bbq"}," "&amp;B456:C456&amp;" "))),"food"))))</f>
        <v>0</v>
      </c>
      <c r="E456" s="3">
        <v>10000</v>
      </c>
      <c r="F456" s="4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56"/>
        <v>1</v>
      </c>
      <c r="Q456">
        <f t="shared" si="57"/>
        <v>16.399999999999999</v>
      </c>
      <c r="R456" t="s">
        <v>8308</v>
      </c>
      <c r="S456" t="s">
        <v>8314</v>
      </c>
      <c r="T456" s="13">
        <f t="shared" si="58"/>
        <v>41938.717256944445</v>
      </c>
      <c r="U456" s="13">
        <f t="shared" si="59"/>
        <v>41969.551388888889</v>
      </c>
      <c r="V456">
        <f t="shared" si="60"/>
        <v>2014</v>
      </c>
      <c r="W456" t="str">
        <f t="shared" si="61"/>
        <v>animation</v>
      </c>
      <c r="X456" t="str">
        <f t="shared" si="62"/>
        <v>UnderFunded</v>
      </c>
      <c r="Y456" s="12" t="b">
        <f t="shared" si="63"/>
        <v>0</v>
      </c>
    </row>
    <row r="457" spans="1:25" ht="43.2" hidden="1">
      <c r="A457">
        <v>455</v>
      </c>
      <c r="B457" s="1" t="s">
        <v>456</v>
      </c>
      <c r="C457" s="1" t="s">
        <v>4565</v>
      </c>
      <c r="D457" s="21" t="str" cm="1">
        <f t="array" ref="D457">IF(OR(ISNUMBER(SEARCH({" COMEDY "," fun "," laugh ","hilarious"}," "&amp;B457:C457&amp;" "))),"Comedy",IF(OR(ISNUMBER(SEARCH({" sad "," thriller "," crime"," murder "," dark "," revenge "}," "&amp;B457:C457&amp;" "))),"thriller",IF(OR(ISNUMBER(SEARCH({" strange "," evil "," horror "," dark "," strange"}," "&amp;B457:C457&amp;" "))),"horror",IF(OR(ISNUMBER(SEARCH({" food "," kitchen "," yummy "," gourmet "," dining","bbq"}," "&amp;B457:C457&amp;" "))),"food"))))</f>
        <v>Comedy</v>
      </c>
      <c r="E457" s="3">
        <v>65000</v>
      </c>
      <c r="F457" s="4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56"/>
        <v>0</v>
      </c>
      <c r="Q457">
        <f t="shared" si="57"/>
        <v>22.5</v>
      </c>
      <c r="R457" t="s">
        <v>8308</v>
      </c>
      <c r="S457" t="s">
        <v>8314</v>
      </c>
      <c r="T457" s="13">
        <f t="shared" si="58"/>
        <v>40971.002569444441</v>
      </c>
      <c r="U457" s="13">
        <f t="shared" si="59"/>
        <v>41016.021527777775</v>
      </c>
      <c r="V457">
        <f t="shared" si="60"/>
        <v>2012</v>
      </c>
      <c r="W457" t="str">
        <f t="shared" si="61"/>
        <v>animation</v>
      </c>
      <c r="X457" t="str">
        <f t="shared" si="62"/>
        <v>UnderFunded</v>
      </c>
      <c r="Y457" s="12" t="b">
        <f t="shared" si="63"/>
        <v>0</v>
      </c>
    </row>
    <row r="458" spans="1:25" ht="43.2" hidden="1">
      <c r="A458">
        <v>456</v>
      </c>
      <c r="B458" s="1" t="s">
        <v>457</v>
      </c>
      <c r="C458" s="1" t="s">
        <v>4566</v>
      </c>
      <c r="D458" s="21" t="b" cm="1">
        <f t="array" ref="D458">IF(OR(ISNUMBER(SEARCH({" COMEDY "," fun "," laugh ","hilarious"}," "&amp;B458:C458&amp;" "))),"Comedy",IF(OR(ISNUMBER(SEARCH({" sad "," thriller "," crime"," murder "," dark "," revenge "}," "&amp;B458:C458&amp;" "))),"thriller",IF(OR(ISNUMBER(SEARCH({" strange "," evil "," horror "," dark "," strange"}," "&amp;B458:C458&amp;" "))),"horror",IF(OR(ISNUMBER(SEARCH({" food "," kitchen "," yummy "," gourmet "," dining","bbq"}," "&amp;B458:C458&amp;" "))),"food"))))</f>
        <v>0</v>
      </c>
      <c r="E458" s="3">
        <v>8888</v>
      </c>
      <c r="F458" s="4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56"/>
        <v>1</v>
      </c>
      <c r="Q458">
        <f t="shared" si="57"/>
        <v>20.329999999999998</v>
      </c>
      <c r="R458" t="s">
        <v>8308</v>
      </c>
      <c r="S458" t="s">
        <v>8314</v>
      </c>
      <c r="T458" s="13">
        <f t="shared" si="58"/>
        <v>41547.694456018515</v>
      </c>
      <c r="U458" s="13">
        <f t="shared" si="59"/>
        <v>41569.165972222225</v>
      </c>
      <c r="V458">
        <f t="shared" si="60"/>
        <v>2013</v>
      </c>
      <c r="W458" t="str">
        <f t="shared" si="61"/>
        <v>animation</v>
      </c>
      <c r="X458" t="str">
        <f t="shared" si="62"/>
        <v>UnderFunded</v>
      </c>
      <c r="Y458" s="12" t="b">
        <f t="shared" si="63"/>
        <v>0</v>
      </c>
    </row>
    <row r="459" spans="1:25" ht="43.2" hidden="1">
      <c r="A459">
        <v>457</v>
      </c>
      <c r="B459" s="1" t="s">
        <v>458</v>
      </c>
      <c r="C459" s="1" t="s">
        <v>4567</v>
      </c>
      <c r="D459" s="21" t="b" cm="1">
        <f t="array" ref="D459">IF(OR(ISNUMBER(SEARCH({" COMEDY "," fun "," laugh ","hilarious"}," "&amp;B459:C459&amp;" "))),"Comedy",IF(OR(ISNUMBER(SEARCH({" sad "," thriller "," crime"," murder "," dark "," revenge "}," "&amp;B459:C459&amp;" "))),"thriller",IF(OR(ISNUMBER(SEARCH({" strange "," evil "," horror "," dark "," strange"}," "&amp;B459:C459&amp;" "))),"horror",IF(OR(ISNUMBER(SEARCH({" food "," kitchen "," yummy "," gourmet "," dining","bbq"}," "&amp;B459:C459&amp;" "))),"food"))))</f>
        <v>0</v>
      </c>
      <c r="E459" s="3">
        <v>20000</v>
      </c>
      <c r="F459" s="4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56"/>
        <v>0</v>
      </c>
      <c r="Q459">
        <f t="shared" si="57"/>
        <v>0</v>
      </c>
      <c r="R459" t="s">
        <v>8308</v>
      </c>
      <c r="S459" t="s">
        <v>8314</v>
      </c>
      <c r="T459" s="13">
        <f t="shared" si="58"/>
        <v>41837.767500000002</v>
      </c>
      <c r="U459" s="13">
        <f t="shared" si="59"/>
        <v>41867.767500000002</v>
      </c>
      <c r="V459">
        <f t="shared" si="60"/>
        <v>2014</v>
      </c>
      <c r="W459" t="str">
        <f t="shared" si="61"/>
        <v>animation</v>
      </c>
      <c r="X459" t="str">
        <f t="shared" si="62"/>
        <v>UnderFunded</v>
      </c>
      <c r="Y459" s="12" t="b">
        <f t="shared" si="63"/>
        <v>0</v>
      </c>
    </row>
    <row r="460" spans="1:25" ht="43.2" hidden="1">
      <c r="A460">
        <v>458</v>
      </c>
      <c r="B460" s="1" t="s">
        <v>459</v>
      </c>
      <c r="C460" s="1" t="s">
        <v>4568</v>
      </c>
      <c r="D460" s="21" t="b" cm="1">
        <f t="array" ref="D460">IF(OR(ISNUMBER(SEARCH({" COMEDY "," fun "," laugh ","hilarious"}," "&amp;B460:C460&amp;" "))),"Comedy",IF(OR(ISNUMBER(SEARCH({" sad "," thriller "," crime"," murder "," dark "," revenge "}," "&amp;B460:C460&amp;" "))),"thriller",IF(OR(ISNUMBER(SEARCH({" strange "," evil "," horror "," dark "," strange"}," "&amp;B460:C460&amp;" "))),"horror",IF(OR(ISNUMBER(SEARCH({" food "," kitchen "," yummy "," gourmet "," dining","bbq"}," "&amp;B460:C460&amp;" "))),"food"))))</f>
        <v>0</v>
      </c>
      <c r="E460" s="3">
        <v>10000</v>
      </c>
      <c r="F460" s="4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56"/>
        <v>8</v>
      </c>
      <c r="Q460">
        <f t="shared" si="57"/>
        <v>16.760000000000002</v>
      </c>
      <c r="R460" t="s">
        <v>8308</v>
      </c>
      <c r="S460" t="s">
        <v>8314</v>
      </c>
      <c r="T460" s="13">
        <f t="shared" si="58"/>
        <v>41378.69976851852</v>
      </c>
      <c r="U460" s="13">
        <f t="shared" si="59"/>
        <v>41408.69976851852</v>
      </c>
      <c r="V460">
        <f t="shared" si="60"/>
        <v>2013</v>
      </c>
      <c r="W460" t="str">
        <f t="shared" si="61"/>
        <v>animation</v>
      </c>
      <c r="X460" t="str">
        <f t="shared" si="62"/>
        <v>UnderFunded</v>
      </c>
      <c r="Y460" s="12" t="b">
        <f t="shared" si="63"/>
        <v>0</v>
      </c>
    </row>
    <row r="461" spans="1:25" ht="43.2" hidden="1">
      <c r="A461">
        <v>459</v>
      </c>
      <c r="B461" s="1" t="s">
        <v>460</v>
      </c>
      <c r="C461" s="1" t="s">
        <v>4569</v>
      </c>
      <c r="D461" s="21" t="b" cm="1">
        <f t="array" ref="D461">IF(OR(ISNUMBER(SEARCH({" COMEDY "," fun "," laugh ","hilarious"}," "&amp;B461:C461&amp;" "))),"Comedy",IF(OR(ISNUMBER(SEARCH({" sad "," thriller "," crime"," murder "," dark "," revenge "}," "&amp;B461:C461&amp;" "))),"thriller",IF(OR(ISNUMBER(SEARCH({" strange "," evil "," horror "," dark "," strange"}," "&amp;B461:C461&amp;" "))),"horror",IF(OR(ISNUMBER(SEARCH({" food "," kitchen "," yummy "," gourmet "," dining","bbq"}," "&amp;B461:C461&amp;" "))),"food"))))</f>
        <v>0</v>
      </c>
      <c r="E461" s="3">
        <v>39000</v>
      </c>
      <c r="F461" s="4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56"/>
        <v>0</v>
      </c>
      <c r="Q461">
        <f t="shared" si="57"/>
        <v>25</v>
      </c>
      <c r="R461" t="s">
        <v>8308</v>
      </c>
      <c r="S461" t="s">
        <v>8314</v>
      </c>
      <c r="T461" s="13">
        <f t="shared" si="58"/>
        <v>40800.6403587963</v>
      </c>
      <c r="U461" s="13">
        <f t="shared" si="59"/>
        <v>40860.682025462964</v>
      </c>
      <c r="V461">
        <f t="shared" si="60"/>
        <v>2011</v>
      </c>
      <c r="W461" t="str">
        <f t="shared" si="61"/>
        <v>animation</v>
      </c>
      <c r="X461" t="str">
        <f t="shared" si="62"/>
        <v>UnderFunded</v>
      </c>
      <c r="Y461" s="12" t="b">
        <f t="shared" si="63"/>
        <v>0</v>
      </c>
    </row>
    <row r="462" spans="1:25" ht="28.8" hidden="1">
      <c r="A462">
        <v>460</v>
      </c>
      <c r="B462" s="1" t="s">
        <v>461</v>
      </c>
      <c r="C462" s="1" t="s">
        <v>4570</v>
      </c>
      <c r="D462" s="21" t="b" cm="1">
        <f t="array" ref="D462">IF(OR(ISNUMBER(SEARCH({" COMEDY "," fun "," laugh ","hilarious"}," "&amp;B462:C462&amp;" "))),"Comedy",IF(OR(ISNUMBER(SEARCH({" sad "," thriller "," crime"," murder "," dark "," revenge "}," "&amp;B462:C462&amp;" "))),"thriller",IF(OR(ISNUMBER(SEARCH({" strange "," evil "," horror "," dark "," strange"}," "&amp;B462:C462&amp;" "))),"horror",IF(OR(ISNUMBER(SEARCH({" food "," kitchen "," yummy "," gourmet "," dining","bbq"}," "&amp;B462:C462&amp;" "))),"food"))))</f>
        <v>0</v>
      </c>
      <c r="E462" s="3">
        <v>8500</v>
      </c>
      <c r="F462" s="4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56"/>
        <v>0</v>
      </c>
      <c r="Q462">
        <f t="shared" si="57"/>
        <v>12.5</v>
      </c>
      <c r="R462" t="s">
        <v>8308</v>
      </c>
      <c r="S462" t="s">
        <v>8314</v>
      </c>
      <c r="T462" s="13">
        <f t="shared" si="58"/>
        <v>41759.542534722219</v>
      </c>
      <c r="U462" s="13">
        <f t="shared" si="59"/>
        <v>41791.166666666664</v>
      </c>
      <c r="V462">
        <f t="shared" si="60"/>
        <v>2014</v>
      </c>
      <c r="W462" t="str">
        <f t="shared" si="61"/>
        <v>animation</v>
      </c>
      <c r="X462" t="str">
        <f t="shared" si="62"/>
        <v>UnderFunded</v>
      </c>
      <c r="Y462" s="12" t="b">
        <f t="shared" si="63"/>
        <v>0</v>
      </c>
    </row>
    <row r="463" spans="1:25" ht="43.2" hidden="1">
      <c r="A463">
        <v>461</v>
      </c>
      <c r="B463" s="1" t="s">
        <v>462</v>
      </c>
      <c r="C463" s="1" t="s">
        <v>4571</v>
      </c>
      <c r="D463" s="21" t="b" cm="1">
        <f t="array" ref="D463">IF(OR(ISNUMBER(SEARCH({" COMEDY "," fun "," laugh ","hilarious"}," "&amp;B463:C463&amp;" "))),"Comedy",IF(OR(ISNUMBER(SEARCH({" sad "," thriller "," crime"," murder "," dark "," revenge "}," "&amp;B463:C463&amp;" "))),"thriller",IF(OR(ISNUMBER(SEARCH({" strange "," evil "," horror "," dark "," strange"}," "&amp;B463:C463&amp;" "))),"horror",IF(OR(ISNUMBER(SEARCH({" food "," kitchen "," yummy "," gourmet "," dining","bbq"}," "&amp;B463:C463&amp;" "))),"food"))))</f>
        <v>0</v>
      </c>
      <c r="E463" s="3">
        <v>550</v>
      </c>
      <c r="F463" s="4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56"/>
        <v>0</v>
      </c>
      <c r="Q463">
        <f t="shared" si="57"/>
        <v>0</v>
      </c>
      <c r="R463" t="s">
        <v>8308</v>
      </c>
      <c r="S463" t="s">
        <v>8314</v>
      </c>
      <c r="T463" s="13">
        <f t="shared" si="58"/>
        <v>41407.84684027778</v>
      </c>
      <c r="U463" s="13">
        <f t="shared" si="59"/>
        <v>41427.84684027778</v>
      </c>
      <c r="V463">
        <f t="shared" si="60"/>
        <v>2013</v>
      </c>
      <c r="W463" t="str">
        <f t="shared" si="61"/>
        <v>animation</v>
      </c>
      <c r="X463" t="str">
        <f t="shared" si="62"/>
        <v>UnderFunded</v>
      </c>
      <c r="Y463" s="12" t="b">
        <f t="shared" si="63"/>
        <v>0</v>
      </c>
    </row>
    <row r="464" spans="1:25" ht="43.2" hidden="1">
      <c r="A464">
        <v>462</v>
      </c>
      <c r="B464" s="1" t="s">
        <v>463</v>
      </c>
      <c r="C464" s="1" t="s">
        <v>4572</v>
      </c>
      <c r="D464" s="21" t="b" cm="1">
        <f t="array" ref="D464">IF(OR(ISNUMBER(SEARCH({" COMEDY "," fun "," laugh ","hilarious"}," "&amp;B464:C464&amp;" "))),"Comedy",IF(OR(ISNUMBER(SEARCH({" sad "," thriller "," crime"," murder "," dark "," revenge "}," "&amp;B464:C464&amp;" "))),"thriller",IF(OR(ISNUMBER(SEARCH({" strange "," evil "," horror "," dark "," strange"}," "&amp;B464:C464&amp;" "))),"horror",IF(OR(ISNUMBER(SEARCH({" food "," kitchen "," yummy "," gourmet "," dining","bbq"}," "&amp;B464:C464&amp;" "))),"food"))))</f>
        <v>0</v>
      </c>
      <c r="E464" s="3">
        <v>100000</v>
      </c>
      <c r="F464" s="4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56"/>
        <v>0</v>
      </c>
      <c r="Q464">
        <f t="shared" si="57"/>
        <v>0</v>
      </c>
      <c r="R464" t="s">
        <v>8308</v>
      </c>
      <c r="S464" t="s">
        <v>8314</v>
      </c>
      <c r="T464" s="13">
        <f t="shared" si="58"/>
        <v>40705.126631944448</v>
      </c>
      <c r="U464" s="13">
        <f t="shared" si="59"/>
        <v>40765.126631944448</v>
      </c>
      <c r="V464">
        <f t="shared" si="60"/>
        <v>2011</v>
      </c>
      <c r="W464" t="str">
        <f t="shared" si="61"/>
        <v>animation</v>
      </c>
      <c r="X464" t="str">
        <f t="shared" si="62"/>
        <v>UnderFunded</v>
      </c>
      <c r="Y464" s="12" t="b">
        <f t="shared" si="63"/>
        <v>0</v>
      </c>
    </row>
    <row r="465" spans="1:25" ht="43.2" hidden="1">
      <c r="A465">
        <v>463</v>
      </c>
      <c r="B465" s="1" t="s">
        <v>464</v>
      </c>
      <c r="C465" s="1" t="s">
        <v>4573</v>
      </c>
      <c r="D465" s="21" t="b" cm="1">
        <f t="array" ref="D465">IF(OR(ISNUMBER(SEARCH({" COMEDY "," fun "," laugh ","hilarious"}," "&amp;B465:C465&amp;" "))),"Comedy",IF(OR(ISNUMBER(SEARCH({" sad "," thriller "," crime"," murder "," dark "," revenge "}," "&amp;B465:C465&amp;" "))),"thriller",IF(OR(ISNUMBER(SEARCH({" strange "," evil "," horror "," dark "," strange"}," "&amp;B465:C465&amp;" "))),"horror",IF(OR(ISNUMBER(SEARCH({" food "," kitchen "," yummy "," gourmet "," dining","bbq"}," "&amp;B465:C465&amp;" "))),"food"))))</f>
        <v>0</v>
      </c>
      <c r="E465" s="3">
        <v>55000</v>
      </c>
      <c r="F465" s="4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56"/>
        <v>2</v>
      </c>
      <c r="Q465">
        <f t="shared" si="57"/>
        <v>113.64</v>
      </c>
      <c r="R465" t="s">
        <v>8308</v>
      </c>
      <c r="S465" t="s">
        <v>8314</v>
      </c>
      <c r="T465" s="13">
        <f t="shared" si="58"/>
        <v>40750.710104166668</v>
      </c>
      <c r="U465" s="13">
        <f t="shared" si="59"/>
        <v>40810.710104166668</v>
      </c>
      <c r="V465">
        <f t="shared" si="60"/>
        <v>2011</v>
      </c>
      <c r="W465" t="str">
        <f t="shared" si="61"/>
        <v>animation</v>
      </c>
      <c r="X465" t="str">
        <f t="shared" si="62"/>
        <v>UnderFunded</v>
      </c>
      <c r="Y465" s="12" t="b">
        <f t="shared" si="63"/>
        <v>0</v>
      </c>
    </row>
    <row r="466" spans="1:25" ht="28.8" hidden="1">
      <c r="A466">
        <v>464</v>
      </c>
      <c r="B466" s="1" t="s">
        <v>465</v>
      </c>
      <c r="C466" s="1" t="s">
        <v>4574</v>
      </c>
      <c r="D466" s="21" t="b" cm="1">
        <f t="array" ref="D466">IF(OR(ISNUMBER(SEARCH({" COMEDY "," fun "," laugh ","hilarious"}," "&amp;B466:C466&amp;" "))),"Comedy",IF(OR(ISNUMBER(SEARCH({" sad "," thriller "," crime"," murder "," dark "," revenge "}," "&amp;B466:C466&amp;" "))),"thriller",IF(OR(ISNUMBER(SEARCH({" strange "," evil "," horror "," dark "," strange"}," "&amp;B466:C466&amp;" "))),"horror",IF(OR(ISNUMBER(SEARCH({" food "," kitchen "," yummy "," gourmet "," dining","bbq"}," "&amp;B466:C466&amp;" "))),"food"))))</f>
        <v>0</v>
      </c>
      <c r="E466" s="3">
        <v>1010</v>
      </c>
      <c r="F466" s="4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56"/>
        <v>0</v>
      </c>
      <c r="Q466">
        <f t="shared" si="57"/>
        <v>1</v>
      </c>
      <c r="R466" t="s">
        <v>8308</v>
      </c>
      <c r="S466" t="s">
        <v>8314</v>
      </c>
      <c r="T466" s="13">
        <f t="shared" si="58"/>
        <v>42488.848784722228</v>
      </c>
      <c r="U466" s="13">
        <f t="shared" si="59"/>
        <v>42508.848784722228</v>
      </c>
      <c r="V466">
        <f t="shared" si="60"/>
        <v>2016</v>
      </c>
      <c r="W466" t="str">
        <f t="shared" si="61"/>
        <v>animation</v>
      </c>
      <c r="X466" t="str">
        <f t="shared" si="62"/>
        <v>UnderFunded</v>
      </c>
      <c r="Y466" s="12" t="b">
        <f t="shared" si="63"/>
        <v>0</v>
      </c>
    </row>
    <row r="467" spans="1:25" hidden="1">
      <c r="A467">
        <v>465</v>
      </c>
      <c r="B467" s="1" t="s">
        <v>466</v>
      </c>
      <c r="C467" s="1" t="s">
        <v>4575</v>
      </c>
      <c r="D467" s="21" t="b" cm="1">
        <f t="array" ref="D467">IF(OR(ISNUMBER(SEARCH({" COMEDY "," fun "," laugh ","hilarious"}," "&amp;B467:C467&amp;" "))),"Comedy",IF(OR(ISNUMBER(SEARCH({" sad "," thriller "," crime"," murder "," dark "," revenge "}," "&amp;B467:C467&amp;" "))),"thriller",IF(OR(ISNUMBER(SEARCH({" strange "," evil "," horror "," dark "," strange"}," "&amp;B467:C467&amp;" "))),"horror",IF(OR(ISNUMBER(SEARCH({" food "," kitchen "," yummy "," gourmet "," dining","bbq"}," "&amp;B467:C467&amp;" "))),"food"))))</f>
        <v>0</v>
      </c>
      <c r="E467" s="3">
        <v>512</v>
      </c>
      <c r="F467" s="4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56"/>
        <v>27</v>
      </c>
      <c r="Q467">
        <f t="shared" si="57"/>
        <v>17.25</v>
      </c>
      <c r="R467" t="s">
        <v>8308</v>
      </c>
      <c r="S467" t="s">
        <v>8314</v>
      </c>
      <c r="T467" s="13">
        <f t="shared" si="58"/>
        <v>41801.120069444441</v>
      </c>
      <c r="U467" s="13">
        <f t="shared" si="59"/>
        <v>41817.120069444441</v>
      </c>
      <c r="V467">
        <f t="shared" si="60"/>
        <v>2014</v>
      </c>
      <c r="W467" t="str">
        <f t="shared" si="61"/>
        <v>animation</v>
      </c>
      <c r="X467" t="str">
        <f t="shared" si="62"/>
        <v>UnderFunded</v>
      </c>
      <c r="Y467" s="12" t="b">
        <f t="shared" si="63"/>
        <v>0</v>
      </c>
    </row>
    <row r="468" spans="1:25" ht="43.2" hidden="1">
      <c r="A468">
        <v>466</v>
      </c>
      <c r="B468" s="1" t="s">
        <v>467</v>
      </c>
      <c r="C468" s="1" t="s">
        <v>4576</v>
      </c>
      <c r="D468" s="21" t="b" cm="1">
        <f t="array" ref="D468">IF(OR(ISNUMBER(SEARCH({" COMEDY "," fun "," laugh ","hilarious"}," "&amp;B468:C468&amp;" "))),"Comedy",IF(OR(ISNUMBER(SEARCH({" sad "," thriller "," crime"," murder "," dark "," revenge "}," "&amp;B468:C468&amp;" "))),"thriller",IF(OR(ISNUMBER(SEARCH({" strange "," evil "," horror "," dark "," strange"}," "&amp;B468:C468&amp;" "))),"horror",IF(OR(ISNUMBER(SEARCH({" food "," kitchen "," yummy "," gourmet "," dining","bbq"}," "&amp;B468:C468&amp;" "))),"food"))))</f>
        <v>0</v>
      </c>
      <c r="E468" s="3">
        <v>10000</v>
      </c>
      <c r="F468" s="4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56"/>
        <v>1</v>
      </c>
      <c r="Q468">
        <f t="shared" si="57"/>
        <v>15.2</v>
      </c>
      <c r="R468" t="s">
        <v>8308</v>
      </c>
      <c r="S468" t="s">
        <v>8314</v>
      </c>
      <c r="T468" s="13">
        <f t="shared" si="58"/>
        <v>41129.942870370374</v>
      </c>
      <c r="U468" s="13">
        <f t="shared" si="59"/>
        <v>41159.942870370374</v>
      </c>
      <c r="V468">
        <f t="shared" si="60"/>
        <v>2012</v>
      </c>
      <c r="W468" t="str">
        <f t="shared" si="61"/>
        <v>animation</v>
      </c>
      <c r="X468" t="str">
        <f t="shared" si="62"/>
        <v>UnderFunded</v>
      </c>
      <c r="Y468" s="12" t="b">
        <f t="shared" si="63"/>
        <v>0</v>
      </c>
    </row>
    <row r="469" spans="1:25" ht="43.2" hidden="1">
      <c r="A469">
        <v>467</v>
      </c>
      <c r="B469" s="1" t="s">
        <v>468</v>
      </c>
      <c r="C469" s="1" t="s">
        <v>4577</v>
      </c>
      <c r="D469" s="21" t="b" cm="1">
        <f t="array" ref="D469">IF(OR(ISNUMBER(SEARCH({" COMEDY "," fun "," laugh ","hilarious"}," "&amp;B469:C469&amp;" "))),"Comedy",IF(OR(ISNUMBER(SEARCH({" sad "," thriller "," crime"," murder "," dark "," revenge "}," "&amp;B469:C469&amp;" "))),"thriller",IF(OR(ISNUMBER(SEARCH({" strange "," evil "," horror "," dark "," strange"}," "&amp;B469:C469&amp;" "))),"horror",IF(OR(ISNUMBER(SEARCH({" food "," kitchen "," yummy "," gourmet "," dining","bbq"}," "&amp;B469:C469&amp;" "))),"food"))))</f>
        <v>0</v>
      </c>
      <c r="E469" s="3">
        <v>20000</v>
      </c>
      <c r="F469" s="4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56"/>
        <v>22</v>
      </c>
      <c r="Q469">
        <f t="shared" si="57"/>
        <v>110.64</v>
      </c>
      <c r="R469" t="s">
        <v>8308</v>
      </c>
      <c r="S469" t="s">
        <v>8314</v>
      </c>
      <c r="T469" s="13">
        <f t="shared" si="58"/>
        <v>41135.679791666669</v>
      </c>
      <c r="U469" s="13">
        <f t="shared" si="59"/>
        <v>41180.679791666669</v>
      </c>
      <c r="V469">
        <f t="shared" si="60"/>
        <v>2012</v>
      </c>
      <c r="W469" t="str">
        <f t="shared" si="61"/>
        <v>animation</v>
      </c>
      <c r="X469" t="str">
        <f t="shared" si="62"/>
        <v>UnderFunded</v>
      </c>
      <c r="Y469" s="12" t="b">
        <f t="shared" si="63"/>
        <v>0</v>
      </c>
    </row>
    <row r="470" spans="1:25" ht="43.2" hidden="1">
      <c r="A470">
        <v>468</v>
      </c>
      <c r="B470" s="1" t="s">
        <v>469</v>
      </c>
      <c r="C470" s="1" t="s">
        <v>4578</v>
      </c>
      <c r="D470" s="21" t="b" cm="1">
        <f t="array" ref="D470">IF(OR(ISNUMBER(SEARCH({" COMEDY "," fun "," laugh ","hilarious"}," "&amp;B470:C470&amp;" "))),"Comedy",IF(OR(ISNUMBER(SEARCH({" sad "," thriller "," crime"," murder "," dark "," revenge "}," "&amp;B470:C470&amp;" "))),"thriller",IF(OR(ISNUMBER(SEARCH({" strange "," evil "," horror "," dark "," strange"}," "&amp;B470:C470&amp;" "))),"horror",IF(OR(ISNUMBER(SEARCH({" food "," kitchen "," yummy "," gourmet "," dining","bbq"}," "&amp;B470:C470&amp;" "))),"food"))))</f>
        <v>0</v>
      </c>
      <c r="E470" s="3">
        <v>7500</v>
      </c>
      <c r="F470" s="4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56"/>
        <v>0</v>
      </c>
      <c r="Q470">
        <f t="shared" si="57"/>
        <v>0</v>
      </c>
      <c r="R470" t="s">
        <v>8308</v>
      </c>
      <c r="S470" t="s">
        <v>8314</v>
      </c>
      <c r="T470" s="13">
        <f t="shared" si="58"/>
        <v>41041.167627314811</v>
      </c>
      <c r="U470" s="13">
        <f t="shared" si="59"/>
        <v>41101.160474537035</v>
      </c>
      <c r="V470">
        <f t="shared" si="60"/>
        <v>2012</v>
      </c>
      <c r="W470" t="str">
        <f t="shared" si="61"/>
        <v>animation</v>
      </c>
      <c r="X470" t="str">
        <f t="shared" si="62"/>
        <v>UnderFunded</v>
      </c>
      <c r="Y470" s="12" t="b">
        <f t="shared" si="63"/>
        <v>0</v>
      </c>
    </row>
    <row r="471" spans="1:25" ht="28.8" hidden="1">
      <c r="A471">
        <v>469</v>
      </c>
      <c r="B471" s="1" t="s">
        <v>470</v>
      </c>
      <c r="C471" s="1" t="s">
        <v>4579</v>
      </c>
      <c r="D471" s="21" t="b" cm="1">
        <f t="array" ref="D471">IF(OR(ISNUMBER(SEARCH({" COMEDY "," fun "," laugh ","hilarious"}," "&amp;B471:C471&amp;" "))),"Comedy",IF(OR(ISNUMBER(SEARCH({" sad "," thriller "," crime"," murder "," dark "," revenge "}," "&amp;B471:C471&amp;" "))),"thriller",IF(OR(ISNUMBER(SEARCH({" strange "," evil "," horror "," dark "," strange"}," "&amp;B471:C471&amp;" "))),"horror",IF(OR(ISNUMBER(SEARCH({" food "," kitchen "," yummy "," gourmet "," dining","bbq"}," "&amp;B471:C471&amp;" "))),"food"))))</f>
        <v>0</v>
      </c>
      <c r="E471" s="3">
        <v>6000</v>
      </c>
      <c r="F471" s="4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56"/>
        <v>0</v>
      </c>
      <c r="Q471">
        <f t="shared" si="57"/>
        <v>0</v>
      </c>
      <c r="R471" t="s">
        <v>8308</v>
      </c>
      <c r="S471" t="s">
        <v>8314</v>
      </c>
      <c r="T471" s="13">
        <f t="shared" si="58"/>
        <v>41827.989861111113</v>
      </c>
      <c r="U471" s="13">
        <f t="shared" si="59"/>
        <v>41887.989861111113</v>
      </c>
      <c r="V471">
        <f t="shared" si="60"/>
        <v>2014</v>
      </c>
      <c r="W471" t="str">
        <f t="shared" si="61"/>
        <v>animation</v>
      </c>
      <c r="X471" t="str">
        <f t="shared" si="62"/>
        <v>UnderFunded</v>
      </c>
      <c r="Y471" s="12" t="b">
        <f t="shared" si="63"/>
        <v>0</v>
      </c>
    </row>
    <row r="472" spans="1:25" ht="43.2" hidden="1">
      <c r="A472">
        <v>470</v>
      </c>
      <c r="B472" s="1" t="s">
        <v>471</v>
      </c>
      <c r="C472" s="1" t="s">
        <v>4580</v>
      </c>
      <c r="D472" s="21" t="str" cm="1">
        <f t="array" ref="D472">IF(OR(ISNUMBER(SEARCH({" COMEDY "," fun "," laugh ","hilarious"}," "&amp;B472:C472&amp;" "))),"Comedy",IF(OR(ISNUMBER(SEARCH({" sad "," thriller "," crime"," murder "," dark "," revenge "}," "&amp;B472:C472&amp;" "))),"thriller",IF(OR(ISNUMBER(SEARCH({" strange "," evil "," horror "," dark "," strange"}," "&amp;B472:C472&amp;" "))),"horror",IF(OR(ISNUMBER(SEARCH({" food "," kitchen "," yummy "," gourmet "," dining","bbq"}," "&amp;B472:C472&amp;" "))),"food"))))</f>
        <v>Comedy</v>
      </c>
      <c r="E472" s="3">
        <v>5000</v>
      </c>
      <c r="F472" s="4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56"/>
        <v>1</v>
      </c>
      <c r="Q472">
        <f t="shared" si="57"/>
        <v>25.5</v>
      </c>
      <c r="R472" t="s">
        <v>8308</v>
      </c>
      <c r="S472" t="s">
        <v>8314</v>
      </c>
      <c r="T472" s="13">
        <f t="shared" si="58"/>
        <v>41605.167696759258</v>
      </c>
      <c r="U472" s="13">
        <f t="shared" si="59"/>
        <v>41655.166666666664</v>
      </c>
      <c r="V472">
        <f t="shared" si="60"/>
        <v>2013</v>
      </c>
      <c r="W472" t="str">
        <f t="shared" si="61"/>
        <v>animation</v>
      </c>
      <c r="X472" t="str">
        <f t="shared" si="62"/>
        <v>UnderFunded</v>
      </c>
      <c r="Y472" s="12" t="b">
        <f t="shared" si="63"/>
        <v>0</v>
      </c>
    </row>
    <row r="473" spans="1:25" ht="57.6" hidden="1">
      <c r="A473">
        <v>471</v>
      </c>
      <c r="B473" s="1" t="s">
        <v>472</v>
      </c>
      <c r="C473" s="1" t="s">
        <v>4581</v>
      </c>
      <c r="D473" s="21" t="b" cm="1">
        <f t="array" ref="D473">IF(OR(ISNUMBER(SEARCH({" COMEDY "," fun "," laugh ","hilarious"}," "&amp;B473:C473&amp;" "))),"Comedy",IF(OR(ISNUMBER(SEARCH({" sad "," thriller "," crime"," murder "," dark "," revenge "}," "&amp;B473:C473&amp;" "))),"thriller",IF(OR(ISNUMBER(SEARCH({" strange "," evil "," horror "," dark "," strange"}," "&amp;B473:C473&amp;" "))),"horror",IF(OR(ISNUMBER(SEARCH({" food "," kitchen "," yummy "," gourmet "," dining","bbq"}," "&amp;B473:C473&amp;" "))),"food"))))</f>
        <v>0</v>
      </c>
      <c r="E473" s="3">
        <v>55000</v>
      </c>
      <c r="F473" s="4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56"/>
        <v>12</v>
      </c>
      <c r="Q473">
        <f t="shared" si="57"/>
        <v>38.479999999999997</v>
      </c>
      <c r="R473" t="s">
        <v>8308</v>
      </c>
      <c r="S473" t="s">
        <v>8314</v>
      </c>
      <c r="T473" s="13">
        <f t="shared" si="58"/>
        <v>41703.721979166665</v>
      </c>
      <c r="U473" s="13">
        <f t="shared" si="59"/>
        <v>41748.680312500001</v>
      </c>
      <c r="V473">
        <f t="shared" si="60"/>
        <v>2014</v>
      </c>
      <c r="W473" t="str">
        <f t="shared" si="61"/>
        <v>animation</v>
      </c>
      <c r="X473" t="str">
        <f t="shared" si="62"/>
        <v>UnderFunded</v>
      </c>
      <c r="Y473" s="12" t="b">
        <f t="shared" si="63"/>
        <v>0</v>
      </c>
    </row>
    <row r="474" spans="1:25" ht="43.2" hidden="1">
      <c r="A474">
        <v>472</v>
      </c>
      <c r="B474" s="1" t="s">
        <v>473</v>
      </c>
      <c r="C474" s="1" t="s">
        <v>4582</v>
      </c>
      <c r="D474" s="21" t="b" cm="1">
        <f t="array" ref="D474">IF(OR(ISNUMBER(SEARCH({" COMEDY "," fun "," laugh ","hilarious"}," "&amp;B474:C474&amp;" "))),"Comedy",IF(OR(ISNUMBER(SEARCH({" sad "," thriller "," crime"," murder "," dark "," revenge "}," "&amp;B474:C474&amp;" "))),"thriller",IF(OR(ISNUMBER(SEARCH({" strange "," evil "," horror "," dark "," strange"}," "&amp;B474:C474&amp;" "))),"horror",IF(OR(ISNUMBER(SEARCH({" food "," kitchen "," yummy "," gourmet "," dining","bbq"}," "&amp;B474:C474&amp;" "))),"food"))))</f>
        <v>0</v>
      </c>
      <c r="E474" s="3">
        <v>800</v>
      </c>
      <c r="F474" s="4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56"/>
        <v>18</v>
      </c>
      <c r="Q474">
        <f t="shared" si="57"/>
        <v>28.2</v>
      </c>
      <c r="R474" t="s">
        <v>8308</v>
      </c>
      <c r="S474" t="s">
        <v>8314</v>
      </c>
      <c r="T474" s="13">
        <f t="shared" si="58"/>
        <v>41844.922662037039</v>
      </c>
      <c r="U474" s="13">
        <f t="shared" si="59"/>
        <v>41874.922662037039</v>
      </c>
      <c r="V474">
        <f t="shared" si="60"/>
        <v>2014</v>
      </c>
      <c r="W474" t="str">
        <f t="shared" si="61"/>
        <v>animation</v>
      </c>
      <c r="X474" t="str">
        <f t="shared" si="62"/>
        <v>UnderFunded</v>
      </c>
      <c r="Y474" s="12" t="b">
        <f t="shared" si="63"/>
        <v>0</v>
      </c>
    </row>
    <row r="475" spans="1:25" ht="43.2" hidden="1">
      <c r="A475">
        <v>473</v>
      </c>
      <c r="B475" s="1" t="s">
        <v>474</v>
      </c>
      <c r="C475" s="1" t="s">
        <v>4583</v>
      </c>
      <c r="D475" s="21" t="b" cm="1">
        <f t="array" ref="D475">IF(OR(ISNUMBER(SEARCH({" COMEDY "," fun "," laugh ","hilarious"}," "&amp;B475:C475&amp;" "))),"Comedy",IF(OR(ISNUMBER(SEARCH({" sad "," thriller "," crime"," murder "," dark "," revenge "}," "&amp;B475:C475&amp;" "))),"thriller",IF(OR(ISNUMBER(SEARCH({" strange "," evil "," horror "," dark "," strange"}," "&amp;B475:C475&amp;" "))),"horror",IF(OR(ISNUMBER(SEARCH({" food "," kitchen "," yummy "," gourmet "," dining","bbq"}," "&amp;B475:C475&amp;" "))),"food"))))</f>
        <v>0</v>
      </c>
      <c r="E475" s="3">
        <v>30000</v>
      </c>
      <c r="F475" s="4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56"/>
        <v>3</v>
      </c>
      <c r="Q475">
        <f t="shared" si="57"/>
        <v>61.5</v>
      </c>
      <c r="R475" t="s">
        <v>8308</v>
      </c>
      <c r="S475" t="s">
        <v>8314</v>
      </c>
      <c r="T475" s="13">
        <f t="shared" si="58"/>
        <v>41869.698136574072</v>
      </c>
      <c r="U475" s="13">
        <f t="shared" si="59"/>
        <v>41899.698136574072</v>
      </c>
      <c r="V475">
        <f t="shared" si="60"/>
        <v>2014</v>
      </c>
      <c r="W475" t="str">
        <f t="shared" si="61"/>
        <v>animation</v>
      </c>
      <c r="X475" t="str">
        <f t="shared" si="62"/>
        <v>UnderFunded</v>
      </c>
      <c r="Y475" s="12" t="b">
        <f t="shared" si="63"/>
        <v>0</v>
      </c>
    </row>
    <row r="476" spans="1:25" ht="43.2" hidden="1">
      <c r="A476">
        <v>474</v>
      </c>
      <c r="B476" s="1" t="s">
        <v>475</v>
      </c>
      <c r="C476" s="1" t="s">
        <v>4584</v>
      </c>
      <c r="D476" s="21" t="b" cm="1">
        <f t="array" ref="D476">IF(OR(ISNUMBER(SEARCH({" COMEDY "," fun "," laugh ","hilarious"}," "&amp;B476:C476&amp;" "))),"Comedy",IF(OR(ISNUMBER(SEARCH({" sad "," thriller "," crime"," murder "," dark "," revenge "}," "&amp;B476:C476&amp;" "))),"thriller",IF(OR(ISNUMBER(SEARCH({" strange "," evil "," horror "," dark "," strange"}," "&amp;B476:C476&amp;" "))),"horror",IF(OR(ISNUMBER(SEARCH({" food "," kitchen "," yummy "," gourmet "," dining","bbq"}," "&amp;B476:C476&amp;" "))),"food"))))</f>
        <v>0</v>
      </c>
      <c r="E476" s="3">
        <v>3300</v>
      </c>
      <c r="F476" s="4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56"/>
        <v>0</v>
      </c>
      <c r="Q476">
        <f t="shared" si="57"/>
        <v>1</v>
      </c>
      <c r="R476" t="s">
        <v>8308</v>
      </c>
      <c r="S476" t="s">
        <v>8314</v>
      </c>
      <c r="T476" s="13">
        <f t="shared" si="58"/>
        <v>42753.329039351855</v>
      </c>
      <c r="U476" s="13">
        <f t="shared" si="59"/>
        <v>42783.329039351855</v>
      </c>
      <c r="V476">
        <f t="shared" si="60"/>
        <v>2017</v>
      </c>
      <c r="W476" t="str">
        <f t="shared" si="61"/>
        <v>animation</v>
      </c>
      <c r="X476" t="str">
        <f t="shared" si="62"/>
        <v>UnderFunded</v>
      </c>
      <c r="Y476" s="12" t="b">
        <f t="shared" si="63"/>
        <v>0</v>
      </c>
    </row>
    <row r="477" spans="1:25" ht="57.6" hidden="1">
      <c r="A477">
        <v>475</v>
      </c>
      <c r="B477" s="1" t="s">
        <v>476</v>
      </c>
      <c r="C477" s="1" t="s">
        <v>4585</v>
      </c>
      <c r="D477" s="21" t="b" cm="1">
        <f t="array" ref="D477">IF(OR(ISNUMBER(SEARCH({" COMEDY "," fun "," laugh ","hilarious"}," "&amp;B477:C477&amp;" "))),"Comedy",IF(OR(ISNUMBER(SEARCH({" sad "," thriller "," crime"," murder "," dark "," revenge "}," "&amp;B477:C477&amp;" "))),"thriller",IF(OR(ISNUMBER(SEARCH({" strange "," evil "," horror "," dark "," strange"}," "&amp;B477:C477&amp;" "))),"horror",IF(OR(ISNUMBER(SEARCH({" food "," kitchen "," yummy "," gourmet "," dining","bbq"}," "&amp;B477:C477&amp;" "))),"food"))))</f>
        <v>0</v>
      </c>
      <c r="E477" s="3">
        <v>2000</v>
      </c>
      <c r="F477" s="4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56"/>
        <v>0</v>
      </c>
      <c r="Q477">
        <f t="shared" si="57"/>
        <v>0</v>
      </c>
      <c r="R477" t="s">
        <v>8308</v>
      </c>
      <c r="S477" t="s">
        <v>8314</v>
      </c>
      <c r="T477" s="13">
        <f t="shared" si="58"/>
        <v>42100.086145833338</v>
      </c>
      <c r="U477" s="13">
        <f t="shared" si="59"/>
        <v>42130.086145833338</v>
      </c>
      <c r="V477">
        <f t="shared" si="60"/>
        <v>2015</v>
      </c>
      <c r="W477" t="str">
        <f t="shared" si="61"/>
        <v>animation</v>
      </c>
      <c r="X477" t="str">
        <f t="shared" si="62"/>
        <v>UnderFunded</v>
      </c>
      <c r="Y477" s="12" t="b">
        <f t="shared" si="63"/>
        <v>0</v>
      </c>
    </row>
    <row r="478" spans="1:25" ht="28.8" hidden="1">
      <c r="A478">
        <v>476</v>
      </c>
      <c r="B478" s="1" t="s">
        <v>477</v>
      </c>
      <c r="C478" s="1" t="s">
        <v>4586</v>
      </c>
      <c r="D478" s="21" t="b" cm="1">
        <f t="array" ref="D478">IF(OR(ISNUMBER(SEARCH({" COMEDY "," fun "," laugh ","hilarious"}," "&amp;B478:C478&amp;" "))),"Comedy",IF(OR(ISNUMBER(SEARCH({" sad "," thriller "," crime"," murder "," dark "," revenge "}," "&amp;B478:C478&amp;" "))),"thriller",IF(OR(ISNUMBER(SEARCH({" strange "," evil "," horror "," dark "," strange"}," "&amp;B478:C478&amp;" "))),"horror",IF(OR(ISNUMBER(SEARCH({" food "," kitchen "," yummy "," gourmet "," dining","bbq"}," "&amp;B478:C478&amp;" "))),"food"))))</f>
        <v>0</v>
      </c>
      <c r="E478" s="3">
        <v>220000</v>
      </c>
      <c r="F478" s="4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56"/>
        <v>2</v>
      </c>
      <c r="Q478">
        <f t="shared" si="57"/>
        <v>39.57</v>
      </c>
      <c r="R478" t="s">
        <v>8308</v>
      </c>
      <c r="S478" t="s">
        <v>8314</v>
      </c>
      <c r="T478" s="13">
        <f t="shared" si="58"/>
        <v>41757.975011574075</v>
      </c>
      <c r="U478" s="13">
        <f t="shared" si="59"/>
        <v>41793.165972222225</v>
      </c>
      <c r="V478">
        <f t="shared" si="60"/>
        <v>2014</v>
      </c>
      <c r="W478" t="str">
        <f t="shared" si="61"/>
        <v>animation</v>
      </c>
      <c r="X478" t="str">
        <f t="shared" si="62"/>
        <v>UnderFunded</v>
      </c>
      <c r="Y478" s="12" t="b">
        <f t="shared" si="63"/>
        <v>0</v>
      </c>
    </row>
    <row r="479" spans="1:25" ht="57.6" hidden="1">
      <c r="A479">
        <v>477</v>
      </c>
      <c r="B479" s="1" t="s">
        <v>478</v>
      </c>
      <c r="C479" s="1" t="s">
        <v>4587</v>
      </c>
      <c r="D479" s="21" t="b" cm="1">
        <f t="array" ref="D479">IF(OR(ISNUMBER(SEARCH({" COMEDY "," fun "," laugh ","hilarious"}," "&amp;B479:C479&amp;" "))),"Comedy",IF(OR(ISNUMBER(SEARCH({" sad "," thriller "," crime"," murder "," dark "," revenge "}," "&amp;B479:C479&amp;" "))),"thriller",IF(OR(ISNUMBER(SEARCH({" strange "," evil "," horror "," dark "," strange"}," "&amp;B479:C479&amp;" "))),"horror",IF(OR(ISNUMBER(SEARCH({" food "," kitchen "," yummy "," gourmet "," dining","bbq"}," "&amp;B479:C479&amp;" "))),"food"))))</f>
        <v>0</v>
      </c>
      <c r="E479" s="3">
        <v>1500</v>
      </c>
      <c r="F479" s="4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56"/>
        <v>0</v>
      </c>
      <c r="Q479">
        <f t="shared" si="57"/>
        <v>0</v>
      </c>
      <c r="R479" t="s">
        <v>8308</v>
      </c>
      <c r="S479" t="s">
        <v>8314</v>
      </c>
      <c r="T479" s="13">
        <f t="shared" si="58"/>
        <v>40987.83488425926</v>
      </c>
      <c r="U479" s="13">
        <f t="shared" si="59"/>
        <v>41047.83488425926</v>
      </c>
      <c r="V479">
        <f t="shared" si="60"/>
        <v>2012</v>
      </c>
      <c r="W479" t="str">
        <f t="shared" si="61"/>
        <v>animation</v>
      </c>
      <c r="X479" t="str">
        <f t="shared" si="62"/>
        <v>UnderFunded</v>
      </c>
      <c r="Y479" s="12" t="b">
        <f t="shared" si="63"/>
        <v>0</v>
      </c>
    </row>
    <row r="480" spans="1:25" ht="43.2" hidden="1">
      <c r="A480">
        <v>478</v>
      </c>
      <c r="B480" s="1" t="s">
        <v>479</v>
      </c>
      <c r="C480" s="1" t="s">
        <v>4588</v>
      </c>
      <c r="D480" s="21" t="b" cm="1">
        <f t="array" ref="D480">IF(OR(ISNUMBER(SEARCH({" COMEDY "," fun "," laugh ","hilarious"}," "&amp;B480:C480&amp;" "))),"Comedy",IF(OR(ISNUMBER(SEARCH({" sad "," thriller "," crime"," murder "," dark "," revenge "}," "&amp;B480:C480&amp;" "))),"thriller",IF(OR(ISNUMBER(SEARCH({" strange "," evil "," horror "," dark "," strange"}," "&amp;B480:C480&amp;" "))),"horror",IF(OR(ISNUMBER(SEARCH({" food "," kitchen "," yummy "," gourmet "," dining","bbq"}," "&amp;B480:C480&amp;" "))),"food"))))</f>
        <v>0</v>
      </c>
      <c r="E480" s="3">
        <v>10000</v>
      </c>
      <c r="F480" s="4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56"/>
        <v>0</v>
      </c>
      <c r="Q480">
        <f t="shared" si="57"/>
        <v>0</v>
      </c>
      <c r="R480" t="s">
        <v>8308</v>
      </c>
      <c r="S480" t="s">
        <v>8314</v>
      </c>
      <c r="T480" s="13">
        <f t="shared" si="58"/>
        <v>42065.910983796297</v>
      </c>
      <c r="U480" s="13">
        <f t="shared" si="59"/>
        <v>42095.869317129633</v>
      </c>
      <c r="V480">
        <f t="shared" si="60"/>
        <v>2015</v>
      </c>
      <c r="W480" t="str">
        <f t="shared" si="61"/>
        <v>animation</v>
      </c>
      <c r="X480" t="str">
        <f t="shared" si="62"/>
        <v>UnderFunded</v>
      </c>
      <c r="Y480" s="12" t="b">
        <f t="shared" si="63"/>
        <v>0</v>
      </c>
    </row>
    <row r="481" spans="1:25" ht="43.2" hidden="1">
      <c r="A481">
        <v>479</v>
      </c>
      <c r="B481" s="1" t="s">
        <v>480</v>
      </c>
      <c r="C481" s="1" t="s">
        <v>4589</v>
      </c>
      <c r="D481" s="21" t="b" cm="1">
        <f t="array" ref="D481">IF(OR(ISNUMBER(SEARCH({" COMEDY "," fun "," laugh ","hilarious"}," "&amp;B481:C481&amp;" "))),"Comedy",IF(OR(ISNUMBER(SEARCH({" sad "," thriller "," crime"," murder "," dark "," revenge "}," "&amp;B481:C481&amp;" "))),"thriller",IF(OR(ISNUMBER(SEARCH({" strange "," evil "," horror "," dark "," strange"}," "&amp;B481:C481&amp;" "))),"horror",IF(OR(ISNUMBER(SEARCH({" food "," kitchen "," yummy "," gourmet "," dining","bbq"}," "&amp;B481:C481&amp;" "))),"food"))))</f>
        <v>0</v>
      </c>
      <c r="E481" s="3">
        <v>15000</v>
      </c>
      <c r="F481" s="4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56"/>
        <v>33</v>
      </c>
      <c r="Q481">
        <f t="shared" si="57"/>
        <v>88.8</v>
      </c>
      <c r="R481" t="s">
        <v>8308</v>
      </c>
      <c r="S481" t="s">
        <v>8314</v>
      </c>
      <c r="T481" s="13">
        <f t="shared" si="58"/>
        <v>41904.407812500001</v>
      </c>
      <c r="U481" s="13">
        <f t="shared" si="59"/>
        <v>41964.449479166666</v>
      </c>
      <c r="V481">
        <f t="shared" si="60"/>
        <v>2014</v>
      </c>
      <c r="W481" t="str">
        <f t="shared" si="61"/>
        <v>animation</v>
      </c>
      <c r="X481" t="str">
        <f t="shared" si="62"/>
        <v>UnderFunded</v>
      </c>
      <c r="Y481" s="12" t="b">
        <f t="shared" si="63"/>
        <v>0</v>
      </c>
    </row>
    <row r="482" spans="1:25" ht="43.2" hidden="1">
      <c r="A482">
        <v>480</v>
      </c>
      <c r="B482" s="1" t="s">
        <v>481</v>
      </c>
      <c r="C482" s="1" t="s">
        <v>4590</v>
      </c>
      <c r="D482" s="21" t="b" cm="1">
        <f t="array" ref="D482">IF(OR(ISNUMBER(SEARCH({" COMEDY "," fun "," laugh ","hilarious"}," "&amp;B482:C482&amp;" "))),"Comedy",IF(OR(ISNUMBER(SEARCH({" sad "," thriller "," crime"," murder "," dark "," revenge "}," "&amp;B482:C482&amp;" "))),"thriller",IF(OR(ISNUMBER(SEARCH({" strange "," evil "," horror "," dark "," strange"}," "&amp;B482:C482&amp;" "))),"horror",IF(OR(ISNUMBER(SEARCH({" food "," kitchen "," yummy "," gourmet "," dining","bbq"}," "&amp;B482:C482&amp;" "))),"food"))))</f>
        <v>0</v>
      </c>
      <c r="E482" s="3">
        <v>40000</v>
      </c>
      <c r="F482" s="4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56"/>
        <v>19</v>
      </c>
      <c r="Q482">
        <f t="shared" si="57"/>
        <v>55.46</v>
      </c>
      <c r="R482" t="s">
        <v>8308</v>
      </c>
      <c r="S482" t="s">
        <v>8314</v>
      </c>
      <c r="T482" s="13">
        <f t="shared" si="58"/>
        <v>41465.500173611108</v>
      </c>
      <c r="U482" s="13">
        <f t="shared" si="59"/>
        <v>41495.500173611108</v>
      </c>
      <c r="V482">
        <f t="shared" si="60"/>
        <v>2013</v>
      </c>
      <c r="W482" t="str">
        <f t="shared" si="61"/>
        <v>animation</v>
      </c>
      <c r="X482" t="str">
        <f t="shared" si="62"/>
        <v>UnderFunded</v>
      </c>
      <c r="Y482" s="12" t="b">
        <f t="shared" si="63"/>
        <v>0</v>
      </c>
    </row>
    <row r="483" spans="1:25" ht="43.2" hidden="1">
      <c r="A483">
        <v>481</v>
      </c>
      <c r="B483" s="1" t="s">
        <v>482</v>
      </c>
      <c r="C483" s="1" t="s">
        <v>4591</v>
      </c>
      <c r="D483" s="21" t="b" cm="1">
        <f t="array" ref="D483">IF(OR(ISNUMBER(SEARCH({" COMEDY "," fun "," laugh ","hilarious"}," "&amp;B483:C483&amp;" "))),"Comedy",IF(OR(ISNUMBER(SEARCH({" sad "," thriller "," crime"," murder "," dark "," revenge "}," "&amp;B483:C483&amp;" "))),"thriller",IF(OR(ISNUMBER(SEARCH({" strange "," evil "," horror "," dark "," strange"}," "&amp;B483:C483&amp;" "))),"horror",IF(OR(ISNUMBER(SEARCH({" food "," kitchen "," yummy "," gourmet "," dining","bbq"}," "&amp;B483:C483&amp;" "))),"food"))))</f>
        <v>0</v>
      </c>
      <c r="E483" s="3">
        <v>30000</v>
      </c>
      <c r="F483" s="4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56"/>
        <v>6</v>
      </c>
      <c r="Q483">
        <f t="shared" si="57"/>
        <v>87.14</v>
      </c>
      <c r="R483" t="s">
        <v>8308</v>
      </c>
      <c r="S483" t="s">
        <v>8314</v>
      </c>
      <c r="T483" s="13">
        <f t="shared" si="58"/>
        <v>41162.672326388885</v>
      </c>
      <c r="U483" s="13">
        <f t="shared" si="59"/>
        <v>41192.672326388885</v>
      </c>
      <c r="V483">
        <f t="shared" si="60"/>
        <v>2012</v>
      </c>
      <c r="W483" t="str">
        <f t="shared" si="61"/>
        <v>animation</v>
      </c>
      <c r="X483" t="str">
        <f t="shared" si="62"/>
        <v>UnderFunded</v>
      </c>
      <c r="Y483" s="12" t="b">
        <f t="shared" si="63"/>
        <v>0</v>
      </c>
    </row>
    <row r="484" spans="1:25" ht="43.2" hidden="1">
      <c r="A484">
        <v>482</v>
      </c>
      <c r="B484" s="1" t="s">
        <v>483</v>
      </c>
      <c r="C484" s="1" t="s">
        <v>4592</v>
      </c>
      <c r="D484" s="21" t="b" cm="1">
        <f t="array" ref="D484">IF(OR(ISNUMBER(SEARCH({" COMEDY "," fun "," laugh ","hilarious"}," "&amp;B484:C484&amp;" "))),"Comedy",IF(OR(ISNUMBER(SEARCH({" sad "," thriller "," crime"," murder "," dark "," revenge "}," "&amp;B484:C484&amp;" "))),"thriller",IF(OR(ISNUMBER(SEARCH({" strange "," evil "," horror "," dark "," strange"}," "&amp;B484:C484&amp;" "))),"horror",IF(OR(ISNUMBER(SEARCH({" food "," kitchen "," yummy "," gourmet "," dining","bbq"}," "&amp;B484:C484&amp;" "))),"food"))))</f>
        <v>0</v>
      </c>
      <c r="E484" s="3">
        <v>10000</v>
      </c>
      <c r="F484" s="4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56"/>
        <v>0</v>
      </c>
      <c r="Q484">
        <f t="shared" si="57"/>
        <v>10</v>
      </c>
      <c r="R484" t="s">
        <v>8308</v>
      </c>
      <c r="S484" t="s">
        <v>8314</v>
      </c>
      <c r="T484" s="13">
        <f t="shared" si="58"/>
        <v>42447.896875000006</v>
      </c>
      <c r="U484" s="13">
        <f t="shared" si="59"/>
        <v>42474.606944444444</v>
      </c>
      <c r="V484">
        <f t="shared" si="60"/>
        <v>2016</v>
      </c>
      <c r="W484" t="str">
        <f t="shared" si="61"/>
        <v>animation</v>
      </c>
      <c r="X484" t="str">
        <f t="shared" si="62"/>
        <v>UnderFunded</v>
      </c>
      <c r="Y484" s="12" t="b">
        <f t="shared" si="63"/>
        <v>0</v>
      </c>
    </row>
    <row r="485" spans="1:25" ht="57.6" hidden="1">
      <c r="A485">
        <v>483</v>
      </c>
      <c r="B485" s="1" t="s">
        <v>484</v>
      </c>
      <c r="C485" s="1" t="s">
        <v>4593</v>
      </c>
      <c r="D485" s="21" t="b" cm="1">
        <f t="array" ref="D485">IF(OR(ISNUMBER(SEARCH({" COMEDY "," fun "," laugh ","hilarious"}," "&amp;B485:C485&amp;" "))),"Comedy",IF(OR(ISNUMBER(SEARCH({" sad "," thriller "," crime"," murder "," dark "," revenge "}," "&amp;B485:C485&amp;" "))),"thriller",IF(OR(ISNUMBER(SEARCH({" strange "," evil "," horror "," dark "," strange"}," "&amp;B485:C485&amp;" "))),"horror",IF(OR(ISNUMBER(SEARCH({" food "," kitchen "," yummy "," gourmet "," dining","bbq"}," "&amp;B485:C485&amp;" "))),"food"))))</f>
        <v>0</v>
      </c>
      <c r="E485" s="3">
        <v>15000</v>
      </c>
      <c r="F485" s="4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56"/>
        <v>50</v>
      </c>
      <c r="Q485">
        <f t="shared" si="57"/>
        <v>51.22</v>
      </c>
      <c r="R485" t="s">
        <v>8308</v>
      </c>
      <c r="S485" t="s">
        <v>8314</v>
      </c>
      <c r="T485" s="13">
        <f t="shared" si="58"/>
        <v>41243.197592592594</v>
      </c>
      <c r="U485" s="13">
        <f t="shared" si="59"/>
        <v>41303.197592592594</v>
      </c>
      <c r="V485">
        <f t="shared" si="60"/>
        <v>2012</v>
      </c>
      <c r="W485" t="str">
        <f t="shared" si="61"/>
        <v>animation</v>
      </c>
      <c r="X485" t="str">
        <f t="shared" si="62"/>
        <v>UnderFunded</v>
      </c>
      <c r="Y485" s="12" t="b">
        <f t="shared" si="63"/>
        <v>0</v>
      </c>
    </row>
    <row r="486" spans="1:25" ht="57.6" hidden="1">
      <c r="A486">
        <v>484</v>
      </c>
      <c r="B486" s="1" t="s">
        <v>485</v>
      </c>
      <c r="C486" s="1" t="s">
        <v>4594</v>
      </c>
      <c r="D486" s="21" t="b" cm="1">
        <f t="array" ref="D486">IF(OR(ISNUMBER(SEARCH({" COMEDY "," fun "," laugh ","hilarious"}," "&amp;B486:C486&amp;" "))),"Comedy",IF(OR(ISNUMBER(SEARCH({" sad "," thriller "," crime"," murder "," dark "," revenge "}," "&amp;B486:C486&amp;" "))),"thriller",IF(OR(ISNUMBER(SEARCH({" strange "," evil "," horror "," dark "," strange"}," "&amp;B486:C486&amp;" "))),"horror",IF(OR(ISNUMBER(SEARCH({" food "," kitchen "," yummy "," gourmet "," dining","bbq"}," "&amp;B486:C486&amp;" "))),"food"))))</f>
        <v>0</v>
      </c>
      <c r="E486" s="3">
        <v>80000</v>
      </c>
      <c r="F486" s="4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56"/>
        <v>0</v>
      </c>
      <c r="Q486">
        <f t="shared" si="57"/>
        <v>13.55</v>
      </c>
      <c r="R486" t="s">
        <v>8308</v>
      </c>
      <c r="S486" t="s">
        <v>8314</v>
      </c>
      <c r="T486" s="13">
        <f t="shared" si="58"/>
        <v>42272.93949074074</v>
      </c>
      <c r="U486" s="13">
        <f t="shared" si="59"/>
        <v>42313.981157407412</v>
      </c>
      <c r="V486">
        <f t="shared" si="60"/>
        <v>2015</v>
      </c>
      <c r="W486" t="str">
        <f t="shared" si="61"/>
        <v>animation</v>
      </c>
      <c r="X486" t="str">
        <f t="shared" si="62"/>
        <v>UnderFunded</v>
      </c>
      <c r="Y486" s="12" t="b">
        <f t="shared" si="63"/>
        <v>0</v>
      </c>
    </row>
    <row r="487" spans="1:25" ht="43.2" hidden="1">
      <c r="A487">
        <v>485</v>
      </c>
      <c r="B487" s="1" t="s">
        <v>486</v>
      </c>
      <c r="C487" s="1" t="s">
        <v>4595</v>
      </c>
      <c r="D487" s="21" t="b" cm="1">
        <f t="array" ref="D487">IF(OR(ISNUMBER(SEARCH({" COMEDY "," fun "," laugh ","hilarious"}," "&amp;B487:C487&amp;" "))),"Comedy",IF(OR(ISNUMBER(SEARCH({" sad "," thriller "," crime"," murder "," dark "," revenge "}," "&amp;B487:C487&amp;" "))),"thriller",IF(OR(ISNUMBER(SEARCH({" strange "," evil "," horror "," dark "," strange"}," "&amp;B487:C487&amp;" "))),"horror",IF(OR(ISNUMBER(SEARCH({" food "," kitchen "," yummy "," gourmet "," dining","bbq"}," "&amp;B487:C487&amp;" "))),"food"))))</f>
        <v>0</v>
      </c>
      <c r="E487" s="3">
        <v>37956</v>
      </c>
      <c r="F487" s="4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56"/>
        <v>22</v>
      </c>
      <c r="Q487">
        <f t="shared" si="57"/>
        <v>66.52</v>
      </c>
      <c r="R487" t="s">
        <v>8308</v>
      </c>
      <c r="S487" t="s">
        <v>8314</v>
      </c>
      <c r="T487" s="13">
        <f t="shared" si="58"/>
        <v>41381.50577546296</v>
      </c>
      <c r="U487" s="13">
        <f t="shared" si="59"/>
        <v>41411.50577546296</v>
      </c>
      <c r="V487">
        <f t="shared" si="60"/>
        <v>2013</v>
      </c>
      <c r="W487" t="str">
        <f t="shared" si="61"/>
        <v>animation</v>
      </c>
      <c r="X487" t="str">
        <f t="shared" si="62"/>
        <v>UnderFunded</v>
      </c>
      <c r="Y487" s="12" t="b">
        <f t="shared" si="63"/>
        <v>0</v>
      </c>
    </row>
    <row r="488" spans="1:25" ht="43.2" hidden="1">
      <c r="A488">
        <v>486</v>
      </c>
      <c r="B488" s="1" t="s">
        <v>487</v>
      </c>
      <c r="C488" s="1" t="s">
        <v>4596</v>
      </c>
      <c r="D488" s="21" t="b" cm="1">
        <f t="array" ref="D488">IF(OR(ISNUMBER(SEARCH({" COMEDY "," fun "," laugh ","hilarious"}," "&amp;B488:C488&amp;" "))),"Comedy",IF(OR(ISNUMBER(SEARCH({" sad "," thriller "," crime"," murder "," dark "," revenge "}," "&amp;B488:C488&amp;" "))),"thriller",IF(OR(ISNUMBER(SEARCH({" strange "," evil "," horror "," dark "," strange"}," "&amp;B488:C488&amp;" "))),"horror",IF(OR(ISNUMBER(SEARCH({" food "," kitchen "," yummy "," gourmet "," dining","bbq"}," "&amp;B488:C488&amp;" "))),"food"))))</f>
        <v>0</v>
      </c>
      <c r="E488" s="3">
        <v>550000</v>
      </c>
      <c r="F488" s="4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56"/>
        <v>0</v>
      </c>
      <c r="Q488">
        <f t="shared" si="57"/>
        <v>50</v>
      </c>
      <c r="R488" t="s">
        <v>8308</v>
      </c>
      <c r="S488" t="s">
        <v>8314</v>
      </c>
      <c r="T488" s="13">
        <f t="shared" si="58"/>
        <v>41761.94258101852</v>
      </c>
      <c r="U488" s="13">
        <f t="shared" si="59"/>
        <v>41791.94258101852</v>
      </c>
      <c r="V488">
        <f t="shared" si="60"/>
        <v>2014</v>
      </c>
      <c r="W488" t="str">
        <f t="shared" si="61"/>
        <v>animation</v>
      </c>
      <c r="X488" t="str">
        <f t="shared" si="62"/>
        <v>UnderFunded</v>
      </c>
      <c r="Y488" s="12" t="b">
        <f t="shared" si="63"/>
        <v>0</v>
      </c>
    </row>
    <row r="489" spans="1:25" ht="43.2" hidden="1">
      <c r="A489">
        <v>487</v>
      </c>
      <c r="B489" s="1" t="s">
        <v>488</v>
      </c>
      <c r="C489" s="1" t="s">
        <v>4597</v>
      </c>
      <c r="D489" s="21" t="b" cm="1">
        <f t="array" ref="D489">IF(OR(ISNUMBER(SEARCH({" COMEDY "," fun "," laugh ","hilarious"}," "&amp;B489:C489&amp;" "))),"Comedy",IF(OR(ISNUMBER(SEARCH({" sad "," thriller "," crime"," murder "," dark "," revenge "}," "&amp;B489:C489&amp;" "))),"thriller",IF(OR(ISNUMBER(SEARCH({" strange "," evil "," horror "," dark "," strange"}," "&amp;B489:C489&amp;" "))),"horror",IF(OR(ISNUMBER(SEARCH({" food "," kitchen "," yummy "," gourmet "," dining","bbq"}," "&amp;B489:C489&amp;" "))),"food"))))</f>
        <v>0</v>
      </c>
      <c r="E489" s="3">
        <v>50000</v>
      </c>
      <c r="F489" s="4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56"/>
        <v>0</v>
      </c>
      <c r="Q489">
        <f t="shared" si="57"/>
        <v>0</v>
      </c>
      <c r="R489" t="s">
        <v>8308</v>
      </c>
      <c r="S489" t="s">
        <v>8314</v>
      </c>
      <c r="T489" s="13">
        <f t="shared" si="58"/>
        <v>42669.594837962963</v>
      </c>
      <c r="U489" s="13">
        <f t="shared" si="59"/>
        <v>42729.636504629627</v>
      </c>
      <c r="V489">
        <f t="shared" si="60"/>
        <v>2016</v>
      </c>
      <c r="W489" t="str">
        <f t="shared" si="61"/>
        <v>animation</v>
      </c>
      <c r="X489" t="str">
        <f t="shared" si="62"/>
        <v>UnderFunded</v>
      </c>
      <c r="Y489" s="12" t="b">
        <f t="shared" si="63"/>
        <v>0</v>
      </c>
    </row>
    <row r="490" spans="1:25" ht="43.2" hidden="1">
      <c r="A490">
        <v>488</v>
      </c>
      <c r="B490" s="1" t="s">
        <v>489</v>
      </c>
      <c r="C490" s="1" t="s">
        <v>4598</v>
      </c>
      <c r="D490" s="21" t="b" cm="1">
        <f t="array" ref="D490">IF(OR(ISNUMBER(SEARCH({" COMEDY "," fun "," laugh ","hilarious"}," "&amp;B490:C490&amp;" "))),"Comedy",IF(OR(ISNUMBER(SEARCH({" sad "," thriller "," crime"," murder "," dark "," revenge "}," "&amp;B490:C490&amp;" "))),"thriller",IF(OR(ISNUMBER(SEARCH({" strange "," evil "," horror "," dark "," strange"}," "&amp;B490:C490&amp;" "))),"horror",IF(OR(ISNUMBER(SEARCH({" food "," kitchen "," yummy "," gourmet "," dining","bbq"}," "&amp;B490:C490&amp;" "))),"food"))))</f>
        <v>0</v>
      </c>
      <c r="E490" s="3">
        <v>12000</v>
      </c>
      <c r="F490" s="4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56"/>
        <v>0</v>
      </c>
      <c r="Q490">
        <f t="shared" si="57"/>
        <v>0</v>
      </c>
      <c r="R490" t="s">
        <v>8308</v>
      </c>
      <c r="S490" t="s">
        <v>8314</v>
      </c>
      <c r="T490" s="13">
        <f t="shared" si="58"/>
        <v>42714.054398148146</v>
      </c>
      <c r="U490" s="13">
        <f t="shared" si="59"/>
        <v>42744.054398148146</v>
      </c>
      <c r="V490">
        <f t="shared" si="60"/>
        <v>2016</v>
      </c>
      <c r="W490" t="str">
        <f t="shared" si="61"/>
        <v>animation</v>
      </c>
      <c r="X490" t="str">
        <f t="shared" si="62"/>
        <v>UnderFunded</v>
      </c>
      <c r="Y490" s="12" t="b">
        <f t="shared" si="63"/>
        <v>0</v>
      </c>
    </row>
    <row r="491" spans="1:25" ht="43.2" hidden="1">
      <c r="A491">
        <v>489</v>
      </c>
      <c r="B491" s="1" t="s">
        <v>490</v>
      </c>
      <c r="C491" s="1" t="s">
        <v>4599</v>
      </c>
      <c r="D491" s="21" t="b" cm="1">
        <f t="array" ref="D491">IF(OR(ISNUMBER(SEARCH({" COMEDY "," fun "," laugh ","hilarious"}," "&amp;B491:C491&amp;" "))),"Comedy",IF(OR(ISNUMBER(SEARCH({" sad "," thriller "," crime"," murder "," dark "," revenge "}," "&amp;B491:C491&amp;" "))),"thriller",IF(OR(ISNUMBER(SEARCH({" strange "," evil "," horror "," dark "," strange"}," "&amp;B491:C491&amp;" "))),"horror",IF(OR(ISNUMBER(SEARCH({" food "," kitchen "," yummy "," gourmet "," dining","bbq"}," "&amp;B491:C491&amp;" "))),"food"))))</f>
        <v>0</v>
      </c>
      <c r="E491" s="3">
        <v>74997</v>
      </c>
      <c r="F491" s="4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56"/>
        <v>0</v>
      </c>
      <c r="Q491">
        <f t="shared" si="57"/>
        <v>71.67</v>
      </c>
      <c r="R491" t="s">
        <v>8308</v>
      </c>
      <c r="S491" t="s">
        <v>8314</v>
      </c>
      <c r="T491" s="13">
        <f t="shared" si="58"/>
        <v>40882.481666666667</v>
      </c>
      <c r="U491" s="13">
        <f t="shared" si="59"/>
        <v>40913.481249999997</v>
      </c>
      <c r="V491">
        <f t="shared" si="60"/>
        <v>2011</v>
      </c>
      <c r="W491" t="str">
        <f t="shared" si="61"/>
        <v>animation</v>
      </c>
      <c r="X491" t="str">
        <f t="shared" si="62"/>
        <v>UnderFunded</v>
      </c>
      <c r="Y491" s="12" t="b">
        <f t="shared" si="63"/>
        <v>0</v>
      </c>
    </row>
    <row r="492" spans="1:25" hidden="1">
      <c r="A492">
        <v>490</v>
      </c>
      <c r="B492" s="1" t="s">
        <v>491</v>
      </c>
      <c r="C492" s="1" t="s">
        <v>4600</v>
      </c>
      <c r="D492" s="21" t="b" cm="1">
        <f t="array" ref="D492">IF(OR(ISNUMBER(SEARCH({" COMEDY "," fun "," laugh ","hilarious"}," "&amp;B492:C492&amp;" "))),"Comedy",IF(OR(ISNUMBER(SEARCH({" sad "," thriller "," crime"," murder "," dark "," revenge "}," "&amp;B492:C492&amp;" "))),"thriller",IF(OR(ISNUMBER(SEARCH({" strange "," evil "," horror "," dark "," strange"}," "&amp;B492:C492&amp;" "))),"horror",IF(OR(ISNUMBER(SEARCH({" food "," kitchen "," yummy "," gourmet "," dining","bbq"}," "&amp;B492:C492&amp;" "))),"food"))))</f>
        <v>0</v>
      </c>
      <c r="E492" s="3">
        <v>1000</v>
      </c>
      <c r="F492" s="4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56"/>
        <v>0</v>
      </c>
      <c r="Q492">
        <f t="shared" si="57"/>
        <v>0</v>
      </c>
      <c r="R492" t="s">
        <v>8308</v>
      </c>
      <c r="S492" t="s">
        <v>8314</v>
      </c>
      <c r="T492" s="13">
        <f t="shared" si="58"/>
        <v>41113.968576388892</v>
      </c>
      <c r="U492" s="13">
        <f t="shared" si="59"/>
        <v>41143.968576388892</v>
      </c>
      <c r="V492">
        <f t="shared" si="60"/>
        <v>2012</v>
      </c>
      <c r="W492" t="str">
        <f t="shared" si="61"/>
        <v>animation</v>
      </c>
      <c r="X492" t="str">
        <f t="shared" si="62"/>
        <v>UnderFunded</v>
      </c>
      <c r="Y492" s="12" t="b">
        <f t="shared" si="63"/>
        <v>0</v>
      </c>
    </row>
    <row r="493" spans="1:25" ht="43.2" hidden="1">
      <c r="A493">
        <v>491</v>
      </c>
      <c r="B493" s="1" t="s">
        <v>492</v>
      </c>
      <c r="C493" s="1" t="s">
        <v>4601</v>
      </c>
      <c r="D493" s="21" t="b" cm="1">
        <f t="array" ref="D493">IF(OR(ISNUMBER(SEARCH({" COMEDY "," fun "," laugh ","hilarious"}," "&amp;B493:C493&amp;" "))),"Comedy",IF(OR(ISNUMBER(SEARCH({" sad "," thriller "," crime"," murder "," dark "," revenge "}," "&amp;B493:C493&amp;" "))),"thriller",IF(OR(ISNUMBER(SEARCH({" strange "," evil "," horror "," dark "," strange"}," "&amp;B493:C493&amp;" "))),"horror",IF(OR(ISNUMBER(SEARCH({" food "," kitchen "," yummy "," gourmet "," dining","bbq"}," "&amp;B493:C493&amp;" "))),"food"))))</f>
        <v>0</v>
      </c>
      <c r="E493" s="3">
        <v>10000</v>
      </c>
      <c r="F493" s="4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56"/>
        <v>0</v>
      </c>
      <c r="Q493">
        <f t="shared" si="57"/>
        <v>0</v>
      </c>
      <c r="R493" t="s">
        <v>8308</v>
      </c>
      <c r="S493" t="s">
        <v>8314</v>
      </c>
      <c r="T493" s="13">
        <f t="shared" si="58"/>
        <v>42366.982627314821</v>
      </c>
      <c r="U493" s="13">
        <f t="shared" si="59"/>
        <v>42396.982627314821</v>
      </c>
      <c r="V493">
        <f t="shared" si="60"/>
        <v>2015</v>
      </c>
      <c r="W493" t="str">
        <f t="shared" si="61"/>
        <v>animation</v>
      </c>
      <c r="X493" t="str">
        <f t="shared" si="62"/>
        <v>UnderFunded</v>
      </c>
      <c r="Y493" s="12" t="b">
        <f t="shared" si="63"/>
        <v>0</v>
      </c>
    </row>
    <row r="494" spans="1:25" ht="43.2" hidden="1">
      <c r="A494">
        <v>492</v>
      </c>
      <c r="B494" s="1" t="s">
        <v>493</v>
      </c>
      <c r="C494" s="1" t="s">
        <v>4602</v>
      </c>
      <c r="D494" s="21" t="b" cm="1">
        <f t="array" ref="D494">IF(OR(ISNUMBER(SEARCH({" COMEDY "," fun "," laugh ","hilarious"}," "&amp;B494:C494&amp;" "))),"Comedy",IF(OR(ISNUMBER(SEARCH({" sad "," thriller "," crime"," murder "," dark "," revenge "}," "&amp;B494:C494&amp;" "))),"thriller",IF(OR(ISNUMBER(SEARCH({" strange "," evil "," horror "," dark "," strange"}," "&amp;B494:C494&amp;" "))),"horror",IF(OR(ISNUMBER(SEARCH({" food "," kitchen "," yummy "," gourmet "," dining","bbq"}," "&amp;B494:C494&amp;" "))),"food"))))</f>
        <v>0</v>
      </c>
      <c r="E494" s="3">
        <v>10000000</v>
      </c>
      <c r="F494" s="4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56"/>
        <v>0</v>
      </c>
      <c r="Q494">
        <f t="shared" si="57"/>
        <v>0</v>
      </c>
      <c r="R494" t="s">
        <v>8308</v>
      </c>
      <c r="S494" t="s">
        <v>8314</v>
      </c>
      <c r="T494" s="13">
        <f t="shared" si="58"/>
        <v>42596.03506944445</v>
      </c>
      <c r="U494" s="13">
        <f t="shared" si="59"/>
        <v>42656.03506944445</v>
      </c>
      <c r="V494">
        <f t="shared" si="60"/>
        <v>2016</v>
      </c>
      <c r="W494" t="str">
        <f t="shared" si="61"/>
        <v>animation</v>
      </c>
      <c r="X494" t="str">
        <f t="shared" si="62"/>
        <v>UnderFunded</v>
      </c>
      <c r="Y494" s="12" t="b">
        <f t="shared" si="63"/>
        <v>0</v>
      </c>
    </row>
    <row r="495" spans="1:25" ht="43.2" hidden="1">
      <c r="A495">
        <v>493</v>
      </c>
      <c r="B495" s="1" t="s">
        <v>494</v>
      </c>
      <c r="C495" s="1" t="s">
        <v>4603</v>
      </c>
      <c r="D495" s="21" t="b" cm="1">
        <f t="array" ref="D495">IF(OR(ISNUMBER(SEARCH({" COMEDY "," fun "," laugh ","hilarious"}," "&amp;B495:C495&amp;" "))),"Comedy",IF(OR(ISNUMBER(SEARCH({" sad "," thriller "," crime"," murder "," dark "," revenge "}," "&amp;B495:C495&amp;" "))),"thriller",IF(OR(ISNUMBER(SEARCH({" strange "," evil "," horror "," dark "," strange"}," "&amp;B495:C495&amp;" "))),"horror",IF(OR(ISNUMBER(SEARCH({" food "," kitchen "," yummy "," gourmet "," dining","bbq"}," "&amp;B495:C495&amp;" "))),"food"))))</f>
        <v>0</v>
      </c>
      <c r="E495" s="3">
        <v>30000</v>
      </c>
      <c r="F495" s="4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56"/>
        <v>0</v>
      </c>
      <c r="Q495">
        <f t="shared" si="57"/>
        <v>0</v>
      </c>
      <c r="R495" t="s">
        <v>8308</v>
      </c>
      <c r="S495" t="s">
        <v>8314</v>
      </c>
      <c r="T495" s="13">
        <f t="shared" si="58"/>
        <v>42114.726134259254</v>
      </c>
      <c r="U495" s="13">
        <f t="shared" si="59"/>
        <v>42144.726134259254</v>
      </c>
      <c r="V495">
        <f t="shared" si="60"/>
        <v>2015</v>
      </c>
      <c r="W495" t="str">
        <f t="shared" si="61"/>
        <v>animation</v>
      </c>
      <c r="X495" t="str">
        <f t="shared" si="62"/>
        <v>UnderFunded</v>
      </c>
      <c r="Y495" s="12" t="b">
        <f t="shared" si="63"/>
        <v>0</v>
      </c>
    </row>
    <row r="496" spans="1:25" ht="43.2" hidden="1">
      <c r="A496">
        <v>494</v>
      </c>
      <c r="B496" s="1" t="s">
        <v>495</v>
      </c>
      <c r="C496" s="1" t="s">
        <v>4604</v>
      </c>
      <c r="D496" s="21" t="b" cm="1">
        <f t="array" ref="D496">IF(OR(ISNUMBER(SEARCH({" COMEDY "," fun "," laugh ","hilarious"}," "&amp;B496:C496&amp;" "))),"Comedy",IF(OR(ISNUMBER(SEARCH({" sad "," thriller "," crime"," murder "," dark "," revenge "}," "&amp;B496:C496&amp;" "))),"thriller",IF(OR(ISNUMBER(SEARCH({" strange "," evil "," horror "," dark "," strange"}," "&amp;B496:C496&amp;" "))),"horror",IF(OR(ISNUMBER(SEARCH({" food "," kitchen "," yummy "," gourmet "," dining","bbq"}," "&amp;B496:C496&amp;" "))),"food"))))</f>
        <v>0</v>
      </c>
      <c r="E496" s="3">
        <v>20000</v>
      </c>
      <c r="F496" s="4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56"/>
        <v>0</v>
      </c>
      <c r="Q496">
        <f t="shared" si="57"/>
        <v>10.33</v>
      </c>
      <c r="R496" t="s">
        <v>8308</v>
      </c>
      <c r="S496" t="s">
        <v>8314</v>
      </c>
      <c r="T496" s="13">
        <f t="shared" si="58"/>
        <v>41799.830613425926</v>
      </c>
      <c r="U496" s="13">
        <f t="shared" si="59"/>
        <v>41823.125</v>
      </c>
      <c r="V496">
        <f t="shared" si="60"/>
        <v>2014</v>
      </c>
      <c r="W496" t="str">
        <f t="shared" si="61"/>
        <v>animation</v>
      </c>
      <c r="X496" t="str">
        <f t="shared" si="62"/>
        <v>UnderFunded</v>
      </c>
      <c r="Y496" s="12" t="b">
        <f t="shared" si="63"/>
        <v>0</v>
      </c>
    </row>
    <row r="497" spans="1:25" ht="43.2" hidden="1">
      <c r="A497">
        <v>495</v>
      </c>
      <c r="B497" s="1" t="s">
        <v>496</v>
      </c>
      <c r="C497" s="1" t="s">
        <v>4605</v>
      </c>
      <c r="D497" s="21" t="b" cm="1">
        <f t="array" ref="D497">IF(OR(ISNUMBER(SEARCH({" COMEDY "," fun "," laugh ","hilarious"}," "&amp;B497:C497&amp;" "))),"Comedy",IF(OR(ISNUMBER(SEARCH({" sad "," thriller "," crime"," murder "," dark "," revenge "}," "&amp;B497:C497&amp;" "))),"thriller",IF(OR(ISNUMBER(SEARCH({" strange "," evil "," horror "," dark "," strange"}," "&amp;B497:C497&amp;" "))),"horror",IF(OR(ISNUMBER(SEARCH({" food "," kitchen "," yummy "," gourmet "," dining","bbq"}," "&amp;B497:C497&amp;" "))),"food"))))</f>
        <v>0</v>
      </c>
      <c r="E497" s="3">
        <v>7000</v>
      </c>
      <c r="F497" s="4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56"/>
        <v>0</v>
      </c>
      <c r="Q497">
        <f t="shared" si="57"/>
        <v>0</v>
      </c>
      <c r="R497" t="s">
        <v>8308</v>
      </c>
      <c r="S497" t="s">
        <v>8314</v>
      </c>
      <c r="T497" s="13">
        <f t="shared" si="58"/>
        <v>42171.827604166669</v>
      </c>
      <c r="U497" s="13">
        <f t="shared" si="59"/>
        <v>42201.827604166669</v>
      </c>
      <c r="V497">
        <f t="shared" si="60"/>
        <v>2015</v>
      </c>
      <c r="W497" t="str">
        <f t="shared" si="61"/>
        <v>animation</v>
      </c>
      <c r="X497" t="str">
        <f t="shared" si="62"/>
        <v>UnderFunded</v>
      </c>
      <c r="Y497" s="12" t="b">
        <f t="shared" si="63"/>
        <v>0</v>
      </c>
    </row>
    <row r="498" spans="1:25" ht="28.8" hidden="1">
      <c r="A498">
        <v>496</v>
      </c>
      <c r="B498" s="1" t="s">
        <v>497</v>
      </c>
      <c r="C498" s="1" t="s">
        <v>4606</v>
      </c>
      <c r="D498" s="21" t="b" cm="1">
        <f t="array" ref="D498">IF(OR(ISNUMBER(SEARCH({" COMEDY "," fun "," laugh ","hilarious"}," "&amp;B498:C498&amp;" "))),"Comedy",IF(OR(ISNUMBER(SEARCH({" sad "," thriller "," crime"," murder "," dark "," revenge "}," "&amp;B498:C498&amp;" "))),"thriller",IF(OR(ISNUMBER(SEARCH({" strange "," evil "," horror "," dark "," strange"}," "&amp;B498:C498&amp;" "))),"horror",IF(OR(ISNUMBER(SEARCH({" food "," kitchen "," yummy "," gourmet "," dining","bbq"}," "&amp;B498:C498&amp;" "))),"food"))))</f>
        <v>0</v>
      </c>
      <c r="E498" s="3">
        <v>60000</v>
      </c>
      <c r="F498" s="4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56"/>
        <v>0</v>
      </c>
      <c r="Q498">
        <f t="shared" si="57"/>
        <v>1</v>
      </c>
      <c r="R498" t="s">
        <v>8308</v>
      </c>
      <c r="S498" t="s">
        <v>8314</v>
      </c>
      <c r="T498" s="13">
        <f t="shared" si="58"/>
        <v>41620.93141203704</v>
      </c>
      <c r="U498" s="13">
        <f t="shared" si="59"/>
        <v>41680.93141203704</v>
      </c>
      <c r="V498">
        <f t="shared" si="60"/>
        <v>2013</v>
      </c>
      <c r="W498" t="str">
        <f t="shared" si="61"/>
        <v>animation</v>
      </c>
      <c r="X498" t="str">
        <f t="shared" si="62"/>
        <v>UnderFunded</v>
      </c>
      <c r="Y498" s="12" t="b">
        <f t="shared" si="63"/>
        <v>0</v>
      </c>
    </row>
    <row r="499" spans="1:25" hidden="1">
      <c r="A499">
        <v>497</v>
      </c>
      <c r="B499" s="1" t="s">
        <v>498</v>
      </c>
      <c r="C499" s="1" t="s">
        <v>4607</v>
      </c>
      <c r="D499" s="21" t="b" cm="1">
        <f t="array" ref="D499">IF(OR(ISNUMBER(SEARCH({" COMEDY "," fun "," laugh ","hilarious"}," "&amp;B499:C499&amp;" "))),"Comedy",IF(OR(ISNUMBER(SEARCH({" sad "," thriller "," crime"," murder "," dark "," revenge "}," "&amp;B499:C499&amp;" "))),"thriller",IF(OR(ISNUMBER(SEARCH({" strange "," evil "," horror "," dark "," strange"}," "&amp;B499:C499&amp;" "))),"horror",IF(OR(ISNUMBER(SEARCH({" food "," kitchen "," yummy "," gourmet "," dining","bbq"}," "&amp;B499:C499&amp;" "))),"food"))))</f>
        <v>0</v>
      </c>
      <c r="E499" s="3">
        <v>4480</v>
      </c>
      <c r="F499" s="4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56"/>
        <v>1</v>
      </c>
      <c r="Q499">
        <f t="shared" si="57"/>
        <v>10</v>
      </c>
      <c r="R499" t="s">
        <v>8308</v>
      </c>
      <c r="S499" t="s">
        <v>8314</v>
      </c>
      <c r="T499" s="13">
        <f t="shared" si="58"/>
        <v>41945.037789351853</v>
      </c>
      <c r="U499" s="13">
        <f t="shared" si="59"/>
        <v>41998.208333333328</v>
      </c>
      <c r="V499">
        <f t="shared" si="60"/>
        <v>2014</v>
      </c>
      <c r="W499" t="str">
        <f t="shared" si="61"/>
        <v>animation</v>
      </c>
      <c r="X499" t="str">
        <f t="shared" si="62"/>
        <v>UnderFunded</v>
      </c>
      <c r="Y499" s="12" t="b">
        <f t="shared" si="63"/>
        <v>0</v>
      </c>
    </row>
    <row r="500" spans="1:25" ht="43.2" hidden="1">
      <c r="A500">
        <v>498</v>
      </c>
      <c r="B500" s="1" t="s">
        <v>499</v>
      </c>
      <c r="C500" s="1" t="s">
        <v>4608</v>
      </c>
      <c r="D500" s="21" t="b" cm="1">
        <f t="array" ref="D500">IF(OR(ISNUMBER(SEARCH({" COMEDY "," fun "," laugh ","hilarious"}," "&amp;B500:C500&amp;" "))),"Comedy",IF(OR(ISNUMBER(SEARCH({" sad "," thriller "," crime"," murder "," dark "," revenge "}," "&amp;B500:C500&amp;" "))),"thriller",IF(OR(ISNUMBER(SEARCH({" strange "," evil "," horror "," dark "," strange"}," "&amp;B500:C500&amp;" "))),"horror",IF(OR(ISNUMBER(SEARCH({" food "," kitchen "," yummy "," gourmet "," dining","bbq"}," "&amp;B500:C500&amp;" "))),"food"))))</f>
        <v>0</v>
      </c>
      <c r="E500" s="3">
        <v>65108</v>
      </c>
      <c r="F500" s="4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56"/>
        <v>5</v>
      </c>
      <c r="Q500">
        <f t="shared" si="57"/>
        <v>136.09</v>
      </c>
      <c r="R500" t="s">
        <v>8308</v>
      </c>
      <c r="S500" t="s">
        <v>8314</v>
      </c>
      <c r="T500" s="13">
        <f t="shared" si="58"/>
        <v>40858.762141203704</v>
      </c>
      <c r="U500" s="13">
        <f t="shared" si="59"/>
        <v>40900.762141203704</v>
      </c>
      <c r="V500">
        <f t="shared" si="60"/>
        <v>2011</v>
      </c>
      <c r="W500" t="str">
        <f t="shared" si="61"/>
        <v>animation</v>
      </c>
      <c r="X500" t="str">
        <f t="shared" si="62"/>
        <v>UnderFunded</v>
      </c>
      <c r="Y500" s="12" t="b">
        <f t="shared" si="63"/>
        <v>0</v>
      </c>
    </row>
    <row r="501" spans="1:25" ht="57.6" hidden="1">
      <c r="A501">
        <v>499</v>
      </c>
      <c r="B501" s="1" t="s">
        <v>500</v>
      </c>
      <c r="C501" s="1" t="s">
        <v>4609</v>
      </c>
      <c r="D501" s="21" t="b" cm="1">
        <f t="array" ref="D501">IF(OR(ISNUMBER(SEARCH({" COMEDY "," fun "," laugh ","hilarious"}," "&amp;B501:C501&amp;" "))),"Comedy",IF(OR(ISNUMBER(SEARCH({" sad "," thriller "," crime"," murder "," dark "," revenge "}," "&amp;B501:C501&amp;" "))),"thriller",IF(OR(ISNUMBER(SEARCH({" strange "," evil "," horror "," dark "," strange"}," "&amp;B501:C501&amp;" "))),"horror",IF(OR(ISNUMBER(SEARCH({" food "," kitchen "," yummy "," gourmet "," dining","bbq"}," "&amp;B501:C501&amp;" "))),"food"))))</f>
        <v>0</v>
      </c>
      <c r="E501" s="3">
        <v>20000</v>
      </c>
      <c r="F501" s="4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56"/>
        <v>10</v>
      </c>
      <c r="Q501">
        <f t="shared" si="57"/>
        <v>73.459999999999994</v>
      </c>
      <c r="R501" t="s">
        <v>8308</v>
      </c>
      <c r="S501" t="s">
        <v>8314</v>
      </c>
      <c r="T501" s="13">
        <f t="shared" si="58"/>
        <v>40043.895462962959</v>
      </c>
      <c r="U501" s="13">
        <f t="shared" si="59"/>
        <v>40098.874305555553</v>
      </c>
      <c r="V501">
        <f t="shared" si="60"/>
        <v>2009</v>
      </c>
      <c r="W501" t="str">
        <f t="shared" si="61"/>
        <v>animation</v>
      </c>
      <c r="X501" t="str">
        <f t="shared" si="62"/>
        <v>UnderFunded</v>
      </c>
      <c r="Y501" s="12" t="b">
        <f t="shared" si="63"/>
        <v>0</v>
      </c>
    </row>
    <row r="502" spans="1:25" ht="57.6" hidden="1">
      <c r="A502">
        <v>500</v>
      </c>
      <c r="B502" s="1" t="s">
        <v>501</v>
      </c>
      <c r="C502" s="1" t="s">
        <v>4610</v>
      </c>
      <c r="D502" s="21" t="b" cm="1">
        <f t="array" ref="D502">IF(OR(ISNUMBER(SEARCH({" COMEDY "," fun "," laugh ","hilarious"}," "&amp;B502:C502&amp;" "))),"Comedy",IF(OR(ISNUMBER(SEARCH({" sad "," thriller "," crime"," murder "," dark "," revenge "}," "&amp;B502:C502&amp;" "))),"thriller",IF(OR(ISNUMBER(SEARCH({" strange "," evil "," horror "," dark "," strange"}," "&amp;B502:C502&amp;" "))),"horror",IF(OR(ISNUMBER(SEARCH({" food "," kitchen "," yummy "," gourmet "," dining","bbq"}," "&amp;B502:C502&amp;" "))),"food"))))</f>
        <v>0</v>
      </c>
      <c r="E502" s="3">
        <v>6500</v>
      </c>
      <c r="F502" s="4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56"/>
        <v>3</v>
      </c>
      <c r="Q502">
        <f t="shared" si="57"/>
        <v>53.75</v>
      </c>
      <c r="R502" t="s">
        <v>8308</v>
      </c>
      <c r="S502" t="s">
        <v>8314</v>
      </c>
      <c r="T502" s="13">
        <f t="shared" si="58"/>
        <v>40247.886006944449</v>
      </c>
      <c r="U502" s="13">
        <f t="shared" si="59"/>
        <v>40306.927777777775</v>
      </c>
      <c r="V502">
        <f t="shared" si="60"/>
        <v>2010</v>
      </c>
      <c r="W502" t="str">
        <f t="shared" si="61"/>
        <v>animation</v>
      </c>
      <c r="X502" t="str">
        <f t="shared" si="62"/>
        <v>UnderFunded</v>
      </c>
      <c r="Y502" s="12" t="b">
        <f t="shared" si="63"/>
        <v>0</v>
      </c>
    </row>
    <row r="503" spans="1:25" ht="43.2" hidden="1">
      <c r="A503">
        <v>501</v>
      </c>
      <c r="B503" s="1" t="s">
        <v>502</v>
      </c>
      <c r="C503" s="1" t="s">
        <v>4611</v>
      </c>
      <c r="D503" s="21" t="b" cm="1">
        <f t="array" ref="D503">IF(OR(ISNUMBER(SEARCH({" COMEDY "," fun "," laugh ","hilarious"}," "&amp;B503:C503&amp;" "))),"Comedy",IF(OR(ISNUMBER(SEARCH({" sad "," thriller "," crime"," murder "," dark "," revenge "}," "&amp;B503:C503&amp;" "))),"thriller",IF(OR(ISNUMBER(SEARCH({" strange "," evil "," horror "," dark "," strange"}," "&amp;B503:C503&amp;" "))),"horror",IF(OR(ISNUMBER(SEARCH({" food "," kitchen "," yummy "," gourmet "," dining","bbq"}," "&amp;B503:C503&amp;" "))),"food"))))</f>
        <v>0</v>
      </c>
      <c r="E503" s="3">
        <v>10000</v>
      </c>
      <c r="F503" s="4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56"/>
        <v>0</v>
      </c>
      <c r="Q503">
        <f t="shared" si="57"/>
        <v>0</v>
      </c>
      <c r="R503" t="s">
        <v>8308</v>
      </c>
      <c r="S503" t="s">
        <v>8314</v>
      </c>
      <c r="T503" s="13">
        <f t="shared" si="58"/>
        <v>40703.234386574077</v>
      </c>
      <c r="U503" s="13">
        <f t="shared" si="59"/>
        <v>40733.234386574077</v>
      </c>
      <c r="V503">
        <f t="shared" si="60"/>
        <v>2011</v>
      </c>
      <c r="W503" t="str">
        <f t="shared" si="61"/>
        <v>animation</v>
      </c>
      <c r="X503" t="str">
        <f t="shared" si="62"/>
        <v>UnderFunded</v>
      </c>
      <c r="Y503" s="12" t="b">
        <f t="shared" si="63"/>
        <v>0</v>
      </c>
    </row>
    <row r="504" spans="1:25" ht="57.6" hidden="1">
      <c r="A504">
        <v>502</v>
      </c>
      <c r="B504" s="1" t="s">
        <v>503</v>
      </c>
      <c r="C504" s="1" t="s">
        <v>4612</v>
      </c>
      <c r="D504" s="21" t="b" cm="1">
        <f t="array" ref="D504">IF(OR(ISNUMBER(SEARCH({" COMEDY "," fun "," laugh ","hilarious"}," "&amp;B504:C504&amp;" "))),"Comedy",IF(OR(ISNUMBER(SEARCH({" sad "," thriller "," crime"," murder "," dark "," revenge "}," "&amp;B504:C504&amp;" "))),"thriller",IF(OR(ISNUMBER(SEARCH({" strange "," evil "," horror "," dark "," strange"}," "&amp;B504:C504&amp;" "))),"horror",IF(OR(ISNUMBER(SEARCH({" food "," kitchen "," yummy "," gourmet "," dining","bbq"}," "&amp;B504:C504&amp;" "))),"food"))))</f>
        <v>0</v>
      </c>
      <c r="E504" s="3">
        <v>20000</v>
      </c>
      <c r="F504" s="4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56"/>
        <v>1</v>
      </c>
      <c r="Q504">
        <f t="shared" si="57"/>
        <v>57.5</v>
      </c>
      <c r="R504" t="s">
        <v>8308</v>
      </c>
      <c r="S504" t="s">
        <v>8314</v>
      </c>
      <c r="T504" s="13">
        <f t="shared" si="58"/>
        <v>40956.553530092591</v>
      </c>
      <c r="U504" s="13">
        <f t="shared" si="59"/>
        <v>40986.511863425927</v>
      </c>
      <c r="V504">
        <f t="shared" si="60"/>
        <v>2012</v>
      </c>
      <c r="W504" t="str">
        <f t="shared" si="61"/>
        <v>animation</v>
      </c>
      <c r="X504" t="str">
        <f t="shared" si="62"/>
        <v>UnderFunded</v>
      </c>
      <c r="Y504" s="12" t="b">
        <f t="shared" si="63"/>
        <v>0</v>
      </c>
    </row>
    <row r="505" spans="1:25" ht="43.2" hidden="1">
      <c r="A505">
        <v>503</v>
      </c>
      <c r="B505" s="1" t="s">
        <v>504</v>
      </c>
      <c r="C505" s="1" t="s">
        <v>4613</v>
      </c>
      <c r="D505" s="21" t="b" cm="1">
        <f t="array" ref="D505">IF(OR(ISNUMBER(SEARCH({" COMEDY "," fun "," laugh ","hilarious"}," "&amp;B505:C505&amp;" "))),"Comedy",IF(OR(ISNUMBER(SEARCH({" sad "," thriller "," crime"," murder "," dark "," revenge "}," "&amp;B505:C505&amp;" "))),"thriller",IF(OR(ISNUMBER(SEARCH({" strange "," evil "," horror "," dark "," strange"}," "&amp;B505:C505&amp;" "))),"horror",IF(OR(ISNUMBER(SEARCH({" food "," kitchen "," yummy "," gourmet "," dining","bbq"}," "&amp;B505:C505&amp;" "))),"food"))))</f>
        <v>0</v>
      </c>
      <c r="E505" s="3">
        <v>6500</v>
      </c>
      <c r="F505" s="4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56"/>
        <v>2</v>
      </c>
      <c r="Q505">
        <f t="shared" si="57"/>
        <v>12.67</v>
      </c>
      <c r="R505" t="s">
        <v>8308</v>
      </c>
      <c r="S505" t="s">
        <v>8314</v>
      </c>
      <c r="T505" s="13">
        <f t="shared" si="58"/>
        <v>41991.526655092588</v>
      </c>
      <c r="U505" s="13">
        <f t="shared" si="59"/>
        <v>42021.526655092588</v>
      </c>
      <c r="V505">
        <f t="shared" si="60"/>
        <v>2014</v>
      </c>
      <c r="W505" t="str">
        <f t="shared" si="61"/>
        <v>animation</v>
      </c>
      <c r="X505" t="str">
        <f t="shared" si="62"/>
        <v>UnderFunded</v>
      </c>
      <c r="Y505" s="12" t="b">
        <f t="shared" si="63"/>
        <v>0</v>
      </c>
    </row>
    <row r="506" spans="1:25" ht="43.2" hidden="1">
      <c r="A506">
        <v>504</v>
      </c>
      <c r="B506" s="1" t="s">
        <v>505</v>
      </c>
      <c r="C506" s="1" t="s">
        <v>4614</v>
      </c>
      <c r="D506" s="21" t="b" cm="1">
        <f t="array" ref="D506">IF(OR(ISNUMBER(SEARCH({" COMEDY "," fun "," laugh ","hilarious"}," "&amp;B506:C506&amp;" "))),"Comedy",IF(OR(ISNUMBER(SEARCH({" sad "," thriller "," crime"," murder "," dark "," revenge "}," "&amp;B506:C506&amp;" "))),"thriller",IF(OR(ISNUMBER(SEARCH({" strange "," evil "," horror "," dark "," strange"}," "&amp;B506:C506&amp;" "))),"horror",IF(OR(ISNUMBER(SEARCH({" food "," kitchen "," yummy "," gourmet "," dining","bbq"}," "&amp;B506:C506&amp;" "))),"food"))))</f>
        <v>0</v>
      </c>
      <c r="E506" s="3">
        <v>24500</v>
      </c>
      <c r="F506" s="4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56"/>
        <v>1</v>
      </c>
      <c r="Q506">
        <f t="shared" si="57"/>
        <v>67</v>
      </c>
      <c r="R506" t="s">
        <v>8308</v>
      </c>
      <c r="S506" t="s">
        <v>8314</v>
      </c>
      <c r="T506" s="13">
        <f t="shared" si="58"/>
        <v>40949.98364583333</v>
      </c>
      <c r="U506" s="13">
        <f t="shared" si="59"/>
        <v>41009.941979166666</v>
      </c>
      <c r="V506">
        <f t="shared" si="60"/>
        <v>2012</v>
      </c>
      <c r="W506" t="str">
        <f t="shared" si="61"/>
        <v>animation</v>
      </c>
      <c r="X506" t="str">
        <f t="shared" si="62"/>
        <v>UnderFunded</v>
      </c>
      <c r="Y506" s="12" t="b">
        <f t="shared" si="63"/>
        <v>0</v>
      </c>
    </row>
    <row r="507" spans="1:25" ht="43.2" hidden="1">
      <c r="A507">
        <v>505</v>
      </c>
      <c r="B507" s="1" t="s">
        <v>506</v>
      </c>
      <c r="C507" s="1" t="s">
        <v>4615</v>
      </c>
      <c r="D507" s="21" t="b" cm="1">
        <f t="array" ref="D507">IF(OR(ISNUMBER(SEARCH({" COMEDY "," fun "," laugh ","hilarious"}," "&amp;B507:C507&amp;" "))),"Comedy",IF(OR(ISNUMBER(SEARCH({" sad "," thriller "," crime"," murder "," dark "," revenge "}," "&amp;B507:C507&amp;" "))),"thriller",IF(OR(ISNUMBER(SEARCH({" strange "," evil "," horror "," dark "," strange"}," "&amp;B507:C507&amp;" "))),"horror",IF(OR(ISNUMBER(SEARCH({" food "," kitchen "," yummy "," gourmet "," dining","bbq"}," "&amp;B507:C507&amp;" "))),"food"))))</f>
        <v>0</v>
      </c>
      <c r="E507" s="3">
        <v>12000</v>
      </c>
      <c r="F507" s="4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56"/>
        <v>0</v>
      </c>
      <c r="Q507">
        <f t="shared" si="57"/>
        <v>3.71</v>
      </c>
      <c r="R507" t="s">
        <v>8308</v>
      </c>
      <c r="S507" t="s">
        <v>8314</v>
      </c>
      <c r="T507" s="13">
        <f t="shared" si="58"/>
        <v>42318.098217592589</v>
      </c>
      <c r="U507" s="13">
        <f t="shared" si="59"/>
        <v>42363.098217592589</v>
      </c>
      <c r="V507">
        <f t="shared" si="60"/>
        <v>2015</v>
      </c>
      <c r="W507" t="str">
        <f t="shared" si="61"/>
        <v>animation</v>
      </c>
      <c r="X507" t="str">
        <f t="shared" si="62"/>
        <v>UnderFunded</v>
      </c>
      <c r="Y507" s="12" t="b">
        <f t="shared" si="63"/>
        <v>0</v>
      </c>
    </row>
    <row r="508" spans="1:25" ht="43.2" hidden="1">
      <c r="A508">
        <v>506</v>
      </c>
      <c r="B508" s="1" t="s">
        <v>507</v>
      </c>
      <c r="C508" s="1" t="s">
        <v>4616</v>
      </c>
      <c r="D508" s="21" t="b" cm="1">
        <f t="array" ref="D508">IF(OR(ISNUMBER(SEARCH({" COMEDY "," fun "," laugh ","hilarious"}," "&amp;B508:C508&amp;" "))),"Comedy",IF(OR(ISNUMBER(SEARCH({" sad "," thriller "," crime"," murder "," dark "," revenge "}," "&amp;B508:C508&amp;" "))),"thriller",IF(OR(ISNUMBER(SEARCH({" strange "," evil "," horror "," dark "," strange"}," "&amp;B508:C508&amp;" "))),"horror",IF(OR(ISNUMBER(SEARCH({" food "," kitchen "," yummy "," gourmet "," dining","bbq"}," "&amp;B508:C508&amp;" "))),"food"))))</f>
        <v>0</v>
      </c>
      <c r="E508" s="3">
        <v>200000</v>
      </c>
      <c r="F508" s="4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56"/>
        <v>0</v>
      </c>
      <c r="Q508">
        <f t="shared" si="57"/>
        <v>250</v>
      </c>
      <c r="R508" t="s">
        <v>8308</v>
      </c>
      <c r="S508" t="s">
        <v>8314</v>
      </c>
      <c r="T508" s="13">
        <f t="shared" si="58"/>
        <v>41466.552314814813</v>
      </c>
      <c r="U508" s="13">
        <f t="shared" si="59"/>
        <v>41496.552314814813</v>
      </c>
      <c r="V508">
        <f t="shared" si="60"/>
        <v>2013</v>
      </c>
      <c r="W508" t="str">
        <f t="shared" si="61"/>
        <v>animation</v>
      </c>
      <c r="X508" t="str">
        <f t="shared" si="62"/>
        <v>UnderFunded</v>
      </c>
      <c r="Y508" s="12" t="b">
        <f t="shared" si="63"/>
        <v>0</v>
      </c>
    </row>
    <row r="509" spans="1:25" ht="43.2" hidden="1">
      <c r="A509">
        <v>507</v>
      </c>
      <c r="B509" s="1" t="s">
        <v>508</v>
      </c>
      <c r="C509" s="1" t="s">
        <v>4617</v>
      </c>
      <c r="D509" s="21" t="b" cm="1">
        <f t="array" ref="D509">IF(OR(ISNUMBER(SEARCH({" COMEDY "," fun "," laugh ","hilarious"}," "&amp;B509:C509&amp;" "))),"Comedy",IF(OR(ISNUMBER(SEARCH({" sad "," thriller "," crime"," murder "," dark "," revenge "}," "&amp;B509:C509&amp;" "))),"thriller",IF(OR(ISNUMBER(SEARCH({" strange "," evil "," horror "," dark "," strange"}," "&amp;B509:C509&amp;" "))),"horror",IF(OR(ISNUMBER(SEARCH({" food "," kitchen "," yummy "," gourmet "," dining","bbq"}," "&amp;B509:C509&amp;" "))),"food"))))</f>
        <v>0</v>
      </c>
      <c r="E509" s="3">
        <v>20000</v>
      </c>
      <c r="F509" s="4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56"/>
        <v>3</v>
      </c>
      <c r="Q509">
        <f t="shared" si="57"/>
        <v>64</v>
      </c>
      <c r="R509" t="s">
        <v>8308</v>
      </c>
      <c r="S509" t="s">
        <v>8314</v>
      </c>
      <c r="T509" s="13">
        <f t="shared" si="58"/>
        <v>41156.958993055552</v>
      </c>
      <c r="U509" s="13">
        <f t="shared" si="59"/>
        <v>41201.958993055552</v>
      </c>
      <c r="V509">
        <f t="shared" si="60"/>
        <v>2012</v>
      </c>
      <c r="W509" t="str">
        <f t="shared" si="61"/>
        <v>animation</v>
      </c>
      <c r="X509" t="str">
        <f t="shared" si="62"/>
        <v>UnderFunded</v>
      </c>
      <c r="Y509" s="12" t="b">
        <f t="shared" si="63"/>
        <v>0</v>
      </c>
    </row>
    <row r="510" spans="1:25" ht="57.6" hidden="1">
      <c r="A510">
        <v>508</v>
      </c>
      <c r="B510" s="1" t="s">
        <v>509</v>
      </c>
      <c r="C510" s="1" t="s">
        <v>4618</v>
      </c>
      <c r="D510" s="21" t="b" cm="1">
        <f t="array" ref="D510">IF(OR(ISNUMBER(SEARCH({" COMEDY "," fun "," laugh ","hilarious"}," "&amp;B510:C510&amp;" "))),"Comedy",IF(OR(ISNUMBER(SEARCH({" sad "," thriller "," crime"," murder "," dark "," revenge "}," "&amp;B510:C510&amp;" "))),"thriller",IF(OR(ISNUMBER(SEARCH({" strange "," evil "," horror "," dark "," strange"}," "&amp;B510:C510&amp;" "))),"horror",IF(OR(ISNUMBER(SEARCH({" food "," kitchen "," yummy "," gourmet "," dining","bbq"}," "&amp;B510:C510&amp;" "))),"food"))))</f>
        <v>0</v>
      </c>
      <c r="E510" s="3">
        <v>50000</v>
      </c>
      <c r="F510" s="4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56"/>
        <v>1</v>
      </c>
      <c r="Q510">
        <f t="shared" si="57"/>
        <v>133.33000000000001</v>
      </c>
      <c r="R510" t="s">
        <v>8308</v>
      </c>
      <c r="S510" t="s">
        <v>8314</v>
      </c>
      <c r="T510" s="13">
        <f t="shared" si="58"/>
        <v>40995.024317129632</v>
      </c>
      <c r="U510" s="13">
        <f t="shared" si="59"/>
        <v>41054.593055555553</v>
      </c>
      <c r="V510">
        <f t="shared" si="60"/>
        <v>2012</v>
      </c>
      <c r="W510" t="str">
        <f t="shared" si="61"/>
        <v>animation</v>
      </c>
      <c r="X510" t="str">
        <f t="shared" si="62"/>
        <v>UnderFunded</v>
      </c>
      <c r="Y510" s="12" t="b">
        <f t="shared" si="63"/>
        <v>0</v>
      </c>
    </row>
    <row r="511" spans="1:25" ht="43.2" hidden="1">
      <c r="A511">
        <v>509</v>
      </c>
      <c r="B511" s="1" t="s">
        <v>510</v>
      </c>
      <c r="C511" s="1" t="s">
        <v>4619</v>
      </c>
      <c r="D511" s="21" t="b" cm="1">
        <f t="array" ref="D511">IF(OR(ISNUMBER(SEARCH({" COMEDY "," fun "," laugh ","hilarious"}," "&amp;B511:C511&amp;" "))),"Comedy",IF(OR(ISNUMBER(SEARCH({" sad "," thriller "," crime"," murder "," dark "," revenge "}," "&amp;B511:C511&amp;" "))),"thriller",IF(OR(ISNUMBER(SEARCH({" strange "," evil "," horror "," dark "," strange"}," "&amp;B511:C511&amp;" "))),"horror",IF(OR(ISNUMBER(SEARCH({" food "," kitchen "," yummy "," gourmet "," dining","bbq"}," "&amp;B511:C511&amp;" "))),"food"))))</f>
        <v>0</v>
      </c>
      <c r="E511" s="3">
        <v>5000</v>
      </c>
      <c r="F511" s="4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56"/>
        <v>0</v>
      </c>
      <c r="Q511">
        <f t="shared" si="57"/>
        <v>10</v>
      </c>
      <c r="R511" t="s">
        <v>8308</v>
      </c>
      <c r="S511" t="s">
        <v>8314</v>
      </c>
      <c r="T511" s="13">
        <f t="shared" si="58"/>
        <v>42153.631597222222</v>
      </c>
      <c r="U511" s="13">
        <f t="shared" si="59"/>
        <v>42183.631597222222</v>
      </c>
      <c r="V511">
        <f t="shared" si="60"/>
        <v>2015</v>
      </c>
      <c r="W511" t="str">
        <f t="shared" si="61"/>
        <v>animation</v>
      </c>
      <c r="X511" t="str">
        <f t="shared" si="62"/>
        <v>UnderFunded</v>
      </c>
      <c r="Y511" s="12" t="b">
        <f t="shared" si="63"/>
        <v>0</v>
      </c>
    </row>
    <row r="512" spans="1:25" ht="43.2" hidden="1">
      <c r="A512">
        <v>510</v>
      </c>
      <c r="B512" s="1" t="s">
        <v>511</v>
      </c>
      <c r="C512" s="1" t="s">
        <v>4620</v>
      </c>
      <c r="D512" s="21" t="b" cm="1">
        <f t="array" ref="D512">IF(OR(ISNUMBER(SEARCH({" COMEDY "," fun "," laugh ","hilarious"}," "&amp;B512:C512&amp;" "))),"Comedy",IF(OR(ISNUMBER(SEARCH({" sad "," thriller "," crime"," murder "," dark "," revenge "}," "&amp;B512:C512&amp;" "))),"thriller",IF(OR(ISNUMBER(SEARCH({" strange "," evil "," horror "," dark "," strange"}," "&amp;B512:C512&amp;" "))),"horror",IF(OR(ISNUMBER(SEARCH({" food "," kitchen "," yummy "," gourmet "," dining","bbq"}," "&amp;B512:C512&amp;" "))),"food"))))</f>
        <v>0</v>
      </c>
      <c r="E512" s="3">
        <v>14000</v>
      </c>
      <c r="F512" s="4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56"/>
        <v>0</v>
      </c>
      <c r="Q512">
        <f t="shared" si="57"/>
        <v>0</v>
      </c>
      <c r="R512" t="s">
        <v>8308</v>
      </c>
      <c r="S512" t="s">
        <v>8314</v>
      </c>
      <c r="T512" s="13">
        <f t="shared" si="58"/>
        <v>42400.176377314812</v>
      </c>
      <c r="U512" s="13">
        <f t="shared" si="59"/>
        <v>42430.176377314812</v>
      </c>
      <c r="V512">
        <f t="shared" si="60"/>
        <v>2016</v>
      </c>
      <c r="W512" t="str">
        <f t="shared" si="61"/>
        <v>animation</v>
      </c>
      <c r="X512" t="str">
        <f t="shared" si="62"/>
        <v>UnderFunded</v>
      </c>
      <c r="Y512" s="12" t="b">
        <f t="shared" si="63"/>
        <v>0</v>
      </c>
    </row>
    <row r="513" spans="1:25" ht="43.2" hidden="1">
      <c r="A513">
        <v>511</v>
      </c>
      <c r="B513" s="1" t="s">
        <v>512</v>
      </c>
      <c r="C513" s="1" t="s">
        <v>4621</v>
      </c>
      <c r="D513" s="21" t="b" cm="1">
        <f t="array" ref="D513">IF(OR(ISNUMBER(SEARCH({" COMEDY "," fun "," laugh ","hilarious"}," "&amp;B513:C513&amp;" "))),"Comedy",IF(OR(ISNUMBER(SEARCH({" sad "," thriller "," crime"," murder "," dark "," revenge "}," "&amp;B513:C513&amp;" "))),"thriller",IF(OR(ISNUMBER(SEARCH({" strange "," evil "," horror "," dark "," strange"}," "&amp;B513:C513&amp;" "))),"horror",IF(OR(ISNUMBER(SEARCH({" food "," kitchen "," yummy "," gourmet "," dining","bbq"}," "&amp;B513:C513&amp;" "))),"food"))))</f>
        <v>0</v>
      </c>
      <c r="E513" s="3">
        <v>5000</v>
      </c>
      <c r="F513" s="4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56"/>
        <v>3</v>
      </c>
      <c r="Q513">
        <f t="shared" si="57"/>
        <v>30</v>
      </c>
      <c r="R513" t="s">
        <v>8308</v>
      </c>
      <c r="S513" t="s">
        <v>8314</v>
      </c>
      <c r="T513" s="13">
        <f t="shared" si="58"/>
        <v>41340.303032407406</v>
      </c>
      <c r="U513" s="13">
        <f t="shared" si="59"/>
        <v>41370.261365740742</v>
      </c>
      <c r="V513">
        <f t="shared" si="60"/>
        <v>2013</v>
      </c>
      <c r="W513" t="str">
        <f t="shared" si="61"/>
        <v>animation</v>
      </c>
      <c r="X513" t="str">
        <f t="shared" si="62"/>
        <v>UnderFunded</v>
      </c>
      <c r="Y513" s="12" t="b">
        <f t="shared" si="63"/>
        <v>0</v>
      </c>
    </row>
    <row r="514" spans="1:25" ht="43.2" hidden="1">
      <c r="A514">
        <v>512</v>
      </c>
      <c r="B514" s="1" t="s">
        <v>513</v>
      </c>
      <c r="C514" s="1" t="s">
        <v>4622</v>
      </c>
      <c r="D514" s="21" t="b" cm="1">
        <f t="array" ref="D514">IF(OR(ISNUMBER(SEARCH({" COMEDY "," fun "," laugh ","hilarious"}," "&amp;B514:C514&amp;" "))),"Comedy",IF(OR(ISNUMBER(SEARCH({" sad "," thriller "," crime"," murder "," dark "," revenge "}," "&amp;B514:C514&amp;" "))),"thriller",IF(OR(ISNUMBER(SEARCH({" strange "," evil "," horror "," dark "," strange"}," "&amp;B514:C514&amp;" "))),"horror",IF(OR(ISNUMBER(SEARCH({" food "," kitchen "," yummy "," gourmet "," dining","bbq"}," "&amp;B514:C514&amp;" "))),"food"))))</f>
        <v>0</v>
      </c>
      <c r="E514" s="3">
        <v>8000</v>
      </c>
      <c r="F514" s="4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56"/>
        <v>0</v>
      </c>
      <c r="Q514">
        <f t="shared" si="57"/>
        <v>5.5</v>
      </c>
      <c r="R514" t="s">
        <v>8308</v>
      </c>
      <c r="S514" t="s">
        <v>8314</v>
      </c>
      <c r="T514" s="13">
        <f t="shared" si="58"/>
        <v>42649.742210648154</v>
      </c>
      <c r="U514" s="13">
        <f t="shared" si="59"/>
        <v>42694.783877314811</v>
      </c>
      <c r="V514">
        <f t="shared" si="60"/>
        <v>2016</v>
      </c>
      <c r="W514" t="str">
        <f t="shared" si="61"/>
        <v>animation</v>
      </c>
      <c r="X514" t="str">
        <f t="shared" si="62"/>
        <v>UnderFunded</v>
      </c>
      <c r="Y514" s="12" t="b">
        <f t="shared" si="63"/>
        <v>0</v>
      </c>
    </row>
    <row r="515" spans="1:25" ht="28.8" hidden="1">
      <c r="A515">
        <v>513</v>
      </c>
      <c r="B515" s="1" t="s">
        <v>514</v>
      </c>
      <c r="C515" s="1" t="s">
        <v>4623</v>
      </c>
      <c r="D515" s="21" t="b" cm="1">
        <f t="array" ref="D515">IF(OR(ISNUMBER(SEARCH({" COMEDY "," fun "," laugh ","hilarious"}," "&amp;B515:C515&amp;" "))),"Comedy",IF(OR(ISNUMBER(SEARCH({" sad "," thriller "," crime"," murder "," dark "," revenge "}," "&amp;B515:C515&amp;" "))),"thriller",IF(OR(ISNUMBER(SEARCH({" strange "," evil "," horror "," dark "," strange"}," "&amp;B515:C515&amp;" "))),"horror",IF(OR(ISNUMBER(SEARCH({" food "," kitchen "," yummy "," gourmet "," dining","bbq"}," "&amp;B515:C515&amp;" "))),"food"))))</f>
        <v>0</v>
      </c>
      <c r="E515" s="3">
        <v>50000</v>
      </c>
      <c r="F515" s="4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64">IFERROR(ROUND((F515/E515)*100,0),0)</f>
        <v>14</v>
      </c>
      <c r="Q515">
        <f t="shared" ref="Q515:Q578" si="65">IFERROR(ROUND(F515/M515,2),0)</f>
        <v>102.38</v>
      </c>
      <c r="R515" t="s">
        <v>8308</v>
      </c>
      <c r="S515" t="s">
        <v>8314</v>
      </c>
      <c r="T515" s="13">
        <f t="shared" ref="T515:T578" si="66">(((K515/60)/60)/24)+DATE(1970,1,1)</f>
        <v>42552.653993055559</v>
      </c>
      <c r="U515" s="13">
        <f t="shared" ref="U515:U578" si="67">(((J515/60)/60)/24)+DATE(1970,1,1)</f>
        <v>42597.291666666672</v>
      </c>
      <c r="V515">
        <f t="shared" ref="V515:V578" si="68">YEAR(T515)</f>
        <v>2016</v>
      </c>
      <c r="W515" t="str">
        <f t="shared" ref="W515:W578" si="69">IF(OR(S515="musical","space"),"Musical and Spaces",S515)</f>
        <v>animation</v>
      </c>
      <c r="X515" t="str">
        <f t="shared" ref="X515:X578" si="70">IF(P515-100&gt;0,"ExceededGoal","UnderFunded")</f>
        <v>UnderFunded</v>
      </c>
      <c r="Y515" s="12" t="b">
        <f t="shared" ref="Y515:Y578" si="71">IFERROR(IF(R515="theater",ROUND(F515/M515,2)),0)</f>
        <v>0</v>
      </c>
    </row>
    <row r="516" spans="1:25" ht="43.2" hidden="1">
      <c r="A516">
        <v>514</v>
      </c>
      <c r="B516" s="1" t="s">
        <v>515</v>
      </c>
      <c r="C516" s="1" t="s">
        <v>4624</v>
      </c>
      <c r="D516" s="21" t="b" cm="1">
        <f t="array" ref="D516">IF(OR(ISNUMBER(SEARCH({" COMEDY "," fun "," laugh ","hilarious"}," "&amp;B516:C516&amp;" "))),"Comedy",IF(OR(ISNUMBER(SEARCH({" sad "," thriller "," crime"," murder "," dark "," revenge "}," "&amp;B516:C516&amp;" "))),"thriller",IF(OR(ISNUMBER(SEARCH({" strange "," evil "," horror "," dark "," strange"}," "&amp;B516:C516&amp;" "))),"horror",IF(OR(ISNUMBER(SEARCH({" food "," kitchen "," yummy "," gourmet "," dining","bbq"}," "&amp;B516:C516&amp;" "))),"food"))))</f>
        <v>0</v>
      </c>
      <c r="E516" s="3">
        <v>1500</v>
      </c>
      <c r="F516" s="4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64"/>
        <v>3</v>
      </c>
      <c r="Q516">
        <f t="shared" si="65"/>
        <v>16.670000000000002</v>
      </c>
      <c r="R516" t="s">
        <v>8308</v>
      </c>
      <c r="S516" t="s">
        <v>8314</v>
      </c>
      <c r="T516" s="13">
        <f t="shared" si="66"/>
        <v>41830.613969907405</v>
      </c>
      <c r="U516" s="13">
        <f t="shared" si="67"/>
        <v>41860.613969907405</v>
      </c>
      <c r="V516">
        <f t="shared" si="68"/>
        <v>2014</v>
      </c>
      <c r="W516" t="str">
        <f t="shared" si="69"/>
        <v>animation</v>
      </c>
      <c r="X516" t="str">
        <f t="shared" si="70"/>
        <v>UnderFunded</v>
      </c>
      <c r="Y516" s="12" t="b">
        <f t="shared" si="71"/>
        <v>0</v>
      </c>
    </row>
    <row r="517" spans="1:25" ht="43.2" hidden="1">
      <c r="A517">
        <v>515</v>
      </c>
      <c r="B517" s="1" t="s">
        <v>516</v>
      </c>
      <c r="C517" s="1" t="s">
        <v>4625</v>
      </c>
      <c r="D517" s="21" t="b" cm="1">
        <f t="array" ref="D517">IF(OR(ISNUMBER(SEARCH({" COMEDY "," fun "," laugh ","hilarious"}," "&amp;B517:C517&amp;" "))),"Comedy",IF(OR(ISNUMBER(SEARCH({" sad "," thriller "," crime"," murder "," dark "," revenge "}," "&amp;B517:C517&amp;" "))),"thriller",IF(OR(ISNUMBER(SEARCH({" strange "," evil "," horror "," dark "," strange"}," "&amp;B517:C517&amp;" "))),"horror",IF(OR(ISNUMBER(SEARCH({" food "," kitchen "," yummy "," gourmet "," dining","bbq"}," "&amp;B517:C517&amp;" "))),"food"))))</f>
        <v>0</v>
      </c>
      <c r="E517" s="3">
        <v>97000</v>
      </c>
      <c r="F517" s="4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64"/>
        <v>25</v>
      </c>
      <c r="Q517">
        <f t="shared" si="65"/>
        <v>725.03</v>
      </c>
      <c r="R517" t="s">
        <v>8308</v>
      </c>
      <c r="S517" t="s">
        <v>8314</v>
      </c>
      <c r="T517" s="13">
        <f t="shared" si="66"/>
        <v>42327.490752314814</v>
      </c>
      <c r="U517" s="13">
        <f t="shared" si="67"/>
        <v>42367.490752314814</v>
      </c>
      <c r="V517">
        <f t="shared" si="68"/>
        <v>2015</v>
      </c>
      <c r="W517" t="str">
        <f t="shared" si="69"/>
        <v>animation</v>
      </c>
      <c r="X517" t="str">
        <f t="shared" si="70"/>
        <v>UnderFunded</v>
      </c>
      <c r="Y517" s="12" t="b">
        <f t="shared" si="71"/>
        <v>0</v>
      </c>
    </row>
    <row r="518" spans="1:25" ht="28.8" hidden="1">
      <c r="A518">
        <v>516</v>
      </c>
      <c r="B518" s="1" t="s">
        <v>517</v>
      </c>
      <c r="C518" s="1" t="s">
        <v>4626</v>
      </c>
      <c r="D518" s="21" t="b" cm="1">
        <f t="array" ref="D518">IF(OR(ISNUMBER(SEARCH({" COMEDY "," fun "," laugh ","hilarious"}," "&amp;B518:C518&amp;" "))),"Comedy",IF(OR(ISNUMBER(SEARCH({" sad "," thriller "," crime"," murder "," dark "," revenge "}," "&amp;B518:C518&amp;" "))),"thriller",IF(OR(ISNUMBER(SEARCH({" strange "," evil "," horror "," dark "," strange"}," "&amp;B518:C518&amp;" "))),"horror",IF(OR(ISNUMBER(SEARCH({" food "," kitchen "," yummy "," gourmet "," dining","bbq"}," "&amp;B518:C518&amp;" "))),"food"))))</f>
        <v>0</v>
      </c>
      <c r="E518" s="3">
        <v>5000</v>
      </c>
      <c r="F518" s="4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64"/>
        <v>0</v>
      </c>
      <c r="Q518">
        <f t="shared" si="65"/>
        <v>0</v>
      </c>
      <c r="R518" t="s">
        <v>8308</v>
      </c>
      <c r="S518" t="s">
        <v>8314</v>
      </c>
      <c r="T518" s="13">
        <f t="shared" si="66"/>
        <v>42091.778703703705</v>
      </c>
      <c r="U518" s="13">
        <f t="shared" si="67"/>
        <v>42151.778703703705</v>
      </c>
      <c r="V518">
        <f t="shared" si="68"/>
        <v>2015</v>
      </c>
      <c r="W518" t="str">
        <f t="shared" si="69"/>
        <v>animation</v>
      </c>
      <c r="X518" t="str">
        <f t="shared" si="70"/>
        <v>UnderFunded</v>
      </c>
      <c r="Y518" s="12" t="b">
        <f t="shared" si="71"/>
        <v>0</v>
      </c>
    </row>
    <row r="519" spans="1:25" ht="43.2" hidden="1">
      <c r="A519">
        <v>517</v>
      </c>
      <c r="B519" s="1" t="s">
        <v>518</v>
      </c>
      <c r="C519" s="1" t="s">
        <v>4627</v>
      </c>
      <c r="D519" s="21" t="str" cm="1">
        <f t="array" ref="D519">IF(OR(ISNUMBER(SEARCH({" COMEDY "," fun "," laugh ","hilarious"}," "&amp;B519:C519&amp;" "))),"Comedy",IF(OR(ISNUMBER(SEARCH({" sad "," thriller "," crime"," murder "," dark "," revenge "}," "&amp;B519:C519&amp;" "))),"thriller",IF(OR(ISNUMBER(SEARCH({" strange "," evil "," horror "," dark "," strange"}," "&amp;B519:C519&amp;" "))),"horror",IF(OR(ISNUMBER(SEARCH({" food "," kitchen "," yummy "," gourmet "," dining","bbq"}," "&amp;B519:C519&amp;" "))),"food"))))</f>
        <v>Comedy</v>
      </c>
      <c r="E519" s="3">
        <v>15000</v>
      </c>
      <c r="F519" s="4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64"/>
        <v>1</v>
      </c>
      <c r="Q519">
        <f t="shared" si="65"/>
        <v>68.33</v>
      </c>
      <c r="R519" t="s">
        <v>8308</v>
      </c>
      <c r="S519" t="s">
        <v>8314</v>
      </c>
      <c r="T519" s="13">
        <f t="shared" si="66"/>
        <v>42738.615289351852</v>
      </c>
      <c r="U519" s="13">
        <f t="shared" si="67"/>
        <v>42768.615289351852</v>
      </c>
      <c r="V519">
        <f t="shared" si="68"/>
        <v>2017</v>
      </c>
      <c r="W519" t="str">
        <f t="shared" si="69"/>
        <v>animation</v>
      </c>
      <c r="X519" t="str">
        <f t="shared" si="70"/>
        <v>UnderFunded</v>
      </c>
      <c r="Y519" s="12" t="b">
        <f t="shared" si="71"/>
        <v>0</v>
      </c>
    </row>
    <row r="520" spans="1:25" ht="43.2" hidden="1">
      <c r="A520">
        <v>518</v>
      </c>
      <c r="B520" s="1" t="s">
        <v>519</v>
      </c>
      <c r="C520" s="1" t="s">
        <v>4628</v>
      </c>
      <c r="D520" s="21" t="b" cm="1">
        <f t="array" ref="D520">IF(OR(ISNUMBER(SEARCH({" COMEDY "," fun "," laugh ","hilarious"}," "&amp;B520:C520&amp;" "))),"Comedy",IF(OR(ISNUMBER(SEARCH({" sad "," thriller "," crime"," murder "," dark "," revenge "}," "&amp;B520:C520&amp;" "))),"thriller",IF(OR(ISNUMBER(SEARCH({" strange "," evil "," horror "," dark "," strange"}," "&amp;B520:C520&amp;" "))),"horror",IF(OR(ISNUMBER(SEARCH({" food "," kitchen "," yummy "," gourmet "," dining","bbq"}," "&amp;B520:C520&amp;" "))),"food"))))</f>
        <v>0</v>
      </c>
      <c r="E520" s="3">
        <v>7175</v>
      </c>
      <c r="F520" s="4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64"/>
        <v>0</v>
      </c>
      <c r="Q520">
        <f t="shared" si="65"/>
        <v>0</v>
      </c>
      <c r="R520" t="s">
        <v>8308</v>
      </c>
      <c r="S520" t="s">
        <v>8314</v>
      </c>
      <c r="T520" s="13">
        <f t="shared" si="66"/>
        <v>42223.616018518514</v>
      </c>
      <c r="U520" s="13">
        <f t="shared" si="67"/>
        <v>42253.615277777775</v>
      </c>
      <c r="V520">
        <f t="shared" si="68"/>
        <v>2015</v>
      </c>
      <c r="W520" t="str">
        <f t="shared" si="69"/>
        <v>animation</v>
      </c>
      <c r="X520" t="str">
        <f t="shared" si="70"/>
        <v>UnderFunded</v>
      </c>
      <c r="Y520" s="12" t="b">
        <f t="shared" si="71"/>
        <v>0</v>
      </c>
    </row>
    <row r="521" spans="1:25" ht="43.2" hidden="1">
      <c r="A521">
        <v>519</v>
      </c>
      <c r="B521" s="1" t="s">
        <v>520</v>
      </c>
      <c r="C521" s="1" t="s">
        <v>4629</v>
      </c>
      <c r="D521" s="21" t="b" cm="1">
        <f t="array" ref="D521">IF(OR(ISNUMBER(SEARCH({" COMEDY "," fun "," laugh ","hilarious"}," "&amp;B521:C521&amp;" "))),"Comedy",IF(OR(ISNUMBER(SEARCH({" sad "," thriller "," crime"," murder "," dark "," revenge "}," "&amp;B521:C521&amp;" "))),"thriller",IF(OR(ISNUMBER(SEARCH({" strange "," evil "," horror "," dark "," strange"}," "&amp;B521:C521&amp;" "))),"horror",IF(OR(ISNUMBER(SEARCH({" food "," kitchen "," yummy "," gourmet "," dining","bbq"}," "&amp;B521:C521&amp;" "))),"food"))))</f>
        <v>0</v>
      </c>
      <c r="E521" s="3">
        <v>12001</v>
      </c>
      <c r="F521" s="4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64"/>
        <v>23</v>
      </c>
      <c r="Q521">
        <f t="shared" si="65"/>
        <v>39.229999999999997</v>
      </c>
      <c r="R521" t="s">
        <v>8308</v>
      </c>
      <c r="S521" t="s">
        <v>8314</v>
      </c>
      <c r="T521" s="13">
        <f t="shared" si="66"/>
        <v>41218.391446759262</v>
      </c>
      <c r="U521" s="13">
        <f t="shared" si="67"/>
        <v>41248.391446759262</v>
      </c>
      <c r="V521">
        <f t="shared" si="68"/>
        <v>2012</v>
      </c>
      <c r="W521" t="str">
        <f t="shared" si="69"/>
        <v>animation</v>
      </c>
      <c r="X521" t="str">
        <f t="shared" si="70"/>
        <v>UnderFunded</v>
      </c>
      <c r="Y521" s="12" t="b">
        <f t="shared" si="71"/>
        <v>0</v>
      </c>
    </row>
    <row r="522" spans="1:25" ht="43.2">
      <c r="A522">
        <v>520</v>
      </c>
      <c r="B522" s="1" t="s">
        <v>521</v>
      </c>
      <c r="C522" s="1" t="s">
        <v>4630</v>
      </c>
      <c r="D522" s="21" t="str" cm="1">
        <f t="array" ref="D522">IF(OR(ISNUMBER(SEARCH({" COMEDY "," fun "," laugh ","hilarious"}," "&amp;B522:C522&amp;" "))),"Comedy",IF(OR(ISNUMBER(SEARCH({" sad "," thriller "," crime"," murder "," dark "," revenge "}," "&amp;B522:C522&amp;" "))),"thriller",IF(OR(ISNUMBER(SEARCH({" strange "," evil "," horror "," dark "," strange"}," "&amp;B522:C522&amp;" "))),"horror",IF(OR(ISNUMBER(SEARCH({" food "," kitchen "," yummy "," gourmet "," dining","bbq"}," "&amp;B522:C522&amp;" "))),"food"))))</f>
        <v>thriller</v>
      </c>
      <c r="E522" s="3">
        <v>5000</v>
      </c>
      <c r="F522" s="4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64"/>
        <v>102</v>
      </c>
      <c r="Q522">
        <f t="shared" si="65"/>
        <v>150.15</v>
      </c>
      <c r="R522" t="s">
        <v>8315</v>
      </c>
      <c r="S522" t="s">
        <v>8316</v>
      </c>
      <c r="T522" s="13">
        <f t="shared" si="66"/>
        <v>42318.702094907407</v>
      </c>
      <c r="U522" s="13">
        <f t="shared" si="67"/>
        <v>42348.702094907407</v>
      </c>
      <c r="V522">
        <f t="shared" si="68"/>
        <v>2015</v>
      </c>
      <c r="W522" t="str">
        <f t="shared" si="69"/>
        <v>plays</v>
      </c>
      <c r="X522" t="str">
        <f t="shared" si="70"/>
        <v>ExceededGoal</v>
      </c>
      <c r="Y522" s="12">
        <f t="shared" si="71"/>
        <v>150.15</v>
      </c>
    </row>
    <row r="523" spans="1:25" ht="43.2">
      <c r="A523">
        <v>521</v>
      </c>
      <c r="B523" s="1" t="s">
        <v>522</v>
      </c>
      <c r="C523" s="1" t="s">
        <v>4631</v>
      </c>
      <c r="D523" s="21" t="b" cm="1">
        <f t="array" ref="D523">IF(OR(ISNUMBER(SEARCH({" COMEDY "," fun "," laugh ","hilarious"}," "&amp;B523:C523&amp;" "))),"Comedy",IF(OR(ISNUMBER(SEARCH({" sad "," thriller "," crime"," murder "," dark "," revenge "}," "&amp;B523:C523&amp;" "))),"thriller",IF(OR(ISNUMBER(SEARCH({" strange "," evil "," horror "," dark "," strange"}," "&amp;B523:C523&amp;" "))),"horror",IF(OR(ISNUMBER(SEARCH({" food "," kitchen "," yummy "," gourmet "," dining","bbq"}," "&amp;B523:C523&amp;" "))),"food"))))</f>
        <v>0</v>
      </c>
      <c r="E523" s="3">
        <v>5000</v>
      </c>
      <c r="F523" s="4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64"/>
        <v>105</v>
      </c>
      <c r="Q523">
        <f t="shared" si="65"/>
        <v>93.43</v>
      </c>
      <c r="R523" t="s">
        <v>8315</v>
      </c>
      <c r="S523" t="s">
        <v>8316</v>
      </c>
      <c r="T523" s="13">
        <f t="shared" si="66"/>
        <v>42646.092812499999</v>
      </c>
      <c r="U523" s="13">
        <f t="shared" si="67"/>
        <v>42675.207638888889</v>
      </c>
      <c r="V523">
        <f t="shared" si="68"/>
        <v>2016</v>
      </c>
      <c r="W523" t="str">
        <f t="shared" si="69"/>
        <v>plays</v>
      </c>
      <c r="X523" t="str">
        <f t="shared" si="70"/>
        <v>ExceededGoal</v>
      </c>
      <c r="Y523" s="12">
        <f t="shared" si="71"/>
        <v>93.43</v>
      </c>
    </row>
    <row r="524" spans="1:25" ht="43.2">
      <c r="A524">
        <v>522</v>
      </c>
      <c r="B524" s="1" t="s">
        <v>523</v>
      </c>
      <c r="C524" s="1" t="s">
        <v>4632</v>
      </c>
      <c r="D524" s="21" t="b" cm="1">
        <f t="array" ref="D524">IF(OR(ISNUMBER(SEARCH({" COMEDY "," fun "," laugh ","hilarious"}," "&amp;B524:C524&amp;" "))),"Comedy",IF(OR(ISNUMBER(SEARCH({" sad "," thriller "," crime"," murder "," dark "," revenge "}," "&amp;B524:C524&amp;" "))),"thriller",IF(OR(ISNUMBER(SEARCH({" strange "," evil "," horror "," dark "," strange"}," "&amp;B524:C524&amp;" "))),"horror",IF(OR(ISNUMBER(SEARCH({" food "," kitchen "," yummy "," gourmet "," dining","bbq"}," "&amp;B524:C524&amp;" "))),"food"))))</f>
        <v>0</v>
      </c>
      <c r="E524" s="3">
        <v>3000</v>
      </c>
      <c r="F524" s="4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64"/>
        <v>115</v>
      </c>
      <c r="Q524">
        <f t="shared" si="65"/>
        <v>110.97</v>
      </c>
      <c r="R524" t="s">
        <v>8315</v>
      </c>
      <c r="S524" t="s">
        <v>8316</v>
      </c>
      <c r="T524" s="13">
        <f t="shared" si="66"/>
        <v>42430.040798611109</v>
      </c>
      <c r="U524" s="13">
        <f t="shared" si="67"/>
        <v>42449.999131944445</v>
      </c>
      <c r="V524">
        <f t="shared" si="68"/>
        <v>2016</v>
      </c>
      <c r="W524" t="str">
        <f t="shared" si="69"/>
        <v>plays</v>
      </c>
      <c r="X524" t="str">
        <f t="shared" si="70"/>
        <v>ExceededGoal</v>
      </c>
      <c r="Y524" s="12">
        <f t="shared" si="71"/>
        <v>110.97</v>
      </c>
    </row>
    <row r="525" spans="1:25" ht="43.2">
      <c r="A525">
        <v>523</v>
      </c>
      <c r="B525" s="1" t="s">
        <v>524</v>
      </c>
      <c r="C525" s="1" t="s">
        <v>4633</v>
      </c>
      <c r="D525" s="21" t="b" cm="1">
        <f t="array" ref="D525">IF(OR(ISNUMBER(SEARCH({" COMEDY "," fun "," laugh ","hilarious"}," "&amp;B525:C525&amp;" "))),"Comedy",IF(OR(ISNUMBER(SEARCH({" sad "," thriller "," crime"," murder "," dark "," revenge "}," "&amp;B525:C525&amp;" "))),"thriller",IF(OR(ISNUMBER(SEARCH({" strange "," evil "," horror "," dark "," strange"}," "&amp;B525:C525&amp;" "))),"horror",IF(OR(ISNUMBER(SEARCH({" food "," kitchen "," yummy "," gourmet "," dining","bbq"}," "&amp;B525:C525&amp;" "))),"food"))))</f>
        <v>0</v>
      </c>
      <c r="E525" s="3">
        <v>5000</v>
      </c>
      <c r="F525" s="4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64"/>
        <v>121</v>
      </c>
      <c r="Q525">
        <f t="shared" si="65"/>
        <v>71.790000000000006</v>
      </c>
      <c r="R525" t="s">
        <v>8315</v>
      </c>
      <c r="S525" t="s">
        <v>8316</v>
      </c>
      <c r="T525" s="13">
        <f t="shared" si="66"/>
        <v>42238.13282407407</v>
      </c>
      <c r="U525" s="13">
        <f t="shared" si="67"/>
        <v>42268.13282407407</v>
      </c>
      <c r="V525">
        <f t="shared" si="68"/>
        <v>2015</v>
      </c>
      <c r="W525" t="str">
        <f t="shared" si="69"/>
        <v>plays</v>
      </c>
      <c r="X525" t="str">
        <f t="shared" si="70"/>
        <v>ExceededGoal</v>
      </c>
      <c r="Y525" s="12">
        <f t="shared" si="71"/>
        <v>71.790000000000006</v>
      </c>
    </row>
    <row r="526" spans="1:25" ht="43.2">
      <c r="A526">
        <v>524</v>
      </c>
      <c r="B526" s="1" t="s">
        <v>525</v>
      </c>
      <c r="C526" s="1" t="s">
        <v>4634</v>
      </c>
      <c r="D526" s="21" t="b" cm="1">
        <f t="array" ref="D526">IF(OR(ISNUMBER(SEARCH({" COMEDY "," fun "," laugh ","hilarious"}," "&amp;B526:C526&amp;" "))),"Comedy",IF(OR(ISNUMBER(SEARCH({" sad "," thriller "," crime"," murder "," dark "," revenge "}," "&amp;B526:C526&amp;" "))),"thriller",IF(OR(ISNUMBER(SEARCH({" strange "," evil "," horror "," dark "," strange"}," "&amp;B526:C526&amp;" "))),"horror",IF(OR(ISNUMBER(SEARCH({" food "," kitchen "," yummy "," gourmet "," dining","bbq"}," "&amp;B526:C526&amp;" "))),"food"))))</f>
        <v>0</v>
      </c>
      <c r="E526" s="3">
        <v>3500</v>
      </c>
      <c r="F526" s="4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64"/>
        <v>109</v>
      </c>
      <c r="Q526">
        <f t="shared" si="65"/>
        <v>29.26</v>
      </c>
      <c r="R526" t="s">
        <v>8315</v>
      </c>
      <c r="S526" t="s">
        <v>8316</v>
      </c>
      <c r="T526" s="13">
        <f t="shared" si="66"/>
        <v>42492.717233796298</v>
      </c>
      <c r="U526" s="13">
        <f t="shared" si="67"/>
        <v>42522.717233796298</v>
      </c>
      <c r="V526">
        <f t="shared" si="68"/>
        <v>2016</v>
      </c>
      <c r="W526" t="str">
        <f t="shared" si="69"/>
        <v>plays</v>
      </c>
      <c r="X526" t="str">
        <f t="shared" si="70"/>
        <v>ExceededGoal</v>
      </c>
      <c r="Y526" s="12">
        <f t="shared" si="71"/>
        <v>29.26</v>
      </c>
    </row>
    <row r="527" spans="1:25" ht="57.6">
      <c r="A527">
        <v>525</v>
      </c>
      <c r="B527" s="1" t="s">
        <v>526</v>
      </c>
      <c r="C527" s="1" t="s">
        <v>4635</v>
      </c>
      <c r="D527" s="21" t="b" cm="1">
        <f t="array" ref="D527">IF(OR(ISNUMBER(SEARCH({" COMEDY "," fun "," laugh ","hilarious"}," "&amp;B527:C527&amp;" "))),"Comedy",IF(OR(ISNUMBER(SEARCH({" sad "," thriller "," crime"," murder "," dark "," revenge "}," "&amp;B527:C527&amp;" "))),"thriller",IF(OR(ISNUMBER(SEARCH({" strange "," evil "," horror "," dark "," strange"}," "&amp;B527:C527&amp;" "))),"horror",IF(OR(ISNUMBER(SEARCH({" food "," kitchen "," yummy "," gourmet "," dining","bbq"}," "&amp;B527:C527&amp;" "))),"food"))))</f>
        <v>0</v>
      </c>
      <c r="E527" s="3">
        <v>12000</v>
      </c>
      <c r="F527" s="4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64"/>
        <v>100</v>
      </c>
      <c r="Q527">
        <f t="shared" si="65"/>
        <v>1000</v>
      </c>
      <c r="R527" t="s">
        <v>8315</v>
      </c>
      <c r="S527" t="s">
        <v>8316</v>
      </c>
      <c r="T527" s="13">
        <f t="shared" si="66"/>
        <v>41850.400937500002</v>
      </c>
      <c r="U527" s="13">
        <f t="shared" si="67"/>
        <v>41895.400937500002</v>
      </c>
      <c r="V527">
        <f t="shared" si="68"/>
        <v>2014</v>
      </c>
      <c r="W527" t="str">
        <f t="shared" si="69"/>
        <v>plays</v>
      </c>
      <c r="X527" t="str">
        <f t="shared" si="70"/>
        <v>UnderFunded</v>
      </c>
      <c r="Y527" s="12">
        <f t="shared" si="71"/>
        <v>1000</v>
      </c>
    </row>
    <row r="528" spans="1:25" ht="43.2">
      <c r="A528">
        <v>526</v>
      </c>
      <c r="B528" s="1" t="s">
        <v>527</v>
      </c>
      <c r="C528" s="1" t="s">
        <v>4636</v>
      </c>
      <c r="D528" s="21" t="b" cm="1">
        <f t="array" ref="D528">IF(OR(ISNUMBER(SEARCH({" COMEDY "," fun "," laugh ","hilarious"}," "&amp;B528:C528&amp;" "))),"Comedy",IF(OR(ISNUMBER(SEARCH({" sad "," thriller "," crime"," murder "," dark "," revenge "}," "&amp;B528:C528&amp;" "))),"thriller",IF(OR(ISNUMBER(SEARCH({" strange "," evil "," horror "," dark "," strange"}," "&amp;B528:C528&amp;" "))),"horror",IF(OR(ISNUMBER(SEARCH({" food "," kitchen "," yummy "," gourmet "," dining","bbq"}," "&amp;B528:C528&amp;" "))),"food"))))</f>
        <v>0</v>
      </c>
      <c r="E528" s="3">
        <v>1500</v>
      </c>
      <c r="F528" s="4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64"/>
        <v>114</v>
      </c>
      <c r="Q528">
        <f t="shared" si="65"/>
        <v>74.349999999999994</v>
      </c>
      <c r="R528" t="s">
        <v>8315</v>
      </c>
      <c r="S528" t="s">
        <v>8316</v>
      </c>
      <c r="T528" s="13">
        <f t="shared" si="66"/>
        <v>42192.591944444444</v>
      </c>
      <c r="U528" s="13">
        <f t="shared" si="67"/>
        <v>42223.708333333328</v>
      </c>
      <c r="V528">
        <f t="shared" si="68"/>
        <v>2015</v>
      </c>
      <c r="W528" t="str">
        <f t="shared" si="69"/>
        <v>plays</v>
      </c>
      <c r="X528" t="str">
        <f t="shared" si="70"/>
        <v>ExceededGoal</v>
      </c>
      <c r="Y528" s="12">
        <f t="shared" si="71"/>
        <v>74.349999999999994</v>
      </c>
    </row>
    <row r="529" spans="1:25" ht="57.6">
      <c r="A529">
        <v>527</v>
      </c>
      <c r="B529" s="1" t="s">
        <v>528</v>
      </c>
      <c r="C529" s="1" t="s">
        <v>4637</v>
      </c>
      <c r="D529" s="21" t="b" cm="1">
        <f t="array" ref="D529">IF(OR(ISNUMBER(SEARCH({" COMEDY "," fun "," laugh ","hilarious"}," "&amp;B529:C529&amp;" "))),"Comedy",IF(OR(ISNUMBER(SEARCH({" sad "," thriller "," crime"," murder "," dark "," revenge "}," "&amp;B529:C529&amp;" "))),"thriller",IF(OR(ISNUMBER(SEARCH({" strange "," evil "," horror "," dark "," strange"}," "&amp;B529:C529&amp;" "))),"horror",IF(OR(ISNUMBER(SEARCH({" food "," kitchen "," yummy "," gourmet "," dining","bbq"}," "&amp;B529:C529&amp;" "))),"food"))))</f>
        <v>0</v>
      </c>
      <c r="E529" s="3">
        <v>10000</v>
      </c>
      <c r="F529" s="4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64"/>
        <v>101</v>
      </c>
      <c r="Q529">
        <f t="shared" si="65"/>
        <v>63.83</v>
      </c>
      <c r="R529" t="s">
        <v>8315</v>
      </c>
      <c r="S529" t="s">
        <v>8316</v>
      </c>
      <c r="T529" s="13">
        <f t="shared" si="66"/>
        <v>42753.205625000002</v>
      </c>
      <c r="U529" s="13">
        <f t="shared" si="67"/>
        <v>42783.670138888891</v>
      </c>
      <c r="V529">
        <f t="shared" si="68"/>
        <v>2017</v>
      </c>
      <c r="W529" t="str">
        <f t="shared" si="69"/>
        <v>plays</v>
      </c>
      <c r="X529" t="str">
        <f t="shared" si="70"/>
        <v>ExceededGoal</v>
      </c>
      <c r="Y529" s="12">
        <f t="shared" si="71"/>
        <v>63.83</v>
      </c>
    </row>
    <row r="530" spans="1:25" ht="28.8">
      <c r="A530">
        <v>528</v>
      </c>
      <c r="B530" s="1" t="s">
        <v>529</v>
      </c>
      <c r="C530" s="1" t="s">
        <v>4638</v>
      </c>
      <c r="D530" s="21" t="b" cm="1">
        <f t="array" ref="D530">IF(OR(ISNUMBER(SEARCH({" COMEDY "," fun "," laugh ","hilarious"}," "&amp;B530:C530&amp;" "))),"Comedy",IF(OR(ISNUMBER(SEARCH({" sad "," thriller "," crime"," murder "," dark "," revenge "}," "&amp;B530:C530&amp;" "))),"thriller",IF(OR(ISNUMBER(SEARCH({" strange "," evil "," horror "," dark "," strange"}," "&amp;B530:C530&amp;" "))),"horror",IF(OR(ISNUMBER(SEARCH({" food "," kitchen "," yummy "," gourmet "," dining","bbq"}," "&amp;B530:C530&amp;" "))),"food"))))</f>
        <v>0</v>
      </c>
      <c r="E530" s="3">
        <v>1150</v>
      </c>
      <c r="F530" s="4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64"/>
        <v>116</v>
      </c>
      <c r="Q530">
        <f t="shared" si="65"/>
        <v>44.33</v>
      </c>
      <c r="R530" t="s">
        <v>8315</v>
      </c>
      <c r="S530" t="s">
        <v>8316</v>
      </c>
      <c r="T530" s="13">
        <f t="shared" si="66"/>
        <v>42155.920219907406</v>
      </c>
      <c r="U530" s="13">
        <f t="shared" si="67"/>
        <v>42176.888888888891</v>
      </c>
      <c r="V530">
        <f t="shared" si="68"/>
        <v>2015</v>
      </c>
      <c r="W530" t="str">
        <f t="shared" si="69"/>
        <v>plays</v>
      </c>
      <c r="X530" t="str">
        <f t="shared" si="70"/>
        <v>ExceededGoal</v>
      </c>
      <c r="Y530" s="12">
        <f t="shared" si="71"/>
        <v>44.33</v>
      </c>
    </row>
    <row r="531" spans="1:25" ht="43.2">
      <c r="A531">
        <v>529</v>
      </c>
      <c r="B531" s="1" t="s">
        <v>530</v>
      </c>
      <c r="C531" s="1" t="s">
        <v>4639</v>
      </c>
      <c r="D531" s="21" t="b" cm="1">
        <f t="array" ref="D531">IF(OR(ISNUMBER(SEARCH({" COMEDY "," fun "," laugh ","hilarious"}," "&amp;B531:C531&amp;" "))),"Comedy",IF(OR(ISNUMBER(SEARCH({" sad "," thriller "," crime"," murder "," dark "," revenge "}," "&amp;B531:C531&amp;" "))),"thriller",IF(OR(ISNUMBER(SEARCH({" strange "," evil "," horror "," dark "," strange"}," "&amp;B531:C531&amp;" "))),"horror",IF(OR(ISNUMBER(SEARCH({" food "," kitchen "," yummy "," gourmet "," dining","bbq"}," "&amp;B531:C531&amp;" "))),"food"))))</f>
        <v>0</v>
      </c>
      <c r="E531" s="3">
        <v>1200</v>
      </c>
      <c r="F531" s="4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64"/>
        <v>130</v>
      </c>
      <c r="Q531">
        <f t="shared" si="65"/>
        <v>86.94</v>
      </c>
      <c r="R531" t="s">
        <v>8315</v>
      </c>
      <c r="S531" t="s">
        <v>8316</v>
      </c>
      <c r="T531" s="13">
        <f t="shared" si="66"/>
        <v>42725.031180555554</v>
      </c>
      <c r="U531" s="13">
        <f t="shared" si="67"/>
        <v>42746.208333333328</v>
      </c>
      <c r="V531">
        <f t="shared" si="68"/>
        <v>2016</v>
      </c>
      <c r="W531" t="str">
        <f t="shared" si="69"/>
        <v>plays</v>
      </c>
      <c r="X531" t="str">
        <f t="shared" si="70"/>
        <v>ExceededGoal</v>
      </c>
      <c r="Y531" s="12">
        <f t="shared" si="71"/>
        <v>86.94</v>
      </c>
    </row>
    <row r="532" spans="1:25" ht="43.2">
      <c r="A532">
        <v>530</v>
      </c>
      <c r="B532" s="1" t="s">
        <v>531</v>
      </c>
      <c r="C532" s="1" t="s">
        <v>4640</v>
      </c>
      <c r="D532" s="21" t="b" cm="1">
        <f t="array" ref="D532">IF(OR(ISNUMBER(SEARCH({" COMEDY "," fun "," laugh ","hilarious"}," "&amp;B532:C532&amp;" "))),"Comedy",IF(OR(ISNUMBER(SEARCH({" sad "," thriller "," crime"," murder "," dark "," revenge "}," "&amp;B532:C532&amp;" "))),"thriller",IF(OR(ISNUMBER(SEARCH({" strange "," evil "," horror "," dark "," strange"}," "&amp;B532:C532&amp;" "))),"horror",IF(OR(ISNUMBER(SEARCH({" food "," kitchen "," yummy "," gourmet "," dining","bbq"}," "&amp;B532:C532&amp;" "))),"food"))))</f>
        <v>0</v>
      </c>
      <c r="E532" s="3">
        <v>3405</v>
      </c>
      <c r="F532" s="4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64"/>
        <v>108</v>
      </c>
      <c r="Q532">
        <f t="shared" si="65"/>
        <v>126.55</v>
      </c>
      <c r="R532" t="s">
        <v>8315</v>
      </c>
      <c r="S532" t="s">
        <v>8316</v>
      </c>
      <c r="T532" s="13">
        <f t="shared" si="66"/>
        <v>42157.591064814813</v>
      </c>
      <c r="U532" s="13">
        <f t="shared" si="67"/>
        <v>42179.083333333328</v>
      </c>
      <c r="V532">
        <f t="shared" si="68"/>
        <v>2015</v>
      </c>
      <c r="W532" t="str">
        <f t="shared" si="69"/>
        <v>plays</v>
      </c>
      <c r="X532" t="str">
        <f t="shared" si="70"/>
        <v>ExceededGoal</v>
      </c>
      <c r="Y532" s="12">
        <f t="shared" si="71"/>
        <v>126.55</v>
      </c>
    </row>
    <row r="533" spans="1:25" ht="43.2">
      <c r="A533">
        <v>531</v>
      </c>
      <c r="B533" s="1" t="s">
        <v>532</v>
      </c>
      <c r="C533" s="1" t="s">
        <v>4641</v>
      </c>
      <c r="D533" s="21" t="b" cm="1">
        <f t="array" ref="D533">IF(OR(ISNUMBER(SEARCH({" COMEDY "," fun "," laugh ","hilarious"}," "&amp;B533:C533&amp;" "))),"Comedy",IF(OR(ISNUMBER(SEARCH({" sad "," thriller "," crime"," murder "," dark "," revenge "}," "&amp;B533:C533&amp;" "))),"thriller",IF(OR(ISNUMBER(SEARCH({" strange "," evil "," horror "," dark "," strange"}," "&amp;B533:C533&amp;" "))),"horror",IF(OR(ISNUMBER(SEARCH({" food "," kitchen "," yummy "," gourmet "," dining","bbq"}," "&amp;B533:C533&amp;" "))),"food"))))</f>
        <v>0</v>
      </c>
      <c r="E533" s="3">
        <v>4000</v>
      </c>
      <c r="F533" s="4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64"/>
        <v>100</v>
      </c>
      <c r="Q533">
        <f t="shared" si="65"/>
        <v>129.03</v>
      </c>
      <c r="R533" t="s">
        <v>8315</v>
      </c>
      <c r="S533" t="s">
        <v>8316</v>
      </c>
      <c r="T533" s="13">
        <f t="shared" si="66"/>
        <v>42676.065150462964</v>
      </c>
      <c r="U533" s="13">
        <f t="shared" si="67"/>
        <v>42721.290972222225</v>
      </c>
      <c r="V533">
        <f t="shared" si="68"/>
        <v>2016</v>
      </c>
      <c r="W533" t="str">
        <f t="shared" si="69"/>
        <v>plays</v>
      </c>
      <c r="X533" t="str">
        <f t="shared" si="70"/>
        <v>UnderFunded</v>
      </c>
      <c r="Y533" s="12">
        <f t="shared" si="71"/>
        <v>129.03</v>
      </c>
    </row>
    <row r="534" spans="1:25" ht="43.2">
      <c r="A534">
        <v>532</v>
      </c>
      <c r="B534" s="1" t="s">
        <v>533</v>
      </c>
      <c r="C534" s="1" t="s">
        <v>4642</v>
      </c>
      <c r="D534" s="21" t="b" cm="1">
        <f t="array" ref="D534">IF(OR(ISNUMBER(SEARCH({" COMEDY "," fun "," laugh ","hilarious"}," "&amp;B534:C534&amp;" "))),"Comedy",IF(OR(ISNUMBER(SEARCH({" sad "," thriller "," crime"," murder "," dark "," revenge "}," "&amp;B534:C534&amp;" "))),"thriller",IF(OR(ISNUMBER(SEARCH({" strange "," evil "," horror "," dark "," strange"}," "&amp;B534:C534&amp;" "))),"horror",IF(OR(ISNUMBER(SEARCH({" food "," kitchen "," yummy "," gourmet "," dining","bbq"}," "&amp;B534:C534&amp;" "))),"food"))))</f>
        <v>0</v>
      </c>
      <c r="E534" s="3">
        <v>10000</v>
      </c>
      <c r="F534" s="4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64"/>
        <v>123</v>
      </c>
      <c r="Q534">
        <f t="shared" si="65"/>
        <v>71.239999999999995</v>
      </c>
      <c r="R534" t="s">
        <v>8315</v>
      </c>
      <c r="S534" t="s">
        <v>8316</v>
      </c>
      <c r="T534" s="13">
        <f t="shared" si="66"/>
        <v>42473.007037037038</v>
      </c>
      <c r="U534" s="13">
        <f t="shared" si="67"/>
        <v>42503.007037037038</v>
      </c>
      <c r="V534">
        <f t="shared" si="68"/>
        <v>2016</v>
      </c>
      <c r="W534" t="str">
        <f t="shared" si="69"/>
        <v>plays</v>
      </c>
      <c r="X534" t="str">
        <f t="shared" si="70"/>
        <v>ExceededGoal</v>
      </c>
      <c r="Y534" s="12">
        <f t="shared" si="71"/>
        <v>71.239999999999995</v>
      </c>
    </row>
    <row r="535" spans="1:25" ht="43.2">
      <c r="A535">
        <v>533</v>
      </c>
      <c r="B535" s="1" t="s">
        <v>534</v>
      </c>
      <c r="C535" s="1" t="s">
        <v>4643</v>
      </c>
      <c r="D535" s="21" t="b" cm="1">
        <f t="array" ref="D535">IF(OR(ISNUMBER(SEARCH({" COMEDY "," fun "," laugh ","hilarious"}," "&amp;B535:C535&amp;" "))),"Comedy",IF(OR(ISNUMBER(SEARCH({" sad "," thriller "," crime"," murder "," dark "," revenge "}," "&amp;B535:C535&amp;" "))),"thriller",IF(OR(ISNUMBER(SEARCH({" strange "," evil "," horror "," dark "," strange"}," "&amp;B535:C535&amp;" "))),"horror",IF(OR(ISNUMBER(SEARCH({" food "," kitchen "," yummy "," gourmet "," dining","bbq"}," "&amp;B535:C535&amp;" "))),"food"))))</f>
        <v>0</v>
      </c>
      <c r="E535" s="3">
        <v>2000</v>
      </c>
      <c r="F535" s="4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64"/>
        <v>100</v>
      </c>
      <c r="Q535">
        <f t="shared" si="65"/>
        <v>117.88</v>
      </c>
      <c r="R535" t="s">
        <v>8315</v>
      </c>
      <c r="S535" t="s">
        <v>8316</v>
      </c>
      <c r="T535" s="13">
        <f t="shared" si="66"/>
        <v>42482.43478009259</v>
      </c>
      <c r="U535" s="13">
        <f t="shared" si="67"/>
        <v>42506.43478009259</v>
      </c>
      <c r="V535">
        <f t="shared" si="68"/>
        <v>2016</v>
      </c>
      <c r="W535" t="str">
        <f t="shared" si="69"/>
        <v>plays</v>
      </c>
      <c r="X535" t="str">
        <f t="shared" si="70"/>
        <v>UnderFunded</v>
      </c>
      <c r="Y535" s="12">
        <f t="shared" si="71"/>
        <v>117.88</v>
      </c>
    </row>
    <row r="536" spans="1:25" ht="43.2">
      <c r="A536">
        <v>534</v>
      </c>
      <c r="B536" s="1" t="s">
        <v>535</v>
      </c>
      <c r="C536" s="1" t="s">
        <v>4644</v>
      </c>
      <c r="D536" s="21" t="b" cm="1">
        <f t="array" ref="D536">IF(OR(ISNUMBER(SEARCH({" COMEDY "," fun "," laugh ","hilarious"}," "&amp;B536:C536&amp;" "))),"Comedy",IF(OR(ISNUMBER(SEARCH({" sad "," thriller "," crime"," murder "," dark "," revenge "}," "&amp;B536:C536&amp;" "))),"thriller",IF(OR(ISNUMBER(SEARCH({" strange "," evil "," horror "," dark "," strange"}," "&amp;B536:C536&amp;" "))),"horror",IF(OR(ISNUMBER(SEARCH({" food "," kitchen "," yummy "," gourmet "," dining","bbq"}," "&amp;B536:C536&amp;" "))),"food"))))</f>
        <v>0</v>
      </c>
      <c r="E536" s="3">
        <v>15000</v>
      </c>
      <c r="F536" s="4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64"/>
        <v>105</v>
      </c>
      <c r="Q536">
        <f t="shared" si="65"/>
        <v>327.08</v>
      </c>
      <c r="R536" t="s">
        <v>8315</v>
      </c>
      <c r="S536" t="s">
        <v>8316</v>
      </c>
      <c r="T536" s="13">
        <f t="shared" si="66"/>
        <v>42270.810995370368</v>
      </c>
      <c r="U536" s="13">
        <f t="shared" si="67"/>
        <v>42309.958333333328</v>
      </c>
      <c r="V536">
        <f t="shared" si="68"/>
        <v>2015</v>
      </c>
      <c r="W536" t="str">
        <f t="shared" si="69"/>
        <v>plays</v>
      </c>
      <c r="X536" t="str">
        <f t="shared" si="70"/>
        <v>ExceededGoal</v>
      </c>
      <c r="Y536" s="12">
        <f t="shared" si="71"/>
        <v>327.08</v>
      </c>
    </row>
    <row r="537" spans="1:25" ht="43.2">
      <c r="A537">
        <v>535</v>
      </c>
      <c r="B537" s="1" t="s">
        <v>536</v>
      </c>
      <c r="C537" s="1" t="s">
        <v>4645</v>
      </c>
      <c r="D537" s="21" t="b" cm="1">
        <f t="array" ref="D537">IF(OR(ISNUMBER(SEARCH({" COMEDY "," fun "," laugh ","hilarious"}," "&amp;B537:C537&amp;" "))),"Comedy",IF(OR(ISNUMBER(SEARCH({" sad "," thriller "," crime"," murder "," dark "," revenge "}," "&amp;B537:C537&amp;" "))),"thriller",IF(OR(ISNUMBER(SEARCH({" strange "," evil "," horror "," dark "," strange"}," "&amp;B537:C537&amp;" "))),"horror",IF(OR(ISNUMBER(SEARCH({" food "," kitchen "," yummy "," gourmet "," dining","bbq"}," "&amp;B537:C537&amp;" "))),"food"))))</f>
        <v>0</v>
      </c>
      <c r="E537" s="3">
        <v>2000</v>
      </c>
      <c r="F537" s="4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64"/>
        <v>103</v>
      </c>
      <c r="Q537">
        <f t="shared" si="65"/>
        <v>34.75</v>
      </c>
      <c r="R537" t="s">
        <v>8315</v>
      </c>
      <c r="S537" t="s">
        <v>8316</v>
      </c>
      <c r="T537" s="13">
        <f t="shared" si="66"/>
        <v>42711.545196759253</v>
      </c>
      <c r="U537" s="13">
        <f t="shared" si="67"/>
        <v>42741.545196759253</v>
      </c>
      <c r="V537">
        <f t="shared" si="68"/>
        <v>2016</v>
      </c>
      <c r="W537" t="str">
        <f t="shared" si="69"/>
        <v>plays</v>
      </c>
      <c r="X537" t="str">
        <f t="shared" si="70"/>
        <v>ExceededGoal</v>
      </c>
      <c r="Y537" s="12">
        <f t="shared" si="71"/>
        <v>34.75</v>
      </c>
    </row>
    <row r="538" spans="1:25" ht="57.6">
      <c r="A538">
        <v>536</v>
      </c>
      <c r="B538" s="1" t="s">
        <v>537</v>
      </c>
      <c r="C538" s="1" t="s">
        <v>4646</v>
      </c>
      <c r="D538" s="21" t="b" cm="1">
        <f t="array" ref="D538">IF(OR(ISNUMBER(SEARCH({" COMEDY "," fun "," laugh ","hilarious"}," "&amp;B538:C538&amp;" "))),"Comedy",IF(OR(ISNUMBER(SEARCH({" sad "," thriller "," crime"," murder "," dark "," revenge "}," "&amp;B538:C538&amp;" "))),"thriller",IF(OR(ISNUMBER(SEARCH({" strange "," evil "," horror "," dark "," strange"}," "&amp;B538:C538&amp;" "))),"horror",IF(OR(ISNUMBER(SEARCH({" food "," kitchen "," yummy "," gourmet "," dining","bbq"}," "&amp;B538:C538&amp;" "))),"food"))))</f>
        <v>0</v>
      </c>
      <c r="E538" s="3">
        <v>3300</v>
      </c>
      <c r="F538" s="4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64"/>
        <v>118</v>
      </c>
      <c r="Q538">
        <f t="shared" si="65"/>
        <v>100.06</v>
      </c>
      <c r="R538" t="s">
        <v>8315</v>
      </c>
      <c r="S538" t="s">
        <v>8316</v>
      </c>
      <c r="T538" s="13">
        <f t="shared" si="66"/>
        <v>42179.344988425932</v>
      </c>
      <c r="U538" s="13">
        <f t="shared" si="67"/>
        <v>42219.75</v>
      </c>
      <c r="V538">
        <f t="shared" si="68"/>
        <v>2015</v>
      </c>
      <c r="W538" t="str">
        <f t="shared" si="69"/>
        <v>plays</v>
      </c>
      <c r="X538" t="str">
        <f t="shared" si="70"/>
        <v>ExceededGoal</v>
      </c>
      <c r="Y538" s="12">
        <f t="shared" si="71"/>
        <v>100.06</v>
      </c>
    </row>
    <row r="539" spans="1:25" ht="43.2">
      <c r="A539">
        <v>537</v>
      </c>
      <c r="B539" s="1" t="s">
        <v>538</v>
      </c>
      <c r="C539" s="1" t="s">
        <v>4647</v>
      </c>
      <c r="D539" s="21" t="b" cm="1">
        <f t="array" ref="D539">IF(OR(ISNUMBER(SEARCH({" COMEDY "," fun "," laugh ","hilarious"}," "&amp;B539:C539&amp;" "))),"Comedy",IF(OR(ISNUMBER(SEARCH({" sad "," thriller "," crime"," murder "," dark "," revenge "}," "&amp;B539:C539&amp;" "))),"thriller",IF(OR(ISNUMBER(SEARCH({" strange "," evil "," horror "," dark "," strange"}," "&amp;B539:C539&amp;" "))),"horror",IF(OR(ISNUMBER(SEARCH({" food "," kitchen "," yummy "," gourmet "," dining","bbq"}," "&amp;B539:C539&amp;" "))),"food"))))</f>
        <v>0</v>
      </c>
      <c r="E539" s="3">
        <v>2000</v>
      </c>
      <c r="F539" s="4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64"/>
        <v>121</v>
      </c>
      <c r="Q539">
        <f t="shared" si="65"/>
        <v>40.85</v>
      </c>
      <c r="R539" t="s">
        <v>8315</v>
      </c>
      <c r="S539" t="s">
        <v>8316</v>
      </c>
      <c r="T539" s="13">
        <f t="shared" si="66"/>
        <v>42282.768414351856</v>
      </c>
      <c r="U539" s="13">
        <f t="shared" si="67"/>
        <v>42312.810081018513</v>
      </c>
      <c r="V539">
        <f t="shared" si="68"/>
        <v>2015</v>
      </c>
      <c r="W539" t="str">
        <f t="shared" si="69"/>
        <v>plays</v>
      </c>
      <c r="X539" t="str">
        <f t="shared" si="70"/>
        <v>ExceededGoal</v>
      </c>
      <c r="Y539" s="12">
        <f t="shared" si="71"/>
        <v>40.85</v>
      </c>
    </row>
    <row r="540" spans="1:25" ht="43.2">
      <c r="A540">
        <v>538</v>
      </c>
      <c r="B540" s="1" t="s">
        <v>539</v>
      </c>
      <c r="C540" s="1" t="s">
        <v>4648</v>
      </c>
      <c r="D540" s="21" t="b" cm="1">
        <f t="array" ref="D540">IF(OR(ISNUMBER(SEARCH({" COMEDY "," fun "," laugh ","hilarious"}," "&amp;B540:C540&amp;" "))),"Comedy",IF(OR(ISNUMBER(SEARCH({" sad "," thriller "," crime"," murder "," dark "," revenge "}," "&amp;B540:C540&amp;" "))),"thriller",IF(OR(ISNUMBER(SEARCH({" strange "," evil "," horror "," dark "," strange"}," "&amp;B540:C540&amp;" "))),"horror",IF(OR(ISNUMBER(SEARCH({" food "," kitchen "," yummy "," gourmet "," dining","bbq"}," "&amp;B540:C540&amp;" "))),"food"))))</f>
        <v>0</v>
      </c>
      <c r="E540" s="3">
        <v>5000</v>
      </c>
      <c r="F540" s="4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64"/>
        <v>302</v>
      </c>
      <c r="Q540">
        <f t="shared" si="65"/>
        <v>252.02</v>
      </c>
      <c r="R540" t="s">
        <v>8315</v>
      </c>
      <c r="S540" t="s">
        <v>8316</v>
      </c>
      <c r="T540" s="13">
        <f t="shared" si="66"/>
        <v>42473.794710648144</v>
      </c>
      <c r="U540" s="13">
        <f t="shared" si="67"/>
        <v>42503.794710648144</v>
      </c>
      <c r="V540">
        <f t="shared" si="68"/>
        <v>2016</v>
      </c>
      <c r="W540" t="str">
        <f t="shared" si="69"/>
        <v>plays</v>
      </c>
      <c r="X540" t="str">
        <f t="shared" si="70"/>
        <v>ExceededGoal</v>
      </c>
      <c r="Y540" s="12">
        <f t="shared" si="71"/>
        <v>252.02</v>
      </c>
    </row>
    <row r="541" spans="1:25" ht="43.2">
      <c r="A541">
        <v>539</v>
      </c>
      <c r="B541" s="1" t="s">
        <v>540</v>
      </c>
      <c r="C541" s="1" t="s">
        <v>4649</v>
      </c>
      <c r="D541" s="21" t="b" cm="1">
        <f t="array" ref="D541">IF(OR(ISNUMBER(SEARCH({" COMEDY "," fun "," laugh ","hilarious"}," "&amp;B541:C541&amp;" "))),"Comedy",IF(OR(ISNUMBER(SEARCH({" sad "," thriller "," crime"," murder "," dark "," revenge "}," "&amp;B541:C541&amp;" "))),"thriller",IF(OR(ISNUMBER(SEARCH({" strange "," evil "," horror "," dark "," strange"}," "&amp;B541:C541&amp;" "))),"horror",IF(OR(ISNUMBER(SEARCH({" food "," kitchen "," yummy "," gourmet "," dining","bbq"}," "&amp;B541:C541&amp;" "))),"food"))))</f>
        <v>0</v>
      </c>
      <c r="E541" s="3">
        <v>500</v>
      </c>
      <c r="F541" s="4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64"/>
        <v>101</v>
      </c>
      <c r="Q541">
        <f t="shared" si="65"/>
        <v>25.16</v>
      </c>
      <c r="R541" t="s">
        <v>8315</v>
      </c>
      <c r="S541" t="s">
        <v>8316</v>
      </c>
      <c r="T541" s="13">
        <f t="shared" si="66"/>
        <v>42535.049849537041</v>
      </c>
      <c r="U541" s="13">
        <f t="shared" si="67"/>
        <v>42556.049849537041</v>
      </c>
      <c r="V541">
        <f t="shared" si="68"/>
        <v>2016</v>
      </c>
      <c r="W541" t="str">
        <f t="shared" si="69"/>
        <v>plays</v>
      </c>
      <c r="X541" t="str">
        <f t="shared" si="70"/>
        <v>ExceededGoal</v>
      </c>
      <c r="Y541" s="12">
        <f t="shared" si="71"/>
        <v>25.16</v>
      </c>
    </row>
    <row r="542" spans="1:25" ht="57.6" hidden="1">
      <c r="A542">
        <v>540</v>
      </c>
      <c r="B542" s="1" t="s">
        <v>541</v>
      </c>
      <c r="C542" s="1" t="s">
        <v>4650</v>
      </c>
      <c r="D542" s="21" t="b" cm="1">
        <f t="array" ref="D542">IF(OR(ISNUMBER(SEARCH({" COMEDY "," fun "," laugh ","hilarious"}," "&amp;B542:C542&amp;" "))),"Comedy",IF(OR(ISNUMBER(SEARCH({" sad "," thriller "," crime"," murder "," dark "," revenge "}," "&amp;B542:C542&amp;" "))),"thriller",IF(OR(ISNUMBER(SEARCH({" strange "," evil "," horror "," dark "," strange"}," "&amp;B542:C542&amp;" "))),"horror",IF(OR(ISNUMBER(SEARCH({" food "," kitchen "," yummy "," gourmet "," dining","bbq"}," "&amp;B542:C542&amp;" "))),"food"))))</f>
        <v>0</v>
      </c>
      <c r="E542" s="3">
        <v>15000</v>
      </c>
      <c r="F542" s="4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64"/>
        <v>0</v>
      </c>
      <c r="Q542">
        <f t="shared" si="65"/>
        <v>1</v>
      </c>
      <c r="R542" t="s">
        <v>8317</v>
      </c>
      <c r="S542" t="s">
        <v>8318</v>
      </c>
      <c r="T542" s="13">
        <f t="shared" si="66"/>
        <v>42009.817199074074</v>
      </c>
      <c r="U542" s="13">
        <f t="shared" si="67"/>
        <v>42039.817199074074</v>
      </c>
      <c r="V542">
        <f t="shared" si="68"/>
        <v>2015</v>
      </c>
      <c r="W542" t="str">
        <f t="shared" si="69"/>
        <v>web</v>
      </c>
      <c r="X542" t="str">
        <f t="shared" si="70"/>
        <v>UnderFunded</v>
      </c>
      <c r="Y542" s="12" t="b">
        <f t="shared" si="71"/>
        <v>0</v>
      </c>
    </row>
    <row r="543" spans="1:25" ht="43.2" hidden="1">
      <c r="A543">
        <v>541</v>
      </c>
      <c r="B543" s="1" t="s">
        <v>542</v>
      </c>
      <c r="C543" s="1" t="s">
        <v>4651</v>
      </c>
      <c r="D543" s="21" t="b" cm="1">
        <f t="array" ref="D543">IF(OR(ISNUMBER(SEARCH({" COMEDY "," fun "," laugh ","hilarious"}," "&amp;B543:C543&amp;" "))),"Comedy",IF(OR(ISNUMBER(SEARCH({" sad "," thriller "," crime"," murder "," dark "," revenge "}," "&amp;B543:C543&amp;" "))),"thriller",IF(OR(ISNUMBER(SEARCH({" strange "," evil "," horror "," dark "," strange"}," "&amp;B543:C543&amp;" "))),"horror",IF(OR(ISNUMBER(SEARCH({" food "," kitchen "," yummy "," gourmet "," dining","bbq"}," "&amp;B543:C543&amp;" "))),"food"))))</f>
        <v>0</v>
      </c>
      <c r="E543" s="3">
        <v>4500</v>
      </c>
      <c r="F543" s="4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64"/>
        <v>1</v>
      </c>
      <c r="Q543">
        <f t="shared" si="65"/>
        <v>25</v>
      </c>
      <c r="R543" t="s">
        <v>8317</v>
      </c>
      <c r="S543" t="s">
        <v>8318</v>
      </c>
      <c r="T543" s="13">
        <f t="shared" si="66"/>
        <v>42276.046689814815</v>
      </c>
      <c r="U543" s="13">
        <f t="shared" si="67"/>
        <v>42306.046689814815</v>
      </c>
      <c r="V543">
        <f t="shared" si="68"/>
        <v>2015</v>
      </c>
      <c r="W543" t="str">
        <f t="shared" si="69"/>
        <v>web</v>
      </c>
      <c r="X543" t="str">
        <f t="shared" si="70"/>
        <v>UnderFunded</v>
      </c>
      <c r="Y543" s="12" t="b">
        <f t="shared" si="71"/>
        <v>0</v>
      </c>
    </row>
    <row r="544" spans="1:25" ht="43.2" hidden="1">
      <c r="A544">
        <v>542</v>
      </c>
      <c r="B544" s="1" t="s">
        <v>543</v>
      </c>
      <c r="C544" s="1" t="s">
        <v>4652</v>
      </c>
      <c r="D544" s="21" t="b" cm="1">
        <f t="array" ref="D544">IF(OR(ISNUMBER(SEARCH({" COMEDY "," fun "," laugh ","hilarious"}," "&amp;B544:C544&amp;" "))),"Comedy",IF(OR(ISNUMBER(SEARCH({" sad "," thriller "," crime"," murder "," dark "," revenge "}," "&amp;B544:C544&amp;" "))),"thriller",IF(OR(ISNUMBER(SEARCH({" strange "," evil "," horror "," dark "," strange"}," "&amp;B544:C544&amp;" "))),"horror",IF(OR(ISNUMBER(SEARCH({" food "," kitchen "," yummy "," gourmet "," dining","bbq"}," "&amp;B544:C544&amp;" "))),"food"))))</f>
        <v>0</v>
      </c>
      <c r="E544" s="3">
        <v>250000</v>
      </c>
      <c r="F544" s="4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64"/>
        <v>0</v>
      </c>
      <c r="Q544">
        <f t="shared" si="65"/>
        <v>1</v>
      </c>
      <c r="R544" t="s">
        <v>8317</v>
      </c>
      <c r="S544" t="s">
        <v>8318</v>
      </c>
      <c r="T544" s="13">
        <f t="shared" si="66"/>
        <v>42433.737453703703</v>
      </c>
      <c r="U544" s="13">
        <f t="shared" si="67"/>
        <v>42493.695787037039</v>
      </c>
      <c r="V544">
        <f t="shared" si="68"/>
        <v>2016</v>
      </c>
      <c r="W544" t="str">
        <f t="shared" si="69"/>
        <v>web</v>
      </c>
      <c r="X544" t="str">
        <f t="shared" si="70"/>
        <v>UnderFunded</v>
      </c>
      <c r="Y544" s="12" t="b">
        <f t="shared" si="71"/>
        <v>0</v>
      </c>
    </row>
    <row r="545" spans="1:25" ht="43.2" hidden="1">
      <c r="A545">
        <v>543</v>
      </c>
      <c r="B545" s="1" t="s">
        <v>544</v>
      </c>
      <c r="C545" s="1" t="s">
        <v>4653</v>
      </c>
      <c r="D545" s="21" t="b" cm="1">
        <f t="array" ref="D545">IF(OR(ISNUMBER(SEARCH({" COMEDY "," fun "," laugh ","hilarious"}," "&amp;B545:C545&amp;" "))),"Comedy",IF(OR(ISNUMBER(SEARCH({" sad "," thriller "," crime"," murder "," dark "," revenge "}," "&amp;B545:C545&amp;" "))),"thriller",IF(OR(ISNUMBER(SEARCH({" strange "," evil "," horror "," dark "," strange"}," "&amp;B545:C545&amp;" "))),"horror",IF(OR(ISNUMBER(SEARCH({" food "," kitchen "," yummy "," gourmet "," dining","bbq"}," "&amp;B545:C545&amp;" "))),"food"))))</f>
        <v>0</v>
      </c>
      <c r="E545" s="3">
        <v>22000</v>
      </c>
      <c r="F545" s="4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64"/>
        <v>0</v>
      </c>
      <c r="Q545">
        <f t="shared" si="65"/>
        <v>35</v>
      </c>
      <c r="R545" t="s">
        <v>8317</v>
      </c>
      <c r="S545" t="s">
        <v>8318</v>
      </c>
      <c r="T545" s="13">
        <f t="shared" si="66"/>
        <v>41914.092152777775</v>
      </c>
      <c r="U545" s="13">
        <f t="shared" si="67"/>
        <v>41944.092152777775</v>
      </c>
      <c r="V545">
        <f t="shared" si="68"/>
        <v>2014</v>
      </c>
      <c r="W545" t="str">
        <f t="shared" si="69"/>
        <v>web</v>
      </c>
      <c r="X545" t="str">
        <f t="shared" si="70"/>
        <v>UnderFunded</v>
      </c>
      <c r="Y545" s="12" t="b">
        <f t="shared" si="71"/>
        <v>0</v>
      </c>
    </row>
    <row r="546" spans="1:25" ht="43.2" hidden="1">
      <c r="A546">
        <v>544</v>
      </c>
      <c r="B546" s="1" t="s">
        <v>545</v>
      </c>
      <c r="C546" s="1" t="s">
        <v>4654</v>
      </c>
      <c r="D546" s="21" t="b" cm="1">
        <f t="array" ref="D546">IF(OR(ISNUMBER(SEARCH({" COMEDY "," fun "," laugh ","hilarious"}," "&amp;B546:C546&amp;" "))),"Comedy",IF(OR(ISNUMBER(SEARCH({" sad "," thriller "," crime"," murder "," dark "," revenge "}," "&amp;B546:C546&amp;" "))),"thriller",IF(OR(ISNUMBER(SEARCH({" strange "," evil "," horror "," dark "," strange"}," "&amp;B546:C546&amp;" "))),"horror",IF(OR(ISNUMBER(SEARCH({" food "," kitchen "," yummy "," gourmet "," dining","bbq"}," "&amp;B546:C546&amp;" "))),"food"))))</f>
        <v>0</v>
      </c>
      <c r="E546" s="3">
        <v>500</v>
      </c>
      <c r="F546" s="4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64"/>
        <v>1</v>
      </c>
      <c r="Q546">
        <f t="shared" si="65"/>
        <v>3</v>
      </c>
      <c r="R546" t="s">
        <v>8317</v>
      </c>
      <c r="S546" t="s">
        <v>8318</v>
      </c>
      <c r="T546" s="13">
        <f t="shared" si="66"/>
        <v>42525.656944444447</v>
      </c>
      <c r="U546" s="13">
        <f t="shared" si="67"/>
        <v>42555.656944444447</v>
      </c>
      <c r="V546">
        <f t="shared" si="68"/>
        <v>2016</v>
      </c>
      <c r="W546" t="str">
        <f t="shared" si="69"/>
        <v>web</v>
      </c>
      <c r="X546" t="str">
        <f t="shared" si="70"/>
        <v>UnderFunded</v>
      </c>
      <c r="Y546" s="12" t="b">
        <f t="shared" si="71"/>
        <v>0</v>
      </c>
    </row>
    <row r="547" spans="1:25" ht="43.2" hidden="1">
      <c r="A547">
        <v>545</v>
      </c>
      <c r="B547" s="1" t="s">
        <v>546</v>
      </c>
      <c r="C547" s="1" t="s">
        <v>4655</v>
      </c>
      <c r="D547" s="21" t="b" cm="1">
        <f t="array" ref="D547">IF(OR(ISNUMBER(SEARCH({" COMEDY "," fun "," laugh ","hilarious"}," "&amp;B547:C547&amp;" "))),"Comedy",IF(OR(ISNUMBER(SEARCH({" sad "," thriller "," crime"," murder "," dark "," revenge "}," "&amp;B547:C547&amp;" "))),"thriller",IF(OR(ISNUMBER(SEARCH({" strange "," evil "," horror "," dark "," strange"}," "&amp;B547:C547&amp;" "))),"horror",IF(OR(ISNUMBER(SEARCH({" food "," kitchen "," yummy "," gourmet "," dining","bbq"}," "&amp;B547:C547&amp;" "))),"food"))))</f>
        <v>0</v>
      </c>
      <c r="E547" s="3">
        <v>50000</v>
      </c>
      <c r="F547" s="4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64"/>
        <v>27</v>
      </c>
      <c r="Q547">
        <f t="shared" si="65"/>
        <v>402.71</v>
      </c>
      <c r="R547" t="s">
        <v>8317</v>
      </c>
      <c r="S547" t="s">
        <v>8318</v>
      </c>
      <c r="T547" s="13">
        <f t="shared" si="66"/>
        <v>42283.592465277776</v>
      </c>
      <c r="U547" s="13">
        <f t="shared" si="67"/>
        <v>42323.634131944447</v>
      </c>
      <c r="V547">
        <f t="shared" si="68"/>
        <v>2015</v>
      </c>
      <c r="W547" t="str">
        <f t="shared" si="69"/>
        <v>web</v>
      </c>
      <c r="X547" t="str">
        <f t="shared" si="70"/>
        <v>UnderFunded</v>
      </c>
      <c r="Y547" s="12" t="b">
        <f t="shared" si="71"/>
        <v>0</v>
      </c>
    </row>
    <row r="548" spans="1:25" ht="43.2" hidden="1">
      <c r="A548">
        <v>546</v>
      </c>
      <c r="B548" s="1" t="s">
        <v>547</v>
      </c>
      <c r="C548" s="1" t="s">
        <v>4656</v>
      </c>
      <c r="D548" s="21" t="b" cm="1">
        <f t="array" ref="D548">IF(OR(ISNUMBER(SEARCH({" COMEDY "," fun "," laugh ","hilarious"}," "&amp;B548:C548&amp;" "))),"Comedy",IF(OR(ISNUMBER(SEARCH({" sad "," thriller "," crime"," murder "," dark "," revenge "}," "&amp;B548:C548&amp;" "))),"thriller",IF(OR(ISNUMBER(SEARCH({" strange "," evil "," horror "," dark "," strange"}," "&amp;B548:C548&amp;" "))),"horror",IF(OR(ISNUMBER(SEARCH({" food "," kitchen "," yummy "," gourmet "," dining","bbq"}," "&amp;B548:C548&amp;" "))),"food"))))</f>
        <v>0</v>
      </c>
      <c r="E548" s="3">
        <v>60000</v>
      </c>
      <c r="F548" s="4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64"/>
        <v>0</v>
      </c>
      <c r="Q548">
        <f t="shared" si="65"/>
        <v>26</v>
      </c>
      <c r="R548" t="s">
        <v>8317</v>
      </c>
      <c r="S548" t="s">
        <v>8318</v>
      </c>
      <c r="T548" s="13">
        <f t="shared" si="66"/>
        <v>42249.667997685188</v>
      </c>
      <c r="U548" s="13">
        <f t="shared" si="67"/>
        <v>42294.667997685188</v>
      </c>
      <c r="V548">
        <f t="shared" si="68"/>
        <v>2015</v>
      </c>
      <c r="W548" t="str">
        <f t="shared" si="69"/>
        <v>web</v>
      </c>
      <c r="X548" t="str">
        <f t="shared" si="70"/>
        <v>UnderFunded</v>
      </c>
      <c r="Y548" s="12" t="b">
        <f t="shared" si="71"/>
        <v>0</v>
      </c>
    </row>
    <row r="549" spans="1:25" ht="57.6" hidden="1">
      <c r="A549">
        <v>547</v>
      </c>
      <c r="B549" s="1" t="s">
        <v>548</v>
      </c>
      <c r="C549" s="1" t="s">
        <v>4657</v>
      </c>
      <c r="D549" s="21" t="b" cm="1">
        <f t="array" ref="D549">IF(OR(ISNUMBER(SEARCH({" COMEDY "," fun "," laugh ","hilarious"}," "&amp;B549:C549&amp;" "))),"Comedy",IF(OR(ISNUMBER(SEARCH({" sad "," thriller "," crime"," murder "," dark "," revenge "}," "&amp;B549:C549&amp;" "))),"thriller",IF(OR(ISNUMBER(SEARCH({" strange "," evil "," horror "," dark "," strange"}," "&amp;B549:C549&amp;" "))),"horror",IF(OR(ISNUMBER(SEARCH({" food "," kitchen "," yummy "," gourmet "," dining","bbq"}," "&amp;B549:C549&amp;" "))),"food"))))</f>
        <v>0</v>
      </c>
      <c r="E549" s="3">
        <v>7500</v>
      </c>
      <c r="F549" s="4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64"/>
        <v>0</v>
      </c>
      <c r="Q549">
        <f t="shared" si="65"/>
        <v>0</v>
      </c>
      <c r="R549" t="s">
        <v>8317</v>
      </c>
      <c r="S549" t="s">
        <v>8318</v>
      </c>
      <c r="T549" s="13">
        <f t="shared" si="66"/>
        <v>42380.696342592593</v>
      </c>
      <c r="U549" s="13">
        <f t="shared" si="67"/>
        <v>42410.696342592593</v>
      </c>
      <c r="V549">
        <f t="shared" si="68"/>
        <v>2016</v>
      </c>
      <c r="W549" t="str">
        <f t="shared" si="69"/>
        <v>web</v>
      </c>
      <c r="X549" t="str">
        <f t="shared" si="70"/>
        <v>UnderFunded</v>
      </c>
      <c r="Y549" s="12" t="b">
        <f t="shared" si="71"/>
        <v>0</v>
      </c>
    </row>
    <row r="550" spans="1:25" ht="43.2" hidden="1">
      <c r="A550">
        <v>548</v>
      </c>
      <c r="B550" s="1" t="s">
        <v>549</v>
      </c>
      <c r="C550" s="1" t="s">
        <v>4658</v>
      </c>
      <c r="D550" s="21" t="b" cm="1">
        <f t="array" ref="D550">IF(OR(ISNUMBER(SEARCH({" COMEDY "," fun "," laugh ","hilarious"}," "&amp;B550:C550&amp;" "))),"Comedy",IF(OR(ISNUMBER(SEARCH({" sad "," thriller "," crime"," murder "," dark "," revenge "}," "&amp;B550:C550&amp;" "))),"thriller",IF(OR(ISNUMBER(SEARCH({" strange "," evil "," horror "," dark "," strange"}," "&amp;B550:C550&amp;" "))),"horror",IF(OR(ISNUMBER(SEARCH({" food "," kitchen "," yummy "," gourmet "," dining","bbq"}," "&amp;B550:C550&amp;" "))),"food"))))</f>
        <v>0</v>
      </c>
      <c r="E550" s="3">
        <v>10000</v>
      </c>
      <c r="F550" s="4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64"/>
        <v>0</v>
      </c>
      <c r="Q550">
        <f t="shared" si="65"/>
        <v>9</v>
      </c>
      <c r="R550" t="s">
        <v>8317</v>
      </c>
      <c r="S550" t="s">
        <v>8318</v>
      </c>
      <c r="T550" s="13">
        <f t="shared" si="66"/>
        <v>42276.903333333335</v>
      </c>
      <c r="U550" s="13">
        <f t="shared" si="67"/>
        <v>42306.903333333335</v>
      </c>
      <c r="V550">
        <f t="shared" si="68"/>
        <v>2015</v>
      </c>
      <c r="W550" t="str">
        <f t="shared" si="69"/>
        <v>web</v>
      </c>
      <c r="X550" t="str">
        <f t="shared" si="70"/>
        <v>UnderFunded</v>
      </c>
      <c r="Y550" s="12" t="b">
        <f t="shared" si="71"/>
        <v>0</v>
      </c>
    </row>
    <row r="551" spans="1:25" ht="57.6" hidden="1">
      <c r="A551">
        <v>549</v>
      </c>
      <c r="B551" s="1" t="s">
        <v>550</v>
      </c>
      <c r="C551" s="1" t="s">
        <v>4659</v>
      </c>
      <c r="D551" s="21" t="str" cm="1">
        <f t="array" ref="D551">IF(OR(ISNUMBER(SEARCH({" COMEDY "," fun "," laugh ","hilarious"}," "&amp;B551:C551&amp;" "))),"Comedy",IF(OR(ISNUMBER(SEARCH({" sad "," thriller "," crime"," murder "," dark "," revenge "}," "&amp;B551:C551&amp;" "))),"thriller",IF(OR(ISNUMBER(SEARCH({" strange "," evil "," horror "," dark "," strange"}," "&amp;B551:C551&amp;" "))),"horror",IF(OR(ISNUMBER(SEARCH({" food "," kitchen "," yummy "," gourmet "," dining","bbq"}," "&amp;B551:C551&amp;" "))),"food"))))</f>
        <v>Comedy</v>
      </c>
      <c r="E551" s="3">
        <v>2500</v>
      </c>
      <c r="F551" s="4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64"/>
        <v>3</v>
      </c>
      <c r="Q551">
        <f t="shared" si="65"/>
        <v>8.5</v>
      </c>
      <c r="R551" t="s">
        <v>8317</v>
      </c>
      <c r="S551" t="s">
        <v>8318</v>
      </c>
      <c r="T551" s="13">
        <f t="shared" si="66"/>
        <v>42163.636828703704</v>
      </c>
      <c r="U551" s="13">
        <f t="shared" si="67"/>
        <v>42193.636828703704</v>
      </c>
      <c r="V551">
        <f t="shared" si="68"/>
        <v>2015</v>
      </c>
      <c r="W551" t="str">
        <f t="shared" si="69"/>
        <v>web</v>
      </c>
      <c r="X551" t="str">
        <f t="shared" si="70"/>
        <v>UnderFunded</v>
      </c>
      <c r="Y551" s="12" t="b">
        <f t="shared" si="71"/>
        <v>0</v>
      </c>
    </row>
    <row r="552" spans="1:25" ht="43.2" hidden="1">
      <c r="A552">
        <v>550</v>
      </c>
      <c r="B552" s="1" t="s">
        <v>551</v>
      </c>
      <c r="C552" s="1" t="s">
        <v>4660</v>
      </c>
      <c r="D552" s="21" t="b" cm="1">
        <f t="array" ref="D552">IF(OR(ISNUMBER(SEARCH({" COMEDY "," fun "," laugh ","hilarious"}," "&amp;B552:C552&amp;" "))),"Comedy",IF(OR(ISNUMBER(SEARCH({" sad "," thriller "," crime"," murder "," dark "," revenge "}," "&amp;B552:C552&amp;" "))),"thriller",IF(OR(ISNUMBER(SEARCH({" strange "," evil "," horror "," dark "," strange"}," "&amp;B552:C552&amp;" "))),"horror",IF(OR(ISNUMBER(SEARCH({" food "," kitchen "," yummy "," gourmet "," dining","bbq"}," "&amp;B552:C552&amp;" "))),"food"))))</f>
        <v>0</v>
      </c>
      <c r="E552" s="3">
        <v>5000</v>
      </c>
      <c r="F552" s="4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64"/>
        <v>1</v>
      </c>
      <c r="Q552">
        <f t="shared" si="65"/>
        <v>8.75</v>
      </c>
      <c r="R552" t="s">
        <v>8317</v>
      </c>
      <c r="S552" t="s">
        <v>8318</v>
      </c>
      <c r="T552" s="13">
        <f t="shared" si="66"/>
        <v>42753.678761574076</v>
      </c>
      <c r="U552" s="13">
        <f t="shared" si="67"/>
        <v>42766.208333333328</v>
      </c>
      <c r="V552">
        <f t="shared" si="68"/>
        <v>2017</v>
      </c>
      <c r="W552" t="str">
        <f t="shared" si="69"/>
        <v>web</v>
      </c>
      <c r="X552" t="str">
        <f t="shared" si="70"/>
        <v>UnderFunded</v>
      </c>
      <c r="Y552" s="12" t="b">
        <f t="shared" si="71"/>
        <v>0</v>
      </c>
    </row>
    <row r="553" spans="1:25" ht="43.2" hidden="1">
      <c r="A553">
        <v>551</v>
      </c>
      <c r="B553" s="1" t="s">
        <v>552</v>
      </c>
      <c r="C553" s="1" t="s">
        <v>4661</v>
      </c>
      <c r="D553" s="21" t="b" cm="1">
        <f t="array" ref="D553">IF(OR(ISNUMBER(SEARCH({" COMEDY "," fun "," laugh ","hilarious"}," "&amp;B553:C553&amp;" "))),"Comedy",IF(OR(ISNUMBER(SEARCH({" sad "," thriller "," crime"," murder "," dark "," revenge "}," "&amp;B553:C553&amp;" "))),"thriller",IF(OR(ISNUMBER(SEARCH({" strange "," evil "," horror "," dark "," strange"}," "&amp;B553:C553&amp;" "))),"horror",IF(OR(ISNUMBER(SEARCH({" food "," kitchen "," yummy "," gourmet "," dining","bbq"}," "&amp;B553:C553&amp;" "))),"food"))))</f>
        <v>0</v>
      </c>
      <c r="E553" s="3">
        <v>75000</v>
      </c>
      <c r="F553" s="4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64"/>
        <v>5</v>
      </c>
      <c r="Q553">
        <f t="shared" si="65"/>
        <v>135.04</v>
      </c>
      <c r="R553" t="s">
        <v>8317</v>
      </c>
      <c r="S553" t="s">
        <v>8318</v>
      </c>
      <c r="T553" s="13">
        <f t="shared" si="66"/>
        <v>42173.275740740741</v>
      </c>
      <c r="U553" s="13">
        <f t="shared" si="67"/>
        <v>42217.745138888888</v>
      </c>
      <c r="V553">
        <f t="shared" si="68"/>
        <v>2015</v>
      </c>
      <c r="W553" t="str">
        <f t="shared" si="69"/>
        <v>web</v>
      </c>
      <c r="X553" t="str">
        <f t="shared" si="70"/>
        <v>UnderFunded</v>
      </c>
      <c r="Y553" s="12" t="b">
        <f t="shared" si="71"/>
        <v>0</v>
      </c>
    </row>
    <row r="554" spans="1:25" ht="43.2" hidden="1">
      <c r="A554">
        <v>552</v>
      </c>
      <c r="B554" s="1" t="s">
        <v>553</v>
      </c>
      <c r="C554" s="1" t="s">
        <v>4662</v>
      </c>
      <c r="D554" s="21" t="b" cm="1">
        <f t="array" ref="D554">IF(OR(ISNUMBER(SEARCH({" COMEDY "," fun "," laugh ","hilarious"}," "&amp;B554:C554&amp;" "))),"Comedy",IF(OR(ISNUMBER(SEARCH({" sad "," thriller "," crime"," murder "," dark "," revenge "}," "&amp;B554:C554&amp;" "))),"thriller",IF(OR(ISNUMBER(SEARCH({" strange "," evil "," horror "," dark "," strange"}," "&amp;B554:C554&amp;" "))),"horror",IF(OR(ISNUMBER(SEARCH({" food "," kitchen "," yummy "," gourmet "," dining","bbq"}," "&amp;B554:C554&amp;" "))),"food"))))</f>
        <v>0</v>
      </c>
      <c r="E554" s="3">
        <v>45000</v>
      </c>
      <c r="F554" s="4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64"/>
        <v>0</v>
      </c>
      <c r="Q554">
        <f t="shared" si="65"/>
        <v>0</v>
      </c>
      <c r="R554" t="s">
        <v>8317</v>
      </c>
      <c r="S554" t="s">
        <v>8318</v>
      </c>
      <c r="T554" s="13">
        <f t="shared" si="66"/>
        <v>42318.616851851853</v>
      </c>
      <c r="U554" s="13">
        <f t="shared" si="67"/>
        <v>42378.616851851853</v>
      </c>
      <c r="V554">
        <f t="shared" si="68"/>
        <v>2015</v>
      </c>
      <c r="W554" t="str">
        <f t="shared" si="69"/>
        <v>web</v>
      </c>
      <c r="X554" t="str">
        <f t="shared" si="70"/>
        <v>UnderFunded</v>
      </c>
      <c r="Y554" s="12" t="b">
        <f t="shared" si="71"/>
        <v>0</v>
      </c>
    </row>
    <row r="555" spans="1:25" ht="43.2" hidden="1">
      <c r="A555">
        <v>553</v>
      </c>
      <c r="B555" s="1" t="s">
        <v>554</v>
      </c>
      <c r="C555" s="1" t="s">
        <v>4663</v>
      </c>
      <c r="D555" s="21" t="b" cm="1">
        <f t="array" ref="D555">IF(OR(ISNUMBER(SEARCH({" COMEDY "," fun "," laugh ","hilarious"}," "&amp;B555:C555&amp;" "))),"Comedy",IF(OR(ISNUMBER(SEARCH({" sad "," thriller "," crime"," murder "," dark "," revenge "}," "&amp;B555:C555&amp;" "))),"thriller",IF(OR(ISNUMBER(SEARCH({" strange "," evil "," horror "," dark "," strange"}," "&amp;B555:C555&amp;" "))),"horror",IF(OR(ISNUMBER(SEARCH({" food "," kitchen "," yummy "," gourmet "," dining","bbq"}," "&amp;B555:C555&amp;" "))),"food"))))</f>
        <v>0</v>
      </c>
      <c r="E555" s="3">
        <v>25000</v>
      </c>
      <c r="F555" s="4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64"/>
        <v>0</v>
      </c>
      <c r="Q555">
        <f t="shared" si="65"/>
        <v>20.5</v>
      </c>
      <c r="R555" t="s">
        <v>8317</v>
      </c>
      <c r="S555" t="s">
        <v>8318</v>
      </c>
      <c r="T555" s="13">
        <f t="shared" si="66"/>
        <v>41927.71980324074</v>
      </c>
      <c r="U555" s="13">
        <f t="shared" si="67"/>
        <v>41957.761469907404</v>
      </c>
      <c r="V555">
        <f t="shared" si="68"/>
        <v>2014</v>
      </c>
      <c r="W555" t="str">
        <f t="shared" si="69"/>
        <v>web</v>
      </c>
      <c r="X555" t="str">
        <f t="shared" si="70"/>
        <v>UnderFunded</v>
      </c>
      <c r="Y555" s="12" t="b">
        <f t="shared" si="71"/>
        <v>0</v>
      </c>
    </row>
    <row r="556" spans="1:25" ht="43.2" hidden="1">
      <c r="A556">
        <v>554</v>
      </c>
      <c r="B556" s="1" t="s">
        <v>555</v>
      </c>
      <c r="C556" s="1" t="s">
        <v>4664</v>
      </c>
      <c r="D556" s="21" t="b" cm="1">
        <f t="array" ref="D556">IF(OR(ISNUMBER(SEARCH({" COMEDY "," fun "," laugh ","hilarious"}," "&amp;B556:C556&amp;" "))),"Comedy",IF(OR(ISNUMBER(SEARCH({" sad "," thriller "," crime"," murder "," dark "," revenge "}," "&amp;B556:C556&amp;" "))),"thriller",IF(OR(ISNUMBER(SEARCH({" strange "," evil "," horror "," dark "," strange"}," "&amp;B556:C556&amp;" "))),"horror",IF(OR(ISNUMBER(SEARCH({" food "," kitchen "," yummy "," gourmet "," dining","bbq"}," "&amp;B556:C556&amp;" "))),"food"))))</f>
        <v>0</v>
      </c>
      <c r="E556" s="3">
        <v>3870</v>
      </c>
      <c r="F556" s="4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64"/>
        <v>37</v>
      </c>
      <c r="Q556">
        <f t="shared" si="65"/>
        <v>64.36</v>
      </c>
      <c r="R556" t="s">
        <v>8317</v>
      </c>
      <c r="S556" t="s">
        <v>8318</v>
      </c>
      <c r="T556" s="13">
        <f t="shared" si="66"/>
        <v>41901.684861111113</v>
      </c>
      <c r="U556" s="13">
        <f t="shared" si="67"/>
        <v>41931.684861111113</v>
      </c>
      <c r="V556">
        <f t="shared" si="68"/>
        <v>2014</v>
      </c>
      <c r="W556" t="str">
        <f t="shared" si="69"/>
        <v>web</v>
      </c>
      <c r="X556" t="str">
        <f t="shared" si="70"/>
        <v>UnderFunded</v>
      </c>
      <c r="Y556" s="12" t="b">
        <f t="shared" si="71"/>
        <v>0</v>
      </c>
    </row>
    <row r="557" spans="1:25" ht="43.2" hidden="1">
      <c r="A557">
        <v>555</v>
      </c>
      <c r="B557" s="1" t="s">
        <v>556</v>
      </c>
      <c r="C557" s="1" t="s">
        <v>4665</v>
      </c>
      <c r="D557" s="21" t="b" cm="1">
        <f t="array" ref="D557">IF(OR(ISNUMBER(SEARCH({" COMEDY "," fun "," laugh ","hilarious"}," "&amp;B557:C557&amp;" "))),"Comedy",IF(OR(ISNUMBER(SEARCH({" sad "," thriller "," crime"," murder "," dark "," revenge "}," "&amp;B557:C557&amp;" "))),"thriller",IF(OR(ISNUMBER(SEARCH({" strange "," evil "," horror "," dark "," strange"}," "&amp;B557:C557&amp;" "))),"horror",IF(OR(ISNUMBER(SEARCH({" food "," kitchen "," yummy "," gourmet "," dining","bbq"}," "&amp;B557:C557&amp;" "))),"food"))))</f>
        <v>0</v>
      </c>
      <c r="E557" s="3">
        <v>7500</v>
      </c>
      <c r="F557" s="4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64"/>
        <v>0</v>
      </c>
      <c r="Q557">
        <f t="shared" si="65"/>
        <v>0</v>
      </c>
      <c r="R557" t="s">
        <v>8317</v>
      </c>
      <c r="S557" t="s">
        <v>8318</v>
      </c>
      <c r="T557" s="13">
        <f t="shared" si="66"/>
        <v>42503.353506944448</v>
      </c>
      <c r="U557" s="13">
        <f t="shared" si="67"/>
        <v>42533.353506944448</v>
      </c>
      <c r="V557">
        <f t="shared" si="68"/>
        <v>2016</v>
      </c>
      <c r="W557" t="str">
        <f t="shared" si="69"/>
        <v>web</v>
      </c>
      <c r="X557" t="str">
        <f t="shared" si="70"/>
        <v>UnderFunded</v>
      </c>
      <c r="Y557" s="12" t="b">
        <f t="shared" si="71"/>
        <v>0</v>
      </c>
    </row>
    <row r="558" spans="1:25" ht="28.8" hidden="1">
      <c r="A558">
        <v>556</v>
      </c>
      <c r="B558" s="1" t="s">
        <v>557</v>
      </c>
      <c r="C558" s="1" t="s">
        <v>4666</v>
      </c>
      <c r="D558" s="21" t="b" cm="1">
        <f t="array" ref="D558">IF(OR(ISNUMBER(SEARCH({" COMEDY "," fun "," laugh ","hilarious"}," "&amp;B558:C558&amp;" "))),"Comedy",IF(OR(ISNUMBER(SEARCH({" sad "," thriller "," crime"," murder "," dark "," revenge "}," "&amp;B558:C558&amp;" "))),"thriller",IF(OR(ISNUMBER(SEARCH({" strange "," evil "," horror "," dark "," strange"}," "&amp;B558:C558&amp;" "))),"horror",IF(OR(ISNUMBER(SEARCH({" food "," kitchen "," yummy "," gourmet "," dining","bbq"}," "&amp;B558:C558&amp;" "))),"food"))))</f>
        <v>0</v>
      </c>
      <c r="E558" s="3">
        <v>8000</v>
      </c>
      <c r="F558" s="4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64"/>
        <v>3</v>
      </c>
      <c r="Q558">
        <f t="shared" si="65"/>
        <v>200</v>
      </c>
      <c r="R558" t="s">
        <v>8317</v>
      </c>
      <c r="S558" t="s">
        <v>8318</v>
      </c>
      <c r="T558" s="13">
        <f t="shared" si="66"/>
        <v>42345.860150462962</v>
      </c>
      <c r="U558" s="13">
        <f t="shared" si="67"/>
        <v>42375.860150462962</v>
      </c>
      <c r="V558">
        <f t="shared" si="68"/>
        <v>2015</v>
      </c>
      <c r="W558" t="str">
        <f t="shared" si="69"/>
        <v>web</v>
      </c>
      <c r="X558" t="str">
        <f t="shared" si="70"/>
        <v>UnderFunded</v>
      </c>
      <c r="Y558" s="12" t="b">
        <f t="shared" si="71"/>
        <v>0</v>
      </c>
    </row>
    <row r="559" spans="1:25" ht="43.2" hidden="1">
      <c r="A559">
        <v>557</v>
      </c>
      <c r="B559" s="1" t="s">
        <v>558</v>
      </c>
      <c r="C559" s="1" t="s">
        <v>4667</v>
      </c>
      <c r="D559" s="21" t="b" cm="1">
        <f t="array" ref="D559">IF(OR(ISNUMBER(SEARCH({" COMEDY "," fun "," laugh ","hilarious"}," "&amp;B559:C559&amp;" "))),"Comedy",IF(OR(ISNUMBER(SEARCH({" sad "," thriller "," crime"," murder "," dark "," revenge "}," "&amp;B559:C559&amp;" "))),"thriller",IF(OR(ISNUMBER(SEARCH({" strange "," evil "," horror "," dark "," strange"}," "&amp;B559:C559&amp;" "))),"horror",IF(OR(ISNUMBER(SEARCH({" food "," kitchen "," yummy "," gourmet "," dining","bbq"}," "&amp;B559:C559&amp;" "))),"food"))))</f>
        <v>0</v>
      </c>
      <c r="E559" s="3">
        <v>150000</v>
      </c>
      <c r="F559" s="4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64"/>
        <v>1</v>
      </c>
      <c r="Q559">
        <f t="shared" si="65"/>
        <v>68.3</v>
      </c>
      <c r="R559" t="s">
        <v>8317</v>
      </c>
      <c r="S559" t="s">
        <v>8318</v>
      </c>
      <c r="T559" s="13">
        <f t="shared" si="66"/>
        <v>42676.942164351851</v>
      </c>
      <c r="U559" s="13">
        <f t="shared" si="67"/>
        <v>42706.983831018515</v>
      </c>
      <c r="V559">
        <f t="shared" si="68"/>
        <v>2016</v>
      </c>
      <c r="W559" t="str">
        <f t="shared" si="69"/>
        <v>web</v>
      </c>
      <c r="X559" t="str">
        <f t="shared" si="70"/>
        <v>UnderFunded</v>
      </c>
      <c r="Y559" s="12" t="b">
        <f t="shared" si="71"/>
        <v>0</v>
      </c>
    </row>
    <row r="560" spans="1:25" ht="43.2" hidden="1">
      <c r="A560">
        <v>558</v>
      </c>
      <c r="B560" s="1" t="s">
        <v>559</v>
      </c>
      <c r="C560" s="1" t="s">
        <v>4668</v>
      </c>
      <c r="D560" s="21" t="b" cm="1">
        <f t="array" ref="D560">IF(OR(ISNUMBER(SEARCH({" COMEDY "," fun "," laugh ","hilarious"}," "&amp;B560:C560&amp;" "))),"Comedy",IF(OR(ISNUMBER(SEARCH({" sad "," thriller "," crime"," murder "," dark "," revenge "}," "&amp;B560:C560&amp;" "))),"thriller",IF(OR(ISNUMBER(SEARCH({" strange "," evil "," horror "," dark "," strange"}," "&amp;B560:C560&amp;" "))),"horror",IF(OR(ISNUMBER(SEARCH({" food "," kitchen "," yummy "," gourmet "," dining","bbq"}," "&amp;B560:C560&amp;" "))),"food"))))</f>
        <v>0</v>
      </c>
      <c r="E560" s="3">
        <v>750</v>
      </c>
      <c r="F560" s="4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64"/>
        <v>0</v>
      </c>
      <c r="Q560">
        <f t="shared" si="65"/>
        <v>0</v>
      </c>
      <c r="R560" t="s">
        <v>8317</v>
      </c>
      <c r="S560" t="s">
        <v>8318</v>
      </c>
      <c r="T560" s="13">
        <f t="shared" si="66"/>
        <v>42057.883159722223</v>
      </c>
      <c r="U560" s="13">
        <f t="shared" si="67"/>
        <v>42087.841493055559</v>
      </c>
      <c r="V560">
        <f t="shared" si="68"/>
        <v>2015</v>
      </c>
      <c r="W560" t="str">
        <f t="shared" si="69"/>
        <v>web</v>
      </c>
      <c r="X560" t="str">
        <f t="shared" si="70"/>
        <v>UnderFunded</v>
      </c>
      <c r="Y560" s="12" t="b">
        <f t="shared" si="71"/>
        <v>0</v>
      </c>
    </row>
    <row r="561" spans="1:25" ht="43.2" hidden="1">
      <c r="A561">
        <v>559</v>
      </c>
      <c r="B561" s="1" t="s">
        <v>560</v>
      </c>
      <c r="C561" s="1" t="s">
        <v>4669</v>
      </c>
      <c r="D561" s="21" t="b" cm="1">
        <f t="array" ref="D561">IF(OR(ISNUMBER(SEARCH({" COMEDY "," fun "," laugh ","hilarious"}," "&amp;B561:C561&amp;" "))),"Comedy",IF(OR(ISNUMBER(SEARCH({" sad "," thriller "," crime"," murder "," dark "," revenge "}," "&amp;B561:C561&amp;" "))),"thriller",IF(OR(ISNUMBER(SEARCH({" strange "," evil "," horror "," dark "," strange"}," "&amp;B561:C561&amp;" "))),"horror",IF(OR(ISNUMBER(SEARCH({" food "," kitchen "," yummy "," gourmet "," dining","bbq"}," "&amp;B561:C561&amp;" "))),"food"))))</f>
        <v>0</v>
      </c>
      <c r="E561" s="3">
        <v>240000</v>
      </c>
      <c r="F561" s="4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64"/>
        <v>0</v>
      </c>
      <c r="Q561">
        <f t="shared" si="65"/>
        <v>50</v>
      </c>
      <c r="R561" t="s">
        <v>8317</v>
      </c>
      <c r="S561" t="s">
        <v>8318</v>
      </c>
      <c r="T561" s="13">
        <f t="shared" si="66"/>
        <v>42321.283101851848</v>
      </c>
      <c r="U561" s="13">
        <f t="shared" si="67"/>
        <v>42351.283101851848</v>
      </c>
      <c r="V561">
        <f t="shared" si="68"/>
        <v>2015</v>
      </c>
      <c r="W561" t="str">
        <f t="shared" si="69"/>
        <v>web</v>
      </c>
      <c r="X561" t="str">
        <f t="shared" si="70"/>
        <v>UnderFunded</v>
      </c>
      <c r="Y561" s="12" t="b">
        <f t="shared" si="71"/>
        <v>0</v>
      </c>
    </row>
    <row r="562" spans="1:25" ht="43.2" hidden="1">
      <c r="A562">
        <v>560</v>
      </c>
      <c r="B562" s="1" t="s">
        <v>561</v>
      </c>
      <c r="C562" s="1" t="s">
        <v>4670</v>
      </c>
      <c r="D562" s="21" t="b" cm="1">
        <f t="array" ref="D562">IF(OR(ISNUMBER(SEARCH({" COMEDY "," fun "," laugh ","hilarious"}," "&amp;B562:C562&amp;" "))),"Comedy",IF(OR(ISNUMBER(SEARCH({" sad "," thriller "," crime"," murder "," dark "," revenge "}," "&amp;B562:C562&amp;" "))),"thriller",IF(OR(ISNUMBER(SEARCH({" strange "," evil "," horror "," dark "," strange"}," "&amp;B562:C562&amp;" "))),"horror",IF(OR(ISNUMBER(SEARCH({" food "," kitchen "," yummy "," gourmet "," dining","bbq"}," "&amp;B562:C562&amp;" "))),"food"))))</f>
        <v>0</v>
      </c>
      <c r="E562" s="3">
        <v>100000</v>
      </c>
      <c r="F562" s="4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64"/>
        <v>0</v>
      </c>
      <c r="Q562">
        <f t="shared" si="65"/>
        <v>4</v>
      </c>
      <c r="R562" t="s">
        <v>8317</v>
      </c>
      <c r="S562" t="s">
        <v>8318</v>
      </c>
      <c r="T562" s="13">
        <f t="shared" si="66"/>
        <v>41960.771354166667</v>
      </c>
      <c r="U562" s="13">
        <f t="shared" si="67"/>
        <v>41990.771354166667</v>
      </c>
      <c r="V562">
        <f t="shared" si="68"/>
        <v>2014</v>
      </c>
      <c r="W562" t="str">
        <f t="shared" si="69"/>
        <v>web</v>
      </c>
      <c r="X562" t="str">
        <f t="shared" si="70"/>
        <v>UnderFunded</v>
      </c>
      <c r="Y562" s="12" t="b">
        <f t="shared" si="71"/>
        <v>0</v>
      </c>
    </row>
    <row r="563" spans="1:25" ht="43.2" hidden="1">
      <c r="A563">
        <v>561</v>
      </c>
      <c r="B563" s="1" t="s">
        <v>562</v>
      </c>
      <c r="C563" s="1" t="s">
        <v>4671</v>
      </c>
      <c r="D563" s="21" t="b" cm="1">
        <f t="array" ref="D563">IF(OR(ISNUMBER(SEARCH({" COMEDY "," fun "," laugh ","hilarious"}," "&amp;B563:C563&amp;" "))),"Comedy",IF(OR(ISNUMBER(SEARCH({" sad "," thriller "," crime"," murder "," dark "," revenge "}," "&amp;B563:C563&amp;" "))),"thriller",IF(OR(ISNUMBER(SEARCH({" strange "," evil "," horror "," dark "," strange"}," "&amp;B563:C563&amp;" "))),"horror",IF(OR(ISNUMBER(SEARCH({" food "," kitchen "," yummy "," gourmet "," dining","bbq"}," "&amp;B563:C563&amp;" "))),"food"))))</f>
        <v>0</v>
      </c>
      <c r="E563" s="3">
        <v>15000</v>
      </c>
      <c r="F563" s="4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64"/>
        <v>0</v>
      </c>
      <c r="Q563">
        <f t="shared" si="65"/>
        <v>27.5</v>
      </c>
      <c r="R563" t="s">
        <v>8317</v>
      </c>
      <c r="S563" t="s">
        <v>8318</v>
      </c>
      <c r="T563" s="13">
        <f t="shared" si="66"/>
        <v>42268.658715277779</v>
      </c>
      <c r="U563" s="13">
        <f t="shared" si="67"/>
        <v>42303.658715277779</v>
      </c>
      <c r="V563">
        <f t="shared" si="68"/>
        <v>2015</v>
      </c>
      <c r="W563" t="str">
        <f t="shared" si="69"/>
        <v>web</v>
      </c>
      <c r="X563" t="str">
        <f t="shared" si="70"/>
        <v>UnderFunded</v>
      </c>
      <c r="Y563" s="12" t="b">
        <f t="shared" si="71"/>
        <v>0</v>
      </c>
    </row>
    <row r="564" spans="1:25" ht="43.2" hidden="1">
      <c r="A564">
        <v>562</v>
      </c>
      <c r="B564" s="1" t="s">
        <v>563</v>
      </c>
      <c r="C564" s="1" t="s">
        <v>4672</v>
      </c>
      <c r="D564" s="21" t="b" cm="1">
        <f t="array" ref="D564">IF(OR(ISNUMBER(SEARCH({" COMEDY "," fun "," laugh ","hilarious"}," "&amp;B564:C564&amp;" "))),"Comedy",IF(OR(ISNUMBER(SEARCH({" sad "," thriller "," crime"," murder "," dark "," revenge "}," "&amp;B564:C564&amp;" "))),"thriller",IF(OR(ISNUMBER(SEARCH({" strange "," evil "," horror "," dark "," strange"}," "&amp;B564:C564&amp;" "))),"horror",IF(OR(ISNUMBER(SEARCH({" food "," kitchen "," yummy "," gourmet "," dining","bbq"}," "&amp;B564:C564&amp;" "))),"food"))))</f>
        <v>0</v>
      </c>
      <c r="E564" s="3">
        <v>50000</v>
      </c>
      <c r="F564" s="4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64"/>
        <v>0</v>
      </c>
      <c r="Q564">
        <f t="shared" si="65"/>
        <v>0</v>
      </c>
      <c r="R564" t="s">
        <v>8317</v>
      </c>
      <c r="S564" t="s">
        <v>8318</v>
      </c>
      <c r="T564" s="13">
        <f t="shared" si="66"/>
        <v>42692.389062500006</v>
      </c>
      <c r="U564" s="13">
        <f t="shared" si="67"/>
        <v>42722.389062500006</v>
      </c>
      <c r="V564">
        <f t="shared" si="68"/>
        <v>2016</v>
      </c>
      <c r="W564" t="str">
        <f t="shared" si="69"/>
        <v>web</v>
      </c>
      <c r="X564" t="str">
        <f t="shared" si="70"/>
        <v>UnderFunded</v>
      </c>
      <c r="Y564" s="12" t="b">
        <f t="shared" si="71"/>
        <v>0</v>
      </c>
    </row>
    <row r="565" spans="1:25" ht="43.2" hidden="1">
      <c r="A565">
        <v>563</v>
      </c>
      <c r="B565" s="1" t="s">
        <v>564</v>
      </c>
      <c r="C565" s="1" t="s">
        <v>4673</v>
      </c>
      <c r="D565" s="21" t="b" cm="1">
        <f t="array" ref="D565">IF(OR(ISNUMBER(SEARCH({" COMEDY "," fun "," laugh ","hilarious"}," "&amp;B565:C565&amp;" "))),"Comedy",IF(OR(ISNUMBER(SEARCH({" sad "," thriller "," crime"," murder "," dark "," revenge "}," "&amp;B565:C565&amp;" "))),"thriller",IF(OR(ISNUMBER(SEARCH({" strange "," evil "," horror "," dark "," strange"}," "&amp;B565:C565&amp;" "))),"horror",IF(OR(ISNUMBER(SEARCH({" food "," kitchen "," yummy "," gourmet "," dining","bbq"}," "&amp;B565:C565&amp;" "))),"food"))))</f>
        <v>0</v>
      </c>
      <c r="E565" s="3">
        <v>75000</v>
      </c>
      <c r="F565" s="4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64"/>
        <v>0</v>
      </c>
      <c r="Q565">
        <f t="shared" si="65"/>
        <v>34</v>
      </c>
      <c r="R565" t="s">
        <v>8317</v>
      </c>
      <c r="S565" t="s">
        <v>8318</v>
      </c>
      <c r="T565" s="13">
        <f t="shared" si="66"/>
        <v>42022.069988425923</v>
      </c>
      <c r="U565" s="13">
        <f t="shared" si="67"/>
        <v>42052.069988425923</v>
      </c>
      <c r="V565">
        <f t="shared" si="68"/>
        <v>2015</v>
      </c>
      <c r="W565" t="str">
        <f t="shared" si="69"/>
        <v>web</v>
      </c>
      <c r="X565" t="str">
        <f t="shared" si="70"/>
        <v>UnderFunded</v>
      </c>
      <c r="Y565" s="12" t="b">
        <f t="shared" si="71"/>
        <v>0</v>
      </c>
    </row>
    <row r="566" spans="1:25" ht="57.6" hidden="1">
      <c r="A566">
        <v>564</v>
      </c>
      <c r="B566" s="1" t="s">
        <v>565</v>
      </c>
      <c r="C566" s="1" t="s">
        <v>4674</v>
      </c>
      <c r="D566" s="21" t="b" cm="1">
        <f t="array" ref="D566">IF(OR(ISNUMBER(SEARCH({" COMEDY "," fun "," laugh ","hilarious"}," "&amp;B566:C566&amp;" "))),"Comedy",IF(OR(ISNUMBER(SEARCH({" sad "," thriller "," crime"," murder "," dark "," revenge "}," "&amp;B566:C566&amp;" "))),"thriller",IF(OR(ISNUMBER(SEARCH({" strange "," evil "," horror "," dark "," strange"}," "&amp;B566:C566&amp;" "))),"horror",IF(OR(ISNUMBER(SEARCH({" food "," kitchen "," yummy "," gourmet "," dining","bbq"}," "&amp;B566:C566&amp;" "))),"food"))))</f>
        <v>0</v>
      </c>
      <c r="E566" s="3">
        <v>18000</v>
      </c>
      <c r="F566" s="4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64"/>
        <v>0</v>
      </c>
      <c r="Q566">
        <f t="shared" si="65"/>
        <v>1</v>
      </c>
      <c r="R566" t="s">
        <v>8317</v>
      </c>
      <c r="S566" t="s">
        <v>8318</v>
      </c>
      <c r="T566" s="13">
        <f t="shared" si="66"/>
        <v>42411.942997685182</v>
      </c>
      <c r="U566" s="13">
        <f t="shared" si="67"/>
        <v>42441.942997685182</v>
      </c>
      <c r="V566">
        <f t="shared" si="68"/>
        <v>2016</v>
      </c>
      <c r="W566" t="str">
        <f t="shared" si="69"/>
        <v>web</v>
      </c>
      <c r="X566" t="str">
        <f t="shared" si="70"/>
        <v>UnderFunded</v>
      </c>
      <c r="Y566" s="12" t="b">
        <f t="shared" si="71"/>
        <v>0</v>
      </c>
    </row>
    <row r="567" spans="1:25" ht="43.2" hidden="1">
      <c r="A567">
        <v>565</v>
      </c>
      <c r="B567" s="1" t="s">
        <v>566</v>
      </c>
      <c r="C567" s="1" t="s">
        <v>4675</v>
      </c>
      <c r="D567" s="21" t="b" cm="1">
        <f t="array" ref="D567">IF(OR(ISNUMBER(SEARCH({" COMEDY "," fun "," laugh ","hilarious"}," "&amp;B567:C567&amp;" "))),"Comedy",IF(OR(ISNUMBER(SEARCH({" sad "," thriller "," crime"," murder "," dark "," revenge "}," "&amp;B567:C567&amp;" "))),"thriller",IF(OR(ISNUMBER(SEARCH({" strange "," evil "," horror "," dark "," strange"}," "&amp;B567:C567&amp;" "))),"horror",IF(OR(ISNUMBER(SEARCH({" food "," kitchen "," yummy "," gourmet "," dining","bbq"}," "&amp;B567:C567&amp;" "))),"food"))))</f>
        <v>0</v>
      </c>
      <c r="E567" s="3">
        <v>25000</v>
      </c>
      <c r="F567" s="4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64"/>
        <v>0</v>
      </c>
      <c r="Q567">
        <f t="shared" si="65"/>
        <v>0</v>
      </c>
      <c r="R567" t="s">
        <v>8317</v>
      </c>
      <c r="S567" t="s">
        <v>8318</v>
      </c>
      <c r="T567" s="13">
        <f t="shared" si="66"/>
        <v>42165.785289351858</v>
      </c>
      <c r="U567" s="13">
        <f t="shared" si="67"/>
        <v>42195.785289351858</v>
      </c>
      <c r="V567">
        <f t="shared" si="68"/>
        <v>2015</v>
      </c>
      <c r="W567" t="str">
        <f t="shared" si="69"/>
        <v>web</v>
      </c>
      <c r="X567" t="str">
        <f t="shared" si="70"/>
        <v>UnderFunded</v>
      </c>
      <c r="Y567" s="12" t="b">
        <f t="shared" si="71"/>
        <v>0</v>
      </c>
    </row>
    <row r="568" spans="1:25" ht="43.2" hidden="1">
      <c r="A568">
        <v>566</v>
      </c>
      <c r="B568" s="1" t="s">
        <v>567</v>
      </c>
      <c r="C568" s="1" t="s">
        <v>4676</v>
      </c>
      <c r="D568" s="21" t="b" cm="1">
        <f t="array" ref="D568">IF(OR(ISNUMBER(SEARCH({" COMEDY "," fun "," laugh ","hilarious"}," "&amp;B568:C568&amp;" "))),"Comedy",IF(OR(ISNUMBER(SEARCH({" sad "," thriller "," crime"," murder "," dark "," revenge "}," "&amp;B568:C568&amp;" "))),"thriller",IF(OR(ISNUMBER(SEARCH({" strange "," evil "," horror "," dark "," strange"}," "&amp;B568:C568&amp;" "))),"horror",IF(OR(ISNUMBER(SEARCH({" food "," kitchen "," yummy "," gourmet "," dining","bbq"}," "&amp;B568:C568&amp;" "))),"food"))))</f>
        <v>0</v>
      </c>
      <c r="E568" s="3">
        <v>5000</v>
      </c>
      <c r="F568" s="4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64"/>
        <v>0</v>
      </c>
      <c r="Q568">
        <f t="shared" si="65"/>
        <v>1</v>
      </c>
      <c r="R568" t="s">
        <v>8317</v>
      </c>
      <c r="S568" t="s">
        <v>8318</v>
      </c>
      <c r="T568" s="13">
        <f t="shared" si="66"/>
        <v>42535.68440972222</v>
      </c>
      <c r="U568" s="13">
        <f t="shared" si="67"/>
        <v>42565.68440972222</v>
      </c>
      <c r="V568">
        <f t="shared" si="68"/>
        <v>2016</v>
      </c>
      <c r="W568" t="str">
        <f t="shared" si="69"/>
        <v>web</v>
      </c>
      <c r="X568" t="str">
        <f t="shared" si="70"/>
        <v>UnderFunded</v>
      </c>
      <c r="Y568" s="12" t="b">
        <f t="shared" si="71"/>
        <v>0</v>
      </c>
    </row>
    <row r="569" spans="1:25" ht="43.2" hidden="1">
      <c r="A569">
        <v>567</v>
      </c>
      <c r="B569" s="1" t="s">
        <v>568</v>
      </c>
      <c r="C569" s="1" t="s">
        <v>4677</v>
      </c>
      <c r="D569" s="21" t="b" cm="1">
        <f t="array" ref="D569">IF(OR(ISNUMBER(SEARCH({" COMEDY "," fun "," laugh ","hilarious"}," "&amp;B569:C569&amp;" "))),"Comedy",IF(OR(ISNUMBER(SEARCH({" sad "," thriller "," crime"," murder "," dark "," revenge "}," "&amp;B569:C569&amp;" "))),"thriller",IF(OR(ISNUMBER(SEARCH({" strange "," evil "," horror "," dark "," strange"}," "&amp;B569:C569&amp;" "))),"horror",IF(OR(ISNUMBER(SEARCH({" food "," kitchen "," yummy "," gourmet "," dining","bbq"}," "&amp;B569:C569&amp;" "))),"food"))))</f>
        <v>0</v>
      </c>
      <c r="E569" s="3">
        <v>10000</v>
      </c>
      <c r="F569" s="4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64"/>
        <v>0</v>
      </c>
      <c r="Q569">
        <f t="shared" si="65"/>
        <v>0</v>
      </c>
      <c r="R569" t="s">
        <v>8317</v>
      </c>
      <c r="S569" t="s">
        <v>8318</v>
      </c>
      <c r="T569" s="13">
        <f t="shared" si="66"/>
        <v>41975.842523148152</v>
      </c>
      <c r="U569" s="13">
        <f t="shared" si="67"/>
        <v>42005.842523148152</v>
      </c>
      <c r="V569">
        <f t="shared" si="68"/>
        <v>2014</v>
      </c>
      <c r="W569" t="str">
        <f t="shared" si="69"/>
        <v>web</v>
      </c>
      <c r="X569" t="str">
        <f t="shared" si="70"/>
        <v>UnderFunded</v>
      </c>
      <c r="Y569" s="12" t="b">
        <f t="shared" si="71"/>
        <v>0</v>
      </c>
    </row>
    <row r="570" spans="1:25" ht="57.6" hidden="1">
      <c r="A570">
        <v>568</v>
      </c>
      <c r="B570" s="1" t="s">
        <v>569</v>
      </c>
      <c r="C570" s="1" t="s">
        <v>4678</v>
      </c>
      <c r="D570" s="21" t="b" cm="1">
        <f t="array" ref="D570">IF(OR(ISNUMBER(SEARCH({" COMEDY "," fun "," laugh ","hilarious"}," "&amp;B570:C570&amp;" "))),"Comedy",IF(OR(ISNUMBER(SEARCH({" sad "," thriller "," crime"," murder "," dark "," revenge "}," "&amp;B570:C570&amp;" "))),"thriller",IF(OR(ISNUMBER(SEARCH({" strange "," evil "," horror "," dark "," strange"}," "&amp;B570:C570&amp;" "))),"horror",IF(OR(ISNUMBER(SEARCH({" food "," kitchen "," yummy "," gourmet "," dining","bbq"}," "&amp;B570:C570&amp;" "))),"food"))))</f>
        <v>0</v>
      </c>
      <c r="E570" s="3">
        <v>24500</v>
      </c>
      <c r="F570" s="4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64"/>
        <v>1</v>
      </c>
      <c r="Q570">
        <f t="shared" si="65"/>
        <v>49</v>
      </c>
      <c r="R570" t="s">
        <v>8317</v>
      </c>
      <c r="S570" t="s">
        <v>8318</v>
      </c>
      <c r="T570" s="13">
        <f t="shared" si="66"/>
        <v>42348.9215625</v>
      </c>
      <c r="U570" s="13">
        <f t="shared" si="67"/>
        <v>42385.458333333328</v>
      </c>
      <c r="V570">
        <f t="shared" si="68"/>
        <v>2015</v>
      </c>
      <c r="W570" t="str">
        <f t="shared" si="69"/>
        <v>web</v>
      </c>
      <c r="X570" t="str">
        <f t="shared" si="70"/>
        <v>UnderFunded</v>
      </c>
      <c r="Y570" s="12" t="b">
        <f t="shared" si="71"/>
        <v>0</v>
      </c>
    </row>
    <row r="571" spans="1:25" ht="43.2" hidden="1">
      <c r="A571">
        <v>569</v>
      </c>
      <c r="B571" s="1" t="s">
        <v>570</v>
      </c>
      <c r="C571" s="1" t="s">
        <v>4679</v>
      </c>
      <c r="D571" s="21" t="b" cm="1">
        <f t="array" ref="D571">IF(OR(ISNUMBER(SEARCH({" COMEDY "," fun "," laugh ","hilarious"}," "&amp;B571:C571&amp;" "))),"Comedy",IF(OR(ISNUMBER(SEARCH({" sad "," thriller "," crime"," murder "," dark "," revenge "}," "&amp;B571:C571&amp;" "))),"thriller",IF(OR(ISNUMBER(SEARCH({" strange "," evil "," horror "," dark "," strange"}," "&amp;B571:C571&amp;" "))),"horror",IF(OR(ISNUMBER(SEARCH({" food "," kitchen "," yummy "," gourmet "," dining","bbq"}," "&amp;B571:C571&amp;" "))),"food"))))</f>
        <v>0</v>
      </c>
      <c r="E571" s="3">
        <v>2500</v>
      </c>
      <c r="F571" s="4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64"/>
        <v>1</v>
      </c>
      <c r="Q571">
        <f t="shared" si="65"/>
        <v>20</v>
      </c>
      <c r="R571" t="s">
        <v>8317</v>
      </c>
      <c r="S571" t="s">
        <v>8318</v>
      </c>
      <c r="T571" s="13">
        <f t="shared" si="66"/>
        <v>42340.847361111111</v>
      </c>
      <c r="U571" s="13">
        <f t="shared" si="67"/>
        <v>42370.847361111111</v>
      </c>
      <c r="V571">
        <f t="shared" si="68"/>
        <v>2015</v>
      </c>
      <c r="W571" t="str">
        <f t="shared" si="69"/>
        <v>web</v>
      </c>
      <c r="X571" t="str">
        <f t="shared" si="70"/>
        <v>UnderFunded</v>
      </c>
      <c r="Y571" s="12" t="b">
        <f t="shared" si="71"/>
        <v>0</v>
      </c>
    </row>
    <row r="572" spans="1:25" ht="28.8" hidden="1">
      <c r="A572">
        <v>570</v>
      </c>
      <c r="B572" s="1" t="s">
        <v>571</v>
      </c>
      <c r="C572" s="1" t="s">
        <v>4680</v>
      </c>
      <c r="D572" s="21" t="b" cm="1">
        <f t="array" ref="D572">IF(OR(ISNUMBER(SEARCH({" COMEDY "," fun "," laugh ","hilarious"}," "&amp;B572:C572&amp;" "))),"Comedy",IF(OR(ISNUMBER(SEARCH({" sad "," thriller "," crime"," murder "," dark "," revenge "}," "&amp;B572:C572&amp;" "))),"thriller",IF(OR(ISNUMBER(SEARCH({" strange "," evil "," horror "," dark "," strange"}," "&amp;B572:C572&amp;" "))),"horror",IF(OR(ISNUMBER(SEARCH({" food "," kitchen "," yummy "," gourmet "," dining","bbq"}," "&amp;B572:C572&amp;" "))),"food"))))</f>
        <v>0</v>
      </c>
      <c r="E572" s="3">
        <v>85000</v>
      </c>
      <c r="F572" s="4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64"/>
        <v>0</v>
      </c>
      <c r="Q572">
        <f t="shared" si="65"/>
        <v>142</v>
      </c>
      <c r="R572" t="s">
        <v>8317</v>
      </c>
      <c r="S572" t="s">
        <v>8318</v>
      </c>
      <c r="T572" s="13">
        <f t="shared" si="66"/>
        <v>42388.798252314817</v>
      </c>
      <c r="U572" s="13">
        <f t="shared" si="67"/>
        <v>42418.798252314817</v>
      </c>
      <c r="V572">
        <f t="shared" si="68"/>
        <v>2016</v>
      </c>
      <c r="W572" t="str">
        <f t="shared" si="69"/>
        <v>web</v>
      </c>
      <c r="X572" t="str">
        <f t="shared" si="70"/>
        <v>UnderFunded</v>
      </c>
      <c r="Y572" s="12" t="b">
        <f t="shared" si="71"/>
        <v>0</v>
      </c>
    </row>
    <row r="573" spans="1:25" ht="43.2" hidden="1">
      <c r="A573">
        <v>571</v>
      </c>
      <c r="B573" s="1" t="s">
        <v>572</v>
      </c>
      <c r="C573" s="1" t="s">
        <v>4681</v>
      </c>
      <c r="D573" s="21" t="b" cm="1">
        <f t="array" ref="D573">IF(OR(ISNUMBER(SEARCH({" COMEDY "," fun "," laugh ","hilarious"}," "&amp;B573:C573&amp;" "))),"Comedy",IF(OR(ISNUMBER(SEARCH({" sad "," thriller "," crime"," murder "," dark "," revenge "}," "&amp;B573:C573&amp;" "))),"thriller",IF(OR(ISNUMBER(SEARCH({" strange "," evil "," horror "," dark "," strange"}," "&amp;B573:C573&amp;" "))),"horror",IF(OR(ISNUMBER(SEARCH({" food "," kitchen "," yummy "," gourmet "," dining","bbq"}," "&amp;B573:C573&amp;" "))),"food"))))</f>
        <v>0</v>
      </c>
      <c r="E573" s="3">
        <v>25000</v>
      </c>
      <c r="F573" s="4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64"/>
        <v>0</v>
      </c>
      <c r="Q573">
        <f t="shared" si="65"/>
        <v>53</v>
      </c>
      <c r="R573" t="s">
        <v>8317</v>
      </c>
      <c r="S573" t="s">
        <v>8318</v>
      </c>
      <c r="T573" s="13">
        <f t="shared" si="66"/>
        <v>42192.816238425927</v>
      </c>
      <c r="U573" s="13">
        <f t="shared" si="67"/>
        <v>42212.165972222225</v>
      </c>
      <c r="V573">
        <f t="shared" si="68"/>
        <v>2015</v>
      </c>
      <c r="W573" t="str">
        <f t="shared" si="69"/>
        <v>web</v>
      </c>
      <c r="X573" t="str">
        <f t="shared" si="70"/>
        <v>UnderFunded</v>
      </c>
      <c r="Y573" s="12" t="b">
        <f t="shared" si="71"/>
        <v>0</v>
      </c>
    </row>
    <row r="574" spans="1:25" ht="43.2" hidden="1">
      <c r="A574">
        <v>572</v>
      </c>
      <c r="B574" s="1" t="s">
        <v>573</v>
      </c>
      <c r="C574" s="1" t="s">
        <v>4682</v>
      </c>
      <c r="D574" s="21" t="b" cm="1">
        <f t="array" ref="D574">IF(OR(ISNUMBER(SEARCH({" COMEDY "," fun "," laugh ","hilarious"}," "&amp;B574:C574&amp;" "))),"Comedy",IF(OR(ISNUMBER(SEARCH({" sad "," thriller "," crime"," murder "," dark "," revenge "}," "&amp;B574:C574&amp;" "))),"thriller",IF(OR(ISNUMBER(SEARCH({" strange "," evil "," horror "," dark "," strange"}," "&amp;B574:C574&amp;" "))),"horror",IF(OR(ISNUMBER(SEARCH({" food "," kitchen "," yummy "," gourmet "," dining","bbq"}," "&amp;B574:C574&amp;" "))),"food"))))</f>
        <v>0</v>
      </c>
      <c r="E574" s="3">
        <v>2500</v>
      </c>
      <c r="F574" s="4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64"/>
        <v>0</v>
      </c>
      <c r="Q574">
        <f t="shared" si="65"/>
        <v>0</v>
      </c>
      <c r="R574" t="s">
        <v>8317</v>
      </c>
      <c r="S574" t="s">
        <v>8318</v>
      </c>
      <c r="T574" s="13">
        <f t="shared" si="66"/>
        <v>42282.71629629629</v>
      </c>
      <c r="U574" s="13">
        <f t="shared" si="67"/>
        <v>42312.757962962962</v>
      </c>
      <c r="V574">
        <f t="shared" si="68"/>
        <v>2015</v>
      </c>
      <c r="W574" t="str">
        <f t="shared" si="69"/>
        <v>web</v>
      </c>
      <c r="X574" t="str">
        <f t="shared" si="70"/>
        <v>UnderFunded</v>
      </c>
      <c r="Y574" s="12" t="b">
        <f t="shared" si="71"/>
        <v>0</v>
      </c>
    </row>
    <row r="575" spans="1:25" ht="57.6" hidden="1">
      <c r="A575">
        <v>573</v>
      </c>
      <c r="B575" s="1" t="s">
        <v>574</v>
      </c>
      <c r="C575" s="1" t="s">
        <v>4683</v>
      </c>
      <c r="D575" s="21" t="b" cm="1">
        <f t="array" ref="D575">IF(OR(ISNUMBER(SEARCH({" COMEDY "," fun "," laugh ","hilarious"}," "&amp;B575:C575&amp;" "))),"Comedy",IF(OR(ISNUMBER(SEARCH({" sad "," thriller "," crime"," murder "," dark "," revenge "}," "&amp;B575:C575&amp;" "))),"thriller",IF(OR(ISNUMBER(SEARCH({" strange "," evil "," horror "," dark "," strange"}," "&amp;B575:C575&amp;" "))),"horror",IF(OR(ISNUMBER(SEARCH({" food "," kitchen "," yummy "," gourmet "," dining","bbq"}," "&amp;B575:C575&amp;" "))),"food"))))</f>
        <v>0</v>
      </c>
      <c r="E575" s="3">
        <v>88888</v>
      </c>
      <c r="F575" s="4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64"/>
        <v>0</v>
      </c>
      <c r="Q575">
        <f t="shared" si="65"/>
        <v>38.44</v>
      </c>
      <c r="R575" t="s">
        <v>8317</v>
      </c>
      <c r="S575" t="s">
        <v>8318</v>
      </c>
      <c r="T575" s="13">
        <f t="shared" si="66"/>
        <v>41963.050127314811</v>
      </c>
      <c r="U575" s="13">
        <f t="shared" si="67"/>
        <v>42022.05</v>
      </c>
      <c r="V575">
        <f t="shared" si="68"/>
        <v>2014</v>
      </c>
      <c r="W575" t="str">
        <f t="shared" si="69"/>
        <v>web</v>
      </c>
      <c r="X575" t="str">
        <f t="shared" si="70"/>
        <v>UnderFunded</v>
      </c>
      <c r="Y575" s="12" t="b">
        <f t="shared" si="71"/>
        <v>0</v>
      </c>
    </row>
    <row r="576" spans="1:25" ht="43.2" hidden="1">
      <c r="A576">
        <v>574</v>
      </c>
      <c r="B576" s="1" t="s">
        <v>575</v>
      </c>
      <c r="C576" s="1" t="s">
        <v>4684</v>
      </c>
      <c r="D576" s="21" t="b" cm="1">
        <f t="array" ref="D576">IF(OR(ISNUMBER(SEARCH({" COMEDY "," fun "," laugh ","hilarious"}," "&amp;B576:C576&amp;" "))),"Comedy",IF(OR(ISNUMBER(SEARCH({" sad "," thriller "," crime"," murder "," dark "," revenge "}," "&amp;B576:C576&amp;" "))),"thriller",IF(OR(ISNUMBER(SEARCH({" strange "," evil "," horror "," dark "," strange"}," "&amp;B576:C576&amp;" "))),"horror",IF(OR(ISNUMBER(SEARCH({" food "," kitchen "," yummy "," gourmet "," dining","bbq"}," "&amp;B576:C576&amp;" "))),"food"))))</f>
        <v>0</v>
      </c>
      <c r="E576" s="3">
        <v>11180</v>
      </c>
      <c r="F576" s="4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64"/>
        <v>1</v>
      </c>
      <c r="Q576">
        <f t="shared" si="65"/>
        <v>20</v>
      </c>
      <c r="R576" t="s">
        <v>8317</v>
      </c>
      <c r="S576" t="s">
        <v>8318</v>
      </c>
      <c r="T576" s="13">
        <f t="shared" si="66"/>
        <v>42632.443368055552</v>
      </c>
      <c r="U576" s="13">
        <f t="shared" si="67"/>
        <v>42662.443368055552</v>
      </c>
      <c r="V576">
        <f t="shared" si="68"/>
        <v>2016</v>
      </c>
      <c r="W576" t="str">
        <f t="shared" si="69"/>
        <v>web</v>
      </c>
      <c r="X576" t="str">
        <f t="shared" si="70"/>
        <v>UnderFunded</v>
      </c>
      <c r="Y576" s="12" t="b">
        <f t="shared" si="71"/>
        <v>0</v>
      </c>
    </row>
    <row r="577" spans="1:25" ht="57.6" hidden="1">
      <c r="A577">
        <v>575</v>
      </c>
      <c r="B577" s="1" t="s">
        <v>576</v>
      </c>
      <c r="C577" s="1" t="s">
        <v>4685</v>
      </c>
      <c r="D577" s="21" t="b" cm="1">
        <f t="array" ref="D577">IF(OR(ISNUMBER(SEARCH({" COMEDY "," fun "," laugh ","hilarious"}," "&amp;B577:C577&amp;" "))),"Comedy",IF(OR(ISNUMBER(SEARCH({" sad "," thriller "," crime"," murder "," dark "," revenge "}," "&amp;B577:C577&amp;" "))),"thriller",IF(OR(ISNUMBER(SEARCH({" strange "," evil "," horror "," dark "," strange"}," "&amp;B577:C577&amp;" "))),"horror",IF(OR(ISNUMBER(SEARCH({" food "," kitchen "," yummy "," gourmet "," dining","bbq"}," "&amp;B577:C577&amp;" "))),"food"))))</f>
        <v>0</v>
      </c>
      <c r="E577" s="3">
        <v>60000</v>
      </c>
      <c r="F577" s="4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64"/>
        <v>0</v>
      </c>
      <c r="Q577">
        <f t="shared" si="65"/>
        <v>64.75</v>
      </c>
      <c r="R577" t="s">
        <v>8317</v>
      </c>
      <c r="S577" t="s">
        <v>8318</v>
      </c>
      <c r="T577" s="13">
        <f t="shared" si="66"/>
        <v>42138.692627314813</v>
      </c>
      <c r="U577" s="13">
        <f t="shared" si="67"/>
        <v>42168.692627314813</v>
      </c>
      <c r="V577">
        <f t="shared" si="68"/>
        <v>2015</v>
      </c>
      <c r="W577" t="str">
        <f t="shared" si="69"/>
        <v>web</v>
      </c>
      <c r="X577" t="str">
        <f t="shared" si="70"/>
        <v>UnderFunded</v>
      </c>
      <c r="Y577" s="12" t="b">
        <f t="shared" si="71"/>
        <v>0</v>
      </c>
    </row>
    <row r="578" spans="1:25" ht="43.2" hidden="1">
      <c r="A578">
        <v>576</v>
      </c>
      <c r="B578" s="1" t="s">
        <v>577</v>
      </c>
      <c r="C578" s="1" t="s">
        <v>4686</v>
      </c>
      <c r="D578" s="21" t="b" cm="1">
        <f t="array" ref="D578">IF(OR(ISNUMBER(SEARCH({" COMEDY "," fun "," laugh ","hilarious"}," "&amp;B578:C578&amp;" "))),"Comedy",IF(OR(ISNUMBER(SEARCH({" sad "," thriller "," crime"," murder "," dark "," revenge "}," "&amp;B578:C578&amp;" "))),"thriller",IF(OR(ISNUMBER(SEARCH({" strange "," evil "," horror "," dark "," strange"}," "&amp;B578:C578&amp;" "))),"horror",IF(OR(ISNUMBER(SEARCH({" food "," kitchen "," yummy "," gourmet "," dining","bbq"}," "&amp;B578:C578&amp;" "))),"food"))))</f>
        <v>0</v>
      </c>
      <c r="E578" s="3">
        <v>80000</v>
      </c>
      <c r="F578" s="4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64"/>
        <v>0</v>
      </c>
      <c r="Q578">
        <f t="shared" si="65"/>
        <v>1</v>
      </c>
      <c r="R578" t="s">
        <v>8317</v>
      </c>
      <c r="S578" t="s">
        <v>8318</v>
      </c>
      <c r="T578" s="13">
        <f t="shared" si="66"/>
        <v>42031.471666666665</v>
      </c>
      <c r="U578" s="13">
        <f t="shared" si="67"/>
        <v>42091.43</v>
      </c>
      <c r="V578">
        <f t="shared" si="68"/>
        <v>2015</v>
      </c>
      <c r="W578" t="str">
        <f t="shared" si="69"/>
        <v>web</v>
      </c>
      <c r="X578" t="str">
        <f t="shared" si="70"/>
        <v>UnderFunded</v>
      </c>
      <c r="Y578" s="12" t="b">
        <f t="shared" si="71"/>
        <v>0</v>
      </c>
    </row>
    <row r="579" spans="1:25" ht="43.2" hidden="1">
      <c r="A579">
        <v>577</v>
      </c>
      <c r="B579" s="1" t="s">
        <v>578</v>
      </c>
      <c r="C579" s="1" t="s">
        <v>4687</v>
      </c>
      <c r="D579" s="21" t="b" cm="1">
        <f t="array" ref="D579">IF(OR(ISNUMBER(SEARCH({" COMEDY "," fun "," laugh ","hilarious"}," "&amp;B579:C579&amp;" "))),"Comedy",IF(OR(ISNUMBER(SEARCH({" sad "," thriller "," crime"," murder "," dark "," revenge "}," "&amp;B579:C579&amp;" "))),"thriller",IF(OR(ISNUMBER(SEARCH({" strange "," evil "," horror "," dark "," strange"}," "&amp;B579:C579&amp;" "))),"horror",IF(OR(ISNUMBER(SEARCH({" food "," kitchen "," yummy "," gourmet "," dining","bbq"}," "&amp;B579:C579&amp;" "))),"food"))))</f>
        <v>0</v>
      </c>
      <c r="E579" s="3">
        <v>5000</v>
      </c>
      <c r="F579" s="4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72">IFERROR(ROUND((F579/E579)*100,0),0)</f>
        <v>0</v>
      </c>
      <c r="Q579">
        <f t="shared" ref="Q579:Q642" si="73">IFERROR(ROUND(F579/M579,2),0)</f>
        <v>10</v>
      </c>
      <c r="R579" t="s">
        <v>8317</v>
      </c>
      <c r="S579" t="s">
        <v>8318</v>
      </c>
      <c r="T579" s="13">
        <f t="shared" ref="T579:T642" si="74">(((K579/60)/60)/24)+DATE(1970,1,1)</f>
        <v>42450.589143518519</v>
      </c>
      <c r="U579" s="13">
        <f t="shared" ref="U579:U642" si="75">(((J579/60)/60)/24)+DATE(1970,1,1)</f>
        <v>42510.589143518519</v>
      </c>
      <c r="V579">
        <f t="shared" ref="V579:V642" si="76">YEAR(T579)</f>
        <v>2016</v>
      </c>
      <c r="W579" t="str">
        <f t="shared" ref="W579:W642" si="77">IF(OR(S579="musical","space"),"Musical and Spaces",S579)</f>
        <v>web</v>
      </c>
      <c r="X579" t="str">
        <f t="shared" ref="X579:X642" si="78">IF(P579-100&gt;0,"ExceededGoal","UnderFunded")</f>
        <v>UnderFunded</v>
      </c>
      <c r="Y579" s="12" t="b">
        <f t="shared" ref="Y579:Y642" si="79">IFERROR(IF(R579="theater",ROUND(F579/M579,2)),0)</f>
        <v>0</v>
      </c>
    </row>
    <row r="580" spans="1:25" ht="28.8" hidden="1">
      <c r="A580">
        <v>578</v>
      </c>
      <c r="B580" s="1" t="s">
        <v>579</v>
      </c>
      <c r="C580" s="1" t="s">
        <v>4688</v>
      </c>
      <c r="D580" s="21" t="b" cm="1">
        <f t="array" ref="D580">IF(OR(ISNUMBER(SEARCH({" COMEDY "," fun "," laugh ","hilarious"}," "&amp;B580:C580&amp;" "))),"Comedy",IF(OR(ISNUMBER(SEARCH({" sad "," thriller "," crime"," murder "," dark "," revenge "}," "&amp;B580:C580&amp;" "))),"thriller",IF(OR(ISNUMBER(SEARCH({" strange "," evil "," horror "," dark "," strange"}," "&amp;B580:C580&amp;" "))),"horror",IF(OR(ISNUMBER(SEARCH({" food "," kitchen "," yummy "," gourmet "," dining","bbq"}," "&amp;B580:C580&amp;" "))),"food"))))</f>
        <v>0</v>
      </c>
      <c r="E580" s="3">
        <v>125000</v>
      </c>
      <c r="F580" s="4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72"/>
        <v>0</v>
      </c>
      <c r="Q580">
        <f t="shared" si="73"/>
        <v>2</v>
      </c>
      <c r="R580" t="s">
        <v>8317</v>
      </c>
      <c r="S580" t="s">
        <v>8318</v>
      </c>
      <c r="T580" s="13">
        <f t="shared" si="74"/>
        <v>42230.578622685185</v>
      </c>
      <c r="U580" s="13">
        <f t="shared" si="75"/>
        <v>42254.578622685185</v>
      </c>
      <c r="V580">
        <f t="shared" si="76"/>
        <v>2015</v>
      </c>
      <c r="W580" t="str">
        <f t="shared" si="77"/>
        <v>web</v>
      </c>
      <c r="X580" t="str">
        <f t="shared" si="78"/>
        <v>UnderFunded</v>
      </c>
      <c r="Y580" s="12" t="b">
        <f t="shared" si="79"/>
        <v>0</v>
      </c>
    </row>
    <row r="581" spans="1:25" ht="28.8" hidden="1">
      <c r="A581">
        <v>579</v>
      </c>
      <c r="B581" s="1" t="s">
        <v>580</v>
      </c>
      <c r="C581" s="1" t="s">
        <v>4689</v>
      </c>
      <c r="D581" s="21" t="b" cm="1">
        <f t="array" ref="D581">IF(OR(ISNUMBER(SEARCH({" COMEDY "," fun "," laugh ","hilarious"}," "&amp;B581:C581&amp;" "))),"Comedy",IF(OR(ISNUMBER(SEARCH({" sad "," thriller "," crime"," murder "," dark "," revenge "}," "&amp;B581:C581&amp;" "))),"thriller",IF(OR(ISNUMBER(SEARCH({" strange "," evil "," horror "," dark "," strange"}," "&amp;B581:C581&amp;" "))),"horror",IF(OR(ISNUMBER(SEARCH({" food "," kitchen "," yummy "," gourmet "," dining","bbq"}," "&amp;B581:C581&amp;" "))),"food"))))</f>
        <v>0</v>
      </c>
      <c r="E581" s="3">
        <v>12000</v>
      </c>
      <c r="F581" s="4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72"/>
        <v>1</v>
      </c>
      <c r="Q581">
        <f t="shared" si="73"/>
        <v>35</v>
      </c>
      <c r="R581" t="s">
        <v>8317</v>
      </c>
      <c r="S581" t="s">
        <v>8318</v>
      </c>
      <c r="T581" s="13">
        <f t="shared" si="74"/>
        <v>41968.852118055554</v>
      </c>
      <c r="U581" s="13">
        <f t="shared" si="75"/>
        <v>41998.852118055554</v>
      </c>
      <c r="V581">
        <f t="shared" si="76"/>
        <v>2014</v>
      </c>
      <c r="W581" t="str">
        <f t="shared" si="77"/>
        <v>web</v>
      </c>
      <c r="X581" t="str">
        <f t="shared" si="78"/>
        <v>UnderFunded</v>
      </c>
      <c r="Y581" s="12" t="b">
        <f t="shared" si="79"/>
        <v>0</v>
      </c>
    </row>
    <row r="582" spans="1:25" ht="43.2" hidden="1">
      <c r="A582">
        <v>580</v>
      </c>
      <c r="B582" s="1" t="s">
        <v>581</v>
      </c>
      <c r="C582" s="1" t="s">
        <v>4690</v>
      </c>
      <c r="D582" s="21" t="b" cm="1">
        <f t="array" ref="D582">IF(OR(ISNUMBER(SEARCH({" COMEDY "," fun "," laugh ","hilarious"}," "&amp;B582:C582&amp;" "))),"Comedy",IF(OR(ISNUMBER(SEARCH({" sad "," thriller "," crime"," murder "," dark "," revenge "}," "&amp;B582:C582&amp;" "))),"thriller",IF(OR(ISNUMBER(SEARCH({" strange "," evil "," horror "," dark "," strange"}," "&amp;B582:C582&amp;" "))),"horror",IF(OR(ISNUMBER(SEARCH({" food "," kitchen "," yummy "," gourmet "," dining","bbq"}," "&amp;B582:C582&amp;" "))),"food"))))</f>
        <v>0</v>
      </c>
      <c r="E582" s="3">
        <v>3000</v>
      </c>
      <c r="F582" s="4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72"/>
        <v>0</v>
      </c>
      <c r="Q582">
        <f t="shared" si="73"/>
        <v>1</v>
      </c>
      <c r="R582" t="s">
        <v>8317</v>
      </c>
      <c r="S582" t="s">
        <v>8318</v>
      </c>
      <c r="T582" s="13">
        <f t="shared" si="74"/>
        <v>42605.908182870371</v>
      </c>
      <c r="U582" s="13">
        <f t="shared" si="75"/>
        <v>42635.908182870371</v>
      </c>
      <c r="V582">
        <f t="shared" si="76"/>
        <v>2016</v>
      </c>
      <c r="W582" t="str">
        <f t="shared" si="77"/>
        <v>web</v>
      </c>
      <c r="X582" t="str">
        <f t="shared" si="78"/>
        <v>UnderFunded</v>
      </c>
      <c r="Y582" s="12" t="b">
        <f t="shared" si="79"/>
        <v>0</v>
      </c>
    </row>
    <row r="583" spans="1:25" ht="43.2" hidden="1">
      <c r="A583">
        <v>581</v>
      </c>
      <c r="B583" s="1" t="s">
        <v>582</v>
      </c>
      <c r="C583" s="1" t="s">
        <v>4691</v>
      </c>
      <c r="D583" s="21" t="b" cm="1">
        <f t="array" ref="D583">IF(OR(ISNUMBER(SEARCH({" COMEDY "," fun "," laugh ","hilarious"}," "&amp;B583:C583&amp;" "))),"Comedy",IF(OR(ISNUMBER(SEARCH({" sad "," thriller "," crime"," murder "," dark "," revenge "}," "&amp;B583:C583&amp;" "))),"thriller",IF(OR(ISNUMBER(SEARCH({" strange "," evil "," horror "," dark "," strange"}," "&amp;B583:C583&amp;" "))),"horror",IF(OR(ISNUMBER(SEARCH({" food "," kitchen "," yummy "," gourmet "," dining","bbq"}," "&amp;B583:C583&amp;" "))),"food"))))</f>
        <v>0</v>
      </c>
      <c r="E583" s="3">
        <v>400</v>
      </c>
      <c r="F583" s="4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72"/>
        <v>0</v>
      </c>
      <c r="Q583">
        <f t="shared" si="73"/>
        <v>0</v>
      </c>
      <c r="R583" t="s">
        <v>8317</v>
      </c>
      <c r="S583" t="s">
        <v>8318</v>
      </c>
      <c r="T583" s="13">
        <f t="shared" si="74"/>
        <v>42188.012777777782</v>
      </c>
      <c r="U583" s="13">
        <f t="shared" si="75"/>
        <v>42218.012777777782</v>
      </c>
      <c r="V583">
        <f t="shared" si="76"/>
        <v>2015</v>
      </c>
      <c r="W583" t="str">
        <f t="shared" si="77"/>
        <v>web</v>
      </c>
      <c r="X583" t="str">
        <f t="shared" si="78"/>
        <v>UnderFunded</v>
      </c>
      <c r="Y583" s="12" t="b">
        <f t="shared" si="79"/>
        <v>0</v>
      </c>
    </row>
    <row r="584" spans="1:25" ht="43.2" hidden="1">
      <c r="A584">
        <v>582</v>
      </c>
      <c r="B584" s="1" t="s">
        <v>583</v>
      </c>
      <c r="C584" s="1" t="s">
        <v>4692</v>
      </c>
      <c r="D584" s="21" t="b" cm="1">
        <f t="array" ref="D584">IF(OR(ISNUMBER(SEARCH({" COMEDY "," fun "," laugh ","hilarious"}," "&amp;B584:C584&amp;" "))),"Comedy",IF(OR(ISNUMBER(SEARCH({" sad "," thriller "," crime"," murder "," dark "," revenge "}," "&amp;B584:C584&amp;" "))),"thriller",IF(OR(ISNUMBER(SEARCH({" strange "," evil "," horror "," dark "," strange"}," "&amp;B584:C584&amp;" "))),"horror",IF(OR(ISNUMBER(SEARCH({" food "," kitchen "," yummy "," gourmet "," dining","bbq"}," "&amp;B584:C584&amp;" "))),"food"))))</f>
        <v>0</v>
      </c>
      <c r="E584" s="3">
        <v>100000</v>
      </c>
      <c r="F584" s="4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72"/>
        <v>0</v>
      </c>
      <c r="Q584">
        <f t="shared" si="73"/>
        <v>0</v>
      </c>
      <c r="R584" t="s">
        <v>8317</v>
      </c>
      <c r="S584" t="s">
        <v>8318</v>
      </c>
      <c r="T584" s="13">
        <f t="shared" si="74"/>
        <v>42055.739803240736</v>
      </c>
      <c r="U584" s="13">
        <f t="shared" si="75"/>
        <v>42078.75</v>
      </c>
      <c r="V584">
        <f t="shared" si="76"/>
        <v>2015</v>
      </c>
      <c r="W584" t="str">
        <f t="shared" si="77"/>
        <v>web</v>
      </c>
      <c r="X584" t="str">
        <f t="shared" si="78"/>
        <v>UnderFunded</v>
      </c>
      <c r="Y584" s="12" t="b">
        <f t="shared" si="79"/>
        <v>0</v>
      </c>
    </row>
    <row r="585" spans="1:25" ht="43.2" hidden="1">
      <c r="A585">
        <v>583</v>
      </c>
      <c r="B585" s="1" t="s">
        <v>584</v>
      </c>
      <c r="C585" s="1" t="s">
        <v>4693</v>
      </c>
      <c r="D585" s="21" t="b" cm="1">
        <f t="array" ref="D585">IF(OR(ISNUMBER(SEARCH({" COMEDY "," fun "," laugh ","hilarious"}," "&amp;B585:C585&amp;" "))),"Comedy",IF(OR(ISNUMBER(SEARCH({" sad "," thriller "," crime"," murder "," dark "," revenge "}," "&amp;B585:C585&amp;" "))),"thriller",IF(OR(ISNUMBER(SEARCH({" strange "," evil "," horror "," dark "," strange"}," "&amp;B585:C585&amp;" "))),"horror",IF(OR(ISNUMBER(SEARCH({" food "," kitchen "," yummy "," gourmet "," dining","bbq"}," "&amp;B585:C585&amp;" "))),"food"))))</f>
        <v>0</v>
      </c>
      <c r="E585" s="3">
        <v>9000</v>
      </c>
      <c r="F585" s="4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72"/>
        <v>0</v>
      </c>
      <c r="Q585">
        <f t="shared" si="73"/>
        <v>1</v>
      </c>
      <c r="R585" t="s">
        <v>8317</v>
      </c>
      <c r="S585" t="s">
        <v>8318</v>
      </c>
      <c r="T585" s="13">
        <f t="shared" si="74"/>
        <v>42052.93850694444</v>
      </c>
      <c r="U585" s="13">
        <f t="shared" si="75"/>
        <v>42082.896840277783</v>
      </c>
      <c r="V585">
        <f t="shared" si="76"/>
        <v>2015</v>
      </c>
      <c r="W585" t="str">
        <f t="shared" si="77"/>
        <v>web</v>
      </c>
      <c r="X585" t="str">
        <f t="shared" si="78"/>
        <v>UnderFunded</v>
      </c>
      <c r="Y585" s="12" t="b">
        <f t="shared" si="79"/>
        <v>0</v>
      </c>
    </row>
    <row r="586" spans="1:25" ht="43.2" hidden="1">
      <c r="A586">
        <v>584</v>
      </c>
      <c r="B586" s="1" t="s">
        <v>585</v>
      </c>
      <c r="C586" s="1" t="s">
        <v>4694</v>
      </c>
      <c r="D586" s="21" t="b" cm="1">
        <f t="array" ref="D586">IF(OR(ISNUMBER(SEARCH({" COMEDY "," fun "," laugh ","hilarious"}," "&amp;B586:C586&amp;" "))),"Comedy",IF(OR(ISNUMBER(SEARCH({" sad "," thriller "," crime"," murder "," dark "," revenge "}," "&amp;B586:C586&amp;" "))),"thriller",IF(OR(ISNUMBER(SEARCH({" strange "," evil "," horror "," dark "," strange"}," "&amp;B586:C586&amp;" "))),"horror",IF(OR(ISNUMBER(SEARCH({" food "," kitchen "," yummy "," gourmet "," dining","bbq"}," "&amp;B586:C586&amp;" "))),"food"))))</f>
        <v>0</v>
      </c>
      <c r="E586" s="3">
        <v>1000</v>
      </c>
      <c r="F586" s="4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72"/>
        <v>1</v>
      </c>
      <c r="Q586">
        <f t="shared" si="73"/>
        <v>5</v>
      </c>
      <c r="R586" t="s">
        <v>8317</v>
      </c>
      <c r="S586" t="s">
        <v>8318</v>
      </c>
      <c r="T586" s="13">
        <f t="shared" si="74"/>
        <v>42049.716620370367</v>
      </c>
      <c r="U586" s="13">
        <f t="shared" si="75"/>
        <v>42079.674953703703</v>
      </c>
      <c r="V586">
        <f t="shared" si="76"/>
        <v>2015</v>
      </c>
      <c r="W586" t="str">
        <f t="shared" si="77"/>
        <v>web</v>
      </c>
      <c r="X586" t="str">
        <f t="shared" si="78"/>
        <v>UnderFunded</v>
      </c>
      <c r="Y586" s="12" t="b">
        <f t="shared" si="79"/>
        <v>0</v>
      </c>
    </row>
    <row r="587" spans="1:25" ht="43.2" hidden="1">
      <c r="A587">
        <v>585</v>
      </c>
      <c r="B587" s="1" t="s">
        <v>586</v>
      </c>
      <c r="C587" s="1" t="s">
        <v>4695</v>
      </c>
      <c r="D587" s="21" t="b" cm="1">
        <f t="array" ref="D587">IF(OR(ISNUMBER(SEARCH({" COMEDY "," fun "," laugh ","hilarious"}," "&amp;B587:C587&amp;" "))),"Comedy",IF(OR(ISNUMBER(SEARCH({" sad "," thriller "," crime"," murder "," dark "," revenge "}," "&amp;B587:C587&amp;" "))),"thriller",IF(OR(ISNUMBER(SEARCH({" strange "," evil "," horror "," dark "," strange"}," "&amp;B587:C587&amp;" "))),"horror",IF(OR(ISNUMBER(SEARCH({" food "," kitchen "," yummy "," gourmet "," dining","bbq"}," "&amp;B587:C587&amp;" "))),"food"))))</f>
        <v>0</v>
      </c>
      <c r="E587" s="3">
        <v>9000</v>
      </c>
      <c r="F587" s="4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72"/>
        <v>0</v>
      </c>
      <c r="Q587">
        <f t="shared" si="73"/>
        <v>0</v>
      </c>
      <c r="R587" t="s">
        <v>8317</v>
      </c>
      <c r="S587" t="s">
        <v>8318</v>
      </c>
      <c r="T587" s="13">
        <f t="shared" si="74"/>
        <v>42283.3909375</v>
      </c>
      <c r="U587" s="13">
        <f t="shared" si="75"/>
        <v>42339</v>
      </c>
      <c r="V587">
        <f t="shared" si="76"/>
        <v>2015</v>
      </c>
      <c r="W587" t="str">
        <f t="shared" si="77"/>
        <v>web</v>
      </c>
      <c r="X587" t="str">
        <f t="shared" si="78"/>
        <v>UnderFunded</v>
      </c>
      <c r="Y587" s="12" t="b">
        <f t="shared" si="79"/>
        <v>0</v>
      </c>
    </row>
    <row r="588" spans="1:25" ht="43.2" hidden="1">
      <c r="A588">
        <v>586</v>
      </c>
      <c r="B588" s="1" t="s">
        <v>587</v>
      </c>
      <c r="C588" s="1" t="s">
        <v>4696</v>
      </c>
      <c r="D588" s="21" t="b" cm="1">
        <f t="array" ref="D588">IF(OR(ISNUMBER(SEARCH({" COMEDY "," fun "," laugh ","hilarious"}," "&amp;B588:C588&amp;" "))),"Comedy",IF(OR(ISNUMBER(SEARCH({" sad "," thriller "," crime"," murder "," dark "," revenge "}," "&amp;B588:C588&amp;" "))),"thriller",IF(OR(ISNUMBER(SEARCH({" strange "," evil "," horror "," dark "," strange"}," "&amp;B588:C588&amp;" "))),"horror",IF(OR(ISNUMBER(SEARCH({" food "," kitchen "," yummy "," gourmet "," dining","bbq"}," "&amp;B588:C588&amp;" "))),"food"))))</f>
        <v>0</v>
      </c>
      <c r="E588" s="3">
        <v>10000</v>
      </c>
      <c r="F588" s="4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72"/>
        <v>1</v>
      </c>
      <c r="Q588">
        <f t="shared" si="73"/>
        <v>14</v>
      </c>
      <c r="R588" t="s">
        <v>8317</v>
      </c>
      <c r="S588" t="s">
        <v>8318</v>
      </c>
      <c r="T588" s="13">
        <f t="shared" si="74"/>
        <v>42020.854247685187</v>
      </c>
      <c r="U588" s="13">
        <f t="shared" si="75"/>
        <v>42050.854247685187</v>
      </c>
      <c r="V588">
        <f t="shared" si="76"/>
        <v>2015</v>
      </c>
      <c r="W588" t="str">
        <f t="shared" si="77"/>
        <v>web</v>
      </c>
      <c r="X588" t="str">
        <f t="shared" si="78"/>
        <v>UnderFunded</v>
      </c>
      <c r="Y588" s="12" t="b">
        <f t="shared" si="79"/>
        <v>0</v>
      </c>
    </row>
    <row r="589" spans="1:25" ht="72" hidden="1">
      <c r="A589">
        <v>587</v>
      </c>
      <c r="B589" s="1" t="s">
        <v>588</v>
      </c>
      <c r="C589" s="1" t="s">
        <v>4697</v>
      </c>
      <c r="D589" s="21" t="b" cm="1">
        <f t="array" ref="D589">IF(OR(ISNUMBER(SEARCH({" COMEDY "," fun "," laugh ","hilarious"}," "&amp;B589:C589&amp;" "))),"Comedy",IF(OR(ISNUMBER(SEARCH({" sad "," thriller "," crime"," murder "," dark "," revenge "}," "&amp;B589:C589&amp;" "))),"thriller",IF(OR(ISNUMBER(SEARCH({" strange "," evil "," horror "," dark "," strange"}," "&amp;B589:C589&amp;" "))),"horror",IF(OR(ISNUMBER(SEARCH({" food "," kitchen "," yummy "," gourmet "," dining","bbq"}," "&amp;B589:C589&amp;" "))),"food"))))</f>
        <v>0</v>
      </c>
      <c r="E589" s="3">
        <v>30000</v>
      </c>
      <c r="F589" s="4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72"/>
        <v>9</v>
      </c>
      <c r="Q589">
        <f t="shared" si="73"/>
        <v>389.29</v>
      </c>
      <c r="R589" t="s">
        <v>8317</v>
      </c>
      <c r="S589" t="s">
        <v>8318</v>
      </c>
      <c r="T589" s="13">
        <f t="shared" si="74"/>
        <v>42080.757326388892</v>
      </c>
      <c r="U589" s="13">
        <f t="shared" si="75"/>
        <v>42110.757326388892</v>
      </c>
      <c r="V589">
        <f t="shared" si="76"/>
        <v>2015</v>
      </c>
      <c r="W589" t="str">
        <f t="shared" si="77"/>
        <v>web</v>
      </c>
      <c r="X589" t="str">
        <f t="shared" si="78"/>
        <v>UnderFunded</v>
      </c>
      <c r="Y589" s="12" t="b">
        <f t="shared" si="79"/>
        <v>0</v>
      </c>
    </row>
    <row r="590" spans="1:25" ht="43.2" hidden="1">
      <c r="A590">
        <v>588</v>
      </c>
      <c r="B590" s="1" t="s">
        <v>589</v>
      </c>
      <c r="C590" s="1" t="s">
        <v>4698</v>
      </c>
      <c r="D590" s="21" t="b" cm="1">
        <f t="array" ref="D590">IF(OR(ISNUMBER(SEARCH({" COMEDY "," fun "," laugh ","hilarious"}," "&amp;B590:C590&amp;" "))),"Comedy",IF(OR(ISNUMBER(SEARCH({" sad "," thriller "," crime"," murder "," dark "," revenge "}," "&amp;B590:C590&amp;" "))),"thriller",IF(OR(ISNUMBER(SEARCH({" strange "," evil "," horror "," dark "," strange"}," "&amp;B590:C590&amp;" "))),"horror",IF(OR(ISNUMBER(SEARCH({" food "," kitchen "," yummy "," gourmet "," dining","bbq"}," "&amp;B590:C590&amp;" "))),"food"))))</f>
        <v>0</v>
      </c>
      <c r="E590" s="3">
        <v>9000</v>
      </c>
      <c r="F590" s="4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72"/>
        <v>3</v>
      </c>
      <c r="Q590">
        <f t="shared" si="73"/>
        <v>150.5</v>
      </c>
      <c r="R590" t="s">
        <v>8317</v>
      </c>
      <c r="S590" t="s">
        <v>8318</v>
      </c>
      <c r="T590" s="13">
        <f t="shared" si="74"/>
        <v>42631.769513888896</v>
      </c>
      <c r="U590" s="13">
        <f t="shared" si="75"/>
        <v>42691.811180555553</v>
      </c>
      <c r="V590">
        <f t="shared" si="76"/>
        <v>2016</v>
      </c>
      <c r="W590" t="str">
        <f t="shared" si="77"/>
        <v>web</v>
      </c>
      <c r="X590" t="str">
        <f t="shared" si="78"/>
        <v>UnderFunded</v>
      </c>
      <c r="Y590" s="12" t="b">
        <f t="shared" si="79"/>
        <v>0</v>
      </c>
    </row>
    <row r="591" spans="1:25" hidden="1">
      <c r="A591">
        <v>589</v>
      </c>
      <c r="B591" s="1" t="s">
        <v>590</v>
      </c>
      <c r="C591" s="1" t="s">
        <v>4699</v>
      </c>
      <c r="D591" s="21" t="b" cm="1">
        <f t="array" ref="D591">IF(OR(ISNUMBER(SEARCH({" COMEDY "," fun "," laugh ","hilarious"}," "&amp;B591:C591&amp;" "))),"Comedy",IF(OR(ISNUMBER(SEARCH({" sad "," thriller "," crime"," murder "," dark "," revenge "}," "&amp;B591:C591&amp;" "))),"thriller",IF(OR(ISNUMBER(SEARCH({" strange "," evil "," horror "," dark "," strange"}," "&amp;B591:C591&amp;" "))),"horror",IF(OR(ISNUMBER(SEARCH({" food "," kitchen "," yummy "," gourmet "," dining","bbq"}," "&amp;B591:C591&amp;" "))),"food"))))</f>
        <v>0</v>
      </c>
      <c r="E591" s="3">
        <v>7500</v>
      </c>
      <c r="F591" s="4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72"/>
        <v>0</v>
      </c>
      <c r="Q591">
        <f t="shared" si="73"/>
        <v>1</v>
      </c>
      <c r="R591" t="s">
        <v>8317</v>
      </c>
      <c r="S591" t="s">
        <v>8318</v>
      </c>
      <c r="T591" s="13">
        <f t="shared" si="74"/>
        <v>42178.614571759259</v>
      </c>
      <c r="U591" s="13">
        <f t="shared" si="75"/>
        <v>42193.614571759259</v>
      </c>
      <c r="V591">
        <f t="shared" si="76"/>
        <v>2015</v>
      </c>
      <c r="W591" t="str">
        <f t="shared" si="77"/>
        <v>web</v>
      </c>
      <c r="X591" t="str">
        <f t="shared" si="78"/>
        <v>UnderFunded</v>
      </c>
      <c r="Y591" s="12" t="b">
        <f t="shared" si="79"/>
        <v>0</v>
      </c>
    </row>
    <row r="592" spans="1:25" ht="57.6" hidden="1">
      <c r="A592">
        <v>590</v>
      </c>
      <c r="B592" s="1" t="s">
        <v>591</v>
      </c>
      <c r="C592" s="1" t="s">
        <v>4700</v>
      </c>
      <c r="D592" s="21" t="b" cm="1">
        <f t="array" ref="D592">IF(OR(ISNUMBER(SEARCH({" COMEDY "," fun "," laugh ","hilarious"}," "&amp;B592:C592&amp;" "))),"Comedy",IF(OR(ISNUMBER(SEARCH({" sad "," thriller "," crime"," murder "," dark "," revenge "}," "&amp;B592:C592&amp;" "))),"thriller",IF(OR(ISNUMBER(SEARCH({" strange "," evil "," horror "," dark "," strange"}," "&amp;B592:C592&amp;" "))),"horror",IF(OR(ISNUMBER(SEARCH({" food "," kitchen "," yummy "," gourmet "," dining","bbq"}," "&amp;B592:C592&amp;" "))),"food"))))</f>
        <v>0</v>
      </c>
      <c r="E592" s="3">
        <v>5000</v>
      </c>
      <c r="F592" s="4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72"/>
        <v>4</v>
      </c>
      <c r="Q592">
        <f t="shared" si="73"/>
        <v>24.78</v>
      </c>
      <c r="R592" t="s">
        <v>8317</v>
      </c>
      <c r="S592" t="s">
        <v>8318</v>
      </c>
      <c r="T592" s="13">
        <f t="shared" si="74"/>
        <v>42377.554756944446</v>
      </c>
      <c r="U592" s="13">
        <f t="shared" si="75"/>
        <v>42408.542361111111</v>
      </c>
      <c r="V592">
        <f t="shared" si="76"/>
        <v>2016</v>
      </c>
      <c r="W592" t="str">
        <f t="shared" si="77"/>
        <v>web</v>
      </c>
      <c r="X592" t="str">
        <f t="shared" si="78"/>
        <v>UnderFunded</v>
      </c>
      <c r="Y592" s="12" t="b">
        <f t="shared" si="79"/>
        <v>0</v>
      </c>
    </row>
    <row r="593" spans="1:25" ht="43.2" hidden="1">
      <c r="A593">
        <v>591</v>
      </c>
      <c r="B593" s="1" t="s">
        <v>592</v>
      </c>
      <c r="C593" s="1" t="s">
        <v>4701</v>
      </c>
      <c r="D593" s="21" t="b" cm="1">
        <f t="array" ref="D593">IF(OR(ISNUMBER(SEARCH({" COMEDY "," fun "," laugh ","hilarious"}," "&amp;B593:C593&amp;" "))),"Comedy",IF(OR(ISNUMBER(SEARCH({" sad "," thriller "," crime"," murder "," dark "," revenge "}," "&amp;B593:C593&amp;" "))),"thriller",IF(OR(ISNUMBER(SEARCH({" strange "," evil "," horror "," dark "," strange"}," "&amp;B593:C593&amp;" "))),"horror",IF(OR(ISNUMBER(SEARCH({" food "," kitchen "," yummy "," gourmet "," dining","bbq"}," "&amp;B593:C593&amp;" "))),"food"))))</f>
        <v>0</v>
      </c>
      <c r="E593" s="3">
        <v>100000</v>
      </c>
      <c r="F593" s="4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72"/>
        <v>0</v>
      </c>
      <c r="Q593">
        <f t="shared" si="73"/>
        <v>30.5</v>
      </c>
      <c r="R593" t="s">
        <v>8317</v>
      </c>
      <c r="S593" t="s">
        <v>8318</v>
      </c>
      <c r="T593" s="13">
        <f t="shared" si="74"/>
        <v>42177.543171296296</v>
      </c>
      <c r="U593" s="13">
        <f t="shared" si="75"/>
        <v>42207.543171296296</v>
      </c>
      <c r="V593">
        <f t="shared" si="76"/>
        <v>2015</v>
      </c>
      <c r="W593" t="str">
        <f t="shared" si="77"/>
        <v>web</v>
      </c>
      <c r="X593" t="str">
        <f t="shared" si="78"/>
        <v>UnderFunded</v>
      </c>
      <c r="Y593" s="12" t="b">
        <f t="shared" si="79"/>
        <v>0</v>
      </c>
    </row>
    <row r="594" spans="1:25" ht="43.2" hidden="1">
      <c r="A594">
        <v>592</v>
      </c>
      <c r="B594" s="1" t="s">
        <v>593</v>
      </c>
      <c r="C594" s="1" t="s">
        <v>4702</v>
      </c>
      <c r="D594" s="21" t="b" cm="1">
        <f t="array" ref="D594">IF(OR(ISNUMBER(SEARCH({" COMEDY "," fun "," laugh ","hilarious"}," "&amp;B594:C594&amp;" "))),"Comedy",IF(OR(ISNUMBER(SEARCH({" sad "," thriller "," crime"," murder "," dark "," revenge "}," "&amp;B594:C594&amp;" "))),"thriller",IF(OR(ISNUMBER(SEARCH({" strange "," evil "," horror "," dark "," strange"}," "&amp;B594:C594&amp;" "))),"horror",IF(OR(ISNUMBER(SEARCH({" food "," kitchen "," yummy "," gourmet "," dining","bbq"}," "&amp;B594:C594&amp;" "))),"food"))))</f>
        <v>0</v>
      </c>
      <c r="E594" s="3">
        <v>7500</v>
      </c>
      <c r="F594" s="4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72"/>
        <v>3</v>
      </c>
      <c r="Q594">
        <f t="shared" si="73"/>
        <v>250</v>
      </c>
      <c r="R594" t="s">
        <v>8317</v>
      </c>
      <c r="S594" t="s">
        <v>8318</v>
      </c>
      <c r="T594" s="13">
        <f t="shared" si="74"/>
        <v>41946.232175925928</v>
      </c>
      <c r="U594" s="13">
        <f t="shared" si="75"/>
        <v>41976.232175925921</v>
      </c>
      <c r="V594">
        <f t="shared" si="76"/>
        <v>2014</v>
      </c>
      <c r="W594" t="str">
        <f t="shared" si="77"/>
        <v>web</v>
      </c>
      <c r="X594" t="str">
        <f t="shared" si="78"/>
        <v>UnderFunded</v>
      </c>
      <c r="Y594" s="12" t="b">
        <f t="shared" si="79"/>
        <v>0</v>
      </c>
    </row>
    <row r="595" spans="1:25" ht="57.6" hidden="1">
      <c r="A595">
        <v>593</v>
      </c>
      <c r="B595" s="1" t="s">
        <v>594</v>
      </c>
      <c r="C595" s="1" t="s">
        <v>4703</v>
      </c>
      <c r="D595" s="21" t="b" cm="1">
        <f t="array" ref="D595">IF(OR(ISNUMBER(SEARCH({" COMEDY "," fun "," laugh ","hilarious"}," "&amp;B595:C595&amp;" "))),"Comedy",IF(OR(ISNUMBER(SEARCH({" sad "," thriller "," crime"," murder "," dark "," revenge "}," "&amp;B595:C595&amp;" "))),"thriller",IF(OR(ISNUMBER(SEARCH({" strange "," evil "," horror "," dark "," strange"}," "&amp;B595:C595&amp;" "))),"horror",IF(OR(ISNUMBER(SEARCH({" food "," kitchen "," yummy "," gourmet "," dining","bbq"}," "&amp;B595:C595&amp;" "))),"food"))))</f>
        <v>0</v>
      </c>
      <c r="E595" s="3">
        <v>500</v>
      </c>
      <c r="F595" s="4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72"/>
        <v>23</v>
      </c>
      <c r="Q595">
        <f t="shared" si="73"/>
        <v>16.43</v>
      </c>
      <c r="R595" t="s">
        <v>8317</v>
      </c>
      <c r="S595" t="s">
        <v>8318</v>
      </c>
      <c r="T595" s="13">
        <f t="shared" si="74"/>
        <v>42070.677604166667</v>
      </c>
      <c r="U595" s="13">
        <f t="shared" si="75"/>
        <v>42100.635937500003</v>
      </c>
      <c r="V595">
        <f t="shared" si="76"/>
        <v>2015</v>
      </c>
      <c r="W595" t="str">
        <f t="shared" si="77"/>
        <v>web</v>
      </c>
      <c r="X595" t="str">
        <f t="shared" si="78"/>
        <v>UnderFunded</v>
      </c>
      <c r="Y595" s="12" t="b">
        <f t="shared" si="79"/>
        <v>0</v>
      </c>
    </row>
    <row r="596" spans="1:25" ht="28.8" hidden="1">
      <c r="A596">
        <v>594</v>
      </c>
      <c r="B596" s="1" t="s">
        <v>595</v>
      </c>
      <c r="C596" s="1" t="s">
        <v>4704</v>
      </c>
      <c r="D596" s="21" t="b" cm="1">
        <f t="array" ref="D596">IF(OR(ISNUMBER(SEARCH({" COMEDY "," fun "," laugh ","hilarious"}," "&amp;B596:C596&amp;" "))),"Comedy",IF(OR(ISNUMBER(SEARCH({" sad "," thriller "," crime"," murder "," dark "," revenge "}," "&amp;B596:C596&amp;" "))),"thriller",IF(OR(ISNUMBER(SEARCH({" strange "," evil "," horror "," dark "," strange"}," "&amp;B596:C596&amp;" "))),"horror",IF(OR(ISNUMBER(SEARCH({" food "," kitchen "," yummy "," gourmet "," dining","bbq"}," "&amp;B596:C596&amp;" "))),"food"))))</f>
        <v>0</v>
      </c>
      <c r="E596" s="3">
        <v>25000</v>
      </c>
      <c r="F596" s="4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72"/>
        <v>0</v>
      </c>
      <c r="Q596">
        <f t="shared" si="73"/>
        <v>13</v>
      </c>
      <c r="R596" t="s">
        <v>8317</v>
      </c>
      <c r="S596" t="s">
        <v>8318</v>
      </c>
      <c r="T596" s="13">
        <f t="shared" si="74"/>
        <v>42446.780162037037</v>
      </c>
      <c r="U596" s="13">
        <f t="shared" si="75"/>
        <v>42476.780162037037</v>
      </c>
      <c r="V596">
        <f t="shared" si="76"/>
        <v>2016</v>
      </c>
      <c r="W596" t="str">
        <f t="shared" si="77"/>
        <v>web</v>
      </c>
      <c r="X596" t="str">
        <f t="shared" si="78"/>
        <v>UnderFunded</v>
      </c>
      <c r="Y596" s="12" t="b">
        <f t="shared" si="79"/>
        <v>0</v>
      </c>
    </row>
    <row r="597" spans="1:25" ht="43.2" hidden="1">
      <c r="A597">
        <v>595</v>
      </c>
      <c r="B597" s="1" t="s">
        <v>596</v>
      </c>
      <c r="C597" s="1" t="s">
        <v>4705</v>
      </c>
      <c r="D597" s="21" t="b" cm="1">
        <f t="array" ref="D597">IF(OR(ISNUMBER(SEARCH({" COMEDY "," fun "," laugh ","hilarious"}," "&amp;B597:C597&amp;" "))),"Comedy",IF(OR(ISNUMBER(SEARCH({" sad "," thriller "," crime"," murder "," dark "," revenge "}," "&amp;B597:C597&amp;" "))),"thriller",IF(OR(ISNUMBER(SEARCH({" strange "," evil "," horror "," dark "," strange"}," "&amp;B597:C597&amp;" "))),"horror",IF(OR(ISNUMBER(SEARCH({" food "," kitchen "," yummy "," gourmet "," dining","bbq"}," "&amp;B597:C597&amp;" "))),"food"))))</f>
        <v>0</v>
      </c>
      <c r="E597" s="3">
        <v>100000</v>
      </c>
      <c r="F597" s="4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72"/>
        <v>0</v>
      </c>
      <c r="Q597">
        <f t="shared" si="73"/>
        <v>53.25</v>
      </c>
      <c r="R597" t="s">
        <v>8317</v>
      </c>
      <c r="S597" t="s">
        <v>8318</v>
      </c>
      <c r="T597" s="13">
        <f t="shared" si="74"/>
        <v>42083.069884259254</v>
      </c>
      <c r="U597" s="13">
        <f t="shared" si="75"/>
        <v>42128.069884259254</v>
      </c>
      <c r="V597">
        <f t="shared" si="76"/>
        <v>2015</v>
      </c>
      <c r="W597" t="str">
        <f t="shared" si="77"/>
        <v>web</v>
      </c>
      <c r="X597" t="str">
        <f t="shared" si="78"/>
        <v>UnderFunded</v>
      </c>
      <c r="Y597" s="12" t="b">
        <f t="shared" si="79"/>
        <v>0</v>
      </c>
    </row>
    <row r="598" spans="1:25" ht="28.8" hidden="1">
      <c r="A598">
        <v>596</v>
      </c>
      <c r="B598" s="1" t="s">
        <v>597</v>
      </c>
      <c r="C598" s="1" t="s">
        <v>4706</v>
      </c>
      <c r="D598" s="21" t="b" cm="1">
        <f t="array" ref="D598">IF(OR(ISNUMBER(SEARCH({" COMEDY "," fun "," laugh ","hilarious"}," "&amp;B598:C598&amp;" "))),"Comedy",IF(OR(ISNUMBER(SEARCH({" sad "," thriller "," crime"," murder "," dark "," revenge "}," "&amp;B598:C598&amp;" "))),"thriller",IF(OR(ISNUMBER(SEARCH({" strange "," evil "," horror "," dark "," strange"}," "&amp;B598:C598&amp;" "))),"horror",IF(OR(ISNUMBER(SEARCH({" food "," kitchen "," yummy "," gourmet "," dining","bbq"}," "&amp;B598:C598&amp;" "))),"food"))))</f>
        <v>0</v>
      </c>
      <c r="E598" s="3">
        <v>20000</v>
      </c>
      <c r="F598" s="4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72"/>
        <v>0</v>
      </c>
      <c r="Q598">
        <f t="shared" si="73"/>
        <v>3</v>
      </c>
      <c r="R598" t="s">
        <v>8317</v>
      </c>
      <c r="S598" t="s">
        <v>8318</v>
      </c>
      <c r="T598" s="13">
        <f t="shared" si="74"/>
        <v>42646.896898148145</v>
      </c>
      <c r="U598" s="13">
        <f t="shared" si="75"/>
        <v>42676.896898148145</v>
      </c>
      <c r="V598">
        <f t="shared" si="76"/>
        <v>2016</v>
      </c>
      <c r="W598" t="str">
        <f t="shared" si="77"/>
        <v>web</v>
      </c>
      <c r="X598" t="str">
        <f t="shared" si="78"/>
        <v>UnderFunded</v>
      </c>
      <c r="Y598" s="12" t="b">
        <f t="shared" si="79"/>
        <v>0</v>
      </c>
    </row>
    <row r="599" spans="1:25" ht="43.2" hidden="1">
      <c r="A599">
        <v>597</v>
      </c>
      <c r="B599" s="1" t="s">
        <v>598</v>
      </c>
      <c r="C599" s="1" t="s">
        <v>4707</v>
      </c>
      <c r="D599" s="21" t="b" cm="1">
        <f t="array" ref="D599">IF(OR(ISNUMBER(SEARCH({" COMEDY "," fun "," laugh ","hilarious"}," "&amp;B599:C599&amp;" "))),"Comedy",IF(OR(ISNUMBER(SEARCH({" sad "," thriller "," crime"," murder "," dark "," revenge "}," "&amp;B599:C599&amp;" "))),"thriller",IF(OR(ISNUMBER(SEARCH({" strange "," evil "," horror "," dark "," strange"}," "&amp;B599:C599&amp;" "))),"horror",IF(OR(ISNUMBER(SEARCH({" food "," kitchen "," yummy "," gourmet "," dining","bbq"}," "&amp;B599:C599&amp;" "))),"food"))))</f>
        <v>0</v>
      </c>
      <c r="E599" s="3">
        <v>7500</v>
      </c>
      <c r="F599" s="4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72"/>
        <v>0</v>
      </c>
      <c r="Q599">
        <f t="shared" si="73"/>
        <v>10</v>
      </c>
      <c r="R599" t="s">
        <v>8317</v>
      </c>
      <c r="S599" t="s">
        <v>8318</v>
      </c>
      <c r="T599" s="13">
        <f t="shared" si="74"/>
        <v>42545.705266203702</v>
      </c>
      <c r="U599" s="13">
        <f t="shared" si="75"/>
        <v>42582.666666666672</v>
      </c>
      <c r="V599">
        <f t="shared" si="76"/>
        <v>2016</v>
      </c>
      <c r="W599" t="str">
        <f t="shared" si="77"/>
        <v>web</v>
      </c>
      <c r="X599" t="str">
        <f t="shared" si="78"/>
        <v>UnderFunded</v>
      </c>
      <c r="Y599" s="12" t="b">
        <f t="shared" si="79"/>
        <v>0</v>
      </c>
    </row>
    <row r="600" spans="1:25" ht="28.8" hidden="1">
      <c r="A600">
        <v>598</v>
      </c>
      <c r="B600" s="1" t="s">
        <v>599</v>
      </c>
      <c r="C600" s="1" t="s">
        <v>4708</v>
      </c>
      <c r="D600" s="21" t="b" cm="1">
        <f t="array" ref="D600">IF(OR(ISNUMBER(SEARCH({" COMEDY "," fun "," laugh ","hilarious"}," "&amp;B600:C600&amp;" "))),"Comedy",IF(OR(ISNUMBER(SEARCH({" sad "," thriller "," crime"," murder "," dark "," revenge "}," "&amp;B600:C600&amp;" "))),"thriller",IF(OR(ISNUMBER(SEARCH({" strange "," evil "," horror "," dark "," strange"}," "&amp;B600:C600&amp;" "))),"horror",IF(OR(ISNUMBER(SEARCH({" food "," kitchen "," yummy "," gourmet "," dining","bbq"}," "&amp;B600:C600&amp;" "))),"food"))))</f>
        <v>0</v>
      </c>
      <c r="E600" s="3">
        <v>2500</v>
      </c>
      <c r="F600" s="4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72"/>
        <v>34</v>
      </c>
      <c r="Q600">
        <f t="shared" si="73"/>
        <v>121.43</v>
      </c>
      <c r="R600" t="s">
        <v>8317</v>
      </c>
      <c r="S600" t="s">
        <v>8318</v>
      </c>
      <c r="T600" s="13">
        <f t="shared" si="74"/>
        <v>41948.00209490741</v>
      </c>
      <c r="U600" s="13">
        <f t="shared" si="75"/>
        <v>41978.00209490741</v>
      </c>
      <c r="V600">
        <f t="shared" si="76"/>
        <v>2014</v>
      </c>
      <c r="W600" t="str">
        <f t="shared" si="77"/>
        <v>web</v>
      </c>
      <c r="X600" t="str">
        <f t="shared" si="78"/>
        <v>UnderFunded</v>
      </c>
      <c r="Y600" s="12" t="b">
        <f t="shared" si="79"/>
        <v>0</v>
      </c>
    </row>
    <row r="601" spans="1:25" ht="43.2" hidden="1">
      <c r="A601">
        <v>599</v>
      </c>
      <c r="B601" s="1" t="s">
        <v>600</v>
      </c>
      <c r="C601" s="1" t="s">
        <v>4709</v>
      </c>
      <c r="D601" s="21" t="b" cm="1">
        <f t="array" ref="D601">IF(OR(ISNUMBER(SEARCH({" COMEDY "," fun "," laugh ","hilarious"}," "&amp;B601:C601&amp;" "))),"Comedy",IF(OR(ISNUMBER(SEARCH({" sad "," thriller "," crime"," murder "," dark "," revenge "}," "&amp;B601:C601&amp;" "))),"thriller",IF(OR(ISNUMBER(SEARCH({" strange "," evil "," horror "," dark "," strange"}," "&amp;B601:C601&amp;" "))),"horror",IF(OR(ISNUMBER(SEARCH({" food "," kitchen "," yummy "," gourmet "," dining","bbq"}," "&amp;B601:C601&amp;" "))),"food"))))</f>
        <v>0</v>
      </c>
      <c r="E601" s="3">
        <v>50000</v>
      </c>
      <c r="F601" s="4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72"/>
        <v>0</v>
      </c>
      <c r="Q601">
        <f t="shared" si="73"/>
        <v>15.5</v>
      </c>
      <c r="R601" t="s">
        <v>8317</v>
      </c>
      <c r="S601" t="s">
        <v>8318</v>
      </c>
      <c r="T601" s="13">
        <f t="shared" si="74"/>
        <v>42047.812523148154</v>
      </c>
      <c r="U601" s="13">
        <f t="shared" si="75"/>
        <v>42071.636111111111</v>
      </c>
      <c r="V601">
        <f t="shared" si="76"/>
        <v>2015</v>
      </c>
      <c r="W601" t="str">
        <f t="shared" si="77"/>
        <v>web</v>
      </c>
      <c r="X601" t="str">
        <f t="shared" si="78"/>
        <v>UnderFunded</v>
      </c>
      <c r="Y601" s="12" t="b">
        <f t="shared" si="79"/>
        <v>0</v>
      </c>
    </row>
    <row r="602" spans="1:25" ht="28.8" hidden="1">
      <c r="A602">
        <v>600</v>
      </c>
      <c r="B602" s="1" t="s">
        <v>601</v>
      </c>
      <c r="C602" s="1" t="s">
        <v>4710</v>
      </c>
      <c r="D602" s="21" t="b" cm="1">
        <f t="array" ref="D602">IF(OR(ISNUMBER(SEARCH({" COMEDY "," fun "," laugh ","hilarious"}," "&amp;B602:C602&amp;" "))),"Comedy",IF(OR(ISNUMBER(SEARCH({" sad "," thriller "," crime"," murder "," dark "," revenge "}," "&amp;B602:C602&amp;" "))),"thriller",IF(OR(ISNUMBER(SEARCH({" strange "," evil "," horror "," dark "," strange"}," "&amp;B602:C602&amp;" "))),"horror",IF(OR(ISNUMBER(SEARCH({" food "," kitchen "," yummy "," gourmet "," dining","bbq"}," "&amp;B602:C602&amp;" "))),"food"))))</f>
        <v>0</v>
      </c>
      <c r="E602" s="3">
        <v>5000</v>
      </c>
      <c r="F602" s="4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72"/>
        <v>2</v>
      </c>
      <c r="Q602">
        <f t="shared" si="73"/>
        <v>100</v>
      </c>
      <c r="R602" t="s">
        <v>8317</v>
      </c>
      <c r="S602" t="s">
        <v>8318</v>
      </c>
      <c r="T602" s="13">
        <f t="shared" si="74"/>
        <v>42073.798171296294</v>
      </c>
      <c r="U602" s="13">
        <f t="shared" si="75"/>
        <v>42133.798171296294</v>
      </c>
      <c r="V602">
        <f t="shared" si="76"/>
        <v>2015</v>
      </c>
      <c r="W602" t="str">
        <f t="shared" si="77"/>
        <v>web</v>
      </c>
      <c r="X602" t="str">
        <f t="shared" si="78"/>
        <v>UnderFunded</v>
      </c>
      <c r="Y602" s="12" t="b">
        <f t="shared" si="79"/>
        <v>0</v>
      </c>
    </row>
    <row r="603" spans="1:25" ht="43.2" hidden="1">
      <c r="A603">
        <v>601</v>
      </c>
      <c r="B603" s="1" t="s">
        <v>602</v>
      </c>
      <c r="C603" s="1" t="s">
        <v>4711</v>
      </c>
      <c r="D603" s="21" t="b" cm="1">
        <f t="array" ref="D603">IF(OR(ISNUMBER(SEARCH({" COMEDY "," fun "," laugh ","hilarious"}," "&amp;B603:C603&amp;" "))),"Comedy",IF(OR(ISNUMBER(SEARCH({" sad "," thriller "," crime"," murder "," dark "," revenge "}," "&amp;B603:C603&amp;" "))),"thriller",IF(OR(ISNUMBER(SEARCH({" strange "," evil "," horror "," dark "," strange"}," "&amp;B603:C603&amp;" "))),"horror",IF(OR(ISNUMBER(SEARCH({" food "," kitchen "," yummy "," gourmet "," dining","bbq"}," "&amp;B603:C603&amp;" "))),"food"))))</f>
        <v>0</v>
      </c>
      <c r="E603" s="3">
        <v>10000</v>
      </c>
      <c r="F603" s="4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72"/>
        <v>1</v>
      </c>
      <c r="Q603">
        <f t="shared" si="73"/>
        <v>23.33</v>
      </c>
      <c r="R603" t="s">
        <v>8317</v>
      </c>
      <c r="S603" t="s">
        <v>8318</v>
      </c>
      <c r="T603" s="13">
        <f t="shared" si="74"/>
        <v>41969.858090277776</v>
      </c>
      <c r="U603" s="13">
        <f t="shared" si="75"/>
        <v>41999.858090277776</v>
      </c>
      <c r="V603">
        <f t="shared" si="76"/>
        <v>2014</v>
      </c>
      <c r="W603" t="str">
        <f t="shared" si="77"/>
        <v>web</v>
      </c>
      <c r="X603" t="str">
        <f t="shared" si="78"/>
        <v>UnderFunded</v>
      </c>
      <c r="Y603" s="12" t="b">
        <f t="shared" si="79"/>
        <v>0</v>
      </c>
    </row>
    <row r="604" spans="1:25" ht="43.2" hidden="1">
      <c r="A604">
        <v>602</v>
      </c>
      <c r="B604" s="1" t="s">
        <v>603</v>
      </c>
      <c r="C604" s="1" t="s">
        <v>4712</v>
      </c>
      <c r="D604" s="21" t="b" cm="1">
        <f t="array" ref="D604">IF(OR(ISNUMBER(SEARCH({" COMEDY "," fun "," laugh ","hilarious"}," "&amp;B604:C604&amp;" "))),"Comedy",IF(OR(ISNUMBER(SEARCH({" sad "," thriller "," crime"," murder "," dark "," revenge "}," "&amp;B604:C604&amp;" "))),"thriller",IF(OR(ISNUMBER(SEARCH({" strange "," evil "," horror "," dark "," strange"}," "&amp;B604:C604&amp;" "))),"horror",IF(OR(ISNUMBER(SEARCH({" food "," kitchen "," yummy "," gourmet "," dining","bbq"}," "&amp;B604:C604&amp;" "))),"food"))))</f>
        <v>0</v>
      </c>
      <c r="E604" s="3">
        <v>70000</v>
      </c>
      <c r="F604" s="4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72"/>
        <v>0</v>
      </c>
      <c r="Q604">
        <f t="shared" si="73"/>
        <v>0</v>
      </c>
      <c r="R604" t="s">
        <v>8317</v>
      </c>
      <c r="S604" t="s">
        <v>8318</v>
      </c>
      <c r="T604" s="13">
        <f t="shared" si="74"/>
        <v>42143.79415509259</v>
      </c>
      <c r="U604" s="13">
        <f t="shared" si="75"/>
        <v>42173.79415509259</v>
      </c>
      <c r="V604">
        <f t="shared" si="76"/>
        <v>2015</v>
      </c>
      <c r="W604" t="str">
        <f t="shared" si="77"/>
        <v>web</v>
      </c>
      <c r="X604" t="str">
        <f t="shared" si="78"/>
        <v>UnderFunded</v>
      </c>
      <c r="Y604" s="12" t="b">
        <f t="shared" si="79"/>
        <v>0</v>
      </c>
    </row>
    <row r="605" spans="1:25" ht="43.2" hidden="1">
      <c r="A605">
        <v>603</v>
      </c>
      <c r="B605" s="1" t="s">
        <v>604</v>
      </c>
      <c r="C605" s="1" t="s">
        <v>4713</v>
      </c>
      <c r="D605" s="21" t="b" cm="1">
        <f t="array" ref="D605">IF(OR(ISNUMBER(SEARCH({" COMEDY "," fun "," laugh ","hilarious"}," "&amp;B605:C605&amp;" "))),"Comedy",IF(OR(ISNUMBER(SEARCH({" sad "," thriller "," crime"," murder "," dark "," revenge "}," "&amp;B605:C605&amp;" "))),"thriller",IF(OR(ISNUMBER(SEARCH({" strange "," evil "," horror "," dark "," strange"}," "&amp;B605:C605&amp;" "))),"horror",IF(OR(ISNUMBER(SEARCH({" food "," kitchen "," yummy "," gourmet "," dining","bbq"}," "&amp;B605:C605&amp;" "))),"food"))))</f>
        <v>0</v>
      </c>
      <c r="E605" s="3">
        <v>15000</v>
      </c>
      <c r="F605" s="4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72"/>
        <v>4</v>
      </c>
      <c r="Q605">
        <f t="shared" si="73"/>
        <v>45.39</v>
      </c>
      <c r="R605" t="s">
        <v>8317</v>
      </c>
      <c r="S605" t="s">
        <v>8318</v>
      </c>
      <c r="T605" s="13">
        <f t="shared" si="74"/>
        <v>41835.639155092591</v>
      </c>
      <c r="U605" s="13">
        <f t="shared" si="75"/>
        <v>41865.639155092591</v>
      </c>
      <c r="V605">
        <f t="shared" si="76"/>
        <v>2014</v>
      </c>
      <c r="W605" t="str">
        <f t="shared" si="77"/>
        <v>web</v>
      </c>
      <c r="X605" t="str">
        <f t="shared" si="78"/>
        <v>UnderFunded</v>
      </c>
      <c r="Y605" s="12" t="b">
        <f t="shared" si="79"/>
        <v>0</v>
      </c>
    </row>
    <row r="606" spans="1:25" ht="43.2" hidden="1">
      <c r="A606">
        <v>604</v>
      </c>
      <c r="B606" s="1" t="s">
        <v>605</v>
      </c>
      <c r="C606" s="1" t="s">
        <v>4714</v>
      </c>
      <c r="D606" s="21" t="b" cm="1">
        <f t="array" ref="D606">IF(OR(ISNUMBER(SEARCH({" COMEDY "," fun "," laugh ","hilarious"}," "&amp;B606:C606&amp;" "))),"Comedy",IF(OR(ISNUMBER(SEARCH({" sad "," thriller "," crime"," murder "," dark "," revenge "}," "&amp;B606:C606&amp;" "))),"thriller",IF(OR(ISNUMBER(SEARCH({" strange "," evil "," horror "," dark "," strange"}," "&amp;B606:C606&amp;" "))),"horror",IF(OR(ISNUMBER(SEARCH({" food "," kitchen "," yummy "," gourmet "," dining","bbq"}," "&amp;B606:C606&amp;" "))),"food"))))</f>
        <v>0</v>
      </c>
      <c r="E606" s="3">
        <v>1500</v>
      </c>
      <c r="F606" s="4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72"/>
        <v>0</v>
      </c>
      <c r="Q606">
        <f t="shared" si="73"/>
        <v>0</v>
      </c>
      <c r="R606" t="s">
        <v>8317</v>
      </c>
      <c r="S606" t="s">
        <v>8318</v>
      </c>
      <c r="T606" s="13">
        <f t="shared" si="74"/>
        <v>41849.035370370373</v>
      </c>
      <c r="U606" s="13">
        <f t="shared" si="75"/>
        <v>41879.035370370373</v>
      </c>
      <c r="V606">
        <f t="shared" si="76"/>
        <v>2014</v>
      </c>
      <c r="W606" t="str">
        <f t="shared" si="77"/>
        <v>web</v>
      </c>
      <c r="X606" t="str">
        <f t="shared" si="78"/>
        <v>UnderFunded</v>
      </c>
      <c r="Y606" s="12" t="b">
        <f t="shared" si="79"/>
        <v>0</v>
      </c>
    </row>
    <row r="607" spans="1:25" ht="28.8" hidden="1">
      <c r="A607">
        <v>605</v>
      </c>
      <c r="B607" s="1" t="s">
        <v>606</v>
      </c>
      <c r="C607" s="1" t="s">
        <v>4715</v>
      </c>
      <c r="D607" s="21" t="b" cm="1">
        <f t="array" ref="D607">IF(OR(ISNUMBER(SEARCH({" COMEDY "," fun "," laugh ","hilarious"}," "&amp;B607:C607&amp;" "))),"Comedy",IF(OR(ISNUMBER(SEARCH({" sad "," thriller "," crime"," murder "," dark "," revenge "}," "&amp;B607:C607&amp;" "))),"thriller",IF(OR(ISNUMBER(SEARCH({" strange "," evil "," horror "," dark "," strange"}," "&amp;B607:C607&amp;" "))),"horror",IF(OR(ISNUMBER(SEARCH({" food "," kitchen "," yummy "," gourmet "," dining","bbq"}," "&amp;B607:C607&amp;" "))),"food"))))</f>
        <v>0</v>
      </c>
      <c r="E607" s="3">
        <v>5000</v>
      </c>
      <c r="F607" s="4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72"/>
        <v>3</v>
      </c>
      <c r="Q607">
        <f t="shared" si="73"/>
        <v>16.38</v>
      </c>
      <c r="R607" t="s">
        <v>8317</v>
      </c>
      <c r="S607" t="s">
        <v>8318</v>
      </c>
      <c r="T607" s="13">
        <f t="shared" si="74"/>
        <v>42194.357731481476</v>
      </c>
      <c r="U607" s="13">
        <f t="shared" si="75"/>
        <v>42239.357731481476</v>
      </c>
      <c r="V607">
        <f t="shared" si="76"/>
        <v>2015</v>
      </c>
      <c r="W607" t="str">
        <f t="shared" si="77"/>
        <v>web</v>
      </c>
      <c r="X607" t="str">
        <f t="shared" si="78"/>
        <v>UnderFunded</v>
      </c>
      <c r="Y607" s="12" t="b">
        <f t="shared" si="79"/>
        <v>0</v>
      </c>
    </row>
    <row r="608" spans="1:25" ht="57.6" hidden="1">
      <c r="A608">
        <v>606</v>
      </c>
      <c r="B608" s="1" t="s">
        <v>607</v>
      </c>
      <c r="C608" s="1" t="s">
        <v>4716</v>
      </c>
      <c r="D608" s="21" t="b" cm="1">
        <f t="array" ref="D608">IF(OR(ISNUMBER(SEARCH({" COMEDY "," fun "," laugh ","hilarious"}," "&amp;B608:C608&amp;" "))),"Comedy",IF(OR(ISNUMBER(SEARCH({" sad "," thriller "," crime"," murder "," dark "," revenge "}," "&amp;B608:C608&amp;" "))),"thriller",IF(OR(ISNUMBER(SEARCH({" strange "," evil "," horror "," dark "," strange"}," "&amp;B608:C608&amp;" "))),"horror",IF(OR(ISNUMBER(SEARCH({" food "," kitchen "," yummy "," gourmet "," dining","bbq"}," "&amp;B608:C608&amp;" "))),"food"))))</f>
        <v>0</v>
      </c>
      <c r="E608" s="3">
        <v>5000</v>
      </c>
      <c r="F608" s="4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72"/>
        <v>0</v>
      </c>
      <c r="Q608">
        <f t="shared" si="73"/>
        <v>10</v>
      </c>
      <c r="R608" t="s">
        <v>8317</v>
      </c>
      <c r="S608" t="s">
        <v>8318</v>
      </c>
      <c r="T608" s="13">
        <f t="shared" si="74"/>
        <v>42102.650567129633</v>
      </c>
      <c r="U608" s="13">
        <f t="shared" si="75"/>
        <v>42148.625</v>
      </c>
      <c r="V608">
        <f t="shared" si="76"/>
        <v>2015</v>
      </c>
      <c r="W608" t="str">
        <f t="shared" si="77"/>
        <v>web</v>
      </c>
      <c r="X608" t="str">
        <f t="shared" si="78"/>
        <v>UnderFunded</v>
      </c>
      <c r="Y608" s="12" t="b">
        <f t="shared" si="79"/>
        <v>0</v>
      </c>
    </row>
    <row r="609" spans="1:25" ht="43.2" hidden="1">
      <c r="A609">
        <v>607</v>
      </c>
      <c r="B609" s="1" t="s">
        <v>608</v>
      </c>
      <c r="C609" s="1" t="s">
        <v>4717</v>
      </c>
      <c r="D609" s="21" t="b" cm="1">
        <f t="array" ref="D609">IF(OR(ISNUMBER(SEARCH({" COMEDY "," fun "," laugh ","hilarious"}," "&amp;B609:C609&amp;" "))),"Comedy",IF(OR(ISNUMBER(SEARCH({" sad "," thriller "," crime"," murder "," dark "," revenge "}," "&amp;B609:C609&amp;" "))),"thriller",IF(OR(ISNUMBER(SEARCH({" strange "," evil "," horror "," dark "," strange"}," "&amp;B609:C609&amp;" "))),"horror",IF(OR(ISNUMBER(SEARCH({" food "," kitchen "," yummy "," gourmet "," dining","bbq"}," "&amp;B609:C609&amp;" "))),"food"))))</f>
        <v>0</v>
      </c>
      <c r="E609" s="3">
        <v>250</v>
      </c>
      <c r="F609" s="4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72"/>
        <v>0</v>
      </c>
      <c r="Q609">
        <f t="shared" si="73"/>
        <v>0</v>
      </c>
      <c r="R609" t="s">
        <v>8317</v>
      </c>
      <c r="S609" t="s">
        <v>8318</v>
      </c>
      <c r="T609" s="13">
        <f t="shared" si="74"/>
        <v>42300.825648148151</v>
      </c>
      <c r="U609" s="13">
        <f t="shared" si="75"/>
        <v>42330.867314814815</v>
      </c>
      <c r="V609">
        <f t="shared" si="76"/>
        <v>2015</v>
      </c>
      <c r="W609" t="str">
        <f t="shared" si="77"/>
        <v>web</v>
      </c>
      <c r="X609" t="str">
        <f t="shared" si="78"/>
        <v>UnderFunded</v>
      </c>
      <c r="Y609" s="12" t="b">
        <f t="shared" si="79"/>
        <v>0</v>
      </c>
    </row>
    <row r="610" spans="1:25" ht="43.2" hidden="1">
      <c r="A610">
        <v>608</v>
      </c>
      <c r="B610" s="1" t="s">
        <v>609</v>
      </c>
      <c r="C610" s="1" t="s">
        <v>4718</v>
      </c>
      <c r="D610" s="21" t="b" cm="1">
        <f t="array" ref="D610">IF(OR(ISNUMBER(SEARCH({" COMEDY "," fun "," laugh ","hilarious"}," "&amp;B610:C610&amp;" "))),"Comedy",IF(OR(ISNUMBER(SEARCH({" sad "," thriller "," crime"," murder "," dark "," revenge "}," "&amp;B610:C610&amp;" "))),"thriller",IF(OR(ISNUMBER(SEARCH({" strange "," evil "," horror "," dark "," strange"}," "&amp;B610:C610&amp;" "))),"horror",IF(OR(ISNUMBER(SEARCH({" food "," kitchen "," yummy "," gourmet "," dining","bbq"}," "&amp;B610:C610&amp;" "))),"food"))))</f>
        <v>0</v>
      </c>
      <c r="E610" s="3">
        <v>150000</v>
      </c>
      <c r="F610" s="4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72"/>
        <v>1</v>
      </c>
      <c r="Q610">
        <f t="shared" si="73"/>
        <v>292.2</v>
      </c>
      <c r="R610" t="s">
        <v>8317</v>
      </c>
      <c r="S610" t="s">
        <v>8318</v>
      </c>
      <c r="T610" s="13">
        <f t="shared" si="74"/>
        <v>42140.921064814815</v>
      </c>
      <c r="U610" s="13">
        <f t="shared" si="75"/>
        <v>42170.921064814815</v>
      </c>
      <c r="V610">
        <f t="shared" si="76"/>
        <v>2015</v>
      </c>
      <c r="W610" t="str">
        <f t="shared" si="77"/>
        <v>web</v>
      </c>
      <c r="X610" t="str">
        <f t="shared" si="78"/>
        <v>UnderFunded</v>
      </c>
      <c r="Y610" s="12" t="b">
        <f t="shared" si="79"/>
        <v>0</v>
      </c>
    </row>
    <row r="611" spans="1:25" ht="43.2" hidden="1">
      <c r="A611">
        <v>609</v>
      </c>
      <c r="B611" s="1" t="s">
        <v>610</v>
      </c>
      <c r="C611" s="1" t="s">
        <v>4719</v>
      </c>
      <c r="D611" s="21" t="b" cm="1">
        <f t="array" ref="D611">IF(OR(ISNUMBER(SEARCH({" COMEDY "," fun "," laugh ","hilarious"}," "&amp;B611:C611&amp;" "))),"Comedy",IF(OR(ISNUMBER(SEARCH({" sad "," thriller "," crime"," murder "," dark "," revenge "}," "&amp;B611:C611&amp;" "))),"thriller",IF(OR(ISNUMBER(SEARCH({" strange "," evil "," horror "," dark "," strange"}," "&amp;B611:C611&amp;" "))),"horror",IF(OR(ISNUMBER(SEARCH({" food "," kitchen "," yummy "," gourmet "," dining","bbq"}," "&amp;B611:C611&amp;" "))),"food"))))</f>
        <v>0</v>
      </c>
      <c r="E611" s="3">
        <v>780</v>
      </c>
      <c r="F611" s="4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72"/>
        <v>1</v>
      </c>
      <c r="Q611">
        <f t="shared" si="73"/>
        <v>5</v>
      </c>
      <c r="R611" t="s">
        <v>8317</v>
      </c>
      <c r="S611" t="s">
        <v>8318</v>
      </c>
      <c r="T611" s="13">
        <f t="shared" si="74"/>
        <v>42307.034074074079</v>
      </c>
      <c r="U611" s="13">
        <f t="shared" si="75"/>
        <v>42337.075740740736</v>
      </c>
      <c r="V611">
        <f t="shared" si="76"/>
        <v>2015</v>
      </c>
      <c r="W611" t="str">
        <f t="shared" si="77"/>
        <v>web</v>
      </c>
      <c r="X611" t="str">
        <f t="shared" si="78"/>
        <v>UnderFunded</v>
      </c>
      <c r="Y611" s="12" t="b">
        <f t="shared" si="79"/>
        <v>0</v>
      </c>
    </row>
    <row r="612" spans="1:25" ht="43.2" hidden="1">
      <c r="A612">
        <v>610</v>
      </c>
      <c r="B612" s="1" t="s">
        <v>611</v>
      </c>
      <c r="C612" s="1" t="s">
        <v>4720</v>
      </c>
      <c r="D612" s="21" t="b" cm="1">
        <f t="array" ref="D612">IF(OR(ISNUMBER(SEARCH({" COMEDY "," fun "," laugh ","hilarious"}," "&amp;B612:C612&amp;" "))),"Comedy",IF(OR(ISNUMBER(SEARCH({" sad "," thriller "," crime"," murder "," dark "," revenge "}," "&amp;B612:C612&amp;" "))),"thriller",IF(OR(ISNUMBER(SEARCH({" strange "," evil "," horror "," dark "," strange"}," "&amp;B612:C612&amp;" "))),"horror",IF(OR(ISNUMBER(SEARCH({" food "," kitchen "," yummy "," gourmet "," dining","bbq"}," "&amp;B612:C612&amp;" "))),"food"))))</f>
        <v>0</v>
      </c>
      <c r="E612" s="3">
        <v>13803</v>
      </c>
      <c r="F612" s="4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72"/>
        <v>0</v>
      </c>
      <c r="Q612">
        <f t="shared" si="73"/>
        <v>0</v>
      </c>
      <c r="R612" t="s">
        <v>8317</v>
      </c>
      <c r="S612" t="s">
        <v>8318</v>
      </c>
      <c r="T612" s="13">
        <f t="shared" si="74"/>
        <v>42086.83085648148</v>
      </c>
      <c r="U612" s="13">
        <f t="shared" si="75"/>
        <v>42116.83085648148</v>
      </c>
      <c r="V612">
        <f t="shared" si="76"/>
        <v>2015</v>
      </c>
      <c r="W612" t="str">
        <f t="shared" si="77"/>
        <v>web</v>
      </c>
      <c r="X612" t="str">
        <f t="shared" si="78"/>
        <v>UnderFunded</v>
      </c>
      <c r="Y612" s="12" t="b">
        <f t="shared" si="79"/>
        <v>0</v>
      </c>
    </row>
    <row r="613" spans="1:25" ht="43.2" hidden="1">
      <c r="A613">
        <v>611</v>
      </c>
      <c r="B613" s="1" t="s">
        <v>612</v>
      </c>
      <c r="C613" s="1" t="s">
        <v>4721</v>
      </c>
      <c r="D613" s="21" t="b" cm="1">
        <f t="array" ref="D613">IF(OR(ISNUMBER(SEARCH({" COMEDY "," fun "," laugh ","hilarious"}," "&amp;B613:C613&amp;" "))),"Comedy",IF(OR(ISNUMBER(SEARCH({" sad "," thriller "," crime"," murder "," dark "," revenge "}," "&amp;B613:C613&amp;" "))),"thriller",IF(OR(ISNUMBER(SEARCH({" strange "," evil "," horror "," dark "," strange"}," "&amp;B613:C613&amp;" "))),"horror",IF(OR(ISNUMBER(SEARCH({" food "," kitchen "," yummy "," gourmet "," dining","bbq"}," "&amp;B613:C613&amp;" "))),"food"))))</f>
        <v>0</v>
      </c>
      <c r="E613" s="3">
        <v>80000</v>
      </c>
      <c r="F613" s="4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72"/>
        <v>0</v>
      </c>
      <c r="Q613">
        <f t="shared" si="73"/>
        <v>0</v>
      </c>
      <c r="R613" t="s">
        <v>8317</v>
      </c>
      <c r="S613" t="s">
        <v>8318</v>
      </c>
      <c r="T613" s="13">
        <f t="shared" si="74"/>
        <v>42328.560613425929</v>
      </c>
      <c r="U613" s="13">
        <f t="shared" si="75"/>
        <v>42388.560613425929</v>
      </c>
      <c r="V613">
        <f t="shared" si="76"/>
        <v>2015</v>
      </c>
      <c r="W613" t="str">
        <f t="shared" si="77"/>
        <v>web</v>
      </c>
      <c r="X613" t="str">
        <f t="shared" si="78"/>
        <v>UnderFunded</v>
      </c>
      <c r="Y613" s="12" t="b">
        <f t="shared" si="79"/>
        <v>0</v>
      </c>
    </row>
    <row r="614" spans="1:25" ht="28.8" hidden="1">
      <c r="A614">
        <v>612</v>
      </c>
      <c r="B614" s="1" t="s">
        <v>613</v>
      </c>
      <c r="C614" s="1" t="s">
        <v>4722</v>
      </c>
      <c r="D614" s="21" t="b" cm="1">
        <f t="array" ref="D614">IF(OR(ISNUMBER(SEARCH({" COMEDY "," fun "," laugh ","hilarious"}," "&amp;B614:C614&amp;" "))),"Comedy",IF(OR(ISNUMBER(SEARCH({" sad "," thriller "," crime"," murder "," dark "," revenge "}," "&amp;B614:C614&amp;" "))),"thriller",IF(OR(ISNUMBER(SEARCH({" strange "," evil "," horror "," dark "," strange"}," "&amp;B614:C614&amp;" "))),"horror",IF(OR(ISNUMBER(SEARCH({" food "," kitchen "," yummy "," gourmet "," dining","bbq"}," "&amp;B614:C614&amp;" "))),"food"))))</f>
        <v>0</v>
      </c>
      <c r="E614" s="3">
        <v>10000</v>
      </c>
      <c r="F614" s="4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72"/>
        <v>0</v>
      </c>
      <c r="Q614">
        <f t="shared" si="73"/>
        <v>0</v>
      </c>
      <c r="R614" t="s">
        <v>8317</v>
      </c>
      <c r="S614" t="s">
        <v>8318</v>
      </c>
      <c r="T614" s="13">
        <f t="shared" si="74"/>
        <v>42585.031782407401</v>
      </c>
      <c r="U614" s="13">
        <f t="shared" si="75"/>
        <v>42615.031782407401</v>
      </c>
      <c r="V614">
        <f t="shared" si="76"/>
        <v>2016</v>
      </c>
      <c r="W614" t="str">
        <f t="shared" si="77"/>
        <v>web</v>
      </c>
      <c r="X614" t="str">
        <f t="shared" si="78"/>
        <v>UnderFunded</v>
      </c>
      <c r="Y614" s="12" t="b">
        <f t="shared" si="79"/>
        <v>0</v>
      </c>
    </row>
    <row r="615" spans="1:25" ht="43.2" hidden="1">
      <c r="A615">
        <v>613</v>
      </c>
      <c r="B615" s="1" t="s">
        <v>614</v>
      </c>
      <c r="C615" s="1" t="s">
        <v>4723</v>
      </c>
      <c r="D615" s="21" t="b" cm="1">
        <f t="array" ref="D615">IF(OR(ISNUMBER(SEARCH({" COMEDY "," fun "," laugh ","hilarious"}," "&amp;B615:C615&amp;" "))),"Comedy",IF(OR(ISNUMBER(SEARCH({" sad "," thriller "," crime"," murder "," dark "," revenge "}," "&amp;B615:C615&amp;" "))),"thriller",IF(OR(ISNUMBER(SEARCH({" strange "," evil "," horror "," dark "," strange"}," "&amp;B615:C615&amp;" "))),"horror",IF(OR(ISNUMBER(SEARCH({" food "," kitchen "," yummy "," gourmet "," dining","bbq"}," "&amp;B615:C615&amp;" "))),"food"))))</f>
        <v>0</v>
      </c>
      <c r="E615" s="3">
        <v>60000</v>
      </c>
      <c r="F615" s="4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72"/>
        <v>21</v>
      </c>
      <c r="Q615">
        <f t="shared" si="73"/>
        <v>105.93</v>
      </c>
      <c r="R615" t="s">
        <v>8317</v>
      </c>
      <c r="S615" t="s">
        <v>8318</v>
      </c>
      <c r="T615" s="13">
        <f t="shared" si="74"/>
        <v>42247.496759259258</v>
      </c>
      <c r="U615" s="13">
        <f t="shared" si="75"/>
        <v>42278.207638888889</v>
      </c>
      <c r="V615">
        <f t="shared" si="76"/>
        <v>2015</v>
      </c>
      <c r="W615" t="str">
        <f t="shared" si="77"/>
        <v>web</v>
      </c>
      <c r="X615" t="str">
        <f t="shared" si="78"/>
        <v>UnderFunded</v>
      </c>
      <c r="Y615" s="12" t="b">
        <f t="shared" si="79"/>
        <v>0</v>
      </c>
    </row>
    <row r="616" spans="1:25" ht="43.2" hidden="1">
      <c r="A616">
        <v>614</v>
      </c>
      <c r="B616" s="1" t="s">
        <v>615</v>
      </c>
      <c r="C616" s="1" t="s">
        <v>4724</v>
      </c>
      <c r="D616" s="21" t="b" cm="1">
        <f t="array" ref="D616">IF(OR(ISNUMBER(SEARCH({" COMEDY "," fun "," laugh ","hilarious"}," "&amp;B616:C616&amp;" "))),"Comedy",IF(OR(ISNUMBER(SEARCH({" sad "," thriller "," crime"," murder "," dark "," revenge "}," "&amp;B616:C616&amp;" "))),"thriller",IF(OR(ISNUMBER(SEARCH({" strange "," evil "," horror "," dark "," strange"}," "&amp;B616:C616&amp;" "))),"horror",IF(OR(ISNUMBER(SEARCH({" food "," kitchen "," yummy "," gourmet "," dining","bbq"}," "&amp;B616:C616&amp;" "))),"food"))))</f>
        <v>0</v>
      </c>
      <c r="E616" s="3">
        <v>10000</v>
      </c>
      <c r="F616" s="4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72"/>
        <v>0</v>
      </c>
      <c r="Q616">
        <f t="shared" si="73"/>
        <v>0</v>
      </c>
      <c r="R616" t="s">
        <v>8317</v>
      </c>
      <c r="S616" t="s">
        <v>8318</v>
      </c>
      <c r="T616" s="13">
        <f t="shared" si="74"/>
        <v>42515.061805555553</v>
      </c>
      <c r="U616" s="13">
        <f t="shared" si="75"/>
        <v>42545.061805555553</v>
      </c>
      <c r="V616">
        <f t="shared" si="76"/>
        <v>2016</v>
      </c>
      <c r="W616" t="str">
        <f t="shared" si="77"/>
        <v>web</v>
      </c>
      <c r="X616" t="str">
        <f t="shared" si="78"/>
        <v>UnderFunded</v>
      </c>
      <c r="Y616" s="12" t="b">
        <f t="shared" si="79"/>
        <v>0</v>
      </c>
    </row>
    <row r="617" spans="1:25" ht="43.2" hidden="1">
      <c r="A617">
        <v>615</v>
      </c>
      <c r="B617" s="1" t="s">
        <v>616</v>
      </c>
      <c r="C617" s="1" t="s">
        <v>4725</v>
      </c>
      <c r="D617" s="21" t="b" cm="1">
        <f t="array" ref="D617">IF(OR(ISNUMBER(SEARCH({" COMEDY "," fun "," laugh ","hilarious"}," "&amp;B617:C617&amp;" "))),"Comedy",IF(OR(ISNUMBER(SEARCH({" sad "," thriller "," crime"," murder "," dark "," revenge "}," "&amp;B617:C617&amp;" "))),"thriller",IF(OR(ISNUMBER(SEARCH({" strange "," evil "," horror "," dark "," strange"}," "&amp;B617:C617&amp;" "))),"horror",IF(OR(ISNUMBER(SEARCH({" food "," kitchen "," yummy "," gourmet "," dining","bbq"}," "&amp;B617:C617&amp;" "))),"food"))))</f>
        <v>0</v>
      </c>
      <c r="E617" s="3">
        <v>515</v>
      </c>
      <c r="F617" s="4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72"/>
        <v>0</v>
      </c>
      <c r="Q617">
        <f t="shared" si="73"/>
        <v>0</v>
      </c>
      <c r="R617" t="s">
        <v>8317</v>
      </c>
      <c r="S617" t="s">
        <v>8318</v>
      </c>
      <c r="T617" s="13">
        <f t="shared" si="74"/>
        <v>42242.122210648144</v>
      </c>
      <c r="U617" s="13">
        <f t="shared" si="75"/>
        <v>42272.122210648144</v>
      </c>
      <c r="V617">
        <f t="shared" si="76"/>
        <v>2015</v>
      </c>
      <c r="W617" t="str">
        <f t="shared" si="77"/>
        <v>web</v>
      </c>
      <c r="X617" t="str">
        <f t="shared" si="78"/>
        <v>UnderFunded</v>
      </c>
      <c r="Y617" s="12" t="b">
        <f t="shared" si="79"/>
        <v>0</v>
      </c>
    </row>
    <row r="618" spans="1:25" ht="43.2" hidden="1">
      <c r="A618">
        <v>616</v>
      </c>
      <c r="B618" s="1" t="s">
        <v>617</v>
      </c>
      <c r="C618" s="1" t="s">
        <v>4726</v>
      </c>
      <c r="D618" s="21" t="b" cm="1">
        <f t="array" ref="D618">IF(OR(ISNUMBER(SEARCH({" COMEDY "," fun "," laugh ","hilarious"}," "&amp;B618:C618&amp;" "))),"Comedy",IF(OR(ISNUMBER(SEARCH({" sad "," thriller "," crime"," murder "," dark "," revenge "}," "&amp;B618:C618&amp;" "))),"thriller",IF(OR(ISNUMBER(SEARCH({" strange "," evil "," horror "," dark "," strange"}," "&amp;B618:C618&amp;" "))),"horror",IF(OR(ISNUMBER(SEARCH({" food "," kitchen "," yummy "," gourmet "," dining","bbq"}," "&amp;B618:C618&amp;" "))),"food"))))</f>
        <v>0</v>
      </c>
      <c r="E618" s="3">
        <v>5000</v>
      </c>
      <c r="F618" s="4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72"/>
        <v>0</v>
      </c>
      <c r="Q618">
        <f t="shared" si="73"/>
        <v>0</v>
      </c>
      <c r="R618" t="s">
        <v>8317</v>
      </c>
      <c r="S618" t="s">
        <v>8318</v>
      </c>
      <c r="T618" s="13">
        <f t="shared" si="74"/>
        <v>42761.376238425932</v>
      </c>
      <c r="U618" s="13">
        <f t="shared" si="75"/>
        <v>42791.376238425932</v>
      </c>
      <c r="V618">
        <f t="shared" si="76"/>
        <v>2017</v>
      </c>
      <c r="W618" t="str">
        <f t="shared" si="77"/>
        <v>web</v>
      </c>
      <c r="X618" t="str">
        <f t="shared" si="78"/>
        <v>UnderFunded</v>
      </c>
      <c r="Y618" s="12" t="b">
        <f t="shared" si="79"/>
        <v>0</v>
      </c>
    </row>
    <row r="619" spans="1:25" ht="57.6" hidden="1">
      <c r="A619">
        <v>617</v>
      </c>
      <c r="B619" s="1" t="s">
        <v>618</v>
      </c>
      <c r="C619" s="1" t="s">
        <v>4727</v>
      </c>
      <c r="D619" s="21" t="b" cm="1">
        <f t="array" ref="D619">IF(OR(ISNUMBER(SEARCH({" COMEDY "," fun "," laugh ","hilarious"}," "&amp;B619:C619&amp;" "))),"Comedy",IF(OR(ISNUMBER(SEARCH({" sad "," thriller "," crime"," murder "," dark "," revenge "}," "&amp;B619:C619&amp;" "))),"thriller",IF(OR(ISNUMBER(SEARCH({" strange "," evil "," horror "," dark "," strange"}," "&amp;B619:C619&amp;" "))),"horror",IF(OR(ISNUMBER(SEARCH({" food "," kitchen "," yummy "," gourmet "," dining","bbq"}," "&amp;B619:C619&amp;" "))),"food"))))</f>
        <v>0</v>
      </c>
      <c r="E619" s="3">
        <v>2000</v>
      </c>
      <c r="F619" s="4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72"/>
        <v>3</v>
      </c>
      <c r="Q619">
        <f t="shared" si="73"/>
        <v>20</v>
      </c>
      <c r="R619" t="s">
        <v>8317</v>
      </c>
      <c r="S619" t="s">
        <v>8318</v>
      </c>
      <c r="T619" s="13">
        <f t="shared" si="74"/>
        <v>42087.343090277776</v>
      </c>
      <c r="U619" s="13">
        <f t="shared" si="75"/>
        <v>42132.343090277776</v>
      </c>
      <c r="V619">
        <f t="shared" si="76"/>
        <v>2015</v>
      </c>
      <c r="W619" t="str">
        <f t="shared" si="77"/>
        <v>web</v>
      </c>
      <c r="X619" t="str">
        <f t="shared" si="78"/>
        <v>UnderFunded</v>
      </c>
      <c r="Y619" s="12" t="b">
        <f t="shared" si="79"/>
        <v>0</v>
      </c>
    </row>
    <row r="620" spans="1:25" ht="43.2" hidden="1">
      <c r="A620">
        <v>618</v>
      </c>
      <c r="B620" s="1" t="s">
        <v>619</v>
      </c>
      <c r="C620" s="1" t="s">
        <v>4728</v>
      </c>
      <c r="D620" s="21" t="b" cm="1">
        <f t="array" ref="D620">IF(OR(ISNUMBER(SEARCH({" COMEDY "," fun "," laugh ","hilarious"}," "&amp;B620:C620&amp;" "))),"Comedy",IF(OR(ISNUMBER(SEARCH({" sad "," thriller "," crime"," murder "," dark "," revenge "}," "&amp;B620:C620&amp;" "))),"thriller",IF(OR(ISNUMBER(SEARCH({" strange "," evil "," horror "," dark "," strange"}," "&amp;B620:C620&amp;" "))),"horror",IF(OR(ISNUMBER(SEARCH({" food "," kitchen "," yummy "," gourmet "," dining","bbq"}," "&amp;B620:C620&amp;" "))),"food"))))</f>
        <v>0</v>
      </c>
      <c r="E620" s="3">
        <v>400</v>
      </c>
      <c r="F620" s="4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72"/>
        <v>0</v>
      </c>
      <c r="Q620">
        <f t="shared" si="73"/>
        <v>0</v>
      </c>
      <c r="R620" t="s">
        <v>8317</v>
      </c>
      <c r="S620" t="s">
        <v>8318</v>
      </c>
      <c r="T620" s="13">
        <f t="shared" si="74"/>
        <v>42317.810219907406</v>
      </c>
      <c r="U620" s="13">
        <f t="shared" si="75"/>
        <v>42347.810219907406</v>
      </c>
      <c r="V620">
        <f t="shared" si="76"/>
        <v>2015</v>
      </c>
      <c r="W620" t="str">
        <f t="shared" si="77"/>
        <v>web</v>
      </c>
      <c r="X620" t="str">
        <f t="shared" si="78"/>
        <v>UnderFunded</v>
      </c>
      <c r="Y620" s="12" t="b">
        <f t="shared" si="79"/>
        <v>0</v>
      </c>
    </row>
    <row r="621" spans="1:25" ht="28.8" hidden="1">
      <c r="A621">
        <v>619</v>
      </c>
      <c r="B621" s="1" t="s">
        <v>620</v>
      </c>
      <c r="C621" s="1" t="s">
        <v>4729</v>
      </c>
      <c r="D621" s="21" t="b" cm="1">
        <f t="array" ref="D621">IF(OR(ISNUMBER(SEARCH({" COMEDY "," fun "," laugh ","hilarious"}," "&amp;B621:C621&amp;" "))),"Comedy",IF(OR(ISNUMBER(SEARCH({" sad "," thriller "," crime"," murder "," dark "," revenge "}," "&amp;B621:C621&amp;" "))),"thriller",IF(OR(ISNUMBER(SEARCH({" strange "," evil "," horror "," dark "," strange"}," "&amp;B621:C621&amp;" "))),"horror",IF(OR(ISNUMBER(SEARCH({" food "," kitchen "," yummy "," gourmet "," dining","bbq"}," "&amp;B621:C621&amp;" "))),"food"))))</f>
        <v>0</v>
      </c>
      <c r="E621" s="3">
        <v>2500000</v>
      </c>
      <c r="F621" s="4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72"/>
        <v>0</v>
      </c>
      <c r="Q621">
        <f t="shared" si="73"/>
        <v>1</v>
      </c>
      <c r="R621" t="s">
        <v>8317</v>
      </c>
      <c r="S621" t="s">
        <v>8318</v>
      </c>
      <c r="T621" s="13">
        <f t="shared" si="74"/>
        <v>41908.650347222225</v>
      </c>
      <c r="U621" s="13">
        <f t="shared" si="75"/>
        <v>41968.692013888889</v>
      </c>
      <c r="V621">
        <f t="shared" si="76"/>
        <v>2014</v>
      </c>
      <c r="W621" t="str">
        <f t="shared" si="77"/>
        <v>web</v>
      </c>
      <c r="X621" t="str">
        <f t="shared" si="78"/>
        <v>UnderFunded</v>
      </c>
      <c r="Y621" s="12" t="b">
        <f t="shared" si="79"/>
        <v>0</v>
      </c>
    </row>
    <row r="622" spans="1:25" ht="43.2" hidden="1">
      <c r="A622">
        <v>620</v>
      </c>
      <c r="B622" s="1" t="s">
        <v>621</v>
      </c>
      <c r="C622" s="1" t="s">
        <v>4730</v>
      </c>
      <c r="D622" s="21" t="b" cm="1">
        <f t="array" ref="D622">IF(OR(ISNUMBER(SEARCH({" COMEDY "," fun "," laugh ","hilarious"}," "&amp;B622:C622&amp;" "))),"Comedy",IF(OR(ISNUMBER(SEARCH({" sad "," thriller "," crime"," murder "," dark "," revenge "}," "&amp;B622:C622&amp;" "))),"thriller",IF(OR(ISNUMBER(SEARCH({" strange "," evil "," horror "," dark "," strange"}," "&amp;B622:C622&amp;" "))),"horror",IF(OR(ISNUMBER(SEARCH({" food "," kitchen "," yummy "," gourmet "," dining","bbq"}," "&amp;B622:C622&amp;" "))),"food"))))</f>
        <v>0</v>
      </c>
      <c r="E622" s="3">
        <v>30000</v>
      </c>
      <c r="F622" s="4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72"/>
        <v>1</v>
      </c>
      <c r="Q622">
        <f t="shared" si="73"/>
        <v>300</v>
      </c>
      <c r="R622" t="s">
        <v>8317</v>
      </c>
      <c r="S622" t="s">
        <v>8318</v>
      </c>
      <c r="T622" s="13">
        <f t="shared" si="74"/>
        <v>41831.716874999998</v>
      </c>
      <c r="U622" s="13">
        <f t="shared" si="75"/>
        <v>41876.716874999998</v>
      </c>
      <c r="V622">
        <f t="shared" si="76"/>
        <v>2014</v>
      </c>
      <c r="W622" t="str">
        <f t="shared" si="77"/>
        <v>web</v>
      </c>
      <c r="X622" t="str">
        <f t="shared" si="78"/>
        <v>UnderFunded</v>
      </c>
      <c r="Y622" s="12" t="b">
        <f t="shared" si="79"/>
        <v>0</v>
      </c>
    </row>
    <row r="623" spans="1:25" ht="43.2" hidden="1">
      <c r="A623">
        <v>621</v>
      </c>
      <c r="B623" s="1" t="s">
        <v>622</v>
      </c>
      <c r="C623" s="1" t="s">
        <v>4731</v>
      </c>
      <c r="D623" s="21" t="b" cm="1">
        <f t="array" ref="D623">IF(OR(ISNUMBER(SEARCH({" COMEDY "," fun "," laugh ","hilarious"}," "&amp;B623:C623&amp;" "))),"Comedy",IF(OR(ISNUMBER(SEARCH({" sad "," thriller "," crime"," murder "," dark "," revenge "}," "&amp;B623:C623&amp;" "))),"thriller",IF(OR(ISNUMBER(SEARCH({" strange "," evil "," horror "," dark "," strange"}," "&amp;B623:C623&amp;" "))),"horror",IF(OR(ISNUMBER(SEARCH({" food "," kitchen "," yummy "," gourmet "," dining","bbq"}," "&amp;B623:C623&amp;" "))),"food"))))</f>
        <v>0</v>
      </c>
      <c r="E623" s="3">
        <v>25000</v>
      </c>
      <c r="F623" s="4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72"/>
        <v>1</v>
      </c>
      <c r="Q623">
        <f t="shared" si="73"/>
        <v>87</v>
      </c>
      <c r="R623" t="s">
        <v>8317</v>
      </c>
      <c r="S623" t="s">
        <v>8318</v>
      </c>
      <c r="T623" s="13">
        <f t="shared" si="74"/>
        <v>42528.987696759257</v>
      </c>
      <c r="U623" s="13">
        <f t="shared" si="75"/>
        <v>42558.987696759257</v>
      </c>
      <c r="V623">
        <f t="shared" si="76"/>
        <v>2016</v>
      </c>
      <c r="W623" t="str">
        <f t="shared" si="77"/>
        <v>web</v>
      </c>
      <c r="X623" t="str">
        <f t="shared" si="78"/>
        <v>UnderFunded</v>
      </c>
      <c r="Y623" s="12" t="b">
        <f t="shared" si="79"/>
        <v>0</v>
      </c>
    </row>
    <row r="624" spans="1:25" ht="43.2" hidden="1">
      <c r="A624">
        <v>622</v>
      </c>
      <c r="B624" s="1" t="s">
        <v>623</v>
      </c>
      <c r="C624" s="1" t="s">
        <v>4732</v>
      </c>
      <c r="D624" s="21" t="b" cm="1">
        <f t="array" ref="D624">IF(OR(ISNUMBER(SEARCH({" COMEDY "," fun "," laugh ","hilarious"}," "&amp;B624:C624&amp;" "))),"Comedy",IF(OR(ISNUMBER(SEARCH({" sad "," thriller "," crime"," murder "," dark "," revenge "}," "&amp;B624:C624&amp;" "))),"thriller",IF(OR(ISNUMBER(SEARCH({" strange "," evil "," horror "," dark "," strange"}," "&amp;B624:C624&amp;" "))),"horror",IF(OR(ISNUMBER(SEARCH({" food "," kitchen "," yummy "," gourmet "," dining","bbq"}," "&amp;B624:C624&amp;" "))),"food"))))</f>
        <v>0</v>
      </c>
      <c r="E624" s="3">
        <v>6000</v>
      </c>
      <c r="F624" s="4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72"/>
        <v>6</v>
      </c>
      <c r="Q624">
        <f t="shared" si="73"/>
        <v>37.89</v>
      </c>
      <c r="R624" t="s">
        <v>8317</v>
      </c>
      <c r="S624" t="s">
        <v>8318</v>
      </c>
      <c r="T624" s="13">
        <f t="shared" si="74"/>
        <v>42532.774745370371</v>
      </c>
      <c r="U624" s="13">
        <f t="shared" si="75"/>
        <v>42552.774745370371</v>
      </c>
      <c r="V624">
        <f t="shared" si="76"/>
        <v>2016</v>
      </c>
      <c r="W624" t="str">
        <f t="shared" si="77"/>
        <v>web</v>
      </c>
      <c r="X624" t="str">
        <f t="shared" si="78"/>
        <v>UnderFunded</v>
      </c>
      <c r="Y624" s="12" t="b">
        <f t="shared" si="79"/>
        <v>0</v>
      </c>
    </row>
    <row r="625" spans="1:25" ht="57.6" hidden="1">
      <c r="A625">
        <v>623</v>
      </c>
      <c r="B625" s="1" t="s">
        <v>624</v>
      </c>
      <c r="C625" s="1" t="s">
        <v>4733</v>
      </c>
      <c r="D625" s="21" t="b" cm="1">
        <f t="array" ref="D625">IF(OR(ISNUMBER(SEARCH({" COMEDY "," fun "," laugh ","hilarious"}," "&amp;B625:C625&amp;" "))),"Comedy",IF(OR(ISNUMBER(SEARCH({" sad "," thriller "," crime"," murder "," dark "," revenge "}," "&amp;B625:C625&amp;" "))),"thriller",IF(OR(ISNUMBER(SEARCH({" strange "," evil "," horror "," dark "," strange"}," "&amp;B625:C625&amp;" "))),"horror",IF(OR(ISNUMBER(SEARCH({" food "," kitchen "," yummy "," gourmet "," dining","bbq"}," "&amp;B625:C625&amp;" "))),"food"))))</f>
        <v>0</v>
      </c>
      <c r="E625" s="3">
        <v>75000</v>
      </c>
      <c r="F625" s="4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72"/>
        <v>0</v>
      </c>
      <c r="Q625">
        <f t="shared" si="73"/>
        <v>0</v>
      </c>
      <c r="R625" t="s">
        <v>8317</v>
      </c>
      <c r="S625" t="s">
        <v>8318</v>
      </c>
      <c r="T625" s="13">
        <f t="shared" si="74"/>
        <v>42122.009224537032</v>
      </c>
      <c r="U625" s="13">
        <f t="shared" si="75"/>
        <v>42152.009224537032</v>
      </c>
      <c r="V625">
        <f t="shared" si="76"/>
        <v>2015</v>
      </c>
      <c r="W625" t="str">
        <f t="shared" si="77"/>
        <v>web</v>
      </c>
      <c r="X625" t="str">
        <f t="shared" si="78"/>
        <v>UnderFunded</v>
      </c>
      <c r="Y625" s="12" t="b">
        <f t="shared" si="79"/>
        <v>0</v>
      </c>
    </row>
    <row r="626" spans="1:25" ht="43.2" hidden="1">
      <c r="A626">
        <v>624</v>
      </c>
      <c r="B626" s="1" t="s">
        <v>625</v>
      </c>
      <c r="C626" s="1" t="s">
        <v>4734</v>
      </c>
      <c r="D626" s="21" t="b" cm="1">
        <f t="array" ref="D626">IF(OR(ISNUMBER(SEARCH({" COMEDY "," fun "," laugh ","hilarious"}," "&amp;B626:C626&amp;" "))),"Comedy",IF(OR(ISNUMBER(SEARCH({" sad "," thriller "," crime"," murder "," dark "," revenge "}," "&amp;B626:C626&amp;" "))),"thriller",IF(OR(ISNUMBER(SEARCH({" strange "," evil "," horror "," dark "," strange"}," "&amp;B626:C626&amp;" "))),"horror",IF(OR(ISNUMBER(SEARCH({" food "," kitchen "," yummy "," gourmet "," dining","bbq"}," "&amp;B626:C626&amp;" "))),"food"))))</f>
        <v>0</v>
      </c>
      <c r="E626" s="3">
        <v>5000</v>
      </c>
      <c r="F626" s="4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72"/>
        <v>0</v>
      </c>
      <c r="Q626">
        <f t="shared" si="73"/>
        <v>0</v>
      </c>
      <c r="R626" t="s">
        <v>8317</v>
      </c>
      <c r="S626" t="s">
        <v>8318</v>
      </c>
      <c r="T626" s="13">
        <f t="shared" si="74"/>
        <v>42108.988900462966</v>
      </c>
      <c r="U626" s="13">
        <f t="shared" si="75"/>
        <v>42138.988900462966</v>
      </c>
      <c r="V626">
        <f t="shared" si="76"/>
        <v>2015</v>
      </c>
      <c r="W626" t="str">
        <f t="shared" si="77"/>
        <v>web</v>
      </c>
      <c r="X626" t="str">
        <f t="shared" si="78"/>
        <v>UnderFunded</v>
      </c>
      <c r="Y626" s="12" t="b">
        <f t="shared" si="79"/>
        <v>0</v>
      </c>
    </row>
    <row r="627" spans="1:25" ht="43.2" hidden="1">
      <c r="A627">
        <v>625</v>
      </c>
      <c r="B627" s="1" t="s">
        <v>626</v>
      </c>
      <c r="C627" s="1" t="s">
        <v>4735</v>
      </c>
      <c r="D627" s="21" t="b" cm="1">
        <f t="array" ref="D627">IF(OR(ISNUMBER(SEARCH({" COMEDY "," fun "," laugh ","hilarious"}," "&amp;B627:C627&amp;" "))),"Comedy",IF(OR(ISNUMBER(SEARCH({" sad "," thriller "," crime"," murder "," dark "," revenge "}," "&amp;B627:C627&amp;" "))),"thriller",IF(OR(ISNUMBER(SEARCH({" strange "," evil "," horror "," dark "," strange"}," "&amp;B627:C627&amp;" "))),"horror",IF(OR(ISNUMBER(SEARCH({" food "," kitchen "," yummy "," gourmet "," dining","bbq"}," "&amp;B627:C627&amp;" "))),"food"))))</f>
        <v>0</v>
      </c>
      <c r="E627" s="3">
        <v>25000</v>
      </c>
      <c r="F627" s="4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72"/>
        <v>0</v>
      </c>
      <c r="Q627">
        <f t="shared" si="73"/>
        <v>0</v>
      </c>
      <c r="R627" t="s">
        <v>8317</v>
      </c>
      <c r="S627" t="s">
        <v>8318</v>
      </c>
      <c r="T627" s="13">
        <f t="shared" si="74"/>
        <v>42790.895567129628</v>
      </c>
      <c r="U627" s="13">
        <f t="shared" si="75"/>
        <v>42820.853900462964</v>
      </c>
      <c r="V627">
        <f t="shared" si="76"/>
        <v>2017</v>
      </c>
      <c r="W627" t="str">
        <f t="shared" si="77"/>
        <v>web</v>
      </c>
      <c r="X627" t="str">
        <f t="shared" si="78"/>
        <v>UnderFunded</v>
      </c>
      <c r="Y627" s="12" t="b">
        <f t="shared" si="79"/>
        <v>0</v>
      </c>
    </row>
    <row r="628" spans="1:25" ht="43.2" hidden="1">
      <c r="A628">
        <v>626</v>
      </c>
      <c r="B628" s="1" t="s">
        <v>627</v>
      </c>
      <c r="C628" s="1" t="s">
        <v>4736</v>
      </c>
      <c r="D628" s="21" t="b" cm="1">
        <f t="array" ref="D628">IF(OR(ISNUMBER(SEARCH({" COMEDY "," fun "," laugh ","hilarious"}," "&amp;B628:C628&amp;" "))),"Comedy",IF(OR(ISNUMBER(SEARCH({" sad "," thriller "," crime"," murder "," dark "," revenge "}," "&amp;B628:C628&amp;" "))),"thriller",IF(OR(ISNUMBER(SEARCH({" strange "," evil "," horror "," dark "," strange"}," "&amp;B628:C628&amp;" "))),"horror",IF(OR(ISNUMBER(SEARCH({" food "," kitchen "," yummy "," gourmet "," dining","bbq"}," "&amp;B628:C628&amp;" "))),"food"))))</f>
        <v>0</v>
      </c>
      <c r="E628" s="3">
        <v>25000</v>
      </c>
      <c r="F628" s="4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72"/>
        <v>17</v>
      </c>
      <c r="Q628">
        <f t="shared" si="73"/>
        <v>111.41</v>
      </c>
      <c r="R628" t="s">
        <v>8317</v>
      </c>
      <c r="S628" t="s">
        <v>8318</v>
      </c>
      <c r="T628" s="13">
        <f t="shared" si="74"/>
        <v>42198.559479166666</v>
      </c>
      <c r="U628" s="13">
        <f t="shared" si="75"/>
        <v>42231.556944444441</v>
      </c>
      <c r="V628">
        <f t="shared" si="76"/>
        <v>2015</v>
      </c>
      <c r="W628" t="str">
        <f t="shared" si="77"/>
        <v>web</v>
      </c>
      <c r="X628" t="str">
        <f t="shared" si="78"/>
        <v>UnderFunded</v>
      </c>
      <c r="Y628" s="12" t="b">
        <f t="shared" si="79"/>
        <v>0</v>
      </c>
    </row>
    <row r="629" spans="1:25" ht="43.2" hidden="1">
      <c r="A629">
        <v>627</v>
      </c>
      <c r="B629" s="1" t="s">
        <v>628</v>
      </c>
      <c r="C629" s="1" t="s">
        <v>4737</v>
      </c>
      <c r="D629" s="21" t="b" cm="1">
        <f t="array" ref="D629">IF(OR(ISNUMBER(SEARCH({" COMEDY "," fun "," laugh ","hilarious"}," "&amp;B629:C629&amp;" "))),"Comedy",IF(OR(ISNUMBER(SEARCH({" sad "," thriller "," crime"," murder "," dark "," revenge "}," "&amp;B629:C629&amp;" "))),"thriller",IF(OR(ISNUMBER(SEARCH({" strange "," evil "," horror "," dark "," strange"}," "&amp;B629:C629&amp;" "))),"horror",IF(OR(ISNUMBER(SEARCH({" food "," kitchen "," yummy "," gourmet "," dining","bbq"}," "&amp;B629:C629&amp;" "))),"food"))))</f>
        <v>0</v>
      </c>
      <c r="E629" s="3">
        <v>450000</v>
      </c>
      <c r="F629" s="4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72"/>
        <v>0</v>
      </c>
      <c r="Q629">
        <f t="shared" si="73"/>
        <v>90</v>
      </c>
      <c r="R629" t="s">
        <v>8317</v>
      </c>
      <c r="S629" t="s">
        <v>8318</v>
      </c>
      <c r="T629" s="13">
        <f t="shared" si="74"/>
        <v>42384.306840277779</v>
      </c>
      <c r="U629" s="13">
        <f t="shared" si="75"/>
        <v>42443.958333333328</v>
      </c>
      <c r="V629">
        <f t="shared" si="76"/>
        <v>2016</v>
      </c>
      <c r="W629" t="str">
        <f t="shared" si="77"/>
        <v>web</v>
      </c>
      <c r="X629" t="str">
        <f t="shared" si="78"/>
        <v>UnderFunded</v>
      </c>
      <c r="Y629" s="12" t="b">
        <f t="shared" si="79"/>
        <v>0</v>
      </c>
    </row>
    <row r="630" spans="1:25" ht="43.2" hidden="1">
      <c r="A630">
        <v>628</v>
      </c>
      <c r="B630" s="1" t="s">
        <v>629</v>
      </c>
      <c r="C630" s="1" t="s">
        <v>4738</v>
      </c>
      <c r="D630" s="21" t="b" cm="1">
        <f t="array" ref="D630">IF(OR(ISNUMBER(SEARCH({" COMEDY "," fun "," laugh ","hilarious"}," "&amp;B630:C630&amp;" "))),"Comedy",IF(OR(ISNUMBER(SEARCH({" sad "," thriller "," crime"," murder "," dark "," revenge "}," "&amp;B630:C630&amp;" "))),"thriller",IF(OR(ISNUMBER(SEARCH({" strange "," evil "," horror "," dark "," strange"}," "&amp;B630:C630&amp;" "))),"horror",IF(OR(ISNUMBER(SEARCH({" food "," kitchen "," yummy "," gourmet "," dining","bbq"}," "&amp;B630:C630&amp;" "))),"food"))))</f>
        <v>0</v>
      </c>
      <c r="E630" s="3">
        <v>5000</v>
      </c>
      <c r="F630" s="4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72"/>
        <v>0</v>
      </c>
      <c r="Q630">
        <f t="shared" si="73"/>
        <v>0</v>
      </c>
      <c r="R630" t="s">
        <v>8317</v>
      </c>
      <c r="S630" t="s">
        <v>8318</v>
      </c>
      <c r="T630" s="13">
        <f t="shared" si="74"/>
        <v>41803.692789351851</v>
      </c>
      <c r="U630" s="13">
        <f t="shared" si="75"/>
        <v>41833.692789351851</v>
      </c>
      <c r="V630">
        <f t="shared" si="76"/>
        <v>2014</v>
      </c>
      <c r="W630" t="str">
        <f t="shared" si="77"/>
        <v>web</v>
      </c>
      <c r="X630" t="str">
        <f t="shared" si="78"/>
        <v>UnderFunded</v>
      </c>
      <c r="Y630" s="12" t="b">
        <f t="shared" si="79"/>
        <v>0</v>
      </c>
    </row>
    <row r="631" spans="1:25" ht="43.2" hidden="1">
      <c r="A631">
        <v>629</v>
      </c>
      <c r="B631" s="1" t="s">
        <v>630</v>
      </c>
      <c r="C631" s="1" t="s">
        <v>4739</v>
      </c>
      <c r="D631" s="21" t="b" cm="1">
        <f t="array" ref="D631">IF(OR(ISNUMBER(SEARCH({" COMEDY "," fun "," laugh ","hilarious"}," "&amp;B631:C631&amp;" "))),"Comedy",IF(OR(ISNUMBER(SEARCH({" sad "," thriller "," crime"," murder "," dark "," revenge "}," "&amp;B631:C631&amp;" "))),"thriller",IF(OR(ISNUMBER(SEARCH({" strange "," evil "," horror "," dark "," strange"}," "&amp;B631:C631&amp;" "))),"horror",IF(OR(ISNUMBER(SEARCH({" food "," kitchen "," yummy "," gourmet "," dining","bbq"}," "&amp;B631:C631&amp;" "))),"food"))))</f>
        <v>0</v>
      </c>
      <c r="E631" s="3">
        <v>200000</v>
      </c>
      <c r="F631" s="4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72"/>
        <v>0</v>
      </c>
      <c r="Q631">
        <f t="shared" si="73"/>
        <v>116.67</v>
      </c>
      <c r="R631" t="s">
        <v>8317</v>
      </c>
      <c r="S631" t="s">
        <v>8318</v>
      </c>
      <c r="T631" s="13">
        <f t="shared" si="74"/>
        <v>42474.637824074074</v>
      </c>
      <c r="U631" s="13">
        <f t="shared" si="75"/>
        <v>42504.637824074074</v>
      </c>
      <c r="V631">
        <f t="shared" si="76"/>
        <v>2016</v>
      </c>
      <c r="W631" t="str">
        <f t="shared" si="77"/>
        <v>web</v>
      </c>
      <c r="X631" t="str">
        <f t="shared" si="78"/>
        <v>UnderFunded</v>
      </c>
      <c r="Y631" s="12" t="b">
        <f t="shared" si="79"/>
        <v>0</v>
      </c>
    </row>
    <row r="632" spans="1:25" ht="57.6" hidden="1">
      <c r="A632">
        <v>630</v>
      </c>
      <c r="B632" s="1" t="s">
        <v>631</v>
      </c>
      <c r="C632" s="1" t="s">
        <v>4740</v>
      </c>
      <c r="D632" s="21" t="b" cm="1">
        <f t="array" ref="D632">IF(OR(ISNUMBER(SEARCH({" COMEDY "," fun "," laugh ","hilarious"}," "&amp;B632:C632&amp;" "))),"Comedy",IF(OR(ISNUMBER(SEARCH({" sad "," thriller "," crime"," murder "," dark "," revenge "}," "&amp;B632:C632&amp;" "))),"thriller",IF(OR(ISNUMBER(SEARCH({" strange "," evil "," horror "," dark "," strange"}," "&amp;B632:C632&amp;" "))),"horror",IF(OR(ISNUMBER(SEARCH({" food "," kitchen "," yummy "," gourmet "," dining","bbq"}," "&amp;B632:C632&amp;" "))),"food"))))</f>
        <v>0</v>
      </c>
      <c r="E632" s="3">
        <v>11999</v>
      </c>
      <c r="F632" s="4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72"/>
        <v>0</v>
      </c>
      <c r="Q632">
        <f t="shared" si="73"/>
        <v>10</v>
      </c>
      <c r="R632" t="s">
        <v>8317</v>
      </c>
      <c r="S632" t="s">
        <v>8318</v>
      </c>
      <c r="T632" s="13">
        <f t="shared" si="74"/>
        <v>42223.619456018518</v>
      </c>
      <c r="U632" s="13">
        <f t="shared" si="75"/>
        <v>42253.215277777781</v>
      </c>
      <c r="V632">
        <f t="shared" si="76"/>
        <v>2015</v>
      </c>
      <c r="W632" t="str">
        <f t="shared" si="77"/>
        <v>web</v>
      </c>
      <c r="X632" t="str">
        <f t="shared" si="78"/>
        <v>UnderFunded</v>
      </c>
      <c r="Y632" s="12" t="b">
        <f t="shared" si="79"/>
        <v>0</v>
      </c>
    </row>
    <row r="633" spans="1:25" ht="28.8" hidden="1">
      <c r="A633">
        <v>631</v>
      </c>
      <c r="B633" s="1" t="s">
        <v>632</v>
      </c>
      <c r="C633" s="1" t="s">
        <v>4741</v>
      </c>
      <c r="D633" s="21" t="b" cm="1">
        <f t="array" ref="D633">IF(OR(ISNUMBER(SEARCH({" COMEDY "," fun "," laugh ","hilarious"}," "&amp;B633:C633&amp;" "))),"Comedy",IF(OR(ISNUMBER(SEARCH({" sad "," thriller "," crime"," murder "," dark "," revenge "}," "&amp;B633:C633&amp;" "))),"thriller",IF(OR(ISNUMBER(SEARCH({" strange "," evil "," horror "," dark "," strange"}," "&amp;B633:C633&amp;" "))),"horror",IF(OR(ISNUMBER(SEARCH({" food "," kitchen "," yummy "," gourmet "," dining","bbq"}," "&amp;B633:C633&amp;" "))),"food"))))</f>
        <v>0</v>
      </c>
      <c r="E633" s="3">
        <v>50000</v>
      </c>
      <c r="F633" s="4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72"/>
        <v>1</v>
      </c>
      <c r="Q633">
        <f t="shared" si="73"/>
        <v>76.67</v>
      </c>
      <c r="R633" t="s">
        <v>8317</v>
      </c>
      <c r="S633" t="s">
        <v>8318</v>
      </c>
      <c r="T633" s="13">
        <f t="shared" si="74"/>
        <v>42489.772326388891</v>
      </c>
      <c r="U633" s="13">
        <f t="shared" si="75"/>
        <v>42518.772326388891</v>
      </c>
      <c r="V633">
        <f t="shared" si="76"/>
        <v>2016</v>
      </c>
      <c r="W633" t="str">
        <f t="shared" si="77"/>
        <v>web</v>
      </c>
      <c r="X633" t="str">
        <f t="shared" si="78"/>
        <v>UnderFunded</v>
      </c>
      <c r="Y633" s="12" t="b">
        <f t="shared" si="79"/>
        <v>0</v>
      </c>
    </row>
    <row r="634" spans="1:25" ht="28.8" hidden="1">
      <c r="A634">
        <v>632</v>
      </c>
      <c r="B634" s="1" t="s">
        <v>633</v>
      </c>
      <c r="C634" s="1" t="s">
        <v>4742</v>
      </c>
      <c r="D634" s="21" t="b" cm="1">
        <f t="array" ref="D634">IF(OR(ISNUMBER(SEARCH({" COMEDY "," fun "," laugh ","hilarious"}," "&amp;B634:C634&amp;" "))),"Comedy",IF(OR(ISNUMBER(SEARCH({" sad "," thriller "," crime"," murder "," dark "," revenge "}," "&amp;B634:C634&amp;" "))),"thriller",IF(OR(ISNUMBER(SEARCH({" strange "," evil "," horror "," dark "," strange"}," "&amp;B634:C634&amp;" "))),"horror",IF(OR(ISNUMBER(SEARCH({" food "," kitchen "," yummy "," gourmet "," dining","bbq"}," "&amp;B634:C634&amp;" "))),"food"))))</f>
        <v>0</v>
      </c>
      <c r="E634" s="3">
        <v>20000</v>
      </c>
      <c r="F634" s="4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72"/>
        <v>0</v>
      </c>
      <c r="Q634">
        <f t="shared" si="73"/>
        <v>0</v>
      </c>
      <c r="R634" t="s">
        <v>8317</v>
      </c>
      <c r="S634" t="s">
        <v>8318</v>
      </c>
      <c r="T634" s="13">
        <f t="shared" si="74"/>
        <v>42303.659317129626</v>
      </c>
      <c r="U634" s="13">
        <f t="shared" si="75"/>
        <v>42333.700983796298</v>
      </c>
      <c r="V634">
        <f t="shared" si="76"/>
        <v>2015</v>
      </c>
      <c r="W634" t="str">
        <f t="shared" si="77"/>
        <v>web</v>
      </c>
      <c r="X634" t="str">
        <f t="shared" si="78"/>
        <v>UnderFunded</v>
      </c>
      <c r="Y634" s="12" t="b">
        <f t="shared" si="79"/>
        <v>0</v>
      </c>
    </row>
    <row r="635" spans="1:25" ht="43.2" hidden="1">
      <c r="A635">
        <v>633</v>
      </c>
      <c r="B635" s="1" t="s">
        <v>634</v>
      </c>
      <c r="C635" s="1" t="s">
        <v>4743</v>
      </c>
      <c r="D635" s="21" t="b" cm="1">
        <f t="array" ref="D635">IF(OR(ISNUMBER(SEARCH({" COMEDY "," fun "," laugh ","hilarious"}," "&amp;B635:C635&amp;" "))),"Comedy",IF(OR(ISNUMBER(SEARCH({" sad "," thriller "," crime"," murder "," dark "," revenge "}," "&amp;B635:C635&amp;" "))),"thriller",IF(OR(ISNUMBER(SEARCH({" strange "," evil "," horror "," dark "," strange"}," "&amp;B635:C635&amp;" "))),"horror",IF(OR(ISNUMBER(SEARCH({" food "," kitchen "," yummy "," gourmet "," dining","bbq"}," "&amp;B635:C635&amp;" "))),"food"))))</f>
        <v>0</v>
      </c>
      <c r="E635" s="3">
        <v>10000</v>
      </c>
      <c r="F635" s="4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72"/>
        <v>12</v>
      </c>
      <c r="Q635">
        <f t="shared" si="73"/>
        <v>49.8</v>
      </c>
      <c r="R635" t="s">
        <v>8317</v>
      </c>
      <c r="S635" t="s">
        <v>8318</v>
      </c>
      <c r="T635" s="13">
        <f t="shared" si="74"/>
        <v>42507.29932870371</v>
      </c>
      <c r="U635" s="13">
        <f t="shared" si="75"/>
        <v>42538.958333333328</v>
      </c>
      <c r="V635">
        <f t="shared" si="76"/>
        <v>2016</v>
      </c>
      <c r="W635" t="str">
        <f t="shared" si="77"/>
        <v>web</v>
      </c>
      <c r="X635" t="str">
        <f t="shared" si="78"/>
        <v>UnderFunded</v>
      </c>
      <c r="Y635" s="12" t="b">
        <f t="shared" si="79"/>
        <v>0</v>
      </c>
    </row>
    <row r="636" spans="1:25" ht="28.8" hidden="1">
      <c r="A636">
        <v>634</v>
      </c>
      <c r="B636" s="1" t="s">
        <v>635</v>
      </c>
      <c r="C636" s="1" t="s">
        <v>4744</v>
      </c>
      <c r="D636" s="21" t="b" cm="1">
        <f t="array" ref="D636">IF(OR(ISNUMBER(SEARCH({" COMEDY "," fun "," laugh ","hilarious"}," "&amp;B636:C636&amp;" "))),"Comedy",IF(OR(ISNUMBER(SEARCH({" sad "," thriller "," crime"," murder "," dark "," revenge "}," "&amp;B636:C636&amp;" "))),"thriller",IF(OR(ISNUMBER(SEARCH({" strange "," evil "," horror "," dark "," strange"}," "&amp;B636:C636&amp;" "))),"horror",IF(OR(ISNUMBER(SEARCH({" food "," kitchen "," yummy "," gourmet "," dining","bbq"}," "&amp;B636:C636&amp;" "))),"food"))))</f>
        <v>0</v>
      </c>
      <c r="E636" s="3">
        <v>5000</v>
      </c>
      <c r="F636" s="4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72"/>
        <v>0</v>
      </c>
      <c r="Q636">
        <f t="shared" si="73"/>
        <v>1</v>
      </c>
      <c r="R636" t="s">
        <v>8317</v>
      </c>
      <c r="S636" t="s">
        <v>8318</v>
      </c>
      <c r="T636" s="13">
        <f t="shared" si="74"/>
        <v>42031.928576388891</v>
      </c>
      <c r="U636" s="13">
        <f t="shared" si="75"/>
        <v>42061.928576388891</v>
      </c>
      <c r="V636">
        <f t="shared" si="76"/>
        <v>2015</v>
      </c>
      <c r="W636" t="str">
        <f t="shared" si="77"/>
        <v>web</v>
      </c>
      <c r="X636" t="str">
        <f t="shared" si="78"/>
        <v>UnderFunded</v>
      </c>
      <c r="Y636" s="12" t="b">
        <f t="shared" si="79"/>
        <v>0</v>
      </c>
    </row>
    <row r="637" spans="1:25" ht="28.8" hidden="1">
      <c r="A637">
        <v>635</v>
      </c>
      <c r="B637" s="1" t="s">
        <v>636</v>
      </c>
      <c r="C637" s="1" t="s">
        <v>4745</v>
      </c>
      <c r="D637" s="21" t="b" cm="1">
        <f t="array" ref="D637">IF(OR(ISNUMBER(SEARCH({" COMEDY "," fun "," laugh ","hilarious"}," "&amp;B637:C637&amp;" "))),"Comedy",IF(OR(ISNUMBER(SEARCH({" sad "," thriller "," crime"," murder "," dark "," revenge "}," "&amp;B637:C637&amp;" "))),"thriller",IF(OR(ISNUMBER(SEARCH({" strange "," evil "," horror "," dark "," strange"}," "&amp;B637:C637&amp;" "))),"horror",IF(OR(ISNUMBER(SEARCH({" food "," kitchen "," yummy "," gourmet "," dining","bbq"}," "&amp;B637:C637&amp;" "))),"food"))))</f>
        <v>0</v>
      </c>
      <c r="E637" s="3">
        <v>25000</v>
      </c>
      <c r="F637" s="4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72"/>
        <v>0</v>
      </c>
      <c r="Q637">
        <f t="shared" si="73"/>
        <v>2</v>
      </c>
      <c r="R637" t="s">
        <v>8317</v>
      </c>
      <c r="S637" t="s">
        <v>8318</v>
      </c>
      <c r="T637" s="13">
        <f t="shared" si="74"/>
        <v>42076.092152777783</v>
      </c>
      <c r="U637" s="13">
        <f t="shared" si="75"/>
        <v>42106.092152777783</v>
      </c>
      <c r="V637">
        <f t="shared" si="76"/>
        <v>2015</v>
      </c>
      <c r="W637" t="str">
        <f t="shared" si="77"/>
        <v>web</v>
      </c>
      <c r="X637" t="str">
        <f t="shared" si="78"/>
        <v>UnderFunded</v>
      </c>
      <c r="Y637" s="12" t="b">
        <f t="shared" si="79"/>
        <v>0</v>
      </c>
    </row>
    <row r="638" spans="1:25" ht="43.2" hidden="1">
      <c r="A638">
        <v>636</v>
      </c>
      <c r="B638" s="1" t="s">
        <v>637</v>
      </c>
      <c r="C638" s="1" t="s">
        <v>4746</v>
      </c>
      <c r="D638" s="21" t="b" cm="1">
        <f t="array" ref="D638">IF(OR(ISNUMBER(SEARCH({" COMEDY "," fun "," laugh ","hilarious"}," "&amp;B638:C638&amp;" "))),"Comedy",IF(OR(ISNUMBER(SEARCH({" sad "," thriller "," crime"," murder "," dark "," revenge "}," "&amp;B638:C638&amp;" "))),"thriller",IF(OR(ISNUMBER(SEARCH({" strange "," evil "," horror "," dark "," strange"}," "&amp;B638:C638&amp;" "))),"horror",IF(OR(ISNUMBER(SEARCH({" food "," kitchen "," yummy "," gourmet "," dining","bbq"}," "&amp;B638:C638&amp;" "))),"food"))))</f>
        <v>0</v>
      </c>
      <c r="E638" s="3">
        <v>2000</v>
      </c>
      <c r="F638" s="4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72"/>
        <v>0</v>
      </c>
      <c r="Q638">
        <f t="shared" si="73"/>
        <v>4</v>
      </c>
      <c r="R638" t="s">
        <v>8317</v>
      </c>
      <c r="S638" t="s">
        <v>8318</v>
      </c>
      <c r="T638" s="13">
        <f t="shared" si="74"/>
        <v>42131.455439814818</v>
      </c>
      <c r="U638" s="13">
        <f t="shared" si="75"/>
        <v>42161.44930555555</v>
      </c>
      <c r="V638">
        <f t="shared" si="76"/>
        <v>2015</v>
      </c>
      <c r="W638" t="str">
        <f t="shared" si="77"/>
        <v>web</v>
      </c>
      <c r="X638" t="str">
        <f t="shared" si="78"/>
        <v>UnderFunded</v>
      </c>
      <c r="Y638" s="12" t="b">
        <f t="shared" si="79"/>
        <v>0</v>
      </c>
    </row>
    <row r="639" spans="1:25" ht="43.2" hidden="1">
      <c r="A639">
        <v>637</v>
      </c>
      <c r="B639" s="1" t="s">
        <v>638</v>
      </c>
      <c r="C639" s="1" t="s">
        <v>4747</v>
      </c>
      <c r="D639" s="21" t="b" cm="1">
        <f t="array" ref="D639">IF(OR(ISNUMBER(SEARCH({" COMEDY "," fun "," laugh ","hilarious"}," "&amp;B639:C639&amp;" "))),"Comedy",IF(OR(ISNUMBER(SEARCH({" sad "," thriller "," crime"," murder "," dark "," revenge "}," "&amp;B639:C639&amp;" "))),"thriller",IF(OR(ISNUMBER(SEARCH({" strange "," evil "," horror "," dark "," strange"}," "&amp;B639:C639&amp;" "))),"horror",IF(OR(ISNUMBER(SEARCH({" food "," kitchen "," yummy "," gourmet "," dining","bbq"}," "&amp;B639:C639&amp;" "))),"food"))))</f>
        <v>0</v>
      </c>
      <c r="E639" s="3">
        <v>100000</v>
      </c>
      <c r="F639" s="4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72"/>
        <v>0</v>
      </c>
      <c r="Q639">
        <f t="shared" si="73"/>
        <v>0</v>
      </c>
      <c r="R639" t="s">
        <v>8317</v>
      </c>
      <c r="S639" t="s">
        <v>8318</v>
      </c>
      <c r="T639" s="13">
        <f t="shared" si="74"/>
        <v>42762.962013888886</v>
      </c>
      <c r="U639" s="13">
        <f t="shared" si="75"/>
        <v>42791.961111111115</v>
      </c>
      <c r="V639">
        <f t="shared" si="76"/>
        <v>2017</v>
      </c>
      <c r="W639" t="str">
        <f t="shared" si="77"/>
        <v>web</v>
      </c>
      <c r="X639" t="str">
        <f t="shared" si="78"/>
        <v>UnderFunded</v>
      </c>
      <c r="Y639" s="12" t="b">
        <f t="shared" si="79"/>
        <v>0</v>
      </c>
    </row>
    <row r="640" spans="1:25" hidden="1">
      <c r="A640">
        <v>638</v>
      </c>
      <c r="B640" s="1" t="s">
        <v>639</v>
      </c>
      <c r="C640" s="1" t="s">
        <v>4748</v>
      </c>
      <c r="D640" s="21" t="b" cm="1">
        <f t="array" ref="D640">IF(OR(ISNUMBER(SEARCH({" COMEDY "," fun "," laugh ","hilarious"}," "&amp;B640:C640&amp;" "))),"Comedy",IF(OR(ISNUMBER(SEARCH({" sad "," thriller "," crime"," murder "," dark "," revenge "}," "&amp;B640:C640&amp;" "))),"thriller",IF(OR(ISNUMBER(SEARCH({" strange "," evil "," horror "," dark "," strange"}," "&amp;B640:C640&amp;" "))),"horror",IF(OR(ISNUMBER(SEARCH({" food "," kitchen "," yummy "," gourmet "," dining","bbq"}," "&amp;B640:C640&amp;" "))),"food"))))</f>
        <v>0</v>
      </c>
      <c r="E640" s="3">
        <v>200000</v>
      </c>
      <c r="F640" s="4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72"/>
        <v>0</v>
      </c>
      <c r="Q640">
        <f t="shared" si="73"/>
        <v>3</v>
      </c>
      <c r="R640" t="s">
        <v>8317</v>
      </c>
      <c r="S640" t="s">
        <v>8318</v>
      </c>
      <c r="T640" s="13">
        <f t="shared" si="74"/>
        <v>42759.593310185184</v>
      </c>
      <c r="U640" s="13">
        <f t="shared" si="75"/>
        <v>42819.55164351852</v>
      </c>
      <c r="V640">
        <f t="shared" si="76"/>
        <v>2017</v>
      </c>
      <c r="W640" t="str">
        <f t="shared" si="77"/>
        <v>web</v>
      </c>
      <c r="X640" t="str">
        <f t="shared" si="78"/>
        <v>UnderFunded</v>
      </c>
      <c r="Y640" s="12" t="b">
        <f t="shared" si="79"/>
        <v>0</v>
      </c>
    </row>
    <row r="641" spans="1:25" ht="28.8" hidden="1">
      <c r="A641">
        <v>639</v>
      </c>
      <c r="B641" s="1" t="s">
        <v>640</v>
      </c>
      <c r="C641" s="1" t="s">
        <v>4749</v>
      </c>
      <c r="D641" s="21" t="b" cm="1">
        <f t="array" ref="D641">IF(OR(ISNUMBER(SEARCH({" COMEDY "," fun "," laugh ","hilarious"}," "&amp;B641:C641&amp;" "))),"Comedy",IF(OR(ISNUMBER(SEARCH({" sad "," thriller "," crime"," murder "," dark "," revenge "}," "&amp;B641:C641&amp;" "))),"thriller",IF(OR(ISNUMBER(SEARCH({" strange "," evil "," horror "," dark "," strange"}," "&amp;B641:C641&amp;" "))),"horror",IF(OR(ISNUMBER(SEARCH({" food "," kitchen "," yummy "," gourmet "," dining","bbq"}," "&amp;B641:C641&amp;" "))),"food"))))</f>
        <v>0</v>
      </c>
      <c r="E641" s="3">
        <v>1000000</v>
      </c>
      <c r="F641" s="4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72"/>
        <v>0</v>
      </c>
      <c r="Q641">
        <f t="shared" si="73"/>
        <v>1</v>
      </c>
      <c r="R641" t="s">
        <v>8317</v>
      </c>
      <c r="S641" t="s">
        <v>8318</v>
      </c>
      <c r="T641" s="13">
        <f t="shared" si="74"/>
        <v>41865.583275462966</v>
      </c>
      <c r="U641" s="13">
        <f t="shared" si="75"/>
        <v>41925.583275462966</v>
      </c>
      <c r="V641">
        <f t="shared" si="76"/>
        <v>2014</v>
      </c>
      <c r="W641" t="str">
        <f t="shared" si="77"/>
        <v>web</v>
      </c>
      <c r="X641" t="str">
        <f t="shared" si="78"/>
        <v>UnderFunded</v>
      </c>
      <c r="Y641" s="12" t="b">
        <f t="shared" si="79"/>
        <v>0</v>
      </c>
    </row>
    <row r="642" spans="1:25" ht="43.2" hidden="1">
      <c r="A642">
        <v>640</v>
      </c>
      <c r="B642" s="1" t="s">
        <v>641</v>
      </c>
      <c r="C642" s="1" t="s">
        <v>4750</v>
      </c>
      <c r="D642" s="21" t="b" cm="1">
        <f t="array" ref="D642">IF(OR(ISNUMBER(SEARCH({" COMEDY "," fun "," laugh ","hilarious"}," "&amp;B642:C642&amp;" "))),"Comedy",IF(OR(ISNUMBER(SEARCH({" sad "," thriller "," crime"," murder "," dark "," revenge "}," "&amp;B642:C642&amp;" "))),"thriller",IF(OR(ISNUMBER(SEARCH({" strange "," evil "," horror "," dark "," strange"}," "&amp;B642:C642&amp;" "))),"horror",IF(OR(ISNUMBER(SEARCH({" food "," kitchen "," yummy "," gourmet "," dining","bbq"}," "&amp;B642:C642&amp;" "))),"food"))))</f>
        <v>0</v>
      </c>
      <c r="E642" s="3">
        <v>70</v>
      </c>
      <c r="F642" s="4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72"/>
        <v>144</v>
      </c>
      <c r="Q642">
        <f t="shared" si="73"/>
        <v>50.5</v>
      </c>
      <c r="R642" t="s">
        <v>8317</v>
      </c>
      <c r="S642" t="s">
        <v>8319</v>
      </c>
      <c r="T642" s="13">
        <f t="shared" si="74"/>
        <v>42683.420312500006</v>
      </c>
      <c r="U642" s="13">
        <f t="shared" si="75"/>
        <v>42698.958333333328</v>
      </c>
      <c r="V642">
        <f t="shared" si="76"/>
        <v>2016</v>
      </c>
      <c r="W642" t="str">
        <f t="shared" si="77"/>
        <v>wearables</v>
      </c>
      <c r="X642" t="str">
        <f t="shared" si="78"/>
        <v>ExceededGoal</v>
      </c>
      <c r="Y642" s="12" t="b">
        <f t="shared" si="79"/>
        <v>0</v>
      </c>
    </row>
    <row r="643" spans="1:25" ht="43.2" hidden="1">
      <c r="A643">
        <v>641</v>
      </c>
      <c r="B643" s="1" t="s">
        <v>642</v>
      </c>
      <c r="C643" s="1" t="s">
        <v>4751</v>
      </c>
      <c r="D643" s="21" t="b" cm="1">
        <f t="array" ref="D643">IF(OR(ISNUMBER(SEARCH({" COMEDY "," fun "," laugh ","hilarious"}," "&amp;B643:C643&amp;" "))),"Comedy",IF(OR(ISNUMBER(SEARCH({" sad "," thriller "," crime"," murder "," dark "," revenge "}," "&amp;B643:C643&amp;" "))),"thriller",IF(OR(ISNUMBER(SEARCH({" strange "," evil "," horror "," dark "," strange"}," "&amp;B643:C643&amp;" "))),"horror",IF(OR(ISNUMBER(SEARCH({" food "," kitchen "," yummy "," gourmet "," dining","bbq"}," "&amp;B643:C643&amp;" "))),"food"))))</f>
        <v>0</v>
      </c>
      <c r="E643" s="3">
        <v>40000</v>
      </c>
      <c r="F643" s="4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80">IFERROR(ROUND((F643/E643)*100,0),0)</f>
        <v>119</v>
      </c>
      <c r="Q643">
        <f t="shared" ref="Q643:Q706" si="81">IFERROR(ROUND(F643/M643,2),0)</f>
        <v>151.32</v>
      </c>
      <c r="R643" t="s">
        <v>8317</v>
      </c>
      <c r="S643" t="s">
        <v>8319</v>
      </c>
      <c r="T643" s="13">
        <f t="shared" ref="T643:T706" si="82">(((K643/60)/60)/24)+DATE(1970,1,1)</f>
        <v>42199.57</v>
      </c>
      <c r="U643" s="13">
        <f t="shared" ref="U643:U706" si="83">(((J643/60)/60)/24)+DATE(1970,1,1)</f>
        <v>42229.57</v>
      </c>
      <c r="V643">
        <f t="shared" ref="V643:V706" si="84">YEAR(T643)</f>
        <v>2015</v>
      </c>
      <c r="W643" t="str">
        <f t="shared" ref="W643:W706" si="85">IF(OR(S643="musical","space"),"Musical and Spaces",S643)</f>
        <v>wearables</v>
      </c>
      <c r="X643" t="str">
        <f t="shared" ref="X643:X706" si="86">IF(P643-100&gt;0,"ExceededGoal","UnderFunded")</f>
        <v>ExceededGoal</v>
      </c>
      <c r="Y643" s="12" t="b">
        <f t="shared" ref="Y643:Y706" si="87">IFERROR(IF(R643="theater",ROUND(F643/M643,2)),0)</f>
        <v>0</v>
      </c>
    </row>
    <row r="644" spans="1:25" ht="43.2" hidden="1">
      <c r="A644">
        <v>642</v>
      </c>
      <c r="B644" s="1" t="s">
        <v>643</v>
      </c>
      <c r="C644" s="1" t="s">
        <v>4752</v>
      </c>
      <c r="D644" s="21" t="b" cm="1">
        <f t="array" ref="D644">IF(OR(ISNUMBER(SEARCH({" COMEDY "," fun "," laugh ","hilarious"}," "&amp;B644:C644&amp;" "))),"Comedy",IF(OR(ISNUMBER(SEARCH({" sad "," thriller "," crime"," murder "," dark "," revenge "}," "&amp;B644:C644&amp;" "))),"thriller",IF(OR(ISNUMBER(SEARCH({" strange "," evil "," horror "," dark "," strange"}," "&amp;B644:C644&amp;" "))),"horror",IF(OR(ISNUMBER(SEARCH({" food "," kitchen "," yummy "," gourmet "," dining","bbq"}," "&amp;B644:C644&amp;" "))),"food"))))</f>
        <v>0</v>
      </c>
      <c r="E644" s="3">
        <v>20000</v>
      </c>
      <c r="F644" s="4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80"/>
        <v>1460</v>
      </c>
      <c r="Q644">
        <f t="shared" si="81"/>
        <v>134.36000000000001</v>
      </c>
      <c r="R644" t="s">
        <v>8317</v>
      </c>
      <c r="S644" t="s">
        <v>8319</v>
      </c>
      <c r="T644" s="13">
        <f t="shared" si="82"/>
        <v>42199.651319444441</v>
      </c>
      <c r="U644" s="13">
        <f t="shared" si="83"/>
        <v>42235.651319444441</v>
      </c>
      <c r="V644">
        <f t="shared" si="84"/>
        <v>2015</v>
      </c>
      <c r="W644" t="str">
        <f t="shared" si="85"/>
        <v>wearables</v>
      </c>
      <c r="X644" t="str">
        <f t="shared" si="86"/>
        <v>ExceededGoal</v>
      </c>
      <c r="Y644" s="12" t="b">
        <f t="shared" si="87"/>
        <v>0</v>
      </c>
    </row>
    <row r="645" spans="1:25" ht="43.2" hidden="1">
      <c r="A645">
        <v>643</v>
      </c>
      <c r="B645" s="1" t="s">
        <v>644</v>
      </c>
      <c r="C645" s="1" t="s">
        <v>4753</v>
      </c>
      <c r="D645" s="21" t="b" cm="1">
        <f t="array" ref="D645">IF(OR(ISNUMBER(SEARCH({" COMEDY "," fun "," laugh ","hilarious"}," "&amp;B645:C645&amp;" "))),"Comedy",IF(OR(ISNUMBER(SEARCH({" sad "," thriller "," crime"," murder "," dark "," revenge "}," "&amp;B645:C645&amp;" "))),"thriller",IF(OR(ISNUMBER(SEARCH({" strange "," evil "," horror "," dark "," strange"}," "&amp;B645:C645&amp;" "))),"horror",IF(OR(ISNUMBER(SEARCH({" food "," kitchen "," yummy "," gourmet "," dining","bbq"}," "&amp;B645:C645&amp;" "))),"food"))))</f>
        <v>0</v>
      </c>
      <c r="E645" s="3">
        <v>25000</v>
      </c>
      <c r="F645" s="4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80"/>
        <v>106</v>
      </c>
      <c r="Q645">
        <f t="shared" si="81"/>
        <v>174.03</v>
      </c>
      <c r="R645" t="s">
        <v>8317</v>
      </c>
      <c r="S645" t="s">
        <v>8319</v>
      </c>
      <c r="T645" s="13">
        <f t="shared" si="82"/>
        <v>42100.642071759255</v>
      </c>
      <c r="U645" s="13">
        <f t="shared" si="83"/>
        <v>42155.642071759255</v>
      </c>
      <c r="V645">
        <f t="shared" si="84"/>
        <v>2015</v>
      </c>
      <c r="W645" t="str">
        <f t="shared" si="85"/>
        <v>wearables</v>
      </c>
      <c r="X645" t="str">
        <f t="shared" si="86"/>
        <v>ExceededGoal</v>
      </c>
      <c r="Y645" s="12" t="b">
        <f t="shared" si="87"/>
        <v>0</v>
      </c>
    </row>
    <row r="646" spans="1:25" ht="43.2" hidden="1">
      <c r="A646">
        <v>644</v>
      </c>
      <c r="B646" s="1" t="s">
        <v>645</v>
      </c>
      <c r="C646" s="1" t="s">
        <v>4754</v>
      </c>
      <c r="D646" s="21" t="b" cm="1">
        <f t="array" ref="D646">IF(OR(ISNUMBER(SEARCH({" COMEDY "," fun "," laugh ","hilarious"}," "&amp;B646:C646&amp;" "))),"Comedy",IF(OR(ISNUMBER(SEARCH({" sad "," thriller "," crime"," murder "," dark "," revenge "}," "&amp;B646:C646&amp;" "))),"thriller",IF(OR(ISNUMBER(SEARCH({" strange "," evil "," horror "," dark "," strange"}," "&amp;B646:C646&amp;" "))),"horror",IF(OR(ISNUMBER(SEARCH({" food "," kitchen "," yummy "," gourmet "," dining","bbq"}," "&amp;B646:C646&amp;" "))),"food"))))</f>
        <v>0</v>
      </c>
      <c r="E646" s="3">
        <v>25000</v>
      </c>
      <c r="F646" s="4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80"/>
        <v>300</v>
      </c>
      <c r="Q646">
        <f t="shared" si="81"/>
        <v>73.489999999999995</v>
      </c>
      <c r="R646" t="s">
        <v>8317</v>
      </c>
      <c r="S646" t="s">
        <v>8319</v>
      </c>
      <c r="T646" s="13">
        <f t="shared" si="82"/>
        <v>41898.665960648148</v>
      </c>
      <c r="U646" s="13">
        <f t="shared" si="83"/>
        <v>41941.041666666664</v>
      </c>
      <c r="V646">
        <f t="shared" si="84"/>
        <v>2014</v>
      </c>
      <c r="W646" t="str">
        <f t="shared" si="85"/>
        <v>wearables</v>
      </c>
      <c r="X646" t="str">
        <f t="shared" si="86"/>
        <v>ExceededGoal</v>
      </c>
      <c r="Y646" s="12" t="b">
        <f t="shared" si="87"/>
        <v>0</v>
      </c>
    </row>
    <row r="647" spans="1:25" ht="28.8" hidden="1">
      <c r="A647">
        <v>645</v>
      </c>
      <c r="B647" s="1" t="s">
        <v>646</v>
      </c>
      <c r="C647" s="1" t="s">
        <v>4755</v>
      </c>
      <c r="D647" s="21" t="b" cm="1">
        <f t="array" ref="D647">IF(OR(ISNUMBER(SEARCH({" COMEDY "," fun "," laugh ","hilarious"}," "&amp;B647:C647&amp;" "))),"Comedy",IF(OR(ISNUMBER(SEARCH({" sad "," thriller "," crime"," murder "," dark "," revenge "}," "&amp;B647:C647&amp;" "))),"thriller",IF(OR(ISNUMBER(SEARCH({" strange "," evil "," horror "," dark "," strange"}," "&amp;B647:C647&amp;" "))),"horror",IF(OR(ISNUMBER(SEARCH({" food "," kitchen "," yummy "," gourmet "," dining","bbq"}," "&amp;B647:C647&amp;" "))),"food"))))</f>
        <v>0</v>
      </c>
      <c r="E647" s="3">
        <v>2000</v>
      </c>
      <c r="F647" s="4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80"/>
        <v>279</v>
      </c>
      <c r="Q647">
        <f t="shared" si="81"/>
        <v>23.52</v>
      </c>
      <c r="R647" t="s">
        <v>8317</v>
      </c>
      <c r="S647" t="s">
        <v>8319</v>
      </c>
      <c r="T647" s="13">
        <f t="shared" si="82"/>
        <v>42564.026319444441</v>
      </c>
      <c r="U647" s="13">
        <f t="shared" si="83"/>
        <v>42594.026319444441</v>
      </c>
      <c r="V647">
        <f t="shared" si="84"/>
        <v>2016</v>
      </c>
      <c r="W647" t="str">
        <f t="shared" si="85"/>
        <v>wearables</v>
      </c>
      <c r="X647" t="str">
        <f t="shared" si="86"/>
        <v>ExceededGoal</v>
      </c>
      <c r="Y647" s="12" t="b">
        <f t="shared" si="87"/>
        <v>0</v>
      </c>
    </row>
    <row r="648" spans="1:25" ht="43.2" hidden="1">
      <c r="A648">
        <v>646</v>
      </c>
      <c r="B648" s="1" t="s">
        <v>647</v>
      </c>
      <c r="C648" s="1" t="s">
        <v>4756</v>
      </c>
      <c r="D648" s="21" t="b" cm="1">
        <f t="array" ref="D648">IF(OR(ISNUMBER(SEARCH({" COMEDY "," fun "," laugh ","hilarious"}," "&amp;B648:C648&amp;" "))),"Comedy",IF(OR(ISNUMBER(SEARCH({" sad "," thriller "," crime"," murder "," dark "," revenge "}," "&amp;B648:C648&amp;" "))),"thriller",IF(OR(ISNUMBER(SEARCH({" strange "," evil "," horror "," dark "," strange"}," "&amp;B648:C648&amp;" "))),"horror",IF(OR(ISNUMBER(SEARCH({" food "," kitchen "," yummy "," gourmet "," dining","bbq"}," "&amp;B648:C648&amp;" "))),"food"))))</f>
        <v>0</v>
      </c>
      <c r="E648" s="3">
        <v>800</v>
      </c>
      <c r="F648" s="4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80"/>
        <v>132</v>
      </c>
      <c r="Q648">
        <f t="shared" si="81"/>
        <v>39.07</v>
      </c>
      <c r="R648" t="s">
        <v>8317</v>
      </c>
      <c r="S648" t="s">
        <v>8319</v>
      </c>
      <c r="T648" s="13">
        <f t="shared" si="82"/>
        <v>41832.852627314816</v>
      </c>
      <c r="U648" s="13">
        <f t="shared" si="83"/>
        <v>41862.852627314816</v>
      </c>
      <c r="V648">
        <f t="shared" si="84"/>
        <v>2014</v>
      </c>
      <c r="W648" t="str">
        <f t="shared" si="85"/>
        <v>wearables</v>
      </c>
      <c r="X648" t="str">
        <f t="shared" si="86"/>
        <v>ExceededGoal</v>
      </c>
      <c r="Y648" s="12" t="b">
        <f t="shared" si="87"/>
        <v>0</v>
      </c>
    </row>
    <row r="649" spans="1:25" ht="43.2" hidden="1">
      <c r="A649">
        <v>647</v>
      </c>
      <c r="B649" s="1" t="s">
        <v>648</v>
      </c>
      <c r="C649" s="1" t="s">
        <v>4757</v>
      </c>
      <c r="D649" s="21" t="b" cm="1">
        <f t="array" ref="D649">IF(OR(ISNUMBER(SEARCH({" COMEDY "," fun "," laugh ","hilarious"}," "&amp;B649:C649&amp;" "))),"Comedy",IF(OR(ISNUMBER(SEARCH({" sad "," thriller "," crime"," murder "," dark "," revenge "}," "&amp;B649:C649&amp;" "))),"thriller",IF(OR(ISNUMBER(SEARCH({" strange "," evil "," horror "," dark "," strange"}," "&amp;B649:C649&amp;" "))),"horror",IF(OR(ISNUMBER(SEARCH({" food "," kitchen "," yummy "," gourmet "," dining","bbq"}," "&amp;B649:C649&amp;" "))),"food"))))</f>
        <v>0</v>
      </c>
      <c r="E649" s="3">
        <v>2000</v>
      </c>
      <c r="F649" s="4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80"/>
        <v>107</v>
      </c>
      <c r="Q649">
        <f t="shared" si="81"/>
        <v>125.94</v>
      </c>
      <c r="R649" t="s">
        <v>8317</v>
      </c>
      <c r="S649" t="s">
        <v>8319</v>
      </c>
      <c r="T649" s="13">
        <f t="shared" si="82"/>
        <v>42416.767928240741</v>
      </c>
      <c r="U649" s="13">
        <f t="shared" si="83"/>
        <v>42446.726261574076</v>
      </c>
      <c r="V649">
        <f t="shared" si="84"/>
        <v>2016</v>
      </c>
      <c r="W649" t="str">
        <f t="shared" si="85"/>
        <v>wearables</v>
      </c>
      <c r="X649" t="str">
        <f t="shared" si="86"/>
        <v>ExceededGoal</v>
      </c>
      <c r="Y649" s="12" t="b">
        <f t="shared" si="87"/>
        <v>0</v>
      </c>
    </row>
    <row r="650" spans="1:25" ht="28.8" hidden="1">
      <c r="A650">
        <v>648</v>
      </c>
      <c r="B650" s="1" t="s">
        <v>649</v>
      </c>
      <c r="C650" s="1" t="s">
        <v>4758</v>
      </c>
      <c r="D650" s="21" t="b" cm="1">
        <f t="array" ref="D650">IF(OR(ISNUMBER(SEARCH({" COMEDY "," fun "," laugh ","hilarious"}," "&amp;B650:C650&amp;" "))),"Comedy",IF(OR(ISNUMBER(SEARCH({" sad "," thriller "," crime"," murder "," dark "," revenge "}," "&amp;B650:C650&amp;" "))),"thriller",IF(OR(ISNUMBER(SEARCH({" strange "," evil "," horror "," dark "," strange"}," "&amp;B650:C650&amp;" "))),"horror",IF(OR(ISNUMBER(SEARCH({" food "," kitchen "," yummy "," gourmet "," dining","bbq"}," "&amp;B650:C650&amp;" "))),"food"))))</f>
        <v>0</v>
      </c>
      <c r="E650" s="3">
        <v>35000</v>
      </c>
      <c r="F650" s="4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80"/>
        <v>127</v>
      </c>
      <c r="Q650">
        <f t="shared" si="81"/>
        <v>1644</v>
      </c>
      <c r="R650" t="s">
        <v>8317</v>
      </c>
      <c r="S650" t="s">
        <v>8319</v>
      </c>
      <c r="T650" s="13">
        <f t="shared" si="82"/>
        <v>41891.693379629629</v>
      </c>
      <c r="U650" s="13">
        <f t="shared" si="83"/>
        <v>41926.693379629629</v>
      </c>
      <c r="V650">
        <f t="shared" si="84"/>
        <v>2014</v>
      </c>
      <c r="W650" t="str">
        <f t="shared" si="85"/>
        <v>wearables</v>
      </c>
      <c r="X650" t="str">
        <f t="shared" si="86"/>
        <v>ExceededGoal</v>
      </c>
      <c r="Y650" s="12" t="b">
        <f t="shared" si="87"/>
        <v>0</v>
      </c>
    </row>
    <row r="651" spans="1:25" ht="43.2" hidden="1">
      <c r="A651">
        <v>649</v>
      </c>
      <c r="B651" s="1" t="s">
        <v>650</v>
      </c>
      <c r="C651" s="1" t="s">
        <v>4759</v>
      </c>
      <c r="D651" s="21" t="b" cm="1">
        <f t="array" ref="D651">IF(OR(ISNUMBER(SEARCH({" COMEDY "," fun "," laugh ","hilarious"}," "&amp;B651:C651&amp;" "))),"Comedy",IF(OR(ISNUMBER(SEARCH({" sad "," thriller "," crime"," murder "," dark "," revenge "}," "&amp;B651:C651&amp;" "))),"thriller",IF(OR(ISNUMBER(SEARCH({" strange "," evil "," horror "," dark "," strange"}," "&amp;B651:C651&amp;" "))),"horror",IF(OR(ISNUMBER(SEARCH({" food "," kitchen "," yummy "," gourmet "," dining","bbq"}," "&amp;B651:C651&amp;" "))),"food"))))</f>
        <v>0</v>
      </c>
      <c r="E651" s="3">
        <v>2500</v>
      </c>
      <c r="F651" s="4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80"/>
        <v>140</v>
      </c>
      <c r="Q651">
        <f t="shared" si="81"/>
        <v>42.67</v>
      </c>
      <c r="R651" t="s">
        <v>8317</v>
      </c>
      <c r="S651" t="s">
        <v>8319</v>
      </c>
      <c r="T651" s="13">
        <f t="shared" si="82"/>
        <v>41877.912187499998</v>
      </c>
      <c r="U651" s="13">
        <f t="shared" si="83"/>
        <v>41898.912187499998</v>
      </c>
      <c r="V651">
        <f t="shared" si="84"/>
        <v>2014</v>
      </c>
      <c r="W651" t="str">
        <f t="shared" si="85"/>
        <v>wearables</v>
      </c>
      <c r="X651" t="str">
        <f t="shared" si="86"/>
        <v>ExceededGoal</v>
      </c>
      <c r="Y651" s="12" t="b">
        <f t="shared" si="87"/>
        <v>0</v>
      </c>
    </row>
    <row r="652" spans="1:25" ht="43.2" hidden="1">
      <c r="A652">
        <v>650</v>
      </c>
      <c r="B652" s="1" t="s">
        <v>651</v>
      </c>
      <c r="C652" s="1" t="s">
        <v>4760</v>
      </c>
      <c r="D652" s="21" t="b" cm="1">
        <f t="array" ref="D652">IF(OR(ISNUMBER(SEARCH({" COMEDY "," fun "," laugh ","hilarious"}," "&amp;B652:C652&amp;" "))),"Comedy",IF(OR(ISNUMBER(SEARCH({" sad "," thriller "," crime"," murder "," dark "," revenge "}," "&amp;B652:C652&amp;" "))),"thriller",IF(OR(ISNUMBER(SEARCH({" strange "," evil "," horror "," dark "," strange"}," "&amp;B652:C652&amp;" "))),"horror",IF(OR(ISNUMBER(SEARCH({" food "," kitchen "," yummy "," gourmet "," dining","bbq"}," "&amp;B652:C652&amp;" "))),"food"))))</f>
        <v>0</v>
      </c>
      <c r="E652" s="3">
        <v>1500</v>
      </c>
      <c r="F652" s="4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80"/>
        <v>112</v>
      </c>
      <c r="Q652">
        <f t="shared" si="81"/>
        <v>35.130000000000003</v>
      </c>
      <c r="R652" t="s">
        <v>8317</v>
      </c>
      <c r="S652" t="s">
        <v>8319</v>
      </c>
      <c r="T652" s="13">
        <f t="shared" si="82"/>
        <v>41932.036851851852</v>
      </c>
      <c r="U652" s="13">
        <f t="shared" si="83"/>
        <v>41992.078518518523</v>
      </c>
      <c r="V652">
        <f t="shared" si="84"/>
        <v>2014</v>
      </c>
      <c r="W652" t="str">
        <f t="shared" si="85"/>
        <v>wearables</v>
      </c>
      <c r="X652" t="str">
        <f t="shared" si="86"/>
        <v>ExceededGoal</v>
      </c>
      <c r="Y652" s="12" t="b">
        <f t="shared" si="87"/>
        <v>0</v>
      </c>
    </row>
    <row r="653" spans="1:25" ht="43.2" hidden="1">
      <c r="A653">
        <v>651</v>
      </c>
      <c r="B653" s="1" t="s">
        <v>652</v>
      </c>
      <c r="C653" s="1" t="s">
        <v>4761</v>
      </c>
      <c r="D653" s="21" t="b" cm="1">
        <f t="array" ref="D653">IF(OR(ISNUMBER(SEARCH({" COMEDY "," fun "," laugh ","hilarious"}," "&amp;B653:C653&amp;" "))),"Comedy",IF(OR(ISNUMBER(SEARCH({" sad "," thriller "," crime"," murder "," dark "," revenge "}," "&amp;B653:C653&amp;" "))),"thriller",IF(OR(ISNUMBER(SEARCH({" strange "," evil "," horror "," dark "," strange"}," "&amp;B653:C653&amp;" "))),"horror",IF(OR(ISNUMBER(SEARCH({" food "," kitchen "," yummy "," gourmet "," dining","bbq"}," "&amp;B653:C653&amp;" "))),"food"))))</f>
        <v>0</v>
      </c>
      <c r="E653" s="3">
        <v>25000</v>
      </c>
      <c r="F653" s="4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80"/>
        <v>101</v>
      </c>
      <c r="Q653">
        <f t="shared" si="81"/>
        <v>239.35</v>
      </c>
      <c r="R653" t="s">
        <v>8317</v>
      </c>
      <c r="S653" t="s">
        <v>8319</v>
      </c>
      <c r="T653" s="13">
        <f t="shared" si="82"/>
        <v>41956.017488425925</v>
      </c>
      <c r="U653" s="13">
        <f t="shared" si="83"/>
        <v>41986.017488425925</v>
      </c>
      <c r="V653">
        <f t="shared" si="84"/>
        <v>2014</v>
      </c>
      <c r="W653" t="str">
        <f t="shared" si="85"/>
        <v>wearables</v>
      </c>
      <c r="X653" t="str">
        <f t="shared" si="86"/>
        <v>ExceededGoal</v>
      </c>
      <c r="Y653" s="12" t="b">
        <f t="shared" si="87"/>
        <v>0</v>
      </c>
    </row>
    <row r="654" spans="1:25" ht="57.6" hidden="1">
      <c r="A654">
        <v>652</v>
      </c>
      <c r="B654" s="1" t="s">
        <v>653</v>
      </c>
      <c r="C654" s="1" t="s">
        <v>4762</v>
      </c>
      <c r="D654" s="21" t="b" cm="1">
        <f t="array" ref="D654">IF(OR(ISNUMBER(SEARCH({" COMEDY "," fun "," laugh ","hilarious"}," "&amp;B654:C654&amp;" "))),"Comedy",IF(OR(ISNUMBER(SEARCH({" sad "," thriller "," crime"," murder "," dark "," revenge "}," "&amp;B654:C654&amp;" "))),"thriller",IF(OR(ISNUMBER(SEARCH({" strange "," evil "," horror "," dark "," strange"}," "&amp;B654:C654&amp;" "))),"horror",IF(OR(ISNUMBER(SEARCH({" food "," kitchen "," yummy "," gourmet "," dining","bbq"}," "&amp;B654:C654&amp;" "))),"food"))))</f>
        <v>0</v>
      </c>
      <c r="E654" s="3">
        <v>3000</v>
      </c>
      <c r="F654" s="4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80"/>
        <v>100</v>
      </c>
      <c r="Q654">
        <f t="shared" si="81"/>
        <v>107.64</v>
      </c>
      <c r="R654" t="s">
        <v>8317</v>
      </c>
      <c r="S654" t="s">
        <v>8319</v>
      </c>
      <c r="T654" s="13">
        <f t="shared" si="82"/>
        <v>42675.690393518518</v>
      </c>
      <c r="U654" s="13">
        <f t="shared" si="83"/>
        <v>42705.732060185182</v>
      </c>
      <c r="V654">
        <f t="shared" si="84"/>
        <v>2016</v>
      </c>
      <c r="W654" t="str">
        <f t="shared" si="85"/>
        <v>wearables</v>
      </c>
      <c r="X654" t="str">
        <f t="shared" si="86"/>
        <v>UnderFunded</v>
      </c>
      <c r="Y654" s="12" t="b">
        <f t="shared" si="87"/>
        <v>0</v>
      </c>
    </row>
    <row r="655" spans="1:25" ht="57.6" hidden="1">
      <c r="A655">
        <v>653</v>
      </c>
      <c r="B655" s="1" t="s">
        <v>654</v>
      </c>
      <c r="C655" s="1" t="s">
        <v>4763</v>
      </c>
      <c r="D655" s="21" t="b" cm="1">
        <f t="array" ref="D655">IF(OR(ISNUMBER(SEARCH({" COMEDY "," fun "," laugh ","hilarious"}," "&amp;B655:C655&amp;" "))),"Comedy",IF(OR(ISNUMBER(SEARCH({" sad "," thriller "," crime"," murder "," dark "," revenge "}," "&amp;B655:C655&amp;" "))),"thriller",IF(OR(ISNUMBER(SEARCH({" strange "," evil "," horror "," dark "," strange"}," "&amp;B655:C655&amp;" "))),"horror",IF(OR(ISNUMBER(SEARCH({" food "," kitchen "," yummy "," gourmet "," dining","bbq"}," "&amp;B655:C655&amp;" "))),"food"))))</f>
        <v>0</v>
      </c>
      <c r="E655" s="3">
        <v>75000</v>
      </c>
      <c r="F655" s="4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80"/>
        <v>141</v>
      </c>
      <c r="Q655">
        <f t="shared" si="81"/>
        <v>95.83</v>
      </c>
      <c r="R655" t="s">
        <v>8317</v>
      </c>
      <c r="S655" t="s">
        <v>8319</v>
      </c>
      <c r="T655" s="13">
        <f t="shared" si="82"/>
        <v>42199.618518518517</v>
      </c>
      <c r="U655" s="13">
        <f t="shared" si="83"/>
        <v>42236.618518518517</v>
      </c>
      <c r="V655">
        <f t="shared" si="84"/>
        <v>2015</v>
      </c>
      <c r="W655" t="str">
        <f t="shared" si="85"/>
        <v>wearables</v>
      </c>
      <c r="X655" t="str">
        <f t="shared" si="86"/>
        <v>ExceededGoal</v>
      </c>
      <c r="Y655" s="12" t="b">
        <f t="shared" si="87"/>
        <v>0</v>
      </c>
    </row>
    <row r="656" spans="1:25" ht="43.2" hidden="1">
      <c r="A656">
        <v>654</v>
      </c>
      <c r="B656" s="1" t="s">
        <v>655</v>
      </c>
      <c r="C656" s="1" t="s">
        <v>4764</v>
      </c>
      <c r="D656" s="21" t="b" cm="1">
        <f t="array" ref="D656">IF(OR(ISNUMBER(SEARCH({" COMEDY "," fun "," laugh ","hilarious"}," "&amp;B656:C656&amp;" "))),"Comedy",IF(OR(ISNUMBER(SEARCH({" sad "," thriller "," crime"," murder "," dark "," revenge "}," "&amp;B656:C656&amp;" "))),"thriller",IF(OR(ISNUMBER(SEARCH({" strange "," evil "," horror "," dark "," strange"}," "&amp;B656:C656&amp;" "))),"horror",IF(OR(ISNUMBER(SEARCH({" food "," kitchen "," yummy "," gourmet "," dining","bbq"}," "&amp;B656:C656&amp;" "))),"food"))))</f>
        <v>0</v>
      </c>
      <c r="E656" s="3">
        <v>12000</v>
      </c>
      <c r="F656" s="4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80"/>
        <v>267</v>
      </c>
      <c r="Q656">
        <f t="shared" si="81"/>
        <v>31.66</v>
      </c>
      <c r="R656" t="s">
        <v>8317</v>
      </c>
      <c r="S656" t="s">
        <v>8319</v>
      </c>
      <c r="T656" s="13">
        <f t="shared" si="82"/>
        <v>42163.957326388889</v>
      </c>
      <c r="U656" s="13">
        <f t="shared" si="83"/>
        <v>42193.957326388889</v>
      </c>
      <c r="V656">
        <f t="shared" si="84"/>
        <v>2015</v>
      </c>
      <c r="W656" t="str">
        <f t="shared" si="85"/>
        <v>wearables</v>
      </c>
      <c r="X656" t="str">
        <f t="shared" si="86"/>
        <v>ExceededGoal</v>
      </c>
      <c r="Y656" s="12" t="b">
        <f t="shared" si="87"/>
        <v>0</v>
      </c>
    </row>
    <row r="657" spans="1:25" ht="43.2" hidden="1">
      <c r="A657">
        <v>655</v>
      </c>
      <c r="B657" s="1" t="s">
        <v>656</v>
      </c>
      <c r="C657" s="1" t="s">
        <v>4765</v>
      </c>
      <c r="D657" s="21" t="b" cm="1">
        <f t="array" ref="D657">IF(OR(ISNUMBER(SEARCH({" COMEDY "," fun "," laugh ","hilarious"}," "&amp;B657:C657&amp;" "))),"Comedy",IF(OR(ISNUMBER(SEARCH({" sad "," thriller "," crime"," murder "," dark "," revenge "}," "&amp;B657:C657&amp;" "))),"thriller",IF(OR(ISNUMBER(SEARCH({" strange "," evil "," horror "," dark "," strange"}," "&amp;B657:C657&amp;" "))),"horror",IF(OR(ISNUMBER(SEARCH({" food "," kitchen "," yummy "," gourmet "," dining","bbq"}," "&amp;B657:C657&amp;" "))),"food"))))</f>
        <v>0</v>
      </c>
      <c r="E657" s="3">
        <v>8000</v>
      </c>
      <c r="F657" s="4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80"/>
        <v>147</v>
      </c>
      <c r="Q657">
        <f t="shared" si="81"/>
        <v>42.89</v>
      </c>
      <c r="R657" t="s">
        <v>8317</v>
      </c>
      <c r="S657" t="s">
        <v>8319</v>
      </c>
      <c r="T657" s="13">
        <f t="shared" si="82"/>
        <v>42045.957314814819</v>
      </c>
      <c r="U657" s="13">
        <f t="shared" si="83"/>
        <v>42075.915648148148</v>
      </c>
      <c r="V657">
        <f t="shared" si="84"/>
        <v>2015</v>
      </c>
      <c r="W657" t="str">
        <f t="shared" si="85"/>
        <v>wearables</v>
      </c>
      <c r="X657" t="str">
        <f t="shared" si="86"/>
        <v>ExceededGoal</v>
      </c>
      <c r="Y657" s="12" t="b">
        <f t="shared" si="87"/>
        <v>0</v>
      </c>
    </row>
    <row r="658" spans="1:25" ht="43.2" hidden="1">
      <c r="A658">
        <v>656</v>
      </c>
      <c r="B658" s="1" t="s">
        <v>657</v>
      </c>
      <c r="C658" s="1" t="s">
        <v>4766</v>
      </c>
      <c r="D658" s="21" t="b" cm="1">
        <f t="array" ref="D658">IF(OR(ISNUMBER(SEARCH({" COMEDY "," fun "," laugh ","hilarious"}," "&amp;B658:C658&amp;" "))),"Comedy",IF(OR(ISNUMBER(SEARCH({" sad "," thriller "," crime"," murder "," dark "," revenge "}," "&amp;B658:C658&amp;" "))),"thriller",IF(OR(ISNUMBER(SEARCH({" strange "," evil "," horror "," dark "," strange"}," "&amp;B658:C658&amp;" "))),"horror",IF(OR(ISNUMBER(SEARCH({" food "," kitchen "," yummy "," gourmet "," dining","bbq"}," "&amp;B658:C658&amp;" "))),"food"))))</f>
        <v>0</v>
      </c>
      <c r="E658" s="3">
        <v>5000</v>
      </c>
      <c r="F658" s="4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80"/>
        <v>214</v>
      </c>
      <c r="Q658">
        <f t="shared" si="81"/>
        <v>122.74</v>
      </c>
      <c r="R658" t="s">
        <v>8317</v>
      </c>
      <c r="S658" t="s">
        <v>8319</v>
      </c>
      <c r="T658" s="13">
        <f t="shared" si="82"/>
        <v>42417.804618055554</v>
      </c>
      <c r="U658" s="13">
        <f t="shared" si="83"/>
        <v>42477.762951388882</v>
      </c>
      <c r="V658">
        <f t="shared" si="84"/>
        <v>2016</v>
      </c>
      <c r="W658" t="str">
        <f t="shared" si="85"/>
        <v>wearables</v>
      </c>
      <c r="X658" t="str">
        <f t="shared" si="86"/>
        <v>ExceededGoal</v>
      </c>
      <c r="Y658" s="12" t="b">
        <f t="shared" si="87"/>
        <v>0</v>
      </c>
    </row>
    <row r="659" spans="1:25" ht="43.2" hidden="1">
      <c r="A659">
        <v>657</v>
      </c>
      <c r="B659" s="1" t="s">
        <v>658</v>
      </c>
      <c r="C659" s="1" t="s">
        <v>4767</v>
      </c>
      <c r="D659" s="21" t="b" cm="1">
        <f t="array" ref="D659">IF(OR(ISNUMBER(SEARCH({" COMEDY "," fun "," laugh ","hilarious"}," "&amp;B659:C659&amp;" "))),"Comedy",IF(OR(ISNUMBER(SEARCH({" sad "," thriller "," crime"," murder "," dark "," revenge "}," "&amp;B659:C659&amp;" "))),"thriller",IF(OR(ISNUMBER(SEARCH({" strange "," evil "," horror "," dark "," strange"}," "&amp;B659:C659&amp;" "))),"horror",IF(OR(ISNUMBER(SEARCH({" food "," kitchen "," yummy "," gourmet "," dining","bbq"}," "&amp;B659:C659&amp;" "))),"food"))))</f>
        <v>0</v>
      </c>
      <c r="E659" s="3">
        <v>15000</v>
      </c>
      <c r="F659" s="4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80"/>
        <v>126</v>
      </c>
      <c r="Q659">
        <f t="shared" si="81"/>
        <v>190.45</v>
      </c>
      <c r="R659" t="s">
        <v>8317</v>
      </c>
      <c r="S659" t="s">
        <v>8319</v>
      </c>
      <c r="T659" s="13">
        <f t="shared" si="82"/>
        <v>42331.84574074074</v>
      </c>
      <c r="U659" s="13">
        <f t="shared" si="83"/>
        <v>42361.84574074074</v>
      </c>
      <c r="V659">
        <f t="shared" si="84"/>
        <v>2015</v>
      </c>
      <c r="W659" t="str">
        <f t="shared" si="85"/>
        <v>wearables</v>
      </c>
      <c r="X659" t="str">
        <f t="shared" si="86"/>
        <v>ExceededGoal</v>
      </c>
      <c r="Y659" s="12" t="b">
        <f t="shared" si="87"/>
        <v>0</v>
      </c>
    </row>
    <row r="660" spans="1:25" ht="43.2" hidden="1">
      <c r="A660">
        <v>658</v>
      </c>
      <c r="B660" s="1" t="s">
        <v>659</v>
      </c>
      <c r="C660" s="1" t="s">
        <v>4768</v>
      </c>
      <c r="D660" s="21" t="b" cm="1">
        <f t="array" ref="D660">IF(OR(ISNUMBER(SEARCH({" COMEDY "," fun "," laugh ","hilarious"}," "&amp;B660:C660&amp;" "))),"Comedy",IF(OR(ISNUMBER(SEARCH({" sad "," thriller "," crime"," murder "," dark "," revenge "}," "&amp;B660:C660&amp;" "))),"thriller",IF(OR(ISNUMBER(SEARCH({" strange "," evil "," horror "," dark "," strange"}," "&amp;B660:C660&amp;" "))),"horror",IF(OR(ISNUMBER(SEARCH({" food "," kitchen "," yummy "," gourmet "," dining","bbq"}," "&amp;B660:C660&amp;" "))),"food"))))</f>
        <v>0</v>
      </c>
      <c r="E660" s="3">
        <v>28888</v>
      </c>
      <c r="F660" s="4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80"/>
        <v>104</v>
      </c>
      <c r="Q660">
        <f t="shared" si="81"/>
        <v>109.34</v>
      </c>
      <c r="R660" t="s">
        <v>8317</v>
      </c>
      <c r="S660" t="s">
        <v>8319</v>
      </c>
      <c r="T660" s="13">
        <f t="shared" si="82"/>
        <v>42179.160752314812</v>
      </c>
      <c r="U660" s="13">
        <f t="shared" si="83"/>
        <v>42211.75</v>
      </c>
      <c r="V660">
        <f t="shared" si="84"/>
        <v>2015</v>
      </c>
      <c r="W660" t="str">
        <f t="shared" si="85"/>
        <v>wearables</v>
      </c>
      <c r="X660" t="str">
        <f t="shared" si="86"/>
        <v>ExceededGoal</v>
      </c>
      <c r="Y660" s="12" t="b">
        <f t="shared" si="87"/>
        <v>0</v>
      </c>
    </row>
    <row r="661" spans="1:25" hidden="1">
      <c r="A661">
        <v>659</v>
      </c>
      <c r="B661" s="1" t="s">
        <v>660</v>
      </c>
      <c r="C661" s="1" t="s">
        <v>4769</v>
      </c>
      <c r="D661" s="21" t="b" cm="1">
        <f t="array" ref="D661">IF(OR(ISNUMBER(SEARCH({" COMEDY "," fun "," laugh ","hilarious"}," "&amp;B661:C661&amp;" "))),"Comedy",IF(OR(ISNUMBER(SEARCH({" sad "," thriller "," crime"," murder "," dark "," revenge "}," "&amp;B661:C661&amp;" "))),"thriller",IF(OR(ISNUMBER(SEARCH({" strange "," evil "," horror "," dark "," strange"}," "&amp;B661:C661&amp;" "))),"horror",IF(OR(ISNUMBER(SEARCH({" food "," kitchen "," yummy "," gourmet "," dining","bbq"}," "&amp;B661:C661&amp;" "))),"food"))))</f>
        <v>0</v>
      </c>
      <c r="E661" s="3">
        <v>3000</v>
      </c>
      <c r="F661" s="4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80"/>
        <v>101</v>
      </c>
      <c r="Q661">
        <f t="shared" si="81"/>
        <v>143.66999999999999</v>
      </c>
      <c r="R661" t="s">
        <v>8317</v>
      </c>
      <c r="S661" t="s">
        <v>8319</v>
      </c>
      <c r="T661" s="13">
        <f t="shared" si="82"/>
        <v>42209.593692129631</v>
      </c>
      <c r="U661" s="13">
        <f t="shared" si="83"/>
        <v>42239.593692129631</v>
      </c>
      <c r="V661">
        <f t="shared" si="84"/>
        <v>2015</v>
      </c>
      <c r="W661" t="str">
        <f t="shared" si="85"/>
        <v>wearables</v>
      </c>
      <c r="X661" t="str">
        <f t="shared" si="86"/>
        <v>ExceededGoal</v>
      </c>
      <c r="Y661" s="12" t="b">
        <f t="shared" si="87"/>
        <v>0</v>
      </c>
    </row>
    <row r="662" spans="1:25" ht="43.2" hidden="1">
      <c r="A662">
        <v>660</v>
      </c>
      <c r="B662" s="1" t="s">
        <v>661</v>
      </c>
      <c r="C662" s="1" t="s">
        <v>4770</v>
      </c>
      <c r="D662" s="21" t="b" cm="1">
        <f t="array" ref="D662">IF(OR(ISNUMBER(SEARCH({" COMEDY "," fun "," laugh ","hilarious"}," "&amp;B662:C662&amp;" "))),"Comedy",IF(OR(ISNUMBER(SEARCH({" sad "," thriller "," crime"," murder "," dark "," revenge "}," "&amp;B662:C662&amp;" "))),"thriller",IF(OR(ISNUMBER(SEARCH({" strange "," evil "," horror "," dark "," strange"}," "&amp;B662:C662&amp;" "))),"horror",IF(OR(ISNUMBER(SEARCH({" food "," kitchen "," yummy "," gourmet "," dining","bbq"}," "&amp;B662:C662&amp;" "))),"food"))))</f>
        <v>0</v>
      </c>
      <c r="E662" s="3">
        <v>50000</v>
      </c>
      <c r="F662" s="4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80"/>
        <v>3</v>
      </c>
      <c r="Q662">
        <f t="shared" si="81"/>
        <v>84.94</v>
      </c>
      <c r="R662" t="s">
        <v>8317</v>
      </c>
      <c r="S662" t="s">
        <v>8319</v>
      </c>
      <c r="T662" s="13">
        <f t="shared" si="82"/>
        <v>41922.741655092592</v>
      </c>
      <c r="U662" s="13">
        <f t="shared" si="83"/>
        <v>41952.783321759263</v>
      </c>
      <c r="V662">
        <f t="shared" si="84"/>
        <v>2014</v>
      </c>
      <c r="W662" t="str">
        <f t="shared" si="85"/>
        <v>wearables</v>
      </c>
      <c r="X662" t="str">
        <f t="shared" si="86"/>
        <v>UnderFunded</v>
      </c>
      <c r="Y662" s="12" t="b">
        <f t="shared" si="87"/>
        <v>0</v>
      </c>
    </row>
    <row r="663" spans="1:25" ht="43.2" hidden="1">
      <c r="A663">
        <v>661</v>
      </c>
      <c r="B663" s="1" t="s">
        <v>662</v>
      </c>
      <c r="C663" s="1" t="s">
        <v>4771</v>
      </c>
      <c r="D663" s="21" t="b" cm="1">
        <f t="array" ref="D663">IF(OR(ISNUMBER(SEARCH({" COMEDY "," fun "," laugh ","hilarious"}," "&amp;B663:C663&amp;" "))),"Comedy",IF(OR(ISNUMBER(SEARCH({" sad "," thriller "," crime"," murder "," dark "," revenge "}," "&amp;B663:C663&amp;" "))),"thriller",IF(OR(ISNUMBER(SEARCH({" strange "," evil "," horror "," dark "," strange"}," "&amp;B663:C663&amp;" "))),"horror",IF(OR(ISNUMBER(SEARCH({" food "," kitchen "," yummy "," gourmet "," dining","bbq"}," "&amp;B663:C663&amp;" "))),"food"))))</f>
        <v>0</v>
      </c>
      <c r="E663" s="3">
        <v>10000</v>
      </c>
      <c r="F663" s="4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80"/>
        <v>1</v>
      </c>
      <c r="Q663">
        <f t="shared" si="81"/>
        <v>10.56</v>
      </c>
      <c r="R663" t="s">
        <v>8317</v>
      </c>
      <c r="S663" t="s">
        <v>8319</v>
      </c>
      <c r="T663" s="13">
        <f t="shared" si="82"/>
        <v>42636.645358796297</v>
      </c>
      <c r="U663" s="13">
        <f t="shared" si="83"/>
        <v>42666.645358796297</v>
      </c>
      <c r="V663">
        <f t="shared" si="84"/>
        <v>2016</v>
      </c>
      <c r="W663" t="str">
        <f t="shared" si="85"/>
        <v>wearables</v>
      </c>
      <c r="X663" t="str">
        <f t="shared" si="86"/>
        <v>UnderFunded</v>
      </c>
      <c r="Y663" s="12" t="b">
        <f t="shared" si="87"/>
        <v>0</v>
      </c>
    </row>
    <row r="664" spans="1:25" ht="43.2" hidden="1">
      <c r="A664">
        <v>662</v>
      </c>
      <c r="B664" s="1" t="s">
        <v>663</v>
      </c>
      <c r="C664" s="1" t="s">
        <v>4772</v>
      </c>
      <c r="D664" s="21" t="b" cm="1">
        <f t="array" ref="D664">IF(OR(ISNUMBER(SEARCH({" COMEDY "," fun "," laugh ","hilarious"}," "&amp;B664:C664&amp;" "))),"Comedy",IF(OR(ISNUMBER(SEARCH({" sad "," thriller "," crime"," murder "," dark "," revenge "}," "&amp;B664:C664&amp;" "))),"thriller",IF(OR(ISNUMBER(SEARCH({" strange "," evil "," horror "," dark "," strange"}," "&amp;B664:C664&amp;" "))),"horror",IF(OR(ISNUMBER(SEARCH({" food "," kitchen "," yummy "," gourmet "," dining","bbq"}," "&amp;B664:C664&amp;" "))),"food"))))</f>
        <v>0</v>
      </c>
      <c r="E664" s="3">
        <v>39000</v>
      </c>
      <c r="F664" s="4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80"/>
        <v>0</v>
      </c>
      <c r="Q664">
        <f t="shared" si="81"/>
        <v>39</v>
      </c>
      <c r="R664" t="s">
        <v>8317</v>
      </c>
      <c r="S664" t="s">
        <v>8319</v>
      </c>
      <c r="T664" s="13">
        <f t="shared" si="82"/>
        <v>41990.438043981485</v>
      </c>
      <c r="U664" s="13">
        <f t="shared" si="83"/>
        <v>42020.438043981485</v>
      </c>
      <c r="V664">
        <f t="shared" si="84"/>
        <v>2014</v>
      </c>
      <c r="W664" t="str">
        <f t="shared" si="85"/>
        <v>wearables</v>
      </c>
      <c r="X664" t="str">
        <f t="shared" si="86"/>
        <v>UnderFunded</v>
      </c>
      <c r="Y664" s="12" t="b">
        <f t="shared" si="87"/>
        <v>0</v>
      </c>
    </row>
    <row r="665" spans="1:25" ht="43.2" hidden="1">
      <c r="A665">
        <v>663</v>
      </c>
      <c r="B665" s="1" t="s">
        <v>664</v>
      </c>
      <c r="C665" s="1" t="s">
        <v>4773</v>
      </c>
      <c r="D665" s="21" t="b" cm="1">
        <f t="array" ref="D665">IF(OR(ISNUMBER(SEARCH({" COMEDY "," fun "," laugh ","hilarious"}," "&amp;B665:C665&amp;" "))),"Comedy",IF(OR(ISNUMBER(SEARCH({" sad "," thriller "," crime"," murder "," dark "," revenge "}," "&amp;B665:C665&amp;" "))),"thriller",IF(OR(ISNUMBER(SEARCH({" strange "," evil "," horror "," dark "," strange"}," "&amp;B665:C665&amp;" "))),"horror",IF(OR(ISNUMBER(SEARCH({" food "," kitchen "," yummy "," gourmet "," dining","bbq"}," "&amp;B665:C665&amp;" "))),"food"))))</f>
        <v>0</v>
      </c>
      <c r="E665" s="3">
        <v>200000</v>
      </c>
      <c r="F665" s="4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80"/>
        <v>0</v>
      </c>
      <c r="Q665">
        <f t="shared" si="81"/>
        <v>100</v>
      </c>
      <c r="R665" t="s">
        <v>8317</v>
      </c>
      <c r="S665" t="s">
        <v>8319</v>
      </c>
      <c r="T665" s="13">
        <f t="shared" si="82"/>
        <v>42173.843240740738</v>
      </c>
      <c r="U665" s="13">
        <f t="shared" si="83"/>
        <v>42203.843240740738</v>
      </c>
      <c r="V665">
        <f t="shared" si="84"/>
        <v>2015</v>
      </c>
      <c r="W665" t="str">
        <f t="shared" si="85"/>
        <v>wearables</v>
      </c>
      <c r="X665" t="str">
        <f t="shared" si="86"/>
        <v>UnderFunded</v>
      </c>
      <c r="Y665" s="12" t="b">
        <f t="shared" si="87"/>
        <v>0</v>
      </c>
    </row>
    <row r="666" spans="1:25" ht="43.2" hidden="1">
      <c r="A666">
        <v>664</v>
      </c>
      <c r="B666" s="1" t="s">
        <v>665</v>
      </c>
      <c r="C666" s="1" t="s">
        <v>4774</v>
      </c>
      <c r="D666" s="21" t="b" cm="1">
        <f t="array" ref="D666">IF(OR(ISNUMBER(SEARCH({" COMEDY "," fun "," laugh ","hilarious"}," "&amp;B666:C666&amp;" "))),"Comedy",IF(OR(ISNUMBER(SEARCH({" sad "," thriller "," crime"," murder "," dark "," revenge "}," "&amp;B666:C666&amp;" "))),"thriller",IF(OR(ISNUMBER(SEARCH({" strange "," evil "," horror "," dark "," strange"}," "&amp;B666:C666&amp;" "))),"horror",IF(OR(ISNUMBER(SEARCH({" food "," kitchen "," yummy "," gourmet "," dining","bbq"}," "&amp;B666:C666&amp;" "))),"food"))))</f>
        <v>0</v>
      </c>
      <c r="E666" s="3">
        <v>12000</v>
      </c>
      <c r="F666" s="4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80"/>
        <v>8</v>
      </c>
      <c r="Q666">
        <f t="shared" si="81"/>
        <v>31.17</v>
      </c>
      <c r="R666" t="s">
        <v>8317</v>
      </c>
      <c r="S666" t="s">
        <v>8319</v>
      </c>
      <c r="T666" s="13">
        <f t="shared" si="82"/>
        <v>42077.666377314818</v>
      </c>
      <c r="U666" s="13">
        <f t="shared" si="83"/>
        <v>42107.666377314818</v>
      </c>
      <c r="V666">
        <f t="shared" si="84"/>
        <v>2015</v>
      </c>
      <c r="W666" t="str">
        <f t="shared" si="85"/>
        <v>wearables</v>
      </c>
      <c r="X666" t="str">
        <f t="shared" si="86"/>
        <v>UnderFunded</v>
      </c>
      <c r="Y666" s="12" t="b">
        <f t="shared" si="87"/>
        <v>0</v>
      </c>
    </row>
    <row r="667" spans="1:25" ht="43.2" hidden="1">
      <c r="A667">
        <v>665</v>
      </c>
      <c r="B667" s="1" t="s">
        <v>666</v>
      </c>
      <c r="C667" s="1" t="s">
        <v>4775</v>
      </c>
      <c r="D667" s="21" t="b" cm="1">
        <f t="array" ref="D667">IF(OR(ISNUMBER(SEARCH({" COMEDY "," fun "," laugh ","hilarious"}," "&amp;B667:C667&amp;" "))),"Comedy",IF(OR(ISNUMBER(SEARCH({" sad "," thriller "," crime"," murder "," dark "," revenge "}," "&amp;B667:C667&amp;" "))),"thriller",IF(OR(ISNUMBER(SEARCH({" strange "," evil "," horror "," dark "," strange"}," "&amp;B667:C667&amp;" "))),"horror",IF(OR(ISNUMBER(SEARCH({" food "," kitchen "," yummy "," gourmet "," dining","bbq"}," "&amp;B667:C667&amp;" "))),"food"))))</f>
        <v>0</v>
      </c>
      <c r="E667" s="3">
        <v>10000</v>
      </c>
      <c r="F667" s="4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80"/>
        <v>19</v>
      </c>
      <c r="Q667">
        <f t="shared" si="81"/>
        <v>155.33000000000001</v>
      </c>
      <c r="R667" t="s">
        <v>8317</v>
      </c>
      <c r="S667" t="s">
        <v>8319</v>
      </c>
      <c r="T667" s="13">
        <f t="shared" si="82"/>
        <v>42688.711354166662</v>
      </c>
      <c r="U667" s="13">
        <f t="shared" si="83"/>
        <v>42748.711354166662</v>
      </c>
      <c r="V667">
        <f t="shared" si="84"/>
        <v>2016</v>
      </c>
      <c r="W667" t="str">
        <f t="shared" si="85"/>
        <v>wearables</v>
      </c>
      <c r="X667" t="str">
        <f t="shared" si="86"/>
        <v>UnderFunded</v>
      </c>
      <c r="Y667" s="12" t="b">
        <f t="shared" si="87"/>
        <v>0</v>
      </c>
    </row>
    <row r="668" spans="1:25" ht="43.2" hidden="1">
      <c r="A668">
        <v>666</v>
      </c>
      <c r="B668" s="1" t="s">
        <v>667</v>
      </c>
      <c r="C668" s="1" t="s">
        <v>4776</v>
      </c>
      <c r="D668" s="21" t="b" cm="1">
        <f t="array" ref="D668">IF(OR(ISNUMBER(SEARCH({" COMEDY "," fun "," laugh ","hilarious"}," "&amp;B668:C668&amp;" "))),"Comedy",IF(OR(ISNUMBER(SEARCH({" sad "," thriller "," crime"," murder "," dark "," revenge "}," "&amp;B668:C668&amp;" "))),"thriller",IF(OR(ISNUMBER(SEARCH({" strange "," evil "," horror "," dark "," strange"}," "&amp;B668:C668&amp;" "))),"horror",IF(OR(ISNUMBER(SEARCH({" food "," kitchen "," yummy "," gourmet "," dining","bbq"}," "&amp;B668:C668&amp;" "))),"food"))))</f>
        <v>0</v>
      </c>
      <c r="E668" s="3">
        <v>200000</v>
      </c>
      <c r="F668" s="4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80"/>
        <v>0</v>
      </c>
      <c r="Q668">
        <f t="shared" si="81"/>
        <v>2</v>
      </c>
      <c r="R668" t="s">
        <v>8317</v>
      </c>
      <c r="S668" t="s">
        <v>8319</v>
      </c>
      <c r="T668" s="13">
        <f t="shared" si="82"/>
        <v>41838.832152777781</v>
      </c>
      <c r="U668" s="13">
        <f t="shared" si="83"/>
        <v>41868.832152777781</v>
      </c>
      <c r="V668">
        <f t="shared" si="84"/>
        <v>2014</v>
      </c>
      <c r="W668" t="str">
        <f t="shared" si="85"/>
        <v>wearables</v>
      </c>
      <c r="X668" t="str">
        <f t="shared" si="86"/>
        <v>UnderFunded</v>
      </c>
      <c r="Y668" s="12" t="b">
        <f t="shared" si="87"/>
        <v>0</v>
      </c>
    </row>
    <row r="669" spans="1:25" ht="43.2" hidden="1">
      <c r="A669">
        <v>667</v>
      </c>
      <c r="B669" s="1" t="s">
        <v>668</v>
      </c>
      <c r="C669" s="1" t="s">
        <v>4777</v>
      </c>
      <c r="D669" s="21" t="b" cm="1">
        <f t="array" ref="D669">IF(OR(ISNUMBER(SEARCH({" COMEDY "," fun "," laugh ","hilarious"}," "&amp;B669:C669&amp;" "))),"Comedy",IF(OR(ISNUMBER(SEARCH({" sad "," thriller "," crime"," murder "," dark "," revenge "}," "&amp;B669:C669&amp;" "))),"thriller",IF(OR(ISNUMBER(SEARCH({" strange "," evil "," horror "," dark "," strange"}," "&amp;B669:C669&amp;" "))),"horror",IF(OR(ISNUMBER(SEARCH({" food "," kitchen "," yummy "," gourmet "," dining","bbq"}," "&amp;B669:C669&amp;" "))),"food"))))</f>
        <v>0</v>
      </c>
      <c r="E669" s="3">
        <v>50000</v>
      </c>
      <c r="F669" s="4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80"/>
        <v>10</v>
      </c>
      <c r="Q669">
        <f t="shared" si="81"/>
        <v>178.93</v>
      </c>
      <c r="R669" t="s">
        <v>8317</v>
      </c>
      <c r="S669" t="s">
        <v>8319</v>
      </c>
      <c r="T669" s="13">
        <f t="shared" si="82"/>
        <v>42632.373414351852</v>
      </c>
      <c r="U669" s="13">
        <f t="shared" si="83"/>
        <v>42672.373414351852</v>
      </c>
      <c r="V669">
        <f t="shared" si="84"/>
        <v>2016</v>
      </c>
      <c r="W669" t="str">
        <f t="shared" si="85"/>
        <v>wearables</v>
      </c>
      <c r="X669" t="str">
        <f t="shared" si="86"/>
        <v>UnderFunded</v>
      </c>
      <c r="Y669" s="12" t="b">
        <f t="shared" si="87"/>
        <v>0</v>
      </c>
    </row>
    <row r="670" spans="1:25" ht="43.2" hidden="1">
      <c r="A670">
        <v>668</v>
      </c>
      <c r="B670" s="1" t="s">
        <v>669</v>
      </c>
      <c r="C670" s="1" t="s">
        <v>4778</v>
      </c>
      <c r="D670" s="21" t="b" cm="1">
        <f t="array" ref="D670">IF(OR(ISNUMBER(SEARCH({" COMEDY "," fun "," laugh ","hilarious"}," "&amp;B670:C670&amp;" "))),"Comedy",IF(OR(ISNUMBER(SEARCH({" sad "," thriller "," crime"," murder "," dark "," revenge "}," "&amp;B670:C670&amp;" "))),"thriller",IF(OR(ISNUMBER(SEARCH({" strange "," evil "," horror "," dark "," strange"}," "&amp;B670:C670&amp;" "))),"horror",IF(OR(ISNUMBER(SEARCH({" food "," kitchen "," yummy "," gourmet "," dining","bbq"}," "&amp;B670:C670&amp;" "))),"food"))))</f>
        <v>0</v>
      </c>
      <c r="E670" s="3">
        <v>15000</v>
      </c>
      <c r="F670" s="4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80"/>
        <v>5</v>
      </c>
      <c r="Q670">
        <f t="shared" si="81"/>
        <v>27.36</v>
      </c>
      <c r="R670" t="s">
        <v>8317</v>
      </c>
      <c r="S670" t="s">
        <v>8319</v>
      </c>
      <c r="T670" s="13">
        <f t="shared" si="82"/>
        <v>42090.831273148149</v>
      </c>
      <c r="U670" s="13">
        <f t="shared" si="83"/>
        <v>42135.831273148149</v>
      </c>
      <c r="V670">
        <f t="shared" si="84"/>
        <v>2015</v>
      </c>
      <c r="W670" t="str">
        <f t="shared" si="85"/>
        <v>wearables</v>
      </c>
      <c r="X670" t="str">
        <f t="shared" si="86"/>
        <v>UnderFunded</v>
      </c>
      <c r="Y670" s="12" t="b">
        <f t="shared" si="87"/>
        <v>0</v>
      </c>
    </row>
    <row r="671" spans="1:25" ht="57.6" hidden="1">
      <c r="A671">
        <v>669</v>
      </c>
      <c r="B671" s="1" t="s">
        <v>670</v>
      </c>
      <c r="C671" s="1" t="s">
        <v>4779</v>
      </c>
      <c r="D671" s="21" t="b" cm="1">
        <f t="array" ref="D671">IF(OR(ISNUMBER(SEARCH({" COMEDY "," fun "," laugh ","hilarious"}," "&amp;B671:C671&amp;" "))),"Comedy",IF(OR(ISNUMBER(SEARCH({" sad "," thriller "," crime"," murder "," dark "," revenge "}," "&amp;B671:C671&amp;" "))),"thriller",IF(OR(ISNUMBER(SEARCH({" strange "," evil "," horror "," dark "," strange"}," "&amp;B671:C671&amp;" "))),"horror",IF(OR(ISNUMBER(SEARCH({" food "," kitchen "," yummy "," gourmet "," dining","bbq"}," "&amp;B671:C671&amp;" "))),"food"))))</f>
        <v>0</v>
      </c>
      <c r="E671" s="3">
        <v>200000</v>
      </c>
      <c r="F671" s="4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80"/>
        <v>22</v>
      </c>
      <c r="Q671">
        <f t="shared" si="81"/>
        <v>1536.25</v>
      </c>
      <c r="R671" t="s">
        <v>8317</v>
      </c>
      <c r="S671" t="s">
        <v>8319</v>
      </c>
      <c r="T671" s="13">
        <f t="shared" si="82"/>
        <v>42527.625671296293</v>
      </c>
      <c r="U671" s="13">
        <f t="shared" si="83"/>
        <v>42557.625671296293</v>
      </c>
      <c r="V671">
        <f t="shared" si="84"/>
        <v>2016</v>
      </c>
      <c r="W671" t="str">
        <f t="shared" si="85"/>
        <v>wearables</v>
      </c>
      <c r="X671" t="str">
        <f t="shared" si="86"/>
        <v>UnderFunded</v>
      </c>
      <c r="Y671" s="12" t="b">
        <f t="shared" si="87"/>
        <v>0</v>
      </c>
    </row>
    <row r="672" spans="1:25" ht="57.6" hidden="1">
      <c r="A672">
        <v>670</v>
      </c>
      <c r="B672" s="1" t="s">
        <v>671</v>
      </c>
      <c r="C672" s="1" t="s">
        <v>4780</v>
      </c>
      <c r="D672" s="21" t="b" cm="1">
        <f t="array" ref="D672">IF(OR(ISNUMBER(SEARCH({" COMEDY "," fun "," laugh ","hilarious"}," "&amp;B672:C672&amp;" "))),"Comedy",IF(OR(ISNUMBER(SEARCH({" sad "," thriller "," crime"," murder "," dark "," revenge "}," "&amp;B672:C672&amp;" "))),"thriller",IF(OR(ISNUMBER(SEARCH({" strange "," evil "," horror "," dark "," strange"}," "&amp;B672:C672&amp;" "))),"horror",IF(OR(ISNUMBER(SEARCH({" food "," kitchen "," yummy "," gourmet "," dining","bbq"}," "&amp;B672:C672&amp;" "))),"food"))))</f>
        <v>0</v>
      </c>
      <c r="E672" s="3">
        <v>90000</v>
      </c>
      <c r="F672" s="4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80"/>
        <v>29</v>
      </c>
      <c r="Q672">
        <f t="shared" si="81"/>
        <v>85</v>
      </c>
      <c r="R672" t="s">
        <v>8317</v>
      </c>
      <c r="S672" t="s">
        <v>8319</v>
      </c>
      <c r="T672" s="13">
        <f t="shared" si="82"/>
        <v>42506.709722222222</v>
      </c>
      <c r="U672" s="13">
        <f t="shared" si="83"/>
        <v>42540.340277777781</v>
      </c>
      <c r="V672">
        <f t="shared" si="84"/>
        <v>2016</v>
      </c>
      <c r="W672" t="str">
        <f t="shared" si="85"/>
        <v>wearables</v>
      </c>
      <c r="X672" t="str">
        <f t="shared" si="86"/>
        <v>UnderFunded</v>
      </c>
      <c r="Y672" s="12" t="b">
        <f t="shared" si="87"/>
        <v>0</v>
      </c>
    </row>
    <row r="673" spans="1:25" ht="57.6" hidden="1">
      <c r="A673">
        <v>671</v>
      </c>
      <c r="B673" s="1" t="s">
        <v>672</v>
      </c>
      <c r="C673" s="1" t="s">
        <v>4781</v>
      </c>
      <c r="D673" s="21" t="b" cm="1">
        <f t="array" ref="D673">IF(OR(ISNUMBER(SEARCH({" COMEDY "," fun "," laugh ","hilarious"}," "&amp;B673:C673&amp;" "))),"Comedy",IF(OR(ISNUMBER(SEARCH({" sad "," thriller "," crime"," murder "," dark "," revenge "}," "&amp;B673:C673&amp;" "))),"thriller",IF(OR(ISNUMBER(SEARCH({" strange "," evil "," horror "," dark "," strange"}," "&amp;B673:C673&amp;" "))),"horror",IF(OR(ISNUMBER(SEARCH({" food "," kitchen "," yummy "," gourmet "," dining","bbq"}," "&amp;B673:C673&amp;" "))),"food"))))</f>
        <v>0</v>
      </c>
      <c r="E673" s="3">
        <v>30000</v>
      </c>
      <c r="F673" s="4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80"/>
        <v>39</v>
      </c>
      <c r="Q673">
        <f t="shared" si="81"/>
        <v>788.53</v>
      </c>
      <c r="R673" t="s">
        <v>8317</v>
      </c>
      <c r="S673" t="s">
        <v>8319</v>
      </c>
      <c r="T673" s="13">
        <f t="shared" si="82"/>
        <v>41984.692731481482</v>
      </c>
      <c r="U673" s="13">
        <f t="shared" si="83"/>
        <v>42018.166666666672</v>
      </c>
      <c r="V673">
        <f t="shared" si="84"/>
        <v>2014</v>
      </c>
      <c r="W673" t="str">
        <f t="shared" si="85"/>
        <v>wearables</v>
      </c>
      <c r="X673" t="str">
        <f t="shared" si="86"/>
        <v>UnderFunded</v>
      </c>
      <c r="Y673" s="12" t="b">
        <f t="shared" si="87"/>
        <v>0</v>
      </c>
    </row>
    <row r="674" spans="1:25" ht="43.2" hidden="1">
      <c r="A674">
        <v>672</v>
      </c>
      <c r="B674" s="1" t="s">
        <v>673</v>
      </c>
      <c r="C674" s="1" t="s">
        <v>4782</v>
      </c>
      <c r="D674" s="21" t="b" cm="1">
        <f t="array" ref="D674">IF(OR(ISNUMBER(SEARCH({" COMEDY "," fun "," laugh ","hilarious"}," "&amp;B674:C674&amp;" "))),"Comedy",IF(OR(ISNUMBER(SEARCH({" sad "," thriller "," crime"," murder "," dark "," revenge "}," "&amp;B674:C674&amp;" "))),"thriller",IF(OR(ISNUMBER(SEARCH({" strange "," evil "," horror "," dark "," strange"}," "&amp;B674:C674&amp;" "))),"horror",IF(OR(ISNUMBER(SEARCH({" food "," kitchen "," yummy "," gourmet "," dining","bbq"}," "&amp;B674:C674&amp;" "))),"food"))))</f>
        <v>0</v>
      </c>
      <c r="E674" s="3">
        <v>50000</v>
      </c>
      <c r="F674" s="4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80"/>
        <v>22</v>
      </c>
      <c r="Q674">
        <f t="shared" si="81"/>
        <v>50.3</v>
      </c>
      <c r="R674" t="s">
        <v>8317</v>
      </c>
      <c r="S674" t="s">
        <v>8319</v>
      </c>
      <c r="T674" s="13">
        <f t="shared" si="82"/>
        <v>41974.219490740739</v>
      </c>
      <c r="U674" s="13">
        <f t="shared" si="83"/>
        <v>42005.207638888889</v>
      </c>
      <c r="V674">
        <f t="shared" si="84"/>
        <v>2014</v>
      </c>
      <c r="W674" t="str">
        <f t="shared" si="85"/>
        <v>wearables</v>
      </c>
      <c r="X674" t="str">
        <f t="shared" si="86"/>
        <v>UnderFunded</v>
      </c>
      <c r="Y674" s="12" t="b">
        <f t="shared" si="87"/>
        <v>0</v>
      </c>
    </row>
    <row r="675" spans="1:25" ht="57.6" hidden="1">
      <c r="A675">
        <v>673</v>
      </c>
      <c r="B675" s="1" t="s">
        <v>674</v>
      </c>
      <c r="C675" s="1" t="s">
        <v>4783</v>
      </c>
      <c r="D675" s="21" t="b" cm="1">
        <f t="array" ref="D675">IF(OR(ISNUMBER(SEARCH({" COMEDY "," fun "," laugh ","hilarious"}," "&amp;B675:C675&amp;" "))),"Comedy",IF(OR(ISNUMBER(SEARCH({" sad "," thriller "," crime"," murder "," dark "," revenge "}," "&amp;B675:C675&amp;" "))),"thriller",IF(OR(ISNUMBER(SEARCH({" strange "," evil "," horror "," dark "," strange"}," "&amp;B675:C675&amp;" "))),"horror",IF(OR(ISNUMBER(SEARCH({" food "," kitchen "," yummy "," gourmet "," dining","bbq"}," "&amp;B675:C675&amp;" "))),"food"))))</f>
        <v>0</v>
      </c>
      <c r="E675" s="3">
        <v>100000</v>
      </c>
      <c r="F675" s="4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80"/>
        <v>0</v>
      </c>
      <c r="Q675">
        <f t="shared" si="81"/>
        <v>68.33</v>
      </c>
      <c r="R675" t="s">
        <v>8317</v>
      </c>
      <c r="S675" t="s">
        <v>8319</v>
      </c>
      <c r="T675" s="13">
        <f t="shared" si="82"/>
        <v>41838.840474537035</v>
      </c>
      <c r="U675" s="13">
        <f t="shared" si="83"/>
        <v>41883.840474537035</v>
      </c>
      <c r="V675">
        <f t="shared" si="84"/>
        <v>2014</v>
      </c>
      <c r="W675" t="str">
        <f t="shared" si="85"/>
        <v>wearables</v>
      </c>
      <c r="X675" t="str">
        <f t="shared" si="86"/>
        <v>UnderFunded</v>
      </c>
      <c r="Y675" s="12" t="b">
        <f t="shared" si="87"/>
        <v>0</v>
      </c>
    </row>
    <row r="676" spans="1:25" ht="28.8" hidden="1">
      <c r="A676">
        <v>674</v>
      </c>
      <c r="B676" s="1" t="s">
        <v>675</v>
      </c>
      <c r="C676" s="1" t="s">
        <v>4784</v>
      </c>
      <c r="D676" s="21" t="b" cm="1">
        <f t="array" ref="D676">IF(OR(ISNUMBER(SEARCH({" COMEDY "," fun "," laugh ","hilarious"}," "&amp;B676:C676&amp;" "))),"Comedy",IF(OR(ISNUMBER(SEARCH({" sad "," thriller "," crime"," murder "," dark "," revenge "}," "&amp;B676:C676&amp;" "))),"thriller",IF(OR(ISNUMBER(SEARCH({" strange "," evil "," horror "," dark "," strange"}," "&amp;B676:C676&amp;" "))),"horror",IF(OR(ISNUMBER(SEARCH({" food "," kitchen "," yummy "," gourmet "," dining","bbq"}," "&amp;B676:C676&amp;" "))),"food"))))</f>
        <v>0</v>
      </c>
      <c r="E676" s="3">
        <v>50000</v>
      </c>
      <c r="F676" s="4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80"/>
        <v>0</v>
      </c>
      <c r="Q676">
        <f t="shared" si="81"/>
        <v>7.5</v>
      </c>
      <c r="R676" t="s">
        <v>8317</v>
      </c>
      <c r="S676" t="s">
        <v>8319</v>
      </c>
      <c r="T676" s="13">
        <f t="shared" si="82"/>
        <v>41803.116053240738</v>
      </c>
      <c r="U676" s="13">
        <f t="shared" si="83"/>
        <v>41863.116053240738</v>
      </c>
      <c r="V676">
        <f t="shared" si="84"/>
        <v>2014</v>
      </c>
      <c r="W676" t="str">
        <f t="shared" si="85"/>
        <v>wearables</v>
      </c>
      <c r="X676" t="str">
        <f t="shared" si="86"/>
        <v>UnderFunded</v>
      </c>
      <c r="Y676" s="12" t="b">
        <f t="shared" si="87"/>
        <v>0</v>
      </c>
    </row>
    <row r="677" spans="1:25" ht="43.2" hidden="1">
      <c r="A677">
        <v>675</v>
      </c>
      <c r="B677" s="1" t="s">
        <v>676</v>
      </c>
      <c r="C677" s="1" t="s">
        <v>4785</v>
      </c>
      <c r="D677" s="21" t="b" cm="1">
        <f t="array" ref="D677">IF(OR(ISNUMBER(SEARCH({" COMEDY "," fun "," laugh ","hilarious"}," "&amp;B677:C677&amp;" "))),"Comedy",IF(OR(ISNUMBER(SEARCH({" sad "," thriller "," crime"," murder "," dark "," revenge "}," "&amp;B677:C677&amp;" "))),"thriller",IF(OR(ISNUMBER(SEARCH({" strange "," evil "," horror "," dark "," strange"}," "&amp;B677:C677&amp;" "))),"horror",IF(OR(ISNUMBER(SEARCH({" food "," kitchen "," yummy "," gourmet "," dining","bbq"}," "&amp;B677:C677&amp;" "))),"food"))))</f>
        <v>0</v>
      </c>
      <c r="E677" s="3">
        <v>6000</v>
      </c>
      <c r="F677" s="4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80"/>
        <v>15</v>
      </c>
      <c r="Q677">
        <f t="shared" si="81"/>
        <v>34.270000000000003</v>
      </c>
      <c r="R677" t="s">
        <v>8317</v>
      </c>
      <c r="S677" t="s">
        <v>8319</v>
      </c>
      <c r="T677" s="13">
        <f t="shared" si="82"/>
        <v>41975.930601851855</v>
      </c>
      <c r="U677" s="13">
        <f t="shared" si="83"/>
        <v>42005.290972222225</v>
      </c>
      <c r="V677">
        <f t="shared" si="84"/>
        <v>2014</v>
      </c>
      <c r="W677" t="str">
        <f t="shared" si="85"/>
        <v>wearables</v>
      </c>
      <c r="X677" t="str">
        <f t="shared" si="86"/>
        <v>UnderFunded</v>
      </c>
      <c r="Y677" s="12" t="b">
        <f t="shared" si="87"/>
        <v>0</v>
      </c>
    </row>
    <row r="678" spans="1:25" ht="57.6" hidden="1">
      <c r="A678">
        <v>676</v>
      </c>
      <c r="B678" s="1" t="s">
        <v>677</v>
      </c>
      <c r="C678" s="1" t="s">
        <v>4786</v>
      </c>
      <c r="D678" s="21" t="b" cm="1">
        <f t="array" ref="D678">IF(OR(ISNUMBER(SEARCH({" COMEDY "," fun "," laugh ","hilarious"}," "&amp;B678:C678&amp;" "))),"Comedy",IF(OR(ISNUMBER(SEARCH({" sad "," thriller "," crime"," murder "," dark "," revenge "}," "&amp;B678:C678&amp;" "))),"thriller",IF(OR(ISNUMBER(SEARCH({" strange "," evil "," horror "," dark "," strange"}," "&amp;B678:C678&amp;" "))),"horror",IF(OR(ISNUMBER(SEARCH({" food "," kitchen "," yummy "," gourmet "," dining","bbq"}," "&amp;B678:C678&amp;" "))),"food"))))</f>
        <v>0</v>
      </c>
      <c r="E678" s="3">
        <v>100000</v>
      </c>
      <c r="F678" s="4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80"/>
        <v>1</v>
      </c>
      <c r="Q678">
        <f t="shared" si="81"/>
        <v>61.29</v>
      </c>
      <c r="R678" t="s">
        <v>8317</v>
      </c>
      <c r="S678" t="s">
        <v>8319</v>
      </c>
      <c r="T678" s="13">
        <f t="shared" si="82"/>
        <v>42012.768298611118</v>
      </c>
      <c r="U678" s="13">
        <f t="shared" si="83"/>
        <v>42042.768298611118</v>
      </c>
      <c r="V678">
        <f t="shared" si="84"/>
        <v>2015</v>
      </c>
      <c r="W678" t="str">
        <f t="shared" si="85"/>
        <v>wearables</v>
      </c>
      <c r="X678" t="str">
        <f t="shared" si="86"/>
        <v>UnderFunded</v>
      </c>
      <c r="Y678" s="12" t="b">
        <f t="shared" si="87"/>
        <v>0</v>
      </c>
    </row>
    <row r="679" spans="1:25" ht="57.6" hidden="1">
      <c r="A679">
        <v>677</v>
      </c>
      <c r="B679" s="1" t="s">
        <v>678</v>
      </c>
      <c r="C679" s="1" t="s">
        <v>4787</v>
      </c>
      <c r="D679" s="21" t="b" cm="1">
        <f t="array" ref="D679">IF(OR(ISNUMBER(SEARCH({" COMEDY "," fun "," laugh ","hilarious"}," "&amp;B679:C679&amp;" "))),"Comedy",IF(OR(ISNUMBER(SEARCH({" sad "," thriller "," crime"," murder "," dark "," revenge "}," "&amp;B679:C679&amp;" "))),"thriller",IF(OR(ISNUMBER(SEARCH({" strange "," evil "," horror "," dark "," strange"}," "&amp;B679:C679&amp;" "))),"horror",IF(OR(ISNUMBER(SEARCH({" food "," kitchen "," yummy "," gourmet "," dining","bbq"}," "&amp;B679:C679&amp;" "))),"food"))))</f>
        <v>0</v>
      </c>
      <c r="E679" s="3">
        <v>50000</v>
      </c>
      <c r="F679" s="4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80"/>
        <v>26</v>
      </c>
      <c r="Q679">
        <f t="shared" si="81"/>
        <v>133.25</v>
      </c>
      <c r="R679" t="s">
        <v>8317</v>
      </c>
      <c r="S679" t="s">
        <v>8319</v>
      </c>
      <c r="T679" s="13">
        <f t="shared" si="82"/>
        <v>42504.403877314813</v>
      </c>
      <c r="U679" s="13">
        <f t="shared" si="83"/>
        <v>42549.403877314813</v>
      </c>
      <c r="V679">
        <f t="shared" si="84"/>
        <v>2016</v>
      </c>
      <c r="W679" t="str">
        <f t="shared" si="85"/>
        <v>wearables</v>
      </c>
      <c r="X679" t="str">
        <f t="shared" si="86"/>
        <v>UnderFunded</v>
      </c>
      <c r="Y679" s="12" t="b">
        <f t="shared" si="87"/>
        <v>0</v>
      </c>
    </row>
    <row r="680" spans="1:25" ht="43.2" hidden="1">
      <c r="A680">
        <v>678</v>
      </c>
      <c r="B680" s="1" t="s">
        <v>679</v>
      </c>
      <c r="C680" s="1" t="s">
        <v>4788</v>
      </c>
      <c r="D680" s="21" t="b" cm="1">
        <f t="array" ref="D680">IF(OR(ISNUMBER(SEARCH({" COMEDY "," fun "," laugh ","hilarious"}," "&amp;B680:C680&amp;" "))),"Comedy",IF(OR(ISNUMBER(SEARCH({" sad "," thriller "," crime"," murder "," dark "," revenge "}," "&amp;B680:C680&amp;" "))),"thriller",IF(OR(ISNUMBER(SEARCH({" strange "," evil "," horror "," dark "," strange"}," "&amp;B680:C680&amp;" "))),"horror",IF(OR(ISNUMBER(SEARCH({" food "," kitchen "," yummy "," gourmet "," dining","bbq"}," "&amp;B680:C680&amp;" "))),"food"))))</f>
        <v>0</v>
      </c>
      <c r="E680" s="3">
        <v>29000</v>
      </c>
      <c r="F680" s="4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80"/>
        <v>4</v>
      </c>
      <c r="Q680">
        <f t="shared" si="81"/>
        <v>65.180000000000007</v>
      </c>
      <c r="R680" t="s">
        <v>8317</v>
      </c>
      <c r="S680" t="s">
        <v>8319</v>
      </c>
      <c r="T680" s="13">
        <f t="shared" si="82"/>
        <v>42481.376597222217</v>
      </c>
      <c r="U680" s="13">
        <f t="shared" si="83"/>
        <v>42511.376597222217</v>
      </c>
      <c r="V680">
        <f t="shared" si="84"/>
        <v>2016</v>
      </c>
      <c r="W680" t="str">
        <f t="shared" si="85"/>
        <v>wearables</v>
      </c>
      <c r="X680" t="str">
        <f t="shared" si="86"/>
        <v>UnderFunded</v>
      </c>
      <c r="Y680" s="12" t="b">
        <f t="shared" si="87"/>
        <v>0</v>
      </c>
    </row>
    <row r="681" spans="1:25" ht="43.2" hidden="1">
      <c r="A681">
        <v>679</v>
      </c>
      <c r="B681" s="1" t="s">
        <v>680</v>
      </c>
      <c r="C681" s="1" t="s">
        <v>4789</v>
      </c>
      <c r="D681" s="21" t="b" cm="1">
        <f t="array" ref="D681">IF(OR(ISNUMBER(SEARCH({" COMEDY "," fun "," laugh ","hilarious"}," "&amp;B681:C681&amp;" "))),"Comedy",IF(OR(ISNUMBER(SEARCH({" sad "," thriller "," crime"," murder "," dark "," revenge "}," "&amp;B681:C681&amp;" "))),"thriller",IF(OR(ISNUMBER(SEARCH({" strange "," evil "," horror "," dark "," strange"}," "&amp;B681:C681&amp;" "))),"horror",IF(OR(ISNUMBER(SEARCH({" food "," kitchen "," yummy "," gourmet "," dining","bbq"}," "&amp;B681:C681&amp;" "))),"food"))))</f>
        <v>0</v>
      </c>
      <c r="E681" s="3">
        <v>57000</v>
      </c>
      <c r="F681" s="4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80"/>
        <v>15</v>
      </c>
      <c r="Q681">
        <f t="shared" si="81"/>
        <v>93.9</v>
      </c>
      <c r="R681" t="s">
        <v>8317</v>
      </c>
      <c r="S681" t="s">
        <v>8319</v>
      </c>
      <c r="T681" s="13">
        <f t="shared" si="82"/>
        <v>42556.695706018523</v>
      </c>
      <c r="U681" s="13">
        <f t="shared" si="83"/>
        <v>42616.695706018523</v>
      </c>
      <c r="V681">
        <f t="shared" si="84"/>
        <v>2016</v>
      </c>
      <c r="W681" t="str">
        <f t="shared" si="85"/>
        <v>wearables</v>
      </c>
      <c r="X681" t="str">
        <f t="shared" si="86"/>
        <v>UnderFunded</v>
      </c>
      <c r="Y681" s="12" t="b">
        <f t="shared" si="87"/>
        <v>0</v>
      </c>
    </row>
    <row r="682" spans="1:25" ht="43.2" hidden="1">
      <c r="A682">
        <v>680</v>
      </c>
      <c r="B682" s="1" t="s">
        <v>681</v>
      </c>
      <c r="C682" s="1" t="s">
        <v>4790</v>
      </c>
      <c r="D682" s="21" t="b" cm="1">
        <f t="array" ref="D682">IF(OR(ISNUMBER(SEARCH({" COMEDY "," fun "," laugh ","hilarious"}," "&amp;B682:C682&amp;" "))),"Comedy",IF(OR(ISNUMBER(SEARCH({" sad "," thriller "," crime"," murder "," dark "," revenge "}," "&amp;B682:C682&amp;" "))),"thriller",IF(OR(ISNUMBER(SEARCH({" strange "," evil "," horror "," dark "," strange"}," "&amp;B682:C682&amp;" "))),"horror",IF(OR(ISNUMBER(SEARCH({" food "," kitchen "," yummy "," gourmet "," dining","bbq"}," "&amp;B682:C682&amp;" "))),"food"))))</f>
        <v>0</v>
      </c>
      <c r="E682" s="3">
        <v>75000</v>
      </c>
      <c r="F682" s="4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80"/>
        <v>26</v>
      </c>
      <c r="Q682">
        <f t="shared" si="81"/>
        <v>150.65</v>
      </c>
      <c r="R682" t="s">
        <v>8317</v>
      </c>
      <c r="S682" t="s">
        <v>8319</v>
      </c>
      <c r="T682" s="13">
        <f t="shared" si="82"/>
        <v>41864.501516203702</v>
      </c>
      <c r="U682" s="13">
        <f t="shared" si="83"/>
        <v>41899.501516203702</v>
      </c>
      <c r="V682">
        <f t="shared" si="84"/>
        <v>2014</v>
      </c>
      <c r="W682" t="str">
        <f t="shared" si="85"/>
        <v>wearables</v>
      </c>
      <c r="X682" t="str">
        <f t="shared" si="86"/>
        <v>UnderFunded</v>
      </c>
      <c r="Y682" s="12" t="b">
        <f t="shared" si="87"/>
        <v>0</v>
      </c>
    </row>
    <row r="683" spans="1:25" ht="43.2" hidden="1">
      <c r="A683">
        <v>681</v>
      </c>
      <c r="B683" s="1" t="s">
        <v>682</v>
      </c>
      <c r="C683" s="1" t="s">
        <v>4791</v>
      </c>
      <c r="D683" s="21" t="b" cm="1">
        <f t="array" ref="D683">IF(OR(ISNUMBER(SEARCH({" COMEDY "," fun "," laugh ","hilarious"}," "&amp;B683:C683&amp;" "))),"Comedy",IF(OR(ISNUMBER(SEARCH({" sad "," thriller "," crime"," murder "," dark "," revenge "}," "&amp;B683:C683&amp;" "))),"thriller",IF(OR(ISNUMBER(SEARCH({" strange "," evil "," horror "," dark "," strange"}," "&amp;B683:C683&amp;" "))),"horror",IF(OR(ISNUMBER(SEARCH({" food "," kitchen "," yummy "," gourmet "," dining","bbq"}," "&amp;B683:C683&amp;" "))),"food"))))</f>
        <v>0</v>
      </c>
      <c r="E683" s="3">
        <v>2500</v>
      </c>
      <c r="F683" s="4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80"/>
        <v>0</v>
      </c>
      <c r="Q683">
        <f t="shared" si="81"/>
        <v>1</v>
      </c>
      <c r="R683" t="s">
        <v>8317</v>
      </c>
      <c r="S683" t="s">
        <v>8319</v>
      </c>
      <c r="T683" s="13">
        <f t="shared" si="82"/>
        <v>42639.805601851855</v>
      </c>
      <c r="U683" s="13">
        <f t="shared" si="83"/>
        <v>42669.805601851855</v>
      </c>
      <c r="V683">
        <f t="shared" si="84"/>
        <v>2016</v>
      </c>
      <c r="W683" t="str">
        <f t="shared" si="85"/>
        <v>wearables</v>
      </c>
      <c r="X683" t="str">
        <f t="shared" si="86"/>
        <v>UnderFunded</v>
      </c>
      <c r="Y683" s="12" t="b">
        <f t="shared" si="87"/>
        <v>0</v>
      </c>
    </row>
    <row r="684" spans="1:25" ht="43.2" hidden="1">
      <c r="A684">
        <v>682</v>
      </c>
      <c r="B684" s="1" t="s">
        <v>683</v>
      </c>
      <c r="C684" s="1" t="s">
        <v>4792</v>
      </c>
      <c r="D684" s="21" t="b" cm="1">
        <f t="array" ref="D684">IF(OR(ISNUMBER(SEARCH({" COMEDY "," fun "," laugh ","hilarious"}," "&amp;B684:C684&amp;" "))),"Comedy",IF(OR(ISNUMBER(SEARCH({" sad "," thriller "," crime"," murder "," dark "," revenge "}," "&amp;B684:C684&amp;" "))),"thriller",IF(OR(ISNUMBER(SEARCH({" strange "," evil "," horror "," dark "," strange"}," "&amp;B684:C684&amp;" "))),"horror",IF(OR(ISNUMBER(SEARCH({" food "," kitchen "," yummy "," gourmet "," dining","bbq"}," "&amp;B684:C684&amp;" "))),"food"))))</f>
        <v>0</v>
      </c>
      <c r="E684" s="3">
        <v>50000</v>
      </c>
      <c r="F684" s="4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80"/>
        <v>0</v>
      </c>
      <c r="Q684">
        <f t="shared" si="81"/>
        <v>13.25</v>
      </c>
      <c r="R684" t="s">
        <v>8317</v>
      </c>
      <c r="S684" t="s">
        <v>8319</v>
      </c>
      <c r="T684" s="13">
        <f t="shared" si="82"/>
        <v>42778.765300925923</v>
      </c>
      <c r="U684" s="13">
        <f t="shared" si="83"/>
        <v>42808.723634259266</v>
      </c>
      <c r="V684">
        <f t="shared" si="84"/>
        <v>2017</v>
      </c>
      <c r="W684" t="str">
        <f t="shared" si="85"/>
        <v>wearables</v>
      </c>
      <c r="X684" t="str">
        <f t="shared" si="86"/>
        <v>UnderFunded</v>
      </c>
      <c r="Y684" s="12" t="b">
        <f t="shared" si="87"/>
        <v>0</v>
      </c>
    </row>
    <row r="685" spans="1:25" ht="43.2" hidden="1">
      <c r="A685">
        <v>683</v>
      </c>
      <c r="B685" s="1" t="s">
        <v>684</v>
      </c>
      <c r="C685" s="1" t="s">
        <v>4793</v>
      </c>
      <c r="D685" s="21" t="b" cm="1">
        <f t="array" ref="D685">IF(OR(ISNUMBER(SEARCH({" COMEDY "," fun "," laugh ","hilarious"}," "&amp;B685:C685&amp;" "))),"Comedy",IF(OR(ISNUMBER(SEARCH({" sad "," thriller "," crime"," murder "," dark "," revenge "}," "&amp;B685:C685&amp;" "))),"thriller",IF(OR(ISNUMBER(SEARCH({" strange "," evil "," horror "," dark "," strange"}," "&amp;B685:C685&amp;" "))),"horror",IF(OR(ISNUMBER(SEARCH({" food "," kitchen "," yummy "," gourmet "," dining","bbq"}," "&amp;B685:C685&amp;" "))),"food"))))</f>
        <v>0</v>
      </c>
      <c r="E685" s="3">
        <v>35000</v>
      </c>
      <c r="F685" s="4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80"/>
        <v>1</v>
      </c>
      <c r="Q685">
        <f t="shared" si="81"/>
        <v>99.33</v>
      </c>
      <c r="R685" t="s">
        <v>8317</v>
      </c>
      <c r="S685" t="s">
        <v>8319</v>
      </c>
      <c r="T685" s="13">
        <f t="shared" si="82"/>
        <v>42634.900046296301</v>
      </c>
      <c r="U685" s="13">
        <f t="shared" si="83"/>
        <v>42674.900046296301</v>
      </c>
      <c r="V685">
        <f t="shared" si="84"/>
        <v>2016</v>
      </c>
      <c r="W685" t="str">
        <f t="shared" si="85"/>
        <v>wearables</v>
      </c>
      <c r="X685" t="str">
        <f t="shared" si="86"/>
        <v>UnderFunded</v>
      </c>
      <c r="Y685" s="12" t="b">
        <f t="shared" si="87"/>
        <v>0</v>
      </c>
    </row>
    <row r="686" spans="1:25" ht="28.8" hidden="1">
      <c r="A686">
        <v>684</v>
      </c>
      <c r="B686" s="1" t="s">
        <v>685</v>
      </c>
      <c r="C686" s="1" t="s">
        <v>4794</v>
      </c>
      <c r="D686" s="21" t="b" cm="1">
        <f t="array" ref="D686">IF(OR(ISNUMBER(SEARCH({" COMEDY "," fun "," laugh ","hilarious"}," "&amp;B686:C686&amp;" "))),"Comedy",IF(OR(ISNUMBER(SEARCH({" sad "," thriller "," crime"," murder "," dark "," revenge "}," "&amp;B686:C686&amp;" "))),"thriller",IF(OR(ISNUMBER(SEARCH({" strange "," evil "," horror "," dark "," strange"}," "&amp;B686:C686&amp;" "))),"horror",IF(OR(ISNUMBER(SEARCH({" food "," kitchen "," yummy "," gourmet "," dining","bbq"}," "&amp;B686:C686&amp;" "))),"food"))))</f>
        <v>0</v>
      </c>
      <c r="E686" s="3">
        <v>320000</v>
      </c>
      <c r="F686" s="4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80"/>
        <v>7</v>
      </c>
      <c r="Q686">
        <f t="shared" si="81"/>
        <v>177.39</v>
      </c>
      <c r="R686" t="s">
        <v>8317</v>
      </c>
      <c r="S686" t="s">
        <v>8319</v>
      </c>
      <c r="T686" s="13">
        <f t="shared" si="82"/>
        <v>41809.473275462966</v>
      </c>
      <c r="U686" s="13">
        <f t="shared" si="83"/>
        <v>41845.125</v>
      </c>
      <c r="V686">
        <f t="shared" si="84"/>
        <v>2014</v>
      </c>
      <c r="W686" t="str">
        <f t="shared" si="85"/>
        <v>wearables</v>
      </c>
      <c r="X686" t="str">
        <f t="shared" si="86"/>
        <v>UnderFunded</v>
      </c>
      <c r="Y686" s="12" t="b">
        <f t="shared" si="87"/>
        <v>0</v>
      </c>
    </row>
    <row r="687" spans="1:25" ht="43.2" hidden="1">
      <c r="A687">
        <v>685</v>
      </c>
      <c r="B687" s="1" t="s">
        <v>686</v>
      </c>
      <c r="C687" s="1" t="s">
        <v>4795</v>
      </c>
      <c r="D687" s="21" t="b" cm="1">
        <f t="array" ref="D687">IF(OR(ISNUMBER(SEARCH({" COMEDY "," fun "," laugh ","hilarious"}," "&amp;B687:C687&amp;" "))),"Comedy",IF(OR(ISNUMBER(SEARCH({" sad "," thriller "," crime"," murder "," dark "," revenge "}," "&amp;B687:C687&amp;" "))),"thriller",IF(OR(ISNUMBER(SEARCH({" strange "," evil "," horror "," dark "," strange"}," "&amp;B687:C687&amp;" "))),"horror",IF(OR(ISNUMBER(SEARCH({" food "," kitchen "," yummy "," gourmet "," dining","bbq"}," "&amp;B687:C687&amp;" "))),"food"))))</f>
        <v>0</v>
      </c>
      <c r="E687" s="3">
        <v>2000</v>
      </c>
      <c r="F687" s="4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80"/>
        <v>28</v>
      </c>
      <c r="Q687">
        <f t="shared" si="81"/>
        <v>55.3</v>
      </c>
      <c r="R687" t="s">
        <v>8317</v>
      </c>
      <c r="S687" t="s">
        <v>8319</v>
      </c>
      <c r="T687" s="13">
        <f t="shared" si="82"/>
        <v>41971.866574074069</v>
      </c>
      <c r="U687" s="13">
        <f t="shared" si="83"/>
        <v>42016.866574074069</v>
      </c>
      <c r="V687">
        <f t="shared" si="84"/>
        <v>2014</v>
      </c>
      <c r="W687" t="str">
        <f t="shared" si="85"/>
        <v>wearables</v>
      </c>
      <c r="X687" t="str">
        <f t="shared" si="86"/>
        <v>UnderFunded</v>
      </c>
      <c r="Y687" s="12" t="b">
        <f t="shared" si="87"/>
        <v>0</v>
      </c>
    </row>
    <row r="688" spans="1:25" ht="57.6" hidden="1">
      <c r="A688">
        <v>686</v>
      </c>
      <c r="B688" s="1" t="s">
        <v>687</v>
      </c>
      <c r="C688" s="1" t="s">
        <v>4796</v>
      </c>
      <c r="D688" s="21" t="b" cm="1">
        <f t="array" ref="D688">IF(OR(ISNUMBER(SEARCH({" COMEDY "," fun "," laugh ","hilarious"}," "&amp;B688:C688&amp;" "))),"Comedy",IF(OR(ISNUMBER(SEARCH({" sad "," thriller "," crime"," murder "," dark "," revenge "}," "&amp;B688:C688&amp;" "))),"thriller",IF(OR(ISNUMBER(SEARCH({" strange "," evil "," horror "," dark "," strange"}," "&amp;B688:C688&amp;" "))),"horror",IF(OR(ISNUMBER(SEARCH({" food "," kitchen "," yummy "," gourmet "," dining","bbq"}," "&amp;B688:C688&amp;" "))),"food"))))</f>
        <v>0</v>
      </c>
      <c r="E688" s="3">
        <v>500000</v>
      </c>
      <c r="F688" s="4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80"/>
        <v>0</v>
      </c>
      <c r="Q688">
        <f t="shared" si="81"/>
        <v>0</v>
      </c>
      <c r="R688" t="s">
        <v>8317</v>
      </c>
      <c r="S688" t="s">
        <v>8319</v>
      </c>
      <c r="T688" s="13">
        <f t="shared" si="82"/>
        <v>42189.673263888893</v>
      </c>
      <c r="U688" s="13">
        <f t="shared" si="83"/>
        <v>42219.673263888893</v>
      </c>
      <c r="V688">
        <f t="shared" si="84"/>
        <v>2015</v>
      </c>
      <c r="W688" t="str">
        <f t="shared" si="85"/>
        <v>wearables</v>
      </c>
      <c r="X688" t="str">
        <f t="shared" si="86"/>
        <v>UnderFunded</v>
      </c>
      <c r="Y688" s="12" t="b">
        <f t="shared" si="87"/>
        <v>0</v>
      </c>
    </row>
    <row r="689" spans="1:25" ht="43.2" hidden="1">
      <c r="A689">
        <v>687</v>
      </c>
      <c r="B689" s="1" t="s">
        <v>688</v>
      </c>
      <c r="C689" s="1" t="s">
        <v>4797</v>
      </c>
      <c r="D689" s="21" t="b" cm="1">
        <f t="array" ref="D689">IF(OR(ISNUMBER(SEARCH({" COMEDY "," fun "," laugh ","hilarious"}," "&amp;B689:C689&amp;" "))),"Comedy",IF(OR(ISNUMBER(SEARCH({" sad "," thriller "," crime"," murder "," dark "," revenge "}," "&amp;B689:C689&amp;" "))),"thriller",IF(OR(ISNUMBER(SEARCH({" strange "," evil "," horror "," dark "," strange"}," "&amp;B689:C689&amp;" "))),"horror",IF(OR(ISNUMBER(SEARCH({" food "," kitchen "," yummy "," gourmet "," dining","bbq"}," "&amp;B689:C689&amp;" "))),"food"))))</f>
        <v>0</v>
      </c>
      <c r="E689" s="3">
        <v>100000</v>
      </c>
      <c r="F689" s="4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80"/>
        <v>4</v>
      </c>
      <c r="Q689">
        <f t="shared" si="81"/>
        <v>591.66999999999996</v>
      </c>
      <c r="R689" t="s">
        <v>8317</v>
      </c>
      <c r="S689" t="s">
        <v>8319</v>
      </c>
      <c r="T689" s="13">
        <f t="shared" si="82"/>
        <v>42711.750613425931</v>
      </c>
      <c r="U689" s="13">
        <f t="shared" si="83"/>
        <v>42771.750613425931</v>
      </c>
      <c r="V689">
        <f t="shared" si="84"/>
        <v>2016</v>
      </c>
      <c r="W689" t="str">
        <f t="shared" si="85"/>
        <v>wearables</v>
      </c>
      <c r="X689" t="str">
        <f t="shared" si="86"/>
        <v>UnderFunded</v>
      </c>
      <c r="Y689" s="12" t="b">
        <f t="shared" si="87"/>
        <v>0</v>
      </c>
    </row>
    <row r="690" spans="1:25" ht="43.2" hidden="1">
      <c r="A690">
        <v>688</v>
      </c>
      <c r="B690" s="1" t="s">
        <v>689</v>
      </c>
      <c r="C690" s="1" t="s">
        <v>4798</v>
      </c>
      <c r="D690" s="21" t="b" cm="1">
        <f t="array" ref="D690">IF(OR(ISNUMBER(SEARCH({" COMEDY "," fun "," laugh ","hilarious"}," "&amp;B690:C690&amp;" "))),"Comedy",IF(OR(ISNUMBER(SEARCH({" sad "," thriller "," crime"," murder "," dark "," revenge "}," "&amp;B690:C690&amp;" "))),"thriller",IF(OR(ISNUMBER(SEARCH({" strange "," evil "," horror "," dark "," strange"}," "&amp;B690:C690&amp;" "))),"horror",IF(OR(ISNUMBER(SEARCH({" food "," kitchen "," yummy "," gourmet "," dining","bbq"}," "&amp;B690:C690&amp;" "))),"food"))))</f>
        <v>0</v>
      </c>
      <c r="E690" s="3">
        <v>20000</v>
      </c>
      <c r="F690" s="4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80"/>
        <v>73</v>
      </c>
      <c r="Q690">
        <f t="shared" si="81"/>
        <v>405.5</v>
      </c>
      <c r="R690" t="s">
        <v>8317</v>
      </c>
      <c r="S690" t="s">
        <v>8319</v>
      </c>
      <c r="T690" s="13">
        <f t="shared" si="82"/>
        <v>42262.104780092588</v>
      </c>
      <c r="U690" s="13">
        <f t="shared" si="83"/>
        <v>42292.104780092588</v>
      </c>
      <c r="V690">
        <f t="shared" si="84"/>
        <v>2015</v>
      </c>
      <c r="W690" t="str">
        <f t="shared" si="85"/>
        <v>wearables</v>
      </c>
      <c r="X690" t="str">
        <f t="shared" si="86"/>
        <v>UnderFunded</v>
      </c>
      <c r="Y690" s="12" t="b">
        <f t="shared" si="87"/>
        <v>0</v>
      </c>
    </row>
    <row r="691" spans="1:25" ht="43.2" hidden="1">
      <c r="A691">
        <v>689</v>
      </c>
      <c r="B691" s="1" t="s">
        <v>690</v>
      </c>
      <c r="C691" s="1" t="s">
        <v>4799</v>
      </c>
      <c r="D691" s="21" t="b" cm="1">
        <f t="array" ref="D691">IF(OR(ISNUMBER(SEARCH({" COMEDY "," fun "," laugh ","hilarious"}," "&amp;B691:C691&amp;" "))),"Comedy",IF(OR(ISNUMBER(SEARCH({" sad "," thriller "," crime"," murder "," dark "," revenge "}," "&amp;B691:C691&amp;" "))),"thriller",IF(OR(ISNUMBER(SEARCH({" strange "," evil "," horror "," dark "," strange"}," "&amp;B691:C691&amp;" "))),"horror",IF(OR(ISNUMBER(SEARCH({" food "," kitchen "," yummy "," gourmet "," dining","bbq"}," "&amp;B691:C691&amp;" "))),"food"))))</f>
        <v>0</v>
      </c>
      <c r="E691" s="3">
        <v>200000</v>
      </c>
      <c r="F691" s="4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80"/>
        <v>58</v>
      </c>
      <c r="Q691">
        <f t="shared" si="81"/>
        <v>343.15</v>
      </c>
      <c r="R691" t="s">
        <v>8317</v>
      </c>
      <c r="S691" t="s">
        <v>8319</v>
      </c>
      <c r="T691" s="13">
        <f t="shared" si="82"/>
        <v>42675.66778935185</v>
      </c>
      <c r="U691" s="13">
        <f t="shared" si="83"/>
        <v>42712.207638888889</v>
      </c>
      <c r="V691">
        <f t="shared" si="84"/>
        <v>2016</v>
      </c>
      <c r="W691" t="str">
        <f t="shared" si="85"/>
        <v>wearables</v>
      </c>
      <c r="X691" t="str">
        <f t="shared" si="86"/>
        <v>UnderFunded</v>
      </c>
      <c r="Y691" s="12" t="b">
        <f t="shared" si="87"/>
        <v>0</v>
      </c>
    </row>
    <row r="692" spans="1:25" ht="28.8" hidden="1">
      <c r="A692">
        <v>690</v>
      </c>
      <c r="B692" s="1" t="s">
        <v>691</v>
      </c>
      <c r="C692" s="1" t="s">
        <v>4800</v>
      </c>
      <c r="D692" s="21" t="b" cm="1">
        <f t="array" ref="D692">IF(OR(ISNUMBER(SEARCH({" COMEDY "," fun "," laugh ","hilarious"}," "&amp;B692:C692&amp;" "))),"Comedy",IF(OR(ISNUMBER(SEARCH({" sad "," thriller "," crime"," murder "," dark "," revenge "}," "&amp;B692:C692&amp;" "))),"thriller",IF(OR(ISNUMBER(SEARCH({" strange "," evil "," horror "," dark "," strange"}," "&amp;B692:C692&amp;" "))),"horror",IF(OR(ISNUMBER(SEARCH({" food "," kitchen "," yummy "," gourmet "," dining","bbq"}," "&amp;B692:C692&amp;" "))),"food"))))</f>
        <v>0</v>
      </c>
      <c r="E692" s="3">
        <v>20000</v>
      </c>
      <c r="F692" s="4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80"/>
        <v>12</v>
      </c>
      <c r="Q692">
        <f t="shared" si="81"/>
        <v>72.59</v>
      </c>
      <c r="R692" t="s">
        <v>8317</v>
      </c>
      <c r="S692" t="s">
        <v>8319</v>
      </c>
      <c r="T692" s="13">
        <f t="shared" si="82"/>
        <v>42579.634733796294</v>
      </c>
      <c r="U692" s="13">
        <f t="shared" si="83"/>
        <v>42622.25</v>
      </c>
      <c r="V692">
        <f t="shared" si="84"/>
        <v>2016</v>
      </c>
      <c r="W692" t="str">
        <f t="shared" si="85"/>
        <v>wearables</v>
      </c>
      <c r="X692" t="str">
        <f t="shared" si="86"/>
        <v>UnderFunded</v>
      </c>
      <c r="Y692" s="12" t="b">
        <f t="shared" si="87"/>
        <v>0</v>
      </c>
    </row>
    <row r="693" spans="1:25" ht="43.2" hidden="1">
      <c r="A693">
        <v>691</v>
      </c>
      <c r="B693" s="1" t="s">
        <v>692</v>
      </c>
      <c r="C693" s="1" t="s">
        <v>4801</v>
      </c>
      <c r="D693" s="21" t="b" cm="1">
        <f t="array" ref="D693">IF(OR(ISNUMBER(SEARCH({" COMEDY "," fun "," laugh ","hilarious"}," "&amp;B693:C693&amp;" "))),"Comedy",IF(OR(ISNUMBER(SEARCH({" sad "," thriller "," crime"," murder "," dark "," revenge "}," "&amp;B693:C693&amp;" "))),"thriller",IF(OR(ISNUMBER(SEARCH({" strange "," evil "," horror "," dark "," strange"}," "&amp;B693:C693&amp;" "))),"horror",IF(OR(ISNUMBER(SEARCH({" food "," kitchen "," yummy "," gourmet "," dining","bbq"}," "&amp;B693:C693&amp;" "))),"food"))))</f>
        <v>0</v>
      </c>
      <c r="E693" s="3">
        <v>50000</v>
      </c>
      <c r="F693" s="4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80"/>
        <v>1</v>
      </c>
      <c r="Q693">
        <f t="shared" si="81"/>
        <v>26</v>
      </c>
      <c r="R693" t="s">
        <v>8317</v>
      </c>
      <c r="S693" t="s">
        <v>8319</v>
      </c>
      <c r="T693" s="13">
        <f t="shared" si="82"/>
        <v>42158.028310185182</v>
      </c>
      <c r="U693" s="13">
        <f t="shared" si="83"/>
        <v>42186.028310185182</v>
      </c>
      <c r="V693">
        <f t="shared" si="84"/>
        <v>2015</v>
      </c>
      <c r="W693" t="str">
        <f t="shared" si="85"/>
        <v>wearables</v>
      </c>
      <c r="X693" t="str">
        <f t="shared" si="86"/>
        <v>UnderFunded</v>
      </c>
      <c r="Y693" s="12" t="b">
        <f t="shared" si="87"/>
        <v>0</v>
      </c>
    </row>
    <row r="694" spans="1:25" ht="43.2" hidden="1">
      <c r="A694">
        <v>692</v>
      </c>
      <c r="B694" s="1" t="s">
        <v>693</v>
      </c>
      <c r="C694" s="1" t="s">
        <v>4802</v>
      </c>
      <c r="D694" s="21" t="b" cm="1">
        <f t="array" ref="D694">IF(OR(ISNUMBER(SEARCH({" COMEDY "," fun "," laugh ","hilarious"}," "&amp;B694:C694&amp;" "))),"Comedy",IF(OR(ISNUMBER(SEARCH({" sad "," thriller "," crime"," murder "," dark "," revenge "}," "&amp;B694:C694&amp;" "))),"thriller",IF(OR(ISNUMBER(SEARCH({" strange "," evil "," horror "," dark "," strange"}," "&amp;B694:C694&amp;" "))),"horror",IF(OR(ISNUMBER(SEARCH({" food "," kitchen "," yummy "," gourmet "," dining","bbq"}," "&amp;B694:C694&amp;" "))),"food"))))</f>
        <v>0</v>
      </c>
      <c r="E694" s="3">
        <v>20000</v>
      </c>
      <c r="F694" s="4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80"/>
        <v>7</v>
      </c>
      <c r="Q694">
        <f t="shared" si="81"/>
        <v>6.5</v>
      </c>
      <c r="R694" t="s">
        <v>8317</v>
      </c>
      <c r="S694" t="s">
        <v>8319</v>
      </c>
      <c r="T694" s="13">
        <f t="shared" si="82"/>
        <v>42696.37572916667</v>
      </c>
      <c r="U694" s="13">
        <f t="shared" si="83"/>
        <v>42726.37572916667</v>
      </c>
      <c r="V694">
        <f t="shared" si="84"/>
        <v>2016</v>
      </c>
      <c r="W694" t="str">
        <f t="shared" si="85"/>
        <v>wearables</v>
      </c>
      <c r="X694" t="str">
        <f t="shared" si="86"/>
        <v>UnderFunded</v>
      </c>
      <c r="Y694" s="12" t="b">
        <f t="shared" si="87"/>
        <v>0</v>
      </c>
    </row>
    <row r="695" spans="1:25" ht="43.2" hidden="1">
      <c r="A695">
        <v>693</v>
      </c>
      <c r="B695" s="1" t="s">
        <v>694</v>
      </c>
      <c r="C695" s="1" t="s">
        <v>4803</v>
      </c>
      <c r="D695" s="21" t="b" cm="1">
        <f t="array" ref="D695">IF(OR(ISNUMBER(SEARCH({" COMEDY "," fun "," laugh ","hilarious"}," "&amp;B695:C695&amp;" "))),"Comedy",IF(OR(ISNUMBER(SEARCH({" sad "," thriller "," crime"," murder "," dark "," revenge "}," "&amp;B695:C695&amp;" "))),"thriller",IF(OR(ISNUMBER(SEARCH({" strange "," evil "," horror "," dark "," strange"}," "&amp;B695:C695&amp;" "))),"horror",IF(OR(ISNUMBER(SEARCH({" food "," kitchen "," yummy "," gourmet "," dining","bbq"}," "&amp;B695:C695&amp;" "))),"food"))))</f>
        <v>0</v>
      </c>
      <c r="E695" s="3">
        <v>100000</v>
      </c>
      <c r="F695" s="4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80"/>
        <v>35</v>
      </c>
      <c r="Q695">
        <f t="shared" si="81"/>
        <v>119.39</v>
      </c>
      <c r="R695" t="s">
        <v>8317</v>
      </c>
      <c r="S695" t="s">
        <v>8319</v>
      </c>
      <c r="T695" s="13">
        <f t="shared" si="82"/>
        <v>42094.808182870373</v>
      </c>
      <c r="U695" s="13">
        <f t="shared" si="83"/>
        <v>42124.808182870373</v>
      </c>
      <c r="V695">
        <f t="shared" si="84"/>
        <v>2015</v>
      </c>
      <c r="W695" t="str">
        <f t="shared" si="85"/>
        <v>wearables</v>
      </c>
      <c r="X695" t="str">
        <f t="shared" si="86"/>
        <v>UnderFunded</v>
      </c>
      <c r="Y695" s="12" t="b">
        <f t="shared" si="87"/>
        <v>0</v>
      </c>
    </row>
    <row r="696" spans="1:25" ht="43.2" hidden="1">
      <c r="A696">
        <v>694</v>
      </c>
      <c r="B696" s="1" t="s">
        <v>695</v>
      </c>
      <c r="C696" s="1" t="s">
        <v>4804</v>
      </c>
      <c r="D696" s="21" t="b" cm="1">
        <f t="array" ref="D696">IF(OR(ISNUMBER(SEARCH({" COMEDY "," fun "," laugh ","hilarious"}," "&amp;B696:C696&amp;" "))),"Comedy",IF(OR(ISNUMBER(SEARCH({" sad "," thriller "," crime"," murder "," dark "," revenge "}," "&amp;B696:C696&amp;" "))),"thriller",IF(OR(ISNUMBER(SEARCH({" strange "," evil "," horror "," dark "," strange"}," "&amp;B696:C696&amp;" "))),"horror",IF(OR(ISNUMBER(SEARCH({" food "," kitchen "," yummy "," gourmet "," dining","bbq"}," "&amp;B696:C696&amp;" "))),"food"))))</f>
        <v>0</v>
      </c>
      <c r="E696" s="3">
        <v>150000</v>
      </c>
      <c r="F696" s="4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80"/>
        <v>0</v>
      </c>
      <c r="Q696">
        <f t="shared" si="81"/>
        <v>84.29</v>
      </c>
      <c r="R696" t="s">
        <v>8317</v>
      </c>
      <c r="S696" t="s">
        <v>8319</v>
      </c>
      <c r="T696" s="13">
        <f t="shared" si="82"/>
        <v>42737.663877314815</v>
      </c>
      <c r="U696" s="13">
        <f t="shared" si="83"/>
        <v>42767.663877314815</v>
      </c>
      <c r="V696">
        <f t="shared" si="84"/>
        <v>2017</v>
      </c>
      <c r="W696" t="str">
        <f t="shared" si="85"/>
        <v>wearables</v>
      </c>
      <c r="X696" t="str">
        <f t="shared" si="86"/>
        <v>UnderFunded</v>
      </c>
      <c r="Y696" s="12" t="b">
        <f t="shared" si="87"/>
        <v>0</v>
      </c>
    </row>
    <row r="697" spans="1:25" ht="57.6" hidden="1">
      <c r="A697">
        <v>695</v>
      </c>
      <c r="B697" s="1" t="s">
        <v>696</v>
      </c>
      <c r="C697" s="1" t="s">
        <v>4805</v>
      </c>
      <c r="D697" s="21" t="b" cm="1">
        <f t="array" ref="D697">IF(OR(ISNUMBER(SEARCH({" COMEDY "," fun "," laugh ","hilarious"}," "&amp;B697:C697&amp;" "))),"Comedy",IF(OR(ISNUMBER(SEARCH({" sad "," thriller "," crime"," murder "," dark "," revenge "}," "&amp;B697:C697&amp;" "))),"thriller",IF(OR(ISNUMBER(SEARCH({" strange "," evil "," horror "," dark "," strange"}," "&amp;B697:C697&amp;" "))),"horror",IF(OR(ISNUMBER(SEARCH({" food "," kitchen "," yummy "," gourmet "," dining","bbq"}," "&amp;B697:C697&amp;" "))),"food"))))</f>
        <v>0</v>
      </c>
      <c r="E697" s="3">
        <v>60000</v>
      </c>
      <c r="F697" s="4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80"/>
        <v>1</v>
      </c>
      <c r="Q697">
        <f t="shared" si="81"/>
        <v>90.86</v>
      </c>
      <c r="R697" t="s">
        <v>8317</v>
      </c>
      <c r="S697" t="s">
        <v>8319</v>
      </c>
      <c r="T697" s="13">
        <f t="shared" si="82"/>
        <v>41913.521064814813</v>
      </c>
      <c r="U697" s="13">
        <f t="shared" si="83"/>
        <v>41943.521064814813</v>
      </c>
      <c r="V697">
        <f t="shared" si="84"/>
        <v>2014</v>
      </c>
      <c r="W697" t="str">
        <f t="shared" si="85"/>
        <v>wearables</v>
      </c>
      <c r="X697" t="str">
        <f t="shared" si="86"/>
        <v>UnderFunded</v>
      </c>
      <c r="Y697" s="12" t="b">
        <f t="shared" si="87"/>
        <v>0</v>
      </c>
    </row>
    <row r="698" spans="1:25" ht="28.8" hidden="1">
      <c r="A698">
        <v>696</v>
      </c>
      <c r="B698" s="1" t="s">
        <v>697</v>
      </c>
      <c r="C698" s="1" t="s">
        <v>4806</v>
      </c>
      <c r="D698" s="21" t="b" cm="1">
        <f t="array" ref="D698">IF(OR(ISNUMBER(SEARCH({" COMEDY "," fun "," laugh ","hilarious"}," "&amp;B698:C698&amp;" "))),"Comedy",IF(OR(ISNUMBER(SEARCH({" sad "," thriller "," crime"," murder "," dark "," revenge "}," "&amp;B698:C698&amp;" "))),"thriller",IF(OR(ISNUMBER(SEARCH({" strange "," evil "," horror "," dark "," strange"}," "&amp;B698:C698&amp;" "))),"horror",IF(OR(ISNUMBER(SEARCH({" food "," kitchen "," yummy "," gourmet "," dining","bbq"}," "&amp;B698:C698&amp;" "))),"food"))))</f>
        <v>0</v>
      </c>
      <c r="E698" s="3">
        <v>175000</v>
      </c>
      <c r="F698" s="4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80"/>
        <v>0</v>
      </c>
      <c r="Q698">
        <f t="shared" si="81"/>
        <v>1</v>
      </c>
      <c r="R698" t="s">
        <v>8317</v>
      </c>
      <c r="S698" t="s">
        <v>8319</v>
      </c>
      <c r="T698" s="13">
        <f t="shared" si="82"/>
        <v>41815.927106481482</v>
      </c>
      <c r="U698" s="13">
        <f t="shared" si="83"/>
        <v>41845.927106481482</v>
      </c>
      <c r="V698">
        <f t="shared" si="84"/>
        <v>2014</v>
      </c>
      <c r="W698" t="str">
        <f t="shared" si="85"/>
        <v>wearables</v>
      </c>
      <c r="X698" t="str">
        <f t="shared" si="86"/>
        <v>UnderFunded</v>
      </c>
      <c r="Y698" s="12" t="b">
        <f t="shared" si="87"/>
        <v>0</v>
      </c>
    </row>
    <row r="699" spans="1:25" ht="43.2" hidden="1">
      <c r="A699">
        <v>697</v>
      </c>
      <c r="B699" s="1" t="s">
        <v>698</v>
      </c>
      <c r="C699" s="1" t="s">
        <v>4807</v>
      </c>
      <c r="D699" s="21" t="b" cm="1">
        <f t="array" ref="D699">IF(OR(ISNUMBER(SEARCH({" COMEDY "," fun "," laugh ","hilarious"}," "&amp;B699:C699&amp;" "))),"Comedy",IF(OR(ISNUMBER(SEARCH({" sad "," thriller "," crime"," murder "," dark "," revenge "}," "&amp;B699:C699&amp;" "))),"thriller",IF(OR(ISNUMBER(SEARCH({" strange "," evil "," horror "," dark "," strange"}," "&amp;B699:C699&amp;" "))),"horror",IF(OR(ISNUMBER(SEARCH({" food "," kitchen "," yummy "," gourmet "," dining","bbq"}," "&amp;B699:C699&amp;" "))),"food"))))</f>
        <v>0</v>
      </c>
      <c r="E699" s="3">
        <v>5000</v>
      </c>
      <c r="F699" s="4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80"/>
        <v>46</v>
      </c>
      <c r="Q699">
        <f t="shared" si="81"/>
        <v>20.34</v>
      </c>
      <c r="R699" t="s">
        <v>8317</v>
      </c>
      <c r="S699" t="s">
        <v>8319</v>
      </c>
      <c r="T699" s="13">
        <f t="shared" si="82"/>
        <v>42388.523020833338</v>
      </c>
      <c r="U699" s="13">
        <f t="shared" si="83"/>
        <v>42403.523020833338</v>
      </c>
      <c r="V699">
        <f t="shared" si="84"/>
        <v>2016</v>
      </c>
      <c r="W699" t="str">
        <f t="shared" si="85"/>
        <v>wearables</v>
      </c>
      <c r="X699" t="str">
        <f t="shared" si="86"/>
        <v>UnderFunded</v>
      </c>
      <c r="Y699" s="12" t="b">
        <f t="shared" si="87"/>
        <v>0</v>
      </c>
    </row>
    <row r="700" spans="1:25" ht="43.2" hidden="1">
      <c r="A700">
        <v>698</v>
      </c>
      <c r="B700" s="1" t="s">
        <v>699</v>
      </c>
      <c r="C700" s="1" t="s">
        <v>4808</v>
      </c>
      <c r="D700" s="21" t="b" cm="1">
        <f t="array" ref="D700">IF(OR(ISNUMBER(SEARCH({" COMEDY "," fun "," laugh ","hilarious"}," "&amp;B700:C700&amp;" "))),"Comedy",IF(OR(ISNUMBER(SEARCH({" sad "," thriller "," crime"," murder "," dark "," revenge "}," "&amp;B700:C700&amp;" "))),"thriller",IF(OR(ISNUMBER(SEARCH({" strange "," evil "," horror "," dark "," strange"}," "&amp;B700:C700&amp;" "))),"horror",IF(OR(ISNUMBER(SEARCH({" food "," kitchen "," yummy "," gourmet "," dining","bbq"}," "&amp;B700:C700&amp;" "))),"food"))))</f>
        <v>0</v>
      </c>
      <c r="E700" s="3">
        <v>100000</v>
      </c>
      <c r="F700" s="4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80"/>
        <v>15</v>
      </c>
      <c r="Q700">
        <f t="shared" si="81"/>
        <v>530.69000000000005</v>
      </c>
      <c r="R700" t="s">
        <v>8317</v>
      </c>
      <c r="S700" t="s">
        <v>8319</v>
      </c>
      <c r="T700" s="13">
        <f t="shared" si="82"/>
        <v>41866.931076388886</v>
      </c>
      <c r="U700" s="13">
        <f t="shared" si="83"/>
        <v>41900.083333333336</v>
      </c>
      <c r="V700">
        <f t="shared" si="84"/>
        <v>2014</v>
      </c>
      <c r="W700" t="str">
        <f t="shared" si="85"/>
        <v>wearables</v>
      </c>
      <c r="X700" t="str">
        <f t="shared" si="86"/>
        <v>UnderFunded</v>
      </c>
      <c r="Y700" s="12" t="b">
        <f t="shared" si="87"/>
        <v>0</v>
      </c>
    </row>
    <row r="701" spans="1:25" ht="43.2" hidden="1">
      <c r="A701">
        <v>699</v>
      </c>
      <c r="B701" s="1" t="s">
        <v>700</v>
      </c>
      <c r="C701" s="1" t="s">
        <v>4809</v>
      </c>
      <c r="D701" s="21" t="b" cm="1">
        <f t="array" ref="D701">IF(OR(ISNUMBER(SEARCH({" COMEDY "," fun "," laugh ","hilarious"}," "&amp;B701:C701&amp;" "))),"Comedy",IF(OR(ISNUMBER(SEARCH({" sad "," thriller "," crime"," murder "," dark "," revenge "}," "&amp;B701:C701&amp;" "))),"thriller",IF(OR(ISNUMBER(SEARCH({" strange "," evil "," horror "," dark "," strange"}," "&amp;B701:C701&amp;" "))),"horror",IF(OR(ISNUMBER(SEARCH({" food "," kitchen "," yummy "," gourmet "," dining","bbq"}," "&amp;B701:C701&amp;" "))),"food"))))</f>
        <v>0</v>
      </c>
      <c r="E701" s="3">
        <v>130000</v>
      </c>
      <c r="F701" s="4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80"/>
        <v>82</v>
      </c>
      <c r="Q701">
        <f t="shared" si="81"/>
        <v>120.39</v>
      </c>
      <c r="R701" t="s">
        <v>8317</v>
      </c>
      <c r="S701" t="s">
        <v>8319</v>
      </c>
      <c r="T701" s="13">
        <f t="shared" si="82"/>
        <v>41563.485509259262</v>
      </c>
      <c r="U701" s="13">
        <f t="shared" si="83"/>
        <v>41600.666666666664</v>
      </c>
      <c r="V701">
        <f t="shared" si="84"/>
        <v>2013</v>
      </c>
      <c r="W701" t="str">
        <f t="shared" si="85"/>
        <v>wearables</v>
      </c>
      <c r="X701" t="str">
        <f t="shared" si="86"/>
        <v>UnderFunded</v>
      </c>
      <c r="Y701" s="12" t="b">
        <f t="shared" si="87"/>
        <v>0</v>
      </c>
    </row>
    <row r="702" spans="1:25" ht="43.2" hidden="1">
      <c r="A702">
        <v>700</v>
      </c>
      <c r="B702" s="1" t="s">
        <v>701</v>
      </c>
      <c r="C702" s="1" t="s">
        <v>4810</v>
      </c>
      <c r="D702" s="21" t="b" cm="1">
        <f t="array" ref="D702">IF(OR(ISNUMBER(SEARCH({" COMEDY "," fun "," laugh ","hilarious"}," "&amp;B702:C702&amp;" "))),"Comedy",IF(OR(ISNUMBER(SEARCH({" sad "," thriller "," crime"," murder "," dark "," revenge "}," "&amp;B702:C702&amp;" "))),"thriller",IF(OR(ISNUMBER(SEARCH({" strange "," evil "," horror "," dark "," strange"}," "&amp;B702:C702&amp;" "))),"horror",IF(OR(ISNUMBER(SEARCH({" food "," kitchen "," yummy "," gourmet "," dining","bbq"}," "&amp;B702:C702&amp;" "))),"food"))))</f>
        <v>0</v>
      </c>
      <c r="E702" s="3">
        <v>15000</v>
      </c>
      <c r="F702" s="4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80"/>
        <v>3</v>
      </c>
      <c r="Q702">
        <f t="shared" si="81"/>
        <v>13</v>
      </c>
      <c r="R702" t="s">
        <v>8317</v>
      </c>
      <c r="S702" t="s">
        <v>8319</v>
      </c>
      <c r="T702" s="13">
        <f t="shared" si="82"/>
        <v>42715.688437500001</v>
      </c>
      <c r="U702" s="13">
        <f t="shared" si="83"/>
        <v>42745.688437500001</v>
      </c>
      <c r="V702">
        <f t="shared" si="84"/>
        <v>2016</v>
      </c>
      <c r="W702" t="str">
        <f t="shared" si="85"/>
        <v>wearables</v>
      </c>
      <c r="X702" t="str">
        <f t="shared" si="86"/>
        <v>UnderFunded</v>
      </c>
      <c r="Y702" s="12" t="b">
        <f t="shared" si="87"/>
        <v>0</v>
      </c>
    </row>
    <row r="703" spans="1:25" ht="43.2" hidden="1">
      <c r="A703">
        <v>701</v>
      </c>
      <c r="B703" s="1" t="s">
        <v>702</v>
      </c>
      <c r="C703" s="1" t="s">
        <v>4811</v>
      </c>
      <c r="D703" s="21" t="b" cm="1">
        <f t="array" ref="D703">IF(OR(ISNUMBER(SEARCH({" COMEDY "," fun "," laugh ","hilarious"}," "&amp;B703:C703&amp;" "))),"Comedy",IF(OR(ISNUMBER(SEARCH({" sad "," thriller "," crime"," murder "," dark "," revenge "}," "&amp;B703:C703&amp;" "))),"thriller",IF(OR(ISNUMBER(SEARCH({" strange "," evil "," horror "," dark "," strange"}," "&amp;B703:C703&amp;" "))),"horror",IF(OR(ISNUMBER(SEARCH({" food "," kitchen "," yummy "," gourmet "," dining","bbq"}," "&amp;B703:C703&amp;" "))),"food"))))</f>
        <v>0</v>
      </c>
      <c r="E703" s="3">
        <v>23000</v>
      </c>
      <c r="F703" s="4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80"/>
        <v>27</v>
      </c>
      <c r="Q703">
        <f t="shared" si="81"/>
        <v>291.33</v>
      </c>
      <c r="R703" t="s">
        <v>8317</v>
      </c>
      <c r="S703" t="s">
        <v>8319</v>
      </c>
      <c r="T703" s="13">
        <f t="shared" si="82"/>
        <v>41813.662962962961</v>
      </c>
      <c r="U703" s="13">
        <f t="shared" si="83"/>
        <v>41843.662962962961</v>
      </c>
      <c r="V703">
        <f t="shared" si="84"/>
        <v>2014</v>
      </c>
      <c r="W703" t="str">
        <f t="shared" si="85"/>
        <v>wearables</v>
      </c>
      <c r="X703" t="str">
        <f t="shared" si="86"/>
        <v>UnderFunded</v>
      </c>
      <c r="Y703" s="12" t="b">
        <f t="shared" si="87"/>
        <v>0</v>
      </c>
    </row>
    <row r="704" spans="1:25" ht="43.2" hidden="1">
      <c r="A704">
        <v>702</v>
      </c>
      <c r="B704" s="1" t="s">
        <v>703</v>
      </c>
      <c r="C704" s="1" t="s">
        <v>4812</v>
      </c>
      <c r="D704" s="21" t="b" cm="1">
        <f t="array" ref="D704">IF(OR(ISNUMBER(SEARCH({" COMEDY "," fun "," laugh ","hilarious"}," "&amp;B704:C704&amp;" "))),"Comedy",IF(OR(ISNUMBER(SEARCH({" sad "," thriller "," crime"," murder "," dark "," revenge "}," "&amp;B704:C704&amp;" "))),"thriller",IF(OR(ISNUMBER(SEARCH({" strange "," evil "," horror "," dark "," strange"}," "&amp;B704:C704&amp;" "))),"horror",IF(OR(ISNUMBER(SEARCH({" food "," kitchen "," yummy "," gourmet "," dining","bbq"}," "&amp;B704:C704&amp;" "))),"food"))))</f>
        <v>0</v>
      </c>
      <c r="E704" s="3">
        <v>15000</v>
      </c>
      <c r="F704" s="4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80"/>
        <v>31</v>
      </c>
      <c r="Q704">
        <f t="shared" si="81"/>
        <v>124.92</v>
      </c>
      <c r="R704" t="s">
        <v>8317</v>
      </c>
      <c r="S704" t="s">
        <v>8319</v>
      </c>
      <c r="T704" s="13">
        <f t="shared" si="82"/>
        <v>42668.726701388892</v>
      </c>
      <c r="U704" s="13">
        <f t="shared" si="83"/>
        <v>42698.768368055549</v>
      </c>
      <c r="V704">
        <f t="shared" si="84"/>
        <v>2016</v>
      </c>
      <c r="W704" t="str">
        <f t="shared" si="85"/>
        <v>wearables</v>
      </c>
      <c r="X704" t="str">
        <f t="shared" si="86"/>
        <v>UnderFunded</v>
      </c>
      <c r="Y704" s="12" t="b">
        <f t="shared" si="87"/>
        <v>0</v>
      </c>
    </row>
    <row r="705" spans="1:25" ht="43.2" hidden="1">
      <c r="A705">
        <v>703</v>
      </c>
      <c r="B705" s="1" t="s">
        <v>704</v>
      </c>
      <c r="C705" s="1" t="s">
        <v>4813</v>
      </c>
      <c r="D705" s="21" t="b" cm="1">
        <f t="array" ref="D705">IF(OR(ISNUMBER(SEARCH({" COMEDY "," fun "," laugh ","hilarious"}," "&amp;B705:C705&amp;" "))),"Comedy",IF(OR(ISNUMBER(SEARCH({" sad "," thriller "," crime"," murder "," dark "," revenge "}," "&amp;B705:C705&amp;" "))),"thriller",IF(OR(ISNUMBER(SEARCH({" strange "," evil "," horror "," dark "," strange"}," "&amp;B705:C705&amp;" "))),"horror",IF(OR(ISNUMBER(SEARCH({" food "," kitchen "," yummy "," gourmet "," dining","bbq"}," "&amp;B705:C705&amp;" "))),"food"))))</f>
        <v>0</v>
      </c>
      <c r="E705" s="3">
        <v>15000</v>
      </c>
      <c r="F705" s="4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80"/>
        <v>6</v>
      </c>
      <c r="Q705">
        <f t="shared" si="81"/>
        <v>119.57</v>
      </c>
      <c r="R705" t="s">
        <v>8317</v>
      </c>
      <c r="S705" t="s">
        <v>8319</v>
      </c>
      <c r="T705" s="13">
        <f t="shared" si="82"/>
        <v>42711.950798611113</v>
      </c>
      <c r="U705" s="13">
        <f t="shared" si="83"/>
        <v>42766.98055555555</v>
      </c>
      <c r="V705">
        <f t="shared" si="84"/>
        <v>2016</v>
      </c>
      <c r="W705" t="str">
        <f t="shared" si="85"/>
        <v>wearables</v>
      </c>
      <c r="X705" t="str">
        <f t="shared" si="86"/>
        <v>UnderFunded</v>
      </c>
      <c r="Y705" s="12" t="b">
        <f t="shared" si="87"/>
        <v>0</v>
      </c>
    </row>
    <row r="706" spans="1:25" ht="43.2" hidden="1">
      <c r="A706">
        <v>704</v>
      </c>
      <c r="B706" s="1" t="s">
        <v>705</v>
      </c>
      <c r="C706" s="1" t="s">
        <v>4814</v>
      </c>
      <c r="D706" s="21" t="b" cm="1">
        <f t="array" ref="D706">IF(OR(ISNUMBER(SEARCH({" COMEDY "," fun "," laugh ","hilarious"}," "&amp;B706:C706&amp;" "))),"Comedy",IF(OR(ISNUMBER(SEARCH({" sad "," thriller "," crime"," murder "," dark "," revenge "}," "&amp;B706:C706&amp;" "))),"thriller",IF(OR(ISNUMBER(SEARCH({" strange "," evil "," horror "," dark "," strange"}," "&amp;B706:C706&amp;" "))),"horror",IF(OR(ISNUMBER(SEARCH({" food "," kitchen "," yummy "," gourmet "," dining","bbq"}," "&amp;B706:C706&amp;" "))),"food"))))</f>
        <v>0</v>
      </c>
      <c r="E706" s="3">
        <v>55000</v>
      </c>
      <c r="F706" s="4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80"/>
        <v>1</v>
      </c>
      <c r="Q706">
        <f t="shared" si="81"/>
        <v>120.25</v>
      </c>
      <c r="R706" t="s">
        <v>8317</v>
      </c>
      <c r="S706" t="s">
        <v>8319</v>
      </c>
      <c r="T706" s="13">
        <f t="shared" si="82"/>
        <v>42726.192916666667</v>
      </c>
      <c r="U706" s="13">
        <f t="shared" si="83"/>
        <v>42786.192916666667</v>
      </c>
      <c r="V706">
        <f t="shared" si="84"/>
        <v>2016</v>
      </c>
      <c r="W706" t="str">
        <f t="shared" si="85"/>
        <v>wearables</v>
      </c>
      <c r="X706" t="str">
        <f t="shared" si="86"/>
        <v>UnderFunded</v>
      </c>
      <c r="Y706" s="12" t="b">
        <f t="shared" si="87"/>
        <v>0</v>
      </c>
    </row>
    <row r="707" spans="1:25" ht="28.8" hidden="1">
      <c r="A707">
        <v>705</v>
      </c>
      <c r="B707" s="1" t="s">
        <v>706</v>
      </c>
      <c r="C707" s="1" t="s">
        <v>4815</v>
      </c>
      <c r="D707" s="21" t="b" cm="1">
        <f t="array" ref="D707">IF(OR(ISNUMBER(SEARCH({" COMEDY "," fun "," laugh ","hilarious"}," "&amp;B707:C707&amp;" "))),"Comedy",IF(OR(ISNUMBER(SEARCH({" sad "," thriller "," crime"," murder "," dark "," revenge "}," "&amp;B707:C707&amp;" "))),"thriller",IF(OR(ISNUMBER(SEARCH({" strange "," evil "," horror "," dark "," strange"}," "&amp;B707:C707&amp;" "))),"horror",IF(OR(ISNUMBER(SEARCH({" food "," kitchen "," yummy "," gourmet "," dining","bbq"}," "&amp;B707:C707&amp;" "))),"food"))))</f>
        <v>0</v>
      </c>
      <c r="E707" s="3">
        <v>100000</v>
      </c>
      <c r="F707" s="4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88">IFERROR(ROUND((F707/E707)*100,0),0)</f>
        <v>1</v>
      </c>
      <c r="Q707">
        <f t="shared" ref="Q707:Q770" si="89">IFERROR(ROUND(F707/M707,2),0)</f>
        <v>195.4</v>
      </c>
      <c r="R707" t="s">
        <v>8317</v>
      </c>
      <c r="S707" t="s">
        <v>8319</v>
      </c>
      <c r="T707" s="13">
        <f t="shared" ref="T707:T770" si="90">(((K707/60)/60)/24)+DATE(1970,1,1)</f>
        <v>42726.491643518515</v>
      </c>
      <c r="U707" s="13">
        <f t="shared" ref="U707:U770" si="91">(((J707/60)/60)/24)+DATE(1970,1,1)</f>
        <v>42756.491643518515</v>
      </c>
      <c r="V707">
        <f t="shared" ref="V707:V770" si="92">YEAR(T707)</f>
        <v>2016</v>
      </c>
      <c r="W707" t="str">
        <f t="shared" ref="W707:W770" si="93">IF(OR(S707="musical","space"),"Musical and Spaces",S707)</f>
        <v>wearables</v>
      </c>
      <c r="X707" t="str">
        <f t="shared" ref="X707:X770" si="94">IF(P707-100&gt;0,"ExceededGoal","UnderFunded")</f>
        <v>UnderFunded</v>
      </c>
      <c r="Y707" s="12" t="b">
        <f t="shared" ref="Y707:Y770" si="95">IFERROR(IF(R707="theater",ROUND(F707/M707,2)),0)</f>
        <v>0</v>
      </c>
    </row>
    <row r="708" spans="1:25" ht="43.2" hidden="1">
      <c r="A708">
        <v>706</v>
      </c>
      <c r="B708" s="1" t="s">
        <v>707</v>
      </c>
      <c r="C708" s="1" t="s">
        <v>4816</v>
      </c>
      <c r="D708" s="21" t="b" cm="1">
        <f t="array" ref="D708">IF(OR(ISNUMBER(SEARCH({" COMEDY "," fun "," laugh ","hilarious"}," "&amp;B708:C708&amp;" "))),"Comedy",IF(OR(ISNUMBER(SEARCH({" sad "," thriller "," crime"," murder "," dark "," revenge "}," "&amp;B708:C708&amp;" "))),"thriller",IF(OR(ISNUMBER(SEARCH({" strange "," evil "," horror "," dark "," strange"}," "&amp;B708:C708&amp;" "))),"horror",IF(OR(ISNUMBER(SEARCH({" food "," kitchen "," yummy "," gourmet "," dining","bbq"}," "&amp;B708:C708&amp;" "))),"food"))))</f>
        <v>0</v>
      </c>
      <c r="E708" s="3">
        <v>100000</v>
      </c>
      <c r="F708" s="4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88"/>
        <v>0</v>
      </c>
      <c r="Q708">
        <f t="shared" si="89"/>
        <v>0</v>
      </c>
      <c r="R708" t="s">
        <v>8317</v>
      </c>
      <c r="S708" t="s">
        <v>8319</v>
      </c>
      <c r="T708" s="13">
        <f t="shared" si="90"/>
        <v>42676.995173611111</v>
      </c>
      <c r="U708" s="13">
        <f t="shared" si="91"/>
        <v>42718.777083333334</v>
      </c>
      <c r="V708">
        <f t="shared" si="92"/>
        <v>2016</v>
      </c>
      <c r="W708" t="str">
        <f t="shared" si="93"/>
        <v>wearables</v>
      </c>
      <c r="X708" t="str">
        <f t="shared" si="94"/>
        <v>UnderFunded</v>
      </c>
      <c r="Y708" s="12" t="b">
        <f t="shared" si="95"/>
        <v>0</v>
      </c>
    </row>
    <row r="709" spans="1:25" ht="43.2" hidden="1">
      <c r="A709">
        <v>707</v>
      </c>
      <c r="B709" s="1" t="s">
        <v>708</v>
      </c>
      <c r="C709" s="1" t="s">
        <v>4817</v>
      </c>
      <c r="D709" s="21" t="b" cm="1">
        <f t="array" ref="D709">IF(OR(ISNUMBER(SEARCH({" COMEDY "," fun "," laugh ","hilarious"}," "&amp;B709:C709&amp;" "))),"Comedy",IF(OR(ISNUMBER(SEARCH({" sad "," thriller "," crime"," murder "," dark "," revenge "}," "&amp;B709:C709&amp;" "))),"thriller",IF(OR(ISNUMBER(SEARCH({" strange "," evil "," horror "," dark "," strange"}," "&amp;B709:C709&amp;" "))),"horror",IF(OR(ISNUMBER(SEARCH({" food "," kitchen "," yummy "," gourmet "," dining","bbq"}," "&amp;B709:C709&amp;" "))),"food"))))</f>
        <v>0</v>
      </c>
      <c r="E709" s="3">
        <v>68000</v>
      </c>
      <c r="F709" s="4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88"/>
        <v>79</v>
      </c>
      <c r="Q709">
        <f t="shared" si="89"/>
        <v>117.7</v>
      </c>
      <c r="R709" t="s">
        <v>8317</v>
      </c>
      <c r="S709" t="s">
        <v>8319</v>
      </c>
      <c r="T709" s="13">
        <f t="shared" si="90"/>
        <v>42696.663506944446</v>
      </c>
      <c r="U709" s="13">
        <f t="shared" si="91"/>
        <v>42736.663506944446</v>
      </c>
      <c r="V709">
        <f t="shared" si="92"/>
        <v>2016</v>
      </c>
      <c r="W709" t="str">
        <f t="shared" si="93"/>
        <v>wearables</v>
      </c>
      <c r="X709" t="str">
        <f t="shared" si="94"/>
        <v>UnderFunded</v>
      </c>
      <c r="Y709" s="12" t="b">
        <f t="shared" si="95"/>
        <v>0</v>
      </c>
    </row>
    <row r="710" spans="1:25" ht="43.2" hidden="1">
      <c r="A710">
        <v>708</v>
      </c>
      <c r="B710" s="1" t="s">
        <v>709</v>
      </c>
      <c r="C710" s="1" t="s">
        <v>4818</v>
      </c>
      <c r="D710" s="21" t="b" cm="1">
        <f t="array" ref="D710">IF(OR(ISNUMBER(SEARCH({" COMEDY "," fun "," laugh ","hilarious"}," "&amp;B710:C710&amp;" "))),"Comedy",IF(OR(ISNUMBER(SEARCH({" sad "," thriller "," crime"," murder "," dark "," revenge "}," "&amp;B710:C710&amp;" "))),"thriller",IF(OR(ISNUMBER(SEARCH({" strange "," evil "," horror "," dark "," strange"}," "&amp;B710:C710&amp;" "))),"horror",IF(OR(ISNUMBER(SEARCH({" food "," kitchen "," yummy "," gourmet "," dining","bbq"}," "&amp;B710:C710&amp;" "))),"food"))))</f>
        <v>0</v>
      </c>
      <c r="E710" s="3">
        <v>40000</v>
      </c>
      <c r="F710" s="4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88"/>
        <v>22</v>
      </c>
      <c r="Q710">
        <f t="shared" si="89"/>
        <v>23.95</v>
      </c>
      <c r="R710" t="s">
        <v>8317</v>
      </c>
      <c r="S710" t="s">
        <v>8319</v>
      </c>
      <c r="T710" s="13">
        <f t="shared" si="90"/>
        <v>41835.581018518518</v>
      </c>
      <c r="U710" s="13">
        <f t="shared" si="91"/>
        <v>41895.581018518518</v>
      </c>
      <c r="V710">
        <f t="shared" si="92"/>
        <v>2014</v>
      </c>
      <c r="W710" t="str">
        <f t="shared" si="93"/>
        <v>wearables</v>
      </c>
      <c r="X710" t="str">
        <f t="shared" si="94"/>
        <v>UnderFunded</v>
      </c>
      <c r="Y710" s="12" t="b">
        <f t="shared" si="95"/>
        <v>0</v>
      </c>
    </row>
    <row r="711" spans="1:25" ht="28.8" hidden="1">
      <c r="A711">
        <v>709</v>
      </c>
      <c r="B711" s="1" t="s">
        <v>710</v>
      </c>
      <c r="C711" s="1" t="s">
        <v>4819</v>
      </c>
      <c r="D711" s="21" t="b" cm="1">
        <f t="array" ref="D711">IF(OR(ISNUMBER(SEARCH({" COMEDY "," fun "," laugh ","hilarious"}," "&amp;B711:C711&amp;" "))),"Comedy",IF(OR(ISNUMBER(SEARCH({" sad "," thriller "," crime"," murder "," dark "," revenge "}," "&amp;B711:C711&amp;" "))),"thriller",IF(OR(ISNUMBER(SEARCH({" strange "," evil "," horror "," dark "," strange"}," "&amp;B711:C711&amp;" "))),"horror",IF(OR(ISNUMBER(SEARCH({" food "," kitchen "," yummy "," gourmet "," dining","bbq"}," "&amp;B711:C711&amp;" "))),"food"))))</f>
        <v>0</v>
      </c>
      <c r="E711" s="3">
        <v>15000</v>
      </c>
      <c r="F711" s="4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88"/>
        <v>0</v>
      </c>
      <c r="Q711">
        <f t="shared" si="89"/>
        <v>30.5</v>
      </c>
      <c r="R711" t="s">
        <v>8317</v>
      </c>
      <c r="S711" t="s">
        <v>8319</v>
      </c>
      <c r="T711" s="13">
        <f t="shared" si="90"/>
        <v>41948.041192129633</v>
      </c>
      <c r="U711" s="13">
        <f t="shared" si="91"/>
        <v>41978.041192129633</v>
      </c>
      <c r="V711">
        <f t="shared" si="92"/>
        <v>2014</v>
      </c>
      <c r="W711" t="str">
        <f t="shared" si="93"/>
        <v>wearables</v>
      </c>
      <c r="X711" t="str">
        <f t="shared" si="94"/>
        <v>UnderFunded</v>
      </c>
      <c r="Y711" s="12" t="b">
        <f t="shared" si="95"/>
        <v>0</v>
      </c>
    </row>
    <row r="712" spans="1:25" ht="28.8" hidden="1">
      <c r="A712">
        <v>710</v>
      </c>
      <c r="B712" s="1" t="s">
        <v>711</v>
      </c>
      <c r="C712" s="1" t="s">
        <v>4820</v>
      </c>
      <c r="D712" s="21" t="b" cm="1">
        <f t="array" ref="D712">IF(OR(ISNUMBER(SEARCH({" COMEDY "," fun "," laugh ","hilarious"}," "&amp;B712:C712&amp;" "))),"Comedy",IF(OR(ISNUMBER(SEARCH({" sad "," thriller "," crime"," murder "," dark "," revenge "}," "&amp;B712:C712&amp;" "))),"thriller",IF(OR(ISNUMBER(SEARCH({" strange "," evil "," horror "," dark "," strange"}," "&amp;B712:C712&amp;" "))),"horror",IF(OR(ISNUMBER(SEARCH({" food "," kitchen "," yummy "," gourmet "," dining","bbq"}," "&amp;B712:C712&amp;" "))),"food"))))</f>
        <v>0</v>
      </c>
      <c r="E712" s="3">
        <v>1200</v>
      </c>
      <c r="F712" s="4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88"/>
        <v>0</v>
      </c>
      <c r="Q712">
        <f t="shared" si="89"/>
        <v>0</v>
      </c>
      <c r="R712" t="s">
        <v>8317</v>
      </c>
      <c r="S712" t="s">
        <v>8319</v>
      </c>
      <c r="T712" s="13">
        <f t="shared" si="90"/>
        <v>41837.984976851854</v>
      </c>
      <c r="U712" s="13">
        <f t="shared" si="91"/>
        <v>41871.030555555553</v>
      </c>
      <c r="V712">
        <f t="shared" si="92"/>
        <v>2014</v>
      </c>
      <c r="W712" t="str">
        <f t="shared" si="93"/>
        <v>wearables</v>
      </c>
      <c r="X712" t="str">
        <f t="shared" si="94"/>
        <v>UnderFunded</v>
      </c>
      <c r="Y712" s="12" t="b">
        <f t="shared" si="95"/>
        <v>0</v>
      </c>
    </row>
    <row r="713" spans="1:25" ht="57.6" hidden="1">
      <c r="A713">
        <v>711</v>
      </c>
      <c r="B713" s="1" t="s">
        <v>712</v>
      </c>
      <c r="C713" s="1" t="s">
        <v>4821</v>
      </c>
      <c r="D713" s="21" t="b" cm="1">
        <f t="array" ref="D713">IF(OR(ISNUMBER(SEARCH({" COMEDY "," fun "," laugh ","hilarious"}," "&amp;B713:C713&amp;" "))),"Comedy",IF(OR(ISNUMBER(SEARCH({" sad "," thriller "," crime"," murder "," dark "," revenge "}," "&amp;B713:C713&amp;" "))),"thriller",IF(OR(ISNUMBER(SEARCH({" strange "," evil "," horror "," dark "," strange"}," "&amp;B713:C713&amp;" "))),"horror",IF(OR(ISNUMBER(SEARCH({" food "," kitchen "," yummy "," gourmet "," dining","bbq"}," "&amp;B713:C713&amp;" "))),"food"))))</f>
        <v>0</v>
      </c>
      <c r="E713" s="3">
        <v>100000</v>
      </c>
      <c r="F713" s="4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88"/>
        <v>34</v>
      </c>
      <c r="Q713">
        <f t="shared" si="89"/>
        <v>99.97</v>
      </c>
      <c r="R713" t="s">
        <v>8317</v>
      </c>
      <c r="S713" t="s">
        <v>8319</v>
      </c>
      <c r="T713" s="13">
        <f t="shared" si="90"/>
        <v>42678.459120370375</v>
      </c>
      <c r="U713" s="13">
        <f t="shared" si="91"/>
        <v>42718.500787037032</v>
      </c>
      <c r="V713">
        <f t="shared" si="92"/>
        <v>2016</v>
      </c>
      <c r="W713" t="str">
        <f t="shared" si="93"/>
        <v>wearables</v>
      </c>
      <c r="X713" t="str">
        <f t="shared" si="94"/>
        <v>UnderFunded</v>
      </c>
      <c r="Y713" s="12" t="b">
        <f t="shared" si="95"/>
        <v>0</v>
      </c>
    </row>
    <row r="714" spans="1:25" ht="57.6" hidden="1">
      <c r="A714">
        <v>712</v>
      </c>
      <c r="B714" s="1" t="s">
        <v>713</v>
      </c>
      <c r="C714" s="1" t="s">
        <v>4822</v>
      </c>
      <c r="D714" s="21" t="b" cm="1">
        <f t="array" ref="D714">IF(OR(ISNUMBER(SEARCH({" COMEDY "," fun "," laugh ","hilarious"}," "&amp;B714:C714&amp;" "))),"Comedy",IF(OR(ISNUMBER(SEARCH({" sad "," thriller "," crime"," murder "," dark "," revenge "}," "&amp;B714:C714&amp;" "))),"thriller",IF(OR(ISNUMBER(SEARCH({" strange "," evil "," horror "," dark "," strange"}," "&amp;B714:C714&amp;" "))),"horror",IF(OR(ISNUMBER(SEARCH({" food "," kitchen "," yummy "," gourmet "," dining","bbq"}," "&amp;B714:C714&amp;" "))),"food"))))</f>
        <v>0</v>
      </c>
      <c r="E714" s="3">
        <v>48500</v>
      </c>
      <c r="F714" s="4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88"/>
        <v>0</v>
      </c>
      <c r="Q714">
        <f t="shared" si="89"/>
        <v>26.25</v>
      </c>
      <c r="R714" t="s">
        <v>8317</v>
      </c>
      <c r="S714" t="s">
        <v>8319</v>
      </c>
      <c r="T714" s="13">
        <f t="shared" si="90"/>
        <v>42384.680925925932</v>
      </c>
      <c r="U714" s="13">
        <f t="shared" si="91"/>
        <v>42414.680925925932</v>
      </c>
      <c r="V714">
        <f t="shared" si="92"/>
        <v>2016</v>
      </c>
      <c r="W714" t="str">
        <f t="shared" si="93"/>
        <v>wearables</v>
      </c>
      <c r="X714" t="str">
        <f t="shared" si="94"/>
        <v>UnderFunded</v>
      </c>
      <c r="Y714" s="12" t="b">
        <f t="shared" si="95"/>
        <v>0</v>
      </c>
    </row>
    <row r="715" spans="1:25" ht="43.2" hidden="1">
      <c r="A715">
        <v>713</v>
      </c>
      <c r="B715" s="1" t="s">
        <v>714</v>
      </c>
      <c r="C715" s="1" t="s">
        <v>4823</v>
      </c>
      <c r="D715" s="21" t="b" cm="1">
        <f t="array" ref="D715">IF(OR(ISNUMBER(SEARCH({" COMEDY "," fun "," laugh ","hilarious"}," "&amp;B715:C715&amp;" "))),"Comedy",IF(OR(ISNUMBER(SEARCH({" sad "," thriller "," crime"," murder "," dark "," revenge "}," "&amp;B715:C715&amp;" "))),"thriller",IF(OR(ISNUMBER(SEARCH({" strange "," evil "," horror "," dark "," strange"}," "&amp;B715:C715&amp;" "))),"horror",IF(OR(ISNUMBER(SEARCH({" food "," kitchen "," yummy "," gourmet "," dining","bbq"}," "&amp;B715:C715&amp;" "))),"food"))))</f>
        <v>0</v>
      </c>
      <c r="E715" s="3">
        <v>25000</v>
      </c>
      <c r="F715" s="4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88"/>
        <v>1</v>
      </c>
      <c r="Q715">
        <f t="shared" si="89"/>
        <v>199</v>
      </c>
      <c r="R715" t="s">
        <v>8317</v>
      </c>
      <c r="S715" t="s">
        <v>8319</v>
      </c>
      <c r="T715" s="13">
        <f t="shared" si="90"/>
        <v>42496.529305555552</v>
      </c>
      <c r="U715" s="13">
        <f t="shared" si="91"/>
        <v>42526.529305555552</v>
      </c>
      <c r="V715">
        <f t="shared" si="92"/>
        <v>2016</v>
      </c>
      <c r="W715" t="str">
        <f t="shared" si="93"/>
        <v>wearables</v>
      </c>
      <c r="X715" t="str">
        <f t="shared" si="94"/>
        <v>UnderFunded</v>
      </c>
      <c r="Y715" s="12" t="b">
        <f t="shared" si="95"/>
        <v>0</v>
      </c>
    </row>
    <row r="716" spans="1:25" ht="43.2" hidden="1">
      <c r="A716">
        <v>714</v>
      </c>
      <c r="B716" s="1" t="s">
        <v>715</v>
      </c>
      <c r="C716" s="1" t="s">
        <v>4824</v>
      </c>
      <c r="D716" s="21" t="b" cm="1">
        <f t="array" ref="D716">IF(OR(ISNUMBER(SEARCH({" COMEDY "," fun "," laugh ","hilarious"}," "&amp;B716:C716&amp;" "))),"Comedy",IF(OR(ISNUMBER(SEARCH({" sad "," thriller "," crime"," murder "," dark "," revenge "}," "&amp;B716:C716&amp;" "))),"thriller",IF(OR(ISNUMBER(SEARCH({" strange "," evil "," horror "," dark "," strange"}," "&amp;B716:C716&amp;" "))),"horror",IF(OR(ISNUMBER(SEARCH({" food "," kitchen "," yummy "," gourmet "," dining","bbq"}," "&amp;B716:C716&amp;" "))),"food"))))</f>
        <v>0</v>
      </c>
      <c r="E716" s="3">
        <v>15000</v>
      </c>
      <c r="F716" s="4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88"/>
        <v>15</v>
      </c>
      <c r="Q716">
        <f t="shared" si="89"/>
        <v>80.319999999999993</v>
      </c>
      <c r="R716" t="s">
        <v>8317</v>
      </c>
      <c r="S716" t="s">
        <v>8319</v>
      </c>
      <c r="T716" s="13">
        <f t="shared" si="90"/>
        <v>42734.787986111114</v>
      </c>
      <c r="U716" s="13">
        <f t="shared" si="91"/>
        <v>42794.787986111114</v>
      </c>
      <c r="V716">
        <f t="shared" si="92"/>
        <v>2016</v>
      </c>
      <c r="W716" t="str">
        <f t="shared" si="93"/>
        <v>wearables</v>
      </c>
      <c r="X716" t="str">
        <f t="shared" si="94"/>
        <v>UnderFunded</v>
      </c>
      <c r="Y716" s="12" t="b">
        <f t="shared" si="95"/>
        <v>0</v>
      </c>
    </row>
    <row r="717" spans="1:25" ht="57.6" hidden="1">
      <c r="A717">
        <v>715</v>
      </c>
      <c r="B717" s="1" t="s">
        <v>716</v>
      </c>
      <c r="C717" s="1" t="s">
        <v>4825</v>
      </c>
      <c r="D717" s="21" t="b" cm="1">
        <f t="array" ref="D717">IF(OR(ISNUMBER(SEARCH({" COMEDY "," fun "," laugh ","hilarious"}," "&amp;B717:C717&amp;" "))),"Comedy",IF(OR(ISNUMBER(SEARCH({" sad "," thriller "," crime"," murder "," dark "," revenge "}," "&amp;B717:C717&amp;" "))),"thriller",IF(OR(ISNUMBER(SEARCH({" strange "," evil "," horror "," dark "," strange"}," "&amp;B717:C717&amp;" "))),"horror",IF(OR(ISNUMBER(SEARCH({" food "," kitchen "," yummy "," gourmet "," dining","bbq"}," "&amp;B717:C717&amp;" "))),"food"))))</f>
        <v>0</v>
      </c>
      <c r="E717" s="3">
        <v>27500</v>
      </c>
      <c r="F717" s="4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88"/>
        <v>5</v>
      </c>
      <c r="Q717">
        <f t="shared" si="89"/>
        <v>115.75</v>
      </c>
      <c r="R717" t="s">
        <v>8317</v>
      </c>
      <c r="S717" t="s">
        <v>8319</v>
      </c>
      <c r="T717" s="13">
        <f t="shared" si="90"/>
        <v>42273.090740740736</v>
      </c>
      <c r="U717" s="13">
        <f t="shared" si="91"/>
        <v>42313.132407407407</v>
      </c>
      <c r="V717">
        <f t="shared" si="92"/>
        <v>2015</v>
      </c>
      <c r="W717" t="str">
        <f t="shared" si="93"/>
        <v>wearables</v>
      </c>
      <c r="X717" t="str">
        <f t="shared" si="94"/>
        <v>UnderFunded</v>
      </c>
      <c r="Y717" s="12" t="b">
        <f t="shared" si="95"/>
        <v>0</v>
      </c>
    </row>
    <row r="718" spans="1:25" ht="43.2" hidden="1">
      <c r="A718">
        <v>716</v>
      </c>
      <c r="B718" s="1" t="s">
        <v>717</v>
      </c>
      <c r="C718" s="1" t="s">
        <v>4826</v>
      </c>
      <c r="D718" s="21" t="b" cm="1">
        <f t="array" ref="D718">IF(OR(ISNUMBER(SEARCH({" COMEDY "," fun "," laugh ","hilarious"}," "&amp;B718:C718&amp;" "))),"Comedy",IF(OR(ISNUMBER(SEARCH({" sad "," thriller "," crime"," murder "," dark "," revenge "}," "&amp;B718:C718&amp;" "))),"thriller",IF(OR(ISNUMBER(SEARCH({" strange "," evil "," horror "," dark "," strange"}," "&amp;B718:C718&amp;" "))),"horror",IF(OR(ISNUMBER(SEARCH({" food "," kitchen "," yummy "," gourmet "," dining","bbq"}," "&amp;B718:C718&amp;" "))),"food"))))</f>
        <v>0</v>
      </c>
      <c r="E718" s="3">
        <v>7000</v>
      </c>
      <c r="F718" s="4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88"/>
        <v>10</v>
      </c>
      <c r="Q718">
        <f t="shared" si="89"/>
        <v>44.69</v>
      </c>
      <c r="R718" t="s">
        <v>8317</v>
      </c>
      <c r="S718" t="s">
        <v>8319</v>
      </c>
      <c r="T718" s="13">
        <f t="shared" si="90"/>
        <v>41940.658645833333</v>
      </c>
      <c r="U718" s="13">
        <f t="shared" si="91"/>
        <v>41974</v>
      </c>
      <c r="V718">
        <f t="shared" si="92"/>
        <v>2014</v>
      </c>
      <c r="W718" t="str">
        <f t="shared" si="93"/>
        <v>wearables</v>
      </c>
      <c r="X718" t="str">
        <f t="shared" si="94"/>
        <v>UnderFunded</v>
      </c>
      <c r="Y718" s="12" t="b">
        <f t="shared" si="95"/>
        <v>0</v>
      </c>
    </row>
    <row r="719" spans="1:25" hidden="1">
      <c r="A719">
        <v>717</v>
      </c>
      <c r="B719" s="1" t="s">
        <v>718</v>
      </c>
      <c r="C719" s="1" t="s">
        <v>4827</v>
      </c>
      <c r="D719" s="21" t="b" cm="1">
        <f t="array" ref="D719">IF(OR(ISNUMBER(SEARCH({" COMEDY "," fun "," laugh ","hilarious"}," "&amp;B719:C719&amp;" "))),"Comedy",IF(OR(ISNUMBER(SEARCH({" sad "," thriller "," crime"," murder "," dark "," revenge "}," "&amp;B719:C719&amp;" "))),"thriller",IF(OR(ISNUMBER(SEARCH({" strange "," evil "," horror "," dark "," strange"}," "&amp;B719:C719&amp;" "))),"horror",IF(OR(ISNUMBER(SEARCH({" food "," kitchen "," yummy "," gourmet "," dining","bbq"}," "&amp;B719:C719&amp;" "))),"food"))))</f>
        <v>0</v>
      </c>
      <c r="E719" s="3">
        <v>100000</v>
      </c>
      <c r="F719" s="4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88"/>
        <v>0</v>
      </c>
      <c r="Q719">
        <f t="shared" si="89"/>
        <v>76.25</v>
      </c>
      <c r="R719" t="s">
        <v>8317</v>
      </c>
      <c r="S719" t="s">
        <v>8319</v>
      </c>
      <c r="T719" s="13">
        <f t="shared" si="90"/>
        <v>41857.854189814818</v>
      </c>
      <c r="U719" s="13">
        <f t="shared" si="91"/>
        <v>41887.854189814818</v>
      </c>
      <c r="V719">
        <f t="shared" si="92"/>
        <v>2014</v>
      </c>
      <c r="W719" t="str">
        <f t="shared" si="93"/>
        <v>wearables</v>
      </c>
      <c r="X719" t="str">
        <f t="shared" si="94"/>
        <v>UnderFunded</v>
      </c>
      <c r="Y719" s="12" t="b">
        <f t="shared" si="95"/>
        <v>0</v>
      </c>
    </row>
    <row r="720" spans="1:25" ht="43.2" hidden="1">
      <c r="A720">
        <v>718</v>
      </c>
      <c r="B720" s="1" t="s">
        <v>719</v>
      </c>
      <c r="C720" s="1" t="s">
        <v>4828</v>
      </c>
      <c r="D720" s="21" t="b" cm="1">
        <f t="array" ref="D720">IF(OR(ISNUMBER(SEARCH({" COMEDY "," fun "," laugh ","hilarious"}," "&amp;B720:C720&amp;" "))),"Comedy",IF(OR(ISNUMBER(SEARCH({" sad "," thriller "," crime"," murder "," dark "," revenge "}," "&amp;B720:C720&amp;" "))),"thriller",IF(OR(ISNUMBER(SEARCH({" strange "," evil "," horror "," dark "," strange"}," "&amp;B720:C720&amp;" "))),"horror",IF(OR(ISNUMBER(SEARCH({" food "," kitchen "," yummy "," gourmet "," dining","bbq"}," "&amp;B720:C720&amp;" "))),"food"))))</f>
        <v>0</v>
      </c>
      <c r="E720" s="3">
        <v>12000</v>
      </c>
      <c r="F720" s="4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88"/>
        <v>1</v>
      </c>
      <c r="Q720">
        <f t="shared" si="89"/>
        <v>22.5</v>
      </c>
      <c r="R720" t="s">
        <v>8317</v>
      </c>
      <c r="S720" t="s">
        <v>8319</v>
      </c>
      <c r="T720" s="13">
        <f t="shared" si="90"/>
        <v>42752.845451388886</v>
      </c>
      <c r="U720" s="13">
        <f t="shared" si="91"/>
        <v>42784.249305555553</v>
      </c>
      <c r="V720">
        <f t="shared" si="92"/>
        <v>2017</v>
      </c>
      <c r="W720" t="str">
        <f t="shared" si="93"/>
        <v>wearables</v>
      </c>
      <c r="X720" t="str">
        <f t="shared" si="94"/>
        <v>UnderFunded</v>
      </c>
      <c r="Y720" s="12" t="b">
        <f t="shared" si="95"/>
        <v>0</v>
      </c>
    </row>
    <row r="721" spans="1:25" ht="43.2" hidden="1">
      <c r="A721">
        <v>719</v>
      </c>
      <c r="B721" s="1" t="s">
        <v>720</v>
      </c>
      <c r="C721" s="1" t="s">
        <v>4829</v>
      </c>
      <c r="D721" s="21" t="b" cm="1">
        <f t="array" ref="D721">IF(OR(ISNUMBER(SEARCH({" COMEDY "," fun "," laugh ","hilarious"}," "&amp;B721:C721&amp;" "))),"Comedy",IF(OR(ISNUMBER(SEARCH({" sad "," thriller "," crime"," murder "," dark "," revenge "}," "&amp;B721:C721&amp;" "))),"thriller",IF(OR(ISNUMBER(SEARCH({" strange "," evil "," horror "," dark "," strange"}," "&amp;B721:C721&amp;" "))),"horror",IF(OR(ISNUMBER(SEARCH({" food "," kitchen "," yummy "," gourmet "," dining","bbq"}," "&amp;B721:C721&amp;" "))),"food"))))</f>
        <v>0</v>
      </c>
      <c r="E721" s="3">
        <v>15000</v>
      </c>
      <c r="F721" s="4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88"/>
        <v>1</v>
      </c>
      <c r="Q721">
        <f t="shared" si="89"/>
        <v>19.399999999999999</v>
      </c>
      <c r="R721" t="s">
        <v>8317</v>
      </c>
      <c r="S721" t="s">
        <v>8319</v>
      </c>
      <c r="T721" s="13">
        <f t="shared" si="90"/>
        <v>42409.040231481486</v>
      </c>
      <c r="U721" s="13">
        <f t="shared" si="91"/>
        <v>42423.040231481486</v>
      </c>
      <c r="V721">
        <f t="shared" si="92"/>
        <v>2016</v>
      </c>
      <c r="W721" t="str">
        <f t="shared" si="93"/>
        <v>wearables</v>
      </c>
      <c r="X721" t="str">
        <f t="shared" si="94"/>
        <v>UnderFunded</v>
      </c>
      <c r="Y721" s="12" t="b">
        <f t="shared" si="95"/>
        <v>0</v>
      </c>
    </row>
    <row r="722" spans="1:25" ht="43.2" hidden="1">
      <c r="A722">
        <v>720</v>
      </c>
      <c r="B722" s="1" t="s">
        <v>721</v>
      </c>
      <c r="C722" s="1" t="s">
        <v>4830</v>
      </c>
      <c r="D722" s="21" t="b" cm="1">
        <f t="array" ref="D722">IF(OR(ISNUMBER(SEARCH({" COMEDY "," fun "," laugh ","hilarious"}," "&amp;B722:C722&amp;" "))),"Comedy",IF(OR(ISNUMBER(SEARCH({" sad "," thriller "," crime"," murder "," dark "," revenge "}," "&amp;B722:C722&amp;" "))),"thriller",IF(OR(ISNUMBER(SEARCH({" strange "," evil "," horror "," dark "," strange"}," "&amp;B722:C722&amp;" "))),"horror",IF(OR(ISNUMBER(SEARCH({" food "," kitchen "," yummy "," gourmet "," dining","bbq"}," "&amp;B722:C722&amp;" "))),"food"))))</f>
        <v>0</v>
      </c>
      <c r="E722" s="3">
        <v>1900</v>
      </c>
      <c r="F722" s="4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88"/>
        <v>144</v>
      </c>
      <c r="Q722">
        <f t="shared" si="89"/>
        <v>66.709999999999994</v>
      </c>
      <c r="R722" t="s">
        <v>8320</v>
      </c>
      <c r="S722" t="s">
        <v>8321</v>
      </c>
      <c r="T722" s="13">
        <f t="shared" si="90"/>
        <v>40909.649201388893</v>
      </c>
      <c r="U722" s="13">
        <f t="shared" si="91"/>
        <v>40937.649201388893</v>
      </c>
      <c r="V722">
        <f t="shared" si="92"/>
        <v>2012</v>
      </c>
      <c r="W722" t="str">
        <f t="shared" si="93"/>
        <v>nonfiction</v>
      </c>
      <c r="X722" t="str">
        <f t="shared" si="94"/>
        <v>ExceededGoal</v>
      </c>
      <c r="Y722" s="12" t="b">
        <f t="shared" si="95"/>
        <v>0</v>
      </c>
    </row>
    <row r="723" spans="1:25" ht="57.6" hidden="1">
      <c r="A723">
        <v>721</v>
      </c>
      <c r="B723" s="1" t="s">
        <v>722</v>
      </c>
      <c r="C723" s="1" t="s">
        <v>4831</v>
      </c>
      <c r="D723" s="21" t="b" cm="1">
        <f t="array" ref="D723">IF(OR(ISNUMBER(SEARCH({" COMEDY "," fun "," laugh ","hilarious"}," "&amp;B723:C723&amp;" "))),"Comedy",IF(OR(ISNUMBER(SEARCH({" sad "," thriller "," crime"," murder "," dark "," revenge "}," "&amp;B723:C723&amp;" "))),"thriller",IF(OR(ISNUMBER(SEARCH({" strange "," evil "," horror "," dark "," strange"}," "&amp;B723:C723&amp;" "))),"horror",IF(OR(ISNUMBER(SEARCH({" food "," kitchen "," yummy "," gourmet "," dining","bbq"}," "&amp;B723:C723&amp;" "))),"food"))))</f>
        <v>0</v>
      </c>
      <c r="E723" s="3">
        <v>8200</v>
      </c>
      <c r="F723" s="4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88"/>
        <v>122</v>
      </c>
      <c r="Q723">
        <f t="shared" si="89"/>
        <v>84.14</v>
      </c>
      <c r="R723" t="s">
        <v>8320</v>
      </c>
      <c r="S723" t="s">
        <v>8321</v>
      </c>
      <c r="T723" s="13">
        <f t="shared" si="90"/>
        <v>41807.571840277778</v>
      </c>
      <c r="U723" s="13">
        <f t="shared" si="91"/>
        <v>41852.571840277778</v>
      </c>
      <c r="V723">
        <f t="shared" si="92"/>
        <v>2014</v>
      </c>
      <c r="W723" t="str">
        <f t="shared" si="93"/>
        <v>nonfiction</v>
      </c>
      <c r="X723" t="str">
        <f t="shared" si="94"/>
        <v>ExceededGoal</v>
      </c>
      <c r="Y723" s="12" t="b">
        <f t="shared" si="95"/>
        <v>0</v>
      </c>
    </row>
    <row r="724" spans="1:25" ht="43.2" hidden="1">
      <c r="A724">
        <v>722</v>
      </c>
      <c r="B724" s="1" t="s">
        <v>723</v>
      </c>
      <c r="C724" s="1" t="s">
        <v>4832</v>
      </c>
      <c r="D724" s="21" t="b" cm="1">
        <f t="array" ref="D724">IF(OR(ISNUMBER(SEARCH({" COMEDY "," fun "," laugh ","hilarious"}," "&amp;B724:C724&amp;" "))),"Comedy",IF(OR(ISNUMBER(SEARCH({" sad "," thriller "," crime"," murder "," dark "," revenge "}," "&amp;B724:C724&amp;" "))),"thriller",IF(OR(ISNUMBER(SEARCH({" strange "," evil "," horror "," dark "," strange"}," "&amp;B724:C724&amp;" "))),"horror",IF(OR(ISNUMBER(SEARCH({" food "," kitchen "," yummy "," gourmet "," dining","bbq"}," "&amp;B724:C724&amp;" "))),"food"))))</f>
        <v>0</v>
      </c>
      <c r="E724" s="3">
        <v>25000</v>
      </c>
      <c r="F724" s="4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88"/>
        <v>132</v>
      </c>
      <c r="Q724">
        <f t="shared" si="89"/>
        <v>215.73</v>
      </c>
      <c r="R724" t="s">
        <v>8320</v>
      </c>
      <c r="S724" t="s">
        <v>8321</v>
      </c>
      <c r="T724" s="13">
        <f t="shared" si="90"/>
        <v>40977.805300925924</v>
      </c>
      <c r="U724" s="13">
        <f t="shared" si="91"/>
        <v>41007.76363425926</v>
      </c>
      <c r="V724">
        <f t="shared" si="92"/>
        <v>2012</v>
      </c>
      <c r="W724" t="str">
        <f t="shared" si="93"/>
        <v>nonfiction</v>
      </c>
      <c r="X724" t="str">
        <f t="shared" si="94"/>
        <v>ExceededGoal</v>
      </c>
      <c r="Y724" s="12" t="b">
        <f t="shared" si="95"/>
        <v>0</v>
      </c>
    </row>
    <row r="725" spans="1:25" ht="28.8" hidden="1">
      <c r="A725">
        <v>723</v>
      </c>
      <c r="B725" s="1" t="s">
        <v>724</v>
      </c>
      <c r="C725" s="1" t="s">
        <v>4833</v>
      </c>
      <c r="D725" s="21" t="b" cm="1">
        <f t="array" ref="D725">IF(OR(ISNUMBER(SEARCH({" COMEDY "," fun "," laugh ","hilarious"}," "&amp;B725:C725&amp;" "))),"Comedy",IF(OR(ISNUMBER(SEARCH({" sad "," thriller "," crime"," murder "," dark "," revenge "}," "&amp;B725:C725&amp;" "))),"thriller",IF(OR(ISNUMBER(SEARCH({" strange "," evil "," horror "," dark "," strange"}," "&amp;B725:C725&amp;" "))),"horror",IF(OR(ISNUMBER(SEARCH({" food "," kitchen "," yummy "," gourmet "," dining","bbq"}," "&amp;B725:C725&amp;" "))),"food"))))</f>
        <v>0</v>
      </c>
      <c r="E725" s="3">
        <v>5000</v>
      </c>
      <c r="F725" s="4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88"/>
        <v>109</v>
      </c>
      <c r="Q725">
        <f t="shared" si="89"/>
        <v>54.69</v>
      </c>
      <c r="R725" t="s">
        <v>8320</v>
      </c>
      <c r="S725" t="s">
        <v>8321</v>
      </c>
      <c r="T725" s="13">
        <f t="shared" si="90"/>
        <v>42184.816539351858</v>
      </c>
      <c r="U725" s="13">
        <f t="shared" si="91"/>
        <v>42215.165972222225</v>
      </c>
      <c r="V725">
        <f t="shared" si="92"/>
        <v>2015</v>
      </c>
      <c r="W725" t="str">
        <f t="shared" si="93"/>
        <v>nonfiction</v>
      </c>
      <c r="X725" t="str">
        <f t="shared" si="94"/>
        <v>ExceededGoal</v>
      </c>
      <c r="Y725" s="12" t="b">
        <f t="shared" si="95"/>
        <v>0</v>
      </c>
    </row>
    <row r="726" spans="1:25" ht="43.2" hidden="1">
      <c r="A726">
        <v>724</v>
      </c>
      <c r="B726" s="1" t="s">
        <v>725</v>
      </c>
      <c r="C726" s="1" t="s">
        <v>4834</v>
      </c>
      <c r="D726" s="21" t="b" cm="1">
        <f t="array" ref="D726">IF(OR(ISNUMBER(SEARCH({" COMEDY "," fun "," laugh ","hilarious"}," "&amp;B726:C726&amp;" "))),"Comedy",IF(OR(ISNUMBER(SEARCH({" sad "," thriller "," crime"," murder "," dark "," revenge "}," "&amp;B726:C726&amp;" "))),"thriller",IF(OR(ISNUMBER(SEARCH({" strange "," evil "," horror "," dark "," strange"}," "&amp;B726:C726&amp;" "))),"horror",IF(OR(ISNUMBER(SEARCH({" food "," kitchen "," yummy "," gourmet "," dining","bbq"}," "&amp;B726:C726&amp;" "))),"food"))))</f>
        <v>0</v>
      </c>
      <c r="E726" s="3">
        <v>7000</v>
      </c>
      <c r="F726" s="4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88"/>
        <v>105</v>
      </c>
      <c r="Q726">
        <f t="shared" si="89"/>
        <v>51.63</v>
      </c>
      <c r="R726" t="s">
        <v>8320</v>
      </c>
      <c r="S726" t="s">
        <v>8321</v>
      </c>
      <c r="T726" s="13">
        <f t="shared" si="90"/>
        <v>40694.638460648144</v>
      </c>
      <c r="U726" s="13">
        <f t="shared" si="91"/>
        <v>40724.638460648144</v>
      </c>
      <c r="V726">
        <f t="shared" si="92"/>
        <v>2011</v>
      </c>
      <c r="W726" t="str">
        <f t="shared" si="93"/>
        <v>nonfiction</v>
      </c>
      <c r="X726" t="str">
        <f t="shared" si="94"/>
        <v>ExceededGoal</v>
      </c>
      <c r="Y726" s="12" t="b">
        <f t="shared" si="95"/>
        <v>0</v>
      </c>
    </row>
    <row r="727" spans="1:25" ht="43.2" hidden="1">
      <c r="A727">
        <v>725</v>
      </c>
      <c r="B727" s="1" t="s">
        <v>726</v>
      </c>
      <c r="C727" s="1" t="s">
        <v>4835</v>
      </c>
      <c r="D727" s="21" t="b" cm="1">
        <f t="array" ref="D727">IF(OR(ISNUMBER(SEARCH({" COMEDY "," fun "," laugh ","hilarious"}," "&amp;B727:C727&amp;" "))),"Comedy",IF(OR(ISNUMBER(SEARCH({" sad "," thriller "," crime"," murder "," dark "," revenge "}," "&amp;B727:C727&amp;" "))),"thriller",IF(OR(ISNUMBER(SEARCH({" strange "," evil "," horror "," dark "," strange"}," "&amp;B727:C727&amp;" "))),"horror",IF(OR(ISNUMBER(SEARCH({" food "," kitchen "," yummy "," gourmet "," dining","bbq"}," "&amp;B727:C727&amp;" "))),"food"))))</f>
        <v>0</v>
      </c>
      <c r="E727" s="3">
        <v>20000</v>
      </c>
      <c r="F727" s="4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88"/>
        <v>100</v>
      </c>
      <c r="Q727">
        <f t="shared" si="89"/>
        <v>143.36000000000001</v>
      </c>
      <c r="R727" t="s">
        <v>8320</v>
      </c>
      <c r="S727" t="s">
        <v>8321</v>
      </c>
      <c r="T727" s="13">
        <f t="shared" si="90"/>
        <v>42321.626296296294</v>
      </c>
      <c r="U727" s="13">
        <f t="shared" si="91"/>
        <v>42351.626296296294</v>
      </c>
      <c r="V727">
        <f t="shared" si="92"/>
        <v>2015</v>
      </c>
      <c r="W727" t="str">
        <f t="shared" si="93"/>
        <v>nonfiction</v>
      </c>
      <c r="X727" t="str">
        <f t="shared" si="94"/>
        <v>UnderFunded</v>
      </c>
      <c r="Y727" s="12" t="b">
        <f t="shared" si="95"/>
        <v>0</v>
      </c>
    </row>
    <row r="728" spans="1:25" ht="43.2" hidden="1">
      <c r="A728">
        <v>726</v>
      </c>
      <c r="B728" s="1" t="s">
        <v>727</v>
      </c>
      <c r="C728" s="1" t="s">
        <v>4836</v>
      </c>
      <c r="D728" s="21" t="b" cm="1">
        <f t="array" ref="D728">IF(OR(ISNUMBER(SEARCH({" COMEDY "," fun "," laugh ","hilarious"}," "&amp;B728:C728&amp;" "))),"Comedy",IF(OR(ISNUMBER(SEARCH({" sad "," thriller "," crime"," murder "," dark "," revenge "}," "&amp;B728:C728&amp;" "))),"thriller",IF(OR(ISNUMBER(SEARCH({" strange "," evil "," horror "," dark "," strange"}," "&amp;B728:C728&amp;" "))),"horror",IF(OR(ISNUMBER(SEARCH({" food "," kitchen "," yummy "," gourmet "," dining","bbq"}," "&amp;B728:C728&amp;" "))),"food"))))</f>
        <v>0</v>
      </c>
      <c r="E728" s="3">
        <v>2500</v>
      </c>
      <c r="F728" s="4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88"/>
        <v>101</v>
      </c>
      <c r="Q728">
        <f t="shared" si="89"/>
        <v>72.430000000000007</v>
      </c>
      <c r="R728" t="s">
        <v>8320</v>
      </c>
      <c r="S728" t="s">
        <v>8321</v>
      </c>
      <c r="T728" s="13">
        <f t="shared" si="90"/>
        <v>41346.042673611111</v>
      </c>
      <c r="U728" s="13">
        <f t="shared" si="91"/>
        <v>41376.042673611111</v>
      </c>
      <c r="V728">
        <f t="shared" si="92"/>
        <v>2013</v>
      </c>
      <c r="W728" t="str">
        <f t="shared" si="93"/>
        <v>nonfiction</v>
      </c>
      <c r="X728" t="str">
        <f t="shared" si="94"/>
        <v>ExceededGoal</v>
      </c>
      <c r="Y728" s="12" t="b">
        <f t="shared" si="95"/>
        <v>0</v>
      </c>
    </row>
    <row r="729" spans="1:25" ht="57.6" hidden="1">
      <c r="A729">
        <v>727</v>
      </c>
      <c r="B729" s="1" t="s">
        <v>728</v>
      </c>
      <c r="C729" s="1" t="s">
        <v>4837</v>
      </c>
      <c r="D729" s="21" t="b" cm="1">
        <f t="array" ref="D729">IF(OR(ISNUMBER(SEARCH({" COMEDY "," fun "," laugh ","hilarious"}," "&amp;B729:C729&amp;" "))),"Comedy",IF(OR(ISNUMBER(SEARCH({" sad "," thriller "," crime"," murder "," dark "," revenge "}," "&amp;B729:C729&amp;" "))),"thriller",IF(OR(ISNUMBER(SEARCH({" strange "," evil "," horror "," dark "," strange"}," "&amp;B729:C729&amp;" "))),"horror",IF(OR(ISNUMBER(SEARCH({" food "," kitchen "," yummy "," gourmet "," dining","bbq"}," "&amp;B729:C729&amp;" "))),"food"))))</f>
        <v>0</v>
      </c>
      <c r="E729" s="3">
        <v>3500</v>
      </c>
      <c r="F729" s="4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88"/>
        <v>156</v>
      </c>
      <c r="Q729">
        <f t="shared" si="89"/>
        <v>36.53</v>
      </c>
      <c r="R729" t="s">
        <v>8320</v>
      </c>
      <c r="S729" t="s">
        <v>8321</v>
      </c>
      <c r="T729" s="13">
        <f t="shared" si="90"/>
        <v>41247.020243055551</v>
      </c>
      <c r="U729" s="13">
        <f t="shared" si="91"/>
        <v>41288.888888888891</v>
      </c>
      <c r="V729">
        <f t="shared" si="92"/>
        <v>2012</v>
      </c>
      <c r="W729" t="str">
        <f t="shared" si="93"/>
        <v>nonfiction</v>
      </c>
      <c r="X729" t="str">
        <f t="shared" si="94"/>
        <v>ExceededGoal</v>
      </c>
      <c r="Y729" s="12" t="b">
        <f t="shared" si="95"/>
        <v>0</v>
      </c>
    </row>
    <row r="730" spans="1:25" ht="43.2" hidden="1">
      <c r="A730">
        <v>728</v>
      </c>
      <c r="B730" s="1" t="s">
        <v>729</v>
      </c>
      <c r="C730" s="1" t="s">
        <v>4838</v>
      </c>
      <c r="D730" s="21" t="b" cm="1">
        <f t="array" ref="D730">IF(OR(ISNUMBER(SEARCH({" COMEDY "," fun "," laugh ","hilarious"}," "&amp;B730:C730&amp;" "))),"Comedy",IF(OR(ISNUMBER(SEARCH({" sad "," thriller "," crime"," murder "," dark "," revenge "}," "&amp;B730:C730&amp;" "))),"thriller",IF(OR(ISNUMBER(SEARCH({" strange "," evil "," horror "," dark "," strange"}," "&amp;B730:C730&amp;" "))),"horror",IF(OR(ISNUMBER(SEARCH({" food "," kitchen "," yummy "," gourmet "," dining","bbq"}," "&amp;B730:C730&amp;" "))),"food"))))</f>
        <v>0</v>
      </c>
      <c r="E730" s="3">
        <v>7500</v>
      </c>
      <c r="F730" s="4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88"/>
        <v>106</v>
      </c>
      <c r="Q730">
        <f t="shared" si="89"/>
        <v>60.9</v>
      </c>
      <c r="R730" t="s">
        <v>8320</v>
      </c>
      <c r="S730" t="s">
        <v>8321</v>
      </c>
      <c r="T730" s="13">
        <f t="shared" si="90"/>
        <v>40731.837465277778</v>
      </c>
      <c r="U730" s="13">
        <f t="shared" si="91"/>
        <v>40776.837465277778</v>
      </c>
      <c r="V730">
        <f t="shared" si="92"/>
        <v>2011</v>
      </c>
      <c r="W730" t="str">
        <f t="shared" si="93"/>
        <v>nonfiction</v>
      </c>
      <c r="X730" t="str">
        <f t="shared" si="94"/>
        <v>ExceededGoal</v>
      </c>
      <c r="Y730" s="12" t="b">
        <f t="shared" si="95"/>
        <v>0</v>
      </c>
    </row>
    <row r="731" spans="1:25" ht="43.2" hidden="1">
      <c r="A731">
        <v>729</v>
      </c>
      <c r="B731" s="1" t="s">
        <v>730</v>
      </c>
      <c r="C731" s="1" t="s">
        <v>4839</v>
      </c>
      <c r="D731" s="21" t="b" cm="1">
        <f t="array" ref="D731">IF(OR(ISNUMBER(SEARCH({" COMEDY "," fun "," laugh ","hilarious"}," "&amp;B731:C731&amp;" "))),"Comedy",IF(OR(ISNUMBER(SEARCH({" sad "," thriller "," crime"," murder "," dark "," revenge "}," "&amp;B731:C731&amp;" "))),"thriller",IF(OR(ISNUMBER(SEARCH({" strange "," evil "," horror "," dark "," strange"}," "&amp;B731:C731&amp;" "))),"horror",IF(OR(ISNUMBER(SEARCH({" food "," kitchen "," yummy "," gourmet "," dining","bbq"}," "&amp;B731:C731&amp;" "))),"food"))))</f>
        <v>0</v>
      </c>
      <c r="E731" s="3">
        <v>4000</v>
      </c>
      <c r="F731" s="4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88"/>
        <v>131</v>
      </c>
      <c r="Q731">
        <f t="shared" si="89"/>
        <v>43.55</v>
      </c>
      <c r="R731" t="s">
        <v>8320</v>
      </c>
      <c r="S731" t="s">
        <v>8321</v>
      </c>
      <c r="T731" s="13">
        <f t="shared" si="90"/>
        <v>41111.185891203706</v>
      </c>
      <c r="U731" s="13">
        <f t="shared" si="91"/>
        <v>41171.185891203706</v>
      </c>
      <c r="V731">
        <f t="shared" si="92"/>
        <v>2012</v>
      </c>
      <c r="W731" t="str">
        <f t="shared" si="93"/>
        <v>nonfiction</v>
      </c>
      <c r="X731" t="str">
        <f t="shared" si="94"/>
        <v>ExceededGoal</v>
      </c>
      <c r="Y731" s="12" t="b">
        <f t="shared" si="95"/>
        <v>0</v>
      </c>
    </row>
    <row r="732" spans="1:25" ht="28.8" hidden="1">
      <c r="A732">
        <v>730</v>
      </c>
      <c r="B732" s="1" t="s">
        <v>731</v>
      </c>
      <c r="C732" s="1" t="s">
        <v>4840</v>
      </c>
      <c r="D732" s="21" t="b" cm="1">
        <f t="array" ref="D732">IF(OR(ISNUMBER(SEARCH({" COMEDY "," fun "," laugh ","hilarious"}," "&amp;B732:C732&amp;" "))),"Comedy",IF(OR(ISNUMBER(SEARCH({" sad "," thriller "," crime"," murder "," dark "," revenge "}," "&amp;B732:C732&amp;" "))),"thriller",IF(OR(ISNUMBER(SEARCH({" strange "," evil "," horror "," dark "," strange"}," "&amp;B732:C732&amp;" "))),"horror",IF(OR(ISNUMBER(SEARCH({" food "," kitchen "," yummy "," gourmet "," dining","bbq"}," "&amp;B732:C732&amp;" "))),"food"))))</f>
        <v>0</v>
      </c>
      <c r="E732" s="3">
        <v>20000</v>
      </c>
      <c r="F732" s="4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88"/>
        <v>132</v>
      </c>
      <c r="Q732">
        <f t="shared" si="89"/>
        <v>99.77</v>
      </c>
      <c r="R732" t="s">
        <v>8320</v>
      </c>
      <c r="S732" t="s">
        <v>8321</v>
      </c>
      <c r="T732" s="13">
        <f t="shared" si="90"/>
        <v>40854.745266203703</v>
      </c>
      <c r="U732" s="13">
        <f t="shared" si="91"/>
        <v>40884.745266203703</v>
      </c>
      <c r="V732">
        <f t="shared" si="92"/>
        <v>2011</v>
      </c>
      <c r="W732" t="str">
        <f t="shared" si="93"/>
        <v>nonfiction</v>
      </c>
      <c r="X732" t="str">
        <f t="shared" si="94"/>
        <v>ExceededGoal</v>
      </c>
      <c r="Y732" s="12" t="b">
        <f t="shared" si="95"/>
        <v>0</v>
      </c>
    </row>
    <row r="733" spans="1:25" ht="43.2" hidden="1">
      <c r="A733">
        <v>731</v>
      </c>
      <c r="B733" s="1" t="s">
        <v>732</v>
      </c>
      <c r="C733" s="1" t="s">
        <v>4841</v>
      </c>
      <c r="D733" s="21" t="b" cm="1">
        <f t="array" ref="D733">IF(OR(ISNUMBER(SEARCH({" COMEDY "," fun "," laugh ","hilarious"}," "&amp;B733:C733&amp;" "))),"Comedy",IF(OR(ISNUMBER(SEARCH({" sad "," thriller "," crime"," murder "," dark "," revenge "}," "&amp;B733:C733&amp;" "))),"thriller",IF(OR(ISNUMBER(SEARCH({" strange "," evil "," horror "," dark "," strange"}," "&amp;B733:C733&amp;" "))),"horror",IF(OR(ISNUMBER(SEARCH({" food "," kitchen "," yummy "," gourmet "," dining","bbq"}," "&amp;B733:C733&amp;" "))),"food"))))</f>
        <v>0</v>
      </c>
      <c r="E733" s="3">
        <v>5000</v>
      </c>
      <c r="F733" s="4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88"/>
        <v>126</v>
      </c>
      <c r="Q733">
        <f t="shared" si="89"/>
        <v>88.73</v>
      </c>
      <c r="R733" t="s">
        <v>8320</v>
      </c>
      <c r="S733" t="s">
        <v>8321</v>
      </c>
      <c r="T733" s="13">
        <f t="shared" si="90"/>
        <v>40879.795682870368</v>
      </c>
      <c r="U733" s="13">
        <f t="shared" si="91"/>
        <v>40930.25</v>
      </c>
      <c r="V733">
        <f t="shared" si="92"/>
        <v>2011</v>
      </c>
      <c r="W733" t="str">
        <f t="shared" si="93"/>
        <v>nonfiction</v>
      </c>
      <c r="X733" t="str">
        <f t="shared" si="94"/>
        <v>ExceededGoal</v>
      </c>
      <c r="Y733" s="12" t="b">
        <f t="shared" si="95"/>
        <v>0</v>
      </c>
    </row>
    <row r="734" spans="1:25" ht="43.2" hidden="1">
      <c r="A734">
        <v>732</v>
      </c>
      <c r="B734" s="1" t="s">
        <v>733</v>
      </c>
      <c r="C734" s="1" t="s">
        <v>4842</v>
      </c>
      <c r="D734" s="21" t="b" cm="1">
        <f t="array" ref="D734">IF(OR(ISNUMBER(SEARCH({" COMEDY "," fun "," laugh ","hilarious"}," "&amp;B734:C734&amp;" "))),"Comedy",IF(OR(ISNUMBER(SEARCH({" sad "," thriller "," crime"," murder "," dark "," revenge "}," "&amp;B734:C734&amp;" "))),"thriller",IF(OR(ISNUMBER(SEARCH({" strange "," evil "," horror "," dark "," strange"}," "&amp;B734:C734&amp;" "))),"horror",IF(OR(ISNUMBER(SEARCH({" food "," kitchen "," yummy "," gourmet "," dining","bbq"}," "&amp;B734:C734&amp;" "))),"food"))))</f>
        <v>0</v>
      </c>
      <c r="E734" s="3">
        <v>40</v>
      </c>
      <c r="F734" s="4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88"/>
        <v>160</v>
      </c>
      <c r="Q734">
        <f t="shared" si="89"/>
        <v>4.92</v>
      </c>
      <c r="R734" t="s">
        <v>8320</v>
      </c>
      <c r="S734" t="s">
        <v>8321</v>
      </c>
      <c r="T734" s="13">
        <f t="shared" si="90"/>
        <v>41486.424317129626</v>
      </c>
      <c r="U734" s="13">
        <f t="shared" si="91"/>
        <v>41546.424317129626</v>
      </c>
      <c r="V734">
        <f t="shared" si="92"/>
        <v>2013</v>
      </c>
      <c r="W734" t="str">
        <f t="shared" si="93"/>
        <v>nonfiction</v>
      </c>
      <c r="X734" t="str">
        <f t="shared" si="94"/>
        <v>ExceededGoal</v>
      </c>
      <c r="Y734" s="12" t="b">
        <f t="shared" si="95"/>
        <v>0</v>
      </c>
    </row>
    <row r="735" spans="1:25" ht="57.6" hidden="1">
      <c r="A735">
        <v>733</v>
      </c>
      <c r="B735" s="1" t="s">
        <v>734</v>
      </c>
      <c r="C735" s="1" t="s">
        <v>4843</v>
      </c>
      <c r="D735" s="21" t="b" cm="1">
        <f t="array" ref="D735">IF(OR(ISNUMBER(SEARCH({" COMEDY "," fun "," laugh ","hilarious"}," "&amp;B735:C735&amp;" "))),"Comedy",IF(OR(ISNUMBER(SEARCH({" sad "," thriller "," crime"," murder "," dark "," revenge "}," "&amp;B735:C735&amp;" "))),"thriller",IF(OR(ISNUMBER(SEARCH({" strange "," evil "," horror "," dark "," strange"}," "&amp;B735:C735&amp;" "))),"horror",IF(OR(ISNUMBER(SEARCH({" food "," kitchen "," yummy "," gourmet "," dining","bbq"}," "&amp;B735:C735&amp;" "))),"food"))))</f>
        <v>0</v>
      </c>
      <c r="E735" s="3">
        <v>2500</v>
      </c>
      <c r="F735" s="4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88"/>
        <v>120</v>
      </c>
      <c r="Q735">
        <f t="shared" si="89"/>
        <v>17.82</v>
      </c>
      <c r="R735" t="s">
        <v>8320</v>
      </c>
      <c r="S735" t="s">
        <v>8321</v>
      </c>
      <c r="T735" s="13">
        <f t="shared" si="90"/>
        <v>41598.420046296298</v>
      </c>
      <c r="U735" s="13">
        <f t="shared" si="91"/>
        <v>41628.420046296298</v>
      </c>
      <c r="V735">
        <f t="shared" si="92"/>
        <v>2013</v>
      </c>
      <c r="W735" t="str">
        <f t="shared" si="93"/>
        <v>nonfiction</v>
      </c>
      <c r="X735" t="str">
        <f t="shared" si="94"/>
        <v>ExceededGoal</v>
      </c>
      <c r="Y735" s="12" t="b">
        <f t="shared" si="95"/>
        <v>0</v>
      </c>
    </row>
    <row r="736" spans="1:25" ht="43.2" hidden="1">
      <c r="A736">
        <v>734</v>
      </c>
      <c r="B736" s="1" t="s">
        <v>735</v>
      </c>
      <c r="C736" s="1" t="s">
        <v>4844</v>
      </c>
      <c r="D736" s="21" t="b" cm="1">
        <f t="array" ref="D736">IF(OR(ISNUMBER(SEARCH({" COMEDY "," fun "," laugh ","hilarious"}," "&amp;B736:C736&amp;" "))),"Comedy",IF(OR(ISNUMBER(SEARCH({" sad "," thriller "," crime"," murder "," dark "," revenge "}," "&amp;B736:C736&amp;" "))),"thriller",IF(OR(ISNUMBER(SEARCH({" strange "," evil "," horror "," dark "," strange"}," "&amp;B736:C736&amp;" "))),"horror",IF(OR(ISNUMBER(SEARCH({" food "," kitchen "," yummy "," gourmet "," dining","bbq"}," "&amp;B736:C736&amp;" "))),"food"))))</f>
        <v>0</v>
      </c>
      <c r="E736" s="3">
        <v>8500</v>
      </c>
      <c r="F736" s="4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88"/>
        <v>126</v>
      </c>
      <c r="Q736">
        <f t="shared" si="89"/>
        <v>187.19</v>
      </c>
      <c r="R736" t="s">
        <v>8320</v>
      </c>
      <c r="S736" t="s">
        <v>8321</v>
      </c>
      <c r="T736" s="13">
        <f t="shared" si="90"/>
        <v>42102.164583333331</v>
      </c>
      <c r="U736" s="13">
        <f t="shared" si="91"/>
        <v>42133.208333333328</v>
      </c>
      <c r="V736">
        <f t="shared" si="92"/>
        <v>2015</v>
      </c>
      <c r="W736" t="str">
        <f t="shared" si="93"/>
        <v>nonfiction</v>
      </c>
      <c r="X736" t="str">
        <f t="shared" si="94"/>
        <v>ExceededGoal</v>
      </c>
      <c r="Y736" s="12" t="b">
        <f t="shared" si="95"/>
        <v>0</v>
      </c>
    </row>
    <row r="737" spans="1:25" ht="43.2" hidden="1">
      <c r="A737">
        <v>735</v>
      </c>
      <c r="B737" s="1" t="s">
        <v>736</v>
      </c>
      <c r="C737" s="1" t="s">
        <v>4845</v>
      </c>
      <c r="D737" s="21" t="b" cm="1">
        <f t="array" ref="D737">IF(OR(ISNUMBER(SEARCH({" COMEDY "," fun "," laugh ","hilarious"}," "&amp;B737:C737&amp;" "))),"Comedy",IF(OR(ISNUMBER(SEARCH({" sad "," thriller "," crime"," murder "," dark "," revenge "}," "&amp;B737:C737&amp;" "))),"thriller",IF(OR(ISNUMBER(SEARCH({" strange "," evil "," horror "," dark "," strange"}," "&amp;B737:C737&amp;" "))),"horror",IF(OR(ISNUMBER(SEARCH({" food "," kitchen "," yummy "," gourmet "," dining","bbq"}," "&amp;B737:C737&amp;" "))),"food"))))</f>
        <v>0</v>
      </c>
      <c r="E737" s="3">
        <v>47000</v>
      </c>
      <c r="F737" s="4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88"/>
        <v>114</v>
      </c>
      <c r="Q737">
        <f t="shared" si="89"/>
        <v>234.81</v>
      </c>
      <c r="R737" t="s">
        <v>8320</v>
      </c>
      <c r="S737" t="s">
        <v>8321</v>
      </c>
      <c r="T737" s="13">
        <f t="shared" si="90"/>
        <v>41946.029467592591</v>
      </c>
      <c r="U737" s="13">
        <f t="shared" si="91"/>
        <v>41977.027083333334</v>
      </c>
      <c r="V737">
        <f t="shared" si="92"/>
        <v>2014</v>
      </c>
      <c r="W737" t="str">
        <f t="shared" si="93"/>
        <v>nonfiction</v>
      </c>
      <c r="X737" t="str">
        <f t="shared" si="94"/>
        <v>ExceededGoal</v>
      </c>
      <c r="Y737" s="12" t="b">
        <f t="shared" si="95"/>
        <v>0</v>
      </c>
    </row>
    <row r="738" spans="1:25" ht="43.2" hidden="1">
      <c r="A738">
        <v>736</v>
      </c>
      <c r="B738" s="1" t="s">
        <v>737</v>
      </c>
      <c r="C738" s="1" t="s">
        <v>4846</v>
      </c>
      <c r="D738" s="21" t="b" cm="1">
        <f t="array" ref="D738">IF(OR(ISNUMBER(SEARCH({" COMEDY "," fun "," laugh ","hilarious"}," "&amp;B738:C738&amp;" "))),"Comedy",IF(OR(ISNUMBER(SEARCH({" sad "," thriller "," crime"," murder "," dark "," revenge "}," "&amp;B738:C738&amp;" "))),"thriller",IF(OR(ISNUMBER(SEARCH({" strange "," evil "," horror "," dark "," strange"}," "&amp;B738:C738&amp;" "))),"horror",IF(OR(ISNUMBER(SEARCH({" food "," kitchen "," yummy "," gourmet "," dining","bbq"}," "&amp;B738:C738&amp;" "))),"food"))))</f>
        <v>0</v>
      </c>
      <c r="E738" s="3">
        <v>3600</v>
      </c>
      <c r="F738" s="4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88"/>
        <v>315</v>
      </c>
      <c r="Q738">
        <f t="shared" si="89"/>
        <v>105.05</v>
      </c>
      <c r="R738" t="s">
        <v>8320</v>
      </c>
      <c r="S738" t="s">
        <v>8321</v>
      </c>
      <c r="T738" s="13">
        <f t="shared" si="90"/>
        <v>41579.734259259261</v>
      </c>
      <c r="U738" s="13">
        <f t="shared" si="91"/>
        <v>41599.207638888889</v>
      </c>
      <c r="V738">
        <f t="shared" si="92"/>
        <v>2013</v>
      </c>
      <c r="W738" t="str">
        <f t="shared" si="93"/>
        <v>nonfiction</v>
      </c>
      <c r="X738" t="str">
        <f t="shared" si="94"/>
        <v>ExceededGoal</v>
      </c>
      <c r="Y738" s="12" t="b">
        <f t="shared" si="95"/>
        <v>0</v>
      </c>
    </row>
    <row r="739" spans="1:25" ht="43.2" hidden="1">
      <c r="A739">
        <v>737</v>
      </c>
      <c r="B739" s="1" t="s">
        <v>738</v>
      </c>
      <c r="C739" s="1" t="s">
        <v>4847</v>
      </c>
      <c r="D739" s="21" t="b" cm="1">
        <f t="array" ref="D739">IF(OR(ISNUMBER(SEARCH({" COMEDY "," fun "," laugh ","hilarious"}," "&amp;B739:C739&amp;" "))),"Comedy",IF(OR(ISNUMBER(SEARCH({" sad "," thriller "," crime"," murder "," dark "," revenge "}," "&amp;B739:C739&amp;" "))),"thriller",IF(OR(ISNUMBER(SEARCH({" strange "," evil "," horror "," dark "," strange"}," "&amp;B739:C739&amp;" "))),"horror",IF(OR(ISNUMBER(SEARCH({" food "," kitchen "," yummy "," gourmet "," dining","bbq"}," "&amp;B739:C739&amp;" "))),"food"))))</f>
        <v>0</v>
      </c>
      <c r="E739" s="3">
        <v>5000</v>
      </c>
      <c r="F739" s="4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88"/>
        <v>122</v>
      </c>
      <c r="Q739">
        <f t="shared" si="89"/>
        <v>56.67</v>
      </c>
      <c r="R739" t="s">
        <v>8320</v>
      </c>
      <c r="S739" t="s">
        <v>8321</v>
      </c>
      <c r="T739" s="13">
        <f t="shared" si="90"/>
        <v>41667.275312500002</v>
      </c>
      <c r="U739" s="13">
        <f t="shared" si="91"/>
        <v>41684.833333333336</v>
      </c>
      <c r="V739">
        <f t="shared" si="92"/>
        <v>2014</v>
      </c>
      <c r="W739" t="str">
        <f t="shared" si="93"/>
        <v>nonfiction</v>
      </c>
      <c r="X739" t="str">
        <f t="shared" si="94"/>
        <v>ExceededGoal</v>
      </c>
      <c r="Y739" s="12" t="b">
        <f t="shared" si="95"/>
        <v>0</v>
      </c>
    </row>
    <row r="740" spans="1:25" ht="28.8" hidden="1">
      <c r="A740">
        <v>738</v>
      </c>
      <c r="B740" s="1" t="s">
        <v>739</v>
      </c>
      <c r="C740" s="1" t="s">
        <v>4848</v>
      </c>
      <c r="D740" s="21" t="b" cm="1">
        <f t="array" ref="D740">IF(OR(ISNUMBER(SEARCH({" COMEDY "," fun "," laugh ","hilarious"}," "&amp;B740:C740&amp;" "))),"Comedy",IF(OR(ISNUMBER(SEARCH({" sad "," thriller "," crime"," murder "," dark "," revenge "}," "&amp;B740:C740&amp;" "))),"thriller",IF(OR(ISNUMBER(SEARCH({" strange "," evil "," horror "," dark "," strange"}," "&amp;B740:C740&amp;" "))),"horror",IF(OR(ISNUMBER(SEARCH({" food "," kitchen "," yummy "," gourmet "," dining","bbq"}," "&amp;B740:C740&amp;" "))),"food"))))</f>
        <v>0</v>
      </c>
      <c r="E740" s="3">
        <v>1500</v>
      </c>
      <c r="F740" s="4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88"/>
        <v>107</v>
      </c>
      <c r="Q740">
        <f t="shared" si="89"/>
        <v>39.049999999999997</v>
      </c>
      <c r="R740" t="s">
        <v>8320</v>
      </c>
      <c r="S740" t="s">
        <v>8321</v>
      </c>
      <c r="T740" s="13">
        <f t="shared" si="90"/>
        <v>41943.604097222218</v>
      </c>
      <c r="U740" s="13">
        <f t="shared" si="91"/>
        <v>41974.207638888889</v>
      </c>
      <c r="V740">
        <f t="shared" si="92"/>
        <v>2014</v>
      </c>
      <c r="W740" t="str">
        <f t="shared" si="93"/>
        <v>nonfiction</v>
      </c>
      <c r="X740" t="str">
        <f t="shared" si="94"/>
        <v>ExceededGoal</v>
      </c>
      <c r="Y740" s="12" t="b">
        <f t="shared" si="95"/>
        <v>0</v>
      </c>
    </row>
    <row r="741" spans="1:25" ht="43.2" hidden="1">
      <c r="A741">
        <v>739</v>
      </c>
      <c r="B741" s="1" t="s">
        <v>740</v>
      </c>
      <c r="C741" s="1" t="s">
        <v>4849</v>
      </c>
      <c r="D741" s="21" t="b" cm="1">
        <f t="array" ref="D741">IF(OR(ISNUMBER(SEARCH({" COMEDY "," fun "," laugh ","hilarious"}," "&amp;B741:C741&amp;" "))),"Comedy",IF(OR(ISNUMBER(SEARCH({" sad "," thriller "," crime"," murder "," dark "," revenge "}," "&amp;B741:C741&amp;" "))),"thriller",IF(OR(ISNUMBER(SEARCH({" strange "," evil "," horror "," dark "," strange"}," "&amp;B741:C741&amp;" "))),"horror",IF(OR(ISNUMBER(SEARCH({" food "," kitchen "," yummy "," gourmet "," dining","bbq"}," "&amp;B741:C741&amp;" "))),"food"))))</f>
        <v>0</v>
      </c>
      <c r="E741" s="3">
        <v>6000</v>
      </c>
      <c r="F741" s="4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88"/>
        <v>158</v>
      </c>
      <c r="Q741">
        <f t="shared" si="89"/>
        <v>68.349999999999994</v>
      </c>
      <c r="R741" t="s">
        <v>8320</v>
      </c>
      <c r="S741" t="s">
        <v>8321</v>
      </c>
      <c r="T741" s="13">
        <f t="shared" si="90"/>
        <v>41829.502650462964</v>
      </c>
      <c r="U741" s="13">
        <f t="shared" si="91"/>
        <v>41862.502650462964</v>
      </c>
      <c r="V741">
        <f t="shared" si="92"/>
        <v>2014</v>
      </c>
      <c r="W741" t="str">
        <f t="shared" si="93"/>
        <v>nonfiction</v>
      </c>
      <c r="X741" t="str">
        <f t="shared" si="94"/>
        <v>ExceededGoal</v>
      </c>
      <c r="Y741" s="12" t="b">
        <f t="shared" si="95"/>
        <v>0</v>
      </c>
    </row>
    <row r="742" spans="1:25" ht="57.6" hidden="1">
      <c r="A742">
        <v>740</v>
      </c>
      <c r="B742" s="1" t="s">
        <v>741</v>
      </c>
      <c r="C742" s="1" t="s">
        <v>4850</v>
      </c>
      <c r="D742" s="21" t="b" cm="1">
        <f t="array" ref="D742">IF(OR(ISNUMBER(SEARCH({" COMEDY "," fun "," laugh ","hilarious"}," "&amp;B742:C742&amp;" "))),"Comedy",IF(OR(ISNUMBER(SEARCH({" sad "," thriller "," crime"," murder "," dark "," revenge "}," "&amp;B742:C742&amp;" "))),"thriller",IF(OR(ISNUMBER(SEARCH({" strange "," evil "," horror "," dark "," strange"}," "&amp;B742:C742&amp;" "))),"horror",IF(OR(ISNUMBER(SEARCH({" food "," kitchen "," yummy "," gourmet "," dining","bbq"}," "&amp;B742:C742&amp;" "))),"food"))))</f>
        <v>0</v>
      </c>
      <c r="E742" s="3">
        <v>3000</v>
      </c>
      <c r="F742" s="4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88"/>
        <v>107</v>
      </c>
      <c r="Q742">
        <f t="shared" si="89"/>
        <v>169.58</v>
      </c>
      <c r="R742" t="s">
        <v>8320</v>
      </c>
      <c r="S742" t="s">
        <v>8321</v>
      </c>
      <c r="T742" s="13">
        <f t="shared" si="90"/>
        <v>42162.146782407406</v>
      </c>
      <c r="U742" s="13">
        <f t="shared" si="91"/>
        <v>42176.146782407406</v>
      </c>
      <c r="V742">
        <f t="shared" si="92"/>
        <v>2015</v>
      </c>
      <c r="W742" t="str">
        <f t="shared" si="93"/>
        <v>nonfiction</v>
      </c>
      <c r="X742" t="str">
        <f t="shared" si="94"/>
        <v>ExceededGoal</v>
      </c>
      <c r="Y742" s="12" t="b">
        <f t="shared" si="95"/>
        <v>0</v>
      </c>
    </row>
    <row r="743" spans="1:25" ht="28.8" hidden="1">
      <c r="A743">
        <v>741</v>
      </c>
      <c r="B743" s="1" t="s">
        <v>742</v>
      </c>
      <c r="C743" s="1" t="s">
        <v>4851</v>
      </c>
      <c r="D743" s="21" t="b" cm="1">
        <f t="array" ref="D743">IF(OR(ISNUMBER(SEARCH({" COMEDY "," fun "," laugh ","hilarious"}," "&amp;B743:C743&amp;" "))),"Comedy",IF(OR(ISNUMBER(SEARCH({" sad "," thriller "," crime"," murder "," dark "," revenge "}," "&amp;B743:C743&amp;" "))),"thriller",IF(OR(ISNUMBER(SEARCH({" strange "," evil "," horror "," dark "," strange"}," "&amp;B743:C743&amp;" "))),"horror",IF(OR(ISNUMBER(SEARCH({" food "," kitchen "," yummy "," gourmet "," dining","bbq"}," "&amp;B743:C743&amp;" "))),"food"))))</f>
        <v>0</v>
      </c>
      <c r="E743" s="3">
        <v>13000</v>
      </c>
      <c r="F743" s="4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88"/>
        <v>102</v>
      </c>
      <c r="Q743">
        <f t="shared" si="89"/>
        <v>141.41999999999999</v>
      </c>
      <c r="R743" t="s">
        <v>8320</v>
      </c>
      <c r="S743" t="s">
        <v>8321</v>
      </c>
      <c r="T743" s="13">
        <f t="shared" si="90"/>
        <v>41401.648217592592</v>
      </c>
      <c r="U743" s="13">
        <f t="shared" si="91"/>
        <v>41436.648217592592</v>
      </c>
      <c r="V743">
        <f t="shared" si="92"/>
        <v>2013</v>
      </c>
      <c r="W743" t="str">
        <f t="shared" si="93"/>
        <v>nonfiction</v>
      </c>
      <c r="X743" t="str">
        <f t="shared" si="94"/>
        <v>ExceededGoal</v>
      </c>
      <c r="Y743" s="12" t="b">
        <f t="shared" si="95"/>
        <v>0</v>
      </c>
    </row>
    <row r="744" spans="1:25" ht="57.6" hidden="1">
      <c r="A744">
        <v>742</v>
      </c>
      <c r="B744" s="1" t="s">
        <v>743</v>
      </c>
      <c r="C744" s="1" t="s">
        <v>4852</v>
      </c>
      <c r="D744" s="21" t="b" cm="1">
        <f t="array" ref="D744">IF(OR(ISNUMBER(SEARCH({" COMEDY "," fun "," laugh ","hilarious"}," "&amp;B744:C744&amp;" "))),"Comedy",IF(OR(ISNUMBER(SEARCH({" sad "," thriller "," crime"," murder "," dark "," revenge "}," "&amp;B744:C744&amp;" "))),"thriller",IF(OR(ISNUMBER(SEARCH({" strange "," evil "," horror "," dark "," strange"}," "&amp;B744:C744&amp;" "))),"horror",IF(OR(ISNUMBER(SEARCH({" food "," kitchen "," yummy "," gourmet "," dining","bbq"}," "&amp;B744:C744&amp;" "))),"food"))))</f>
        <v>0</v>
      </c>
      <c r="E744" s="3">
        <v>1400</v>
      </c>
      <c r="F744" s="4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88"/>
        <v>111</v>
      </c>
      <c r="Q744">
        <f t="shared" si="89"/>
        <v>67.39</v>
      </c>
      <c r="R744" t="s">
        <v>8320</v>
      </c>
      <c r="S744" t="s">
        <v>8321</v>
      </c>
      <c r="T744" s="13">
        <f t="shared" si="90"/>
        <v>41689.917962962965</v>
      </c>
      <c r="U744" s="13">
        <f t="shared" si="91"/>
        <v>41719.876296296294</v>
      </c>
      <c r="V744">
        <f t="shared" si="92"/>
        <v>2014</v>
      </c>
      <c r="W744" t="str">
        <f t="shared" si="93"/>
        <v>nonfiction</v>
      </c>
      <c r="X744" t="str">
        <f t="shared" si="94"/>
        <v>ExceededGoal</v>
      </c>
      <c r="Y744" s="12" t="b">
        <f t="shared" si="95"/>
        <v>0</v>
      </c>
    </row>
    <row r="745" spans="1:25" ht="43.2" hidden="1">
      <c r="A745">
        <v>743</v>
      </c>
      <c r="B745" s="1" t="s">
        <v>744</v>
      </c>
      <c r="C745" s="1" t="s">
        <v>4853</v>
      </c>
      <c r="D745" s="21" t="b" cm="1">
        <f t="array" ref="D745">IF(OR(ISNUMBER(SEARCH({" COMEDY "," fun "," laugh ","hilarious"}," "&amp;B745:C745&amp;" "))),"Comedy",IF(OR(ISNUMBER(SEARCH({" sad "," thriller "," crime"," murder "," dark "," revenge "}," "&amp;B745:C745&amp;" "))),"thriller",IF(OR(ISNUMBER(SEARCH({" strange "," evil "," horror "," dark "," strange"}," "&amp;B745:C745&amp;" "))),"horror",IF(OR(ISNUMBER(SEARCH({" food "," kitchen "," yummy "," gourmet "," dining","bbq"}," "&amp;B745:C745&amp;" "))),"food"))))</f>
        <v>0</v>
      </c>
      <c r="E745" s="3">
        <v>550</v>
      </c>
      <c r="F745" s="4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88"/>
        <v>148</v>
      </c>
      <c r="Q745">
        <f t="shared" si="89"/>
        <v>54.27</v>
      </c>
      <c r="R745" t="s">
        <v>8320</v>
      </c>
      <c r="S745" t="s">
        <v>8321</v>
      </c>
      <c r="T745" s="13">
        <f t="shared" si="90"/>
        <v>40990.709317129629</v>
      </c>
      <c r="U745" s="13">
        <f t="shared" si="91"/>
        <v>41015.875</v>
      </c>
      <c r="V745">
        <f t="shared" si="92"/>
        <v>2012</v>
      </c>
      <c r="W745" t="str">
        <f t="shared" si="93"/>
        <v>nonfiction</v>
      </c>
      <c r="X745" t="str">
        <f t="shared" si="94"/>
        <v>ExceededGoal</v>
      </c>
      <c r="Y745" s="12" t="b">
        <f t="shared" si="95"/>
        <v>0</v>
      </c>
    </row>
    <row r="746" spans="1:25" ht="43.2" hidden="1">
      <c r="A746">
        <v>744</v>
      </c>
      <c r="B746" s="1" t="s">
        <v>745</v>
      </c>
      <c r="C746" s="1" t="s">
        <v>4854</v>
      </c>
      <c r="D746" s="21" t="b" cm="1">
        <f t="array" ref="D746">IF(OR(ISNUMBER(SEARCH({" COMEDY "," fun "," laugh ","hilarious"}," "&amp;B746:C746&amp;" "))),"Comedy",IF(OR(ISNUMBER(SEARCH({" sad "," thriller "," crime"," murder "," dark "," revenge "}," "&amp;B746:C746&amp;" "))),"thriller",IF(OR(ISNUMBER(SEARCH({" strange "," evil "," horror "," dark "," strange"}," "&amp;B746:C746&amp;" "))),"horror",IF(OR(ISNUMBER(SEARCH({" food "," kitchen "," yummy "," gourmet "," dining","bbq"}," "&amp;B746:C746&amp;" "))),"food"))))</f>
        <v>0</v>
      </c>
      <c r="E746" s="3">
        <v>5000</v>
      </c>
      <c r="F746" s="4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88"/>
        <v>102</v>
      </c>
      <c r="Q746">
        <f t="shared" si="89"/>
        <v>82.52</v>
      </c>
      <c r="R746" t="s">
        <v>8320</v>
      </c>
      <c r="S746" t="s">
        <v>8321</v>
      </c>
      <c r="T746" s="13">
        <f t="shared" si="90"/>
        <v>41226.95721064815</v>
      </c>
      <c r="U746" s="13">
        <f t="shared" si="91"/>
        <v>41256.95721064815</v>
      </c>
      <c r="V746">
        <f t="shared" si="92"/>
        <v>2012</v>
      </c>
      <c r="W746" t="str">
        <f t="shared" si="93"/>
        <v>nonfiction</v>
      </c>
      <c r="X746" t="str">
        <f t="shared" si="94"/>
        <v>ExceededGoal</v>
      </c>
      <c r="Y746" s="12" t="b">
        <f t="shared" si="95"/>
        <v>0</v>
      </c>
    </row>
    <row r="747" spans="1:25" ht="43.2" hidden="1">
      <c r="A747">
        <v>745</v>
      </c>
      <c r="B747" s="1" t="s">
        <v>746</v>
      </c>
      <c r="C747" s="1" t="s">
        <v>4855</v>
      </c>
      <c r="D747" s="21" t="b" cm="1">
        <f t="array" ref="D747">IF(OR(ISNUMBER(SEARCH({" COMEDY "," fun "," laugh ","hilarious"}," "&amp;B747:C747&amp;" "))),"Comedy",IF(OR(ISNUMBER(SEARCH({" sad "," thriller "," crime"," murder "," dark "," revenge "}," "&amp;B747:C747&amp;" "))),"thriller",IF(OR(ISNUMBER(SEARCH({" strange "," evil "," horror "," dark "," strange"}," "&amp;B747:C747&amp;" "))),"horror",IF(OR(ISNUMBER(SEARCH({" food "," kitchen "," yummy "," gourmet "," dining","bbq"}," "&amp;B747:C747&amp;" "))),"food"))))</f>
        <v>0</v>
      </c>
      <c r="E747" s="3">
        <v>2220</v>
      </c>
      <c r="F747" s="4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88"/>
        <v>179</v>
      </c>
      <c r="Q747">
        <f t="shared" si="89"/>
        <v>53.73</v>
      </c>
      <c r="R747" t="s">
        <v>8320</v>
      </c>
      <c r="S747" t="s">
        <v>8321</v>
      </c>
      <c r="T747" s="13">
        <f t="shared" si="90"/>
        <v>41367.572280092594</v>
      </c>
      <c r="U747" s="13">
        <f t="shared" si="91"/>
        <v>41397.572280092594</v>
      </c>
      <c r="V747">
        <f t="shared" si="92"/>
        <v>2013</v>
      </c>
      <c r="W747" t="str">
        <f t="shared" si="93"/>
        <v>nonfiction</v>
      </c>
      <c r="X747" t="str">
        <f t="shared" si="94"/>
        <v>ExceededGoal</v>
      </c>
      <c r="Y747" s="12" t="b">
        <f t="shared" si="95"/>
        <v>0</v>
      </c>
    </row>
    <row r="748" spans="1:25" ht="28.8" hidden="1">
      <c r="A748">
        <v>746</v>
      </c>
      <c r="B748" s="1" t="s">
        <v>747</v>
      </c>
      <c r="C748" s="1" t="s">
        <v>4856</v>
      </c>
      <c r="D748" s="21" t="b" cm="1">
        <f t="array" ref="D748">IF(OR(ISNUMBER(SEARCH({" COMEDY "," fun "," laugh ","hilarious"}," "&amp;B748:C748&amp;" "))),"Comedy",IF(OR(ISNUMBER(SEARCH({" sad "," thriller "," crime"," murder "," dark "," revenge "}," "&amp;B748:C748&amp;" "))),"thriller",IF(OR(ISNUMBER(SEARCH({" strange "," evil "," horror "," dark "," strange"}," "&amp;B748:C748&amp;" "))),"horror",IF(OR(ISNUMBER(SEARCH({" food "," kitchen "," yummy "," gourmet "," dining","bbq"}," "&amp;B748:C748&amp;" "))),"food"))))</f>
        <v>0</v>
      </c>
      <c r="E748" s="3">
        <v>2987</v>
      </c>
      <c r="F748" s="4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88"/>
        <v>111</v>
      </c>
      <c r="Q748">
        <f t="shared" si="89"/>
        <v>34.21</v>
      </c>
      <c r="R748" t="s">
        <v>8320</v>
      </c>
      <c r="S748" t="s">
        <v>8321</v>
      </c>
      <c r="T748" s="13">
        <f t="shared" si="90"/>
        <v>41157.042928240742</v>
      </c>
      <c r="U748" s="13">
        <f t="shared" si="91"/>
        <v>41175.165972222225</v>
      </c>
      <c r="V748">
        <f t="shared" si="92"/>
        <v>2012</v>
      </c>
      <c r="W748" t="str">
        <f t="shared" si="93"/>
        <v>nonfiction</v>
      </c>
      <c r="X748" t="str">
        <f t="shared" si="94"/>
        <v>ExceededGoal</v>
      </c>
      <c r="Y748" s="12" t="b">
        <f t="shared" si="95"/>
        <v>0</v>
      </c>
    </row>
    <row r="749" spans="1:25" ht="43.2" hidden="1">
      <c r="A749">
        <v>747</v>
      </c>
      <c r="B749" s="1" t="s">
        <v>748</v>
      </c>
      <c r="C749" s="1" t="s">
        <v>4857</v>
      </c>
      <c r="D749" s="21" t="b" cm="1">
        <f t="array" ref="D749">IF(OR(ISNUMBER(SEARCH({" COMEDY "," fun "," laugh ","hilarious"}," "&amp;B749:C749&amp;" "))),"Comedy",IF(OR(ISNUMBER(SEARCH({" sad "," thriller "," crime"," murder "," dark "," revenge "}," "&amp;B749:C749&amp;" "))),"thriller",IF(OR(ISNUMBER(SEARCH({" strange "," evil "," horror "," dark "," strange"}," "&amp;B749:C749&amp;" "))),"horror",IF(OR(ISNUMBER(SEARCH({" food "," kitchen "," yummy "," gourmet "," dining","bbq"}," "&amp;B749:C749&amp;" "))),"food"))))</f>
        <v>0</v>
      </c>
      <c r="E749" s="3">
        <v>7000</v>
      </c>
      <c r="F749" s="4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88"/>
        <v>100</v>
      </c>
      <c r="Q749">
        <f t="shared" si="89"/>
        <v>127.33</v>
      </c>
      <c r="R749" t="s">
        <v>8320</v>
      </c>
      <c r="S749" t="s">
        <v>8321</v>
      </c>
      <c r="T749" s="13">
        <f t="shared" si="90"/>
        <v>41988.548831018517</v>
      </c>
      <c r="U749" s="13">
        <f t="shared" si="91"/>
        <v>42019.454166666663</v>
      </c>
      <c r="V749">
        <f t="shared" si="92"/>
        <v>2014</v>
      </c>
      <c r="W749" t="str">
        <f t="shared" si="93"/>
        <v>nonfiction</v>
      </c>
      <c r="X749" t="str">
        <f t="shared" si="94"/>
        <v>UnderFunded</v>
      </c>
      <c r="Y749" s="12" t="b">
        <f t="shared" si="95"/>
        <v>0</v>
      </c>
    </row>
    <row r="750" spans="1:25" ht="43.2" hidden="1">
      <c r="A750">
        <v>748</v>
      </c>
      <c r="B750" s="1" t="s">
        <v>749</v>
      </c>
      <c r="C750" s="1" t="s">
        <v>4858</v>
      </c>
      <c r="D750" s="21" t="b" cm="1">
        <f t="array" ref="D750">IF(OR(ISNUMBER(SEARCH({" COMEDY "," fun "," laugh ","hilarious"}," "&amp;B750:C750&amp;" "))),"Comedy",IF(OR(ISNUMBER(SEARCH({" sad "," thriller "," crime"," murder "," dark "," revenge "}," "&amp;B750:C750&amp;" "))),"thriller",IF(OR(ISNUMBER(SEARCH({" strange "," evil "," horror "," dark "," strange"}," "&amp;B750:C750&amp;" "))),"horror",IF(OR(ISNUMBER(SEARCH({" food "," kitchen "," yummy "," gourmet "," dining","bbq"}," "&amp;B750:C750&amp;" "))),"food"))))</f>
        <v>0</v>
      </c>
      <c r="E750" s="3">
        <v>2000</v>
      </c>
      <c r="F750" s="4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88"/>
        <v>100</v>
      </c>
      <c r="Q750">
        <f t="shared" si="89"/>
        <v>45.57</v>
      </c>
      <c r="R750" t="s">
        <v>8320</v>
      </c>
      <c r="S750" t="s">
        <v>8321</v>
      </c>
      <c r="T750" s="13">
        <f t="shared" si="90"/>
        <v>41831.846828703703</v>
      </c>
      <c r="U750" s="13">
        <f t="shared" si="91"/>
        <v>41861.846828703703</v>
      </c>
      <c r="V750">
        <f t="shared" si="92"/>
        <v>2014</v>
      </c>
      <c r="W750" t="str">
        <f t="shared" si="93"/>
        <v>nonfiction</v>
      </c>
      <c r="X750" t="str">
        <f t="shared" si="94"/>
        <v>UnderFunded</v>
      </c>
      <c r="Y750" s="12" t="b">
        <f t="shared" si="95"/>
        <v>0</v>
      </c>
    </row>
    <row r="751" spans="1:25" ht="43.2" hidden="1">
      <c r="A751">
        <v>749</v>
      </c>
      <c r="B751" s="1" t="s">
        <v>750</v>
      </c>
      <c r="C751" s="1" t="s">
        <v>4859</v>
      </c>
      <c r="D751" s="21" t="b" cm="1">
        <f t="array" ref="D751">IF(OR(ISNUMBER(SEARCH({" COMEDY "," fun "," laugh ","hilarious"}," "&amp;B751:C751&amp;" "))),"Comedy",IF(OR(ISNUMBER(SEARCH({" sad "," thriller "," crime"," murder "," dark "," revenge "}," "&amp;B751:C751&amp;" "))),"thriller",IF(OR(ISNUMBER(SEARCH({" strange "," evil "," horror "," dark "," strange"}," "&amp;B751:C751&amp;" "))),"horror",IF(OR(ISNUMBER(SEARCH({" food "," kitchen "," yummy "," gourmet "," dining","bbq"}," "&amp;B751:C751&amp;" "))),"food"))))</f>
        <v>0</v>
      </c>
      <c r="E751" s="3">
        <v>10000</v>
      </c>
      <c r="F751" s="4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88"/>
        <v>106</v>
      </c>
      <c r="Q751">
        <f t="shared" si="89"/>
        <v>95.96</v>
      </c>
      <c r="R751" t="s">
        <v>8320</v>
      </c>
      <c r="S751" t="s">
        <v>8321</v>
      </c>
      <c r="T751" s="13">
        <f t="shared" si="90"/>
        <v>42733.94131944445</v>
      </c>
      <c r="U751" s="13">
        <f t="shared" si="91"/>
        <v>42763.94131944445</v>
      </c>
      <c r="V751">
        <f t="shared" si="92"/>
        <v>2016</v>
      </c>
      <c r="W751" t="str">
        <f t="shared" si="93"/>
        <v>nonfiction</v>
      </c>
      <c r="X751" t="str">
        <f t="shared" si="94"/>
        <v>ExceededGoal</v>
      </c>
      <c r="Y751" s="12" t="b">
        <f t="shared" si="95"/>
        <v>0</v>
      </c>
    </row>
    <row r="752" spans="1:25" ht="43.2" hidden="1">
      <c r="A752">
        <v>750</v>
      </c>
      <c r="B752" s="1" t="s">
        <v>751</v>
      </c>
      <c r="C752" s="1" t="s">
        <v>4860</v>
      </c>
      <c r="D752" s="21" t="b" cm="1">
        <f t="array" ref="D752">IF(OR(ISNUMBER(SEARCH({" COMEDY "," fun "," laugh ","hilarious"}," "&amp;B752:C752&amp;" "))),"Comedy",IF(OR(ISNUMBER(SEARCH({" sad "," thriller "," crime"," murder "," dark "," revenge "}," "&amp;B752:C752&amp;" "))),"thriller",IF(OR(ISNUMBER(SEARCH({" strange "," evil "," horror "," dark "," strange"}," "&amp;B752:C752&amp;" "))),"horror",IF(OR(ISNUMBER(SEARCH({" food "," kitchen "," yummy "," gourmet "," dining","bbq"}," "&amp;B752:C752&amp;" "))),"food"))))</f>
        <v>0</v>
      </c>
      <c r="E752" s="3">
        <v>4444</v>
      </c>
      <c r="F752" s="4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88"/>
        <v>103</v>
      </c>
      <c r="Q752">
        <f t="shared" si="89"/>
        <v>77.27</v>
      </c>
      <c r="R752" t="s">
        <v>8320</v>
      </c>
      <c r="S752" t="s">
        <v>8321</v>
      </c>
      <c r="T752" s="13">
        <f t="shared" si="90"/>
        <v>41299.878148148149</v>
      </c>
      <c r="U752" s="13">
        <f t="shared" si="91"/>
        <v>41329.878148148149</v>
      </c>
      <c r="V752">
        <f t="shared" si="92"/>
        <v>2013</v>
      </c>
      <c r="W752" t="str">
        <f t="shared" si="93"/>
        <v>nonfiction</v>
      </c>
      <c r="X752" t="str">
        <f t="shared" si="94"/>
        <v>ExceededGoal</v>
      </c>
      <c r="Y752" s="12" t="b">
        <f t="shared" si="95"/>
        <v>0</v>
      </c>
    </row>
    <row r="753" spans="1:25" ht="43.2" hidden="1">
      <c r="A753">
        <v>751</v>
      </c>
      <c r="B753" s="1" t="s">
        <v>752</v>
      </c>
      <c r="C753" s="1" t="s">
        <v>4861</v>
      </c>
      <c r="D753" s="21" t="b" cm="1">
        <f t="array" ref="D753">IF(OR(ISNUMBER(SEARCH({" COMEDY "," fun "," laugh ","hilarious"}," "&amp;B753:C753&amp;" "))),"Comedy",IF(OR(ISNUMBER(SEARCH({" sad "," thriller "," crime"," murder "," dark "," revenge "}," "&amp;B753:C753&amp;" "))),"thriller",IF(OR(ISNUMBER(SEARCH({" strange "," evil "," horror "," dark "," strange"}," "&amp;B753:C753&amp;" "))),"horror",IF(OR(ISNUMBER(SEARCH({" food "," kitchen "," yummy "," gourmet "," dining","bbq"}," "&amp;B753:C753&amp;" "))),"food"))))</f>
        <v>0</v>
      </c>
      <c r="E753" s="3">
        <v>3000</v>
      </c>
      <c r="F753" s="4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88"/>
        <v>119</v>
      </c>
      <c r="Q753">
        <f t="shared" si="89"/>
        <v>57.34</v>
      </c>
      <c r="R753" t="s">
        <v>8320</v>
      </c>
      <c r="S753" t="s">
        <v>8321</v>
      </c>
      <c r="T753" s="13">
        <f t="shared" si="90"/>
        <v>40713.630497685182</v>
      </c>
      <c r="U753" s="13">
        <f t="shared" si="91"/>
        <v>40759.630497685182</v>
      </c>
      <c r="V753">
        <f t="shared" si="92"/>
        <v>2011</v>
      </c>
      <c r="W753" t="str">
        <f t="shared" si="93"/>
        <v>nonfiction</v>
      </c>
      <c r="X753" t="str">
        <f t="shared" si="94"/>
        <v>ExceededGoal</v>
      </c>
      <c r="Y753" s="12" t="b">
        <f t="shared" si="95"/>
        <v>0</v>
      </c>
    </row>
    <row r="754" spans="1:25" ht="57.6" hidden="1">
      <c r="A754">
        <v>752</v>
      </c>
      <c r="B754" s="1" t="s">
        <v>753</v>
      </c>
      <c r="C754" s="1" t="s">
        <v>4862</v>
      </c>
      <c r="D754" s="21" t="b" cm="1">
        <f t="array" ref="D754">IF(OR(ISNUMBER(SEARCH({" COMEDY "," fun "," laugh ","hilarious"}," "&amp;B754:C754&amp;" "))),"Comedy",IF(OR(ISNUMBER(SEARCH({" sad "," thriller "," crime"," murder "," dark "," revenge "}," "&amp;B754:C754&amp;" "))),"thriller",IF(OR(ISNUMBER(SEARCH({" strange "," evil "," horror "," dark "," strange"}," "&amp;B754:C754&amp;" "))),"horror",IF(OR(ISNUMBER(SEARCH({" food "," kitchen "," yummy "," gourmet "," dining","bbq"}," "&amp;B754:C754&amp;" "))),"food"))))</f>
        <v>0</v>
      </c>
      <c r="E754" s="3">
        <v>5000</v>
      </c>
      <c r="F754" s="4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88"/>
        <v>112</v>
      </c>
      <c r="Q754">
        <f t="shared" si="89"/>
        <v>53.19</v>
      </c>
      <c r="R754" t="s">
        <v>8320</v>
      </c>
      <c r="S754" t="s">
        <v>8321</v>
      </c>
      <c r="T754" s="13">
        <f t="shared" si="90"/>
        <v>42639.421493055561</v>
      </c>
      <c r="U754" s="13">
        <f t="shared" si="91"/>
        <v>42659.458333333328</v>
      </c>
      <c r="V754">
        <f t="shared" si="92"/>
        <v>2016</v>
      </c>
      <c r="W754" t="str">
        <f t="shared" si="93"/>
        <v>nonfiction</v>
      </c>
      <c r="X754" t="str">
        <f t="shared" si="94"/>
        <v>ExceededGoal</v>
      </c>
      <c r="Y754" s="12" t="b">
        <f t="shared" si="95"/>
        <v>0</v>
      </c>
    </row>
    <row r="755" spans="1:25" ht="43.2" hidden="1">
      <c r="A755">
        <v>753</v>
      </c>
      <c r="B755" s="1" t="s">
        <v>754</v>
      </c>
      <c r="C755" s="1" t="s">
        <v>4863</v>
      </c>
      <c r="D755" s="21" t="b" cm="1">
        <f t="array" ref="D755">IF(OR(ISNUMBER(SEARCH({" COMEDY "," fun "," laugh ","hilarious"}," "&amp;B755:C755&amp;" "))),"Comedy",IF(OR(ISNUMBER(SEARCH({" sad "," thriller "," crime"," murder "," dark "," revenge "}," "&amp;B755:C755&amp;" "))),"thriller",IF(OR(ISNUMBER(SEARCH({" strange "," evil "," horror "," dark "," strange"}," "&amp;B755:C755&amp;" "))),"horror",IF(OR(ISNUMBER(SEARCH({" food "," kitchen "," yummy "," gourmet "," dining","bbq"}," "&amp;B755:C755&amp;" "))),"food"))))</f>
        <v>0</v>
      </c>
      <c r="E755" s="3">
        <v>10000</v>
      </c>
      <c r="F755" s="4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88"/>
        <v>128</v>
      </c>
      <c r="Q755">
        <f t="shared" si="89"/>
        <v>492.31</v>
      </c>
      <c r="R755" t="s">
        <v>8320</v>
      </c>
      <c r="S755" t="s">
        <v>8321</v>
      </c>
      <c r="T755" s="13">
        <f t="shared" si="90"/>
        <v>42019.590173611112</v>
      </c>
      <c r="U755" s="13">
        <f t="shared" si="91"/>
        <v>42049.590173611112</v>
      </c>
      <c r="V755">
        <f t="shared" si="92"/>
        <v>2015</v>
      </c>
      <c r="W755" t="str">
        <f t="shared" si="93"/>
        <v>nonfiction</v>
      </c>
      <c r="X755" t="str">
        <f t="shared" si="94"/>
        <v>ExceededGoal</v>
      </c>
      <c r="Y755" s="12" t="b">
        <f t="shared" si="95"/>
        <v>0</v>
      </c>
    </row>
    <row r="756" spans="1:25" ht="43.2" hidden="1">
      <c r="A756">
        <v>754</v>
      </c>
      <c r="B756" s="1" t="s">
        <v>755</v>
      </c>
      <c r="C756" s="1" t="s">
        <v>4864</v>
      </c>
      <c r="D756" s="21" t="b" cm="1">
        <f t="array" ref="D756">IF(OR(ISNUMBER(SEARCH({" COMEDY "," fun "," laugh ","hilarious"}," "&amp;B756:C756&amp;" "))),"Comedy",IF(OR(ISNUMBER(SEARCH({" sad "," thriller "," crime"," murder "," dark "," revenge "}," "&amp;B756:C756&amp;" "))),"thriller",IF(OR(ISNUMBER(SEARCH({" strange "," evil "," horror "," dark "," strange"}," "&amp;B756:C756&amp;" "))),"horror",IF(OR(ISNUMBER(SEARCH({" food "," kitchen "," yummy "," gourmet "," dining","bbq"}," "&amp;B756:C756&amp;" "))),"food"))))</f>
        <v>0</v>
      </c>
      <c r="E756" s="3">
        <v>2000</v>
      </c>
      <c r="F756" s="4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88"/>
        <v>104</v>
      </c>
      <c r="Q756">
        <f t="shared" si="89"/>
        <v>42.35</v>
      </c>
      <c r="R756" t="s">
        <v>8320</v>
      </c>
      <c r="S756" t="s">
        <v>8321</v>
      </c>
      <c r="T756" s="13">
        <f t="shared" si="90"/>
        <v>41249.749085648145</v>
      </c>
      <c r="U756" s="13">
        <f t="shared" si="91"/>
        <v>41279.749085648145</v>
      </c>
      <c r="V756">
        <f t="shared" si="92"/>
        <v>2012</v>
      </c>
      <c r="W756" t="str">
        <f t="shared" si="93"/>
        <v>nonfiction</v>
      </c>
      <c r="X756" t="str">
        <f t="shared" si="94"/>
        <v>ExceededGoal</v>
      </c>
      <c r="Y756" s="12" t="b">
        <f t="shared" si="95"/>
        <v>0</v>
      </c>
    </row>
    <row r="757" spans="1:25" ht="43.2" hidden="1">
      <c r="A757">
        <v>755</v>
      </c>
      <c r="B757" s="1" t="s">
        <v>756</v>
      </c>
      <c r="C757" s="1" t="s">
        <v>4865</v>
      </c>
      <c r="D757" s="21" t="b" cm="1">
        <f t="array" ref="D757">IF(OR(ISNUMBER(SEARCH({" COMEDY "," fun "," laugh ","hilarious"}," "&amp;B757:C757&amp;" "))),"Comedy",IF(OR(ISNUMBER(SEARCH({" sad "," thriller "," crime"," murder "," dark "," revenge "}," "&amp;B757:C757&amp;" "))),"thriller",IF(OR(ISNUMBER(SEARCH({" strange "," evil "," horror "," dark "," strange"}," "&amp;B757:C757&amp;" "))),"horror",IF(OR(ISNUMBER(SEARCH({" food "," kitchen "," yummy "," gourmet "," dining","bbq"}," "&amp;B757:C757&amp;" "))),"food"))))</f>
        <v>0</v>
      </c>
      <c r="E757" s="3">
        <v>2500</v>
      </c>
      <c r="F757" s="4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88"/>
        <v>102</v>
      </c>
      <c r="Q757">
        <f t="shared" si="89"/>
        <v>37.47</v>
      </c>
      <c r="R757" t="s">
        <v>8320</v>
      </c>
      <c r="S757" t="s">
        <v>8321</v>
      </c>
      <c r="T757" s="13">
        <f t="shared" si="90"/>
        <v>41383.605057870373</v>
      </c>
      <c r="U757" s="13">
        <f t="shared" si="91"/>
        <v>41414.02847222222</v>
      </c>
      <c r="V757">
        <f t="shared" si="92"/>
        <v>2013</v>
      </c>
      <c r="W757" t="str">
        <f t="shared" si="93"/>
        <v>nonfiction</v>
      </c>
      <c r="X757" t="str">
        <f t="shared" si="94"/>
        <v>ExceededGoal</v>
      </c>
      <c r="Y757" s="12" t="b">
        <f t="shared" si="95"/>
        <v>0</v>
      </c>
    </row>
    <row r="758" spans="1:25" ht="43.2" hidden="1">
      <c r="A758">
        <v>756</v>
      </c>
      <c r="B758" s="1" t="s">
        <v>757</v>
      </c>
      <c r="C758" s="1" t="s">
        <v>4866</v>
      </c>
      <c r="D758" s="21" t="b" cm="1">
        <f t="array" ref="D758">IF(OR(ISNUMBER(SEARCH({" COMEDY "," fun "," laugh ","hilarious"}," "&amp;B758:C758&amp;" "))),"Comedy",IF(OR(ISNUMBER(SEARCH({" sad "," thriller "," crime"," murder "," dark "," revenge "}," "&amp;B758:C758&amp;" "))),"thriller",IF(OR(ISNUMBER(SEARCH({" strange "," evil "," horror "," dark "," strange"}," "&amp;B758:C758&amp;" "))),"horror",IF(OR(ISNUMBER(SEARCH({" food "," kitchen "," yummy "," gourmet "," dining","bbq"}," "&amp;B758:C758&amp;" "))),"food"))))</f>
        <v>0</v>
      </c>
      <c r="E758" s="3">
        <v>700</v>
      </c>
      <c r="F758" s="4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88"/>
        <v>118</v>
      </c>
      <c r="Q758">
        <f t="shared" si="89"/>
        <v>37.450000000000003</v>
      </c>
      <c r="R758" t="s">
        <v>8320</v>
      </c>
      <c r="S758" t="s">
        <v>8321</v>
      </c>
      <c r="T758" s="13">
        <f t="shared" si="90"/>
        <v>40590.766886574071</v>
      </c>
      <c r="U758" s="13">
        <f t="shared" si="91"/>
        <v>40651.725219907406</v>
      </c>
      <c r="V758">
        <f t="shared" si="92"/>
        <v>2011</v>
      </c>
      <c r="W758" t="str">
        <f t="shared" si="93"/>
        <v>nonfiction</v>
      </c>
      <c r="X758" t="str">
        <f t="shared" si="94"/>
        <v>ExceededGoal</v>
      </c>
      <c r="Y758" s="12" t="b">
        <f t="shared" si="95"/>
        <v>0</v>
      </c>
    </row>
    <row r="759" spans="1:25" ht="43.2" hidden="1">
      <c r="A759">
        <v>757</v>
      </c>
      <c r="B759" s="1" t="s">
        <v>758</v>
      </c>
      <c r="C759" s="1" t="s">
        <v>4867</v>
      </c>
      <c r="D759" s="21" t="b" cm="1">
        <f t="array" ref="D759">IF(OR(ISNUMBER(SEARCH({" COMEDY "," fun "," laugh ","hilarious"}," "&amp;B759:C759&amp;" "))),"Comedy",IF(OR(ISNUMBER(SEARCH({" sad "," thriller "," crime"," murder "," dark "," revenge "}," "&amp;B759:C759&amp;" "))),"thriller",IF(OR(ISNUMBER(SEARCH({" strange "," evil "," horror "," dark "," strange"}," "&amp;B759:C759&amp;" "))),"horror",IF(OR(ISNUMBER(SEARCH({" food "," kitchen "," yummy "," gourmet "," dining","bbq"}," "&amp;B759:C759&amp;" "))),"food"))))</f>
        <v>0</v>
      </c>
      <c r="E759" s="3">
        <v>250</v>
      </c>
      <c r="F759" s="4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88"/>
        <v>238</v>
      </c>
      <c r="Q759">
        <f t="shared" si="89"/>
        <v>33.06</v>
      </c>
      <c r="R759" t="s">
        <v>8320</v>
      </c>
      <c r="S759" t="s">
        <v>8321</v>
      </c>
      <c r="T759" s="13">
        <f t="shared" si="90"/>
        <v>41235.054560185185</v>
      </c>
      <c r="U759" s="13">
        <f t="shared" si="91"/>
        <v>41249.054560185185</v>
      </c>
      <c r="V759">
        <f t="shared" si="92"/>
        <v>2012</v>
      </c>
      <c r="W759" t="str">
        <f t="shared" si="93"/>
        <v>nonfiction</v>
      </c>
      <c r="X759" t="str">
        <f t="shared" si="94"/>
        <v>ExceededGoal</v>
      </c>
      <c r="Y759" s="12" t="b">
        <f t="shared" si="95"/>
        <v>0</v>
      </c>
    </row>
    <row r="760" spans="1:25" ht="28.8" hidden="1">
      <c r="A760">
        <v>758</v>
      </c>
      <c r="B760" s="1" t="s">
        <v>759</v>
      </c>
      <c r="C760" s="1" t="s">
        <v>4868</v>
      </c>
      <c r="D760" s="21" t="b" cm="1">
        <f t="array" ref="D760">IF(OR(ISNUMBER(SEARCH({" COMEDY "," fun "," laugh ","hilarious"}," "&amp;B760:C760&amp;" "))),"Comedy",IF(OR(ISNUMBER(SEARCH({" sad "," thriller "," crime"," murder "," dark "," revenge "}," "&amp;B760:C760&amp;" "))),"thriller",IF(OR(ISNUMBER(SEARCH({" strange "," evil "," horror "," dark "," strange"}," "&amp;B760:C760&amp;" "))),"horror",IF(OR(ISNUMBER(SEARCH({" food "," kitchen "," yummy "," gourmet "," dining","bbq"}," "&amp;B760:C760&amp;" "))),"food"))))</f>
        <v>0</v>
      </c>
      <c r="E760" s="3">
        <v>2500</v>
      </c>
      <c r="F760" s="4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88"/>
        <v>102</v>
      </c>
      <c r="Q760">
        <f t="shared" si="89"/>
        <v>134.21</v>
      </c>
      <c r="R760" t="s">
        <v>8320</v>
      </c>
      <c r="S760" t="s">
        <v>8321</v>
      </c>
      <c r="T760" s="13">
        <f t="shared" si="90"/>
        <v>40429.836435185185</v>
      </c>
      <c r="U760" s="13">
        <f t="shared" si="91"/>
        <v>40459.836435185185</v>
      </c>
      <c r="V760">
        <f t="shared" si="92"/>
        <v>2010</v>
      </c>
      <c r="W760" t="str">
        <f t="shared" si="93"/>
        <v>nonfiction</v>
      </c>
      <c r="X760" t="str">
        <f t="shared" si="94"/>
        <v>ExceededGoal</v>
      </c>
      <c r="Y760" s="12" t="b">
        <f t="shared" si="95"/>
        <v>0</v>
      </c>
    </row>
    <row r="761" spans="1:25" ht="43.2" hidden="1">
      <c r="A761">
        <v>759</v>
      </c>
      <c r="B761" s="1" t="s">
        <v>760</v>
      </c>
      <c r="C761" s="1" t="s">
        <v>4869</v>
      </c>
      <c r="D761" s="21" t="b" cm="1">
        <f t="array" ref="D761">IF(OR(ISNUMBER(SEARCH({" COMEDY "," fun "," laugh ","hilarious"}," "&amp;B761:C761&amp;" "))),"Comedy",IF(OR(ISNUMBER(SEARCH({" sad "," thriller "," crime"," murder "," dark "," revenge "}," "&amp;B761:C761&amp;" "))),"thriller",IF(OR(ISNUMBER(SEARCH({" strange "," evil "," horror "," dark "," strange"}," "&amp;B761:C761&amp;" "))),"horror",IF(OR(ISNUMBER(SEARCH({" food "," kitchen "," yummy "," gourmet "," dining","bbq"}," "&amp;B761:C761&amp;" "))),"food"))))</f>
        <v>0</v>
      </c>
      <c r="E761" s="3">
        <v>5000</v>
      </c>
      <c r="F761" s="4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88"/>
        <v>102</v>
      </c>
      <c r="Q761">
        <f t="shared" si="89"/>
        <v>51.47</v>
      </c>
      <c r="R761" t="s">
        <v>8320</v>
      </c>
      <c r="S761" t="s">
        <v>8321</v>
      </c>
      <c r="T761" s="13">
        <f t="shared" si="90"/>
        <v>41789.330312500002</v>
      </c>
      <c r="U761" s="13">
        <f t="shared" si="91"/>
        <v>41829.330312500002</v>
      </c>
      <c r="V761">
        <f t="shared" si="92"/>
        <v>2014</v>
      </c>
      <c r="W761" t="str">
        <f t="shared" si="93"/>
        <v>nonfiction</v>
      </c>
      <c r="X761" t="str">
        <f t="shared" si="94"/>
        <v>ExceededGoal</v>
      </c>
      <c r="Y761" s="12" t="b">
        <f t="shared" si="95"/>
        <v>0</v>
      </c>
    </row>
    <row r="762" spans="1:25" ht="43.2" hidden="1">
      <c r="A762">
        <v>760</v>
      </c>
      <c r="B762" s="1" t="s">
        <v>761</v>
      </c>
      <c r="C762" s="1" t="s">
        <v>4870</v>
      </c>
      <c r="D762" s="21" t="b" cm="1">
        <f t="array" ref="D762">IF(OR(ISNUMBER(SEARCH({" COMEDY "," fun "," laugh ","hilarious"}," "&amp;B762:C762&amp;" "))),"Comedy",IF(OR(ISNUMBER(SEARCH({" sad "," thriller "," crime"," murder "," dark "," revenge "}," "&amp;B762:C762&amp;" "))),"thriller",IF(OR(ISNUMBER(SEARCH({" strange "," evil "," horror "," dark "," strange"}," "&amp;B762:C762&amp;" "))),"horror",IF(OR(ISNUMBER(SEARCH({" food "," kitchen "," yummy "," gourmet "," dining","bbq"}," "&amp;B762:C762&amp;" "))),"food"))))</f>
        <v>0</v>
      </c>
      <c r="E762" s="3">
        <v>2200</v>
      </c>
      <c r="F762" s="4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88"/>
        <v>0</v>
      </c>
      <c r="Q762">
        <f t="shared" si="89"/>
        <v>0</v>
      </c>
      <c r="R762" t="s">
        <v>8320</v>
      </c>
      <c r="S762" t="s">
        <v>8322</v>
      </c>
      <c r="T762" s="13">
        <f t="shared" si="90"/>
        <v>42670.764039351852</v>
      </c>
      <c r="U762" s="13">
        <f t="shared" si="91"/>
        <v>42700.805706018517</v>
      </c>
      <c r="V762">
        <f t="shared" si="92"/>
        <v>2016</v>
      </c>
      <c r="W762" t="str">
        <f t="shared" si="93"/>
        <v>fiction</v>
      </c>
      <c r="X762" t="str">
        <f t="shared" si="94"/>
        <v>UnderFunded</v>
      </c>
      <c r="Y762" s="12" t="b">
        <f t="shared" si="95"/>
        <v>0</v>
      </c>
    </row>
    <row r="763" spans="1:25" ht="43.2" hidden="1">
      <c r="A763">
        <v>761</v>
      </c>
      <c r="B763" s="1" t="s">
        <v>762</v>
      </c>
      <c r="C763" s="1" t="s">
        <v>4871</v>
      </c>
      <c r="D763" s="21" t="b" cm="1">
        <f t="array" ref="D763">IF(OR(ISNUMBER(SEARCH({" COMEDY "," fun "," laugh ","hilarious"}," "&amp;B763:C763&amp;" "))),"Comedy",IF(OR(ISNUMBER(SEARCH({" sad "," thriller "," crime"," murder "," dark "," revenge "}," "&amp;B763:C763&amp;" "))),"thriller",IF(OR(ISNUMBER(SEARCH({" strange "," evil "," horror "," dark "," strange"}," "&amp;B763:C763&amp;" "))),"horror",IF(OR(ISNUMBER(SEARCH({" food "," kitchen "," yummy "," gourmet "," dining","bbq"}," "&amp;B763:C763&amp;" "))),"food"))))</f>
        <v>0</v>
      </c>
      <c r="E763" s="3">
        <v>5000</v>
      </c>
      <c r="F763" s="4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88"/>
        <v>5</v>
      </c>
      <c r="Q763">
        <f t="shared" si="89"/>
        <v>39.17</v>
      </c>
      <c r="R763" t="s">
        <v>8320</v>
      </c>
      <c r="S763" t="s">
        <v>8322</v>
      </c>
      <c r="T763" s="13">
        <f t="shared" si="90"/>
        <v>41642.751458333332</v>
      </c>
      <c r="U763" s="13">
        <f t="shared" si="91"/>
        <v>41672.751458333332</v>
      </c>
      <c r="V763">
        <f t="shared" si="92"/>
        <v>2014</v>
      </c>
      <c r="W763" t="str">
        <f t="shared" si="93"/>
        <v>fiction</v>
      </c>
      <c r="X763" t="str">
        <f t="shared" si="94"/>
        <v>UnderFunded</v>
      </c>
      <c r="Y763" s="12" t="b">
        <f t="shared" si="95"/>
        <v>0</v>
      </c>
    </row>
    <row r="764" spans="1:25" ht="43.2" hidden="1">
      <c r="A764">
        <v>762</v>
      </c>
      <c r="B764" s="1" t="s">
        <v>763</v>
      </c>
      <c r="C764" s="1" t="s">
        <v>4872</v>
      </c>
      <c r="D764" s="21" t="b" cm="1">
        <f t="array" ref="D764">IF(OR(ISNUMBER(SEARCH({" COMEDY "," fun "," laugh ","hilarious"}," "&amp;B764:C764&amp;" "))),"Comedy",IF(OR(ISNUMBER(SEARCH({" sad "," thriller "," crime"," murder "," dark "," revenge "}," "&amp;B764:C764&amp;" "))),"thriller",IF(OR(ISNUMBER(SEARCH({" strange "," evil "," horror "," dark "," strange"}," "&amp;B764:C764&amp;" "))),"horror",IF(OR(ISNUMBER(SEARCH({" food "," kitchen "," yummy "," gourmet "," dining","bbq"}," "&amp;B764:C764&amp;" "))),"food"))))</f>
        <v>0</v>
      </c>
      <c r="E764" s="3">
        <v>3500</v>
      </c>
      <c r="F764" s="4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88"/>
        <v>0</v>
      </c>
      <c r="Q764">
        <f t="shared" si="89"/>
        <v>0</v>
      </c>
      <c r="R764" t="s">
        <v>8320</v>
      </c>
      <c r="S764" t="s">
        <v>8322</v>
      </c>
      <c r="T764" s="13">
        <f t="shared" si="90"/>
        <v>42690.858449074076</v>
      </c>
      <c r="U764" s="13">
        <f t="shared" si="91"/>
        <v>42708.25</v>
      </c>
      <c r="V764">
        <f t="shared" si="92"/>
        <v>2016</v>
      </c>
      <c r="W764" t="str">
        <f t="shared" si="93"/>
        <v>fiction</v>
      </c>
      <c r="X764" t="str">
        <f t="shared" si="94"/>
        <v>UnderFunded</v>
      </c>
      <c r="Y764" s="12" t="b">
        <f t="shared" si="95"/>
        <v>0</v>
      </c>
    </row>
    <row r="765" spans="1:25" ht="43.2" hidden="1">
      <c r="A765">
        <v>763</v>
      </c>
      <c r="B765" s="1" t="s">
        <v>764</v>
      </c>
      <c r="C765" s="1" t="s">
        <v>4873</v>
      </c>
      <c r="D765" s="21" t="b" cm="1">
        <f t="array" ref="D765">IF(OR(ISNUMBER(SEARCH({" COMEDY "," fun "," laugh ","hilarious"}," "&amp;B765:C765&amp;" "))),"Comedy",IF(OR(ISNUMBER(SEARCH({" sad "," thriller "," crime"," murder "," dark "," revenge "}," "&amp;B765:C765&amp;" "))),"thriller",IF(OR(ISNUMBER(SEARCH({" strange "," evil "," horror "," dark "," strange"}," "&amp;B765:C765&amp;" "))),"horror",IF(OR(ISNUMBER(SEARCH({" food "," kitchen "," yummy "," gourmet "," dining","bbq"}," "&amp;B765:C765&amp;" "))),"food"))))</f>
        <v>0</v>
      </c>
      <c r="E765" s="3">
        <v>4290</v>
      </c>
      <c r="F765" s="4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88"/>
        <v>0</v>
      </c>
      <c r="Q765">
        <f t="shared" si="89"/>
        <v>5</v>
      </c>
      <c r="R765" t="s">
        <v>8320</v>
      </c>
      <c r="S765" t="s">
        <v>8322</v>
      </c>
      <c r="T765" s="13">
        <f t="shared" si="90"/>
        <v>41471.446851851848</v>
      </c>
      <c r="U765" s="13">
        <f t="shared" si="91"/>
        <v>41501.446851851848</v>
      </c>
      <c r="V765">
        <f t="shared" si="92"/>
        <v>2013</v>
      </c>
      <c r="W765" t="str">
        <f t="shared" si="93"/>
        <v>fiction</v>
      </c>
      <c r="X765" t="str">
        <f t="shared" si="94"/>
        <v>UnderFunded</v>
      </c>
      <c r="Y765" s="12" t="b">
        <f t="shared" si="95"/>
        <v>0</v>
      </c>
    </row>
    <row r="766" spans="1:25" ht="43.2" hidden="1">
      <c r="A766">
        <v>764</v>
      </c>
      <c r="B766" s="1" t="s">
        <v>765</v>
      </c>
      <c r="C766" s="1" t="s">
        <v>4874</v>
      </c>
      <c r="D766" s="21" t="b" cm="1">
        <f t="array" ref="D766">IF(OR(ISNUMBER(SEARCH({" COMEDY "," fun "," laugh ","hilarious"}," "&amp;B766:C766&amp;" "))),"Comedy",IF(OR(ISNUMBER(SEARCH({" sad "," thriller "," crime"," murder "," dark "," revenge "}," "&amp;B766:C766&amp;" "))),"thriller",IF(OR(ISNUMBER(SEARCH({" strange "," evil "," horror "," dark "," strange"}," "&amp;B766:C766&amp;" "))),"horror",IF(OR(ISNUMBER(SEARCH({" food "," kitchen "," yummy "," gourmet "," dining","bbq"}," "&amp;B766:C766&amp;" "))),"food"))))</f>
        <v>0</v>
      </c>
      <c r="E766" s="3">
        <v>5000</v>
      </c>
      <c r="F766" s="4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88"/>
        <v>0</v>
      </c>
      <c r="Q766">
        <f t="shared" si="89"/>
        <v>0</v>
      </c>
      <c r="R766" t="s">
        <v>8320</v>
      </c>
      <c r="S766" t="s">
        <v>8322</v>
      </c>
      <c r="T766" s="13">
        <f t="shared" si="90"/>
        <v>42227.173159722224</v>
      </c>
      <c r="U766" s="13">
        <f t="shared" si="91"/>
        <v>42257.173159722224</v>
      </c>
      <c r="V766">
        <f t="shared" si="92"/>
        <v>2015</v>
      </c>
      <c r="W766" t="str">
        <f t="shared" si="93"/>
        <v>fiction</v>
      </c>
      <c r="X766" t="str">
        <f t="shared" si="94"/>
        <v>UnderFunded</v>
      </c>
      <c r="Y766" s="12" t="b">
        <f t="shared" si="95"/>
        <v>0</v>
      </c>
    </row>
    <row r="767" spans="1:25" ht="43.2" hidden="1">
      <c r="A767">
        <v>765</v>
      </c>
      <c r="B767" s="1" t="s">
        <v>766</v>
      </c>
      <c r="C767" s="1" t="s">
        <v>4875</v>
      </c>
      <c r="D767" s="21" t="b" cm="1">
        <f t="array" ref="D767">IF(OR(ISNUMBER(SEARCH({" COMEDY "," fun "," laugh ","hilarious"}," "&amp;B767:C767&amp;" "))),"Comedy",IF(OR(ISNUMBER(SEARCH({" sad "," thriller "," crime"," murder "," dark "," revenge "}," "&amp;B767:C767&amp;" "))),"thriller",IF(OR(ISNUMBER(SEARCH({" strange "," evil "," horror "," dark "," strange"}," "&amp;B767:C767&amp;" "))),"horror",IF(OR(ISNUMBER(SEARCH({" food "," kitchen "," yummy "," gourmet "," dining","bbq"}," "&amp;B767:C767&amp;" "))),"food"))))</f>
        <v>0</v>
      </c>
      <c r="E767" s="3">
        <v>7000</v>
      </c>
      <c r="F767" s="4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88"/>
        <v>36</v>
      </c>
      <c r="Q767">
        <f t="shared" si="89"/>
        <v>57.3</v>
      </c>
      <c r="R767" t="s">
        <v>8320</v>
      </c>
      <c r="S767" t="s">
        <v>8322</v>
      </c>
      <c r="T767" s="13">
        <f t="shared" si="90"/>
        <v>41901.542638888888</v>
      </c>
      <c r="U767" s="13">
        <f t="shared" si="91"/>
        <v>41931.542638888888</v>
      </c>
      <c r="V767">
        <f t="shared" si="92"/>
        <v>2014</v>
      </c>
      <c r="W767" t="str">
        <f t="shared" si="93"/>
        <v>fiction</v>
      </c>
      <c r="X767" t="str">
        <f t="shared" si="94"/>
        <v>UnderFunded</v>
      </c>
      <c r="Y767" s="12" t="b">
        <f t="shared" si="95"/>
        <v>0</v>
      </c>
    </row>
    <row r="768" spans="1:25" ht="43.2" hidden="1">
      <c r="A768">
        <v>766</v>
      </c>
      <c r="B768" s="1" t="s">
        <v>767</v>
      </c>
      <c r="C768" s="1" t="s">
        <v>4876</v>
      </c>
      <c r="D768" s="21" t="b" cm="1">
        <f t="array" ref="D768">IF(OR(ISNUMBER(SEARCH({" COMEDY "," fun "," laugh ","hilarious"}," "&amp;B768:C768&amp;" "))),"Comedy",IF(OR(ISNUMBER(SEARCH({" sad "," thriller "," crime"," murder "," dark "," revenge "}," "&amp;B768:C768&amp;" "))),"thriller",IF(OR(ISNUMBER(SEARCH({" strange "," evil "," horror "," dark "," strange"}," "&amp;B768:C768&amp;" "))),"horror",IF(OR(ISNUMBER(SEARCH({" food "," kitchen "," yummy "," gourmet "," dining","bbq"}," "&amp;B768:C768&amp;" "))),"food"))))</f>
        <v>0</v>
      </c>
      <c r="E768" s="3">
        <v>4000</v>
      </c>
      <c r="F768" s="4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88"/>
        <v>0</v>
      </c>
      <c r="Q768">
        <f t="shared" si="89"/>
        <v>0</v>
      </c>
      <c r="R768" t="s">
        <v>8320</v>
      </c>
      <c r="S768" t="s">
        <v>8322</v>
      </c>
      <c r="T768" s="13">
        <f t="shared" si="90"/>
        <v>42021.783368055556</v>
      </c>
      <c r="U768" s="13">
        <f t="shared" si="91"/>
        <v>42051.783368055556</v>
      </c>
      <c r="V768">
        <f t="shared" si="92"/>
        <v>2015</v>
      </c>
      <c r="W768" t="str">
        <f t="shared" si="93"/>
        <v>fiction</v>
      </c>
      <c r="X768" t="str">
        <f t="shared" si="94"/>
        <v>UnderFunded</v>
      </c>
      <c r="Y768" s="12" t="b">
        <f t="shared" si="95"/>
        <v>0</v>
      </c>
    </row>
    <row r="769" spans="1:25" ht="57.6" hidden="1">
      <c r="A769">
        <v>767</v>
      </c>
      <c r="B769" s="1" t="s">
        <v>768</v>
      </c>
      <c r="C769" s="1" t="s">
        <v>4877</v>
      </c>
      <c r="D769" s="21" t="b" cm="1">
        <f t="array" ref="D769">IF(OR(ISNUMBER(SEARCH({" COMEDY "," fun "," laugh ","hilarious"}," "&amp;B769:C769&amp;" "))),"Comedy",IF(OR(ISNUMBER(SEARCH({" sad "," thriller "," crime"," murder "," dark "," revenge "}," "&amp;B769:C769&amp;" "))),"thriller",IF(OR(ISNUMBER(SEARCH({" strange "," evil "," horror "," dark "," strange"}," "&amp;B769:C769&amp;" "))),"horror",IF(OR(ISNUMBER(SEARCH({" food "," kitchen "," yummy "," gourmet "," dining","bbq"}," "&amp;B769:C769&amp;" "))),"food"))))</f>
        <v>0</v>
      </c>
      <c r="E769" s="3">
        <v>5000</v>
      </c>
      <c r="F769" s="4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88"/>
        <v>4</v>
      </c>
      <c r="Q769">
        <f t="shared" si="89"/>
        <v>59</v>
      </c>
      <c r="R769" t="s">
        <v>8320</v>
      </c>
      <c r="S769" t="s">
        <v>8322</v>
      </c>
      <c r="T769" s="13">
        <f t="shared" si="90"/>
        <v>42115.143634259264</v>
      </c>
      <c r="U769" s="13">
        <f t="shared" si="91"/>
        <v>42145.143634259264</v>
      </c>
      <c r="V769">
        <f t="shared" si="92"/>
        <v>2015</v>
      </c>
      <c r="W769" t="str">
        <f t="shared" si="93"/>
        <v>fiction</v>
      </c>
      <c r="X769" t="str">
        <f t="shared" si="94"/>
        <v>UnderFunded</v>
      </c>
      <c r="Y769" s="12" t="b">
        <f t="shared" si="95"/>
        <v>0</v>
      </c>
    </row>
    <row r="770" spans="1:25" ht="43.2" hidden="1">
      <c r="A770">
        <v>768</v>
      </c>
      <c r="B770" s="1" t="s">
        <v>769</v>
      </c>
      <c r="C770" s="1" t="s">
        <v>4878</v>
      </c>
      <c r="D770" s="21" t="b" cm="1">
        <f t="array" ref="D770">IF(OR(ISNUMBER(SEARCH({" COMEDY "," fun "," laugh ","hilarious"}," "&amp;B770:C770&amp;" "))),"Comedy",IF(OR(ISNUMBER(SEARCH({" sad "," thriller "," crime"," murder "," dark "," revenge "}," "&amp;B770:C770&amp;" "))),"thriller",IF(OR(ISNUMBER(SEARCH({" strange "," evil "," horror "," dark "," strange"}," "&amp;B770:C770&amp;" "))),"horror",IF(OR(ISNUMBER(SEARCH({" food "," kitchen "," yummy "," gourmet "," dining","bbq"}," "&amp;B770:C770&amp;" "))),"food"))))</f>
        <v>0</v>
      </c>
      <c r="E770" s="3">
        <v>2500</v>
      </c>
      <c r="F770" s="4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88"/>
        <v>0</v>
      </c>
      <c r="Q770">
        <f t="shared" si="89"/>
        <v>0</v>
      </c>
      <c r="R770" t="s">
        <v>8320</v>
      </c>
      <c r="S770" t="s">
        <v>8322</v>
      </c>
      <c r="T770" s="13">
        <f t="shared" si="90"/>
        <v>41594.207060185188</v>
      </c>
      <c r="U770" s="13">
        <f t="shared" si="91"/>
        <v>41624.207060185188</v>
      </c>
      <c r="V770">
        <f t="shared" si="92"/>
        <v>2013</v>
      </c>
      <c r="W770" t="str">
        <f t="shared" si="93"/>
        <v>fiction</v>
      </c>
      <c r="X770" t="str">
        <f t="shared" si="94"/>
        <v>UnderFunded</v>
      </c>
      <c r="Y770" s="12" t="b">
        <f t="shared" si="95"/>
        <v>0</v>
      </c>
    </row>
    <row r="771" spans="1:25" ht="57.6" hidden="1">
      <c r="A771">
        <v>769</v>
      </c>
      <c r="B771" s="1" t="s">
        <v>770</v>
      </c>
      <c r="C771" s="1" t="s">
        <v>4879</v>
      </c>
      <c r="D771" s="21" t="b" cm="1">
        <f t="array" ref="D771">IF(OR(ISNUMBER(SEARCH({" COMEDY "," fun "," laugh ","hilarious"}," "&amp;B771:C771&amp;" "))),"Comedy",IF(OR(ISNUMBER(SEARCH({" sad "," thriller "," crime"," murder "," dark "," revenge "}," "&amp;B771:C771&amp;" "))),"thriller",IF(OR(ISNUMBER(SEARCH({" strange "," evil "," horror "," dark "," strange"}," "&amp;B771:C771&amp;" "))),"horror",IF(OR(ISNUMBER(SEARCH({" food "," kitchen "," yummy "," gourmet "," dining","bbq"}," "&amp;B771:C771&amp;" "))),"food"))))</f>
        <v>0</v>
      </c>
      <c r="E771" s="3">
        <v>4000</v>
      </c>
      <c r="F771" s="4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96">IFERROR(ROUND((F771/E771)*100,0),0)</f>
        <v>41</v>
      </c>
      <c r="Q771">
        <f t="shared" ref="Q771:Q834" si="97">IFERROR(ROUND(F771/M771,2),0)</f>
        <v>31.85</v>
      </c>
      <c r="R771" t="s">
        <v>8320</v>
      </c>
      <c r="S771" t="s">
        <v>8322</v>
      </c>
      <c r="T771" s="13">
        <f t="shared" ref="T771:T834" si="98">(((K771/60)/60)/24)+DATE(1970,1,1)</f>
        <v>41604.996458333335</v>
      </c>
      <c r="U771" s="13">
        <f t="shared" ref="U771:U834" si="99">(((J771/60)/60)/24)+DATE(1970,1,1)</f>
        <v>41634.996458333335</v>
      </c>
      <c r="V771">
        <f t="shared" ref="V771:V834" si="100">YEAR(T771)</f>
        <v>2013</v>
      </c>
      <c r="W771" t="str">
        <f t="shared" ref="W771:W834" si="101">IF(OR(S771="musical","space"),"Musical and Spaces",S771)</f>
        <v>fiction</v>
      </c>
      <c r="X771" t="str">
        <f t="shared" ref="X771:X834" si="102">IF(P771-100&gt;0,"ExceededGoal","UnderFunded")</f>
        <v>UnderFunded</v>
      </c>
      <c r="Y771" s="12" t="b">
        <f t="shared" ref="Y771:Y834" si="103">IFERROR(IF(R771="theater",ROUND(F771/M771,2)),0)</f>
        <v>0</v>
      </c>
    </row>
    <row r="772" spans="1:25" ht="43.2" hidden="1">
      <c r="A772">
        <v>770</v>
      </c>
      <c r="B772" s="1" t="s">
        <v>771</v>
      </c>
      <c r="C772" s="1" t="s">
        <v>4880</v>
      </c>
      <c r="D772" s="21" t="b" cm="1">
        <f t="array" ref="D772">IF(OR(ISNUMBER(SEARCH({" COMEDY "," fun "," laugh ","hilarious"}," "&amp;B772:C772&amp;" "))),"Comedy",IF(OR(ISNUMBER(SEARCH({" sad "," thriller "," crime"," murder "," dark "," revenge "}," "&amp;B772:C772&amp;" "))),"thriller",IF(OR(ISNUMBER(SEARCH({" strange "," evil "," horror "," dark "," strange"}," "&amp;B772:C772&amp;" "))),"horror",IF(OR(ISNUMBER(SEARCH({" food "," kitchen "," yummy "," gourmet "," dining","bbq"}," "&amp;B772:C772&amp;" "))),"food"))))</f>
        <v>0</v>
      </c>
      <c r="E772" s="3">
        <v>17500</v>
      </c>
      <c r="F772" s="4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96"/>
        <v>0</v>
      </c>
      <c r="Q772">
        <f t="shared" si="97"/>
        <v>0</v>
      </c>
      <c r="R772" t="s">
        <v>8320</v>
      </c>
      <c r="S772" t="s">
        <v>8322</v>
      </c>
      <c r="T772" s="13">
        <f t="shared" si="98"/>
        <v>41289.999641203707</v>
      </c>
      <c r="U772" s="13">
        <f t="shared" si="99"/>
        <v>41329.999641203707</v>
      </c>
      <c r="V772">
        <f t="shared" si="100"/>
        <v>2013</v>
      </c>
      <c r="W772" t="str">
        <f t="shared" si="101"/>
        <v>fiction</v>
      </c>
      <c r="X772" t="str">
        <f t="shared" si="102"/>
        <v>UnderFunded</v>
      </c>
      <c r="Y772" s="12" t="b">
        <f t="shared" si="103"/>
        <v>0</v>
      </c>
    </row>
    <row r="773" spans="1:25" ht="43.2" hidden="1">
      <c r="A773">
        <v>771</v>
      </c>
      <c r="B773" s="1" t="s">
        <v>772</v>
      </c>
      <c r="C773" s="1" t="s">
        <v>4881</v>
      </c>
      <c r="D773" s="21" t="b" cm="1">
        <f t="array" ref="D773">IF(OR(ISNUMBER(SEARCH({" COMEDY "," fun "," laugh ","hilarious"}," "&amp;B773:C773&amp;" "))),"Comedy",IF(OR(ISNUMBER(SEARCH({" sad "," thriller "," crime"," murder "," dark "," revenge "}," "&amp;B773:C773&amp;" "))),"thriller",IF(OR(ISNUMBER(SEARCH({" strange "," evil "," horror "," dark "," strange"}," "&amp;B773:C773&amp;" "))),"horror",IF(OR(ISNUMBER(SEARCH({" food "," kitchen "," yummy "," gourmet "," dining","bbq"}," "&amp;B773:C773&amp;" "))),"food"))))</f>
        <v>0</v>
      </c>
      <c r="E773" s="3">
        <v>38000</v>
      </c>
      <c r="F773" s="4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96"/>
        <v>0</v>
      </c>
      <c r="Q773">
        <f t="shared" si="97"/>
        <v>10</v>
      </c>
      <c r="R773" t="s">
        <v>8320</v>
      </c>
      <c r="S773" t="s">
        <v>8322</v>
      </c>
      <c r="T773" s="13">
        <f t="shared" si="98"/>
        <v>42349.824097222227</v>
      </c>
      <c r="U773" s="13">
        <f t="shared" si="99"/>
        <v>42399.824097222227</v>
      </c>
      <c r="V773">
        <f t="shared" si="100"/>
        <v>2015</v>
      </c>
      <c r="W773" t="str">
        <f t="shared" si="101"/>
        <v>fiction</v>
      </c>
      <c r="X773" t="str">
        <f t="shared" si="102"/>
        <v>UnderFunded</v>
      </c>
      <c r="Y773" s="12" t="b">
        <f t="shared" si="103"/>
        <v>0</v>
      </c>
    </row>
    <row r="774" spans="1:25" ht="57.6" hidden="1">
      <c r="A774">
        <v>772</v>
      </c>
      <c r="B774" s="1" t="s">
        <v>773</v>
      </c>
      <c r="C774" s="1" t="s">
        <v>4882</v>
      </c>
      <c r="D774" s="21" t="b" cm="1">
        <f t="array" ref="D774">IF(OR(ISNUMBER(SEARCH({" COMEDY "," fun "," laugh ","hilarious"}," "&amp;B774:C774&amp;" "))),"Comedy",IF(OR(ISNUMBER(SEARCH({" sad "," thriller "," crime"," murder "," dark "," revenge "}," "&amp;B774:C774&amp;" "))),"thriller",IF(OR(ISNUMBER(SEARCH({" strange "," evil "," horror "," dark "," strange"}," "&amp;B774:C774&amp;" "))),"horror",IF(OR(ISNUMBER(SEARCH({" food "," kitchen "," yummy "," gourmet "," dining","bbq"}," "&amp;B774:C774&amp;" "))),"food"))))</f>
        <v>0</v>
      </c>
      <c r="E774" s="3">
        <v>1500</v>
      </c>
      <c r="F774" s="4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96"/>
        <v>3</v>
      </c>
      <c r="Q774">
        <f t="shared" si="97"/>
        <v>50</v>
      </c>
      <c r="R774" t="s">
        <v>8320</v>
      </c>
      <c r="S774" t="s">
        <v>8322</v>
      </c>
      <c r="T774" s="13">
        <f t="shared" si="98"/>
        <v>40068.056932870371</v>
      </c>
      <c r="U774" s="13">
        <f t="shared" si="99"/>
        <v>40118.165972222225</v>
      </c>
      <c r="V774">
        <f t="shared" si="100"/>
        <v>2009</v>
      </c>
      <c r="W774" t="str">
        <f t="shared" si="101"/>
        <v>fiction</v>
      </c>
      <c r="X774" t="str">
        <f t="shared" si="102"/>
        <v>UnderFunded</v>
      </c>
      <c r="Y774" s="12" t="b">
        <f t="shared" si="103"/>
        <v>0</v>
      </c>
    </row>
    <row r="775" spans="1:25" ht="43.2" hidden="1">
      <c r="A775">
        <v>773</v>
      </c>
      <c r="B775" s="1" t="s">
        <v>774</v>
      </c>
      <c r="C775" s="1" t="s">
        <v>4883</v>
      </c>
      <c r="D775" s="21" t="b" cm="1">
        <f t="array" ref="D775">IF(OR(ISNUMBER(SEARCH({" COMEDY "," fun "," laugh ","hilarious"}," "&amp;B775:C775&amp;" "))),"Comedy",IF(OR(ISNUMBER(SEARCH({" sad "," thriller "," crime"," murder "," dark "," revenge "}," "&amp;B775:C775&amp;" "))),"thriller",IF(OR(ISNUMBER(SEARCH({" strange "," evil "," horror "," dark "," strange"}," "&amp;B775:C775&amp;" "))),"horror",IF(OR(ISNUMBER(SEARCH({" food "," kitchen "," yummy "," gourmet "," dining","bbq"}," "&amp;B775:C775&amp;" "))),"food"))))</f>
        <v>0</v>
      </c>
      <c r="E775" s="3">
        <v>3759</v>
      </c>
      <c r="F775" s="4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96"/>
        <v>1</v>
      </c>
      <c r="Q775">
        <f t="shared" si="97"/>
        <v>16</v>
      </c>
      <c r="R775" t="s">
        <v>8320</v>
      </c>
      <c r="S775" t="s">
        <v>8322</v>
      </c>
      <c r="T775" s="13">
        <f t="shared" si="98"/>
        <v>42100.735937499994</v>
      </c>
      <c r="U775" s="13">
        <f t="shared" si="99"/>
        <v>42134.959027777775</v>
      </c>
      <c r="V775">
        <f t="shared" si="100"/>
        <v>2015</v>
      </c>
      <c r="W775" t="str">
        <f t="shared" si="101"/>
        <v>fiction</v>
      </c>
      <c r="X775" t="str">
        <f t="shared" si="102"/>
        <v>UnderFunded</v>
      </c>
      <c r="Y775" s="12" t="b">
        <f t="shared" si="103"/>
        <v>0</v>
      </c>
    </row>
    <row r="776" spans="1:25" ht="43.2" hidden="1">
      <c r="A776">
        <v>774</v>
      </c>
      <c r="B776" s="1" t="s">
        <v>775</v>
      </c>
      <c r="C776" s="1" t="s">
        <v>4884</v>
      </c>
      <c r="D776" s="21" t="b" cm="1">
        <f t="array" ref="D776">IF(OR(ISNUMBER(SEARCH({" COMEDY "," fun "," laugh ","hilarious"}," "&amp;B776:C776&amp;" "))),"Comedy",IF(OR(ISNUMBER(SEARCH({" sad "," thriller "," crime"," murder "," dark "," revenge "}," "&amp;B776:C776&amp;" "))),"thriller",IF(OR(ISNUMBER(SEARCH({" strange "," evil "," horror "," dark "," strange"}," "&amp;B776:C776&amp;" "))),"horror",IF(OR(ISNUMBER(SEARCH({" food "," kitchen "," yummy "," gourmet "," dining","bbq"}," "&amp;B776:C776&amp;" "))),"food"))))</f>
        <v>0</v>
      </c>
      <c r="E776" s="3">
        <v>500</v>
      </c>
      <c r="F776" s="4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96"/>
        <v>70</v>
      </c>
      <c r="Q776">
        <f t="shared" si="97"/>
        <v>39</v>
      </c>
      <c r="R776" t="s">
        <v>8320</v>
      </c>
      <c r="S776" t="s">
        <v>8322</v>
      </c>
      <c r="T776" s="13">
        <f t="shared" si="98"/>
        <v>41663.780300925922</v>
      </c>
      <c r="U776" s="13">
        <f t="shared" si="99"/>
        <v>41693.780300925922</v>
      </c>
      <c r="V776">
        <f t="shared" si="100"/>
        <v>2014</v>
      </c>
      <c r="W776" t="str">
        <f t="shared" si="101"/>
        <v>fiction</v>
      </c>
      <c r="X776" t="str">
        <f t="shared" si="102"/>
        <v>UnderFunded</v>
      </c>
      <c r="Y776" s="12" t="b">
        <f t="shared" si="103"/>
        <v>0</v>
      </c>
    </row>
    <row r="777" spans="1:25" ht="43.2" hidden="1">
      <c r="A777">
        <v>775</v>
      </c>
      <c r="B777" s="1" t="s">
        <v>776</v>
      </c>
      <c r="C777" s="1" t="s">
        <v>4885</v>
      </c>
      <c r="D777" s="21" t="b" cm="1">
        <f t="array" ref="D777">IF(OR(ISNUMBER(SEARCH({" COMEDY "," fun "," laugh ","hilarious"}," "&amp;B777:C777&amp;" "))),"Comedy",IF(OR(ISNUMBER(SEARCH({" sad "," thriller "," crime"," murder "," dark "," revenge "}," "&amp;B777:C777&amp;" "))),"thriller",IF(OR(ISNUMBER(SEARCH({" strange "," evil "," horror "," dark "," strange"}," "&amp;B777:C777&amp;" "))),"horror",IF(OR(ISNUMBER(SEARCH({" food "," kitchen "," yummy "," gourmet "," dining","bbq"}," "&amp;B777:C777&amp;" "))),"food"))))</f>
        <v>0</v>
      </c>
      <c r="E777" s="3">
        <v>10000</v>
      </c>
      <c r="F777" s="4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96"/>
        <v>2</v>
      </c>
      <c r="Q777">
        <f t="shared" si="97"/>
        <v>34</v>
      </c>
      <c r="R777" t="s">
        <v>8320</v>
      </c>
      <c r="S777" t="s">
        <v>8322</v>
      </c>
      <c r="T777" s="13">
        <f t="shared" si="98"/>
        <v>40863.060127314813</v>
      </c>
      <c r="U777" s="13">
        <f t="shared" si="99"/>
        <v>40893.060127314813</v>
      </c>
      <c r="V777">
        <f t="shared" si="100"/>
        <v>2011</v>
      </c>
      <c r="W777" t="str">
        <f t="shared" si="101"/>
        <v>fiction</v>
      </c>
      <c r="X777" t="str">
        <f t="shared" si="102"/>
        <v>UnderFunded</v>
      </c>
      <c r="Y777" s="12" t="b">
        <f t="shared" si="103"/>
        <v>0</v>
      </c>
    </row>
    <row r="778" spans="1:25" ht="43.2" hidden="1">
      <c r="A778">
        <v>776</v>
      </c>
      <c r="B778" s="1" t="s">
        <v>777</v>
      </c>
      <c r="C778" s="1" t="s">
        <v>4886</v>
      </c>
      <c r="D778" s="21" t="b" cm="1">
        <f t="array" ref="D778">IF(OR(ISNUMBER(SEARCH({" COMEDY "," fun "," laugh ","hilarious"}," "&amp;B778:C778&amp;" "))),"Comedy",IF(OR(ISNUMBER(SEARCH({" sad "," thriller "," crime"," murder "," dark "," revenge "}," "&amp;B778:C778&amp;" "))),"thriller",IF(OR(ISNUMBER(SEARCH({" strange "," evil "," horror "," dark "," strange"}," "&amp;B778:C778&amp;" "))),"horror",IF(OR(ISNUMBER(SEARCH({" food "," kitchen "," yummy "," gourmet "," dining","bbq"}," "&amp;B778:C778&amp;" "))),"food"))))</f>
        <v>0</v>
      </c>
      <c r="E778" s="3">
        <v>7000</v>
      </c>
      <c r="F778" s="4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96"/>
        <v>51</v>
      </c>
      <c r="Q778">
        <f t="shared" si="97"/>
        <v>63.12</v>
      </c>
      <c r="R778" t="s">
        <v>8320</v>
      </c>
      <c r="S778" t="s">
        <v>8322</v>
      </c>
      <c r="T778" s="13">
        <f t="shared" si="98"/>
        <v>42250.685706018514</v>
      </c>
      <c r="U778" s="13">
        <f t="shared" si="99"/>
        <v>42288.208333333328</v>
      </c>
      <c r="V778">
        <f t="shared" si="100"/>
        <v>2015</v>
      </c>
      <c r="W778" t="str">
        <f t="shared" si="101"/>
        <v>fiction</v>
      </c>
      <c r="X778" t="str">
        <f t="shared" si="102"/>
        <v>UnderFunded</v>
      </c>
      <c r="Y778" s="12" t="b">
        <f t="shared" si="103"/>
        <v>0</v>
      </c>
    </row>
    <row r="779" spans="1:25" ht="43.2" hidden="1">
      <c r="A779">
        <v>777</v>
      </c>
      <c r="B779" s="1" t="s">
        <v>778</v>
      </c>
      <c r="C779" s="1" t="s">
        <v>4887</v>
      </c>
      <c r="D779" s="21" t="b" cm="1">
        <f t="array" ref="D779">IF(OR(ISNUMBER(SEARCH({" COMEDY "," fun "," laugh ","hilarious"}," "&amp;B779:C779&amp;" "))),"Comedy",IF(OR(ISNUMBER(SEARCH({" sad "," thriller "," crime"," murder "," dark "," revenge "}," "&amp;B779:C779&amp;" "))),"thriller",IF(OR(ISNUMBER(SEARCH({" strange "," evil "," horror "," dark "," strange"}," "&amp;B779:C779&amp;" "))),"horror",IF(OR(ISNUMBER(SEARCH({" food "," kitchen "," yummy "," gourmet "," dining","bbq"}," "&amp;B779:C779&amp;" "))),"food"))))</f>
        <v>0</v>
      </c>
      <c r="E779" s="3">
        <v>3000</v>
      </c>
      <c r="F779" s="4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96"/>
        <v>1</v>
      </c>
      <c r="Q779">
        <f t="shared" si="97"/>
        <v>7</v>
      </c>
      <c r="R779" t="s">
        <v>8320</v>
      </c>
      <c r="S779" t="s">
        <v>8322</v>
      </c>
      <c r="T779" s="13">
        <f t="shared" si="98"/>
        <v>41456.981215277774</v>
      </c>
      <c r="U779" s="13">
        <f t="shared" si="99"/>
        <v>41486.981215277774</v>
      </c>
      <c r="V779">
        <f t="shared" si="100"/>
        <v>2013</v>
      </c>
      <c r="W779" t="str">
        <f t="shared" si="101"/>
        <v>fiction</v>
      </c>
      <c r="X779" t="str">
        <f t="shared" si="102"/>
        <v>UnderFunded</v>
      </c>
      <c r="Y779" s="12" t="b">
        <f t="shared" si="103"/>
        <v>0</v>
      </c>
    </row>
    <row r="780" spans="1:25" ht="43.2" hidden="1">
      <c r="A780">
        <v>778</v>
      </c>
      <c r="B780" s="1" t="s">
        <v>779</v>
      </c>
      <c r="C780" s="1" t="s">
        <v>4888</v>
      </c>
      <c r="D780" s="21" t="b" cm="1">
        <f t="array" ref="D780">IF(OR(ISNUMBER(SEARCH({" COMEDY "," fun "," laugh ","hilarious"}," "&amp;B780:C780&amp;" "))),"Comedy",IF(OR(ISNUMBER(SEARCH({" sad "," thriller "," crime"," murder "," dark "," revenge "}," "&amp;B780:C780&amp;" "))),"thriller",IF(OR(ISNUMBER(SEARCH({" strange "," evil "," horror "," dark "," strange"}," "&amp;B780:C780&amp;" "))),"horror",IF(OR(ISNUMBER(SEARCH({" food "," kitchen "," yummy "," gourmet "," dining","bbq"}," "&amp;B780:C780&amp;" "))),"food"))))</f>
        <v>0</v>
      </c>
      <c r="E780" s="3">
        <v>500</v>
      </c>
      <c r="F780" s="4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96"/>
        <v>0</v>
      </c>
      <c r="Q780">
        <f t="shared" si="97"/>
        <v>2</v>
      </c>
      <c r="R780" t="s">
        <v>8320</v>
      </c>
      <c r="S780" t="s">
        <v>8322</v>
      </c>
      <c r="T780" s="13">
        <f t="shared" si="98"/>
        <v>41729.702314814815</v>
      </c>
      <c r="U780" s="13">
        <f t="shared" si="99"/>
        <v>41759.702314814815</v>
      </c>
      <c r="V780">
        <f t="shared" si="100"/>
        <v>2014</v>
      </c>
      <c r="W780" t="str">
        <f t="shared" si="101"/>
        <v>fiction</v>
      </c>
      <c r="X780" t="str">
        <f t="shared" si="102"/>
        <v>UnderFunded</v>
      </c>
      <c r="Y780" s="12" t="b">
        <f t="shared" si="103"/>
        <v>0</v>
      </c>
    </row>
    <row r="781" spans="1:25" ht="57.6" hidden="1">
      <c r="A781">
        <v>779</v>
      </c>
      <c r="B781" s="1" t="s">
        <v>780</v>
      </c>
      <c r="C781" s="1" t="s">
        <v>4889</v>
      </c>
      <c r="D781" s="21" t="b" cm="1">
        <f t="array" ref="D781">IF(OR(ISNUMBER(SEARCH({" COMEDY "," fun "," laugh ","hilarious"}," "&amp;B781:C781&amp;" "))),"Comedy",IF(OR(ISNUMBER(SEARCH({" sad "," thriller "," crime"," murder "," dark "," revenge "}," "&amp;B781:C781&amp;" "))),"thriller",IF(OR(ISNUMBER(SEARCH({" strange "," evil "," horror "," dark "," strange"}," "&amp;B781:C781&amp;" "))),"horror",IF(OR(ISNUMBER(SEARCH({" food "," kitchen "," yummy "," gourmet "," dining","bbq"}," "&amp;B781:C781&amp;" "))),"food"))))</f>
        <v>0</v>
      </c>
      <c r="E781" s="3">
        <v>15000</v>
      </c>
      <c r="F781" s="4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96"/>
        <v>3</v>
      </c>
      <c r="Q781">
        <f t="shared" si="97"/>
        <v>66.67</v>
      </c>
      <c r="R781" t="s">
        <v>8320</v>
      </c>
      <c r="S781" t="s">
        <v>8322</v>
      </c>
      <c r="T781" s="13">
        <f t="shared" si="98"/>
        <v>40436.68408564815</v>
      </c>
      <c r="U781" s="13">
        <f t="shared" si="99"/>
        <v>40466.166666666664</v>
      </c>
      <c r="V781">
        <f t="shared" si="100"/>
        <v>2010</v>
      </c>
      <c r="W781" t="str">
        <f t="shared" si="101"/>
        <v>fiction</v>
      </c>
      <c r="X781" t="str">
        <f t="shared" si="102"/>
        <v>UnderFunded</v>
      </c>
      <c r="Y781" s="12" t="b">
        <f t="shared" si="103"/>
        <v>0</v>
      </c>
    </row>
    <row r="782" spans="1:25" ht="43.2" hidden="1">
      <c r="A782">
        <v>780</v>
      </c>
      <c r="B782" s="1" t="s">
        <v>781</v>
      </c>
      <c r="C782" s="1" t="s">
        <v>4890</v>
      </c>
      <c r="D782" s="21" t="b" cm="1">
        <f t="array" ref="D782">IF(OR(ISNUMBER(SEARCH({" COMEDY "," fun "," laugh ","hilarious"}," "&amp;B782:C782&amp;" "))),"Comedy",IF(OR(ISNUMBER(SEARCH({" sad "," thriller "," crime"," murder "," dark "," revenge "}," "&amp;B782:C782&amp;" "))),"thriller",IF(OR(ISNUMBER(SEARCH({" strange "," evil "," horror "," dark "," strange"}," "&amp;B782:C782&amp;" "))),"horror",IF(OR(ISNUMBER(SEARCH({" food "," kitchen "," yummy "," gourmet "," dining","bbq"}," "&amp;B782:C782&amp;" "))),"food"))))</f>
        <v>0</v>
      </c>
      <c r="E782" s="3">
        <v>1000</v>
      </c>
      <c r="F782" s="4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96"/>
        <v>104</v>
      </c>
      <c r="Q782">
        <f t="shared" si="97"/>
        <v>38.520000000000003</v>
      </c>
      <c r="R782" t="s">
        <v>8323</v>
      </c>
      <c r="S782" t="s">
        <v>8324</v>
      </c>
      <c r="T782" s="13">
        <f t="shared" si="98"/>
        <v>40636.673900462964</v>
      </c>
      <c r="U782" s="13">
        <f t="shared" si="99"/>
        <v>40666.673900462964</v>
      </c>
      <c r="V782">
        <f t="shared" si="100"/>
        <v>2011</v>
      </c>
      <c r="W782" t="str">
        <f t="shared" si="101"/>
        <v>rock</v>
      </c>
      <c r="X782" t="str">
        <f t="shared" si="102"/>
        <v>ExceededGoal</v>
      </c>
      <c r="Y782" s="12" t="b">
        <f t="shared" si="103"/>
        <v>0</v>
      </c>
    </row>
    <row r="783" spans="1:25" ht="43.2" hidden="1">
      <c r="A783">
        <v>781</v>
      </c>
      <c r="B783" s="1" t="s">
        <v>782</v>
      </c>
      <c r="C783" s="1" t="s">
        <v>4891</v>
      </c>
      <c r="D783" s="21" t="b" cm="1">
        <f t="array" ref="D783">IF(OR(ISNUMBER(SEARCH({" COMEDY "," fun "," laugh ","hilarious"}," "&amp;B783:C783&amp;" "))),"Comedy",IF(OR(ISNUMBER(SEARCH({" sad "," thriller "," crime"," murder "," dark "," revenge "}," "&amp;B783:C783&amp;" "))),"thriller",IF(OR(ISNUMBER(SEARCH({" strange "," evil "," horror "," dark "," strange"}," "&amp;B783:C783&amp;" "))),"horror",IF(OR(ISNUMBER(SEARCH({" food "," kitchen "," yummy "," gourmet "," dining","bbq"}," "&amp;B783:C783&amp;" "))),"food"))))</f>
        <v>0</v>
      </c>
      <c r="E783" s="3">
        <v>800</v>
      </c>
      <c r="F783" s="4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96"/>
        <v>133</v>
      </c>
      <c r="Q783">
        <f t="shared" si="97"/>
        <v>42.61</v>
      </c>
      <c r="R783" t="s">
        <v>8323</v>
      </c>
      <c r="S783" t="s">
        <v>8324</v>
      </c>
      <c r="T783" s="13">
        <f t="shared" si="98"/>
        <v>41403.000856481485</v>
      </c>
      <c r="U783" s="13">
        <f t="shared" si="99"/>
        <v>41433.000856481485</v>
      </c>
      <c r="V783">
        <f t="shared" si="100"/>
        <v>2013</v>
      </c>
      <c r="W783" t="str">
        <f t="shared" si="101"/>
        <v>rock</v>
      </c>
      <c r="X783" t="str">
        <f t="shared" si="102"/>
        <v>ExceededGoal</v>
      </c>
      <c r="Y783" s="12" t="b">
        <f t="shared" si="103"/>
        <v>0</v>
      </c>
    </row>
    <row r="784" spans="1:25" ht="43.2" hidden="1">
      <c r="A784">
        <v>782</v>
      </c>
      <c r="B784" s="1" t="s">
        <v>783</v>
      </c>
      <c r="C784" s="1" t="s">
        <v>4892</v>
      </c>
      <c r="D784" s="21" t="b" cm="1">
        <f t="array" ref="D784">IF(OR(ISNUMBER(SEARCH({" COMEDY "," fun "," laugh ","hilarious"}," "&amp;B784:C784&amp;" "))),"Comedy",IF(OR(ISNUMBER(SEARCH({" sad "," thriller "," crime"," murder "," dark "," revenge "}," "&amp;B784:C784&amp;" "))),"thriller",IF(OR(ISNUMBER(SEARCH({" strange "," evil "," horror "," dark "," strange"}," "&amp;B784:C784&amp;" "))),"horror",IF(OR(ISNUMBER(SEARCH({" food "," kitchen "," yummy "," gourmet "," dining","bbq"}," "&amp;B784:C784&amp;" "))),"food"))))</f>
        <v>0</v>
      </c>
      <c r="E784" s="3">
        <v>700</v>
      </c>
      <c r="F784" s="4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96"/>
        <v>100</v>
      </c>
      <c r="Q784">
        <f t="shared" si="97"/>
        <v>50</v>
      </c>
      <c r="R784" t="s">
        <v>8323</v>
      </c>
      <c r="S784" t="s">
        <v>8324</v>
      </c>
      <c r="T784" s="13">
        <f t="shared" si="98"/>
        <v>41116.758125</v>
      </c>
      <c r="U784" s="13">
        <f t="shared" si="99"/>
        <v>41146.758125</v>
      </c>
      <c r="V784">
        <f t="shared" si="100"/>
        <v>2012</v>
      </c>
      <c r="W784" t="str">
        <f t="shared" si="101"/>
        <v>rock</v>
      </c>
      <c r="X784" t="str">
        <f t="shared" si="102"/>
        <v>UnderFunded</v>
      </c>
      <c r="Y784" s="12" t="b">
        <f t="shared" si="103"/>
        <v>0</v>
      </c>
    </row>
    <row r="785" spans="1:25" ht="43.2" hidden="1">
      <c r="A785">
        <v>783</v>
      </c>
      <c r="B785" s="1" t="s">
        <v>784</v>
      </c>
      <c r="C785" s="1" t="s">
        <v>4893</v>
      </c>
      <c r="D785" s="21" t="b" cm="1">
        <f t="array" ref="D785">IF(OR(ISNUMBER(SEARCH({" COMEDY "," fun "," laugh ","hilarious"}," "&amp;B785:C785&amp;" "))),"Comedy",IF(OR(ISNUMBER(SEARCH({" sad "," thriller "," crime"," murder "," dark "," revenge "}," "&amp;B785:C785&amp;" "))),"thriller",IF(OR(ISNUMBER(SEARCH({" strange "," evil "," horror "," dark "," strange"}," "&amp;B785:C785&amp;" "))),"horror",IF(OR(ISNUMBER(SEARCH({" food "," kitchen "," yummy "," gourmet "," dining","bbq"}," "&amp;B785:C785&amp;" "))),"food"))))</f>
        <v>0</v>
      </c>
      <c r="E785" s="3">
        <v>1500</v>
      </c>
      <c r="F785" s="4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96"/>
        <v>148</v>
      </c>
      <c r="Q785">
        <f t="shared" si="97"/>
        <v>63.49</v>
      </c>
      <c r="R785" t="s">
        <v>8323</v>
      </c>
      <c r="S785" t="s">
        <v>8324</v>
      </c>
      <c r="T785" s="13">
        <f t="shared" si="98"/>
        <v>40987.773715277777</v>
      </c>
      <c r="U785" s="13">
        <f t="shared" si="99"/>
        <v>41026.916666666664</v>
      </c>
      <c r="V785">
        <f t="shared" si="100"/>
        <v>2012</v>
      </c>
      <c r="W785" t="str">
        <f t="shared" si="101"/>
        <v>rock</v>
      </c>
      <c r="X785" t="str">
        <f t="shared" si="102"/>
        <v>ExceededGoal</v>
      </c>
      <c r="Y785" s="12" t="b">
        <f t="shared" si="103"/>
        <v>0</v>
      </c>
    </row>
    <row r="786" spans="1:25" ht="43.2" hidden="1">
      <c r="A786">
        <v>784</v>
      </c>
      <c r="B786" s="1" t="s">
        <v>785</v>
      </c>
      <c r="C786" s="1" t="s">
        <v>4894</v>
      </c>
      <c r="D786" s="21" t="b" cm="1">
        <f t="array" ref="D786">IF(OR(ISNUMBER(SEARCH({" COMEDY "," fun "," laugh ","hilarious"}," "&amp;B786:C786&amp;" "))),"Comedy",IF(OR(ISNUMBER(SEARCH({" sad "," thriller "," crime"," murder "," dark "," revenge "}," "&amp;B786:C786&amp;" "))),"thriller",IF(OR(ISNUMBER(SEARCH({" strange "," evil "," horror "," dark "," strange"}," "&amp;B786:C786&amp;" "))),"horror",IF(OR(ISNUMBER(SEARCH({" food "," kitchen "," yummy "," gourmet "," dining","bbq"}," "&amp;B786:C786&amp;" "))),"food"))))</f>
        <v>0</v>
      </c>
      <c r="E786" s="3">
        <v>1000</v>
      </c>
      <c r="F786" s="4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96"/>
        <v>103</v>
      </c>
      <c r="Q786">
        <f t="shared" si="97"/>
        <v>102.5</v>
      </c>
      <c r="R786" t="s">
        <v>8323</v>
      </c>
      <c r="S786" t="s">
        <v>8324</v>
      </c>
      <c r="T786" s="13">
        <f t="shared" si="98"/>
        <v>41675.149525462963</v>
      </c>
      <c r="U786" s="13">
        <f t="shared" si="99"/>
        <v>41715.107858796298</v>
      </c>
      <c r="V786">
        <f t="shared" si="100"/>
        <v>2014</v>
      </c>
      <c r="W786" t="str">
        <f t="shared" si="101"/>
        <v>rock</v>
      </c>
      <c r="X786" t="str">
        <f t="shared" si="102"/>
        <v>ExceededGoal</v>
      </c>
      <c r="Y786" s="12" t="b">
        <f t="shared" si="103"/>
        <v>0</v>
      </c>
    </row>
    <row r="787" spans="1:25" ht="43.2" hidden="1">
      <c r="A787">
        <v>785</v>
      </c>
      <c r="B787" s="1" t="s">
        <v>786</v>
      </c>
      <c r="C787" s="1" t="s">
        <v>4895</v>
      </c>
      <c r="D787" s="21" t="b" cm="1">
        <f t="array" ref="D787">IF(OR(ISNUMBER(SEARCH({" COMEDY "," fun "," laugh ","hilarious"}," "&amp;B787:C787&amp;" "))),"Comedy",IF(OR(ISNUMBER(SEARCH({" sad "," thriller "," crime"," murder "," dark "," revenge "}," "&amp;B787:C787&amp;" "))),"thriller",IF(OR(ISNUMBER(SEARCH({" strange "," evil "," horror "," dark "," strange"}," "&amp;B787:C787&amp;" "))),"horror",IF(OR(ISNUMBER(SEARCH({" food "," kitchen "," yummy "," gourmet "," dining","bbq"}," "&amp;B787:C787&amp;" "))),"food"))))</f>
        <v>0</v>
      </c>
      <c r="E787" s="3">
        <v>500</v>
      </c>
      <c r="F787" s="4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96"/>
        <v>181</v>
      </c>
      <c r="Q787">
        <f t="shared" si="97"/>
        <v>31.14</v>
      </c>
      <c r="R787" t="s">
        <v>8323</v>
      </c>
      <c r="S787" t="s">
        <v>8324</v>
      </c>
      <c r="T787" s="13">
        <f t="shared" si="98"/>
        <v>41303.593923611108</v>
      </c>
      <c r="U787" s="13">
        <f t="shared" si="99"/>
        <v>41333.593923611108</v>
      </c>
      <c r="V787">
        <f t="shared" si="100"/>
        <v>2013</v>
      </c>
      <c r="W787" t="str">
        <f t="shared" si="101"/>
        <v>rock</v>
      </c>
      <c r="X787" t="str">
        <f t="shared" si="102"/>
        <v>ExceededGoal</v>
      </c>
      <c r="Y787" s="12" t="b">
        <f t="shared" si="103"/>
        <v>0</v>
      </c>
    </row>
    <row r="788" spans="1:25" ht="43.2" hidden="1">
      <c r="A788">
        <v>786</v>
      </c>
      <c r="B788" s="1" t="s">
        <v>787</v>
      </c>
      <c r="C788" s="1" t="s">
        <v>4896</v>
      </c>
      <c r="D788" s="21" t="b" cm="1">
        <f t="array" ref="D788">IF(OR(ISNUMBER(SEARCH({" COMEDY "," fun "," laugh ","hilarious"}," "&amp;B788:C788&amp;" "))),"Comedy",IF(OR(ISNUMBER(SEARCH({" sad "," thriller "," crime"," murder "," dark "," revenge "}," "&amp;B788:C788&amp;" "))),"thriller",IF(OR(ISNUMBER(SEARCH({" strange "," evil "," horror "," dark "," strange"}," "&amp;B788:C788&amp;" "))),"horror",IF(OR(ISNUMBER(SEARCH({" food "," kitchen "," yummy "," gourmet "," dining","bbq"}," "&amp;B788:C788&amp;" "))),"food"))))</f>
        <v>0</v>
      </c>
      <c r="E788" s="3">
        <v>5000</v>
      </c>
      <c r="F788" s="4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96"/>
        <v>143</v>
      </c>
      <c r="Q788">
        <f t="shared" si="97"/>
        <v>162.27000000000001</v>
      </c>
      <c r="R788" t="s">
        <v>8323</v>
      </c>
      <c r="S788" t="s">
        <v>8324</v>
      </c>
      <c r="T788" s="13">
        <f t="shared" si="98"/>
        <v>40983.055949074071</v>
      </c>
      <c r="U788" s="13">
        <f t="shared" si="99"/>
        <v>41040.657638888886</v>
      </c>
      <c r="V788">
        <f t="shared" si="100"/>
        <v>2012</v>
      </c>
      <c r="W788" t="str">
        <f t="shared" si="101"/>
        <v>rock</v>
      </c>
      <c r="X788" t="str">
        <f t="shared" si="102"/>
        <v>ExceededGoal</v>
      </c>
      <c r="Y788" s="12" t="b">
        <f t="shared" si="103"/>
        <v>0</v>
      </c>
    </row>
    <row r="789" spans="1:25" ht="43.2" hidden="1">
      <c r="A789">
        <v>787</v>
      </c>
      <c r="B789" s="1" t="s">
        <v>788</v>
      </c>
      <c r="C789" s="1" t="s">
        <v>4897</v>
      </c>
      <c r="D789" s="21" t="b" cm="1">
        <f t="array" ref="D789">IF(OR(ISNUMBER(SEARCH({" COMEDY "," fun "," laugh ","hilarious"}," "&amp;B789:C789&amp;" "))),"Comedy",IF(OR(ISNUMBER(SEARCH({" sad "," thriller "," crime"," murder "," dark "," revenge "}," "&amp;B789:C789&amp;" "))),"thriller",IF(OR(ISNUMBER(SEARCH({" strange "," evil "," horror "," dark "," strange"}," "&amp;B789:C789&amp;" "))),"horror",IF(OR(ISNUMBER(SEARCH({" food "," kitchen "," yummy "," gourmet "," dining","bbq"}," "&amp;B789:C789&amp;" "))),"food"))))</f>
        <v>0</v>
      </c>
      <c r="E789" s="3">
        <v>1200</v>
      </c>
      <c r="F789" s="4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96"/>
        <v>114</v>
      </c>
      <c r="Q789">
        <f t="shared" si="97"/>
        <v>80.59</v>
      </c>
      <c r="R789" t="s">
        <v>8323</v>
      </c>
      <c r="S789" t="s">
        <v>8324</v>
      </c>
      <c r="T789" s="13">
        <f t="shared" si="98"/>
        <v>41549.627615740741</v>
      </c>
      <c r="U789" s="13">
        <f t="shared" si="99"/>
        <v>41579.627615740741</v>
      </c>
      <c r="V789">
        <f t="shared" si="100"/>
        <v>2013</v>
      </c>
      <c r="W789" t="str">
        <f t="shared" si="101"/>
        <v>rock</v>
      </c>
      <c r="X789" t="str">
        <f t="shared" si="102"/>
        <v>ExceededGoal</v>
      </c>
      <c r="Y789" s="12" t="b">
        <f t="shared" si="103"/>
        <v>0</v>
      </c>
    </row>
    <row r="790" spans="1:25" ht="43.2" hidden="1">
      <c r="A790">
        <v>788</v>
      </c>
      <c r="B790" s="1" t="s">
        <v>789</v>
      </c>
      <c r="C790" s="1" t="s">
        <v>4898</v>
      </c>
      <c r="D790" s="21" t="b" cm="1">
        <f t="array" ref="D790">IF(OR(ISNUMBER(SEARCH({" COMEDY "," fun "," laugh ","hilarious"}," "&amp;B790:C790&amp;" "))),"Comedy",IF(OR(ISNUMBER(SEARCH({" sad "," thriller "," crime"," murder "," dark "," revenge "}," "&amp;B790:C790&amp;" "))),"thriller",IF(OR(ISNUMBER(SEARCH({" strange "," evil "," horror "," dark "," strange"}," "&amp;B790:C790&amp;" "))),"horror",IF(OR(ISNUMBER(SEARCH({" food "," kitchen "," yummy "," gourmet "," dining","bbq"}," "&amp;B790:C790&amp;" "))),"food"))))</f>
        <v>0</v>
      </c>
      <c r="E790" s="3">
        <v>1000</v>
      </c>
      <c r="F790" s="4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96"/>
        <v>204</v>
      </c>
      <c r="Q790">
        <f t="shared" si="97"/>
        <v>59.85</v>
      </c>
      <c r="R790" t="s">
        <v>8323</v>
      </c>
      <c r="S790" t="s">
        <v>8324</v>
      </c>
      <c r="T790" s="13">
        <f t="shared" si="98"/>
        <v>41059.006805555553</v>
      </c>
      <c r="U790" s="13">
        <f t="shared" si="99"/>
        <v>41097.165972222225</v>
      </c>
      <c r="V790">
        <f t="shared" si="100"/>
        <v>2012</v>
      </c>
      <c r="W790" t="str">
        <f t="shared" si="101"/>
        <v>rock</v>
      </c>
      <c r="X790" t="str">
        <f t="shared" si="102"/>
        <v>ExceededGoal</v>
      </c>
      <c r="Y790" s="12" t="b">
        <f t="shared" si="103"/>
        <v>0</v>
      </c>
    </row>
    <row r="791" spans="1:25" ht="43.2" hidden="1">
      <c r="A791">
        <v>789</v>
      </c>
      <c r="B791" s="1" t="s">
        <v>790</v>
      </c>
      <c r="C791" s="1" t="s">
        <v>4899</v>
      </c>
      <c r="D791" s="21" t="b" cm="1">
        <f t="array" ref="D791">IF(OR(ISNUMBER(SEARCH({" COMEDY "," fun "," laugh ","hilarious"}," "&amp;B791:C791&amp;" "))),"Comedy",IF(OR(ISNUMBER(SEARCH({" sad "," thriller "," crime"," murder "," dark "," revenge "}," "&amp;B791:C791&amp;" "))),"thriller",IF(OR(ISNUMBER(SEARCH({" strange "," evil "," horror "," dark "," strange"}," "&amp;B791:C791&amp;" "))),"horror",IF(OR(ISNUMBER(SEARCH({" food "," kitchen "," yummy "," gourmet "," dining","bbq"}," "&amp;B791:C791&amp;" "))),"food"))))</f>
        <v>0</v>
      </c>
      <c r="E791" s="3">
        <v>1700</v>
      </c>
      <c r="F791" s="4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96"/>
        <v>109</v>
      </c>
      <c r="Q791">
        <f t="shared" si="97"/>
        <v>132.86000000000001</v>
      </c>
      <c r="R791" t="s">
        <v>8323</v>
      </c>
      <c r="S791" t="s">
        <v>8324</v>
      </c>
      <c r="T791" s="13">
        <f t="shared" si="98"/>
        <v>41277.186111111114</v>
      </c>
      <c r="U791" s="13">
        <f t="shared" si="99"/>
        <v>41295.332638888889</v>
      </c>
      <c r="V791">
        <f t="shared" si="100"/>
        <v>2013</v>
      </c>
      <c r="W791" t="str">
        <f t="shared" si="101"/>
        <v>rock</v>
      </c>
      <c r="X791" t="str">
        <f t="shared" si="102"/>
        <v>ExceededGoal</v>
      </c>
      <c r="Y791" s="12" t="b">
        <f t="shared" si="103"/>
        <v>0</v>
      </c>
    </row>
    <row r="792" spans="1:25" ht="43.2" hidden="1">
      <c r="A792">
        <v>790</v>
      </c>
      <c r="B792" s="1" t="s">
        <v>791</v>
      </c>
      <c r="C792" s="1" t="s">
        <v>4900</v>
      </c>
      <c r="D792" s="21" t="b" cm="1">
        <f t="array" ref="D792">IF(OR(ISNUMBER(SEARCH({" COMEDY "," fun "," laugh ","hilarious"}," "&amp;B792:C792&amp;" "))),"Comedy",IF(OR(ISNUMBER(SEARCH({" sad "," thriller "," crime"," murder "," dark "," revenge "}," "&amp;B792:C792&amp;" "))),"thriller",IF(OR(ISNUMBER(SEARCH({" strange "," evil "," horror "," dark "," strange"}," "&amp;B792:C792&amp;" "))),"horror",IF(OR(ISNUMBER(SEARCH({" food "," kitchen "," yummy "," gourmet "," dining","bbq"}," "&amp;B792:C792&amp;" "))),"food"))))</f>
        <v>0</v>
      </c>
      <c r="E792" s="3">
        <v>10000</v>
      </c>
      <c r="F792" s="4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96"/>
        <v>144</v>
      </c>
      <c r="Q792">
        <f t="shared" si="97"/>
        <v>92.55</v>
      </c>
      <c r="R792" t="s">
        <v>8323</v>
      </c>
      <c r="S792" t="s">
        <v>8324</v>
      </c>
      <c r="T792" s="13">
        <f t="shared" si="98"/>
        <v>41276.047905092593</v>
      </c>
      <c r="U792" s="13">
        <f t="shared" si="99"/>
        <v>41306.047905092593</v>
      </c>
      <c r="V792">
        <f t="shared" si="100"/>
        <v>2013</v>
      </c>
      <c r="W792" t="str">
        <f t="shared" si="101"/>
        <v>rock</v>
      </c>
      <c r="X792" t="str">
        <f t="shared" si="102"/>
        <v>ExceededGoal</v>
      </c>
      <c r="Y792" s="12" t="b">
        <f t="shared" si="103"/>
        <v>0</v>
      </c>
    </row>
    <row r="793" spans="1:25" ht="43.2" hidden="1">
      <c r="A793">
        <v>791</v>
      </c>
      <c r="B793" s="1" t="s">
        <v>792</v>
      </c>
      <c r="C793" s="1" t="s">
        <v>4901</v>
      </c>
      <c r="D793" s="21" t="b" cm="1">
        <f t="array" ref="D793">IF(OR(ISNUMBER(SEARCH({" COMEDY "," fun "," laugh ","hilarious"}," "&amp;B793:C793&amp;" "))),"Comedy",IF(OR(ISNUMBER(SEARCH({" sad "," thriller "," crime"," murder "," dark "," revenge "}," "&amp;B793:C793&amp;" "))),"thriller",IF(OR(ISNUMBER(SEARCH({" strange "," evil "," horror "," dark "," strange"}," "&amp;B793:C793&amp;" "))),"horror",IF(OR(ISNUMBER(SEARCH({" food "," kitchen "," yummy "," gourmet "," dining","bbq"}," "&amp;B793:C793&amp;" "))),"food"))))</f>
        <v>0</v>
      </c>
      <c r="E793" s="3">
        <v>7500</v>
      </c>
      <c r="F793" s="4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96"/>
        <v>104</v>
      </c>
      <c r="Q793">
        <f t="shared" si="97"/>
        <v>60.86</v>
      </c>
      <c r="R793" t="s">
        <v>8323</v>
      </c>
      <c r="S793" t="s">
        <v>8324</v>
      </c>
      <c r="T793" s="13">
        <f t="shared" si="98"/>
        <v>41557.780624999999</v>
      </c>
      <c r="U793" s="13">
        <f t="shared" si="99"/>
        <v>41591.249305555553</v>
      </c>
      <c r="V793">
        <f t="shared" si="100"/>
        <v>2013</v>
      </c>
      <c r="W793" t="str">
        <f t="shared" si="101"/>
        <v>rock</v>
      </c>
      <c r="X793" t="str">
        <f t="shared" si="102"/>
        <v>ExceededGoal</v>
      </c>
      <c r="Y793" s="12" t="b">
        <f t="shared" si="103"/>
        <v>0</v>
      </c>
    </row>
    <row r="794" spans="1:25" ht="28.8" hidden="1">
      <c r="A794">
        <v>792</v>
      </c>
      <c r="B794" s="1" t="s">
        <v>793</v>
      </c>
      <c r="C794" s="1" t="s">
        <v>4902</v>
      </c>
      <c r="D794" s="21" t="b" cm="1">
        <f t="array" ref="D794">IF(OR(ISNUMBER(SEARCH({" COMEDY "," fun "," laugh ","hilarious"}," "&amp;B794:C794&amp;" "))),"Comedy",IF(OR(ISNUMBER(SEARCH({" sad "," thriller "," crime"," murder "," dark "," revenge "}," "&amp;B794:C794&amp;" "))),"thriller",IF(OR(ISNUMBER(SEARCH({" strange "," evil "," horror "," dark "," strange"}," "&amp;B794:C794&amp;" "))),"horror",IF(OR(ISNUMBER(SEARCH({" food "," kitchen "," yummy "," gourmet "," dining","bbq"}," "&amp;B794:C794&amp;" "))),"food"))))</f>
        <v>0</v>
      </c>
      <c r="E794" s="3">
        <v>2500</v>
      </c>
      <c r="F794" s="4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96"/>
        <v>100</v>
      </c>
      <c r="Q794">
        <f t="shared" si="97"/>
        <v>41.85</v>
      </c>
      <c r="R794" t="s">
        <v>8323</v>
      </c>
      <c r="S794" t="s">
        <v>8324</v>
      </c>
      <c r="T794" s="13">
        <f t="shared" si="98"/>
        <v>41555.873645833337</v>
      </c>
      <c r="U794" s="13">
        <f t="shared" si="99"/>
        <v>41585.915312500001</v>
      </c>
      <c r="V794">
        <f t="shared" si="100"/>
        <v>2013</v>
      </c>
      <c r="W794" t="str">
        <f t="shared" si="101"/>
        <v>rock</v>
      </c>
      <c r="X794" t="str">
        <f t="shared" si="102"/>
        <v>UnderFunded</v>
      </c>
      <c r="Y794" s="12" t="b">
        <f t="shared" si="103"/>
        <v>0</v>
      </c>
    </row>
    <row r="795" spans="1:25" ht="43.2" hidden="1">
      <c r="A795">
        <v>793</v>
      </c>
      <c r="B795" s="1" t="s">
        <v>794</v>
      </c>
      <c r="C795" s="1" t="s">
        <v>4903</v>
      </c>
      <c r="D795" s="21" t="b" cm="1">
        <f t="array" ref="D795">IF(OR(ISNUMBER(SEARCH({" COMEDY "," fun "," laugh ","hilarious"}," "&amp;B795:C795&amp;" "))),"Comedy",IF(OR(ISNUMBER(SEARCH({" sad "," thriller "," crime"," murder "," dark "," revenge "}," "&amp;B795:C795&amp;" "))),"thriller",IF(OR(ISNUMBER(SEARCH({" strange "," evil "," horror "," dark "," strange"}," "&amp;B795:C795&amp;" "))),"horror",IF(OR(ISNUMBER(SEARCH({" food "," kitchen "," yummy "," gourmet "," dining","bbq"}," "&amp;B795:C795&amp;" "))),"food"))))</f>
        <v>0</v>
      </c>
      <c r="E795" s="3">
        <v>2750</v>
      </c>
      <c r="F795" s="4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96"/>
        <v>103</v>
      </c>
      <c r="Q795">
        <f t="shared" si="97"/>
        <v>88.33</v>
      </c>
      <c r="R795" t="s">
        <v>8323</v>
      </c>
      <c r="S795" t="s">
        <v>8324</v>
      </c>
      <c r="T795" s="13">
        <f t="shared" si="98"/>
        <v>41442.741249999999</v>
      </c>
      <c r="U795" s="13">
        <f t="shared" si="99"/>
        <v>41458.207638888889</v>
      </c>
      <c r="V795">
        <f t="shared" si="100"/>
        <v>2013</v>
      </c>
      <c r="W795" t="str">
        <f t="shared" si="101"/>
        <v>rock</v>
      </c>
      <c r="X795" t="str">
        <f t="shared" si="102"/>
        <v>ExceededGoal</v>
      </c>
      <c r="Y795" s="12" t="b">
        <f t="shared" si="103"/>
        <v>0</v>
      </c>
    </row>
    <row r="796" spans="1:25" ht="43.2" hidden="1">
      <c r="A796">
        <v>794</v>
      </c>
      <c r="B796" s="1" t="s">
        <v>795</v>
      </c>
      <c r="C796" s="1" t="s">
        <v>4904</v>
      </c>
      <c r="D796" s="21" t="b" cm="1">
        <f t="array" ref="D796">IF(OR(ISNUMBER(SEARCH({" COMEDY "," fun "," laugh ","hilarious"}," "&amp;B796:C796&amp;" "))),"Comedy",IF(OR(ISNUMBER(SEARCH({" sad "," thriller "," crime"," murder "," dark "," revenge "}," "&amp;B796:C796&amp;" "))),"thriller",IF(OR(ISNUMBER(SEARCH({" strange "," evil "," horror "," dark "," strange"}," "&amp;B796:C796&amp;" "))),"horror",IF(OR(ISNUMBER(SEARCH({" food "," kitchen "," yummy "," gourmet "," dining","bbq"}," "&amp;B796:C796&amp;" "))),"food"))))</f>
        <v>0</v>
      </c>
      <c r="E796" s="3">
        <v>8000</v>
      </c>
      <c r="F796" s="4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96"/>
        <v>105</v>
      </c>
      <c r="Q796">
        <f t="shared" si="97"/>
        <v>158.96</v>
      </c>
      <c r="R796" t="s">
        <v>8323</v>
      </c>
      <c r="S796" t="s">
        <v>8324</v>
      </c>
      <c r="T796" s="13">
        <f t="shared" si="98"/>
        <v>40736.115011574075</v>
      </c>
      <c r="U796" s="13">
        <f t="shared" si="99"/>
        <v>40791.712500000001</v>
      </c>
      <c r="V796">
        <f t="shared" si="100"/>
        <v>2011</v>
      </c>
      <c r="W796" t="str">
        <f t="shared" si="101"/>
        <v>rock</v>
      </c>
      <c r="X796" t="str">
        <f t="shared" si="102"/>
        <v>ExceededGoal</v>
      </c>
      <c r="Y796" s="12" t="b">
        <f t="shared" si="103"/>
        <v>0</v>
      </c>
    </row>
    <row r="797" spans="1:25" ht="43.2" hidden="1">
      <c r="A797">
        <v>795</v>
      </c>
      <c r="B797" s="1" t="s">
        <v>796</v>
      </c>
      <c r="C797" s="1" t="s">
        <v>4905</v>
      </c>
      <c r="D797" s="21" t="b" cm="1">
        <f t="array" ref="D797">IF(OR(ISNUMBER(SEARCH({" COMEDY "," fun "," laugh ","hilarious"}," "&amp;B797:C797&amp;" "))),"Comedy",IF(OR(ISNUMBER(SEARCH({" sad "," thriller "," crime"," murder "," dark "," revenge "}," "&amp;B797:C797&amp;" "))),"thriller",IF(OR(ISNUMBER(SEARCH({" strange "," evil "," horror "," dark "," strange"}," "&amp;B797:C797&amp;" "))),"horror",IF(OR(ISNUMBER(SEARCH({" food "," kitchen "," yummy "," gourmet "," dining","bbq"}," "&amp;B797:C797&amp;" "))),"food"))))</f>
        <v>0</v>
      </c>
      <c r="E797" s="3">
        <v>14000</v>
      </c>
      <c r="F797" s="4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96"/>
        <v>112</v>
      </c>
      <c r="Q797">
        <f t="shared" si="97"/>
        <v>85.05</v>
      </c>
      <c r="R797" t="s">
        <v>8323</v>
      </c>
      <c r="S797" t="s">
        <v>8324</v>
      </c>
      <c r="T797" s="13">
        <f t="shared" si="98"/>
        <v>40963.613032407404</v>
      </c>
      <c r="U797" s="13">
        <f t="shared" si="99"/>
        <v>41006.207638888889</v>
      </c>
      <c r="V797">
        <f t="shared" si="100"/>
        <v>2012</v>
      </c>
      <c r="W797" t="str">
        <f t="shared" si="101"/>
        <v>rock</v>
      </c>
      <c r="X797" t="str">
        <f t="shared" si="102"/>
        <v>ExceededGoal</v>
      </c>
      <c r="Y797" s="12" t="b">
        <f t="shared" si="103"/>
        <v>0</v>
      </c>
    </row>
    <row r="798" spans="1:25" ht="57.6" hidden="1">
      <c r="A798">
        <v>796</v>
      </c>
      <c r="B798" s="1" t="s">
        <v>797</v>
      </c>
      <c r="C798" s="1" t="s">
        <v>4906</v>
      </c>
      <c r="D798" s="21" t="b" cm="1">
        <f t="array" ref="D798">IF(OR(ISNUMBER(SEARCH({" COMEDY "," fun "," laugh ","hilarious"}," "&amp;B798:C798&amp;" "))),"Comedy",IF(OR(ISNUMBER(SEARCH({" sad "," thriller "," crime"," murder "," dark "," revenge "}," "&amp;B798:C798&amp;" "))),"thriller",IF(OR(ISNUMBER(SEARCH({" strange "," evil "," horror "," dark "," strange"}," "&amp;B798:C798&amp;" "))),"horror",IF(OR(ISNUMBER(SEARCH({" food "," kitchen "," yummy "," gourmet "," dining","bbq"}," "&amp;B798:C798&amp;" "))),"food"))))</f>
        <v>0</v>
      </c>
      <c r="E798" s="3">
        <v>10000</v>
      </c>
      <c r="F798" s="4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96"/>
        <v>101</v>
      </c>
      <c r="Q798">
        <f t="shared" si="97"/>
        <v>112.61</v>
      </c>
      <c r="R798" t="s">
        <v>8323</v>
      </c>
      <c r="S798" t="s">
        <v>8324</v>
      </c>
      <c r="T798" s="13">
        <f t="shared" si="98"/>
        <v>41502.882928240739</v>
      </c>
      <c r="U798" s="13">
        <f t="shared" si="99"/>
        <v>41532.881944444445</v>
      </c>
      <c r="V798">
        <f t="shared" si="100"/>
        <v>2013</v>
      </c>
      <c r="W798" t="str">
        <f t="shared" si="101"/>
        <v>rock</v>
      </c>
      <c r="X798" t="str">
        <f t="shared" si="102"/>
        <v>ExceededGoal</v>
      </c>
      <c r="Y798" s="12" t="b">
        <f t="shared" si="103"/>
        <v>0</v>
      </c>
    </row>
    <row r="799" spans="1:25" ht="43.2" hidden="1">
      <c r="A799">
        <v>797</v>
      </c>
      <c r="B799" s="1" t="s">
        <v>798</v>
      </c>
      <c r="C799" s="1" t="s">
        <v>4907</v>
      </c>
      <c r="D799" s="21" t="b" cm="1">
        <f t="array" ref="D799">IF(OR(ISNUMBER(SEARCH({" COMEDY "," fun "," laugh ","hilarious"}," "&amp;B799:C799&amp;" "))),"Comedy",IF(OR(ISNUMBER(SEARCH({" sad "," thriller "," crime"," murder "," dark "," revenge "}," "&amp;B799:C799&amp;" "))),"thriller",IF(OR(ISNUMBER(SEARCH({" strange "," evil "," horror "," dark "," strange"}," "&amp;B799:C799&amp;" "))),"horror",IF(OR(ISNUMBER(SEARCH({" food "," kitchen "," yummy "," gourmet "," dining","bbq"}," "&amp;B799:C799&amp;" "))),"food"))))</f>
        <v>0</v>
      </c>
      <c r="E799" s="3">
        <v>3000</v>
      </c>
      <c r="F799" s="4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96"/>
        <v>108</v>
      </c>
      <c r="Q799">
        <f t="shared" si="97"/>
        <v>45.44</v>
      </c>
      <c r="R799" t="s">
        <v>8323</v>
      </c>
      <c r="S799" t="s">
        <v>8324</v>
      </c>
      <c r="T799" s="13">
        <f t="shared" si="98"/>
        <v>40996.994074074071</v>
      </c>
      <c r="U799" s="13">
        <f t="shared" si="99"/>
        <v>41028.166666666664</v>
      </c>
      <c r="V799">
        <f t="shared" si="100"/>
        <v>2012</v>
      </c>
      <c r="W799" t="str">
        <f t="shared" si="101"/>
        <v>rock</v>
      </c>
      <c r="X799" t="str">
        <f t="shared" si="102"/>
        <v>ExceededGoal</v>
      </c>
      <c r="Y799" s="12" t="b">
        <f t="shared" si="103"/>
        <v>0</v>
      </c>
    </row>
    <row r="800" spans="1:25" ht="43.2" hidden="1">
      <c r="A800">
        <v>798</v>
      </c>
      <c r="B800" s="1" t="s">
        <v>799</v>
      </c>
      <c r="C800" s="1" t="s">
        <v>4908</v>
      </c>
      <c r="D800" s="21" t="b" cm="1">
        <f t="array" ref="D800">IF(OR(ISNUMBER(SEARCH({" COMEDY "," fun "," laugh ","hilarious"}," "&amp;B800:C800&amp;" "))),"Comedy",IF(OR(ISNUMBER(SEARCH({" sad "," thriller "," crime"," murder "," dark "," revenge "}," "&amp;B800:C800&amp;" "))),"thriller",IF(OR(ISNUMBER(SEARCH({" strange "," evil "," horror "," dark "," strange"}," "&amp;B800:C800&amp;" "))),"horror",IF(OR(ISNUMBER(SEARCH({" food "," kitchen "," yummy "," gourmet "," dining","bbq"}," "&amp;B800:C800&amp;" "))),"food"))))</f>
        <v>0</v>
      </c>
      <c r="E800" s="3">
        <v>3500</v>
      </c>
      <c r="F800" s="4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96"/>
        <v>115</v>
      </c>
      <c r="Q800">
        <f t="shared" si="97"/>
        <v>46.22</v>
      </c>
      <c r="R800" t="s">
        <v>8323</v>
      </c>
      <c r="S800" t="s">
        <v>8324</v>
      </c>
      <c r="T800" s="13">
        <f t="shared" si="98"/>
        <v>41882.590127314819</v>
      </c>
      <c r="U800" s="13">
        <f t="shared" si="99"/>
        <v>41912.590127314819</v>
      </c>
      <c r="V800">
        <f t="shared" si="100"/>
        <v>2014</v>
      </c>
      <c r="W800" t="str">
        <f t="shared" si="101"/>
        <v>rock</v>
      </c>
      <c r="X800" t="str">
        <f t="shared" si="102"/>
        <v>ExceededGoal</v>
      </c>
      <c r="Y800" s="12" t="b">
        <f t="shared" si="103"/>
        <v>0</v>
      </c>
    </row>
    <row r="801" spans="1:25" ht="43.2" hidden="1">
      <c r="A801">
        <v>799</v>
      </c>
      <c r="B801" s="1" t="s">
        <v>800</v>
      </c>
      <c r="C801" s="1" t="s">
        <v>4909</v>
      </c>
      <c r="D801" s="21" t="b" cm="1">
        <f t="array" ref="D801">IF(OR(ISNUMBER(SEARCH({" COMEDY "," fun "," laugh ","hilarious"}," "&amp;B801:C801&amp;" "))),"Comedy",IF(OR(ISNUMBER(SEARCH({" sad "," thriller "," crime"," murder "," dark "," revenge "}," "&amp;B801:C801&amp;" "))),"thriller",IF(OR(ISNUMBER(SEARCH({" strange "," evil "," horror "," dark "," strange"}," "&amp;B801:C801&amp;" "))),"horror",IF(OR(ISNUMBER(SEARCH({" food "," kitchen "," yummy "," gourmet "," dining","bbq"}," "&amp;B801:C801&amp;" "))),"food"))))</f>
        <v>0</v>
      </c>
      <c r="E801" s="3">
        <v>5000</v>
      </c>
      <c r="F801" s="4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96"/>
        <v>100</v>
      </c>
      <c r="Q801">
        <f t="shared" si="97"/>
        <v>178.61</v>
      </c>
      <c r="R801" t="s">
        <v>8323</v>
      </c>
      <c r="S801" t="s">
        <v>8324</v>
      </c>
      <c r="T801" s="13">
        <f t="shared" si="98"/>
        <v>40996.667199074072</v>
      </c>
      <c r="U801" s="13">
        <f t="shared" si="99"/>
        <v>41026.667199074072</v>
      </c>
      <c r="V801">
        <f t="shared" si="100"/>
        <v>2012</v>
      </c>
      <c r="W801" t="str">
        <f t="shared" si="101"/>
        <v>rock</v>
      </c>
      <c r="X801" t="str">
        <f t="shared" si="102"/>
        <v>UnderFunded</v>
      </c>
      <c r="Y801" s="12" t="b">
        <f t="shared" si="103"/>
        <v>0</v>
      </c>
    </row>
    <row r="802" spans="1:25" ht="43.2" hidden="1">
      <c r="A802">
        <v>800</v>
      </c>
      <c r="B802" s="1" t="s">
        <v>801</v>
      </c>
      <c r="C802" s="1" t="s">
        <v>4910</v>
      </c>
      <c r="D802" s="21" t="b" cm="1">
        <f t="array" ref="D802">IF(OR(ISNUMBER(SEARCH({" COMEDY "," fun "," laugh ","hilarious"}," "&amp;B802:C802&amp;" "))),"Comedy",IF(OR(ISNUMBER(SEARCH({" sad "," thriller "," crime"," murder "," dark "," revenge "}," "&amp;B802:C802&amp;" "))),"thriller",IF(OR(ISNUMBER(SEARCH({" strange "," evil "," horror "," dark "," strange"}," "&amp;B802:C802&amp;" "))),"horror",IF(OR(ISNUMBER(SEARCH({" food "," kitchen "," yummy "," gourmet "," dining","bbq"}," "&amp;B802:C802&amp;" "))),"food"))))</f>
        <v>0</v>
      </c>
      <c r="E802" s="3">
        <v>1500</v>
      </c>
      <c r="F802" s="4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96"/>
        <v>152</v>
      </c>
      <c r="Q802">
        <f t="shared" si="97"/>
        <v>40.75</v>
      </c>
      <c r="R802" t="s">
        <v>8323</v>
      </c>
      <c r="S802" t="s">
        <v>8324</v>
      </c>
      <c r="T802" s="13">
        <f t="shared" si="98"/>
        <v>41863.433495370373</v>
      </c>
      <c r="U802" s="13">
        <f t="shared" si="99"/>
        <v>41893.433495370373</v>
      </c>
      <c r="V802">
        <f t="shared" si="100"/>
        <v>2014</v>
      </c>
      <c r="W802" t="str">
        <f t="shared" si="101"/>
        <v>rock</v>
      </c>
      <c r="X802" t="str">
        <f t="shared" si="102"/>
        <v>ExceededGoal</v>
      </c>
      <c r="Y802" s="12" t="b">
        <f t="shared" si="103"/>
        <v>0</v>
      </c>
    </row>
    <row r="803" spans="1:25" ht="43.2" hidden="1">
      <c r="A803">
        <v>801</v>
      </c>
      <c r="B803" s="1" t="s">
        <v>802</v>
      </c>
      <c r="C803" s="1" t="s">
        <v>4911</v>
      </c>
      <c r="D803" s="21" t="b" cm="1">
        <f t="array" ref="D803">IF(OR(ISNUMBER(SEARCH({" COMEDY "," fun "," laugh ","hilarious"}," "&amp;B803:C803&amp;" "))),"Comedy",IF(OR(ISNUMBER(SEARCH({" sad "," thriller "," crime"," murder "," dark "," revenge "}," "&amp;B803:C803&amp;" "))),"thriller",IF(OR(ISNUMBER(SEARCH({" strange "," evil "," horror "," dark "," strange"}," "&amp;B803:C803&amp;" "))),"horror",IF(OR(ISNUMBER(SEARCH({" food "," kitchen "," yummy "," gourmet "," dining","bbq"}," "&amp;B803:C803&amp;" "))),"food"))))</f>
        <v>0</v>
      </c>
      <c r="E803" s="3">
        <v>2000</v>
      </c>
      <c r="F803" s="4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96"/>
        <v>112</v>
      </c>
      <c r="Q803">
        <f t="shared" si="97"/>
        <v>43.73</v>
      </c>
      <c r="R803" t="s">
        <v>8323</v>
      </c>
      <c r="S803" t="s">
        <v>8324</v>
      </c>
      <c r="T803" s="13">
        <f t="shared" si="98"/>
        <v>40695.795370370368</v>
      </c>
      <c r="U803" s="13">
        <f t="shared" si="99"/>
        <v>40725.795370370368</v>
      </c>
      <c r="V803">
        <f t="shared" si="100"/>
        <v>2011</v>
      </c>
      <c r="W803" t="str">
        <f t="shared" si="101"/>
        <v>rock</v>
      </c>
      <c r="X803" t="str">
        <f t="shared" si="102"/>
        <v>ExceededGoal</v>
      </c>
      <c r="Y803" s="12" t="b">
        <f t="shared" si="103"/>
        <v>0</v>
      </c>
    </row>
    <row r="804" spans="1:25" ht="57.6" hidden="1">
      <c r="A804">
        <v>802</v>
      </c>
      <c r="B804" s="1" t="s">
        <v>803</v>
      </c>
      <c r="C804" s="1" t="s">
        <v>4912</v>
      </c>
      <c r="D804" s="21" t="b" cm="1">
        <f t="array" ref="D804">IF(OR(ISNUMBER(SEARCH({" COMEDY "," fun "," laugh ","hilarious"}," "&amp;B804:C804&amp;" "))),"Comedy",IF(OR(ISNUMBER(SEARCH({" sad "," thriller "," crime"," murder "," dark "," revenge "}," "&amp;B804:C804&amp;" "))),"thriller",IF(OR(ISNUMBER(SEARCH({" strange "," evil "," horror "," dark "," strange"}," "&amp;B804:C804&amp;" "))),"horror",IF(OR(ISNUMBER(SEARCH({" food "," kitchen "," yummy "," gourmet "," dining","bbq"}," "&amp;B804:C804&amp;" "))),"food"))))</f>
        <v>0</v>
      </c>
      <c r="E804" s="3">
        <v>6000</v>
      </c>
      <c r="F804" s="4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96"/>
        <v>101</v>
      </c>
      <c r="Q804">
        <f t="shared" si="97"/>
        <v>81.069999999999993</v>
      </c>
      <c r="R804" t="s">
        <v>8323</v>
      </c>
      <c r="S804" t="s">
        <v>8324</v>
      </c>
      <c r="T804" s="13">
        <f t="shared" si="98"/>
        <v>41123.022268518522</v>
      </c>
      <c r="U804" s="13">
        <f t="shared" si="99"/>
        <v>41169.170138888891</v>
      </c>
      <c r="V804">
        <f t="shared" si="100"/>
        <v>2012</v>
      </c>
      <c r="W804" t="str">
        <f t="shared" si="101"/>
        <v>rock</v>
      </c>
      <c r="X804" t="str">
        <f t="shared" si="102"/>
        <v>ExceededGoal</v>
      </c>
      <c r="Y804" s="12" t="b">
        <f t="shared" si="103"/>
        <v>0</v>
      </c>
    </row>
    <row r="805" spans="1:25" ht="43.2" hidden="1">
      <c r="A805">
        <v>803</v>
      </c>
      <c r="B805" s="1" t="s">
        <v>804</v>
      </c>
      <c r="C805" s="1" t="s">
        <v>4913</v>
      </c>
      <c r="D805" s="21" t="b" cm="1">
        <f t="array" ref="D805">IF(OR(ISNUMBER(SEARCH({" COMEDY "," fun "," laugh ","hilarious"}," "&amp;B805:C805&amp;" "))),"Comedy",IF(OR(ISNUMBER(SEARCH({" sad "," thriller "," crime"," murder "," dark "," revenge "}," "&amp;B805:C805&amp;" "))),"thriller",IF(OR(ISNUMBER(SEARCH({" strange "," evil "," horror "," dark "," strange"}," "&amp;B805:C805&amp;" "))),"horror",IF(OR(ISNUMBER(SEARCH({" food "," kitchen "," yummy "," gourmet "," dining","bbq"}," "&amp;B805:C805&amp;" "))),"food"))))</f>
        <v>0</v>
      </c>
      <c r="E805" s="3">
        <v>2300</v>
      </c>
      <c r="F805" s="4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96"/>
        <v>123</v>
      </c>
      <c r="Q805">
        <f t="shared" si="97"/>
        <v>74.61</v>
      </c>
      <c r="R805" t="s">
        <v>8323</v>
      </c>
      <c r="S805" t="s">
        <v>8324</v>
      </c>
      <c r="T805" s="13">
        <f t="shared" si="98"/>
        <v>40665.949976851851</v>
      </c>
      <c r="U805" s="13">
        <f t="shared" si="99"/>
        <v>40692.041666666664</v>
      </c>
      <c r="V805">
        <f t="shared" si="100"/>
        <v>2011</v>
      </c>
      <c r="W805" t="str">
        <f t="shared" si="101"/>
        <v>rock</v>
      </c>
      <c r="X805" t="str">
        <f t="shared" si="102"/>
        <v>ExceededGoal</v>
      </c>
      <c r="Y805" s="12" t="b">
        <f t="shared" si="103"/>
        <v>0</v>
      </c>
    </row>
    <row r="806" spans="1:25" ht="43.2" hidden="1">
      <c r="A806">
        <v>804</v>
      </c>
      <c r="B806" s="1" t="s">
        <v>805</v>
      </c>
      <c r="C806" s="1" t="s">
        <v>4914</v>
      </c>
      <c r="D806" s="21" t="b" cm="1">
        <f t="array" ref="D806">IF(OR(ISNUMBER(SEARCH({" COMEDY "," fun "," laugh ","hilarious"}," "&amp;B806:C806&amp;" "))),"Comedy",IF(OR(ISNUMBER(SEARCH({" sad "," thriller "," crime"," murder "," dark "," revenge "}," "&amp;B806:C806&amp;" "))),"thriller",IF(OR(ISNUMBER(SEARCH({" strange "," evil "," horror "," dark "," strange"}," "&amp;B806:C806&amp;" "))),"horror",IF(OR(ISNUMBER(SEARCH({" food "," kitchen "," yummy "," gourmet "," dining","bbq"}," "&amp;B806:C806&amp;" "))),"food"))))</f>
        <v>0</v>
      </c>
      <c r="E806" s="3">
        <v>5500</v>
      </c>
      <c r="F806" s="4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96"/>
        <v>100</v>
      </c>
      <c r="Q806">
        <f t="shared" si="97"/>
        <v>305.56</v>
      </c>
      <c r="R806" t="s">
        <v>8323</v>
      </c>
      <c r="S806" t="s">
        <v>8324</v>
      </c>
      <c r="T806" s="13">
        <f t="shared" si="98"/>
        <v>40730.105625000004</v>
      </c>
      <c r="U806" s="13">
        <f t="shared" si="99"/>
        <v>40747.165972222225</v>
      </c>
      <c r="V806">
        <f t="shared" si="100"/>
        <v>2011</v>
      </c>
      <c r="W806" t="str">
        <f t="shared" si="101"/>
        <v>rock</v>
      </c>
      <c r="X806" t="str">
        <f t="shared" si="102"/>
        <v>UnderFunded</v>
      </c>
      <c r="Y806" s="12" t="b">
        <f t="shared" si="103"/>
        <v>0</v>
      </c>
    </row>
    <row r="807" spans="1:25" ht="43.2" hidden="1">
      <c r="A807">
        <v>805</v>
      </c>
      <c r="B807" s="1" t="s">
        <v>806</v>
      </c>
      <c r="C807" s="1" t="s">
        <v>4915</v>
      </c>
      <c r="D807" s="21" t="b" cm="1">
        <f t="array" ref="D807">IF(OR(ISNUMBER(SEARCH({" COMEDY "," fun "," laugh ","hilarious"}," "&amp;B807:C807&amp;" "))),"Comedy",IF(OR(ISNUMBER(SEARCH({" sad "," thriller "," crime"," murder "," dark "," revenge "}," "&amp;B807:C807&amp;" "))),"thriller",IF(OR(ISNUMBER(SEARCH({" strange "," evil "," horror "," dark "," strange"}," "&amp;B807:C807&amp;" "))),"horror",IF(OR(ISNUMBER(SEARCH({" food "," kitchen "," yummy "," gourmet "," dining","bbq"}," "&amp;B807:C807&amp;" "))),"food"))))</f>
        <v>0</v>
      </c>
      <c r="E807" s="3">
        <v>3000</v>
      </c>
      <c r="F807" s="4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96"/>
        <v>105</v>
      </c>
      <c r="Q807">
        <f t="shared" si="97"/>
        <v>58.33</v>
      </c>
      <c r="R807" t="s">
        <v>8323</v>
      </c>
      <c r="S807" t="s">
        <v>8324</v>
      </c>
      <c r="T807" s="13">
        <f t="shared" si="98"/>
        <v>40690.823055555556</v>
      </c>
      <c r="U807" s="13">
        <f t="shared" si="99"/>
        <v>40740.958333333336</v>
      </c>
      <c r="V807">
        <f t="shared" si="100"/>
        <v>2011</v>
      </c>
      <c r="W807" t="str">
        <f t="shared" si="101"/>
        <v>rock</v>
      </c>
      <c r="X807" t="str">
        <f t="shared" si="102"/>
        <v>ExceededGoal</v>
      </c>
      <c r="Y807" s="12" t="b">
        <f t="shared" si="103"/>
        <v>0</v>
      </c>
    </row>
    <row r="808" spans="1:25" hidden="1">
      <c r="A808">
        <v>806</v>
      </c>
      <c r="B808" s="1" t="s">
        <v>807</v>
      </c>
      <c r="C808" s="1" t="s">
        <v>4916</v>
      </c>
      <c r="D808" s="21" t="b" cm="1">
        <f t="array" ref="D808">IF(OR(ISNUMBER(SEARCH({" COMEDY "," fun "," laugh ","hilarious"}," "&amp;B808:C808&amp;" "))),"Comedy",IF(OR(ISNUMBER(SEARCH({" sad "," thriller "," crime"," murder "," dark "," revenge "}," "&amp;B808:C808&amp;" "))),"thriller",IF(OR(ISNUMBER(SEARCH({" strange "," evil "," horror "," dark "," strange"}," "&amp;B808:C808&amp;" "))),"horror",IF(OR(ISNUMBER(SEARCH({" food "," kitchen "," yummy "," gourmet "," dining","bbq"}," "&amp;B808:C808&amp;" "))),"food"))))</f>
        <v>0</v>
      </c>
      <c r="E808" s="3">
        <v>8000</v>
      </c>
      <c r="F808" s="4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96"/>
        <v>104</v>
      </c>
      <c r="Q808">
        <f t="shared" si="97"/>
        <v>117.68</v>
      </c>
      <c r="R808" t="s">
        <v>8323</v>
      </c>
      <c r="S808" t="s">
        <v>8324</v>
      </c>
      <c r="T808" s="13">
        <f t="shared" si="98"/>
        <v>40763.691423611112</v>
      </c>
      <c r="U808" s="13">
        <f t="shared" si="99"/>
        <v>40793.691423611112</v>
      </c>
      <c r="V808">
        <f t="shared" si="100"/>
        <v>2011</v>
      </c>
      <c r="W808" t="str">
        <f t="shared" si="101"/>
        <v>rock</v>
      </c>
      <c r="X808" t="str">
        <f t="shared" si="102"/>
        <v>ExceededGoal</v>
      </c>
      <c r="Y808" s="12" t="b">
        <f t="shared" si="103"/>
        <v>0</v>
      </c>
    </row>
    <row r="809" spans="1:25" ht="28.8" hidden="1">
      <c r="A809">
        <v>807</v>
      </c>
      <c r="B809" s="1" t="s">
        <v>808</v>
      </c>
      <c r="C809" s="1" t="s">
        <v>4917</v>
      </c>
      <c r="D809" s="21" t="b" cm="1">
        <f t="array" ref="D809">IF(OR(ISNUMBER(SEARCH({" COMEDY "," fun "," laugh ","hilarious"}," "&amp;B809:C809&amp;" "))),"Comedy",IF(OR(ISNUMBER(SEARCH({" sad "," thriller "," crime"," murder "," dark "," revenge "}," "&amp;B809:C809&amp;" "))),"thriller",IF(OR(ISNUMBER(SEARCH({" strange "," evil "," horror "," dark "," strange"}," "&amp;B809:C809&amp;" "))),"horror",IF(OR(ISNUMBER(SEARCH({" food "," kitchen "," yummy "," gourmet "," dining","bbq"}," "&amp;B809:C809&amp;" "))),"food"))))</f>
        <v>0</v>
      </c>
      <c r="E809" s="3">
        <v>4000</v>
      </c>
      <c r="F809" s="4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96"/>
        <v>105</v>
      </c>
      <c r="Q809">
        <f t="shared" si="97"/>
        <v>73.77</v>
      </c>
      <c r="R809" t="s">
        <v>8323</v>
      </c>
      <c r="S809" t="s">
        <v>8324</v>
      </c>
      <c r="T809" s="13">
        <f t="shared" si="98"/>
        <v>42759.628599537042</v>
      </c>
      <c r="U809" s="13">
        <f t="shared" si="99"/>
        <v>42795.083333333328</v>
      </c>
      <c r="V809">
        <f t="shared" si="100"/>
        <v>2017</v>
      </c>
      <c r="W809" t="str">
        <f t="shared" si="101"/>
        <v>rock</v>
      </c>
      <c r="X809" t="str">
        <f t="shared" si="102"/>
        <v>ExceededGoal</v>
      </c>
      <c r="Y809" s="12" t="b">
        <f t="shared" si="103"/>
        <v>0</v>
      </c>
    </row>
    <row r="810" spans="1:25" ht="43.2" hidden="1">
      <c r="A810">
        <v>808</v>
      </c>
      <c r="B810" s="1" t="s">
        <v>809</v>
      </c>
      <c r="C810" s="1" t="s">
        <v>4918</v>
      </c>
      <c r="D810" s="21" t="b" cm="1">
        <f t="array" ref="D810">IF(OR(ISNUMBER(SEARCH({" COMEDY "," fun "," laugh ","hilarious"}," "&amp;B810:C810&amp;" "))),"Comedy",IF(OR(ISNUMBER(SEARCH({" sad "," thriller "," crime"," murder "," dark "," revenge "}," "&amp;B810:C810&amp;" "))),"thriller",IF(OR(ISNUMBER(SEARCH({" strange "," evil "," horror "," dark "," strange"}," "&amp;B810:C810&amp;" "))),"horror",IF(OR(ISNUMBER(SEARCH({" food "," kitchen "," yummy "," gourmet "," dining","bbq"}," "&amp;B810:C810&amp;" "))),"food"))))</f>
        <v>0</v>
      </c>
      <c r="E810" s="3">
        <v>4500</v>
      </c>
      <c r="F810" s="4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96"/>
        <v>100</v>
      </c>
      <c r="Q810">
        <f t="shared" si="97"/>
        <v>104.65</v>
      </c>
      <c r="R810" t="s">
        <v>8323</v>
      </c>
      <c r="S810" t="s">
        <v>8324</v>
      </c>
      <c r="T810" s="13">
        <f t="shared" si="98"/>
        <v>41962.100532407407</v>
      </c>
      <c r="U810" s="13">
        <f t="shared" si="99"/>
        <v>41995.207638888889</v>
      </c>
      <c r="V810">
        <f t="shared" si="100"/>
        <v>2014</v>
      </c>
      <c r="W810" t="str">
        <f t="shared" si="101"/>
        <v>rock</v>
      </c>
      <c r="X810" t="str">
        <f t="shared" si="102"/>
        <v>UnderFunded</v>
      </c>
      <c r="Y810" s="12" t="b">
        <f t="shared" si="103"/>
        <v>0</v>
      </c>
    </row>
    <row r="811" spans="1:25" ht="43.2" hidden="1">
      <c r="A811">
        <v>809</v>
      </c>
      <c r="B811" s="1" t="s">
        <v>810</v>
      </c>
      <c r="C811" s="1" t="s">
        <v>4919</v>
      </c>
      <c r="D811" s="21" t="b" cm="1">
        <f t="array" ref="D811">IF(OR(ISNUMBER(SEARCH({" COMEDY "," fun "," laugh ","hilarious"}," "&amp;B811:C811&amp;" "))),"Comedy",IF(OR(ISNUMBER(SEARCH({" sad "," thriller "," crime"," murder "," dark "," revenge "}," "&amp;B811:C811&amp;" "))),"thriller",IF(OR(ISNUMBER(SEARCH({" strange "," evil "," horror "," dark "," strange"}," "&amp;B811:C811&amp;" "))),"horror",IF(OR(ISNUMBER(SEARCH({" food "," kitchen "," yummy "," gourmet "," dining","bbq"}," "&amp;B811:C811&amp;" "))),"food"))))</f>
        <v>0</v>
      </c>
      <c r="E811" s="3">
        <v>4000</v>
      </c>
      <c r="F811" s="4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96"/>
        <v>104</v>
      </c>
      <c r="Q811">
        <f t="shared" si="97"/>
        <v>79.83</v>
      </c>
      <c r="R811" t="s">
        <v>8323</v>
      </c>
      <c r="S811" t="s">
        <v>8324</v>
      </c>
      <c r="T811" s="13">
        <f t="shared" si="98"/>
        <v>41628.833680555559</v>
      </c>
      <c r="U811" s="13">
        <f t="shared" si="99"/>
        <v>41658.833680555559</v>
      </c>
      <c r="V811">
        <f t="shared" si="100"/>
        <v>2013</v>
      </c>
      <c r="W811" t="str">
        <f t="shared" si="101"/>
        <v>rock</v>
      </c>
      <c r="X811" t="str">
        <f t="shared" si="102"/>
        <v>ExceededGoal</v>
      </c>
      <c r="Y811" s="12" t="b">
        <f t="shared" si="103"/>
        <v>0</v>
      </c>
    </row>
    <row r="812" spans="1:25" ht="43.2" hidden="1">
      <c r="A812">
        <v>810</v>
      </c>
      <c r="B812" s="1" t="s">
        <v>811</v>
      </c>
      <c r="C812" s="1" t="s">
        <v>4920</v>
      </c>
      <c r="D812" s="21" t="b" cm="1">
        <f t="array" ref="D812">IF(OR(ISNUMBER(SEARCH({" COMEDY "," fun "," laugh ","hilarious"}," "&amp;B812:C812&amp;" "))),"Comedy",IF(OR(ISNUMBER(SEARCH({" sad "," thriller "," crime"," murder "," dark "," revenge "}," "&amp;B812:C812&amp;" "))),"thriller",IF(OR(ISNUMBER(SEARCH({" strange "," evil "," horror "," dark "," strange"}," "&amp;B812:C812&amp;" "))),"horror",IF(OR(ISNUMBER(SEARCH({" food "," kitchen "," yummy "," gourmet "," dining","bbq"}," "&amp;B812:C812&amp;" "))),"food"))))</f>
        <v>0</v>
      </c>
      <c r="E812" s="3">
        <v>1500</v>
      </c>
      <c r="F812" s="4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96"/>
        <v>105</v>
      </c>
      <c r="Q812">
        <f t="shared" si="97"/>
        <v>58.33</v>
      </c>
      <c r="R812" t="s">
        <v>8323</v>
      </c>
      <c r="S812" t="s">
        <v>8324</v>
      </c>
      <c r="T812" s="13">
        <f t="shared" si="98"/>
        <v>41123.056273148148</v>
      </c>
      <c r="U812" s="13">
        <f t="shared" si="99"/>
        <v>41153.056273148148</v>
      </c>
      <c r="V812">
        <f t="shared" si="100"/>
        <v>2012</v>
      </c>
      <c r="W812" t="str">
        <f t="shared" si="101"/>
        <v>rock</v>
      </c>
      <c r="X812" t="str">
        <f t="shared" si="102"/>
        <v>ExceededGoal</v>
      </c>
      <c r="Y812" s="12" t="b">
        <f t="shared" si="103"/>
        <v>0</v>
      </c>
    </row>
    <row r="813" spans="1:25" ht="28.8" hidden="1">
      <c r="A813">
        <v>811</v>
      </c>
      <c r="B813" s="1" t="s">
        <v>812</v>
      </c>
      <c r="C813" s="1" t="s">
        <v>4921</v>
      </c>
      <c r="D813" s="21" t="b" cm="1">
        <f t="array" ref="D813">IF(OR(ISNUMBER(SEARCH({" COMEDY "," fun "," laugh ","hilarious"}," "&amp;B813:C813&amp;" "))),"Comedy",IF(OR(ISNUMBER(SEARCH({" sad "," thriller "," crime"," murder "," dark "," revenge "}," "&amp;B813:C813&amp;" "))),"thriller",IF(OR(ISNUMBER(SEARCH({" strange "," evil "," horror "," dark "," strange"}," "&amp;B813:C813&amp;" "))),"horror",IF(OR(ISNUMBER(SEARCH({" food "," kitchen "," yummy "," gourmet "," dining","bbq"}," "&amp;B813:C813&amp;" "))),"food"))))</f>
        <v>0</v>
      </c>
      <c r="E813" s="3">
        <v>1000</v>
      </c>
      <c r="F813" s="4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96"/>
        <v>104</v>
      </c>
      <c r="Q813">
        <f t="shared" si="97"/>
        <v>86.67</v>
      </c>
      <c r="R813" t="s">
        <v>8323</v>
      </c>
      <c r="S813" t="s">
        <v>8324</v>
      </c>
      <c r="T813" s="13">
        <f t="shared" si="98"/>
        <v>41443.643541666665</v>
      </c>
      <c r="U813" s="13">
        <f t="shared" si="99"/>
        <v>41465.702777777777</v>
      </c>
      <c r="V813">
        <f t="shared" si="100"/>
        <v>2013</v>
      </c>
      <c r="W813" t="str">
        <f t="shared" si="101"/>
        <v>rock</v>
      </c>
      <c r="X813" t="str">
        <f t="shared" si="102"/>
        <v>ExceededGoal</v>
      </c>
      <c r="Y813" s="12" t="b">
        <f t="shared" si="103"/>
        <v>0</v>
      </c>
    </row>
    <row r="814" spans="1:25" ht="43.2" hidden="1">
      <c r="A814">
        <v>812</v>
      </c>
      <c r="B814" s="1" t="s">
        <v>813</v>
      </c>
      <c r="C814" s="1" t="s">
        <v>4922</v>
      </c>
      <c r="D814" s="21" t="b" cm="1">
        <f t="array" ref="D814">IF(OR(ISNUMBER(SEARCH({" COMEDY "," fun "," laugh ","hilarious"}," "&amp;B814:C814&amp;" "))),"Comedy",IF(OR(ISNUMBER(SEARCH({" sad "," thriller "," crime"," murder "," dark "," revenge "}," "&amp;B814:C814&amp;" "))),"thriller",IF(OR(ISNUMBER(SEARCH({" strange "," evil "," horror "," dark "," strange"}," "&amp;B814:C814&amp;" "))),"horror",IF(OR(ISNUMBER(SEARCH({" food "," kitchen "," yummy "," gourmet "," dining","bbq"}," "&amp;B814:C814&amp;" "))),"food"))))</f>
        <v>0</v>
      </c>
      <c r="E814" s="3">
        <v>600</v>
      </c>
      <c r="F814" s="4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96"/>
        <v>152</v>
      </c>
      <c r="Q814">
        <f t="shared" si="97"/>
        <v>27.61</v>
      </c>
      <c r="R814" t="s">
        <v>8323</v>
      </c>
      <c r="S814" t="s">
        <v>8324</v>
      </c>
      <c r="T814" s="13">
        <f t="shared" si="98"/>
        <v>41282.017962962964</v>
      </c>
      <c r="U814" s="13">
        <f t="shared" si="99"/>
        <v>41334.581944444442</v>
      </c>
      <c r="V814">
        <f t="shared" si="100"/>
        <v>2013</v>
      </c>
      <c r="W814" t="str">
        <f t="shared" si="101"/>
        <v>rock</v>
      </c>
      <c r="X814" t="str">
        <f t="shared" si="102"/>
        <v>ExceededGoal</v>
      </c>
      <c r="Y814" s="12" t="b">
        <f t="shared" si="103"/>
        <v>0</v>
      </c>
    </row>
    <row r="815" spans="1:25" ht="28.8" hidden="1">
      <c r="A815">
        <v>813</v>
      </c>
      <c r="B815" s="1" t="s">
        <v>814</v>
      </c>
      <c r="C815" s="1" t="s">
        <v>4923</v>
      </c>
      <c r="D815" s="21" t="b" cm="1">
        <f t="array" ref="D815">IF(OR(ISNUMBER(SEARCH({" COMEDY "," fun "," laugh ","hilarious"}," "&amp;B815:C815&amp;" "))),"Comedy",IF(OR(ISNUMBER(SEARCH({" sad "," thriller "," crime"," murder "," dark "," revenge "}," "&amp;B815:C815&amp;" "))),"thriller",IF(OR(ISNUMBER(SEARCH({" strange "," evil "," horror "," dark "," strange"}," "&amp;B815:C815&amp;" "))),"horror",IF(OR(ISNUMBER(SEARCH({" food "," kitchen "," yummy "," gourmet "," dining","bbq"}," "&amp;B815:C815&amp;" "))),"food"))))</f>
        <v>0</v>
      </c>
      <c r="E815" s="3">
        <v>1500</v>
      </c>
      <c r="F815" s="4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96"/>
        <v>160</v>
      </c>
      <c r="Q815">
        <f t="shared" si="97"/>
        <v>25</v>
      </c>
      <c r="R815" t="s">
        <v>8323</v>
      </c>
      <c r="S815" t="s">
        <v>8324</v>
      </c>
      <c r="T815" s="13">
        <f t="shared" si="98"/>
        <v>41080.960243055553</v>
      </c>
      <c r="U815" s="13">
        <f t="shared" si="99"/>
        <v>41110.960243055553</v>
      </c>
      <c r="V815">
        <f t="shared" si="100"/>
        <v>2012</v>
      </c>
      <c r="W815" t="str">
        <f t="shared" si="101"/>
        <v>rock</v>
      </c>
      <c r="X815" t="str">
        <f t="shared" si="102"/>
        <v>ExceededGoal</v>
      </c>
      <c r="Y815" s="12" t="b">
        <f t="shared" si="103"/>
        <v>0</v>
      </c>
    </row>
    <row r="816" spans="1:25" ht="43.2" hidden="1">
      <c r="A816">
        <v>814</v>
      </c>
      <c r="B816" s="1" t="s">
        <v>815</v>
      </c>
      <c r="C816" s="1" t="s">
        <v>4924</v>
      </c>
      <c r="D816" s="21" t="b" cm="1">
        <f t="array" ref="D816">IF(OR(ISNUMBER(SEARCH({" COMEDY "," fun "," laugh ","hilarious"}," "&amp;B816:C816&amp;" "))),"Comedy",IF(OR(ISNUMBER(SEARCH({" sad "," thriller "," crime"," murder "," dark "," revenge "}," "&amp;B816:C816&amp;" "))),"thriller",IF(OR(ISNUMBER(SEARCH({" strange "," evil "," horror "," dark "," strange"}," "&amp;B816:C816&amp;" "))),"horror",IF(OR(ISNUMBER(SEARCH({" food "," kitchen "," yummy "," gourmet "," dining","bbq"}," "&amp;B816:C816&amp;" "))),"food"))))</f>
        <v>0</v>
      </c>
      <c r="E816" s="3">
        <v>1000</v>
      </c>
      <c r="F816" s="4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96"/>
        <v>127</v>
      </c>
      <c r="Q816">
        <f t="shared" si="97"/>
        <v>45.46</v>
      </c>
      <c r="R816" t="s">
        <v>8323</v>
      </c>
      <c r="S816" t="s">
        <v>8324</v>
      </c>
      <c r="T816" s="13">
        <f t="shared" si="98"/>
        <v>40679.743067129632</v>
      </c>
      <c r="U816" s="13">
        <f t="shared" si="99"/>
        <v>40694.75277777778</v>
      </c>
      <c r="V816">
        <f t="shared" si="100"/>
        <v>2011</v>
      </c>
      <c r="W816" t="str">
        <f t="shared" si="101"/>
        <v>rock</v>
      </c>
      <c r="X816" t="str">
        <f t="shared" si="102"/>
        <v>ExceededGoal</v>
      </c>
      <c r="Y816" s="12" t="b">
        <f t="shared" si="103"/>
        <v>0</v>
      </c>
    </row>
    <row r="817" spans="1:25" ht="28.8" hidden="1">
      <c r="A817">
        <v>815</v>
      </c>
      <c r="B817" s="1" t="s">
        <v>816</v>
      </c>
      <c r="C817" s="1" t="s">
        <v>4925</v>
      </c>
      <c r="D817" s="21" t="b" cm="1">
        <f t="array" ref="D817">IF(OR(ISNUMBER(SEARCH({" COMEDY "," fun "," laugh ","hilarious"}," "&amp;B817:C817&amp;" "))),"Comedy",IF(OR(ISNUMBER(SEARCH({" sad "," thriller "," crime"," murder "," dark "," revenge "}," "&amp;B817:C817&amp;" "))),"thriller",IF(OR(ISNUMBER(SEARCH({" strange "," evil "," horror "," dark "," strange"}," "&amp;B817:C817&amp;" "))),"horror",IF(OR(ISNUMBER(SEARCH({" food "," kitchen "," yummy "," gourmet "," dining","bbq"}," "&amp;B817:C817&amp;" "))),"food"))))</f>
        <v>0</v>
      </c>
      <c r="E817" s="3">
        <v>4000</v>
      </c>
      <c r="F817" s="4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96"/>
        <v>107</v>
      </c>
      <c r="Q817">
        <f t="shared" si="97"/>
        <v>99.53</v>
      </c>
      <c r="R817" t="s">
        <v>8323</v>
      </c>
      <c r="S817" t="s">
        <v>8324</v>
      </c>
      <c r="T817" s="13">
        <f t="shared" si="98"/>
        <v>41914.917858796296</v>
      </c>
      <c r="U817" s="13">
        <f t="shared" si="99"/>
        <v>41944.917858796296</v>
      </c>
      <c r="V817">
        <f t="shared" si="100"/>
        <v>2014</v>
      </c>
      <c r="W817" t="str">
        <f t="shared" si="101"/>
        <v>rock</v>
      </c>
      <c r="X817" t="str">
        <f t="shared" si="102"/>
        <v>ExceededGoal</v>
      </c>
      <c r="Y817" s="12" t="b">
        <f t="shared" si="103"/>
        <v>0</v>
      </c>
    </row>
    <row r="818" spans="1:25" ht="28.8" hidden="1">
      <c r="A818">
        <v>816</v>
      </c>
      <c r="B818" s="1" t="s">
        <v>817</v>
      </c>
      <c r="C818" s="1" t="s">
        <v>4926</v>
      </c>
      <c r="D818" s="21" t="b" cm="1">
        <f t="array" ref="D818">IF(OR(ISNUMBER(SEARCH({" COMEDY "," fun "," laugh ","hilarious"}," "&amp;B818:C818&amp;" "))),"Comedy",IF(OR(ISNUMBER(SEARCH({" sad "," thriller "," crime"," murder "," dark "," revenge "}," "&amp;B818:C818&amp;" "))),"thriller",IF(OR(ISNUMBER(SEARCH({" strange "," evil "," horror "," dark "," strange"}," "&amp;B818:C818&amp;" "))),"horror",IF(OR(ISNUMBER(SEARCH({" food "," kitchen "," yummy "," gourmet "," dining","bbq"}," "&amp;B818:C818&amp;" "))),"food"))))</f>
        <v>0</v>
      </c>
      <c r="E818" s="3">
        <v>7000</v>
      </c>
      <c r="F818" s="4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96"/>
        <v>115</v>
      </c>
      <c r="Q818">
        <f t="shared" si="97"/>
        <v>39.31</v>
      </c>
      <c r="R818" t="s">
        <v>8323</v>
      </c>
      <c r="S818" t="s">
        <v>8324</v>
      </c>
      <c r="T818" s="13">
        <f t="shared" si="98"/>
        <v>41341.870868055557</v>
      </c>
      <c r="U818" s="13">
        <f t="shared" si="99"/>
        <v>41373.270833333336</v>
      </c>
      <c r="V818">
        <f t="shared" si="100"/>
        <v>2013</v>
      </c>
      <c r="W818" t="str">
        <f t="shared" si="101"/>
        <v>rock</v>
      </c>
      <c r="X818" t="str">
        <f t="shared" si="102"/>
        <v>ExceededGoal</v>
      </c>
      <c r="Y818" s="12" t="b">
        <f t="shared" si="103"/>
        <v>0</v>
      </c>
    </row>
    <row r="819" spans="1:25" ht="43.2" hidden="1">
      <c r="A819">
        <v>817</v>
      </c>
      <c r="B819" s="1" t="s">
        <v>818</v>
      </c>
      <c r="C819" s="1" t="s">
        <v>4927</v>
      </c>
      <c r="D819" s="21" t="b" cm="1">
        <f t="array" ref="D819">IF(OR(ISNUMBER(SEARCH({" COMEDY "," fun "," laugh ","hilarious"}," "&amp;B819:C819&amp;" "))),"Comedy",IF(OR(ISNUMBER(SEARCH({" sad "," thriller "," crime"," murder "," dark "," revenge "}," "&amp;B819:C819&amp;" "))),"thriller",IF(OR(ISNUMBER(SEARCH({" strange "," evil "," horror "," dark "," strange"}," "&amp;B819:C819&amp;" "))),"horror",IF(OR(ISNUMBER(SEARCH({" food "," kitchen "," yummy "," gourmet "," dining","bbq"}," "&amp;B819:C819&amp;" "))),"food"))))</f>
        <v>0</v>
      </c>
      <c r="E819" s="3">
        <v>1500</v>
      </c>
      <c r="F819" s="4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96"/>
        <v>137</v>
      </c>
      <c r="Q819">
        <f t="shared" si="97"/>
        <v>89.42</v>
      </c>
      <c r="R819" t="s">
        <v>8323</v>
      </c>
      <c r="S819" t="s">
        <v>8324</v>
      </c>
      <c r="T819" s="13">
        <f t="shared" si="98"/>
        <v>40925.599664351852</v>
      </c>
      <c r="U819" s="13">
        <f t="shared" si="99"/>
        <v>40979.207638888889</v>
      </c>
      <c r="V819">
        <f t="shared" si="100"/>
        <v>2012</v>
      </c>
      <c r="W819" t="str">
        <f t="shared" si="101"/>
        <v>rock</v>
      </c>
      <c r="X819" t="str">
        <f t="shared" si="102"/>
        <v>ExceededGoal</v>
      </c>
      <c r="Y819" s="12" t="b">
        <f t="shared" si="103"/>
        <v>0</v>
      </c>
    </row>
    <row r="820" spans="1:25" ht="43.2" hidden="1">
      <c r="A820">
        <v>818</v>
      </c>
      <c r="B820" s="1" t="s">
        <v>819</v>
      </c>
      <c r="C820" s="1" t="s">
        <v>4928</v>
      </c>
      <c r="D820" s="21" t="b" cm="1">
        <f t="array" ref="D820">IF(OR(ISNUMBER(SEARCH({" COMEDY "," fun "," laugh ","hilarious"}," "&amp;B820:C820&amp;" "))),"Comedy",IF(OR(ISNUMBER(SEARCH({" sad "," thriller "," crime"," murder "," dark "," revenge "}," "&amp;B820:C820&amp;" "))),"thriller",IF(OR(ISNUMBER(SEARCH({" strange "," evil "," horror "," dark "," strange"}," "&amp;B820:C820&amp;" "))),"horror",IF(OR(ISNUMBER(SEARCH({" food "," kitchen "," yummy "," gourmet "," dining","bbq"}," "&amp;B820:C820&amp;" "))),"food"))))</f>
        <v>0</v>
      </c>
      <c r="E820" s="3">
        <v>350</v>
      </c>
      <c r="F820" s="4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96"/>
        <v>156</v>
      </c>
      <c r="Q820">
        <f t="shared" si="97"/>
        <v>28.68</v>
      </c>
      <c r="R820" t="s">
        <v>8323</v>
      </c>
      <c r="S820" t="s">
        <v>8324</v>
      </c>
      <c r="T820" s="13">
        <f t="shared" si="98"/>
        <v>41120.882881944446</v>
      </c>
      <c r="U820" s="13">
        <f t="shared" si="99"/>
        <v>41128.709027777775</v>
      </c>
      <c r="V820">
        <f t="shared" si="100"/>
        <v>2012</v>
      </c>
      <c r="W820" t="str">
        <f t="shared" si="101"/>
        <v>rock</v>
      </c>
      <c r="X820" t="str">
        <f t="shared" si="102"/>
        <v>ExceededGoal</v>
      </c>
      <c r="Y820" s="12" t="b">
        <f t="shared" si="103"/>
        <v>0</v>
      </c>
    </row>
    <row r="821" spans="1:25" ht="28.8" hidden="1">
      <c r="A821">
        <v>819</v>
      </c>
      <c r="B821" s="1" t="s">
        <v>820</v>
      </c>
      <c r="C821" s="1" t="s">
        <v>4929</v>
      </c>
      <c r="D821" s="21" t="b" cm="1">
        <f t="array" ref="D821">IF(OR(ISNUMBER(SEARCH({" COMEDY "," fun "," laugh ","hilarious"}," "&amp;B821:C821&amp;" "))),"Comedy",IF(OR(ISNUMBER(SEARCH({" sad "," thriller "," crime"," murder "," dark "," revenge "}," "&amp;B821:C821&amp;" "))),"thriller",IF(OR(ISNUMBER(SEARCH({" strange "," evil "," horror "," dark "," strange"}," "&amp;B821:C821&amp;" "))),"horror",IF(OR(ISNUMBER(SEARCH({" food "," kitchen "," yummy "," gourmet "," dining","bbq"}," "&amp;B821:C821&amp;" "))),"food"))))</f>
        <v>0</v>
      </c>
      <c r="E821" s="3">
        <v>400</v>
      </c>
      <c r="F821" s="4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96"/>
        <v>109</v>
      </c>
      <c r="Q821">
        <f t="shared" si="97"/>
        <v>31.07</v>
      </c>
      <c r="R821" t="s">
        <v>8323</v>
      </c>
      <c r="S821" t="s">
        <v>8324</v>
      </c>
      <c r="T821" s="13">
        <f t="shared" si="98"/>
        <v>41619.998310185183</v>
      </c>
      <c r="U821" s="13">
        <f t="shared" si="99"/>
        <v>41629.197222222225</v>
      </c>
      <c r="V821">
        <f t="shared" si="100"/>
        <v>2013</v>
      </c>
      <c r="W821" t="str">
        <f t="shared" si="101"/>
        <v>rock</v>
      </c>
      <c r="X821" t="str">
        <f t="shared" si="102"/>
        <v>ExceededGoal</v>
      </c>
      <c r="Y821" s="12" t="b">
        <f t="shared" si="103"/>
        <v>0</v>
      </c>
    </row>
    <row r="822" spans="1:25" ht="43.2" hidden="1">
      <c r="A822">
        <v>820</v>
      </c>
      <c r="B822" s="1" t="s">
        <v>821</v>
      </c>
      <c r="C822" s="1" t="s">
        <v>4930</v>
      </c>
      <c r="D822" s="21" t="b" cm="1">
        <f t="array" ref="D822">IF(OR(ISNUMBER(SEARCH({" COMEDY "," fun "," laugh ","hilarious"}," "&amp;B822:C822&amp;" "))),"Comedy",IF(OR(ISNUMBER(SEARCH({" sad "," thriller "," crime"," murder "," dark "," revenge "}," "&amp;B822:C822&amp;" "))),"thriller",IF(OR(ISNUMBER(SEARCH({" strange "," evil "," horror "," dark "," strange"}," "&amp;B822:C822&amp;" "))),"horror",IF(OR(ISNUMBER(SEARCH({" food "," kitchen "," yummy "," gourmet "," dining","bbq"}," "&amp;B822:C822&amp;" "))),"food"))))</f>
        <v>0</v>
      </c>
      <c r="E822" s="3">
        <v>2000</v>
      </c>
      <c r="F822" s="4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96"/>
        <v>134</v>
      </c>
      <c r="Q822">
        <f t="shared" si="97"/>
        <v>70.55</v>
      </c>
      <c r="R822" t="s">
        <v>8323</v>
      </c>
      <c r="S822" t="s">
        <v>8324</v>
      </c>
      <c r="T822" s="13">
        <f t="shared" si="98"/>
        <v>41768.841921296298</v>
      </c>
      <c r="U822" s="13">
        <f t="shared" si="99"/>
        <v>41799.208333333336</v>
      </c>
      <c r="V822">
        <f t="shared" si="100"/>
        <v>2014</v>
      </c>
      <c r="W822" t="str">
        <f t="shared" si="101"/>
        <v>rock</v>
      </c>
      <c r="X822" t="str">
        <f t="shared" si="102"/>
        <v>ExceededGoal</v>
      </c>
      <c r="Y822" s="12" t="b">
        <f t="shared" si="103"/>
        <v>0</v>
      </c>
    </row>
    <row r="823" spans="1:25" ht="43.2" hidden="1">
      <c r="A823">
        <v>821</v>
      </c>
      <c r="B823" s="1" t="s">
        <v>822</v>
      </c>
      <c r="C823" s="1" t="s">
        <v>4931</v>
      </c>
      <c r="D823" s="21" t="b" cm="1">
        <f t="array" ref="D823">IF(OR(ISNUMBER(SEARCH({" COMEDY "," fun "," laugh ","hilarious"}," "&amp;B823:C823&amp;" "))),"Comedy",IF(OR(ISNUMBER(SEARCH({" sad "," thriller "," crime"," murder "," dark "," revenge "}," "&amp;B823:C823&amp;" "))),"thriller",IF(OR(ISNUMBER(SEARCH({" strange "," evil "," horror "," dark "," strange"}," "&amp;B823:C823&amp;" "))),"horror",IF(OR(ISNUMBER(SEARCH({" food "," kitchen "," yummy "," gourmet "," dining","bbq"}," "&amp;B823:C823&amp;" "))),"food"))))</f>
        <v>0</v>
      </c>
      <c r="E823" s="3">
        <v>17482</v>
      </c>
      <c r="F823" s="4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96"/>
        <v>100</v>
      </c>
      <c r="Q823">
        <f t="shared" si="97"/>
        <v>224.13</v>
      </c>
      <c r="R823" t="s">
        <v>8323</v>
      </c>
      <c r="S823" t="s">
        <v>8324</v>
      </c>
      <c r="T823" s="13">
        <f t="shared" si="98"/>
        <v>42093.922048611115</v>
      </c>
      <c r="U823" s="13">
        <f t="shared" si="99"/>
        <v>42128.167361111111</v>
      </c>
      <c r="V823">
        <f t="shared" si="100"/>
        <v>2015</v>
      </c>
      <c r="W823" t="str">
        <f t="shared" si="101"/>
        <v>rock</v>
      </c>
      <c r="X823" t="str">
        <f t="shared" si="102"/>
        <v>UnderFunded</v>
      </c>
      <c r="Y823" s="12" t="b">
        <f t="shared" si="103"/>
        <v>0</v>
      </c>
    </row>
    <row r="824" spans="1:25" ht="43.2" hidden="1">
      <c r="A824">
        <v>822</v>
      </c>
      <c r="B824" s="1" t="s">
        <v>823</v>
      </c>
      <c r="C824" s="1" t="s">
        <v>4932</v>
      </c>
      <c r="D824" s="21" t="b" cm="1">
        <f t="array" ref="D824">IF(OR(ISNUMBER(SEARCH({" COMEDY "," fun "," laugh ","hilarious"}," "&amp;B824:C824&amp;" "))),"Comedy",IF(OR(ISNUMBER(SEARCH({" sad "," thriller "," crime"," murder "," dark "," revenge "}," "&amp;B824:C824&amp;" "))),"thriller",IF(OR(ISNUMBER(SEARCH({" strange "," evil "," horror "," dark "," strange"}," "&amp;B824:C824&amp;" "))),"horror",IF(OR(ISNUMBER(SEARCH({" food "," kitchen "," yummy "," gourmet "," dining","bbq"}," "&amp;B824:C824&amp;" "))),"food"))))</f>
        <v>0</v>
      </c>
      <c r="E824" s="3">
        <v>3000</v>
      </c>
      <c r="F824" s="4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96"/>
        <v>119</v>
      </c>
      <c r="Q824">
        <f t="shared" si="97"/>
        <v>51.81</v>
      </c>
      <c r="R824" t="s">
        <v>8323</v>
      </c>
      <c r="S824" t="s">
        <v>8324</v>
      </c>
      <c r="T824" s="13">
        <f t="shared" si="98"/>
        <v>41157.947337962964</v>
      </c>
      <c r="U824" s="13">
        <f t="shared" si="99"/>
        <v>41187.947337962964</v>
      </c>
      <c r="V824">
        <f t="shared" si="100"/>
        <v>2012</v>
      </c>
      <c r="W824" t="str">
        <f t="shared" si="101"/>
        <v>rock</v>
      </c>
      <c r="X824" t="str">
        <f t="shared" si="102"/>
        <v>ExceededGoal</v>
      </c>
      <c r="Y824" s="12" t="b">
        <f t="shared" si="103"/>
        <v>0</v>
      </c>
    </row>
    <row r="825" spans="1:25" ht="43.2" hidden="1">
      <c r="A825">
        <v>823</v>
      </c>
      <c r="B825" s="1" t="s">
        <v>824</v>
      </c>
      <c r="C825" s="1" t="s">
        <v>4933</v>
      </c>
      <c r="D825" s="21" t="b" cm="1">
        <f t="array" ref="D825">IF(OR(ISNUMBER(SEARCH({" COMEDY "," fun "," laugh ","hilarious"}," "&amp;B825:C825&amp;" "))),"Comedy",IF(OR(ISNUMBER(SEARCH({" sad "," thriller "," crime"," murder "," dark "," revenge "}," "&amp;B825:C825&amp;" "))),"thriller",IF(OR(ISNUMBER(SEARCH({" strange "," evil "," horror "," dark "," strange"}," "&amp;B825:C825&amp;" "))),"horror",IF(OR(ISNUMBER(SEARCH({" food "," kitchen "," yummy "," gourmet "," dining","bbq"}," "&amp;B825:C825&amp;" "))),"food"))))</f>
        <v>0</v>
      </c>
      <c r="E825" s="3">
        <v>800</v>
      </c>
      <c r="F825" s="4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96"/>
        <v>180</v>
      </c>
      <c r="Q825">
        <f t="shared" si="97"/>
        <v>43.52</v>
      </c>
      <c r="R825" t="s">
        <v>8323</v>
      </c>
      <c r="S825" t="s">
        <v>8324</v>
      </c>
      <c r="T825" s="13">
        <f t="shared" si="98"/>
        <v>42055.972824074073</v>
      </c>
      <c r="U825" s="13">
        <f t="shared" si="99"/>
        <v>42085.931157407409</v>
      </c>
      <c r="V825">
        <f t="shared" si="100"/>
        <v>2015</v>
      </c>
      <c r="W825" t="str">
        <f t="shared" si="101"/>
        <v>rock</v>
      </c>
      <c r="X825" t="str">
        <f t="shared" si="102"/>
        <v>ExceededGoal</v>
      </c>
      <c r="Y825" s="12" t="b">
        <f t="shared" si="103"/>
        <v>0</v>
      </c>
    </row>
    <row r="826" spans="1:25" ht="57.6" hidden="1">
      <c r="A826">
        <v>824</v>
      </c>
      <c r="B826" s="1" t="s">
        <v>825</v>
      </c>
      <c r="C826" s="1" t="s">
        <v>4934</v>
      </c>
      <c r="D826" s="21" t="b" cm="1">
        <f t="array" ref="D826">IF(OR(ISNUMBER(SEARCH({" COMEDY "," fun "," laugh ","hilarious"}," "&amp;B826:C826&amp;" "))),"Comedy",IF(OR(ISNUMBER(SEARCH({" sad "," thriller "," crime"," murder "," dark "," revenge "}," "&amp;B826:C826&amp;" "))),"thriller",IF(OR(ISNUMBER(SEARCH({" strange "," evil "," horror "," dark "," strange"}," "&amp;B826:C826&amp;" "))),"horror",IF(OR(ISNUMBER(SEARCH({" food "," kitchen "," yummy "," gourmet "," dining","bbq"}," "&amp;B826:C826&amp;" "))),"food"))))</f>
        <v>0</v>
      </c>
      <c r="E826" s="3">
        <v>1600</v>
      </c>
      <c r="F826" s="4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96"/>
        <v>134</v>
      </c>
      <c r="Q826">
        <f t="shared" si="97"/>
        <v>39.82</v>
      </c>
      <c r="R826" t="s">
        <v>8323</v>
      </c>
      <c r="S826" t="s">
        <v>8324</v>
      </c>
      <c r="T826" s="13">
        <f t="shared" si="98"/>
        <v>40250.242106481484</v>
      </c>
      <c r="U826" s="13">
        <f t="shared" si="99"/>
        <v>40286.290972222225</v>
      </c>
      <c r="V826">
        <f t="shared" si="100"/>
        <v>2010</v>
      </c>
      <c r="W826" t="str">
        <f t="shared" si="101"/>
        <v>rock</v>
      </c>
      <c r="X826" t="str">
        <f t="shared" si="102"/>
        <v>ExceededGoal</v>
      </c>
      <c r="Y826" s="12" t="b">
        <f t="shared" si="103"/>
        <v>0</v>
      </c>
    </row>
    <row r="827" spans="1:25" ht="28.8" hidden="1">
      <c r="A827">
        <v>825</v>
      </c>
      <c r="B827" s="1" t="s">
        <v>826</v>
      </c>
      <c r="C827" s="1" t="s">
        <v>4935</v>
      </c>
      <c r="D827" s="21" t="b" cm="1">
        <f t="array" ref="D827">IF(OR(ISNUMBER(SEARCH({" COMEDY "," fun "," laugh ","hilarious"}," "&amp;B827:C827&amp;" "))),"Comedy",IF(OR(ISNUMBER(SEARCH({" sad "," thriller "," crime"," murder "," dark "," revenge "}," "&amp;B827:C827&amp;" "))),"thriller",IF(OR(ISNUMBER(SEARCH({" strange "," evil "," horror "," dark "," strange"}," "&amp;B827:C827&amp;" "))),"horror",IF(OR(ISNUMBER(SEARCH({" food "," kitchen "," yummy "," gourmet "," dining","bbq"}," "&amp;B827:C827&amp;" "))),"food"))))</f>
        <v>0</v>
      </c>
      <c r="E827" s="3">
        <v>12500</v>
      </c>
      <c r="F827" s="4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96"/>
        <v>100</v>
      </c>
      <c r="Q827">
        <f t="shared" si="97"/>
        <v>126.81</v>
      </c>
      <c r="R827" t="s">
        <v>8323</v>
      </c>
      <c r="S827" t="s">
        <v>8324</v>
      </c>
      <c r="T827" s="13">
        <f t="shared" si="98"/>
        <v>41186.306527777779</v>
      </c>
      <c r="U827" s="13">
        <f t="shared" si="99"/>
        <v>41211.306527777779</v>
      </c>
      <c r="V827">
        <f t="shared" si="100"/>
        <v>2012</v>
      </c>
      <c r="W827" t="str">
        <f t="shared" si="101"/>
        <v>rock</v>
      </c>
      <c r="X827" t="str">
        <f t="shared" si="102"/>
        <v>UnderFunded</v>
      </c>
      <c r="Y827" s="12" t="b">
        <f t="shared" si="103"/>
        <v>0</v>
      </c>
    </row>
    <row r="828" spans="1:25" ht="43.2" hidden="1">
      <c r="A828">
        <v>826</v>
      </c>
      <c r="B828" s="1" t="s">
        <v>827</v>
      </c>
      <c r="C828" s="1" t="s">
        <v>4936</v>
      </c>
      <c r="D828" s="21" t="b" cm="1">
        <f t="array" ref="D828">IF(OR(ISNUMBER(SEARCH({" COMEDY "," fun "," laugh ","hilarious"}," "&amp;B828:C828&amp;" "))),"Comedy",IF(OR(ISNUMBER(SEARCH({" sad "," thriller "," crime"," murder "," dark "," revenge "}," "&amp;B828:C828&amp;" "))),"thriller",IF(OR(ISNUMBER(SEARCH({" strange "," evil "," horror "," dark "," strange"}," "&amp;B828:C828&amp;" "))),"horror",IF(OR(ISNUMBER(SEARCH({" food "," kitchen "," yummy "," gourmet "," dining","bbq"}," "&amp;B828:C828&amp;" "))),"food"))))</f>
        <v>0</v>
      </c>
      <c r="E828" s="3">
        <v>5500</v>
      </c>
      <c r="F828" s="4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96"/>
        <v>101</v>
      </c>
      <c r="Q828">
        <f t="shared" si="97"/>
        <v>113.88</v>
      </c>
      <c r="R828" t="s">
        <v>8323</v>
      </c>
      <c r="S828" t="s">
        <v>8324</v>
      </c>
      <c r="T828" s="13">
        <f t="shared" si="98"/>
        <v>40973.038541666669</v>
      </c>
      <c r="U828" s="13">
        <f t="shared" si="99"/>
        <v>40993.996874999997</v>
      </c>
      <c r="V828">
        <f t="shared" si="100"/>
        <v>2012</v>
      </c>
      <c r="W828" t="str">
        <f t="shared" si="101"/>
        <v>rock</v>
      </c>
      <c r="X828" t="str">
        <f t="shared" si="102"/>
        <v>ExceededGoal</v>
      </c>
      <c r="Y828" s="12" t="b">
        <f t="shared" si="103"/>
        <v>0</v>
      </c>
    </row>
    <row r="829" spans="1:25" ht="57.6" hidden="1">
      <c r="A829">
        <v>827</v>
      </c>
      <c r="B829" s="1" t="s">
        <v>828</v>
      </c>
      <c r="C829" s="1" t="s">
        <v>4937</v>
      </c>
      <c r="D829" s="21" t="b" cm="1">
        <f t="array" ref="D829">IF(OR(ISNUMBER(SEARCH({" COMEDY "," fun "," laugh ","hilarious"}," "&amp;B829:C829&amp;" "))),"Comedy",IF(OR(ISNUMBER(SEARCH({" sad "," thriller "," crime"," murder "," dark "," revenge "}," "&amp;B829:C829&amp;" "))),"thriller",IF(OR(ISNUMBER(SEARCH({" strange "," evil "," horror "," dark "," strange"}," "&amp;B829:C829&amp;" "))),"horror",IF(OR(ISNUMBER(SEARCH({" food "," kitchen "," yummy "," gourmet "," dining","bbq"}," "&amp;B829:C829&amp;" "))),"food"))))</f>
        <v>0</v>
      </c>
      <c r="E829" s="3">
        <v>300</v>
      </c>
      <c r="F829" s="4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96"/>
        <v>103</v>
      </c>
      <c r="Q829">
        <f t="shared" si="97"/>
        <v>28.18</v>
      </c>
      <c r="R829" t="s">
        <v>8323</v>
      </c>
      <c r="S829" t="s">
        <v>8324</v>
      </c>
      <c r="T829" s="13">
        <f t="shared" si="98"/>
        <v>40927.473460648151</v>
      </c>
      <c r="U829" s="13">
        <f t="shared" si="99"/>
        <v>40953.825694444444</v>
      </c>
      <c r="V829">
        <f t="shared" si="100"/>
        <v>2012</v>
      </c>
      <c r="W829" t="str">
        <f t="shared" si="101"/>
        <v>rock</v>
      </c>
      <c r="X829" t="str">
        <f t="shared" si="102"/>
        <v>ExceededGoal</v>
      </c>
      <c r="Y829" s="12" t="b">
        <f t="shared" si="103"/>
        <v>0</v>
      </c>
    </row>
    <row r="830" spans="1:25" ht="57.6" hidden="1">
      <c r="A830">
        <v>828</v>
      </c>
      <c r="B830" s="1" t="s">
        <v>829</v>
      </c>
      <c r="C830" s="1" t="s">
        <v>4938</v>
      </c>
      <c r="D830" s="21" t="b" cm="1">
        <f t="array" ref="D830">IF(OR(ISNUMBER(SEARCH({" COMEDY "," fun "," laugh ","hilarious"}," "&amp;B830:C830&amp;" "))),"Comedy",IF(OR(ISNUMBER(SEARCH({" sad "," thriller "," crime"," murder "," dark "," revenge "}," "&amp;B830:C830&amp;" "))),"thriller",IF(OR(ISNUMBER(SEARCH({" strange "," evil "," horror "," dark "," strange"}," "&amp;B830:C830&amp;" "))),"horror",IF(OR(ISNUMBER(SEARCH({" food "," kitchen "," yummy "," gourmet "," dining","bbq"}," "&amp;B830:C830&amp;" "))),"food"))))</f>
        <v>0</v>
      </c>
      <c r="E830" s="3">
        <v>1300</v>
      </c>
      <c r="F830" s="4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96"/>
        <v>107</v>
      </c>
      <c r="Q830">
        <f t="shared" si="97"/>
        <v>36.61</v>
      </c>
      <c r="R830" t="s">
        <v>8323</v>
      </c>
      <c r="S830" t="s">
        <v>8324</v>
      </c>
      <c r="T830" s="13">
        <f t="shared" si="98"/>
        <v>41073.050717592596</v>
      </c>
      <c r="U830" s="13">
        <f t="shared" si="99"/>
        <v>41085.683333333334</v>
      </c>
      <c r="V830">
        <f t="shared" si="100"/>
        <v>2012</v>
      </c>
      <c r="W830" t="str">
        <f t="shared" si="101"/>
        <v>rock</v>
      </c>
      <c r="X830" t="str">
        <f t="shared" si="102"/>
        <v>ExceededGoal</v>
      </c>
      <c r="Y830" s="12" t="b">
        <f t="shared" si="103"/>
        <v>0</v>
      </c>
    </row>
    <row r="831" spans="1:25" ht="57.6" hidden="1">
      <c r="A831">
        <v>829</v>
      </c>
      <c r="B831" s="1" t="s">
        <v>830</v>
      </c>
      <c r="C831" s="1" t="s">
        <v>4939</v>
      </c>
      <c r="D831" s="21" t="b" cm="1">
        <f t="array" ref="D831">IF(OR(ISNUMBER(SEARCH({" COMEDY "," fun "," laugh ","hilarious"}," "&amp;B831:C831&amp;" "))),"Comedy",IF(OR(ISNUMBER(SEARCH({" sad "," thriller "," crime"," murder "," dark "," revenge "}," "&amp;B831:C831&amp;" "))),"thriller",IF(OR(ISNUMBER(SEARCH({" strange "," evil "," horror "," dark "," strange"}," "&amp;B831:C831&amp;" "))),"horror",IF(OR(ISNUMBER(SEARCH({" food "," kitchen "," yummy "," gourmet "," dining","bbq"}," "&amp;B831:C831&amp;" "))),"food"))))</f>
        <v>0</v>
      </c>
      <c r="E831" s="3">
        <v>500</v>
      </c>
      <c r="F831" s="4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96"/>
        <v>104</v>
      </c>
      <c r="Q831">
        <f t="shared" si="97"/>
        <v>32.5</v>
      </c>
      <c r="R831" t="s">
        <v>8323</v>
      </c>
      <c r="S831" t="s">
        <v>8324</v>
      </c>
      <c r="T831" s="13">
        <f t="shared" si="98"/>
        <v>42504.801388888889</v>
      </c>
      <c r="U831" s="13">
        <f t="shared" si="99"/>
        <v>42564.801388888889</v>
      </c>
      <c r="V831">
        <f t="shared" si="100"/>
        <v>2016</v>
      </c>
      <c r="W831" t="str">
        <f t="shared" si="101"/>
        <v>rock</v>
      </c>
      <c r="X831" t="str">
        <f t="shared" si="102"/>
        <v>ExceededGoal</v>
      </c>
      <c r="Y831" s="12" t="b">
        <f t="shared" si="103"/>
        <v>0</v>
      </c>
    </row>
    <row r="832" spans="1:25" ht="43.2" hidden="1">
      <c r="A832">
        <v>830</v>
      </c>
      <c r="B832" s="1" t="s">
        <v>831</v>
      </c>
      <c r="C832" s="1" t="s">
        <v>4940</v>
      </c>
      <c r="D832" s="21" t="b" cm="1">
        <f t="array" ref="D832">IF(OR(ISNUMBER(SEARCH({" COMEDY "," fun "," laugh ","hilarious"}," "&amp;B832:C832&amp;" "))),"Comedy",IF(OR(ISNUMBER(SEARCH({" sad "," thriller "," crime"," murder "," dark "," revenge "}," "&amp;B832:C832&amp;" "))),"thriller",IF(OR(ISNUMBER(SEARCH({" strange "," evil "," horror "," dark "," strange"}," "&amp;B832:C832&amp;" "))),"horror",IF(OR(ISNUMBER(SEARCH({" food "," kitchen "," yummy "," gourmet "," dining","bbq"}," "&amp;B832:C832&amp;" "))),"food"))))</f>
        <v>0</v>
      </c>
      <c r="E832" s="3">
        <v>1800</v>
      </c>
      <c r="F832" s="4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96"/>
        <v>108</v>
      </c>
      <c r="Q832">
        <f t="shared" si="97"/>
        <v>60.66</v>
      </c>
      <c r="R832" t="s">
        <v>8323</v>
      </c>
      <c r="S832" t="s">
        <v>8324</v>
      </c>
      <c r="T832" s="13">
        <f t="shared" si="98"/>
        <v>41325.525752314818</v>
      </c>
      <c r="U832" s="13">
        <f t="shared" si="99"/>
        <v>41355.484085648146</v>
      </c>
      <c r="V832">
        <f t="shared" si="100"/>
        <v>2013</v>
      </c>
      <c r="W832" t="str">
        <f t="shared" si="101"/>
        <v>rock</v>
      </c>
      <c r="X832" t="str">
        <f t="shared" si="102"/>
        <v>ExceededGoal</v>
      </c>
      <c r="Y832" s="12" t="b">
        <f t="shared" si="103"/>
        <v>0</v>
      </c>
    </row>
    <row r="833" spans="1:25" ht="28.8" hidden="1">
      <c r="A833">
        <v>831</v>
      </c>
      <c r="B833" s="1" t="s">
        <v>832</v>
      </c>
      <c r="C833" s="1" t="s">
        <v>4941</v>
      </c>
      <c r="D833" s="21" t="b" cm="1">
        <f t="array" ref="D833">IF(OR(ISNUMBER(SEARCH({" COMEDY "," fun "," laugh ","hilarious"}," "&amp;B833:C833&amp;" "))),"Comedy",IF(OR(ISNUMBER(SEARCH({" sad "," thriller "," crime"," murder "," dark "," revenge "}," "&amp;B833:C833&amp;" "))),"thriller",IF(OR(ISNUMBER(SEARCH({" strange "," evil "," horror "," dark "," strange"}," "&amp;B833:C833&amp;" "))),"horror",IF(OR(ISNUMBER(SEARCH({" food "," kitchen "," yummy "," gourmet "," dining","bbq"}," "&amp;B833:C833&amp;" "))),"food"))))</f>
        <v>0</v>
      </c>
      <c r="E833" s="3">
        <v>1500</v>
      </c>
      <c r="F833" s="4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96"/>
        <v>233</v>
      </c>
      <c r="Q833">
        <f t="shared" si="97"/>
        <v>175</v>
      </c>
      <c r="R833" t="s">
        <v>8323</v>
      </c>
      <c r="S833" t="s">
        <v>8324</v>
      </c>
      <c r="T833" s="13">
        <f t="shared" si="98"/>
        <v>40996.646921296298</v>
      </c>
      <c r="U833" s="13">
        <f t="shared" si="99"/>
        <v>41026.646921296298</v>
      </c>
      <c r="V833">
        <f t="shared" si="100"/>
        <v>2012</v>
      </c>
      <c r="W833" t="str">
        <f t="shared" si="101"/>
        <v>rock</v>
      </c>
      <c r="X833" t="str">
        <f t="shared" si="102"/>
        <v>ExceededGoal</v>
      </c>
      <c r="Y833" s="12" t="b">
        <f t="shared" si="103"/>
        <v>0</v>
      </c>
    </row>
    <row r="834" spans="1:25" ht="43.2" hidden="1">
      <c r="A834">
        <v>832</v>
      </c>
      <c r="B834" s="1" t="s">
        <v>833</v>
      </c>
      <c r="C834" s="1" t="s">
        <v>4942</v>
      </c>
      <c r="D834" s="21" t="b" cm="1">
        <f t="array" ref="D834">IF(OR(ISNUMBER(SEARCH({" COMEDY "," fun "," laugh ","hilarious"}," "&amp;B834:C834&amp;" "))),"Comedy",IF(OR(ISNUMBER(SEARCH({" sad "," thriller "," crime"," murder "," dark "," revenge "}," "&amp;B834:C834&amp;" "))),"thriller",IF(OR(ISNUMBER(SEARCH({" strange "," evil "," horror "," dark "," strange"}," "&amp;B834:C834&amp;" "))),"horror",IF(OR(ISNUMBER(SEARCH({" food "," kitchen "," yummy "," gourmet "," dining","bbq"}," "&amp;B834:C834&amp;" "))),"food"))))</f>
        <v>0</v>
      </c>
      <c r="E834" s="3">
        <v>15000</v>
      </c>
      <c r="F834" s="4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96"/>
        <v>101</v>
      </c>
      <c r="Q834">
        <f t="shared" si="97"/>
        <v>97.99</v>
      </c>
      <c r="R834" t="s">
        <v>8323</v>
      </c>
      <c r="S834" t="s">
        <v>8324</v>
      </c>
      <c r="T834" s="13">
        <f t="shared" si="98"/>
        <v>40869.675173611111</v>
      </c>
      <c r="U834" s="13">
        <f t="shared" si="99"/>
        <v>40929.342361111114</v>
      </c>
      <c r="V834">
        <f t="shared" si="100"/>
        <v>2011</v>
      </c>
      <c r="W834" t="str">
        <f t="shared" si="101"/>
        <v>rock</v>
      </c>
      <c r="X834" t="str">
        <f t="shared" si="102"/>
        <v>ExceededGoal</v>
      </c>
      <c r="Y834" s="12" t="b">
        <f t="shared" si="103"/>
        <v>0</v>
      </c>
    </row>
    <row r="835" spans="1:25" hidden="1">
      <c r="A835">
        <v>833</v>
      </c>
      <c r="B835" s="1" t="s">
        <v>834</v>
      </c>
      <c r="C835" s="1" t="s">
        <v>4943</v>
      </c>
      <c r="D835" s="21" t="b" cm="1">
        <f t="array" ref="D835">IF(OR(ISNUMBER(SEARCH({" COMEDY "," fun "," laugh ","hilarious"}," "&amp;B835:C835&amp;" "))),"Comedy",IF(OR(ISNUMBER(SEARCH({" sad "," thriller "," crime"," murder "," dark "," revenge "}," "&amp;B835:C835&amp;" "))),"thriller",IF(OR(ISNUMBER(SEARCH({" strange "," evil "," horror "," dark "," strange"}," "&amp;B835:C835&amp;" "))),"horror",IF(OR(ISNUMBER(SEARCH({" food "," kitchen "," yummy "," gourmet "," dining","bbq"}," "&amp;B835:C835&amp;" "))),"food"))))</f>
        <v>0</v>
      </c>
      <c r="E835" s="3">
        <v>6000</v>
      </c>
      <c r="F835" s="4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104">IFERROR(ROUND((F835/E835)*100,0),0)</f>
        <v>102</v>
      </c>
      <c r="Q835">
        <f t="shared" ref="Q835:Q898" si="105">IFERROR(ROUND(F835/M835,2),0)</f>
        <v>148.78</v>
      </c>
      <c r="R835" t="s">
        <v>8323</v>
      </c>
      <c r="S835" t="s">
        <v>8324</v>
      </c>
      <c r="T835" s="13">
        <f t="shared" ref="T835:T898" si="106">(((K835/60)/60)/24)+DATE(1970,1,1)</f>
        <v>41718.878182870372</v>
      </c>
      <c r="U835" s="13">
        <f t="shared" ref="U835:U898" si="107">(((J835/60)/60)/24)+DATE(1970,1,1)</f>
        <v>41748.878182870372</v>
      </c>
      <c r="V835">
        <f t="shared" ref="V835:V898" si="108">YEAR(T835)</f>
        <v>2014</v>
      </c>
      <c r="W835" t="str">
        <f t="shared" ref="W835:W898" si="109">IF(OR(S835="musical","space"),"Musical and Spaces",S835)</f>
        <v>rock</v>
      </c>
      <c r="X835" t="str">
        <f t="shared" ref="X835:X898" si="110">IF(P835-100&gt;0,"ExceededGoal","UnderFunded")</f>
        <v>ExceededGoal</v>
      </c>
      <c r="Y835" s="12" t="b">
        <f t="shared" ref="Y835:Y898" si="111">IFERROR(IF(R835="theater",ROUND(F835/M835,2)),0)</f>
        <v>0</v>
      </c>
    </row>
    <row r="836" spans="1:25" ht="57.6" hidden="1">
      <c r="A836">
        <v>834</v>
      </c>
      <c r="B836" s="1" t="s">
        <v>835</v>
      </c>
      <c r="C836" s="1" t="s">
        <v>4944</v>
      </c>
      <c r="D836" s="21" t="b" cm="1">
        <f t="array" ref="D836">IF(OR(ISNUMBER(SEARCH({" COMEDY "," fun "," laugh ","hilarious"}," "&amp;B836:C836&amp;" "))),"Comedy",IF(OR(ISNUMBER(SEARCH({" sad "," thriller "," crime"," murder "," dark "," revenge "}," "&amp;B836:C836&amp;" "))),"thriller",IF(OR(ISNUMBER(SEARCH({" strange "," evil "," horror "," dark "," strange"}," "&amp;B836:C836&amp;" "))),"horror",IF(OR(ISNUMBER(SEARCH({" food "," kitchen "," yummy "," gourmet "," dining","bbq"}," "&amp;B836:C836&amp;" "))),"food"))))</f>
        <v>0</v>
      </c>
      <c r="E836" s="3">
        <v>5500</v>
      </c>
      <c r="F836" s="4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104"/>
        <v>131</v>
      </c>
      <c r="Q836">
        <f t="shared" si="105"/>
        <v>96.08</v>
      </c>
      <c r="R836" t="s">
        <v>8323</v>
      </c>
      <c r="S836" t="s">
        <v>8324</v>
      </c>
      <c r="T836" s="13">
        <f t="shared" si="106"/>
        <v>41422.822824074072</v>
      </c>
      <c r="U836" s="13">
        <f t="shared" si="107"/>
        <v>41456.165972222225</v>
      </c>
      <c r="V836">
        <f t="shared" si="108"/>
        <v>2013</v>
      </c>
      <c r="W836" t="str">
        <f t="shared" si="109"/>
        <v>rock</v>
      </c>
      <c r="X836" t="str">
        <f t="shared" si="110"/>
        <v>ExceededGoal</v>
      </c>
      <c r="Y836" s="12" t="b">
        <f t="shared" si="111"/>
        <v>0</v>
      </c>
    </row>
    <row r="837" spans="1:25" ht="43.2" hidden="1">
      <c r="A837">
        <v>835</v>
      </c>
      <c r="B837" s="1" t="s">
        <v>836</v>
      </c>
      <c r="C837" s="1" t="s">
        <v>4945</v>
      </c>
      <c r="D837" s="21" t="b" cm="1">
        <f t="array" ref="D837">IF(OR(ISNUMBER(SEARCH({" COMEDY "," fun "," laugh ","hilarious"}," "&amp;B837:C837&amp;" "))),"Comedy",IF(OR(ISNUMBER(SEARCH({" sad "," thriller "," crime"," murder "," dark "," revenge "}," "&amp;B837:C837&amp;" "))),"thriller",IF(OR(ISNUMBER(SEARCH({" strange "," evil "," horror "," dark "," strange"}," "&amp;B837:C837&amp;" "))),"horror",IF(OR(ISNUMBER(SEARCH({" food "," kitchen "," yummy "," gourmet "," dining","bbq"}," "&amp;B837:C837&amp;" "))),"food"))))</f>
        <v>0</v>
      </c>
      <c r="E837" s="3">
        <v>2000</v>
      </c>
      <c r="F837" s="4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104"/>
        <v>117</v>
      </c>
      <c r="Q837">
        <f t="shared" si="105"/>
        <v>58.63</v>
      </c>
      <c r="R837" t="s">
        <v>8323</v>
      </c>
      <c r="S837" t="s">
        <v>8324</v>
      </c>
      <c r="T837" s="13">
        <f t="shared" si="106"/>
        <v>41005.45784722222</v>
      </c>
      <c r="U837" s="13">
        <f t="shared" si="107"/>
        <v>41048.125</v>
      </c>
      <c r="V837">
        <f t="shared" si="108"/>
        <v>2012</v>
      </c>
      <c r="W837" t="str">
        <f t="shared" si="109"/>
        <v>rock</v>
      </c>
      <c r="X837" t="str">
        <f t="shared" si="110"/>
        <v>ExceededGoal</v>
      </c>
      <c r="Y837" s="12" t="b">
        <f t="shared" si="111"/>
        <v>0</v>
      </c>
    </row>
    <row r="838" spans="1:25" hidden="1">
      <c r="A838">
        <v>836</v>
      </c>
      <c r="B838" s="1" t="s">
        <v>837</v>
      </c>
      <c r="C838" s="1" t="s">
        <v>4946</v>
      </c>
      <c r="D838" s="21" t="b" cm="1">
        <f t="array" ref="D838">IF(OR(ISNUMBER(SEARCH({" COMEDY "," fun "," laugh ","hilarious"}," "&amp;B838:C838&amp;" "))),"Comedy",IF(OR(ISNUMBER(SEARCH({" sad "," thriller "," crime"," murder "," dark "," revenge "}," "&amp;B838:C838&amp;" "))),"thriller",IF(OR(ISNUMBER(SEARCH({" strange "," evil "," horror "," dark "," strange"}," "&amp;B838:C838&amp;" "))),"horror",IF(OR(ISNUMBER(SEARCH({" food "," kitchen "," yummy "," gourmet "," dining","bbq"}," "&amp;B838:C838&amp;" "))),"food"))))</f>
        <v>0</v>
      </c>
      <c r="E838" s="3">
        <v>5000</v>
      </c>
      <c r="F838" s="4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104"/>
        <v>101</v>
      </c>
      <c r="Q838">
        <f t="shared" si="105"/>
        <v>109.71</v>
      </c>
      <c r="R838" t="s">
        <v>8323</v>
      </c>
      <c r="S838" t="s">
        <v>8324</v>
      </c>
      <c r="T838" s="13">
        <f t="shared" si="106"/>
        <v>41524.056921296295</v>
      </c>
      <c r="U838" s="13">
        <f t="shared" si="107"/>
        <v>41554.056921296295</v>
      </c>
      <c r="V838">
        <f t="shared" si="108"/>
        <v>2013</v>
      </c>
      <c r="W838" t="str">
        <f t="shared" si="109"/>
        <v>rock</v>
      </c>
      <c r="X838" t="str">
        <f t="shared" si="110"/>
        <v>ExceededGoal</v>
      </c>
      <c r="Y838" s="12" t="b">
        <f t="shared" si="111"/>
        <v>0</v>
      </c>
    </row>
    <row r="839" spans="1:25" ht="43.2" hidden="1">
      <c r="A839">
        <v>837</v>
      </c>
      <c r="B839" s="1" t="s">
        <v>838</v>
      </c>
      <c r="C839" s="1" t="s">
        <v>4947</v>
      </c>
      <c r="D839" s="21" t="b" cm="1">
        <f t="array" ref="D839">IF(OR(ISNUMBER(SEARCH({" COMEDY "," fun "," laugh ","hilarious"}," "&amp;B839:C839&amp;" "))),"Comedy",IF(OR(ISNUMBER(SEARCH({" sad "," thriller "," crime"," murder "," dark "," revenge "}," "&amp;B839:C839&amp;" "))),"thriller",IF(OR(ISNUMBER(SEARCH({" strange "," evil "," horror "," dark "," strange"}," "&amp;B839:C839&amp;" "))),"horror",IF(OR(ISNUMBER(SEARCH({" food "," kitchen "," yummy "," gourmet "," dining","bbq"}," "&amp;B839:C839&amp;" "))),"food"))))</f>
        <v>0</v>
      </c>
      <c r="E839" s="3">
        <v>2500</v>
      </c>
      <c r="F839" s="4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104"/>
        <v>122</v>
      </c>
      <c r="Q839">
        <f t="shared" si="105"/>
        <v>49.11</v>
      </c>
      <c r="R839" t="s">
        <v>8323</v>
      </c>
      <c r="S839" t="s">
        <v>8324</v>
      </c>
      <c r="T839" s="13">
        <f t="shared" si="106"/>
        <v>41730.998402777775</v>
      </c>
      <c r="U839" s="13">
        <f t="shared" si="107"/>
        <v>41760.998402777775</v>
      </c>
      <c r="V839">
        <f t="shared" si="108"/>
        <v>2014</v>
      </c>
      <c r="W839" t="str">
        <f t="shared" si="109"/>
        <v>rock</v>
      </c>
      <c r="X839" t="str">
        <f t="shared" si="110"/>
        <v>ExceededGoal</v>
      </c>
      <c r="Y839" s="12" t="b">
        <f t="shared" si="111"/>
        <v>0</v>
      </c>
    </row>
    <row r="840" spans="1:25" ht="43.2" hidden="1">
      <c r="A840">
        <v>838</v>
      </c>
      <c r="B840" s="1" t="s">
        <v>839</v>
      </c>
      <c r="C840" s="1" t="s">
        <v>4948</v>
      </c>
      <c r="D840" s="21" t="b" cm="1">
        <f t="array" ref="D840">IF(OR(ISNUMBER(SEARCH({" COMEDY "," fun "," laugh ","hilarious"}," "&amp;B840:C840&amp;" "))),"Comedy",IF(OR(ISNUMBER(SEARCH({" sad "," thriller "," crime"," murder "," dark "," revenge "}," "&amp;B840:C840&amp;" "))),"thriller",IF(OR(ISNUMBER(SEARCH({" strange "," evil "," horror "," dark "," strange"}," "&amp;B840:C840&amp;" "))),"horror",IF(OR(ISNUMBER(SEARCH({" food "," kitchen "," yummy "," gourmet "," dining","bbq"}," "&amp;B840:C840&amp;" "))),"food"))))</f>
        <v>0</v>
      </c>
      <c r="E840" s="3">
        <v>2000</v>
      </c>
      <c r="F840" s="4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104"/>
        <v>145</v>
      </c>
      <c r="Q840">
        <f t="shared" si="105"/>
        <v>47.67</v>
      </c>
      <c r="R840" t="s">
        <v>8323</v>
      </c>
      <c r="S840" t="s">
        <v>8324</v>
      </c>
      <c r="T840" s="13">
        <f t="shared" si="106"/>
        <v>40895.897974537038</v>
      </c>
      <c r="U840" s="13">
        <f t="shared" si="107"/>
        <v>40925.897974537038</v>
      </c>
      <c r="V840">
        <f t="shared" si="108"/>
        <v>2011</v>
      </c>
      <c r="W840" t="str">
        <f t="shared" si="109"/>
        <v>rock</v>
      </c>
      <c r="X840" t="str">
        <f t="shared" si="110"/>
        <v>ExceededGoal</v>
      </c>
      <c r="Y840" s="12" t="b">
        <f t="shared" si="111"/>
        <v>0</v>
      </c>
    </row>
    <row r="841" spans="1:25" ht="43.2" hidden="1">
      <c r="A841">
        <v>839</v>
      </c>
      <c r="B841" s="1" t="s">
        <v>840</v>
      </c>
      <c r="C841" s="1" t="s">
        <v>4949</v>
      </c>
      <c r="D841" s="21" t="b" cm="1">
        <f t="array" ref="D841">IF(OR(ISNUMBER(SEARCH({" COMEDY "," fun "," laugh ","hilarious"}," "&amp;B841:C841&amp;" "))),"Comedy",IF(OR(ISNUMBER(SEARCH({" sad "," thriller "," crime"," murder "," dark "," revenge "}," "&amp;B841:C841&amp;" "))),"thriller",IF(OR(ISNUMBER(SEARCH({" strange "," evil "," horror "," dark "," strange"}," "&amp;B841:C841&amp;" "))),"horror",IF(OR(ISNUMBER(SEARCH({" food "," kitchen "," yummy "," gourmet "," dining","bbq"}," "&amp;B841:C841&amp;" "))),"food"))))</f>
        <v>0</v>
      </c>
      <c r="E841" s="3">
        <v>5000</v>
      </c>
      <c r="F841" s="4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104"/>
        <v>117</v>
      </c>
      <c r="Q841">
        <f t="shared" si="105"/>
        <v>60.74</v>
      </c>
      <c r="R841" t="s">
        <v>8323</v>
      </c>
      <c r="S841" t="s">
        <v>8324</v>
      </c>
      <c r="T841" s="13">
        <f t="shared" si="106"/>
        <v>41144.763379629629</v>
      </c>
      <c r="U841" s="13">
        <f t="shared" si="107"/>
        <v>41174.763379629629</v>
      </c>
      <c r="V841">
        <f t="shared" si="108"/>
        <v>2012</v>
      </c>
      <c r="W841" t="str">
        <f t="shared" si="109"/>
        <v>rock</v>
      </c>
      <c r="X841" t="str">
        <f t="shared" si="110"/>
        <v>ExceededGoal</v>
      </c>
      <c r="Y841" s="12" t="b">
        <f t="shared" si="111"/>
        <v>0</v>
      </c>
    </row>
    <row r="842" spans="1:25" ht="43.2" hidden="1">
      <c r="A842">
        <v>840</v>
      </c>
      <c r="B842" s="1" t="s">
        <v>841</v>
      </c>
      <c r="C842" s="1" t="s">
        <v>4950</v>
      </c>
      <c r="D842" s="21" t="b" cm="1">
        <f t="array" ref="D842">IF(OR(ISNUMBER(SEARCH({" COMEDY "," fun "," laugh ","hilarious"}," "&amp;B842:C842&amp;" "))),"Comedy",IF(OR(ISNUMBER(SEARCH({" sad "," thriller "," crime"," murder "," dark "," revenge "}," "&amp;B842:C842&amp;" "))),"thriller",IF(OR(ISNUMBER(SEARCH({" strange "," evil "," horror "," dark "," strange"}," "&amp;B842:C842&amp;" "))),"horror",IF(OR(ISNUMBER(SEARCH({" food "," kitchen "," yummy "," gourmet "," dining","bbq"}," "&amp;B842:C842&amp;" "))),"food"))))</f>
        <v>0</v>
      </c>
      <c r="E842" s="3">
        <v>10000</v>
      </c>
      <c r="F842" s="4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104"/>
        <v>120</v>
      </c>
      <c r="Q842">
        <f t="shared" si="105"/>
        <v>63.38</v>
      </c>
      <c r="R842" t="s">
        <v>8323</v>
      </c>
      <c r="S842" t="s">
        <v>8325</v>
      </c>
      <c r="T842" s="13">
        <f t="shared" si="106"/>
        <v>42607.226701388892</v>
      </c>
      <c r="U842" s="13">
        <f t="shared" si="107"/>
        <v>42637.226701388892</v>
      </c>
      <c r="V842">
        <f t="shared" si="108"/>
        <v>2016</v>
      </c>
      <c r="W842" t="str">
        <f t="shared" si="109"/>
        <v>metal</v>
      </c>
      <c r="X842" t="str">
        <f t="shared" si="110"/>
        <v>ExceededGoal</v>
      </c>
      <c r="Y842" s="12" t="b">
        <f t="shared" si="111"/>
        <v>0</v>
      </c>
    </row>
    <row r="843" spans="1:25" ht="43.2" hidden="1">
      <c r="A843">
        <v>841</v>
      </c>
      <c r="B843" s="1" t="s">
        <v>842</v>
      </c>
      <c r="C843" s="1" t="s">
        <v>4951</v>
      </c>
      <c r="D843" s="21" t="b" cm="1">
        <f t="array" ref="D843">IF(OR(ISNUMBER(SEARCH({" COMEDY "," fun "," laugh ","hilarious"}," "&amp;B843:C843&amp;" "))),"Comedy",IF(OR(ISNUMBER(SEARCH({" sad "," thriller "," crime"," murder "," dark "," revenge "}," "&amp;B843:C843&amp;" "))),"thriller",IF(OR(ISNUMBER(SEARCH({" strange "," evil "," horror "," dark "," strange"}," "&amp;B843:C843&amp;" "))),"horror",IF(OR(ISNUMBER(SEARCH({" food "," kitchen "," yummy "," gourmet "," dining","bbq"}," "&amp;B843:C843&amp;" "))),"food"))))</f>
        <v>0</v>
      </c>
      <c r="E843" s="3">
        <v>5000</v>
      </c>
      <c r="F843" s="4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104"/>
        <v>101</v>
      </c>
      <c r="Q843">
        <f t="shared" si="105"/>
        <v>53.89</v>
      </c>
      <c r="R843" t="s">
        <v>8323</v>
      </c>
      <c r="S843" t="s">
        <v>8325</v>
      </c>
      <c r="T843" s="13">
        <f t="shared" si="106"/>
        <v>41923.838692129626</v>
      </c>
      <c r="U843" s="13">
        <f t="shared" si="107"/>
        <v>41953.88035879629</v>
      </c>
      <c r="V843">
        <f t="shared" si="108"/>
        <v>2014</v>
      </c>
      <c r="W843" t="str">
        <f t="shared" si="109"/>
        <v>metal</v>
      </c>
      <c r="X843" t="str">
        <f t="shared" si="110"/>
        <v>ExceededGoal</v>
      </c>
      <c r="Y843" s="12" t="b">
        <f t="shared" si="111"/>
        <v>0</v>
      </c>
    </row>
    <row r="844" spans="1:25" ht="43.2" hidden="1">
      <c r="A844">
        <v>842</v>
      </c>
      <c r="B844" s="1" t="s">
        <v>843</v>
      </c>
      <c r="C844" s="1" t="s">
        <v>4952</v>
      </c>
      <c r="D844" s="21" t="b" cm="1">
        <f t="array" ref="D844">IF(OR(ISNUMBER(SEARCH({" COMEDY "," fun "," laugh ","hilarious"}," "&amp;B844:C844&amp;" "))),"Comedy",IF(OR(ISNUMBER(SEARCH({" sad "," thriller "," crime"," murder "," dark "," revenge "}," "&amp;B844:C844&amp;" "))),"thriller",IF(OR(ISNUMBER(SEARCH({" strange "," evil "," horror "," dark "," strange"}," "&amp;B844:C844&amp;" "))),"horror",IF(OR(ISNUMBER(SEARCH({" food "," kitchen "," yummy "," gourmet "," dining","bbq"}," "&amp;B844:C844&amp;" "))),"food"))))</f>
        <v>0</v>
      </c>
      <c r="E844" s="3">
        <v>2500</v>
      </c>
      <c r="F844" s="4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104"/>
        <v>104</v>
      </c>
      <c r="Q844">
        <f t="shared" si="105"/>
        <v>66.87</v>
      </c>
      <c r="R844" t="s">
        <v>8323</v>
      </c>
      <c r="S844" t="s">
        <v>8325</v>
      </c>
      <c r="T844" s="13">
        <f t="shared" si="106"/>
        <v>41526.592395833337</v>
      </c>
      <c r="U844" s="13">
        <f t="shared" si="107"/>
        <v>41561.165972222225</v>
      </c>
      <c r="V844">
        <f t="shared" si="108"/>
        <v>2013</v>
      </c>
      <c r="W844" t="str">
        <f t="shared" si="109"/>
        <v>metal</v>
      </c>
      <c r="X844" t="str">
        <f t="shared" si="110"/>
        <v>ExceededGoal</v>
      </c>
      <c r="Y844" s="12" t="b">
        <f t="shared" si="111"/>
        <v>0</v>
      </c>
    </row>
    <row r="845" spans="1:25" ht="43.2" hidden="1">
      <c r="A845">
        <v>843</v>
      </c>
      <c r="B845" s="1" t="s">
        <v>844</v>
      </c>
      <c r="C845" s="1" t="s">
        <v>4953</v>
      </c>
      <c r="D845" s="21" t="b" cm="1">
        <f t="array" ref="D845">IF(OR(ISNUMBER(SEARCH({" COMEDY "," fun "," laugh ","hilarious"}," "&amp;B845:C845&amp;" "))),"Comedy",IF(OR(ISNUMBER(SEARCH({" sad "," thriller "," crime"," murder "," dark "," revenge "}," "&amp;B845:C845&amp;" "))),"thriller",IF(OR(ISNUMBER(SEARCH({" strange "," evil "," horror "," dark "," strange"}," "&amp;B845:C845&amp;" "))),"horror",IF(OR(ISNUMBER(SEARCH({" food "," kitchen "," yummy "," gourmet "," dining","bbq"}," "&amp;B845:C845&amp;" "))),"food"))))</f>
        <v>0</v>
      </c>
      <c r="E845" s="3">
        <v>3000</v>
      </c>
      <c r="F845" s="4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104"/>
        <v>267</v>
      </c>
      <c r="Q845">
        <f t="shared" si="105"/>
        <v>63.1</v>
      </c>
      <c r="R845" t="s">
        <v>8323</v>
      </c>
      <c r="S845" t="s">
        <v>8325</v>
      </c>
      <c r="T845" s="13">
        <f t="shared" si="106"/>
        <v>42695.257870370369</v>
      </c>
      <c r="U845" s="13">
        <f t="shared" si="107"/>
        <v>42712.333333333328</v>
      </c>
      <c r="V845">
        <f t="shared" si="108"/>
        <v>2016</v>
      </c>
      <c r="W845" t="str">
        <f t="shared" si="109"/>
        <v>metal</v>
      </c>
      <c r="X845" t="str">
        <f t="shared" si="110"/>
        <v>ExceededGoal</v>
      </c>
      <c r="Y845" s="12" t="b">
        <f t="shared" si="111"/>
        <v>0</v>
      </c>
    </row>
    <row r="846" spans="1:25" ht="57.6" hidden="1">
      <c r="A846">
        <v>844</v>
      </c>
      <c r="B846" s="1" t="s">
        <v>845</v>
      </c>
      <c r="C846" s="1" t="s">
        <v>4954</v>
      </c>
      <c r="D846" s="21" t="b" cm="1">
        <f t="array" ref="D846">IF(OR(ISNUMBER(SEARCH({" COMEDY "," fun "," laugh ","hilarious"}," "&amp;B846:C846&amp;" "))),"Comedy",IF(OR(ISNUMBER(SEARCH({" sad "," thriller "," crime"," murder "," dark "," revenge "}," "&amp;B846:C846&amp;" "))),"thriller",IF(OR(ISNUMBER(SEARCH({" strange "," evil "," horror "," dark "," strange"}," "&amp;B846:C846&amp;" "))),"horror",IF(OR(ISNUMBER(SEARCH({" food "," kitchen "," yummy "," gourmet "," dining","bbq"}," "&amp;B846:C846&amp;" "))),"food"))))</f>
        <v>0</v>
      </c>
      <c r="E846" s="3">
        <v>3000</v>
      </c>
      <c r="F846" s="4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104"/>
        <v>194</v>
      </c>
      <c r="Q846">
        <f t="shared" si="105"/>
        <v>36.630000000000003</v>
      </c>
      <c r="R846" t="s">
        <v>8323</v>
      </c>
      <c r="S846" t="s">
        <v>8325</v>
      </c>
      <c r="T846" s="13">
        <f t="shared" si="106"/>
        <v>41905.684629629628</v>
      </c>
      <c r="U846" s="13">
        <f t="shared" si="107"/>
        <v>41944.207638888889</v>
      </c>
      <c r="V846">
        <f t="shared" si="108"/>
        <v>2014</v>
      </c>
      <c r="W846" t="str">
        <f t="shared" si="109"/>
        <v>metal</v>
      </c>
      <c r="X846" t="str">
        <f t="shared" si="110"/>
        <v>ExceededGoal</v>
      </c>
      <c r="Y846" s="12" t="b">
        <f t="shared" si="111"/>
        <v>0</v>
      </c>
    </row>
    <row r="847" spans="1:25" ht="43.2" hidden="1">
      <c r="A847">
        <v>845</v>
      </c>
      <c r="B847" s="1" t="s">
        <v>846</v>
      </c>
      <c r="C847" s="1" t="s">
        <v>4955</v>
      </c>
      <c r="D847" s="21" t="b" cm="1">
        <f t="array" ref="D847">IF(OR(ISNUMBER(SEARCH({" COMEDY "," fun "," laugh ","hilarious"}," "&amp;B847:C847&amp;" "))),"Comedy",IF(OR(ISNUMBER(SEARCH({" sad "," thriller "," crime"," murder "," dark "," revenge "}," "&amp;B847:C847&amp;" "))),"thriller",IF(OR(ISNUMBER(SEARCH({" strange "," evil "," horror "," dark "," strange"}," "&amp;B847:C847&amp;" "))),"horror",IF(OR(ISNUMBER(SEARCH({" food "," kitchen "," yummy "," gourmet "," dining","bbq"}," "&amp;B847:C847&amp;" "))),"food"))))</f>
        <v>0</v>
      </c>
      <c r="E847" s="3">
        <v>5000</v>
      </c>
      <c r="F847" s="4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104"/>
        <v>120</v>
      </c>
      <c r="Q847">
        <f t="shared" si="105"/>
        <v>34.01</v>
      </c>
      <c r="R847" t="s">
        <v>8323</v>
      </c>
      <c r="S847" t="s">
        <v>8325</v>
      </c>
      <c r="T847" s="13">
        <f t="shared" si="106"/>
        <v>42578.205972222218</v>
      </c>
      <c r="U847" s="13">
        <f t="shared" si="107"/>
        <v>42618.165972222225</v>
      </c>
      <c r="V847">
        <f t="shared" si="108"/>
        <v>2016</v>
      </c>
      <c r="W847" t="str">
        <f t="shared" si="109"/>
        <v>metal</v>
      </c>
      <c r="X847" t="str">
        <f t="shared" si="110"/>
        <v>ExceededGoal</v>
      </c>
      <c r="Y847" s="12" t="b">
        <f t="shared" si="111"/>
        <v>0</v>
      </c>
    </row>
    <row r="848" spans="1:25" ht="43.2" hidden="1">
      <c r="A848">
        <v>846</v>
      </c>
      <c r="B848" s="1" t="s">
        <v>847</v>
      </c>
      <c r="C848" s="1" t="s">
        <v>4956</v>
      </c>
      <c r="D848" s="21" t="b" cm="1">
        <f t="array" ref="D848">IF(OR(ISNUMBER(SEARCH({" COMEDY "," fun "," laugh ","hilarious"}," "&amp;B848:C848&amp;" "))),"Comedy",IF(OR(ISNUMBER(SEARCH({" sad "," thriller "," crime"," murder "," dark "," revenge "}," "&amp;B848:C848&amp;" "))),"thriller",IF(OR(ISNUMBER(SEARCH({" strange "," evil "," horror "," dark "," strange"}," "&amp;B848:C848&amp;" "))),"horror",IF(OR(ISNUMBER(SEARCH({" food "," kitchen "," yummy "," gourmet "," dining","bbq"}," "&amp;B848:C848&amp;" "))),"food"))))</f>
        <v>0</v>
      </c>
      <c r="E848" s="3">
        <v>1100</v>
      </c>
      <c r="F848" s="4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104"/>
        <v>122</v>
      </c>
      <c r="Q848">
        <f t="shared" si="105"/>
        <v>28.55</v>
      </c>
      <c r="R848" t="s">
        <v>8323</v>
      </c>
      <c r="S848" t="s">
        <v>8325</v>
      </c>
      <c r="T848" s="13">
        <f t="shared" si="106"/>
        <v>41694.391840277778</v>
      </c>
      <c r="U848" s="13">
        <f t="shared" si="107"/>
        <v>41708.583333333336</v>
      </c>
      <c r="V848">
        <f t="shared" si="108"/>
        <v>2014</v>
      </c>
      <c r="W848" t="str">
        <f t="shared" si="109"/>
        <v>metal</v>
      </c>
      <c r="X848" t="str">
        <f t="shared" si="110"/>
        <v>ExceededGoal</v>
      </c>
      <c r="Y848" s="12" t="b">
        <f t="shared" si="111"/>
        <v>0</v>
      </c>
    </row>
    <row r="849" spans="1:25" ht="28.8" hidden="1">
      <c r="A849">
        <v>847</v>
      </c>
      <c r="B849" s="1" t="s">
        <v>848</v>
      </c>
      <c r="C849" s="1" t="s">
        <v>4957</v>
      </c>
      <c r="D849" s="21" t="b" cm="1">
        <f t="array" ref="D849">IF(OR(ISNUMBER(SEARCH({" COMEDY "," fun "," laugh ","hilarious"}," "&amp;B849:C849&amp;" "))),"Comedy",IF(OR(ISNUMBER(SEARCH({" sad "," thriller "," crime"," murder "," dark "," revenge "}," "&amp;B849:C849&amp;" "))),"thriller",IF(OR(ISNUMBER(SEARCH({" strange "," evil "," horror "," dark "," strange"}," "&amp;B849:C849&amp;" "))),"horror",IF(OR(ISNUMBER(SEARCH({" food "," kitchen "," yummy "," gourmet "," dining","bbq"}," "&amp;B849:C849&amp;" "))),"food"))))</f>
        <v>0</v>
      </c>
      <c r="E849" s="3">
        <v>10</v>
      </c>
      <c r="F849" s="4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104"/>
        <v>100</v>
      </c>
      <c r="Q849">
        <f t="shared" si="105"/>
        <v>10</v>
      </c>
      <c r="R849" t="s">
        <v>8323</v>
      </c>
      <c r="S849" t="s">
        <v>8325</v>
      </c>
      <c r="T849" s="13">
        <f t="shared" si="106"/>
        <v>42165.79833333334</v>
      </c>
      <c r="U849" s="13">
        <f t="shared" si="107"/>
        <v>42195.79833333334</v>
      </c>
      <c r="V849">
        <f t="shared" si="108"/>
        <v>2015</v>
      </c>
      <c r="W849" t="str">
        <f t="shared" si="109"/>
        <v>metal</v>
      </c>
      <c r="X849" t="str">
        <f t="shared" si="110"/>
        <v>UnderFunded</v>
      </c>
      <c r="Y849" s="12" t="b">
        <f t="shared" si="111"/>
        <v>0</v>
      </c>
    </row>
    <row r="850" spans="1:25" ht="43.2" hidden="1">
      <c r="A850">
        <v>848</v>
      </c>
      <c r="B850" s="1" t="s">
        <v>849</v>
      </c>
      <c r="C850" s="1" t="s">
        <v>4958</v>
      </c>
      <c r="D850" s="21" t="b" cm="1">
        <f t="array" ref="D850">IF(OR(ISNUMBER(SEARCH({" COMEDY "," fun "," laugh ","hilarious"}," "&amp;B850:C850&amp;" "))),"Comedy",IF(OR(ISNUMBER(SEARCH({" sad "," thriller "," crime"," murder "," dark "," revenge "}," "&amp;B850:C850&amp;" "))),"thriller",IF(OR(ISNUMBER(SEARCH({" strange "," evil "," horror "," dark "," strange"}," "&amp;B850:C850&amp;" "))),"horror",IF(OR(ISNUMBER(SEARCH({" food "," kitchen "," yummy "," gourmet "," dining","bbq"}," "&amp;B850:C850&amp;" "))),"food"))))</f>
        <v>0</v>
      </c>
      <c r="E850" s="3">
        <v>300</v>
      </c>
      <c r="F850" s="4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104"/>
        <v>100</v>
      </c>
      <c r="Q850">
        <f t="shared" si="105"/>
        <v>18.75</v>
      </c>
      <c r="R850" t="s">
        <v>8323</v>
      </c>
      <c r="S850" t="s">
        <v>8325</v>
      </c>
      <c r="T850" s="13">
        <f t="shared" si="106"/>
        <v>42078.792048611111</v>
      </c>
      <c r="U850" s="13">
        <f t="shared" si="107"/>
        <v>42108.792048611111</v>
      </c>
      <c r="V850">
        <f t="shared" si="108"/>
        <v>2015</v>
      </c>
      <c r="W850" t="str">
        <f t="shared" si="109"/>
        <v>metal</v>
      </c>
      <c r="X850" t="str">
        <f t="shared" si="110"/>
        <v>UnderFunded</v>
      </c>
      <c r="Y850" s="12" t="b">
        <f t="shared" si="111"/>
        <v>0</v>
      </c>
    </row>
    <row r="851" spans="1:25" ht="57.6" hidden="1">
      <c r="A851">
        <v>849</v>
      </c>
      <c r="B851" s="1" t="s">
        <v>850</v>
      </c>
      <c r="C851" s="1" t="s">
        <v>4959</v>
      </c>
      <c r="D851" s="21" t="b" cm="1">
        <f t="array" ref="D851">IF(OR(ISNUMBER(SEARCH({" COMEDY "," fun "," laugh ","hilarious"}," "&amp;B851:C851&amp;" "))),"Comedy",IF(OR(ISNUMBER(SEARCH({" sad "," thriller "," crime"," murder "," dark "," revenge "}," "&amp;B851:C851&amp;" "))),"thriller",IF(OR(ISNUMBER(SEARCH({" strange "," evil "," horror "," dark "," strange"}," "&amp;B851:C851&amp;" "))),"horror",IF(OR(ISNUMBER(SEARCH({" food "," kitchen "," yummy "," gourmet "," dining","bbq"}," "&amp;B851:C851&amp;" "))),"food"))))</f>
        <v>0</v>
      </c>
      <c r="E851" s="3">
        <v>4000</v>
      </c>
      <c r="F851" s="4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104"/>
        <v>120</v>
      </c>
      <c r="Q851">
        <f t="shared" si="105"/>
        <v>41.7</v>
      </c>
      <c r="R851" t="s">
        <v>8323</v>
      </c>
      <c r="S851" t="s">
        <v>8325</v>
      </c>
      <c r="T851" s="13">
        <f t="shared" si="106"/>
        <v>42051.148888888885</v>
      </c>
      <c r="U851" s="13">
        <f t="shared" si="107"/>
        <v>42079.107222222221</v>
      </c>
      <c r="V851">
        <f t="shared" si="108"/>
        <v>2015</v>
      </c>
      <c r="W851" t="str">
        <f t="shared" si="109"/>
        <v>metal</v>
      </c>
      <c r="X851" t="str">
        <f t="shared" si="110"/>
        <v>ExceededGoal</v>
      </c>
      <c r="Y851" s="12" t="b">
        <f t="shared" si="111"/>
        <v>0</v>
      </c>
    </row>
    <row r="852" spans="1:25" ht="43.2" hidden="1">
      <c r="A852">
        <v>850</v>
      </c>
      <c r="B852" s="1" t="s">
        <v>851</v>
      </c>
      <c r="C852" s="1" t="s">
        <v>4960</v>
      </c>
      <c r="D852" s="21" t="b" cm="1">
        <f t="array" ref="D852">IF(OR(ISNUMBER(SEARCH({" COMEDY "," fun "," laugh ","hilarious"}," "&amp;B852:C852&amp;" "))),"Comedy",IF(OR(ISNUMBER(SEARCH({" sad "," thriller "," crime"," murder "," dark "," revenge "}," "&amp;B852:C852&amp;" "))),"thriller",IF(OR(ISNUMBER(SEARCH({" strange "," evil "," horror "," dark "," strange"}," "&amp;B852:C852&amp;" "))),"horror",IF(OR(ISNUMBER(SEARCH({" food "," kitchen "," yummy "," gourmet "," dining","bbq"}," "&amp;B852:C852&amp;" "))),"food"))))</f>
        <v>0</v>
      </c>
      <c r="E852" s="3">
        <v>4000</v>
      </c>
      <c r="F852" s="4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104"/>
        <v>155</v>
      </c>
      <c r="Q852">
        <f t="shared" si="105"/>
        <v>46.67</v>
      </c>
      <c r="R852" t="s">
        <v>8323</v>
      </c>
      <c r="S852" t="s">
        <v>8325</v>
      </c>
      <c r="T852" s="13">
        <f t="shared" si="106"/>
        <v>42452.827743055561</v>
      </c>
      <c r="U852" s="13">
        <f t="shared" si="107"/>
        <v>42485.207638888889</v>
      </c>
      <c r="V852">
        <f t="shared" si="108"/>
        <v>2016</v>
      </c>
      <c r="W852" t="str">
        <f t="shared" si="109"/>
        <v>metal</v>
      </c>
      <c r="X852" t="str">
        <f t="shared" si="110"/>
        <v>ExceededGoal</v>
      </c>
      <c r="Y852" s="12" t="b">
        <f t="shared" si="111"/>
        <v>0</v>
      </c>
    </row>
    <row r="853" spans="1:25" ht="43.2" hidden="1">
      <c r="A853">
        <v>851</v>
      </c>
      <c r="B853" s="1" t="s">
        <v>852</v>
      </c>
      <c r="C853" s="1" t="s">
        <v>4961</v>
      </c>
      <c r="D853" s="21" t="b" cm="1">
        <f t="array" ref="D853">IF(OR(ISNUMBER(SEARCH({" COMEDY "," fun "," laugh ","hilarious"}," "&amp;B853:C853&amp;" "))),"Comedy",IF(OR(ISNUMBER(SEARCH({" sad "," thriller "," crime"," murder "," dark "," revenge "}," "&amp;B853:C853&amp;" "))),"thriller",IF(OR(ISNUMBER(SEARCH({" strange "," evil "," horror "," dark "," strange"}," "&amp;B853:C853&amp;" "))),"horror",IF(OR(ISNUMBER(SEARCH({" food "," kitchen "," yummy "," gourmet "," dining","bbq"}," "&amp;B853:C853&amp;" "))),"food"))))</f>
        <v>0</v>
      </c>
      <c r="E853" s="3">
        <v>2000</v>
      </c>
      <c r="F853" s="4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104"/>
        <v>130</v>
      </c>
      <c r="Q853">
        <f t="shared" si="105"/>
        <v>37.270000000000003</v>
      </c>
      <c r="R853" t="s">
        <v>8323</v>
      </c>
      <c r="S853" t="s">
        <v>8325</v>
      </c>
      <c r="T853" s="13">
        <f t="shared" si="106"/>
        <v>42522.880243055552</v>
      </c>
      <c r="U853" s="13">
        <f t="shared" si="107"/>
        <v>42582.822916666672</v>
      </c>
      <c r="V853">
        <f t="shared" si="108"/>
        <v>2016</v>
      </c>
      <c r="W853" t="str">
        <f t="shared" si="109"/>
        <v>metal</v>
      </c>
      <c r="X853" t="str">
        <f t="shared" si="110"/>
        <v>ExceededGoal</v>
      </c>
      <c r="Y853" s="12" t="b">
        <f t="shared" si="111"/>
        <v>0</v>
      </c>
    </row>
    <row r="854" spans="1:25" ht="28.8" hidden="1">
      <c r="A854">
        <v>852</v>
      </c>
      <c r="B854" s="1" t="s">
        <v>853</v>
      </c>
      <c r="C854" s="1" t="s">
        <v>4962</v>
      </c>
      <c r="D854" s="21" t="b" cm="1">
        <f t="array" ref="D854">IF(OR(ISNUMBER(SEARCH({" COMEDY "," fun "," laugh ","hilarious"}," "&amp;B854:C854&amp;" "))),"Comedy",IF(OR(ISNUMBER(SEARCH({" sad "," thriller "," crime"," murder "," dark "," revenge "}," "&amp;B854:C854&amp;" "))),"thriller",IF(OR(ISNUMBER(SEARCH({" strange "," evil "," horror "," dark "," strange"}," "&amp;B854:C854&amp;" "))),"horror",IF(OR(ISNUMBER(SEARCH({" food "," kitchen "," yummy "," gourmet "," dining","bbq"}," "&amp;B854:C854&amp;" "))),"food"))))</f>
        <v>0</v>
      </c>
      <c r="E854" s="3">
        <v>3500</v>
      </c>
      <c r="F854" s="4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104"/>
        <v>105</v>
      </c>
      <c r="Q854">
        <f t="shared" si="105"/>
        <v>59.26</v>
      </c>
      <c r="R854" t="s">
        <v>8323</v>
      </c>
      <c r="S854" t="s">
        <v>8325</v>
      </c>
      <c r="T854" s="13">
        <f t="shared" si="106"/>
        <v>42656.805497685185</v>
      </c>
      <c r="U854" s="13">
        <f t="shared" si="107"/>
        <v>42667.875</v>
      </c>
      <c r="V854">
        <f t="shared" si="108"/>
        <v>2016</v>
      </c>
      <c r="W854" t="str">
        <f t="shared" si="109"/>
        <v>metal</v>
      </c>
      <c r="X854" t="str">
        <f t="shared" si="110"/>
        <v>ExceededGoal</v>
      </c>
      <c r="Y854" s="12" t="b">
        <f t="shared" si="111"/>
        <v>0</v>
      </c>
    </row>
    <row r="855" spans="1:25" ht="43.2" hidden="1">
      <c r="A855">
        <v>853</v>
      </c>
      <c r="B855" s="1" t="s">
        <v>854</v>
      </c>
      <c r="C855" s="1" t="s">
        <v>4963</v>
      </c>
      <c r="D855" s="21" t="b" cm="1">
        <f t="array" ref="D855">IF(OR(ISNUMBER(SEARCH({" COMEDY "," fun "," laugh ","hilarious"}," "&amp;B855:C855&amp;" "))),"Comedy",IF(OR(ISNUMBER(SEARCH({" sad "," thriller "," crime"," murder "," dark "," revenge "}," "&amp;B855:C855&amp;" "))),"thriller",IF(OR(ISNUMBER(SEARCH({" strange "," evil "," horror "," dark "," strange"}," "&amp;B855:C855&amp;" "))),"horror",IF(OR(ISNUMBER(SEARCH({" food "," kitchen "," yummy "," gourmet "," dining","bbq"}," "&amp;B855:C855&amp;" "))),"food"))))</f>
        <v>0</v>
      </c>
      <c r="E855" s="3">
        <v>300</v>
      </c>
      <c r="F855" s="4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104"/>
        <v>100</v>
      </c>
      <c r="Q855">
        <f t="shared" si="105"/>
        <v>30</v>
      </c>
      <c r="R855" t="s">
        <v>8323</v>
      </c>
      <c r="S855" t="s">
        <v>8325</v>
      </c>
      <c r="T855" s="13">
        <f t="shared" si="106"/>
        <v>42021.832280092596</v>
      </c>
      <c r="U855" s="13">
        <f t="shared" si="107"/>
        <v>42051.832280092596</v>
      </c>
      <c r="V855">
        <f t="shared" si="108"/>
        <v>2015</v>
      </c>
      <c r="W855" t="str">
        <f t="shared" si="109"/>
        <v>metal</v>
      </c>
      <c r="X855" t="str">
        <f t="shared" si="110"/>
        <v>UnderFunded</v>
      </c>
      <c r="Y855" s="12" t="b">
        <f t="shared" si="111"/>
        <v>0</v>
      </c>
    </row>
    <row r="856" spans="1:25" ht="43.2" hidden="1">
      <c r="A856">
        <v>854</v>
      </c>
      <c r="B856" s="1" t="s">
        <v>855</v>
      </c>
      <c r="C856" s="1" t="s">
        <v>4964</v>
      </c>
      <c r="D856" s="21" t="b" cm="1">
        <f t="array" ref="D856">IF(OR(ISNUMBER(SEARCH({" COMEDY "," fun "," laugh ","hilarious"}," "&amp;B856:C856&amp;" "))),"Comedy",IF(OR(ISNUMBER(SEARCH({" sad "," thriller "," crime"," murder "," dark "," revenge "}," "&amp;B856:C856&amp;" "))),"thriller",IF(OR(ISNUMBER(SEARCH({" strange "," evil "," horror "," dark "," strange"}," "&amp;B856:C856&amp;" "))),"horror",IF(OR(ISNUMBER(SEARCH({" food "," kitchen "," yummy "," gourmet "," dining","bbq"}," "&amp;B856:C856&amp;" "))),"food"))))</f>
        <v>0</v>
      </c>
      <c r="E856" s="3">
        <v>27800</v>
      </c>
      <c r="F856" s="4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104"/>
        <v>118</v>
      </c>
      <c r="Q856">
        <f t="shared" si="105"/>
        <v>65.86</v>
      </c>
      <c r="R856" t="s">
        <v>8323</v>
      </c>
      <c r="S856" t="s">
        <v>8325</v>
      </c>
      <c r="T856" s="13">
        <f t="shared" si="106"/>
        <v>42702.212337962963</v>
      </c>
      <c r="U856" s="13">
        <f t="shared" si="107"/>
        <v>42732.212337962963</v>
      </c>
      <c r="V856">
        <f t="shared" si="108"/>
        <v>2016</v>
      </c>
      <c r="W856" t="str">
        <f t="shared" si="109"/>
        <v>metal</v>
      </c>
      <c r="X856" t="str">
        <f t="shared" si="110"/>
        <v>ExceededGoal</v>
      </c>
      <c r="Y856" s="12" t="b">
        <f t="shared" si="111"/>
        <v>0</v>
      </c>
    </row>
    <row r="857" spans="1:25" ht="28.8" hidden="1">
      <c r="A857">
        <v>855</v>
      </c>
      <c r="B857" s="1" t="s">
        <v>856</v>
      </c>
      <c r="C857" s="1" t="s">
        <v>4965</v>
      </c>
      <c r="D857" s="21" t="b" cm="1">
        <f t="array" ref="D857">IF(OR(ISNUMBER(SEARCH({" COMEDY "," fun "," laugh ","hilarious"}," "&amp;B857:C857&amp;" "))),"Comedy",IF(OR(ISNUMBER(SEARCH({" sad "," thriller "," crime"," murder "," dark "," revenge "}," "&amp;B857:C857&amp;" "))),"thriller",IF(OR(ISNUMBER(SEARCH({" strange "," evil "," horror "," dark "," strange"}," "&amp;B857:C857&amp;" "))),"horror",IF(OR(ISNUMBER(SEARCH({" food "," kitchen "," yummy "," gourmet "," dining","bbq"}," "&amp;B857:C857&amp;" "))),"food"))))</f>
        <v>0</v>
      </c>
      <c r="E857" s="3">
        <v>1450</v>
      </c>
      <c r="F857" s="4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104"/>
        <v>103</v>
      </c>
      <c r="Q857">
        <f t="shared" si="105"/>
        <v>31.91</v>
      </c>
      <c r="R857" t="s">
        <v>8323</v>
      </c>
      <c r="S857" t="s">
        <v>8325</v>
      </c>
      <c r="T857" s="13">
        <f t="shared" si="106"/>
        <v>42545.125196759262</v>
      </c>
      <c r="U857" s="13">
        <f t="shared" si="107"/>
        <v>42575.125196759262</v>
      </c>
      <c r="V857">
        <f t="shared" si="108"/>
        <v>2016</v>
      </c>
      <c r="W857" t="str">
        <f t="shared" si="109"/>
        <v>metal</v>
      </c>
      <c r="X857" t="str">
        <f t="shared" si="110"/>
        <v>ExceededGoal</v>
      </c>
      <c r="Y857" s="12" t="b">
        <f t="shared" si="111"/>
        <v>0</v>
      </c>
    </row>
    <row r="858" spans="1:25" ht="57.6" hidden="1">
      <c r="A858">
        <v>856</v>
      </c>
      <c r="B858" s="1" t="s">
        <v>857</v>
      </c>
      <c r="C858" s="1" t="s">
        <v>4966</v>
      </c>
      <c r="D858" s="21" t="b" cm="1">
        <f t="array" ref="D858">IF(OR(ISNUMBER(SEARCH({" COMEDY "," fun "," laugh ","hilarious"}," "&amp;B858:C858&amp;" "))),"Comedy",IF(OR(ISNUMBER(SEARCH({" sad "," thriller "," crime"," murder "," dark "," revenge "}," "&amp;B858:C858&amp;" "))),"thriller",IF(OR(ISNUMBER(SEARCH({" strange "," evil "," horror "," dark "," strange"}," "&amp;B858:C858&amp;" "))),"horror",IF(OR(ISNUMBER(SEARCH({" food "," kitchen "," yummy "," gourmet "," dining","bbq"}," "&amp;B858:C858&amp;" "))),"food"))))</f>
        <v>0</v>
      </c>
      <c r="E858" s="3">
        <v>250</v>
      </c>
      <c r="F858" s="4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104"/>
        <v>218</v>
      </c>
      <c r="Q858">
        <f t="shared" si="105"/>
        <v>19.46</v>
      </c>
      <c r="R858" t="s">
        <v>8323</v>
      </c>
      <c r="S858" t="s">
        <v>8325</v>
      </c>
      <c r="T858" s="13">
        <f t="shared" si="106"/>
        <v>42609.311990740738</v>
      </c>
      <c r="U858" s="13">
        <f t="shared" si="107"/>
        <v>42668.791666666672</v>
      </c>
      <c r="V858">
        <f t="shared" si="108"/>
        <v>2016</v>
      </c>
      <c r="W858" t="str">
        <f t="shared" si="109"/>
        <v>metal</v>
      </c>
      <c r="X858" t="str">
        <f t="shared" si="110"/>
        <v>ExceededGoal</v>
      </c>
      <c r="Y858" s="12" t="b">
        <f t="shared" si="111"/>
        <v>0</v>
      </c>
    </row>
    <row r="859" spans="1:25" ht="43.2" hidden="1">
      <c r="A859">
        <v>857</v>
      </c>
      <c r="B859" s="1" t="s">
        <v>858</v>
      </c>
      <c r="C859" s="1" t="s">
        <v>4967</v>
      </c>
      <c r="D859" s="21" t="b" cm="1">
        <f t="array" ref="D859">IF(OR(ISNUMBER(SEARCH({" COMEDY "," fun "," laugh ","hilarious"}," "&amp;B859:C859&amp;" "))),"Comedy",IF(OR(ISNUMBER(SEARCH({" sad "," thriller "," crime"," murder "," dark "," revenge "}," "&amp;B859:C859&amp;" "))),"thriller",IF(OR(ISNUMBER(SEARCH({" strange "," evil "," horror "," dark "," strange"}," "&amp;B859:C859&amp;" "))),"horror",IF(OR(ISNUMBER(SEARCH({" food "," kitchen "," yummy "," gourmet "," dining","bbq"}," "&amp;B859:C859&amp;" "))),"food"))))</f>
        <v>0</v>
      </c>
      <c r="E859" s="3">
        <v>1200</v>
      </c>
      <c r="F859" s="4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104"/>
        <v>100</v>
      </c>
      <c r="Q859">
        <f t="shared" si="105"/>
        <v>50</v>
      </c>
      <c r="R859" t="s">
        <v>8323</v>
      </c>
      <c r="S859" t="s">
        <v>8325</v>
      </c>
      <c r="T859" s="13">
        <f t="shared" si="106"/>
        <v>42291.581377314811</v>
      </c>
      <c r="U859" s="13">
        <f t="shared" si="107"/>
        <v>42333.623043981483</v>
      </c>
      <c r="V859">
        <f t="shared" si="108"/>
        <v>2015</v>
      </c>
      <c r="W859" t="str">
        <f t="shared" si="109"/>
        <v>metal</v>
      </c>
      <c r="X859" t="str">
        <f t="shared" si="110"/>
        <v>UnderFunded</v>
      </c>
      <c r="Y859" s="12" t="b">
        <f t="shared" si="111"/>
        <v>0</v>
      </c>
    </row>
    <row r="860" spans="1:25" ht="43.2" hidden="1">
      <c r="A860">
        <v>858</v>
      </c>
      <c r="B860" s="1" t="s">
        <v>859</v>
      </c>
      <c r="C860" s="1" t="s">
        <v>4968</v>
      </c>
      <c r="D860" s="21" t="b" cm="1">
        <f t="array" ref="D860">IF(OR(ISNUMBER(SEARCH({" COMEDY "," fun "," laugh ","hilarious"}," "&amp;B860:C860&amp;" "))),"Comedy",IF(OR(ISNUMBER(SEARCH({" sad "," thriller "," crime"," murder "," dark "," revenge "}," "&amp;B860:C860&amp;" "))),"thriller",IF(OR(ISNUMBER(SEARCH({" strange "," evil "," horror "," dark "," strange"}," "&amp;B860:C860&amp;" "))),"horror",IF(OR(ISNUMBER(SEARCH({" food "," kitchen "," yummy "," gourmet "," dining","bbq"}," "&amp;B860:C860&amp;" "))),"food"))))</f>
        <v>0</v>
      </c>
      <c r="E860" s="3">
        <v>1200</v>
      </c>
      <c r="F860" s="4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104"/>
        <v>144</v>
      </c>
      <c r="Q860">
        <f t="shared" si="105"/>
        <v>22.74</v>
      </c>
      <c r="R860" t="s">
        <v>8323</v>
      </c>
      <c r="S860" t="s">
        <v>8325</v>
      </c>
      <c r="T860" s="13">
        <f t="shared" si="106"/>
        <v>42079.745578703703</v>
      </c>
      <c r="U860" s="13">
        <f t="shared" si="107"/>
        <v>42109.957638888889</v>
      </c>
      <c r="V860">
        <f t="shared" si="108"/>
        <v>2015</v>
      </c>
      <c r="W860" t="str">
        <f t="shared" si="109"/>
        <v>metal</v>
      </c>
      <c r="X860" t="str">
        <f t="shared" si="110"/>
        <v>ExceededGoal</v>
      </c>
      <c r="Y860" s="12" t="b">
        <f t="shared" si="111"/>
        <v>0</v>
      </c>
    </row>
    <row r="861" spans="1:25" ht="43.2" hidden="1">
      <c r="A861">
        <v>859</v>
      </c>
      <c r="B861" s="1" t="s">
        <v>860</v>
      </c>
      <c r="C861" s="1" t="s">
        <v>4969</v>
      </c>
      <c r="D861" s="21" t="b" cm="1">
        <f t="array" ref="D861">IF(OR(ISNUMBER(SEARCH({" COMEDY "," fun "," laugh ","hilarious"}," "&amp;B861:C861&amp;" "))),"Comedy",IF(OR(ISNUMBER(SEARCH({" sad "," thriller "," crime"," murder "," dark "," revenge "}," "&amp;B861:C861&amp;" "))),"thriller",IF(OR(ISNUMBER(SEARCH({" strange "," evil "," horror "," dark "," strange"}," "&amp;B861:C861&amp;" "))),"horror",IF(OR(ISNUMBER(SEARCH({" food "," kitchen "," yummy "," gourmet "," dining","bbq"}," "&amp;B861:C861&amp;" "))),"food"))))</f>
        <v>0</v>
      </c>
      <c r="E861" s="3">
        <v>4000</v>
      </c>
      <c r="F861" s="4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104"/>
        <v>105</v>
      </c>
      <c r="Q861">
        <f t="shared" si="105"/>
        <v>42.72</v>
      </c>
      <c r="R861" t="s">
        <v>8323</v>
      </c>
      <c r="S861" t="s">
        <v>8325</v>
      </c>
      <c r="T861" s="13">
        <f t="shared" si="106"/>
        <v>42128.820231481484</v>
      </c>
      <c r="U861" s="13">
        <f t="shared" si="107"/>
        <v>42159</v>
      </c>
      <c r="V861">
        <f t="shared" si="108"/>
        <v>2015</v>
      </c>
      <c r="W861" t="str">
        <f t="shared" si="109"/>
        <v>metal</v>
      </c>
      <c r="X861" t="str">
        <f t="shared" si="110"/>
        <v>ExceededGoal</v>
      </c>
      <c r="Y861" s="12" t="b">
        <f t="shared" si="111"/>
        <v>0</v>
      </c>
    </row>
    <row r="862" spans="1:25" ht="43.2" hidden="1">
      <c r="A862">
        <v>860</v>
      </c>
      <c r="B862" s="1" t="s">
        <v>861</v>
      </c>
      <c r="C862" s="1" t="s">
        <v>4970</v>
      </c>
      <c r="D862" s="21" t="b" cm="1">
        <f t="array" ref="D862">IF(OR(ISNUMBER(SEARCH({" COMEDY "," fun "," laugh ","hilarious"}," "&amp;B862:C862&amp;" "))),"Comedy",IF(OR(ISNUMBER(SEARCH({" sad "," thriller "," crime"," murder "," dark "," revenge "}," "&amp;B862:C862&amp;" "))),"thriller",IF(OR(ISNUMBER(SEARCH({" strange "," evil "," horror "," dark "," strange"}," "&amp;B862:C862&amp;" "))),"horror",IF(OR(ISNUMBER(SEARCH({" food "," kitchen "," yummy "," gourmet "," dining","bbq"}," "&amp;B862:C862&amp;" "))),"food"))))</f>
        <v>0</v>
      </c>
      <c r="E862" s="3">
        <v>14000</v>
      </c>
      <c r="F862" s="4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104"/>
        <v>18</v>
      </c>
      <c r="Q862">
        <f t="shared" si="105"/>
        <v>52.92</v>
      </c>
      <c r="R862" t="s">
        <v>8323</v>
      </c>
      <c r="S862" t="s">
        <v>8326</v>
      </c>
      <c r="T862" s="13">
        <f t="shared" si="106"/>
        <v>41570.482789351852</v>
      </c>
      <c r="U862" s="13">
        <f t="shared" si="107"/>
        <v>41600.524456018517</v>
      </c>
      <c r="V862">
        <f t="shared" si="108"/>
        <v>2013</v>
      </c>
      <c r="W862" t="str">
        <f t="shared" si="109"/>
        <v>jazz</v>
      </c>
      <c r="X862" t="str">
        <f t="shared" si="110"/>
        <v>UnderFunded</v>
      </c>
      <c r="Y862" s="12" t="b">
        <f t="shared" si="111"/>
        <v>0</v>
      </c>
    </row>
    <row r="863" spans="1:25" ht="43.2" hidden="1">
      <c r="A863">
        <v>861</v>
      </c>
      <c r="B863" s="1" t="s">
        <v>862</v>
      </c>
      <c r="C863" s="1" t="s">
        <v>4971</v>
      </c>
      <c r="D863" s="21" t="b" cm="1">
        <f t="array" ref="D863">IF(OR(ISNUMBER(SEARCH({" COMEDY "," fun "," laugh ","hilarious"}," "&amp;B863:C863&amp;" "))),"Comedy",IF(OR(ISNUMBER(SEARCH({" sad "," thriller "," crime"," murder "," dark "," revenge "}," "&amp;B863:C863&amp;" "))),"thriller",IF(OR(ISNUMBER(SEARCH({" strange "," evil "," horror "," dark "," strange"}," "&amp;B863:C863&amp;" "))),"horror",IF(OR(ISNUMBER(SEARCH({" food "," kitchen "," yummy "," gourmet "," dining","bbq"}," "&amp;B863:C863&amp;" "))),"food"))))</f>
        <v>0</v>
      </c>
      <c r="E863" s="3">
        <v>4500</v>
      </c>
      <c r="F863" s="4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104"/>
        <v>2</v>
      </c>
      <c r="Q863">
        <f t="shared" si="105"/>
        <v>50.5</v>
      </c>
      <c r="R863" t="s">
        <v>8323</v>
      </c>
      <c r="S863" t="s">
        <v>8326</v>
      </c>
      <c r="T863" s="13">
        <f t="shared" si="106"/>
        <v>42599.965324074074</v>
      </c>
      <c r="U863" s="13">
        <f t="shared" si="107"/>
        <v>42629.965324074074</v>
      </c>
      <c r="V863">
        <f t="shared" si="108"/>
        <v>2016</v>
      </c>
      <c r="W863" t="str">
        <f t="shared" si="109"/>
        <v>jazz</v>
      </c>
      <c r="X863" t="str">
        <f t="shared" si="110"/>
        <v>UnderFunded</v>
      </c>
      <c r="Y863" s="12" t="b">
        <f t="shared" si="111"/>
        <v>0</v>
      </c>
    </row>
    <row r="864" spans="1:25" ht="43.2" hidden="1">
      <c r="A864">
        <v>862</v>
      </c>
      <c r="B864" s="1" t="s">
        <v>863</v>
      </c>
      <c r="C864" s="1" t="s">
        <v>4972</v>
      </c>
      <c r="D864" s="21" t="b" cm="1">
        <f t="array" ref="D864">IF(OR(ISNUMBER(SEARCH({" COMEDY "," fun "," laugh ","hilarious"}," "&amp;B864:C864&amp;" "))),"Comedy",IF(OR(ISNUMBER(SEARCH({" sad "," thriller "," crime"," murder "," dark "," revenge "}," "&amp;B864:C864&amp;" "))),"thriller",IF(OR(ISNUMBER(SEARCH({" strange "," evil "," horror "," dark "," strange"}," "&amp;B864:C864&amp;" "))),"horror",IF(OR(ISNUMBER(SEARCH({" food "," kitchen "," yummy "," gourmet "," dining","bbq"}," "&amp;B864:C864&amp;" "))),"food"))))</f>
        <v>0</v>
      </c>
      <c r="E864" s="3">
        <v>50000</v>
      </c>
      <c r="F864" s="4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104"/>
        <v>0</v>
      </c>
      <c r="Q864">
        <f t="shared" si="105"/>
        <v>42.5</v>
      </c>
      <c r="R864" t="s">
        <v>8323</v>
      </c>
      <c r="S864" t="s">
        <v>8326</v>
      </c>
      <c r="T864" s="13">
        <f t="shared" si="106"/>
        <v>41559.5549537037</v>
      </c>
      <c r="U864" s="13">
        <f t="shared" si="107"/>
        <v>41589.596620370372</v>
      </c>
      <c r="V864">
        <f t="shared" si="108"/>
        <v>2013</v>
      </c>
      <c r="W864" t="str">
        <f t="shared" si="109"/>
        <v>jazz</v>
      </c>
      <c r="X864" t="str">
        <f t="shared" si="110"/>
        <v>UnderFunded</v>
      </c>
      <c r="Y864" s="12" t="b">
        <f t="shared" si="111"/>
        <v>0</v>
      </c>
    </row>
    <row r="865" spans="1:25" ht="43.2" hidden="1">
      <c r="A865">
        <v>863</v>
      </c>
      <c r="B865" s="1" t="s">
        <v>864</v>
      </c>
      <c r="C865" s="1" t="s">
        <v>4973</v>
      </c>
      <c r="D865" s="21" t="b" cm="1">
        <f t="array" ref="D865">IF(OR(ISNUMBER(SEARCH({" COMEDY "," fun "," laugh ","hilarious"}," "&amp;B865:C865&amp;" "))),"Comedy",IF(OR(ISNUMBER(SEARCH({" sad "," thriller "," crime"," murder "," dark "," revenge "}," "&amp;B865:C865&amp;" "))),"thriller",IF(OR(ISNUMBER(SEARCH({" strange "," evil "," horror "," dark "," strange"}," "&amp;B865:C865&amp;" "))),"horror",IF(OR(ISNUMBER(SEARCH({" food "," kitchen "," yummy "," gourmet "," dining","bbq"}," "&amp;B865:C865&amp;" "))),"food"))))</f>
        <v>0</v>
      </c>
      <c r="E865" s="3">
        <v>2000</v>
      </c>
      <c r="F865" s="4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104"/>
        <v>5</v>
      </c>
      <c r="Q865">
        <f t="shared" si="105"/>
        <v>18</v>
      </c>
      <c r="R865" t="s">
        <v>8323</v>
      </c>
      <c r="S865" t="s">
        <v>8326</v>
      </c>
      <c r="T865" s="13">
        <f t="shared" si="106"/>
        <v>40921.117662037039</v>
      </c>
      <c r="U865" s="13">
        <f t="shared" si="107"/>
        <v>40951.117662037039</v>
      </c>
      <c r="V865">
        <f t="shared" si="108"/>
        <v>2012</v>
      </c>
      <c r="W865" t="str">
        <f t="shared" si="109"/>
        <v>jazz</v>
      </c>
      <c r="X865" t="str">
        <f t="shared" si="110"/>
        <v>UnderFunded</v>
      </c>
      <c r="Y865" s="12" t="b">
        <f t="shared" si="111"/>
        <v>0</v>
      </c>
    </row>
    <row r="866" spans="1:25" ht="43.2" hidden="1">
      <c r="A866">
        <v>864</v>
      </c>
      <c r="B866" s="1" t="s">
        <v>865</v>
      </c>
      <c r="C866" s="1" t="s">
        <v>4974</v>
      </c>
      <c r="D866" s="21" t="b" cm="1">
        <f t="array" ref="D866">IF(OR(ISNUMBER(SEARCH({" COMEDY "," fun "," laugh ","hilarious"}," "&amp;B866:C866&amp;" "))),"Comedy",IF(OR(ISNUMBER(SEARCH({" sad "," thriller "," crime"," murder "," dark "," revenge "}," "&amp;B866:C866&amp;" "))),"thriller",IF(OR(ISNUMBER(SEARCH({" strange "," evil "," horror "," dark "," strange"}," "&amp;B866:C866&amp;" "))),"horror",IF(OR(ISNUMBER(SEARCH({" food "," kitchen "," yummy "," gourmet "," dining","bbq"}," "&amp;B866:C866&amp;" "))),"food"))))</f>
        <v>0</v>
      </c>
      <c r="E866" s="3">
        <v>6500</v>
      </c>
      <c r="F866" s="4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104"/>
        <v>42</v>
      </c>
      <c r="Q866">
        <f t="shared" si="105"/>
        <v>34.18</v>
      </c>
      <c r="R866" t="s">
        <v>8323</v>
      </c>
      <c r="S866" t="s">
        <v>8326</v>
      </c>
      <c r="T866" s="13">
        <f t="shared" si="106"/>
        <v>41541.106921296298</v>
      </c>
      <c r="U866" s="13">
        <f t="shared" si="107"/>
        <v>41563.415972222225</v>
      </c>
      <c r="V866">
        <f t="shared" si="108"/>
        <v>2013</v>
      </c>
      <c r="W866" t="str">
        <f t="shared" si="109"/>
        <v>jazz</v>
      </c>
      <c r="X866" t="str">
        <f t="shared" si="110"/>
        <v>UnderFunded</v>
      </c>
      <c r="Y866" s="12" t="b">
        <f t="shared" si="111"/>
        <v>0</v>
      </c>
    </row>
    <row r="867" spans="1:25" ht="43.2" hidden="1">
      <c r="A867">
        <v>865</v>
      </c>
      <c r="B867" s="1" t="s">
        <v>866</v>
      </c>
      <c r="C867" s="1" t="s">
        <v>4975</v>
      </c>
      <c r="D867" s="21" t="b" cm="1">
        <f t="array" ref="D867">IF(OR(ISNUMBER(SEARCH({" COMEDY "," fun "," laugh ","hilarious"}," "&amp;B867:C867&amp;" "))),"Comedy",IF(OR(ISNUMBER(SEARCH({" sad "," thriller "," crime"," murder "," dark "," revenge "}," "&amp;B867:C867&amp;" "))),"thriller",IF(OR(ISNUMBER(SEARCH({" strange "," evil "," horror "," dark "," strange"}," "&amp;B867:C867&amp;" "))),"horror",IF(OR(ISNUMBER(SEARCH({" food "," kitchen "," yummy "," gourmet "," dining","bbq"}," "&amp;B867:C867&amp;" "))),"food"))))</f>
        <v>0</v>
      </c>
      <c r="E867" s="3">
        <v>2200</v>
      </c>
      <c r="F867" s="4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104"/>
        <v>2</v>
      </c>
      <c r="Q867">
        <f t="shared" si="105"/>
        <v>22.5</v>
      </c>
      <c r="R867" t="s">
        <v>8323</v>
      </c>
      <c r="S867" t="s">
        <v>8326</v>
      </c>
      <c r="T867" s="13">
        <f t="shared" si="106"/>
        <v>41230.77311342593</v>
      </c>
      <c r="U867" s="13">
        <f t="shared" si="107"/>
        <v>41290.77311342593</v>
      </c>
      <c r="V867">
        <f t="shared" si="108"/>
        <v>2012</v>
      </c>
      <c r="W867" t="str">
        <f t="shared" si="109"/>
        <v>jazz</v>
      </c>
      <c r="X867" t="str">
        <f t="shared" si="110"/>
        <v>UnderFunded</v>
      </c>
      <c r="Y867" s="12" t="b">
        <f t="shared" si="111"/>
        <v>0</v>
      </c>
    </row>
    <row r="868" spans="1:25" ht="43.2" hidden="1">
      <c r="A868">
        <v>866</v>
      </c>
      <c r="B868" s="1" t="s">
        <v>867</v>
      </c>
      <c r="C868" s="1" t="s">
        <v>4976</v>
      </c>
      <c r="D868" s="21" t="b" cm="1">
        <f t="array" ref="D868">IF(OR(ISNUMBER(SEARCH({" COMEDY "," fun "," laugh ","hilarious"}," "&amp;B868:C868&amp;" "))),"Comedy",IF(OR(ISNUMBER(SEARCH({" sad "," thriller "," crime"," murder "," dark "," revenge "}," "&amp;B868:C868&amp;" "))),"thriller",IF(OR(ISNUMBER(SEARCH({" strange "," evil "," horror "," dark "," strange"}," "&amp;B868:C868&amp;" "))),"horror",IF(OR(ISNUMBER(SEARCH({" food "," kitchen "," yummy "," gourmet "," dining","bbq"}," "&amp;B868:C868&amp;" "))),"food"))))</f>
        <v>0</v>
      </c>
      <c r="E868" s="3">
        <v>3500</v>
      </c>
      <c r="F868" s="4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104"/>
        <v>18</v>
      </c>
      <c r="Q868">
        <f t="shared" si="105"/>
        <v>58.18</v>
      </c>
      <c r="R868" t="s">
        <v>8323</v>
      </c>
      <c r="S868" t="s">
        <v>8326</v>
      </c>
      <c r="T868" s="13">
        <f t="shared" si="106"/>
        <v>42025.637939814813</v>
      </c>
      <c r="U868" s="13">
        <f t="shared" si="107"/>
        <v>42063.631944444445</v>
      </c>
      <c r="V868">
        <f t="shared" si="108"/>
        <v>2015</v>
      </c>
      <c r="W868" t="str">
        <f t="shared" si="109"/>
        <v>jazz</v>
      </c>
      <c r="X868" t="str">
        <f t="shared" si="110"/>
        <v>UnderFunded</v>
      </c>
      <c r="Y868" s="12" t="b">
        <f t="shared" si="111"/>
        <v>0</v>
      </c>
    </row>
    <row r="869" spans="1:25" ht="43.2" hidden="1">
      <c r="A869">
        <v>867</v>
      </c>
      <c r="B869" s="1" t="s">
        <v>868</v>
      </c>
      <c r="C869" s="1" t="s">
        <v>4977</v>
      </c>
      <c r="D869" s="21" t="b" cm="1">
        <f t="array" ref="D869">IF(OR(ISNUMBER(SEARCH({" COMEDY "," fun "," laugh ","hilarious"}," "&amp;B869:C869&amp;" "))),"Comedy",IF(OR(ISNUMBER(SEARCH({" sad "," thriller "," crime"," murder "," dark "," revenge "}," "&amp;B869:C869&amp;" "))),"thriller",IF(OR(ISNUMBER(SEARCH({" strange "," evil "," horror "," dark "," strange"}," "&amp;B869:C869&amp;" "))),"horror",IF(OR(ISNUMBER(SEARCH({" food "," kitchen "," yummy "," gourmet "," dining","bbq"}," "&amp;B869:C869&amp;" "))),"food"))))</f>
        <v>0</v>
      </c>
      <c r="E869" s="3">
        <v>5000</v>
      </c>
      <c r="F869" s="4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104"/>
        <v>24</v>
      </c>
      <c r="Q869">
        <f t="shared" si="105"/>
        <v>109.18</v>
      </c>
      <c r="R869" t="s">
        <v>8323</v>
      </c>
      <c r="S869" t="s">
        <v>8326</v>
      </c>
      <c r="T869" s="13">
        <f t="shared" si="106"/>
        <v>40088.105393518519</v>
      </c>
      <c r="U869" s="13">
        <f t="shared" si="107"/>
        <v>40148.207638888889</v>
      </c>
      <c r="V869">
        <f t="shared" si="108"/>
        <v>2009</v>
      </c>
      <c r="W869" t="str">
        <f t="shared" si="109"/>
        <v>jazz</v>
      </c>
      <c r="X869" t="str">
        <f t="shared" si="110"/>
        <v>UnderFunded</v>
      </c>
      <c r="Y869" s="12" t="b">
        <f t="shared" si="111"/>
        <v>0</v>
      </c>
    </row>
    <row r="870" spans="1:25" ht="57.6" hidden="1">
      <c r="A870">
        <v>868</v>
      </c>
      <c r="B870" s="1" t="s">
        <v>869</v>
      </c>
      <c r="C870" s="1" t="s">
        <v>4978</v>
      </c>
      <c r="D870" s="21" t="b" cm="1">
        <f t="array" ref="D870">IF(OR(ISNUMBER(SEARCH({" COMEDY "," fun "," laugh ","hilarious"}," "&amp;B870:C870&amp;" "))),"Comedy",IF(OR(ISNUMBER(SEARCH({" sad "," thriller "," crime"," murder "," dark "," revenge "}," "&amp;B870:C870&amp;" "))),"thriller",IF(OR(ISNUMBER(SEARCH({" strange "," evil "," horror "," dark "," strange"}," "&amp;B870:C870&amp;" "))),"horror",IF(OR(ISNUMBER(SEARCH({" food "," kitchen "," yummy "," gourmet "," dining","bbq"}," "&amp;B870:C870&amp;" "))),"food"))))</f>
        <v>0</v>
      </c>
      <c r="E870" s="3">
        <v>45000</v>
      </c>
      <c r="F870" s="4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104"/>
        <v>0</v>
      </c>
      <c r="Q870">
        <f t="shared" si="105"/>
        <v>50</v>
      </c>
      <c r="R870" t="s">
        <v>8323</v>
      </c>
      <c r="S870" t="s">
        <v>8326</v>
      </c>
      <c r="T870" s="13">
        <f t="shared" si="106"/>
        <v>41616.027754629627</v>
      </c>
      <c r="U870" s="13">
        <f t="shared" si="107"/>
        <v>41646.027754629627</v>
      </c>
      <c r="V870">
        <f t="shared" si="108"/>
        <v>2013</v>
      </c>
      <c r="W870" t="str">
        <f t="shared" si="109"/>
        <v>jazz</v>
      </c>
      <c r="X870" t="str">
        <f t="shared" si="110"/>
        <v>UnderFunded</v>
      </c>
      <c r="Y870" s="12" t="b">
        <f t="shared" si="111"/>
        <v>0</v>
      </c>
    </row>
    <row r="871" spans="1:25" ht="57.6" hidden="1">
      <c r="A871">
        <v>869</v>
      </c>
      <c r="B871" s="1" t="s">
        <v>870</v>
      </c>
      <c r="C871" s="1" t="s">
        <v>4979</v>
      </c>
      <c r="D871" s="21" t="b" cm="1">
        <f t="array" ref="D871">IF(OR(ISNUMBER(SEARCH({" COMEDY "," fun "," laugh ","hilarious"}," "&amp;B871:C871&amp;" "))),"Comedy",IF(OR(ISNUMBER(SEARCH({" sad "," thriller "," crime"," murder "," dark "," revenge "}," "&amp;B871:C871&amp;" "))),"thriller",IF(OR(ISNUMBER(SEARCH({" strange "," evil "," horror "," dark "," strange"}," "&amp;B871:C871&amp;" "))),"horror",IF(OR(ISNUMBER(SEARCH({" food "," kitchen "," yummy "," gourmet "," dining","bbq"}," "&amp;B871:C871&amp;" "))),"food"))))</f>
        <v>0</v>
      </c>
      <c r="E871" s="3">
        <v>8800</v>
      </c>
      <c r="F871" s="4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104"/>
        <v>12</v>
      </c>
      <c r="Q871">
        <f t="shared" si="105"/>
        <v>346.67</v>
      </c>
      <c r="R871" t="s">
        <v>8323</v>
      </c>
      <c r="S871" t="s">
        <v>8326</v>
      </c>
      <c r="T871" s="13">
        <f t="shared" si="106"/>
        <v>41342.845567129632</v>
      </c>
      <c r="U871" s="13">
        <f t="shared" si="107"/>
        <v>41372.803900462961</v>
      </c>
      <c r="V871">
        <f t="shared" si="108"/>
        <v>2013</v>
      </c>
      <c r="W871" t="str">
        <f t="shared" si="109"/>
        <v>jazz</v>
      </c>
      <c r="X871" t="str">
        <f t="shared" si="110"/>
        <v>UnderFunded</v>
      </c>
      <c r="Y871" s="12" t="b">
        <f t="shared" si="111"/>
        <v>0</v>
      </c>
    </row>
    <row r="872" spans="1:25" ht="43.2" hidden="1">
      <c r="A872">
        <v>870</v>
      </c>
      <c r="B872" s="1" t="s">
        <v>871</v>
      </c>
      <c r="C872" s="1" t="s">
        <v>4980</v>
      </c>
      <c r="D872" s="21" t="b" cm="1">
        <f t="array" ref="D872">IF(OR(ISNUMBER(SEARCH({" COMEDY "," fun "," laugh ","hilarious"}," "&amp;B872:C872&amp;" "))),"Comedy",IF(OR(ISNUMBER(SEARCH({" sad "," thriller "," crime"," murder "," dark "," revenge "}," "&amp;B872:C872&amp;" "))),"thriller",IF(OR(ISNUMBER(SEARCH({" strange "," evil "," horror "," dark "," strange"}," "&amp;B872:C872&amp;" "))),"horror",IF(OR(ISNUMBER(SEARCH({" food "," kitchen "," yummy "," gourmet "," dining","bbq"}," "&amp;B872:C872&amp;" "))),"food"))))</f>
        <v>0</v>
      </c>
      <c r="E872" s="3">
        <v>20000</v>
      </c>
      <c r="F872" s="4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104"/>
        <v>0</v>
      </c>
      <c r="Q872">
        <f t="shared" si="105"/>
        <v>12.4</v>
      </c>
      <c r="R872" t="s">
        <v>8323</v>
      </c>
      <c r="S872" t="s">
        <v>8326</v>
      </c>
      <c r="T872" s="13">
        <f t="shared" si="106"/>
        <v>41488.022256944445</v>
      </c>
      <c r="U872" s="13">
        <f t="shared" si="107"/>
        <v>41518.022256944445</v>
      </c>
      <c r="V872">
        <f t="shared" si="108"/>
        <v>2013</v>
      </c>
      <c r="W872" t="str">
        <f t="shared" si="109"/>
        <v>jazz</v>
      </c>
      <c r="X872" t="str">
        <f t="shared" si="110"/>
        <v>UnderFunded</v>
      </c>
      <c r="Y872" s="12" t="b">
        <f t="shared" si="111"/>
        <v>0</v>
      </c>
    </row>
    <row r="873" spans="1:25" ht="43.2" hidden="1">
      <c r="A873">
        <v>871</v>
      </c>
      <c r="B873" s="1" t="s">
        <v>872</v>
      </c>
      <c r="C873" s="1" t="s">
        <v>4981</v>
      </c>
      <c r="D873" s="21" t="b" cm="1">
        <f t="array" ref="D873">IF(OR(ISNUMBER(SEARCH({" COMEDY "," fun "," laugh ","hilarious"}," "&amp;B873:C873&amp;" "))),"Comedy",IF(OR(ISNUMBER(SEARCH({" sad "," thriller "," crime"," murder "," dark "," revenge "}," "&amp;B873:C873&amp;" "))),"thriller",IF(OR(ISNUMBER(SEARCH({" strange "," evil "," horror "," dark "," strange"}," "&amp;B873:C873&amp;" "))),"horror",IF(OR(ISNUMBER(SEARCH({" food "," kitchen "," yummy "," gourmet "," dining","bbq"}," "&amp;B873:C873&amp;" "))),"food"))))</f>
        <v>0</v>
      </c>
      <c r="E873" s="3">
        <v>6000</v>
      </c>
      <c r="F873" s="4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104"/>
        <v>5</v>
      </c>
      <c r="Q873">
        <f t="shared" si="105"/>
        <v>27.08</v>
      </c>
      <c r="R873" t="s">
        <v>8323</v>
      </c>
      <c r="S873" t="s">
        <v>8326</v>
      </c>
      <c r="T873" s="13">
        <f t="shared" si="106"/>
        <v>41577.561284722222</v>
      </c>
      <c r="U873" s="13">
        <f t="shared" si="107"/>
        <v>41607.602951388886</v>
      </c>
      <c r="V873">
        <f t="shared" si="108"/>
        <v>2013</v>
      </c>
      <c r="W873" t="str">
        <f t="shared" si="109"/>
        <v>jazz</v>
      </c>
      <c r="X873" t="str">
        <f t="shared" si="110"/>
        <v>UnderFunded</v>
      </c>
      <c r="Y873" s="12" t="b">
        <f t="shared" si="111"/>
        <v>0</v>
      </c>
    </row>
    <row r="874" spans="1:25" ht="43.2" hidden="1">
      <c r="A874">
        <v>872</v>
      </c>
      <c r="B874" s="1" t="s">
        <v>873</v>
      </c>
      <c r="C874" s="1" t="s">
        <v>4982</v>
      </c>
      <c r="D874" s="21" t="b" cm="1">
        <f t="array" ref="D874">IF(OR(ISNUMBER(SEARCH({" COMEDY "," fun "," laugh ","hilarious"}," "&amp;B874:C874&amp;" "))),"Comedy",IF(OR(ISNUMBER(SEARCH({" sad "," thriller "," crime"," murder "," dark "," revenge "}," "&amp;B874:C874&amp;" "))),"thriller",IF(OR(ISNUMBER(SEARCH({" strange "," evil "," horror "," dark "," strange"}," "&amp;B874:C874&amp;" "))),"horror",IF(OR(ISNUMBER(SEARCH({" food "," kitchen "," yummy "," gourmet "," dining","bbq"}," "&amp;B874:C874&amp;" "))),"food"))))</f>
        <v>0</v>
      </c>
      <c r="E874" s="3">
        <v>8000</v>
      </c>
      <c r="F874" s="4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104"/>
        <v>1</v>
      </c>
      <c r="Q874">
        <f t="shared" si="105"/>
        <v>32.5</v>
      </c>
      <c r="R874" t="s">
        <v>8323</v>
      </c>
      <c r="S874" t="s">
        <v>8326</v>
      </c>
      <c r="T874" s="13">
        <f t="shared" si="106"/>
        <v>40567.825543981482</v>
      </c>
      <c r="U874" s="13">
        <f t="shared" si="107"/>
        <v>40612.825543981482</v>
      </c>
      <c r="V874">
        <f t="shared" si="108"/>
        <v>2011</v>
      </c>
      <c r="W874" t="str">
        <f t="shared" si="109"/>
        <v>jazz</v>
      </c>
      <c r="X874" t="str">
        <f t="shared" si="110"/>
        <v>UnderFunded</v>
      </c>
      <c r="Y874" s="12" t="b">
        <f t="shared" si="111"/>
        <v>0</v>
      </c>
    </row>
    <row r="875" spans="1:25" ht="28.8" hidden="1">
      <c r="A875">
        <v>873</v>
      </c>
      <c r="B875" s="1" t="s">
        <v>874</v>
      </c>
      <c r="C875" s="1" t="s">
        <v>4983</v>
      </c>
      <c r="D875" s="21" t="b" cm="1">
        <f t="array" ref="D875">IF(OR(ISNUMBER(SEARCH({" COMEDY "," fun "," laugh ","hilarious"}," "&amp;B875:C875&amp;" "))),"Comedy",IF(OR(ISNUMBER(SEARCH({" sad "," thriller "," crime"," murder "," dark "," revenge "}," "&amp;B875:C875&amp;" "))),"thriller",IF(OR(ISNUMBER(SEARCH({" strange "," evil "," horror "," dark "," strange"}," "&amp;B875:C875&amp;" "))),"horror",IF(OR(ISNUMBER(SEARCH({" food "," kitchen "," yummy "," gourmet "," dining","bbq"}," "&amp;B875:C875&amp;" "))),"food"))))</f>
        <v>0</v>
      </c>
      <c r="E875" s="3">
        <v>3500</v>
      </c>
      <c r="F875" s="4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104"/>
        <v>1</v>
      </c>
      <c r="Q875">
        <f t="shared" si="105"/>
        <v>9</v>
      </c>
      <c r="R875" t="s">
        <v>8323</v>
      </c>
      <c r="S875" t="s">
        <v>8326</v>
      </c>
      <c r="T875" s="13">
        <f t="shared" si="106"/>
        <v>41184.167129629634</v>
      </c>
      <c r="U875" s="13">
        <f t="shared" si="107"/>
        <v>41224.208796296298</v>
      </c>
      <c r="V875">
        <f t="shared" si="108"/>
        <v>2012</v>
      </c>
      <c r="W875" t="str">
        <f t="shared" si="109"/>
        <v>jazz</v>
      </c>
      <c r="X875" t="str">
        <f t="shared" si="110"/>
        <v>UnderFunded</v>
      </c>
      <c r="Y875" s="12" t="b">
        <f t="shared" si="111"/>
        <v>0</v>
      </c>
    </row>
    <row r="876" spans="1:25" ht="57.6" hidden="1">
      <c r="A876">
        <v>874</v>
      </c>
      <c r="B876" s="1" t="s">
        <v>875</v>
      </c>
      <c r="C876" s="1" t="s">
        <v>4984</v>
      </c>
      <c r="D876" s="21" t="b" cm="1">
        <f t="array" ref="D876">IF(OR(ISNUMBER(SEARCH({" COMEDY "," fun "," laugh ","hilarious"}," "&amp;B876:C876&amp;" "))),"Comedy",IF(OR(ISNUMBER(SEARCH({" sad "," thriller "," crime"," murder "," dark "," revenge "}," "&amp;B876:C876&amp;" "))),"thriller",IF(OR(ISNUMBER(SEARCH({" strange "," evil "," horror "," dark "," strange"}," "&amp;B876:C876&amp;" "))),"horror",IF(OR(ISNUMBER(SEARCH({" food "," kitchen "," yummy "," gourmet "," dining","bbq"}," "&amp;B876:C876&amp;" "))),"food"))))</f>
        <v>0</v>
      </c>
      <c r="E876" s="3">
        <v>3000</v>
      </c>
      <c r="F876" s="4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104"/>
        <v>24</v>
      </c>
      <c r="Q876">
        <f t="shared" si="105"/>
        <v>34.76</v>
      </c>
      <c r="R876" t="s">
        <v>8323</v>
      </c>
      <c r="S876" t="s">
        <v>8326</v>
      </c>
      <c r="T876" s="13">
        <f t="shared" si="106"/>
        <v>41368.583726851852</v>
      </c>
      <c r="U876" s="13">
        <f t="shared" si="107"/>
        <v>41398.583726851852</v>
      </c>
      <c r="V876">
        <f t="shared" si="108"/>
        <v>2013</v>
      </c>
      <c r="W876" t="str">
        <f t="shared" si="109"/>
        <v>jazz</v>
      </c>
      <c r="X876" t="str">
        <f t="shared" si="110"/>
        <v>UnderFunded</v>
      </c>
      <c r="Y876" s="12" t="b">
        <f t="shared" si="111"/>
        <v>0</v>
      </c>
    </row>
    <row r="877" spans="1:25" ht="57.6" hidden="1">
      <c r="A877">
        <v>875</v>
      </c>
      <c r="B877" s="1" t="s">
        <v>876</v>
      </c>
      <c r="C877" s="1" t="s">
        <v>4985</v>
      </c>
      <c r="D877" s="21" t="b" cm="1">
        <f t="array" ref="D877">IF(OR(ISNUMBER(SEARCH({" COMEDY "," fun "," laugh ","hilarious"}," "&amp;B877:C877&amp;" "))),"Comedy",IF(OR(ISNUMBER(SEARCH({" sad "," thriller "," crime"," murder "," dark "," revenge "}," "&amp;B877:C877&amp;" "))),"thriller",IF(OR(ISNUMBER(SEARCH({" strange "," evil "," horror "," dark "," strange"}," "&amp;B877:C877&amp;" "))),"horror",IF(OR(ISNUMBER(SEARCH({" food "," kitchen "," yummy "," gourmet "," dining","bbq"}," "&amp;B877:C877&amp;" "))),"food"))))</f>
        <v>0</v>
      </c>
      <c r="E877" s="3">
        <v>5000</v>
      </c>
      <c r="F877" s="4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104"/>
        <v>0</v>
      </c>
      <c r="Q877">
        <f t="shared" si="105"/>
        <v>0</v>
      </c>
      <c r="R877" t="s">
        <v>8323</v>
      </c>
      <c r="S877" t="s">
        <v>8326</v>
      </c>
      <c r="T877" s="13">
        <f t="shared" si="106"/>
        <v>42248.723738425921</v>
      </c>
      <c r="U877" s="13">
        <f t="shared" si="107"/>
        <v>42268.723738425921</v>
      </c>
      <c r="V877">
        <f t="shared" si="108"/>
        <v>2015</v>
      </c>
      <c r="W877" t="str">
        <f t="shared" si="109"/>
        <v>jazz</v>
      </c>
      <c r="X877" t="str">
        <f t="shared" si="110"/>
        <v>UnderFunded</v>
      </c>
      <c r="Y877" s="12" t="b">
        <f t="shared" si="111"/>
        <v>0</v>
      </c>
    </row>
    <row r="878" spans="1:25" ht="28.8" hidden="1">
      <c r="A878">
        <v>876</v>
      </c>
      <c r="B878" s="1" t="s">
        <v>877</v>
      </c>
      <c r="C878" s="1" t="s">
        <v>4986</v>
      </c>
      <c r="D878" s="21" t="b" cm="1">
        <f t="array" ref="D878">IF(OR(ISNUMBER(SEARCH({" COMEDY "," fun "," laugh ","hilarious"}," "&amp;B878:C878&amp;" "))),"Comedy",IF(OR(ISNUMBER(SEARCH({" sad "," thriller "," crime"," murder "," dark "," revenge "}," "&amp;B878:C878&amp;" "))),"thriller",IF(OR(ISNUMBER(SEARCH({" strange "," evil "," horror "," dark "," strange"}," "&amp;B878:C878&amp;" "))),"horror",IF(OR(ISNUMBER(SEARCH({" food "," kitchen "," yummy "," gourmet "," dining","bbq"}," "&amp;B878:C878&amp;" "))),"food"))))</f>
        <v>0</v>
      </c>
      <c r="E878" s="3">
        <v>3152</v>
      </c>
      <c r="F878" s="4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104"/>
        <v>41</v>
      </c>
      <c r="Q878">
        <f t="shared" si="105"/>
        <v>28.58</v>
      </c>
      <c r="R878" t="s">
        <v>8323</v>
      </c>
      <c r="S878" t="s">
        <v>8326</v>
      </c>
      <c r="T878" s="13">
        <f t="shared" si="106"/>
        <v>41276.496840277774</v>
      </c>
      <c r="U878" s="13">
        <f t="shared" si="107"/>
        <v>41309.496840277774</v>
      </c>
      <c r="V878">
        <f t="shared" si="108"/>
        <v>2013</v>
      </c>
      <c r="W878" t="str">
        <f t="shared" si="109"/>
        <v>jazz</v>
      </c>
      <c r="X878" t="str">
        <f t="shared" si="110"/>
        <v>UnderFunded</v>
      </c>
      <c r="Y878" s="12" t="b">
        <f t="shared" si="111"/>
        <v>0</v>
      </c>
    </row>
    <row r="879" spans="1:25" ht="43.2" hidden="1">
      <c r="A879">
        <v>877</v>
      </c>
      <c r="B879" s="1" t="s">
        <v>878</v>
      </c>
      <c r="C879" s="1" t="s">
        <v>4987</v>
      </c>
      <c r="D879" s="21" t="b" cm="1">
        <f t="array" ref="D879">IF(OR(ISNUMBER(SEARCH({" COMEDY "," fun "," laugh ","hilarious"}," "&amp;B879:C879&amp;" "))),"Comedy",IF(OR(ISNUMBER(SEARCH({" sad "," thriller "," crime"," murder "," dark "," revenge "}," "&amp;B879:C879&amp;" "))),"thriller",IF(OR(ISNUMBER(SEARCH({" strange "," evil "," horror "," dark "," strange"}," "&amp;B879:C879&amp;" "))),"horror",IF(OR(ISNUMBER(SEARCH({" food "," kitchen "," yummy "," gourmet "," dining","bbq"}," "&amp;B879:C879&amp;" "))),"food"))))</f>
        <v>0</v>
      </c>
      <c r="E879" s="3">
        <v>2000</v>
      </c>
      <c r="F879" s="4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104"/>
        <v>68</v>
      </c>
      <c r="Q879">
        <f t="shared" si="105"/>
        <v>46.59</v>
      </c>
      <c r="R879" t="s">
        <v>8323</v>
      </c>
      <c r="S879" t="s">
        <v>8326</v>
      </c>
      <c r="T879" s="13">
        <f t="shared" si="106"/>
        <v>41597.788888888892</v>
      </c>
      <c r="U879" s="13">
        <f t="shared" si="107"/>
        <v>41627.788888888892</v>
      </c>
      <c r="V879">
        <f t="shared" si="108"/>
        <v>2013</v>
      </c>
      <c r="W879" t="str">
        <f t="shared" si="109"/>
        <v>jazz</v>
      </c>
      <c r="X879" t="str">
        <f t="shared" si="110"/>
        <v>UnderFunded</v>
      </c>
      <c r="Y879" s="12" t="b">
        <f t="shared" si="111"/>
        <v>0</v>
      </c>
    </row>
    <row r="880" spans="1:25" ht="43.2" hidden="1">
      <c r="A880">
        <v>878</v>
      </c>
      <c r="B880" s="1" t="s">
        <v>879</v>
      </c>
      <c r="C880" s="1" t="s">
        <v>4988</v>
      </c>
      <c r="D880" s="21" t="b" cm="1">
        <f t="array" ref="D880">IF(OR(ISNUMBER(SEARCH({" COMEDY "," fun "," laugh ","hilarious"}," "&amp;B880:C880&amp;" "))),"Comedy",IF(OR(ISNUMBER(SEARCH({" sad "," thriller "," crime"," murder "," dark "," revenge "}," "&amp;B880:C880&amp;" "))),"thriller",IF(OR(ISNUMBER(SEARCH({" strange "," evil "," horror "," dark "," strange"}," "&amp;B880:C880&amp;" "))),"horror",IF(OR(ISNUMBER(SEARCH({" food "," kitchen "," yummy "," gourmet "," dining","bbq"}," "&amp;B880:C880&amp;" "))),"food"))))</f>
        <v>0</v>
      </c>
      <c r="E880" s="3">
        <v>5000</v>
      </c>
      <c r="F880" s="4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104"/>
        <v>1</v>
      </c>
      <c r="Q880">
        <f t="shared" si="105"/>
        <v>32.5</v>
      </c>
      <c r="R880" t="s">
        <v>8323</v>
      </c>
      <c r="S880" t="s">
        <v>8326</v>
      </c>
      <c r="T880" s="13">
        <f t="shared" si="106"/>
        <v>40505.232916666668</v>
      </c>
      <c r="U880" s="13">
        <f t="shared" si="107"/>
        <v>40535.232916666668</v>
      </c>
      <c r="V880">
        <f t="shared" si="108"/>
        <v>2010</v>
      </c>
      <c r="W880" t="str">
        <f t="shared" si="109"/>
        <v>jazz</v>
      </c>
      <c r="X880" t="str">
        <f t="shared" si="110"/>
        <v>UnderFunded</v>
      </c>
      <c r="Y880" s="12" t="b">
        <f t="shared" si="111"/>
        <v>0</v>
      </c>
    </row>
    <row r="881" spans="1:25" ht="43.2" hidden="1">
      <c r="A881">
        <v>879</v>
      </c>
      <c r="B881" s="1" t="s">
        <v>880</v>
      </c>
      <c r="C881" s="1" t="s">
        <v>4989</v>
      </c>
      <c r="D881" s="21" t="b" cm="1">
        <f t="array" ref="D881">IF(OR(ISNUMBER(SEARCH({" COMEDY "," fun "," laugh ","hilarious"}," "&amp;B881:C881&amp;" "))),"Comedy",IF(OR(ISNUMBER(SEARCH({" sad "," thriller "," crime"," murder "," dark "," revenge "}," "&amp;B881:C881&amp;" "))),"thriller",IF(OR(ISNUMBER(SEARCH({" strange "," evil "," horror "," dark "," strange"}," "&amp;B881:C881&amp;" "))),"horror",IF(OR(ISNUMBER(SEARCH({" food "," kitchen "," yummy "," gourmet "," dining","bbq"}," "&amp;B881:C881&amp;" "))),"food"))))</f>
        <v>0</v>
      </c>
      <c r="E881" s="3">
        <v>2100</v>
      </c>
      <c r="F881" s="4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104"/>
        <v>31</v>
      </c>
      <c r="Q881">
        <f t="shared" si="105"/>
        <v>21.47</v>
      </c>
      <c r="R881" t="s">
        <v>8323</v>
      </c>
      <c r="S881" t="s">
        <v>8326</v>
      </c>
      <c r="T881" s="13">
        <f t="shared" si="106"/>
        <v>41037.829918981479</v>
      </c>
      <c r="U881" s="13">
        <f t="shared" si="107"/>
        <v>41058.829918981479</v>
      </c>
      <c r="V881">
        <f t="shared" si="108"/>
        <v>2012</v>
      </c>
      <c r="W881" t="str">
        <f t="shared" si="109"/>
        <v>jazz</v>
      </c>
      <c r="X881" t="str">
        <f t="shared" si="110"/>
        <v>UnderFunded</v>
      </c>
      <c r="Y881" s="12" t="b">
        <f t="shared" si="111"/>
        <v>0</v>
      </c>
    </row>
    <row r="882" spans="1:25" ht="43.2" hidden="1">
      <c r="A882">
        <v>880</v>
      </c>
      <c r="B882" s="1" t="s">
        <v>881</v>
      </c>
      <c r="C882" s="1" t="s">
        <v>4990</v>
      </c>
      <c r="D882" s="21" t="b" cm="1">
        <f t="array" ref="D882">IF(OR(ISNUMBER(SEARCH({" COMEDY "," fun "," laugh ","hilarious"}," "&amp;B882:C882&amp;" "))),"Comedy",IF(OR(ISNUMBER(SEARCH({" sad "," thriller "," crime"," murder "," dark "," revenge "}," "&amp;B882:C882&amp;" "))),"thriller",IF(OR(ISNUMBER(SEARCH({" strange "," evil "," horror "," dark "," strange"}," "&amp;B882:C882&amp;" "))),"horror",IF(OR(ISNUMBER(SEARCH({" food "," kitchen "," yummy "," gourmet "," dining","bbq"}," "&amp;B882:C882&amp;" "))),"food"))))</f>
        <v>0</v>
      </c>
      <c r="E882" s="3">
        <v>3780</v>
      </c>
      <c r="F882" s="4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104"/>
        <v>3</v>
      </c>
      <c r="Q882">
        <f t="shared" si="105"/>
        <v>14.13</v>
      </c>
      <c r="R882" t="s">
        <v>8323</v>
      </c>
      <c r="S882" t="s">
        <v>8327</v>
      </c>
      <c r="T882" s="13">
        <f t="shared" si="106"/>
        <v>41179.32104166667</v>
      </c>
      <c r="U882" s="13">
        <f t="shared" si="107"/>
        <v>41212.32104166667</v>
      </c>
      <c r="V882">
        <f t="shared" si="108"/>
        <v>2012</v>
      </c>
      <c r="W882" t="str">
        <f t="shared" si="109"/>
        <v>indie rock</v>
      </c>
      <c r="X882" t="str">
        <f t="shared" si="110"/>
        <v>UnderFunded</v>
      </c>
      <c r="Y882" s="12" t="b">
        <f t="shared" si="111"/>
        <v>0</v>
      </c>
    </row>
    <row r="883" spans="1:25" ht="43.2" hidden="1">
      <c r="A883">
        <v>881</v>
      </c>
      <c r="B883" s="1" t="s">
        <v>882</v>
      </c>
      <c r="C883" s="1" t="s">
        <v>4991</v>
      </c>
      <c r="D883" s="21" t="b" cm="1">
        <f t="array" ref="D883">IF(OR(ISNUMBER(SEARCH({" COMEDY "," fun "," laugh ","hilarious"}," "&amp;B883:C883&amp;" "))),"Comedy",IF(OR(ISNUMBER(SEARCH({" sad "," thriller "," crime"," murder "," dark "," revenge "}," "&amp;B883:C883&amp;" "))),"thriller",IF(OR(ISNUMBER(SEARCH({" strange "," evil "," horror "," dark "," strange"}," "&amp;B883:C883&amp;" "))),"horror",IF(OR(ISNUMBER(SEARCH({" food "," kitchen "," yummy "," gourmet "," dining","bbq"}," "&amp;B883:C883&amp;" "))),"food"))))</f>
        <v>0</v>
      </c>
      <c r="E883" s="3">
        <v>3750</v>
      </c>
      <c r="F883" s="4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104"/>
        <v>1</v>
      </c>
      <c r="Q883">
        <f t="shared" si="105"/>
        <v>30</v>
      </c>
      <c r="R883" t="s">
        <v>8323</v>
      </c>
      <c r="S883" t="s">
        <v>8327</v>
      </c>
      <c r="T883" s="13">
        <f t="shared" si="106"/>
        <v>40877.25099537037</v>
      </c>
      <c r="U883" s="13">
        <f t="shared" si="107"/>
        <v>40922.25099537037</v>
      </c>
      <c r="V883">
        <f t="shared" si="108"/>
        <v>2011</v>
      </c>
      <c r="W883" t="str">
        <f t="shared" si="109"/>
        <v>indie rock</v>
      </c>
      <c r="X883" t="str">
        <f t="shared" si="110"/>
        <v>UnderFunded</v>
      </c>
      <c r="Y883" s="12" t="b">
        <f t="shared" si="111"/>
        <v>0</v>
      </c>
    </row>
    <row r="884" spans="1:25" ht="43.2" hidden="1">
      <c r="A884">
        <v>882</v>
      </c>
      <c r="B884" s="1" t="s">
        <v>883</v>
      </c>
      <c r="C884" s="1" t="s">
        <v>4992</v>
      </c>
      <c r="D884" s="21" t="b" cm="1">
        <f t="array" ref="D884">IF(OR(ISNUMBER(SEARCH({" COMEDY "," fun "," laugh ","hilarious"}," "&amp;B884:C884&amp;" "))),"Comedy",IF(OR(ISNUMBER(SEARCH({" sad "," thriller "," crime"," murder "," dark "," revenge "}," "&amp;B884:C884&amp;" "))),"thriller",IF(OR(ISNUMBER(SEARCH({" strange "," evil "," horror "," dark "," strange"}," "&amp;B884:C884&amp;" "))),"horror",IF(OR(ISNUMBER(SEARCH({" food "," kitchen "," yummy "," gourmet "," dining","bbq"}," "&amp;B884:C884&amp;" "))),"food"))))</f>
        <v>0</v>
      </c>
      <c r="E884" s="3">
        <v>1500</v>
      </c>
      <c r="F884" s="4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104"/>
        <v>20</v>
      </c>
      <c r="Q884">
        <f t="shared" si="105"/>
        <v>21.57</v>
      </c>
      <c r="R884" t="s">
        <v>8323</v>
      </c>
      <c r="S884" t="s">
        <v>8327</v>
      </c>
      <c r="T884" s="13">
        <f t="shared" si="106"/>
        <v>40759.860532407409</v>
      </c>
      <c r="U884" s="13">
        <f t="shared" si="107"/>
        <v>40792.860532407409</v>
      </c>
      <c r="V884">
        <f t="shared" si="108"/>
        <v>2011</v>
      </c>
      <c r="W884" t="str">
        <f t="shared" si="109"/>
        <v>indie rock</v>
      </c>
      <c r="X884" t="str">
        <f t="shared" si="110"/>
        <v>UnderFunded</v>
      </c>
      <c r="Y884" s="12" t="b">
        <f t="shared" si="111"/>
        <v>0</v>
      </c>
    </row>
    <row r="885" spans="1:25" ht="57.6" hidden="1">
      <c r="A885">
        <v>883</v>
      </c>
      <c r="B885" s="1" t="s">
        <v>884</v>
      </c>
      <c r="C885" s="1" t="s">
        <v>4993</v>
      </c>
      <c r="D885" s="21" t="b" cm="1">
        <f t="array" ref="D885">IF(OR(ISNUMBER(SEARCH({" COMEDY "," fun "," laugh ","hilarious"}," "&amp;B885:C885&amp;" "))),"Comedy",IF(OR(ISNUMBER(SEARCH({" sad "," thriller "," crime"," murder "," dark "," revenge "}," "&amp;B885:C885&amp;" "))),"thriller",IF(OR(ISNUMBER(SEARCH({" strange "," evil "," horror "," dark "," strange"}," "&amp;B885:C885&amp;" "))),"horror",IF(OR(ISNUMBER(SEARCH({" food "," kitchen "," yummy "," gourmet "," dining","bbq"}," "&amp;B885:C885&amp;" "))),"food"))))</f>
        <v>0</v>
      </c>
      <c r="E885" s="3">
        <v>5000</v>
      </c>
      <c r="F885" s="4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104"/>
        <v>40</v>
      </c>
      <c r="Q885">
        <f t="shared" si="105"/>
        <v>83.38</v>
      </c>
      <c r="R885" t="s">
        <v>8323</v>
      </c>
      <c r="S885" t="s">
        <v>8327</v>
      </c>
      <c r="T885" s="13">
        <f t="shared" si="106"/>
        <v>42371.935590277775</v>
      </c>
      <c r="U885" s="13">
        <f t="shared" si="107"/>
        <v>42431.935590277775</v>
      </c>
      <c r="V885">
        <f t="shared" si="108"/>
        <v>2016</v>
      </c>
      <c r="W885" t="str">
        <f t="shared" si="109"/>
        <v>indie rock</v>
      </c>
      <c r="X885" t="str">
        <f t="shared" si="110"/>
        <v>UnderFunded</v>
      </c>
      <c r="Y885" s="12" t="b">
        <f t="shared" si="111"/>
        <v>0</v>
      </c>
    </row>
    <row r="886" spans="1:25" ht="43.2" hidden="1">
      <c r="A886">
        <v>884</v>
      </c>
      <c r="B886" s="1" t="s">
        <v>885</v>
      </c>
      <c r="C886" s="1" t="s">
        <v>4994</v>
      </c>
      <c r="D886" s="21" t="b" cm="1">
        <f t="array" ref="D886">IF(OR(ISNUMBER(SEARCH({" COMEDY "," fun "," laugh ","hilarious"}," "&amp;B886:C886&amp;" "))),"Comedy",IF(OR(ISNUMBER(SEARCH({" sad "," thriller "," crime"," murder "," dark "," revenge "}," "&amp;B886:C886&amp;" "))),"thriller",IF(OR(ISNUMBER(SEARCH({" strange "," evil "," horror "," dark "," strange"}," "&amp;B886:C886&amp;" "))),"horror",IF(OR(ISNUMBER(SEARCH({" food "," kitchen "," yummy "," gourmet "," dining","bbq"}," "&amp;B886:C886&amp;" "))),"food"))))</f>
        <v>0</v>
      </c>
      <c r="E886" s="3">
        <v>2000</v>
      </c>
      <c r="F886" s="4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104"/>
        <v>1</v>
      </c>
      <c r="Q886">
        <f t="shared" si="105"/>
        <v>10</v>
      </c>
      <c r="R886" t="s">
        <v>8323</v>
      </c>
      <c r="S886" t="s">
        <v>8327</v>
      </c>
      <c r="T886" s="13">
        <f t="shared" si="106"/>
        <v>40981.802615740737</v>
      </c>
      <c r="U886" s="13">
        <f t="shared" si="107"/>
        <v>41041.104861111111</v>
      </c>
      <c r="V886">
        <f t="shared" si="108"/>
        <v>2012</v>
      </c>
      <c r="W886" t="str">
        <f t="shared" si="109"/>
        <v>indie rock</v>
      </c>
      <c r="X886" t="str">
        <f t="shared" si="110"/>
        <v>UnderFunded</v>
      </c>
      <c r="Y886" s="12" t="b">
        <f t="shared" si="111"/>
        <v>0</v>
      </c>
    </row>
    <row r="887" spans="1:25" ht="43.2" hidden="1">
      <c r="A887">
        <v>885</v>
      </c>
      <c r="B887" s="1" t="s">
        <v>886</v>
      </c>
      <c r="C887" s="1" t="s">
        <v>4995</v>
      </c>
      <c r="D887" s="21" t="b" cm="1">
        <f t="array" ref="D887">IF(OR(ISNUMBER(SEARCH({" COMEDY "," fun "," laugh ","hilarious"}," "&amp;B887:C887&amp;" "))),"Comedy",IF(OR(ISNUMBER(SEARCH({" sad "," thriller "," crime"," murder "," dark "," revenge "}," "&amp;B887:C887&amp;" "))),"thriller",IF(OR(ISNUMBER(SEARCH({" strange "," evil "," horror "," dark "," strange"}," "&amp;B887:C887&amp;" "))),"horror",IF(OR(ISNUMBER(SEARCH({" food "," kitchen "," yummy "," gourmet "," dining","bbq"}," "&amp;B887:C887&amp;" "))),"food"))))</f>
        <v>0</v>
      </c>
      <c r="E887" s="3">
        <v>1000</v>
      </c>
      <c r="F887" s="4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104"/>
        <v>75</v>
      </c>
      <c r="Q887">
        <f t="shared" si="105"/>
        <v>35.71</v>
      </c>
      <c r="R887" t="s">
        <v>8323</v>
      </c>
      <c r="S887" t="s">
        <v>8327</v>
      </c>
      <c r="T887" s="13">
        <f t="shared" si="106"/>
        <v>42713.941099537042</v>
      </c>
      <c r="U887" s="13">
        <f t="shared" si="107"/>
        <v>42734.941099537042</v>
      </c>
      <c r="V887">
        <f t="shared" si="108"/>
        <v>2016</v>
      </c>
      <c r="W887" t="str">
        <f t="shared" si="109"/>
        <v>indie rock</v>
      </c>
      <c r="X887" t="str">
        <f t="shared" si="110"/>
        <v>UnderFunded</v>
      </c>
      <c r="Y887" s="12" t="b">
        <f t="shared" si="111"/>
        <v>0</v>
      </c>
    </row>
    <row r="888" spans="1:25" ht="43.2" hidden="1">
      <c r="A888">
        <v>886</v>
      </c>
      <c r="B888" s="1" t="s">
        <v>887</v>
      </c>
      <c r="C888" s="1" t="s">
        <v>4996</v>
      </c>
      <c r="D888" s="21" t="b" cm="1">
        <f t="array" ref="D888">IF(OR(ISNUMBER(SEARCH({" COMEDY "," fun "," laugh ","hilarious"}," "&amp;B888:C888&amp;" "))),"Comedy",IF(OR(ISNUMBER(SEARCH({" sad "," thriller "," crime"," murder "," dark "," revenge "}," "&amp;B888:C888&amp;" "))),"thriller",IF(OR(ISNUMBER(SEARCH({" strange "," evil "," horror "," dark "," strange"}," "&amp;B888:C888&amp;" "))),"horror",IF(OR(ISNUMBER(SEARCH({" food "," kitchen "," yummy "," gourmet "," dining","bbq"}," "&amp;B888:C888&amp;" "))),"food"))))</f>
        <v>0</v>
      </c>
      <c r="E888" s="3">
        <v>500</v>
      </c>
      <c r="F888" s="4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104"/>
        <v>41</v>
      </c>
      <c r="Q888">
        <f t="shared" si="105"/>
        <v>29.29</v>
      </c>
      <c r="R888" t="s">
        <v>8323</v>
      </c>
      <c r="S888" t="s">
        <v>8327</v>
      </c>
      <c r="T888" s="13">
        <f t="shared" si="106"/>
        <v>42603.870520833334</v>
      </c>
      <c r="U888" s="13">
        <f t="shared" si="107"/>
        <v>42628.870520833334</v>
      </c>
      <c r="V888">
        <f t="shared" si="108"/>
        <v>2016</v>
      </c>
      <c r="W888" t="str">
        <f t="shared" si="109"/>
        <v>indie rock</v>
      </c>
      <c r="X888" t="str">
        <f t="shared" si="110"/>
        <v>UnderFunded</v>
      </c>
      <c r="Y888" s="12" t="b">
        <f t="shared" si="111"/>
        <v>0</v>
      </c>
    </row>
    <row r="889" spans="1:25" ht="43.2" hidden="1">
      <c r="A889">
        <v>887</v>
      </c>
      <c r="B889" s="1" t="s">
        <v>888</v>
      </c>
      <c r="C889" s="1" t="s">
        <v>4997</v>
      </c>
      <c r="D889" s="21" t="b" cm="1">
        <f t="array" ref="D889">IF(OR(ISNUMBER(SEARCH({" COMEDY "," fun "," laugh ","hilarious"}," "&amp;B889:C889&amp;" "))),"Comedy",IF(OR(ISNUMBER(SEARCH({" sad "," thriller "," crime"," murder "," dark "," revenge "}," "&amp;B889:C889&amp;" "))),"thriller",IF(OR(ISNUMBER(SEARCH({" strange "," evil "," horror "," dark "," strange"}," "&amp;B889:C889&amp;" "))),"horror",IF(OR(ISNUMBER(SEARCH({" food "," kitchen "," yummy "," gourmet "," dining","bbq"}," "&amp;B889:C889&amp;" "))),"food"))))</f>
        <v>0</v>
      </c>
      <c r="E889" s="3">
        <v>1000</v>
      </c>
      <c r="F889" s="4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104"/>
        <v>0</v>
      </c>
      <c r="Q889">
        <f t="shared" si="105"/>
        <v>0</v>
      </c>
      <c r="R889" t="s">
        <v>8323</v>
      </c>
      <c r="S889" t="s">
        <v>8327</v>
      </c>
      <c r="T889" s="13">
        <f t="shared" si="106"/>
        <v>41026.958969907406</v>
      </c>
      <c r="U889" s="13">
        <f t="shared" si="107"/>
        <v>41056.958969907406</v>
      </c>
      <c r="V889">
        <f t="shared" si="108"/>
        <v>2012</v>
      </c>
      <c r="W889" t="str">
        <f t="shared" si="109"/>
        <v>indie rock</v>
      </c>
      <c r="X889" t="str">
        <f t="shared" si="110"/>
        <v>UnderFunded</v>
      </c>
      <c r="Y889" s="12" t="b">
        <f t="shared" si="111"/>
        <v>0</v>
      </c>
    </row>
    <row r="890" spans="1:25" ht="57.6" hidden="1">
      <c r="A890">
        <v>888</v>
      </c>
      <c r="B890" s="1" t="s">
        <v>889</v>
      </c>
      <c r="C890" s="1" t="s">
        <v>4998</v>
      </c>
      <c r="D890" s="21" t="b" cm="1">
        <f t="array" ref="D890">IF(OR(ISNUMBER(SEARCH({" COMEDY "," fun "," laugh ","hilarious"}," "&amp;B890:C890&amp;" "))),"Comedy",IF(OR(ISNUMBER(SEARCH({" sad "," thriller "," crime"," murder "," dark "," revenge "}," "&amp;B890:C890&amp;" "))),"thriller",IF(OR(ISNUMBER(SEARCH({" strange "," evil "," horror "," dark "," strange"}," "&amp;B890:C890&amp;" "))),"horror",IF(OR(ISNUMBER(SEARCH({" food "," kitchen "," yummy "," gourmet "," dining","bbq"}," "&amp;B890:C890&amp;" "))),"food"))))</f>
        <v>0</v>
      </c>
      <c r="E890" s="3">
        <v>1000</v>
      </c>
      <c r="F890" s="4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104"/>
        <v>7</v>
      </c>
      <c r="Q890">
        <f t="shared" si="105"/>
        <v>18</v>
      </c>
      <c r="R890" t="s">
        <v>8323</v>
      </c>
      <c r="S890" t="s">
        <v>8327</v>
      </c>
      <c r="T890" s="13">
        <f t="shared" si="106"/>
        <v>40751.753298611111</v>
      </c>
      <c r="U890" s="13">
        <f t="shared" si="107"/>
        <v>40787.25</v>
      </c>
      <c r="V890">
        <f t="shared" si="108"/>
        <v>2011</v>
      </c>
      <c r="W890" t="str">
        <f t="shared" si="109"/>
        <v>indie rock</v>
      </c>
      <c r="X890" t="str">
        <f t="shared" si="110"/>
        <v>UnderFunded</v>
      </c>
      <c r="Y890" s="12" t="b">
        <f t="shared" si="111"/>
        <v>0</v>
      </c>
    </row>
    <row r="891" spans="1:25" ht="43.2" hidden="1">
      <c r="A891">
        <v>889</v>
      </c>
      <c r="B891" s="1" t="s">
        <v>890</v>
      </c>
      <c r="C891" s="1" t="s">
        <v>4999</v>
      </c>
      <c r="D891" s="21" t="b" cm="1">
        <f t="array" ref="D891">IF(OR(ISNUMBER(SEARCH({" COMEDY "," fun "," laugh ","hilarious"}," "&amp;B891:C891&amp;" "))),"Comedy",IF(OR(ISNUMBER(SEARCH({" sad "," thriller "," crime"," murder "," dark "," revenge "}," "&amp;B891:C891&amp;" "))),"thriller",IF(OR(ISNUMBER(SEARCH({" strange "," evil "," horror "," dark "," strange"}," "&amp;B891:C891&amp;" "))),"horror",IF(OR(ISNUMBER(SEARCH({" food "," kitchen "," yummy "," gourmet "," dining","bbq"}," "&amp;B891:C891&amp;" "))),"food"))))</f>
        <v>0</v>
      </c>
      <c r="E891" s="3">
        <v>25000</v>
      </c>
      <c r="F891" s="4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104"/>
        <v>9</v>
      </c>
      <c r="Q891">
        <f t="shared" si="105"/>
        <v>73.760000000000005</v>
      </c>
      <c r="R891" t="s">
        <v>8323</v>
      </c>
      <c r="S891" t="s">
        <v>8327</v>
      </c>
      <c r="T891" s="13">
        <f t="shared" si="106"/>
        <v>41887.784062500003</v>
      </c>
      <c r="U891" s="13">
        <f t="shared" si="107"/>
        <v>41917.784062500003</v>
      </c>
      <c r="V891">
        <f t="shared" si="108"/>
        <v>2014</v>
      </c>
      <c r="W891" t="str">
        <f t="shared" si="109"/>
        <v>indie rock</v>
      </c>
      <c r="X891" t="str">
        <f t="shared" si="110"/>
        <v>UnderFunded</v>
      </c>
      <c r="Y891" s="12" t="b">
        <f t="shared" si="111"/>
        <v>0</v>
      </c>
    </row>
    <row r="892" spans="1:25" ht="57.6" hidden="1">
      <c r="A892">
        <v>890</v>
      </c>
      <c r="B892" s="1" t="s">
        <v>891</v>
      </c>
      <c r="C892" s="1" t="s">
        <v>5000</v>
      </c>
      <c r="D892" s="21" t="b" cm="1">
        <f t="array" ref="D892">IF(OR(ISNUMBER(SEARCH({" COMEDY "," fun "," laugh ","hilarious"}," "&amp;B892:C892&amp;" "))),"Comedy",IF(OR(ISNUMBER(SEARCH({" sad "," thriller "," crime"," murder "," dark "," revenge "}," "&amp;B892:C892&amp;" "))),"thriller",IF(OR(ISNUMBER(SEARCH({" strange "," evil "," horror "," dark "," strange"}," "&amp;B892:C892&amp;" "))),"horror",IF(OR(ISNUMBER(SEARCH({" food "," kitchen "," yummy "," gourmet "," dining","bbq"}," "&amp;B892:C892&amp;" "))),"food"))))</f>
        <v>0</v>
      </c>
      <c r="E892" s="3">
        <v>3000</v>
      </c>
      <c r="F892" s="4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104"/>
        <v>4</v>
      </c>
      <c r="Q892">
        <f t="shared" si="105"/>
        <v>31.25</v>
      </c>
      <c r="R892" t="s">
        <v>8323</v>
      </c>
      <c r="S892" t="s">
        <v>8327</v>
      </c>
      <c r="T892" s="13">
        <f t="shared" si="106"/>
        <v>41569.698831018519</v>
      </c>
      <c r="U892" s="13">
        <f t="shared" si="107"/>
        <v>41599.740497685183</v>
      </c>
      <c r="V892">
        <f t="shared" si="108"/>
        <v>2013</v>
      </c>
      <c r="W892" t="str">
        <f t="shared" si="109"/>
        <v>indie rock</v>
      </c>
      <c r="X892" t="str">
        <f t="shared" si="110"/>
        <v>UnderFunded</v>
      </c>
      <c r="Y892" s="12" t="b">
        <f t="shared" si="111"/>
        <v>0</v>
      </c>
    </row>
    <row r="893" spans="1:25" ht="43.2" hidden="1">
      <c r="A893">
        <v>891</v>
      </c>
      <c r="B893" s="1" t="s">
        <v>892</v>
      </c>
      <c r="C893" s="1" t="s">
        <v>5001</v>
      </c>
      <c r="D893" s="21" t="b" cm="1">
        <f t="array" ref="D893">IF(OR(ISNUMBER(SEARCH({" COMEDY "," fun "," laugh ","hilarious"}," "&amp;B893:C893&amp;" "))),"Comedy",IF(OR(ISNUMBER(SEARCH({" sad "," thriller "," crime"," murder "," dark "," revenge "}," "&amp;B893:C893&amp;" "))),"thriller",IF(OR(ISNUMBER(SEARCH({" strange "," evil "," horror "," dark "," strange"}," "&amp;B893:C893&amp;" "))),"horror",IF(OR(ISNUMBER(SEARCH({" food "," kitchen "," yummy "," gourmet "," dining","bbq"}," "&amp;B893:C893&amp;" "))),"food"))))</f>
        <v>0</v>
      </c>
      <c r="E893" s="3">
        <v>8000</v>
      </c>
      <c r="F893" s="4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104"/>
        <v>3</v>
      </c>
      <c r="Q893">
        <f t="shared" si="105"/>
        <v>28.89</v>
      </c>
      <c r="R893" t="s">
        <v>8323</v>
      </c>
      <c r="S893" t="s">
        <v>8327</v>
      </c>
      <c r="T893" s="13">
        <f t="shared" si="106"/>
        <v>41842.031597222223</v>
      </c>
      <c r="U893" s="13">
        <f t="shared" si="107"/>
        <v>41872.031597222223</v>
      </c>
      <c r="V893">
        <f t="shared" si="108"/>
        <v>2014</v>
      </c>
      <c r="W893" t="str">
        <f t="shared" si="109"/>
        <v>indie rock</v>
      </c>
      <c r="X893" t="str">
        <f t="shared" si="110"/>
        <v>UnderFunded</v>
      </c>
      <c r="Y893" s="12" t="b">
        <f t="shared" si="111"/>
        <v>0</v>
      </c>
    </row>
    <row r="894" spans="1:25" ht="43.2" hidden="1">
      <c r="A894">
        <v>892</v>
      </c>
      <c r="B894" s="1" t="s">
        <v>893</v>
      </c>
      <c r="C894" s="1" t="s">
        <v>5002</v>
      </c>
      <c r="D894" s="21" t="b" cm="1">
        <f t="array" ref="D894">IF(OR(ISNUMBER(SEARCH({" COMEDY "," fun "," laugh ","hilarious"}," "&amp;B894:C894&amp;" "))),"Comedy",IF(OR(ISNUMBER(SEARCH({" sad "," thriller "," crime"," murder "," dark "," revenge "}," "&amp;B894:C894&amp;" "))),"thriller",IF(OR(ISNUMBER(SEARCH({" strange "," evil "," horror "," dark "," strange"}," "&amp;B894:C894&amp;" "))),"horror",IF(OR(ISNUMBER(SEARCH({" food "," kitchen "," yummy "," gourmet "," dining","bbq"}," "&amp;B894:C894&amp;" "))),"food"))))</f>
        <v>0</v>
      </c>
      <c r="E894" s="3">
        <v>6000</v>
      </c>
      <c r="F894" s="4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104"/>
        <v>41</v>
      </c>
      <c r="Q894">
        <f t="shared" si="105"/>
        <v>143.82</v>
      </c>
      <c r="R894" t="s">
        <v>8323</v>
      </c>
      <c r="S894" t="s">
        <v>8327</v>
      </c>
      <c r="T894" s="13">
        <f t="shared" si="106"/>
        <v>40304.20003472222</v>
      </c>
      <c r="U894" s="13">
        <f t="shared" si="107"/>
        <v>40391.166666666664</v>
      </c>
      <c r="V894">
        <f t="shared" si="108"/>
        <v>2010</v>
      </c>
      <c r="W894" t="str">
        <f t="shared" si="109"/>
        <v>indie rock</v>
      </c>
      <c r="X894" t="str">
        <f t="shared" si="110"/>
        <v>UnderFunded</v>
      </c>
      <c r="Y894" s="12" t="b">
        <f t="shared" si="111"/>
        <v>0</v>
      </c>
    </row>
    <row r="895" spans="1:25" ht="43.2" hidden="1">
      <c r="A895">
        <v>893</v>
      </c>
      <c r="B895" s="1" t="s">
        <v>894</v>
      </c>
      <c r="C895" s="1" t="s">
        <v>5003</v>
      </c>
      <c r="D895" s="21" t="b" cm="1">
        <f t="array" ref="D895">IF(OR(ISNUMBER(SEARCH({" COMEDY "," fun "," laugh ","hilarious"}," "&amp;B895:C895&amp;" "))),"Comedy",IF(OR(ISNUMBER(SEARCH({" sad "," thriller "," crime"," murder "," dark "," revenge "}," "&amp;B895:C895&amp;" "))),"thriller",IF(OR(ISNUMBER(SEARCH({" strange "," evil "," horror "," dark "," strange"}," "&amp;B895:C895&amp;" "))),"horror",IF(OR(ISNUMBER(SEARCH({" food "," kitchen "," yummy "," gourmet "," dining","bbq"}," "&amp;B895:C895&amp;" "))),"food"))))</f>
        <v>0</v>
      </c>
      <c r="E895" s="3">
        <v>2000</v>
      </c>
      <c r="F895" s="4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104"/>
        <v>10</v>
      </c>
      <c r="Q895">
        <f t="shared" si="105"/>
        <v>40</v>
      </c>
      <c r="R895" t="s">
        <v>8323</v>
      </c>
      <c r="S895" t="s">
        <v>8327</v>
      </c>
      <c r="T895" s="13">
        <f t="shared" si="106"/>
        <v>42065.897719907407</v>
      </c>
      <c r="U895" s="13">
        <f t="shared" si="107"/>
        <v>42095.856053240743</v>
      </c>
      <c r="V895">
        <f t="shared" si="108"/>
        <v>2015</v>
      </c>
      <c r="W895" t="str">
        <f t="shared" si="109"/>
        <v>indie rock</v>
      </c>
      <c r="X895" t="str">
        <f t="shared" si="110"/>
        <v>UnderFunded</v>
      </c>
      <c r="Y895" s="12" t="b">
        <f t="shared" si="111"/>
        <v>0</v>
      </c>
    </row>
    <row r="896" spans="1:25" ht="43.2" hidden="1">
      <c r="A896">
        <v>894</v>
      </c>
      <c r="B896" s="1" t="s">
        <v>895</v>
      </c>
      <c r="C896" s="1" t="s">
        <v>5004</v>
      </c>
      <c r="D896" s="21" t="b" cm="1">
        <f t="array" ref="D896">IF(OR(ISNUMBER(SEARCH({" COMEDY "," fun "," laugh ","hilarious"}," "&amp;B896:C896&amp;" "))),"Comedy",IF(OR(ISNUMBER(SEARCH({" sad "," thriller "," crime"," murder "," dark "," revenge "}," "&amp;B896:C896&amp;" "))),"thriller",IF(OR(ISNUMBER(SEARCH({" strange "," evil "," horror "," dark "," strange"}," "&amp;B896:C896&amp;" "))),"horror",IF(OR(ISNUMBER(SEARCH({" food "," kitchen "," yummy "," gourmet "," dining","bbq"}," "&amp;B896:C896&amp;" "))),"food"))))</f>
        <v>0</v>
      </c>
      <c r="E896" s="3">
        <v>20000</v>
      </c>
      <c r="F896" s="4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104"/>
        <v>39</v>
      </c>
      <c r="Q896">
        <f t="shared" si="105"/>
        <v>147.81</v>
      </c>
      <c r="R896" t="s">
        <v>8323</v>
      </c>
      <c r="S896" t="s">
        <v>8327</v>
      </c>
      <c r="T896" s="13">
        <f t="shared" si="106"/>
        <v>42496.981597222228</v>
      </c>
      <c r="U896" s="13">
        <f t="shared" si="107"/>
        <v>42526.981597222228</v>
      </c>
      <c r="V896">
        <f t="shared" si="108"/>
        <v>2016</v>
      </c>
      <c r="W896" t="str">
        <f t="shared" si="109"/>
        <v>indie rock</v>
      </c>
      <c r="X896" t="str">
        <f t="shared" si="110"/>
        <v>UnderFunded</v>
      </c>
      <c r="Y896" s="12" t="b">
        <f t="shared" si="111"/>
        <v>0</v>
      </c>
    </row>
    <row r="897" spans="1:25" ht="43.2" hidden="1">
      <c r="A897">
        <v>895</v>
      </c>
      <c r="B897" s="1" t="s">
        <v>896</v>
      </c>
      <c r="C897" s="1" t="s">
        <v>5005</v>
      </c>
      <c r="D897" s="21" t="b" cm="1">
        <f t="array" ref="D897">IF(OR(ISNUMBER(SEARCH({" COMEDY "," fun "," laugh ","hilarious"}," "&amp;B897:C897&amp;" "))),"Comedy",IF(OR(ISNUMBER(SEARCH({" sad "," thriller "," crime"," murder "," dark "," revenge "}," "&amp;B897:C897&amp;" "))),"thriller",IF(OR(ISNUMBER(SEARCH({" strange "," evil "," horror "," dark "," strange"}," "&amp;B897:C897&amp;" "))),"horror",IF(OR(ISNUMBER(SEARCH({" food "," kitchen "," yummy "," gourmet "," dining","bbq"}," "&amp;B897:C897&amp;" "))),"food"))))</f>
        <v>0</v>
      </c>
      <c r="E897" s="3">
        <v>8000</v>
      </c>
      <c r="F897" s="4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104"/>
        <v>2</v>
      </c>
      <c r="Q897">
        <f t="shared" si="105"/>
        <v>27.86</v>
      </c>
      <c r="R897" t="s">
        <v>8323</v>
      </c>
      <c r="S897" t="s">
        <v>8327</v>
      </c>
      <c r="T897" s="13">
        <f t="shared" si="106"/>
        <v>40431.127650462964</v>
      </c>
      <c r="U897" s="13">
        <f t="shared" si="107"/>
        <v>40476.127650462964</v>
      </c>
      <c r="V897">
        <f t="shared" si="108"/>
        <v>2010</v>
      </c>
      <c r="W897" t="str">
        <f t="shared" si="109"/>
        <v>indie rock</v>
      </c>
      <c r="X897" t="str">
        <f t="shared" si="110"/>
        <v>UnderFunded</v>
      </c>
      <c r="Y897" s="12" t="b">
        <f t="shared" si="111"/>
        <v>0</v>
      </c>
    </row>
    <row r="898" spans="1:25" ht="43.2" hidden="1">
      <c r="A898">
        <v>896</v>
      </c>
      <c r="B898" s="1" t="s">
        <v>897</v>
      </c>
      <c r="C898" s="1" t="s">
        <v>5006</v>
      </c>
      <c r="D898" s="21" t="b" cm="1">
        <f t="array" ref="D898">IF(OR(ISNUMBER(SEARCH({" COMEDY "," fun "," laugh ","hilarious"}," "&amp;B898:C898&amp;" "))),"Comedy",IF(OR(ISNUMBER(SEARCH({" sad "," thriller "," crime"," murder "," dark "," revenge "}," "&amp;B898:C898&amp;" "))),"thriller",IF(OR(ISNUMBER(SEARCH({" strange "," evil "," horror "," dark "," strange"}," "&amp;B898:C898&amp;" "))),"horror",IF(OR(ISNUMBER(SEARCH({" food "," kitchen "," yummy "," gourmet "," dining","bbq"}," "&amp;B898:C898&amp;" "))),"food"))))</f>
        <v>0</v>
      </c>
      <c r="E898" s="3">
        <v>8000</v>
      </c>
      <c r="F898" s="4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104"/>
        <v>40</v>
      </c>
      <c r="Q898">
        <f t="shared" si="105"/>
        <v>44.44</v>
      </c>
      <c r="R898" t="s">
        <v>8323</v>
      </c>
      <c r="S898" t="s">
        <v>8327</v>
      </c>
      <c r="T898" s="13">
        <f t="shared" si="106"/>
        <v>42218.872986111113</v>
      </c>
      <c r="U898" s="13">
        <f t="shared" si="107"/>
        <v>42244.166666666672</v>
      </c>
      <c r="V898">
        <f t="shared" si="108"/>
        <v>2015</v>
      </c>
      <c r="W898" t="str">
        <f t="shared" si="109"/>
        <v>indie rock</v>
      </c>
      <c r="X898" t="str">
        <f t="shared" si="110"/>
        <v>UnderFunded</v>
      </c>
      <c r="Y898" s="12" t="b">
        <f t="shared" si="111"/>
        <v>0</v>
      </c>
    </row>
    <row r="899" spans="1:25" ht="43.2" hidden="1">
      <c r="A899">
        <v>897</v>
      </c>
      <c r="B899" s="1" t="s">
        <v>898</v>
      </c>
      <c r="C899" s="1" t="s">
        <v>5007</v>
      </c>
      <c r="D899" s="21" t="b" cm="1">
        <f t="array" ref="D899">IF(OR(ISNUMBER(SEARCH({" COMEDY "," fun "," laugh ","hilarious"}," "&amp;B899:C899&amp;" "))),"Comedy",IF(OR(ISNUMBER(SEARCH({" sad "," thriller "," crime"," murder "," dark "," revenge "}," "&amp;B899:C899&amp;" "))),"thriller",IF(OR(ISNUMBER(SEARCH({" strange "," evil "," horror "," dark "," strange"}," "&amp;B899:C899&amp;" "))),"horror",IF(OR(ISNUMBER(SEARCH({" food "," kitchen "," yummy "," gourmet "," dining","bbq"}," "&amp;B899:C899&amp;" "))),"food"))))</f>
        <v>0</v>
      </c>
      <c r="E899" s="3">
        <v>3000</v>
      </c>
      <c r="F899" s="4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112">IFERROR(ROUND((F899/E899)*100,0),0)</f>
        <v>0</v>
      </c>
      <c r="Q899">
        <f t="shared" ref="Q899:Q962" si="113">IFERROR(ROUND(F899/M899,2),0)</f>
        <v>0</v>
      </c>
      <c r="R899" t="s">
        <v>8323</v>
      </c>
      <c r="S899" t="s">
        <v>8327</v>
      </c>
      <c r="T899" s="13">
        <f t="shared" ref="T899:T962" si="114">(((K899/60)/60)/24)+DATE(1970,1,1)</f>
        <v>41211.688750000001</v>
      </c>
      <c r="U899" s="13">
        <f t="shared" ref="U899:U962" si="115">(((J899/60)/60)/24)+DATE(1970,1,1)</f>
        <v>41241.730416666665</v>
      </c>
      <c r="V899">
        <f t="shared" ref="V899:V962" si="116">YEAR(T899)</f>
        <v>2012</v>
      </c>
      <c r="W899" t="str">
        <f t="shared" ref="W899:W962" si="117">IF(OR(S899="musical","space"),"Musical and Spaces",S899)</f>
        <v>indie rock</v>
      </c>
      <c r="X899" t="str">
        <f t="shared" ref="X899:X962" si="118">IF(P899-100&gt;0,"ExceededGoal","UnderFunded")</f>
        <v>UnderFunded</v>
      </c>
      <c r="Y899" s="12" t="b">
        <f t="shared" ref="Y899:Y962" si="119">IFERROR(IF(R899="theater",ROUND(F899/M899,2)),0)</f>
        <v>0</v>
      </c>
    </row>
    <row r="900" spans="1:25" ht="43.2" hidden="1">
      <c r="A900">
        <v>898</v>
      </c>
      <c r="B900" s="1" t="s">
        <v>899</v>
      </c>
      <c r="C900" s="1" t="s">
        <v>5008</v>
      </c>
      <c r="D900" s="21" t="b" cm="1">
        <f t="array" ref="D900">IF(OR(ISNUMBER(SEARCH({" COMEDY "," fun "," laugh ","hilarious"}," "&amp;B900:C900&amp;" "))),"Comedy",IF(OR(ISNUMBER(SEARCH({" sad "," thriller "," crime"," murder "," dark "," revenge "}," "&amp;B900:C900&amp;" "))),"thriller",IF(OR(ISNUMBER(SEARCH({" strange "," evil "," horror "," dark "," strange"}," "&amp;B900:C900&amp;" "))),"horror",IF(OR(ISNUMBER(SEARCH({" food "," kitchen "," yummy "," gourmet "," dining","bbq"}," "&amp;B900:C900&amp;" "))),"food"))))</f>
        <v>0</v>
      </c>
      <c r="E900" s="3">
        <v>2500</v>
      </c>
      <c r="F900" s="4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112"/>
        <v>3</v>
      </c>
      <c r="Q900">
        <f t="shared" si="113"/>
        <v>35</v>
      </c>
      <c r="R900" t="s">
        <v>8323</v>
      </c>
      <c r="S900" t="s">
        <v>8327</v>
      </c>
      <c r="T900" s="13">
        <f t="shared" si="114"/>
        <v>40878.758217592593</v>
      </c>
      <c r="U900" s="13">
        <f t="shared" si="115"/>
        <v>40923.758217592593</v>
      </c>
      <c r="V900">
        <f t="shared" si="116"/>
        <v>2011</v>
      </c>
      <c r="W900" t="str">
        <f t="shared" si="117"/>
        <v>indie rock</v>
      </c>
      <c r="X900" t="str">
        <f t="shared" si="118"/>
        <v>UnderFunded</v>
      </c>
      <c r="Y900" s="12" t="b">
        <f t="shared" si="119"/>
        <v>0</v>
      </c>
    </row>
    <row r="901" spans="1:25" ht="43.2" hidden="1">
      <c r="A901">
        <v>899</v>
      </c>
      <c r="B901" s="1" t="s">
        <v>900</v>
      </c>
      <c r="C901" s="1" t="s">
        <v>5009</v>
      </c>
      <c r="D901" s="21" t="b" cm="1">
        <f t="array" ref="D901">IF(OR(ISNUMBER(SEARCH({" COMEDY "," fun "," laugh ","hilarious"}," "&amp;B901:C901&amp;" "))),"Comedy",IF(OR(ISNUMBER(SEARCH({" sad "," thriller "," crime"," murder "," dark "," revenge "}," "&amp;B901:C901&amp;" "))),"thriller",IF(OR(ISNUMBER(SEARCH({" strange "," evil "," horror "," dark "," strange"}," "&amp;B901:C901&amp;" "))),"horror",IF(OR(ISNUMBER(SEARCH({" food "," kitchen "," yummy "," gourmet "," dining","bbq"}," "&amp;B901:C901&amp;" "))),"food"))))</f>
        <v>0</v>
      </c>
      <c r="E901" s="3">
        <v>750</v>
      </c>
      <c r="F901" s="4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112"/>
        <v>37</v>
      </c>
      <c r="Q901">
        <f t="shared" si="113"/>
        <v>35</v>
      </c>
      <c r="R901" t="s">
        <v>8323</v>
      </c>
      <c r="S901" t="s">
        <v>8327</v>
      </c>
      <c r="T901" s="13">
        <f t="shared" si="114"/>
        <v>40646.099097222221</v>
      </c>
      <c r="U901" s="13">
        <f t="shared" si="115"/>
        <v>40691.099097222221</v>
      </c>
      <c r="V901">
        <f t="shared" si="116"/>
        <v>2011</v>
      </c>
      <c r="W901" t="str">
        <f t="shared" si="117"/>
        <v>indie rock</v>
      </c>
      <c r="X901" t="str">
        <f t="shared" si="118"/>
        <v>UnderFunded</v>
      </c>
      <c r="Y901" s="12" t="b">
        <f t="shared" si="119"/>
        <v>0</v>
      </c>
    </row>
    <row r="902" spans="1:25" ht="28.8" hidden="1">
      <c r="A902">
        <v>900</v>
      </c>
      <c r="B902" s="1" t="s">
        <v>901</v>
      </c>
      <c r="C902" s="1" t="s">
        <v>5010</v>
      </c>
      <c r="D902" s="21" t="b" cm="1">
        <f t="array" ref="D902">IF(OR(ISNUMBER(SEARCH({" COMEDY "," fun "," laugh ","hilarious"}," "&amp;B902:C902&amp;" "))),"Comedy",IF(OR(ISNUMBER(SEARCH({" sad "," thriller "," crime"," murder "," dark "," revenge "}," "&amp;B902:C902&amp;" "))),"thriller",IF(OR(ISNUMBER(SEARCH({" strange "," evil "," horror "," dark "," strange"}," "&amp;B902:C902&amp;" "))),"horror",IF(OR(ISNUMBER(SEARCH({" food "," kitchen "," yummy "," gourmet "," dining","bbq"}," "&amp;B902:C902&amp;" "))),"food"))))</f>
        <v>0</v>
      </c>
      <c r="E902" s="3">
        <v>5000</v>
      </c>
      <c r="F902" s="4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112"/>
        <v>0</v>
      </c>
      <c r="Q902">
        <f t="shared" si="113"/>
        <v>10.5</v>
      </c>
      <c r="R902" t="s">
        <v>8323</v>
      </c>
      <c r="S902" t="s">
        <v>8326</v>
      </c>
      <c r="T902" s="13">
        <f t="shared" si="114"/>
        <v>42429.84956018519</v>
      </c>
      <c r="U902" s="13">
        <f t="shared" si="115"/>
        <v>42459.807893518519</v>
      </c>
      <c r="V902">
        <f t="shared" si="116"/>
        <v>2016</v>
      </c>
      <c r="W902" t="str">
        <f t="shared" si="117"/>
        <v>jazz</v>
      </c>
      <c r="X902" t="str">
        <f t="shared" si="118"/>
        <v>UnderFunded</v>
      </c>
      <c r="Y902" s="12" t="b">
        <f t="shared" si="119"/>
        <v>0</v>
      </c>
    </row>
    <row r="903" spans="1:25" ht="57.6" hidden="1">
      <c r="A903">
        <v>901</v>
      </c>
      <c r="B903" s="1" t="s">
        <v>902</v>
      </c>
      <c r="C903" s="1" t="s">
        <v>5011</v>
      </c>
      <c r="D903" s="21" t="b" cm="1">
        <f t="array" ref="D903">IF(OR(ISNUMBER(SEARCH({" COMEDY "," fun "," laugh ","hilarious"}," "&amp;B903:C903&amp;" "))),"Comedy",IF(OR(ISNUMBER(SEARCH({" sad "," thriller "," crime"," murder "," dark "," revenge "}," "&amp;B903:C903&amp;" "))),"thriller",IF(OR(ISNUMBER(SEARCH({" strange "," evil "," horror "," dark "," strange"}," "&amp;B903:C903&amp;" "))),"horror",IF(OR(ISNUMBER(SEARCH({" food "," kitchen "," yummy "," gourmet "," dining","bbq"}," "&amp;B903:C903&amp;" "))),"food"))))</f>
        <v>0</v>
      </c>
      <c r="E903" s="3">
        <v>6500</v>
      </c>
      <c r="F903" s="4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112"/>
        <v>0</v>
      </c>
      <c r="Q903">
        <f t="shared" si="113"/>
        <v>0</v>
      </c>
      <c r="R903" t="s">
        <v>8323</v>
      </c>
      <c r="S903" t="s">
        <v>8326</v>
      </c>
      <c r="T903" s="13">
        <f t="shared" si="114"/>
        <v>40291.81150462963</v>
      </c>
      <c r="U903" s="13">
        <f t="shared" si="115"/>
        <v>40337.799305555556</v>
      </c>
      <c r="V903">
        <f t="shared" si="116"/>
        <v>2010</v>
      </c>
      <c r="W903" t="str">
        <f t="shared" si="117"/>
        <v>jazz</v>
      </c>
      <c r="X903" t="str">
        <f t="shared" si="118"/>
        <v>UnderFunded</v>
      </c>
      <c r="Y903" s="12" t="b">
        <f t="shared" si="119"/>
        <v>0</v>
      </c>
    </row>
    <row r="904" spans="1:25" ht="57.6" hidden="1">
      <c r="A904">
        <v>902</v>
      </c>
      <c r="B904" s="1" t="s">
        <v>903</v>
      </c>
      <c r="C904" s="1" t="s">
        <v>5012</v>
      </c>
      <c r="D904" s="21" t="b" cm="1">
        <f t="array" ref="D904">IF(OR(ISNUMBER(SEARCH({" COMEDY "," fun "," laugh ","hilarious"}," "&amp;B904:C904&amp;" "))),"Comedy",IF(OR(ISNUMBER(SEARCH({" sad "," thriller "," crime"," murder "," dark "," revenge "}," "&amp;B904:C904&amp;" "))),"thriller",IF(OR(ISNUMBER(SEARCH({" strange "," evil "," horror "," dark "," strange"}," "&amp;B904:C904&amp;" "))),"horror",IF(OR(ISNUMBER(SEARCH({" food "," kitchen "," yummy "," gourmet "," dining","bbq"}," "&amp;B904:C904&amp;" "))),"food"))))</f>
        <v>0</v>
      </c>
      <c r="E904" s="3">
        <v>30000</v>
      </c>
      <c r="F904" s="4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112"/>
        <v>0</v>
      </c>
      <c r="Q904">
        <f t="shared" si="113"/>
        <v>30</v>
      </c>
      <c r="R904" t="s">
        <v>8323</v>
      </c>
      <c r="S904" t="s">
        <v>8326</v>
      </c>
      <c r="T904" s="13">
        <f t="shared" si="114"/>
        <v>41829.965532407405</v>
      </c>
      <c r="U904" s="13">
        <f t="shared" si="115"/>
        <v>41881.645833333336</v>
      </c>
      <c r="V904">
        <f t="shared" si="116"/>
        <v>2014</v>
      </c>
      <c r="W904" t="str">
        <f t="shared" si="117"/>
        <v>jazz</v>
      </c>
      <c r="X904" t="str">
        <f t="shared" si="118"/>
        <v>UnderFunded</v>
      </c>
      <c r="Y904" s="12" t="b">
        <f t="shared" si="119"/>
        <v>0</v>
      </c>
    </row>
    <row r="905" spans="1:25" ht="43.2" hidden="1">
      <c r="A905">
        <v>903</v>
      </c>
      <c r="B905" s="1" t="s">
        <v>904</v>
      </c>
      <c r="C905" s="1" t="s">
        <v>5013</v>
      </c>
      <c r="D905" s="21" t="b" cm="1">
        <f t="array" ref="D905">IF(OR(ISNUMBER(SEARCH({" COMEDY "," fun "," laugh ","hilarious"}," "&amp;B905:C905&amp;" "))),"Comedy",IF(OR(ISNUMBER(SEARCH({" sad "," thriller "," crime"," murder "," dark "," revenge "}," "&amp;B905:C905&amp;" "))),"thriller",IF(OR(ISNUMBER(SEARCH({" strange "," evil "," horror "," dark "," strange"}," "&amp;B905:C905&amp;" "))),"horror",IF(OR(ISNUMBER(SEARCH({" food "," kitchen "," yummy "," gourmet "," dining","bbq"}," "&amp;B905:C905&amp;" "))),"food"))))</f>
        <v>0</v>
      </c>
      <c r="E905" s="3">
        <v>5000</v>
      </c>
      <c r="F905" s="4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112"/>
        <v>3</v>
      </c>
      <c r="Q905">
        <f t="shared" si="113"/>
        <v>40</v>
      </c>
      <c r="R905" t="s">
        <v>8323</v>
      </c>
      <c r="S905" t="s">
        <v>8326</v>
      </c>
      <c r="T905" s="13">
        <f t="shared" si="114"/>
        <v>41149.796064814815</v>
      </c>
      <c r="U905" s="13">
        <f t="shared" si="115"/>
        <v>41175.100694444445</v>
      </c>
      <c r="V905">
        <f t="shared" si="116"/>
        <v>2012</v>
      </c>
      <c r="W905" t="str">
        <f t="shared" si="117"/>
        <v>jazz</v>
      </c>
      <c r="X905" t="str">
        <f t="shared" si="118"/>
        <v>UnderFunded</v>
      </c>
      <c r="Y905" s="12" t="b">
        <f t="shared" si="119"/>
        <v>0</v>
      </c>
    </row>
    <row r="906" spans="1:25" ht="43.2" hidden="1">
      <c r="A906">
        <v>904</v>
      </c>
      <c r="B906" s="1" t="s">
        <v>905</v>
      </c>
      <c r="C906" s="1" t="s">
        <v>5014</v>
      </c>
      <c r="D906" s="21" t="str" cm="1">
        <f t="array" ref="D906">IF(OR(ISNUMBER(SEARCH({" COMEDY "," fun "," laugh ","hilarious"}," "&amp;B906:C906&amp;" "))),"Comedy",IF(OR(ISNUMBER(SEARCH({" sad "," thriller "," crime"," murder "," dark "," revenge "}," "&amp;B906:C906&amp;" "))),"thriller",IF(OR(ISNUMBER(SEARCH({" strange "," evil "," horror "," dark "," strange"}," "&amp;B906:C906&amp;" "))),"horror",IF(OR(ISNUMBER(SEARCH({" food "," kitchen "," yummy "," gourmet "," dining","bbq"}," "&amp;B906:C906&amp;" "))),"food"))))</f>
        <v>Comedy</v>
      </c>
      <c r="E906" s="3">
        <v>50000</v>
      </c>
      <c r="F906" s="4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112"/>
        <v>0</v>
      </c>
      <c r="Q906">
        <f t="shared" si="113"/>
        <v>50.33</v>
      </c>
      <c r="R906" t="s">
        <v>8323</v>
      </c>
      <c r="S906" t="s">
        <v>8326</v>
      </c>
      <c r="T906" s="13">
        <f t="shared" si="114"/>
        <v>42342.080289351856</v>
      </c>
      <c r="U906" s="13">
        <f t="shared" si="115"/>
        <v>42372.080289351856</v>
      </c>
      <c r="V906">
        <f t="shared" si="116"/>
        <v>2015</v>
      </c>
      <c r="W906" t="str">
        <f t="shared" si="117"/>
        <v>jazz</v>
      </c>
      <c r="X906" t="str">
        <f t="shared" si="118"/>
        <v>UnderFunded</v>
      </c>
      <c r="Y906" s="12" t="b">
        <f t="shared" si="119"/>
        <v>0</v>
      </c>
    </row>
    <row r="907" spans="1:25" ht="43.2" hidden="1">
      <c r="A907">
        <v>905</v>
      </c>
      <c r="B907" s="1" t="s">
        <v>906</v>
      </c>
      <c r="C907" s="1" t="s">
        <v>5015</v>
      </c>
      <c r="D907" s="21" t="b" cm="1">
        <f t="array" ref="D907">IF(OR(ISNUMBER(SEARCH({" COMEDY "," fun "," laugh ","hilarious"}," "&amp;B907:C907&amp;" "))),"Comedy",IF(OR(ISNUMBER(SEARCH({" sad "," thriller "," crime"," murder "," dark "," revenge "}," "&amp;B907:C907&amp;" "))),"thriller",IF(OR(ISNUMBER(SEARCH({" strange "," evil "," horror "," dark "," strange"}," "&amp;B907:C907&amp;" "))),"horror",IF(OR(ISNUMBER(SEARCH({" food "," kitchen "," yummy "," gourmet "," dining","bbq"}," "&amp;B907:C907&amp;" "))),"food"))))</f>
        <v>0</v>
      </c>
      <c r="E907" s="3">
        <v>6500</v>
      </c>
      <c r="F907" s="4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112"/>
        <v>3</v>
      </c>
      <c r="Q907">
        <f t="shared" si="113"/>
        <v>32.67</v>
      </c>
      <c r="R907" t="s">
        <v>8323</v>
      </c>
      <c r="S907" t="s">
        <v>8326</v>
      </c>
      <c r="T907" s="13">
        <f t="shared" si="114"/>
        <v>40507.239884259259</v>
      </c>
      <c r="U907" s="13">
        <f t="shared" si="115"/>
        <v>40567.239884259259</v>
      </c>
      <c r="V907">
        <f t="shared" si="116"/>
        <v>2010</v>
      </c>
      <c r="W907" t="str">
        <f t="shared" si="117"/>
        <v>jazz</v>
      </c>
      <c r="X907" t="str">
        <f t="shared" si="118"/>
        <v>UnderFunded</v>
      </c>
      <c r="Y907" s="12" t="b">
        <f t="shared" si="119"/>
        <v>0</v>
      </c>
    </row>
    <row r="908" spans="1:25" ht="28.8" hidden="1">
      <c r="A908">
        <v>906</v>
      </c>
      <c r="B908" s="1" t="s">
        <v>907</v>
      </c>
      <c r="C908" s="1" t="s">
        <v>5016</v>
      </c>
      <c r="D908" s="21" t="b" cm="1">
        <f t="array" ref="D908">IF(OR(ISNUMBER(SEARCH({" COMEDY "," fun "," laugh ","hilarious"}," "&amp;B908:C908&amp;" "))),"Comedy",IF(OR(ISNUMBER(SEARCH({" sad "," thriller "," crime"," murder "," dark "," revenge "}," "&amp;B908:C908&amp;" "))),"thriller",IF(OR(ISNUMBER(SEARCH({" strange "," evil "," horror "," dark "," strange"}," "&amp;B908:C908&amp;" "))),"horror",IF(OR(ISNUMBER(SEARCH({" food "," kitchen "," yummy "," gourmet "," dining","bbq"}," "&amp;B908:C908&amp;" "))),"food"))))</f>
        <v>0</v>
      </c>
      <c r="E908" s="3">
        <v>15000</v>
      </c>
      <c r="F908" s="4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112"/>
        <v>0</v>
      </c>
      <c r="Q908">
        <f t="shared" si="113"/>
        <v>0</v>
      </c>
      <c r="R908" t="s">
        <v>8323</v>
      </c>
      <c r="S908" t="s">
        <v>8326</v>
      </c>
      <c r="T908" s="13">
        <f t="shared" si="114"/>
        <v>41681.189699074072</v>
      </c>
      <c r="U908" s="13">
        <f t="shared" si="115"/>
        <v>41711.148032407407</v>
      </c>
      <c r="V908">
        <f t="shared" si="116"/>
        <v>2014</v>
      </c>
      <c r="W908" t="str">
        <f t="shared" si="117"/>
        <v>jazz</v>
      </c>
      <c r="X908" t="str">
        <f t="shared" si="118"/>
        <v>UnderFunded</v>
      </c>
      <c r="Y908" s="12" t="b">
        <f t="shared" si="119"/>
        <v>0</v>
      </c>
    </row>
    <row r="909" spans="1:25" ht="28.8" hidden="1">
      <c r="A909">
        <v>907</v>
      </c>
      <c r="B909" s="1" t="s">
        <v>908</v>
      </c>
      <c r="C909" s="1" t="s">
        <v>5017</v>
      </c>
      <c r="D909" s="21" t="b" cm="1">
        <f t="array" ref="D909">IF(OR(ISNUMBER(SEARCH({" COMEDY "," fun "," laugh ","hilarious"}," "&amp;B909:C909&amp;" "))),"Comedy",IF(OR(ISNUMBER(SEARCH({" sad "," thriller "," crime"," murder "," dark "," revenge "}," "&amp;B909:C909&amp;" "))),"thriller",IF(OR(ISNUMBER(SEARCH({" strange "," evil "," horror "," dark "," strange"}," "&amp;B909:C909&amp;" "))),"horror",IF(OR(ISNUMBER(SEARCH({" food "," kitchen "," yummy "," gourmet "," dining","bbq"}," "&amp;B909:C909&amp;" "))),"food"))))</f>
        <v>0</v>
      </c>
      <c r="E909" s="3">
        <v>2900</v>
      </c>
      <c r="F909" s="4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112"/>
        <v>0</v>
      </c>
      <c r="Q909">
        <f t="shared" si="113"/>
        <v>0</v>
      </c>
      <c r="R909" t="s">
        <v>8323</v>
      </c>
      <c r="S909" t="s">
        <v>8326</v>
      </c>
      <c r="T909" s="13">
        <f t="shared" si="114"/>
        <v>40767.192395833335</v>
      </c>
      <c r="U909" s="13">
        <f t="shared" si="115"/>
        <v>40797.192395833335</v>
      </c>
      <c r="V909">
        <f t="shared" si="116"/>
        <v>2011</v>
      </c>
      <c r="W909" t="str">
        <f t="shared" si="117"/>
        <v>jazz</v>
      </c>
      <c r="X909" t="str">
        <f t="shared" si="118"/>
        <v>UnderFunded</v>
      </c>
      <c r="Y909" s="12" t="b">
        <f t="shared" si="119"/>
        <v>0</v>
      </c>
    </row>
    <row r="910" spans="1:25" ht="43.2" hidden="1">
      <c r="A910">
        <v>908</v>
      </c>
      <c r="B910" s="1" t="s">
        <v>909</v>
      </c>
      <c r="C910" s="1" t="s">
        <v>5018</v>
      </c>
      <c r="D910" s="21" t="b" cm="1">
        <f t="array" ref="D910">IF(OR(ISNUMBER(SEARCH({" COMEDY "," fun "," laugh ","hilarious"}," "&amp;B910:C910&amp;" "))),"Comedy",IF(OR(ISNUMBER(SEARCH({" sad "," thriller "," crime"," murder "," dark "," revenge "}," "&amp;B910:C910&amp;" "))),"thriller",IF(OR(ISNUMBER(SEARCH({" strange "," evil "," horror "," dark "," strange"}," "&amp;B910:C910&amp;" "))),"horror",IF(OR(ISNUMBER(SEARCH({" food "," kitchen "," yummy "," gourmet "," dining","bbq"}," "&amp;B910:C910&amp;" "))),"food"))))</f>
        <v>0</v>
      </c>
      <c r="E910" s="3">
        <v>2500</v>
      </c>
      <c r="F910" s="4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112"/>
        <v>0</v>
      </c>
      <c r="Q910">
        <f t="shared" si="113"/>
        <v>0</v>
      </c>
      <c r="R910" t="s">
        <v>8323</v>
      </c>
      <c r="S910" t="s">
        <v>8326</v>
      </c>
      <c r="T910" s="13">
        <f t="shared" si="114"/>
        <v>40340.801562499997</v>
      </c>
      <c r="U910" s="13">
        <f t="shared" si="115"/>
        <v>40386.207638888889</v>
      </c>
      <c r="V910">
        <f t="shared" si="116"/>
        <v>2010</v>
      </c>
      <c r="W910" t="str">
        <f t="shared" si="117"/>
        <v>jazz</v>
      </c>
      <c r="X910" t="str">
        <f t="shared" si="118"/>
        <v>UnderFunded</v>
      </c>
      <c r="Y910" s="12" t="b">
        <f t="shared" si="119"/>
        <v>0</v>
      </c>
    </row>
    <row r="911" spans="1:25" ht="57.6" hidden="1">
      <c r="A911">
        <v>909</v>
      </c>
      <c r="B911" s="1" t="s">
        <v>910</v>
      </c>
      <c r="C911" s="1" t="s">
        <v>5019</v>
      </c>
      <c r="D911" s="21" t="b" cm="1">
        <f t="array" ref="D911">IF(OR(ISNUMBER(SEARCH({" COMEDY "," fun "," laugh ","hilarious"}," "&amp;B911:C911&amp;" "))),"Comedy",IF(OR(ISNUMBER(SEARCH({" sad "," thriller "," crime"," murder "," dark "," revenge "}," "&amp;B911:C911&amp;" "))),"thriller",IF(OR(ISNUMBER(SEARCH({" strange "," evil "," horror "," dark "," strange"}," "&amp;B911:C911&amp;" "))),"horror",IF(OR(ISNUMBER(SEARCH({" food "," kitchen "," yummy "," gourmet "," dining","bbq"}," "&amp;B911:C911&amp;" "))),"food"))))</f>
        <v>0</v>
      </c>
      <c r="E911" s="3">
        <v>16000</v>
      </c>
      <c r="F911" s="4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112"/>
        <v>3</v>
      </c>
      <c r="Q911">
        <f t="shared" si="113"/>
        <v>65</v>
      </c>
      <c r="R911" t="s">
        <v>8323</v>
      </c>
      <c r="S911" t="s">
        <v>8326</v>
      </c>
      <c r="T911" s="13">
        <f t="shared" si="114"/>
        <v>41081.69027777778</v>
      </c>
      <c r="U911" s="13">
        <f t="shared" si="115"/>
        <v>41113.166666666664</v>
      </c>
      <c r="V911">
        <f t="shared" si="116"/>
        <v>2012</v>
      </c>
      <c r="W911" t="str">
        <f t="shared" si="117"/>
        <v>jazz</v>
      </c>
      <c r="X911" t="str">
        <f t="shared" si="118"/>
        <v>UnderFunded</v>
      </c>
      <c r="Y911" s="12" t="b">
        <f t="shared" si="119"/>
        <v>0</v>
      </c>
    </row>
    <row r="912" spans="1:25" ht="43.2" hidden="1">
      <c r="A912">
        <v>910</v>
      </c>
      <c r="B912" s="1" t="s">
        <v>911</v>
      </c>
      <c r="C912" s="1" t="s">
        <v>5020</v>
      </c>
      <c r="D912" s="21" t="b" cm="1">
        <f t="array" ref="D912">IF(OR(ISNUMBER(SEARCH({" COMEDY "," fun "," laugh ","hilarious"}," "&amp;B912:C912&amp;" "))),"Comedy",IF(OR(ISNUMBER(SEARCH({" sad "," thriller "," crime"," murder "," dark "," revenge "}," "&amp;B912:C912&amp;" "))),"thriller",IF(OR(ISNUMBER(SEARCH({" strange "," evil "," horror "," dark "," strange"}," "&amp;B912:C912&amp;" "))),"horror",IF(OR(ISNUMBER(SEARCH({" food "," kitchen "," yummy "," gourmet "," dining","bbq"}," "&amp;B912:C912&amp;" "))),"food"))))</f>
        <v>0</v>
      </c>
      <c r="E912" s="3">
        <v>550</v>
      </c>
      <c r="F912" s="4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112"/>
        <v>22</v>
      </c>
      <c r="Q912">
        <f t="shared" si="113"/>
        <v>24.6</v>
      </c>
      <c r="R912" t="s">
        <v>8323</v>
      </c>
      <c r="S912" t="s">
        <v>8326</v>
      </c>
      <c r="T912" s="13">
        <f t="shared" si="114"/>
        <v>42737.545358796298</v>
      </c>
      <c r="U912" s="13">
        <f t="shared" si="115"/>
        <v>42797.545358796298</v>
      </c>
      <c r="V912">
        <f t="shared" si="116"/>
        <v>2017</v>
      </c>
      <c r="W912" t="str">
        <f t="shared" si="117"/>
        <v>jazz</v>
      </c>
      <c r="X912" t="str">
        <f t="shared" si="118"/>
        <v>UnderFunded</v>
      </c>
      <c r="Y912" s="12" t="b">
        <f t="shared" si="119"/>
        <v>0</v>
      </c>
    </row>
    <row r="913" spans="1:25" ht="43.2" hidden="1">
      <c r="A913">
        <v>911</v>
      </c>
      <c r="B913" s="1" t="s">
        <v>912</v>
      </c>
      <c r="C913" s="1" t="s">
        <v>5021</v>
      </c>
      <c r="D913" s="21" t="b" cm="1">
        <f t="array" ref="D913">IF(OR(ISNUMBER(SEARCH({" COMEDY "," fun "," laugh ","hilarious"}," "&amp;B913:C913&amp;" "))),"Comedy",IF(OR(ISNUMBER(SEARCH({" sad "," thriller "," crime"," murder "," dark "," revenge "}," "&amp;B913:C913&amp;" "))),"thriller",IF(OR(ISNUMBER(SEARCH({" strange "," evil "," horror "," dark "," strange"}," "&amp;B913:C913&amp;" "))),"horror",IF(OR(ISNUMBER(SEARCH({" food "," kitchen "," yummy "," gourmet "," dining","bbq"}," "&amp;B913:C913&amp;" "))),"food"))))</f>
        <v>0</v>
      </c>
      <c r="E913" s="3">
        <v>100000</v>
      </c>
      <c r="F913" s="4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112"/>
        <v>0</v>
      </c>
      <c r="Q913">
        <f t="shared" si="113"/>
        <v>0</v>
      </c>
      <c r="R913" t="s">
        <v>8323</v>
      </c>
      <c r="S913" t="s">
        <v>8326</v>
      </c>
      <c r="T913" s="13">
        <f t="shared" si="114"/>
        <v>41642.005150462966</v>
      </c>
      <c r="U913" s="13">
        <f t="shared" si="115"/>
        <v>41663.005150462966</v>
      </c>
      <c r="V913">
        <f t="shared" si="116"/>
        <v>2014</v>
      </c>
      <c r="W913" t="str">
        <f t="shared" si="117"/>
        <v>jazz</v>
      </c>
      <c r="X913" t="str">
        <f t="shared" si="118"/>
        <v>UnderFunded</v>
      </c>
      <c r="Y913" s="12" t="b">
        <f t="shared" si="119"/>
        <v>0</v>
      </c>
    </row>
    <row r="914" spans="1:25" ht="43.2" hidden="1">
      <c r="A914">
        <v>912</v>
      </c>
      <c r="B914" s="1" t="s">
        <v>913</v>
      </c>
      <c r="C914" s="1" t="s">
        <v>5022</v>
      </c>
      <c r="D914" s="21" t="b" cm="1">
        <f t="array" ref="D914">IF(OR(ISNUMBER(SEARCH({" COMEDY "," fun "," laugh ","hilarious"}," "&amp;B914:C914&amp;" "))),"Comedy",IF(OR(ISNUMBER(SEARCH({" sad "," thriller "," crime"," murder "," dark "," revenge "}," "&amp;B914:C914&amp;" "))),"thriller",IF(OR(ISNUMBER(SEARCH({" strange "," evil "," horror "," dark "," strange"}," "&amp;B914:C914&amp;" "))),"horror",IF(OR(ISNUMBER(SEARCH({" food "," kitchen "," yummy "," gourmet "," dining","bbq"}," "&amp;B914:C914&amp;" "))),"food"))))</f>
        <v>0</v>
      </c>
      <c r="E914" s="3">
        <v>3500</v>
      </c>
      <c r="F914" s="4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112"/>
        <v>1</v>
      </c>
      <c r="Q914">
        <f t="shared" si="113"/>
        <v>15</v>
      </c>
      <c r="R914" t="s">
        <v>8323</v>
      </c>
      <c r="S914" t="s">
        <v>8326</v>
      </c>
      <c r="T914" s="13">
        <f t="shared" si="114"/>
        <v>41194.109340277777</v>
      </c>
      <c r="U914" s="13">
        <f t="shared" si="115"/>
        <v>41254.151006944441</v>
      </c>
      <c r="V914">
        <f t="shared" si="116"/>
        <v>2012</v>
      </c>
      <c r="W914" t="str">
        <f t="shared" si="117"/>
        <v>jazz</v>
      </c>
      <c r="X914" t="str">
        <f t="shared" si="118"/>
        <v>UnderFunded</v>
      </c>
      <c r="Y914" s="12" t="b">
        <f t="shared" si="119"/>
        <v>0</v>
      </c>
    </row>
    <row r="915" spans="1:25" ht="43.2" hidden="1">
      <c r="A915">
        <v>913</v>
      </c>
      <c r="B915" s="1" t="s">
        <v>914</v>
      </c>
      <c r="C915" s="1" t="s">
        <v>5023</v>
      </c>
      <c r="D915" s="21" t="b" cm="1">
        <f t="array" ref="D915">IF(OR(ISNUMBER(SEARCH({" COMEDY "," fun "," laugh ","hilarious"}," "&amp;B915:C915&amp;" "))),"Comedy",IF(OR(ISNUMBER(SEARCH({" sad "," thriller "," crime"," murder "," dark "," revenge "}," "&amp;B915:C915&amp;" "))),"thriller",IF(OR(ISNUMBER(SEARCH({" strange "," evil "," horror "," dark "," strange"}," "&amp;B915:C915&amp;" "))),"horror",IF(OR(ISNUMBER(SEARCH({" food "," kitchen "," yummy "," gourmet "," dining","bbq"}," "&amp;B915:C915&amp;" "))),"food"))))</f>
        <v>0</v>
      </c>
      <c r="E915" s="3">
        <v>30000</v>
      </c>
      <c r="F915" s="4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112"/>
        <v>7</v>
      </c>
      <c r="Q915">
        <f t="shared" si="113"/>
        <v>82.58</v>
      </c>
      <c r="R915" t="s">
        <v>8323</v>
      </c>
      <c r="S915" t="s">
        <v>8326</v>
      </c>
      <c r="T915" s="13">
        <f t="shared" si="114"/>
        <v>41004.139108796298</v>
      </c>
      <c r="U915" s="13">
        <f t="shared" si="115"/>
        <v>41034.139108796298</v>
      </c>
      <c r="V915">
        <f t="shared" si="116"/>
        <v>2012</v>
      </c>
      <c r="W915" t="str">
        <f t="shared" si="117"/>
        <v>jazz</v>
      </c>
      <c r="X915" t="str">
        <f t="shared" si="118"/>
        <v>UnderFunded</v>
      </c>
      <c r="Y915" s="12" t="b">
        <f t="shared" si="119"/>
        <v>0</v>
      </c>
    </row>
    <row r="916" spans="1:25" ht="43.2" hidden="1">
      <c r="A916">
        <v>914</v>
      </c>
      <c r="B916" s="1" t="s">
        <v>915</v>
      </c>
      <c r="C916" s="1" t="s">
        <v>5024</v>
      </c>
      <c r="D916" s="21" t="b" cm="1">
        <f t="array" ref="D916">IF(OR(ISNUMBER(SEARCH({" COMEDY "," fun "," laugh ","hilarious"}," "&amp;B916:C916&amp;" "))),"Comedy",IF(OR(ISNUMBER(SEARCH({" sad "," thriller "," crime"," murder "," dark "," revenge "}," "&amp;B916:C916&amp;" "))),"thriller",IF(OR(ISNUMBER(SEARCH({" strange "," evil "," horror "," dark "," strange"}," "&amp;B916:C916&amp;" "))),"horror",IF(OR(ISNUMBER(SEARCH({" food "," kitchen "," yummy "," gourmet "," dining","bbq"}," "&amp;B916:C916&amp;" "))),"food"))))</f>
        <v>0</v>
      </c>
      <c r="E916" s="3">
        <v>1500</v>
      </c>
      <c r="F916" s="4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112"/>
        <v>0</v>
      </c>
      <c r="Q916">
        <f t="shared" si="113"/>
        <v>0</v>
      </c>
      <c r="R916" t="s">
        <v>8323</v>
      </c>
      <c r="S916" t="s">
        <v>8326</v>
      </c>
      <c r="T916" s="13">
        <f t="shared" si="114"/>
        <v>41116.763275462967</v>
      </c>
      <c r="U916" s="13">
        <f t="shared" si="115"/>
        <v>41146.763275462967</v>
      </c>
      <c r="V916">
        <f t="shared" si="116"/>
        <v>2012</v>
      </c>
      <c r="W916" t="str">
        <f t="shared" si="117"/>
        <v>jazz</v>
      </c>
      <c r="X916" t="str">
        <f t="shared" si="118"/>
        <v>UnderFunded</v>
      </c>
      <c r="Y916" s="12" t="b">
        <f t="shared" si="119"/>
        <v>0</v>
      </c>
    </row>
    <row r="917" spans="1:25" ht="43.2" hidden="1">
      <c r="A917">
        <v>915</v>
      </c>
      <c r="B917" s="1" t="s">
        <v>916</v>
      </c>
      <c r="C917" s="1" t="s">
        <v>5025</v>
      </c>
      <c r="D917" s="21" t="b" cm="1">
        <f t="array" ref="D917">IF(OR(ISNUMBER(SEARCH({" COMEDY "," fun "," laugh ","hilarious"}," "&amp;B917:C917&amp;" "))),"Comedy",IF(OR(ISNUMBER(SEARCH({" sad "," thriller "," crime"," murder "," dark "," revenge "}," "&amp;B917:C917&amp;" "))),"thriller",IF(OR(ISNUMBER(SEARCH({" strange "," evil "," horror "," dark "," strange"}," "&amp;B917:C917&amp;" "))),"horror",IF(OR(ISNUMBER(SEARCH({" food "," kitchen "," yummy "," gourmet "," dining","bbq"}," "&amp;B917:C917&amp;" "))),"food"))))</f>
        <v>0</v>
      </c>
      <c r="E917" s="3">
        <v>6500</v>
      </c>
      <c r="F917" s="4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112"/>
        <v>6</v>
      </c>
      <c r="Q917">
        <f t="shared" si="113"/>
        <v>41.67</v>
      </c>
      <c r="R917" t="s">
        <v>8323</v>
      </c>
      <c r="S917" t="s">
        <v>8326</v>
      </c>
      <c r="T917" s="13">
        <f t="shared" si="114"/>
        <v>40937.679560185185</v>
      </c>
      <c r="U917" s="13">
        <f t="shared" si="115"/>
        <v>40969.207638888889</v>
      </c>
      <c r="V917">
        <f t="shared" si="116"/>
        <v>2012</v>
      </c>
      <c r="W917" t="str">
        <f t="shared" si="117"/>
        <v>jazz</v>
      </c>
      <c r="X917" t="str">
        <f t="shared" si="118"/>
        <v>UnderFunded</v>
      </c>
      <c r="Y917" s="12" t="b">
        <f t="shared" si="119"/>
        <v>0</v>
      </c>
    </row>
    <row r="918" spans="1:25" ht="43.2" hidden="1">
      <c r="A918">
        <v>916</v>
      </c>
      <c r="B918" s="1" t="s">
        <v>917</v>
      </c>
      <c r="C918" s="1" t="s">
        <v>5026</v>
      </c>
      <c r="D918" s="21" t="b" cm="1">
        <f t="array" ref="D918">IF(OR(ISNUMBER(SEARCH({" COMEDY "," fun "," laugh ","hilarious"}," "&amp;B918:C918&amp;" "))),"Comedy",IF(OR(ISNUMBER(SEARCH({" sad "," thriller "," crime"," murder "," dark "," revenge "}," "&amp;B918:C918&amp;" "))),"thriller",IF(OR(ISNUMBER(SEARCH({" strange "," evil "," horror "," dark "," strange"}," "&amp;B918:C918&amp;" "))),"horror",IF(OR(ISNUMBER(SEARCH({" food "," kitchen "," yummy "," gourmet "," dining","bbq"}," "&amp;B918:C918&amp;" "))),"food"))))</f>
        <v>0</v>
      </c>
      <c r="E918" s="3">
        <v>3300</v>
      </c>
      <c r="F918" s="4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112"/>
        <v>0</v>
      </c>
      <c r="Q918">
        <f t="shared" si="113"/>
        <v>0</v>
      </c>
      <c r="R918" t="s">
        <v>8323</v>
      </c>
      <c r="S918" t="s">
        <v>8326</v>
      </c>
      <c r="T918" s="13">
        <f t="shared" si="114"/>
        <v>40434.853402777779</v>
      </c>
      <c r="U918" s="13">
        <f t="shared" si="115"/>
        <v>40473.208333333336</v>
      </c>
      <c r="V918">
        <f t="shared" si="116"/>
        <v>2010</v>
      </c>
      <c r="W918" t="str">
        <f t="shared" si="117"/>
        <v>jazz</v>
      </c>
      <c r="X918" t="str">
        <f t="shared" si="118"/>
        <v>UnderFunded</v>
      </c>
      <c r="Y918" s="12" t="b">
        <f t="shared" si="119"/>
        <v>0</v>
      </c>
    </row>
    <row r="919" spans="1:25" ht="43.2" hidden="1">
      <c r="A919">
        <v>917</v>
      </c>
      <c r="B919" s="1" t="s">
        <v>918</v>
      </c>
      <c r="C919" s="1" t="s">
        <v>5027</v>
      </c>
      <c r="D919" s="21" t="b" cm="1">
        <f t="array" ref="D919">IF(OR(ISNUMBER(SEARCH({" COMEDY "," fun "," laugh ","hilarious"}," "&amp;B919:C919&amp;" "))),"Comedy",IF(OR(ISNUMBER(SEARCH({" sad "," thriller "," crime"," murder "," dark "," revenge "}," "&amp;B919:C919&amp;" "))),"thriller",IF(OR(ISNUMBER(SEARCH({" strange "," evil "," horror "," dark "," strange"}," "&amp;B919:C919&amp;" "))),"horror",IF(OR(ISNUMBER(SEARCH({" food "," kitchen "," yummy "," gourmet "," dining","bbq"}," "&amp;B919:C919&amp;" "))),"food"))))</f>
        <v>0</v>
      </c>
      <c r="E919" s="3">
        <v>5000</v>
      </c>
      <c r="F919" s="4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112"/>
        <v>1</v>
      </c>
      <c r="Q919">
        <f t="shared" si="113"/>
        <v>30</v>
      </c>
      <c r="R919" t="s">
        <v>8323</v>
      </c>
      <c r="S919" t="s">
        <v>8326</v>
      </c>
      <c r="T919" s="13">
        <f t="shared" si="114"/>
        <v>41802.94363425926</v>
      </c>
      <c r="U919" s="13">
        <f t="shared" si="115"/>
        <v>41834.104166666664</v>
      </c>
      <c r="V919">
        <f t="shared" si="116"/>
        <v>2014</v>
      </c>
      <c r="W919" t="str">
        <f t="shared" si="117"/>
        <v>jazz</v>
      </c>
      <c r="X919" t="str">
        <f t="shared" si="118"/>
        <v>UnderFunded</v>
      </c>
      <c r="Y919" s="12" t="b">
        <f t="shared" si="119"/>
        <v>0</v>
      </c>
    </row>
    <row r="920" spans="1:25" ht="57.6" hidden="1">
      <c r="A920">
        <v>918</v>
      </c>
      <c r="B920" s="1" t="s">
        <v>919</v>
      </c>
      <c r="C920" s="1" t="s">
        <v>5028</v>
      </c>
      <c r="D920" s="21" t="b" cm="1">
        <f t="array" ref="D920">IF(OR(ISNUMBER(SEARCH({" COMEDY "," fun "," laugh ","hilarious"}," "&amp;B920:C920&amp;" "))),"Comedy",IF(OR(ISNUMBER(SEARCH({" sad "," thriller "," crime"," murder "," dark "," revenge "}," "&amp;B920:C920&amp;" "))),"thriller",IF(OR(ISNUMBER(SEARCH({" strange "," evil "," horror "," dark "," strange"}," "&amp;B920:C920&amp;" "))),"horror",IF(OR(ISNUMBER(SEARCH({" food "," kitchen "," yummy "," gourmet "," dining","bbq"}," "&amp;B920:C920&amp;" "))),"food"))))</f>
        <v>0</v>
      </c>
      <c r="E920" s="3">
        <v>3900</v>
      </c>
      <c r="F920" s="4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112"/>
        <v>5</v>
      </c>
      <c r="Q920">
        <f t="shared" si="113"/>
        <v>19.600000000000001</v>
      </c>
      <c r="R920" t="s">
        <v>8323</v>
      </c>
      <c r="S920" t="s">
        <v>8326</v>
      </c>
      <c r="T920" s="13">
        <f t="shared" si="114"/>
        <v>41944.916215277779</v>
      </c>
      <c r="U920" s="13">
        <f t="shared" si="115"/>
        <v>41974.957881944443</v>
      </c>
      <c r="V920">
        <f t="shared" si="116"/>
        <v>2014</v>
      </c>
      <c r="W920" t="str">
        <f t="shared" si="117"/>
        <v>jazz</v>
      </c>
      <c r="X920" t="str">
        <f t="shared" si="118"/>
        <v>UnderFunded</v>
      </c>
      <c r="Y920" s="12" t="b">
        <f t="shared" si="119"/>
        <v>0</v>
      </c>
    </row>
    <row r="921" spans="1:25" hidden="1">
      <c r="A921">
        <v>919</v>
      </c>
      <c r="B921" s="1" t="s">
        <v>920</v>
      </c>
      <c r="C921" s="1" t="s">
        <v>5029</v>
      </c>
      <c r="D921" s="21" t="b" cm="1">
        <f t="array" ref="D921">IF(OR(ISNUMBER(SEARCH({" COMEDY "," fun "," laugh ","hilarious"}," "&amp;B921:C921&amp;" "))),"Comedy",IF(OR(ISNUMBER(SEARCH({" sad "," thriller "," crime"," murder "," dark "," revenge "}," "&amp;B921:C921&amp;" "))),"thriller",IF(OR(ISNUMBER(SEARCH({" strange "," evil "," horror "," dark "," strange"}," "&amp;B921:C921&amp;" "))),"horror",IF(OR(ISNUMBER(SEARCH({" food "," kitchen "," yummy "," gourmet "," dining","bbq"}," "&amp;B921:C921&amp;" "))),"food"))))</f>
        <v>0</v>
      </c>
      <c r="E921" s="3">
        <v>20000</v>
      </c>
      <c r="F921" s="4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112"/>
        <v>1</v>
      </c>
      <c r="Q921">
        <f t="shared" si="113"/>
        <v>100</v>
      </c>
      <c r="R921" t="s">
        <v>8323</v>
      </c>
      <c r="S921" t="s">
        <v>8326</v>
      </c>
      <c r="T921" s="13">
        <f t="shared" si="114"/>
        <v>41227.641724537039</v>
      </c>
      <c r="U921" s="13">
        <f t="shared" si="115"/>
        <v>41262.641724537039</v>
      </c>
      <c r="V921">
        <f t="shared" si="116"/>
        <v>2012</v>
      </c>
      <c r="W921" t="str">
        <f t="shared" si="117"/>
        <v>jazz</v>
      </c>
      <c r="X921" t="str">
        <f t="shared" si="118"/>
        <v>UnderFunded</v>
      </c>
      <c r="Y921" s="12" t="b">
        <f t="shared" si="119"/>
        <v>0</v>
      </c>
    </row>
    <row r="922" spans="1:25" ht="43.2" hidden="1">
      <c r="A922">
        <v>920</v>
      </c>
      <c r="B922" s="1" t="s">
        <v>921</v>
      </c>
      <c r="C922" s="1" t="s">
        <v>5030</v>
      </c>
      <c r="D922" s="21" t="b" cm="1">
        <f t="array" ref="D922">IF(OR(ISNUMBER(SEARCH({" COMEDY "," fun "," laugh ","hilarious"}," "&amp;B922:C922&amp;" "))),"Comedy",IF(OR(ISNUMBER(SEARCH({" sad "," thriller "," crime"," murder "," dark "," revenge "}," "&amp;B922:C922&amp;" "))),"thriller",IF(OR(ISNUMBER(SEARCH({" strange "," evil "," horror "," dark "," strange"}," "&amp;B922:C922&amp;" "))),"horror",IF(OR(ISNUMBER(SEARCH({" food "," kitchen "," yummy "," gourmet "," dining","bbq"}," "&amp;B922:C922&amp;" "))),"food"))))</f>
        <v>0</v>
      </c>
      <c r="E922" s="3">
        <v>5500</v>
      </c>
      <c r="F922" s="4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112"/>
        <v>0</v>
      </c>
      <c r="Q922">
        <f t="shared" si="113"/>
        <v>0</v>
      </c>
      <c r="R922" t="s">
        <v>8323</v>
      </c>
      <c r="S922" t="s">
        <v>8326</v>
      </c>
      <c r="T922" s="13">
        <f t="shared" si="114"/>
        <v>41562.67155092593</v>
      </c>
      <c r="U922" s="13">
        <f t="shared" si="115"/>
        <v>41592.713217592594</v>
      </c>
      <c r="V922">
        <f t="shared" si="116"/>
        <v>2013</v>
      </c>
      <c r="W922" t="str">
        <f t="shared" si="117"/>
        <v>jazz</v>
      </c>
      <c r="X922" t="str">
        <f t="shared" si="118"/>
        <v>UnderFunded</v>
      </c>
      <c r="Y922" s="12" t="b">
        <f t="shared" si="119"/>
        <v>0</v>
      </c>
    </row>
    <row r="923" spans="1:25" ht="43.2" hidden="1">
      <c r="A923">
        <v>921</v>
      </c>
      <c r="B923" s="1" t="s">
        <v>922</v>
      </c>
      <c r="C923" s="1" t="s">
        <v>5031</v>
      </c>
      <c r="D923" s="21" t="b" cm="1">
        <f t="array" ref="D923">IF(OR(ISNUMBER(SEARCH({" COMEDY "," fun "," laugh ","hilarious"}," "&amp;B923:C923&amp;" "))),"Comedy",IF(OR(ISNUMBER(SEARCH({" sad "," thriller "," crime"," murder "," dark "," revenge "}," "&amp;B923:C923&amp;" "))),"thriller",IF(OR(ISNUMBER(SEARCH({" strange "," evil "," horror "," dark "," strange"}," "&amp;B923:C923&amp;" "))),"horror",IF(OR(ISNUMBER(SEARCH({" food "," kitchen "," yummy "," gourmet "," dining","bbq"}," "&amp;B923:C923&amp;" "))),"food"))))</f>
        <v>0</v>
      </c>
      <c r="E923" s="3">
        <v>15000</v>
      </c>
      <c r="F923" s="4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112"/>
        <v>31</v>
      </c>
      <c r="Q923">
        <f t="shared" si="113"/>
        <v>231.75</v>
      </c>
      <c r="R923" t="s">
        <v>8323</v>
      </c>
      <c r="S923" t="s">
        <v>8326</v>
      </c>
      <c r="T923" s="13">
        <f t="shared" si="114"/>
        <v>40847.171018518515</v>
      </c>
      <c r="U923" s="13">
        <f t="shared" si="115"/>
        <v>40889.212685185186</v>
      </c>
      <c r="V923">
        <f t="shared" si="116"/>
        <v>2011</v>
      </c>
      <c r="W923" t="str">
        <f t="shared" si="117"/>
        <v>jazz</v>
      </c>
      <c r="X923" t="str">
        <f t="shared" si="118"/>
        <v>UnderFunded</v>
      </c>
      <c r="Y923" s="12" t="b">
        <f t="shared" si="119"/>
        <v>0</v>
      </c>
    </row>
    <row r="924" spans="1:25" ht="43.2" hidden="1">
      <c r="A924">
        <v>922</v>
      </c>
      <c r="B924" s="1" t="s">
        <v>923</v>
      </c>
      <c r="C924" s="1" t="s">
        <v>5032</v>
      </c>
      <c r="D924" s="21" t="b" cm="1">
        <f t="array" ref="D924">IF(OR(ISNUMBER(SEARCH({" COMEDY "," fun "," laugh ","hilarious"}," "&amp;B924:C924&amp;" "))),"Comedy",IF(OR(ISNUMBER(SEARCH({" sad "," thriller "," crime"," murder "," dark "," revenge "}," "&amp;B924:C924&amp;" "))),"thriller",IF(OR(ISNUMBER(SEARCH({" strange "," evil "," horror "," dark "," strange"}," "&amp;B924:C924&amp;" "))),"horror",IF(OR(ISNUMBER(SEARCH({" food "," kitchen "," yummy "," gourmet "," dining","bbq"}," "&amp;B924:C924&amp;" "))),"food"))))</f>
        <v>0</v>
      </c>
      <c r="E924" s="3">
        <v>27000</v>
      </c>
      <c r="F924" s="4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112"/>
        <v>21</v>
      </c>
      <c r="Q924">
        <f t="shared" si="113"/>
        <v>189.33</v>
      </c>
      <c r="R924" t="s">
        <v>8323</v>
      </c>
      <c r="S924" t="s">
        <v>8326</v>
      </c>
      <c r="T924" s="13">
        <f t="shared" si="114"/>
        <v>41878.530011574076</v>
      </c>
      <c r="U924" s="13">
        <f t="shared" si="115"/>
        <v>41913.530011574076</v>
      </c>
      <c r="V924">
        <f t="shared" si="116"/>
        <v>2014</v>
      </c>
      <c r="W924" t="str">
        <f t="shared" si="117"/>
        <v>jazz</v>
      </c>
      <c r="X924" t="str">
        <f t="shared" si="118"/>
        <v>UnderFunded</v>
      </c>
      <c r="Y924" s="12" t="b">
        <f t="shared" si="119"/>
        <v>0</v>
      </c>
    </row>
    <row r="925" spans="1:25" ht="43.2" hidden="1">
      <c r="A925">
        <v>923</v>
      </c>
      <c r="B925" s="1" t="s">
        <v>924</v>
      </c>
      <c r="C925" s="1" t="s">
        <v>5033</v>
      </c>
      <c r="D925" s="21" t="b" cm="1">
        <f t="array" ref="D925">IF(OR(ISNUMBER(SEARCH({" COMEDY "," fun "," laugh ","hilarious"}," "&amp;B925:C925&amp;" "))),"Comedy",IF(OR(ISNUMBER(SEARCH({" sad "," thriller "," crime"," murder "," dark "," revenge "}," "&amp;B925:C925&amp;" "))),"thriller",IF(OR(ISNUMBER(SEARCH({" strange "," evil "," horror "," dark "," strange"}," "&amp;B925:C925&amp;" "))),"horror",IF(OR(ISNUMBER(SEARCH({" food "," kitchen "," yummy "," gourmet "," dining","bbq"}," "&amp;B925:C925&amp;" "))),"food"))))</f>
        <v>0</v>
      </c>
      <c r="E925" s="3">
        <v>15000</v>
      </c>
      <c r="F925" s="4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112"/>
        <v>2</v>
      </c>
      <c r="Q925">
        <f t="shared" si="113"/>
        <v>55</v>
      </c>
      <c r="R925" t="s">
        <v>8323</v>
      </c>
      <c r="S925" t="s">
        <v>8326</v>
      </c>
      <c r="T925" s="13">
        <f t="shared" si="114"/>
        <v>41934.959756944445</v>
      </c>
      <c r="U925" s="13">
        <f t="shared" si="115"/>
        <v>41965.001423611116</v>
      </c>
      <c r="V925">
        <f t="shared" si="116"/>
        <v>2014</v>
      </c>
      <c r="W925" t="str">
        <f t="shared" si="117"/>
        <v>jazz</v>
      </c>
      <c r="X925" t="str">
        <f t="shared" si="118"/>
        <v>UnderFunded</v>
      </c>
      <c r="Y925" s="12" t="b">
        <f t="shared" si="119"/>
        <v>0</v>
      </c>
    </row>
    <row r="926" spans="1:25" ht="43.2" hidden="1">
      <c r="A926">
        <v>924</v>
      </c>
      <c r="B926" s="1" t="s">
        <v>925</v>
      </c>
      <c r="C926" s="1" t="s">
        <v>5034</v>
      </c>
      <c r="D926" s="21" t="b" cm="1">
        <f t="array" ref="D926">IF(OR(ISNUMBER(SEARCH({" COMEDY "," fun "," laugh ","hilarious"}," "&amp;B926:C926&amp;" "))),"Comedy",IF(OR(ISNUMBER(SEARCH({" sad "," thriller "," crime"," murder "," dark "," revenge "}," "&amp;B926:C926&amp;" "))),"thriller",IF(OR(ISNUMBER(SEARCH({" strange "," evil "," horror "," dark "," strange"}," "&amp;B926:C926&amp;" "))),"horror",IF(OR(ISNUMBER(SEARCH({" food "," kitchen "," yummy "," gourmet "," dining","bbq"}," "&amp;B926:C926&amp;" "))),"food"))))</f>
        <v>0</v>
      </c>
      <c r="E926" s="3">
        <v>3000</v>
      </c>
      <c r="F926" s="4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112"/>
        <v>11</v>
      </c>
      <c r="Q926">
        <f t="shared" si="113"/>
        <v>21.8</v>
      </c>
      <c r="R926" t="s">
        <v>8323</v>
      </c>
      <c r="S926" t="s">
        <v>8326</v>
      </c>
      <c r="T926" s="13">
        <f t="shared" si="114"/>
        <v>41288.942928240744</v>
      </c>
      <c r="U926" s="13">
        <f t="shared" si="115"/>
        <v>41318.942928240744</v>
      </c>
      <c r="V926">
        <f t="shared" si="116"/>
        <v>2013</v>
      </c>
      <c r="W926" t="str">
        <f t="shared" si="117"/>
        <v>jazz</v>
      </c>
      <c r="X926" t="str">
        <f t="shared" si="118"/>
        <v>UnderFunded</v>
      </c>
      <c r="Y926" s="12" t="b">
        <f t="shared" si="119"/>
        <v>0</v>
      </c>
    </row>
    <row r="927" spans="1:25" ht="43.2" hidden="1">
      <c r="A927">
        <v>925</v>
      </c>
      <c r="B927" s="1" t="s">
        <v>926</v>
      </c>
      <c r="C927" s="1" t="s">
        <v>5035</v>
      </c>
      <c r="D927" s="21" t="b" cm="1">
        <f t="array" ref="D927">IF(OR(ISNUMBER(SEARCH({" COMEDY "," fun "," laugh ","hilarious"}," "&amp;B927:C927&amp;" "))),"Comedy",IF(OR(ISNUMBER(SEARCH({" sad "," thriller "," crime"," murder "," dark "," revenge "}," "&amp;B927:C927&amp;" "))),"thriller",IF(OR(ISNUMBER(SEARCH({" strange "," evil "," horror "," dark "," strange"}," "&amp;B927:C927&amp;" "))),"horror",IF(OR(ISNUMBER(SEARCH({" food "," kitchen "," yummy "," gourmet "," dining","bbq"}," "&amp;B927:C927&amp;" "))),"food"))))</f>
        <v>0</v>
      </c>
      <c r="E927" s="3">
        <v>6000</v>
      </c>
      <c r="F927" s="4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112"/>
        <v>3</v>
      </c>
      <c r="Q927">
        <f t="shared" si="113"/>
        <v>32</v>
      </c>
      <c r="R927" t="s">
        <v>8323</v>
      </c>
      <c r="S927" t="s">
        <v>8326</v>
      </c>
      <c r="T927" s="13">
        <f t="shared" si="114"/>
        <v>41575.880914351852</v>
      </c>
      <c r="U927" s="13">
        <f t="shared" si="115"/>
        <v>41605.922581018516</v>
      </c>
      <c r="V927">
        <f t="shared" si="116"/>
        <v>2013</v>
      </c>
      <c r="W927" t="str">
        <f t="shared" si="117"/>
        <v>jazz</v>
      </c>
      <c r="X927" t="str">
        <f t="shared" si="118"/>
        <v>UnderFunded</v>
      </c>
      <c r="Y927" s="12" t="b">
        <f t="shared" si="119"/>
        <v>0</v>
      </c>
    </row>
    <row r="928" spans="1:25" ht="57.6" hidden="1">
      <c r="A928">
        <v>926</v>
      </c>
      <c r="B928" s="1" t="s">
        <v>927</v>
      </c>
      <c r="C928" s="1" t="s">
        <v>5036</v>
      </c>
      <c r="D928" s="21" t="b" cm="1">
        <f t="array" ref="D928">IF(OR(ISNUMBER(SEARCH({" COMEDY "," fun "," laugh ","hilarious"}," "&amp;B928:C928&amp;" "))),"Comedy",IF(OR(ISNUMBER(SEARCH({" sad "," thriller "," crime"," murder "," dark "," revenge "}," "&amp;B928:C928&amp;" "))),"thriller",IF(OR(ISNUMBER(SEARCH({" strange "," evil "," horror "," dark "," strange"}," "&amp;B928:C928&amp;" "))),"horror",IF(OR(ISNUMBER(SEARCH({" food "," kitchen "," yummy "," gourmet "," dining","bbq"}," "&amp;B928:C928&amp;" "))),"food"))))</f>
        <v>0</v>
      </c>
      <c r="E928" s="3">
        <v>7000</v>
      </c>
      <c r="F928" s="4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112"/>
        <v>0</v>
      </c>
      <c r="Q928">
        <f t="shared" si="113"/>
        <v>0</v>
      </c>
      <c r="R928" t="s">
        <v>8323</v>
      </c>
      <c r="S928" t="s">
        <v>8326</v>
      </c>
      <c r="T928" s="13">
        <f t="shared" si="114"/>
        <v>40338.02002314815</v>
      </c>
      <c r="U928" s="13">
        <f t="shared" si="115"/>
        <v>40367.944444444445</v>
      </c>
      <c r="V928">
        <f t="shared" si="116"/>
        <v>2010</v>
      </c>
      <c r="W928" t="str">
        <f t="shared" si="117"/>
        <v>jazz</v>
      </c>
      <c r="X928" t="str">
        <f t="shared" si="118"/>
        <v>UnderFunded</v>
      </c>
      <c r="Y928" s="12" t="b">
        <f t="shared" si="119"/>
        <v>0</v>
      </c>
    </row>
    <row r="929" spans="1:25" ht="28.8" hidden="1">
      <c r="A929">
        <v>927</v>
      </c>
      <c r="B929" s="1" t="s">
        <v>928</v>
      </c>
      <c r="C929" s="1" t="s">
        <v>5037</v>
      </c>
      <c r="D929" s="21" t="b" cm="1">
        <f t="array" ref="D929">IF(OR(ISNUMBER(SEARCH({" COMEDY "," fun "," laugh ","hilarious"}," "&amp;B929:C929&amp;" "))),"Comedy",IF(OR(ISNUMBER(SEARCH({" sad "," thriller "," crime"," murder "," dark "," revenge "}," "&amp;B929:C929&amp;" "))),"thriller",IF(OR(ISNUMBER(SEARCH({" strange "," evil "," horror "," dark "," strange"}," "&amp;B929:C929&amp;" "))),"horror",IF(OR(ISNUMBER(SEARCH({" food "," kitchen "," yummy "," gourmet "," dining","bbq"}," "&amp;B929:C929&amp;" "))),"food"))))</f>
        <v>0</v>
      </c>
      <c r="E929" s="3">
        <v>20000</v>
      </c>
      <c r="F929" s="4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112"/>
        <v>0</v>
      </c>
      <c r="Q929">
        <f t="shared" si="113"/>
        <v>0</v>
      </c>
      <c r="R929" t="s">
        <v>8323</v>
      </c>
      <c r="S929" t="s">
        <v>8326</v>
      </c>
      <c r="T929" s="13">
        <f t="shared" si="114"/>
        <v>41013.822858796295</v>
      </c>
      <c r="U929" s="13">
        <f t="shared" si="115"/>
        <v>41043.822858796295</v>
      </c>
      <c r="V929">
        <f t="shared" si="116"/>
        <v>2012</v>
      </c>
      <c r="W929" t="str">
        <f t="shared" si="117"/>
        <v>jazz</v>
      </c>
      <c r="X929" t="str">
        <f t="shared" si="118"/>
        <v>UnderFunded</v>
      </c>
      <c r="Y929" s="12" t="b">
        <f t="shared" si="119"/>
        <v>0</v>
      </c>
    </row>
    <row r="930" spans="1:25" ht="43.2" hidden="1">
      <c r="A930">
        <v>928</v>
      </c>
      <c r="B930" s="1" t="s">
        <v>929</v>
      </c>
      <c r="C930" s="1" t="s">
        <v>5038</v>
      </c>
      <c r="D930" s="21" t="b" cm="1">
        <f t="array" ref="D930">IF(OR(ISNUMBER(SEARCH({" COMEDY "," fun "," laugh ","hilarious"}," "&amp;B930:C930&amp;" "))),"Comedy",IF(OR(ISNUMBER(SEARCH({" sad "," thriller "," crime"," murder "," dark "," revenge "}," "&amp;B930:C930&amp;" "))),"thriller",IF(OR(ISNUMBER(SEARCH({" strange "," evil "," horror "," dark "," strange"}," "&amp;B930:C930&amp;" "))),"horror",IF(OR(ISNUMBER(SEARCH({" food "," kitchen "," yummy "," gourmet "," dining","bbq"}," "&amp;B930:C930&amp;" "))),"food"))))</f>
        <v>0</v>
      </c>
      <c r="E930" s="3">
        <v>14500</v>
      </c>
      <c r="F930" s="4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112"/>
        <v>11</v>
      </c>
      <c r="Q930">
        <f t="shared" si="113"/>
        <v>56.25</v>
      </c>
      <c r="R930" t="s">
        <v>8323</v>
      </c>
      <c r="S930" t="s">
        <v>8326</v>
      </c>
      <c r="T930" s="13">
        <f t="shared" si="114"/>
        <v>41180.86241898148</v>
      </c>
      <c r="U930" s="13">
        <f t="shared" si="115"/>
        <v>41231</v>
      </c>
      <c r="V930">
        <f t="shared" si="116"/>
        <v>2012</v>
      </c>
      <c r="W930" t="str">
        <f t="shared" si="117"/>
        <v>jazz</v>
      </c>
      <c r="X930" t="str">
        <f t="shared" si="118"/>
        <v>UnderFunded</v>
      </c>
      <c r="Y930" s="12" t="b">
        <f t="shared" si="119"/>
        <v>0</v>
      </c>
    </row>
    <row r="931" spans="1:25" ht="43.2" hidden="1">
      <c r="A931">
        <v>929</v>
      </c>
      <c r="B931" s="1" t="s">
        <v>930</v>
      </c>
      <c r="C931" s="1" t="s">
        <v>5039</v>
      </c>
      <c r="D931" s="21" t="b" cm="1">
        <f t="array" ref="D931">IF(OR(ISNUMBER(SEARCH({" COMEDY "," fun "," laugh ","hilarious"}," "&amp;B931:C931&amp;" "))),"Comedy",IF(OR(ISNUMBER(SEARCH({" sad "," thriller "," crime"," murder "," dark "," revenge "}," "&amp;B931:C931&amp;" "))),"thriller",IF(OR(ISNUMBER(SEARCH({" strange "," evil "," horror "," dark "," strange"}," "&amp;B931:C931&amp;" "))),"horror",IF(OR(ISNUMBER(SEARCH({" food "," kitchen "," yummy "," gourmet "," dining","bbq"}," "&amp;B931:C931&amp;" "))),"food"))))</f>
        <v>0</v>
      </c>
      <c r="E931" s="3">
        <v>500</v>
      </c>
      <c r="F931" s="4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112"/>
        <v>0</v>
      </c>
      <c r="Q931">
        <f t="shared" si="113"/>
        <v>0</v>
      </c>
      <c r="R931" t="s">
        <v>8323</v>
      </c>
      <c r="S931" t="s">
        <v>8326</v>
      </c>
      <c r="T931" s="13">
        <f t="shared" si="114"/>
        <v>40978.238067129627</v>
      </c>
      <c r="U931" s="13">
        <f t="shared" si="115"/>
        <v>41008.196400462963</v>
      </c>
      <c r="V931">
        <f t="shared" si="116"/>
        <v>2012</v>
      </c>
      <c r="W931" t="str">
        <f t="shared" si="117"/>
        <v>jazz</v>
      </c>
      <c r="X931" t="str">
        <f t="shared" si="118"/>
        <v>UnderFunded</v>
      </c>
      <c r="Y931" s="12" t="b">
        <f t="shared" si="119"/>
        <v>0</v>
      </c>
    </row>
    <row r="932" spans="1:25" ht="57.6" hidden="1">
      <c r="A932">
        <v>930</v>
      </c>
      <c r="B932" s="1" t="s">
        <v>931</v>
      </c>
      <c r="C932" s="1" t="s">
        <v>5040</v>
      </c>
      <c r="D932" s="21" t="b" cm="1">
        <f t="array" ref="D932">IF(OR(ISNUMBER(SEARCH({" COMEDY "," fun "," laugh ","hilarious"}," "&amp;B932:C932&amp;" "))),"Comedy",IF(OR(ISNUMBER(SEARCH({" sad "," thriller "," crime"," murder "," dark "," revenge "}," "&amp;B932:C932&amp;" "))),"thriller",IF(OR(ISNUMBER(SEARCH({" strange "," evil "," horror "," dark "," strange"}," "&amp;B932:C932&amp;" "))),"horror",IF(OR(ISNUMBER(SEARCH({" food "," kitchen "," yummy "," gourmet "," dining","bbq"}," "&amp;B932:C932&amp;" "))),"food"))))</f>
        <v>0</v>
      </c>
      <c r="E932" s="3">
        <v>900</v>
      </c>
      <c r="F932" s="4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112"/>
        <v>38</v>
      </c>
      <c r="Q932">
        <f t="shared" si="113"/>
        <v>69</v>
      </c>
      <c r="R932" t="s">
        <v>8323</v>
      </c>
      <c r="S932" t="s">
        <v>8326</v>
      </c>
      <c r="T932" s="13">
        <f t="shared" si="114"/>
        <v>40312.915578703702</v>
      </c>
      <c r="U932" s="13">
        <f t="shared" si="115"/>
        <v>40354.897222222222</v>
      </c>
      <c r="V932">
        <f t="shared" si="116"/>
        <v>2010</v>
      </c>
      <c r="W932" t="str">
        <f t="shared" si="117"/>
        <v>jazz</v>
      </c>
      <c r="X932" t="str">
        <f t="shared" si="118"/>
        <v>UnderFunded</v>
      </c>
      <c r="Y932" s="12" t="b">
        <f t="shared" si="119"/>
        <v>0</v>
      </c>
    </row>
    <row r="933" spans="1:25" ht="43.2" hidden="1">
      <c r="A933">
        <v>931</v>
      </c>
      <c r="B933" s="1" t="s">
        <v>932</v>
      </c>
      <c r="C933" s="1" t="s">
        <v>5041</v>
      </c>
      <c r="D933" s="21" t="b" cm="1">
        <f t="array" ref="D933">IF(OR(ISNUMBER(SEARCH({" COMEDY "," fun "," laugh ","hilarious"}," "&amp;B933:C933&amp;" "))),"Comedy",IF(OR(ISNUMBER(SEARCH({" sad "," thriller "," crime"," murder "," dark "," revenge "}," "&amp;B933:C933&amp;" "))),"thriller",IF(OR(ISNUMBER(SEARCH({" strange "," evil "," horror "," dark "," strange"}," "&amp;B933:C933&amp;" "))),"horror",IF(OR(ISNUMBER(SEARCH({" food "," kitchen "," yummy "," gourmet "," dining","bbq"}," "&amp;B933:C933&amp;" "))),"food"))))</f>
        <v>0</v>
      </c>
      <c r="E933" s="3">
        <v>2000</v>
      </c>
      <c r="F933" s="4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112"/>
        <v>7</v>
      </c>
      <c r="Q933">
        <f t="shared" si="113"/>
        <v>18.71</v>
      </c>
      <c r="R933" t="s">
        <v>8323</v>
      </c>
      <c r="S933" t="s">
        <v>8326</v>
      </c>
      <c r="T933" s="13">
        <f t="shared" si="114"/>
        <v>41680.359976851854</v>
      </c>
      <c r="U933" s="13">
        <f t="shared" si="115"/>
        <v>41714.916666666664</v>
      </c>
      <c r="V933">
        <f t="shared" si="116"/>
        <v>2014</v>
      </c>
      <c r="W933" t="str">
        <f t="shared" si="117"/>
        <v>jazz</v>
      </c>
      <c r="X933" t="str">
        <f t="shared" si="118"/>
        <v>UnderFunded</v>
      </c>
      <c r="Y933" s="12" t="b">
        <f t="shared" si="119"/>
        <v>0</v>
      </c>
    </row>
    <row r="934" spans="1:25" ht="28.8" hidden="1">
      <c r="A934">
        <v>932</v>
      </c>
      <c r="B934" s="1" t="s">
        <v>933</v>
      </c>
      <c r="C934" s="1" t="s">
        <v>5042</v>
      </c>
      <c r="D934" s="21" t="b" cm="1">
        <f t="array" ref="D934">IF(OR(ISNUMBER(SEARCH({" COMEDY "," fun "," laugh ","hilarious"}," "&amp;B934:C934&amp;" "))),"Comedy",IF(OR(ISNUMBER(SEARCH({" sad "," thriller "," crime"," murder "," dark "," revenge "}," "&amp;B934:C934&amp;" "))),"thriller",IF(OR(ISNUMBER(SEARCH({" strange "," evil "," horror "," dark "," strange"}," "&amp;B934:C934&amp;" "))),"horror",IF(OR(ISNUMBER(SEARCH({" food "," kitchen "," yummy "," gourmet "," dining","bbq"}," "&amp;B934:C934&amp;" "))),"food"))))</f>
        <v>0</v>
      </c>
      <c r="E934" s="3">
        <v>9500</v>
      </c>
      <c r="F934" s="4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112"/>
        <v>15</v>
      </c>
      <c r="Q934">
        <f t="shared" si="113"/>
        <v>46.03</v>
      </c>
      <c r="R934" t="s">
        <v>8323</v>
      </c>
      <c r="S934" t="s">
        <v>8326</v>
      </c>
      <c r="T934" s="13">
        <f t="shared" si="114"/>
        <v>41310.969270833331</v>
      </c>
      <c r="U934" s="13">
        <f t="shared" si="115"/>
        <v>41355.927604166667</v>
      </c>
      <c r="V934">
        <f t="shared" si="116"/>
        <v>2013</v>
      </c>
      <c r="W934" t="str">
        <f t="shared" si="117"/>
        <v>jazz</v>
      </c>
      <c r="X934" t="str">
        <f t="shared" si="118"/>
        <v>UnderFunded</v>
      </c>
      <c r="Y934" s="12" t="b">
        <f t="shared" si="119"/>
        <v>0</v>
      </c>
    </row>
    <row r="935" spans="1:25" ht="43.2" hidden="1">
      <c r="A935">
        <v>933</v>
      </c>
      <c r="B935" s="1" t="s">
        <v>934</v>
      </c>
      <c r="C935" s="1" t="s">
        <v>5043</v>
      </c>
      <c r="D935" s="21" t="b" cm="1">
        <f t="array" ref="D935">IF(OR(ISNUMBER(SEARCH({" COMEDY "," fun "," laugh ","hilarious"}," "&amp;B935:C935&amp;" "))),"Comedy",IF(OR(ISNUMBER(SEARCH({" sad "," thriller "," crime"," murder "," dark "," revenge "}," "&amp;B935:C935&amp;" "))),"thriller",IF(OR(ISNUMBER(SEARCH({" strange "," evil "," horror "," dark "," strange"}," "&amp;B935:C935&amp;" "))),"horror",IF(OR(ISNUMBER(SEARCH({" food "," kitchen "," yummy "," gourmet "," dining","bbq"}," "&amp;B935:C935&amp;" "))),"food"))))</f>
        <v>0</v>
      </c>
      <c r="E935" s="3">
        <v>2000</v>
      </c>
      <c r="F935" s="4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112"/>
        <v>6</v>
      </c>
      <c r="Q935">
        <f t="shared" si="113"/>
        <v>60</v>
      </c>
      <c r="R935" t="s">
        <v>8323</v>
      </c>
      <c r="S935" t="s">
        <v>8326</v>
      </c>
      <c r="T935" s="13">
        <f t="shared" si="114"/>
        <v>41711.169085648151</v>
      </c>
      <c r="U935" s="13">
        <f t="shared" si="115"/>
        <v>41771.169085648151</v>
      </c>
      <c r="V935">
        <f t="shared" si="116"/>
        <v>2014</v>
      </c>
      <c r="W935" t="str">
        <f t="shared" si="117"/>
        <v>jazz</v>
      </c>
      <c r="X935" t="str">
        <f t="shared" si="118"/>
        <v>UnderFunded</v>
      </c>
      <c r="Y935" s="12" t="b">
        <f t="shared" si="119"/>
        <v>0</v>
      </c>
    </row>
    <row r="936" spans="1:25" ht="43.2" hidden="1">
      <c r="A936">
        <v>934</v>
      </c>
      <c r="B936" s="1" t="s">
        <v>935</v>
      </c>
      <c r="C936" s="1" t="s">
        <v>5044</v>
      </c>
      <c r="D936" s="21" t="b" cm="1">
        <f t="array" ref="D936">IF(OR(ISNUMBER(SEARCH({" COMEDY "," fun "," laugh ","hilarious"}," "&amp;B936:C936&amp;" "))),"Comedy",IF(OR(ISNUMBER(SEARCH({" sad "," thriller "," crime"," murder "," dark "," revenge "}," "&amp;B936:C936&amp;" "))),"thriller",IF(OR(ISNUMBER(SEARCH({" strange "," evil "," horror "," dark "," strange"}," "&amp;B936:C936&amp;" "))),"horror",IF(OR(ISNUMBER(SEARCH({" food "," kitchen "," yummy "," gourmet "," dining","bbq"}," "&amp;B936:C936&amp;" "))),"food"))))</f>
        <v>0</v>
      </c>
      <c r="E936" s="3">
        <v>5000</v>
      </c>
      <c r="F936" s="4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112"/>
        <v>30</v>
      </c>
      <c r="Q936">
        <f t="shared" si="113"/>
        <v>50.67</v>
      </c>
      <c r="R936" t="s">
        <v>8323</v>
      </c>
      <c r="S936" t="s">
        <v>8326</v>
      </c>
      <c r="T936" s="13">
        <f t="shared" si="114"/>
        <v>41733.737083333333</v>
      </c>
      <c r="U936" s="13">
        <f t="shared" si="115"/>
        <v>41763.25</v>
      </c>
      <c r="V936">
        <f t="shared" si="116"/>
        <v>2014</v>
      </c>
      <c r="W936" t="str">
        <f t="shared" si="117"/>
        <v>jazz</v>
      </c>
      <c r="X936" t="str">
        <f t="shared" si="118"/>
        <v>UnderFunded</v>
      </c>
      <c r="Y936" s="12" t="b">
        <f t="shared" si="119"/>
        <v>0</v>
      </c>
    </row>
    <row r="937" spans="1:25" ht="43.2" hidden="1">
      <c r="A937">
        <v>935</v>
      </c>
      <c r="B937" s="1" t="s">
        <v>936</v>
      </c>
      <c r="C937" s="1" t="s">
        <v>5045</v>
      </c>
      <c r="D937" s="21" t="b" cm="1">
        <f t="array" ref="D937">IF(OR(ISNUMBER(SEARCH({" COMEDY "," fun "," laugh ","hilarious"}," "&amp;B937:C937&amp;" "))),"Comedy",IF(OR(ISNUMBER(SEARCH({" sad "," thriller "," crime"," murder "," dark "," revenge "}," "&amp;B937:C937&amp;" "))),"thriller",IF(OR(ISNUMBER(SEARCH({" strange "," evil "," horror "," dark "," strange"}," "&amp;B937:C937&amp;" "))),"horror",IF(OR(ISNUMBER(SEARCH({" food "," kitchen "," yummy "," gourmet "," dining","bbq"}," "&amp;B937:C937&amp;" "))),"food"))))</f>
        <v>0</v>
      </c>
      <c r="E937" s="3">
        <v>3500</v>
      </c>
      <c r="F937" s="4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112"/>
        <v>1</v>
      </c>
      <c r="Q937">
        <f t="shared" si="113"/>
        <v>25</v>
      </c>
      <c r="R937" t="s">
        <v>8323</v>
      </c>
      <c r="S937" t="s">
        <v>8326</v>
      </c>
      <c r="T937" s="13">
        <f t="shared" si="114"/>
        <v>42368.333668981482</v>
      </c>
      <c r="U937" s="13">
        <f t="shared" si="115"/>
        <v>42398.333668981482</v>
      </c>
      <c r="V937">
        <f t="shared" si="116"/>
        <v>2015</v>
      </c>
      <c r="W937" t="str">
        <f t="shared" si="117"/>
        <v>jazz</v>
      </c>
      <c r="X937" t="str">
        <f t="shared" si="118"/>
        <v>UnderFunded</v>
      </c>
      <c r="Y937" s="12" t="b">
        <f t="shared" si="119"/>
        <v>0</v>
      </c>
    </row>
    <row r="938" spans="1:25" ht="43.2" hidden="1">
      <c r="A938">
        <v>936</v>
      </c>
      <c r="B938" s="1" t="s">
        <v>937</v>
      </c>
      <c r="C938" s="1" t="s">
        <v>5046</v>
      </c>
      <c r="D938" s="21" t="b" cm="1">
        <f t="array" ref="D938">IF(OR(ISNUMBER(SEARCH({" COMEDY "," fun "," laugh ","hilarious"}," "&amp;B938:C938&amp;" "))),"Comedy",IF(OR(ISNUMBER(SEARCH({" sad "," thriller "," crime"," murder "," dark "," revenge "}," "&amp;B938:C938&amp;" "))),"thriller",IF(OR(ISNUMBER(SEARCH({" strange "," evil "," horror "," dark "," strange"}," "&amp;B938:C938&amp;" "))),"horror",IF(OR(ISNUMBER(SEARCH({" food "," kitchen "," yummy "," gourmet "," dining","bbq"}," "&amp;B938:C938&amp;" "))),"food"))))</f>
        <v>0</v>
      </c>
      <c r="E938" s="3">
        <v>1400</v>
      </c>
      <c r="F938" s="4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112"/>
        <v>0</v>
      </c>
      <c r="Q938">
        <f t="shared" si="113"/>
        <v>0</v>
      </c>
      <c r="R938" t="s">
        <v>8323</v>
      </c>
      <c r="S938" t="s">
        <v>8326</v>
      </c>
      <c r="T938" s="13">
        <f t="shared" si="114"/>
        <v>40883.024178240739</v>
      </c>
      <c r="U938" s="13">
        <f t="shared" si="115"/>
        <v>40926.833333333336</v>
      </c>
      <c r="V938">
        <f t="shared" si="116"/>
        <v>2011</v>
      </c>
      <c r="W938" t="str">
        <f t="shared" si="117"/>
        <v>jazz</v>
      </c>
      <c r="X938" t="str">
        <f t="shared" si="118"/>
        <v>UnderFunded</v>
      </c>
      <c r="Y938" s="12" t="b">
        <f t="shared" si="119"/>
        <v>0</v>
      </c>
    </row>
    <row r="939" spans="1:25" ht="43.2" hidden="1">
      <c r="A939">
        <v>937</v>
      </c>
      <c r="B939" s="1" t="s">
        <v>938</v>
      </c>
      <c r="C939" s="1" t="s">
        <v>5047</v>
      </c>
      <c r="D939" s="21" t="b" cm="1">
        <f t="array" ref="D939">IF(OR(ISNUMBER(SEARCH({" COMEDY "," fun "," laugh ","hilarious"}," "&amp;B939:C939&amp;" "))),"Comedy",IF(OR(ISNUMBER(SEARCH({" sad "," thriller "," crime"," murder "," dark "," revenge "}," "&amp;B939:C939&amp;" "))),"thriller",IF(OR(ISNUMBER(SEARCH({" strange "," evil "," horror "," dark "," strange"}," "&amp;B939:C939&amp;" "))),"horror",IF(OR(ISNUMBER(SEARCH({" food "," kitchen "," yummy "," gourmet "," dining","bbq"}," "&amp;B939:C939&amp;" "))),"food"))))</f>
        <v>0</v>
      </c>
      <c r="E939" s="3">
        <v>3500</v>
      </c>
      <c r="F939" s="4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112"/>
        <v>1</v>
      </c>
      <c r="Q939">
        <f t="shared" si="113"/>
        <v>20</v>
      </c>
      <c r="R939" t="s">
        <v>8323</v>
      </c>
      <c r="S939" t="s">
        <v>8326</v>
      </c>
      <c r="T939" s="13">
        <f t="shared" si="114"/>
        <v>41551.798113425924</v>
      </c>
      <c r="U939" s="13">
        <f t="shared" si="115"/>
        <v>41581.839780092596</v>
      </c>
      <c r="V939">
        <f t="shared" si="116"/>
        <v>2013</v>
      </c>
      <c r="W939" t="str">
        <f t="shared" si="117"/>
        <v>jazz</v>
      </c>
      <c r="X939" t="str">
        <f t="shared" si="118"/>
        <v>UnderFunded</v>
      </c>
      <c r="Y939" s="12" t="b">
        <f t="shared" si="119"/>
        <v>0</v>
      </c>
    </row>
    <row r="940" spans="1:25" ht="43.2" hidden="1">
      <c r="A940">
        <v>938</v>
      </c>
      <c r="B940" s="1" t="s">
        <v>939</v>
      </c>
      <c r="C940" s="1" t="s">
        <v>5048</v>
      </c>
      <c r="D940" s="21" t="b" cm="1">
        <f t="array" ref="D940">IF(OR(ISNUMBER(SEARCH({" COMEDY "," fun "," laugh ","hilarious"}," "&amp;B940:C940&amp;" "))),"Comedy",IF(OR(ISNUMBER(SEARCH({" sad "," thriller "," crime"," murder "," dark "," revenge "}," "&amp;B940:C940&amp;" "))),"thriller",IF(OR(ISNUMBER(SEARCH({" strange "," evil "," horror "," dark "," strange"}," "&amp;B940:C940&amp;" "))),"horror",IF(OR(ISNUMBER(SEARCH({" food "," kitchen "," yummy "," gourmet "," dining","bbq"}," "&amp;B940:C940&amp;" "))),"food"))))</f>
        <v>0</v>
      </c>
      <c r="E940" s="3">
        <v>7000</v>
      </c>
      <c r="F940" s="4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112"/>
        <v>0</v>
      </c>
      <c r="Q940">
        <f t="shared" si="113"/>
        <v>25</v>
      </c>
      <c r="R940" t="s">
        <v>8323</v>
      </c>
      <c r="S940" t="s">
        <v>8326</v>
      </c>
      <c r="T940" s="13">
        <f t="shared" si="114"/>
        <v>41124.479722222226</v>
      </c>
      <c r="U940" s="13">
        <f t="shared" si="115"/>
        <v>41154.479722222226</v>
      </c>
      <c r="V940">
        <f t="shared" si="116"/>
        <v>2012</v>
      </c>
      <c r="W940" t="str">
        <f t="shared" si="117"/>
        <v>jazz</v>
      </c>
      <c r="X940" t="str">
        <f t="shared" si="118"/>
        <v>UnderFunded</v>
      </c>
      <c r="Y940" s="12" t="b">
        <f t="shared" si="119"/>
        <v>0</v>
      </c>
    </row>
    <row r="941" spans="1:25" ht="43.2" hidden="1">
      <c r="A941">
        <v>939</v>
      </c>
      <c r="B941" s="1" t="s">
        <v>940</v>
      </c>
      <c r="C941" s="1" t="s">
        <v>5049</v>
      </c>
      <c r="D941" s="21" t="b" cm="1">
        <f t="array" ref="D941">IF(OR(ISNUMBER(SEARCH({" COMEDY "," fun "," laugh ","hilarious"}," "&amp;B941:C941&amp;" "))),"Comedy",IF(OR(ISNUMBER(SEARCH({" sad "," thriller "," crime"," murder "," dark "," revenge "}," "&amp;B941:C941&amp;" "))),"thriller",IF(OR(ISNUMBER(SEARCH({" strange "," evil "," horror "," dark "," strange"}," "&amp;B941:C941&amp;" "))),"horror",IF(OR(ISNUMBER(SEARCH({" food "," kitchen "," yummy "," gourmet "," dining","bbq"}," "&amp;B941:C941&amp;" "))),"food"))))</f>
        <v>0</v>
      </c>
      <c r="E941" s="3">
        <v>2750</v>
      </c>
      <c r="F941" s="4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112"/>
        <v>1</v>
      </c>
      <c r="Q941">
        <f t="shared" si="113"/>
        <v>20</v>
      </c>
      <c r="R941" t="s">
        <v>8323</v>
      </c>
      <c r="S941" t="s">
        <v>8326</v>
      </c>
      <c r="T941" s="13">
        <f t="shared" si="114"/>
        <v>41416.763171296298</v>
      </c>
      <c r="U941" s="13">
        <f t="shared" si="115"/>
        <v>41455.831944444442</v>
      </c>
      <c r="V941">
        <f t="shared" si="116"/>
        <v>2013</v>
      </c>
      <c r="W941" t="str">
        <f t="shared" si="117"/>
        <v>jazz</v>
      </c>
      <c r="X941" t="str">
        <f t="shared" si="118"/>
        <v>UnderFunded</v>
      </c>
      <c r="Y941" s="12" t="b">
        <f t="shared" si="119"/>
        <v>0</v>
      </c>
    </row>
    <row r="942" spans="1:25" ht="43.2" hidden="1">
      <c r="A942">
        <v>940</v>
      </c>
      <c r="B942" s="1" t="s">
        <v>941</v>
      </c>
      <c r="C942" s="1" t="s">
        <v>5050</v>
      </c>
      <c r="D942" s="21" t="b" cm="1">
        <f t="array" ref="D942">IF(OR(ISNUMBER(SEARCH({" COMEDY "," fun "," laugh ","hilarious"}," "&amp;B942:C942&amp;" "))),"Comedy",IF(OR(ISNUMBER(SEARCH({" sad "," thriller "," crime"," murder "," dark "," revenge "}," "&amp;B942:C942&amp;" "))),"thriller",IF(OR(ISNUMBER(SEARCH({" strange "," evil "," horror "," dark "," strange"}," "&amp;B942:C942&amp;" "))),"horror",IF(OR(ISNUMBER(SEARCH({" food "," kitchen "," yummy "," gourmet "," dining","bbq"}," "&amp;B942:C942&amp;" "))),"food"))))</f>
        <v>0</v>
      </c>
      <c r="E942" s="3">
        <v>9000</v>
      </c>
      <c r="F942" s="4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112"/>
        <v>17</v>
      </c>
      <c r="Q942">
        <f t="shared" si="113"/>
        <v>110.29</v>
      </c>
      <c r="R942" t="s">
        <v>8317</v>
      </c>
      <c r="S942" t="s">
        <v>8319</v>
      </c>
      <c r="T942" s="13">
        <f t="shared" si="114"/>
        <v>42182.008402777778</v>
      </c>
      <c r="U942" s="13">
        <f t="shared" si="115"/>
        <v>42227.008402777778</v>
      </c>
      <c r="V942">
        <f t="shared" si="116"/>
        <v>2015</v>
      </c>
      <c r="W942" t="str">
        <f t="shared" si="117"/>
        <v>wearables</v>
      </c>
      <c r="X942" t="str">
        <f t="shared" si="118"/>
        <v>UnderFunded</v>
      </c>
      <c r="Y942" s="12" t="b">
        <f t="shared" si="119"/>
        <v>0</v>
      </c>
    </row>
    <row r="943" spans="1:25" ht="57.6" hidden="1">
      <c r="A943">
        <v>941</v>
      </c>
      <c r="B943" s="1" t="s">
        <v>942</v>
      </c>
      <c r="C943" s="1" t="s">
        <v>5051</v>
      </c>
      <c r="D943" s="21" t="b" cm="1">
        <f t="array" ref="D943">IF(OR(ISNUMBER(SEARCH({" COMEDY "," fun "," laugh ","hilarious"}," "&amp;B943:C943&amp;" "))),"Comedy",IF(OR(ISNUMBER(SEARCH({" sad "," thriller "," crime"," murder "," dark "," revenge "}," "&amp;B943:C943&amp;" "))),"thriller",IF(OR(ISNUMBER(SEARCH({" strange "," evil "," horror "," dark "," strange"}," "&amp;B943:C943&amp;" "))),"horror",IF(OR(ISNUMBER(SEARCH({" food "," kitchen "," yummy "," gourmet "," dining","bbq"}," "&amp;B943:C943&amp;" "))),"food"))))</f>
        <v>0</v>
      </c>
      <c r="E943" s="3">
        <v>50000</v>
      </c>
      <c r="F943" s="4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112"/>
        <v>2</v>
      </c>
      <c r="Q943">
        <f t="shared" si="113"/>
        <v>37.450000000000003</v>
      </c>
      <c r="R943" t="s">
        <v>8317</v>
      </c>
      <c r="S943" t="s">
        <v>8319</v>
      </c>
      <c r="T943" s="13">
        <f t="shared" si="114"/>
        <v>42746.096585648149</v>
      </c>
      <c r="U943" s="13">
        <f t="shared" si="115"/>
        <v>42776.096585648149</v>
      </c>
      <c r="V943">
        <f t="shared" si="116"/>
        <v>2017</v>
      </c>
      <c r="W943" t="str">
        <f t="shared" si="117"/>
        <v>wearables</v>
      </c>
      <c r="X943" t="str">
        <f t="shared" si="118"/>
        <v>UnderFunded</v>
      </c>
      <c r="Y943" s="12" t="b">
        <f t="shared" si="119"/>
        <v>0</v>
      </c>
    </row>
    <row r="944" spans="1:25" ht="57.6" hidden="1">
      <c r="A944">
        <v>942</v>
      </c>
      <c r="B944" s="1" t="s">
        <v>943</v>
      </c>
      <c r="C944" s="1" t="s">
        <v>5052</v>
      </c>
      <c r="D944" s="21" t="b" cm="1">
        <f t="array" ref="D944">IF(OR(ISNUMBER(SEARCH({" COMEDY "," fun "," laugh ","hilarious"}," "&amp;B944:C944&amp;" "))),"Comedy",IF(OR(ISNUMBER(SEARCH({" sad "," thriller "," crime"," murder "," dark "," revenge "}," "&amp;B944:C944&amp;" "))),"thriller",IF(OR(ISNUMBER(SEARCH({" strange "," evil "," horror "," dark "," strange"}," "&amp;B944:C944&amp;" "))),"horror",IF(OR(ISNUMBER(SEARCH({" food "," kitchen "," yummy "," gourmet "," dining","bbq"}," "&amp;B944:C944&amp;" "))),"food"))))</f>
        <v>0</v>
      </c>
      <c r="E944" s="3">
        <v>7500</v>
      </c>
      <c r="F944" s="4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112"/>
        <v>9</v>
      </c>
      <c r="Q944">
        <f t="shared" si="113"/>
        <v>41.75</v>
      </c>
      <c r="R944" t="s">
        <v>8317</v>
      </c>
      <c r="S944" t="s">
        <v>8319</v>
      </c>
      <c r="T944" s="13">
        <f t="shared" si="114"/>
        <v>42382.843287037031</v>
      </c>
      <c r="U944" s="13">
        <f t="shared" si="115"/>
        <v>42418.843287037031</v>
      </c>
      <c r="V944">
        <f t="shared" si="116"/>
        <v>2016</v>
      </c>
      <c r="W944" t="str">
        <f t="shared" si="117"/>
        <v>wearables</v>
      </c>
      <c r="X944" t="str">
        <f t="shared" si="118"/>
        <v>UnderFunded</v>
      </c>
      <c r="Y944" s="12" t="b">
        <f t="shared" si="119"/>
        <v>0</v>
      </c>
    </row>
    <row r="945" spans="1:25" ht="28.8" hidden="1">
      <c r="A945">
        <v>943</v>
      </c>
      <c r="B945" s="1" t="s">
        <v>944</v>
      </c>
      <c r="C945" s="1" t="s">
        <v>5053</v>
      </c>
      <c r="D945" s="21" t="b" cm="1">
        <f t="array" ref="D945">IF(OR(ISNUMBER(SEARCH({" COMEDY "," fun "," laugh ","hilarious"}," "&amp;B945:C945&amp;" "))),"Comedy",IF(OR(ISNUMBER(SEARCH({" sad "," thriller "," crime"," murder "," dark "," revenge "}," "&amp;B945:C945&amp;" "))),"thriller",IF(OR(ISNUMBER(SEARCH({" strange "," evil "," horror "," dark "," strange"}," "&amp;B945:C945&amp;" "))),"horror",IF(OR(ISNUMBER(SEARCH({" food "," kitchen "," yummy "," gourmet "," dining","bbq"}," "&amp;B945:C945&amp;" "))),"food"))))</f>
        <v>0</v>
      </c>
      <c r="E945" s="3">
        <v>3000</v>
      </c>
      <c r="F945" s="4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112"/>
        <v>10</v>
      </c>
      <c r="Q945">
        <f t="shared" si="113"/>
        <v>24.08</v>
      </c>
      <c r="R945" t="s">
        <v>8317</v>
      </c>
      <c r="S945" t="s">
        <v>8319</v>
      </c>
      <c r="T945" s="13">
        <f t="shared" si="114"/>
        <v>42673.66788194445</v>
      </c>
      <c r="U945" s="13">
        <f t="shared" si="115"/>
        <v>42703.709548611107</v>
      </c>
      <c r="V945">
        <f t="shared" si="116"/>
        <v>2016</v>
      </c>
      <c r="W945" t="str">
        <f t="shared" si="117"/>
        <v>wearables</v>
      </c>
      <c r="X945" t="str">
        <f t="shared" si="118"/>
        <v>UnderFunded</v>
      </c>
      <c r="Y945" s="12" t="b">
        <f t="shared" si="119"/>
        <v>0</v>
      </c>
    </row>
    <row r="946" spans="1:25" ht="43.2" hidden="1">
      <c r="A946">
        <v>944</v>
      </c>
      <c r="B946" s="1" t="s">
        <v>945</v>
      </c>
      <c r="C946" s="1" t="s">
        <v>5054</v>
      </c>
      <c r="D946" s="21" t="b" cm="1">
        <f t="array" ref="D946">IF(OR(ISNUMBER(SEARCH({" COMEDY "," fun "," laugh ","hilarious"}," "&amp;B946:C946&amp;" "))),"Comedy",IF(OR(ISNUMBER(SEARCH({" sad "," thriller "," crime"," murder "," dark "," revenge "}," "&amp;B946:C946&amp;" "))),"thriller",IF(OR(ISNUMBER(SEARCH({" strange "," evil "," horror "," dark "," strange"}," "&amp;B946:C946&amp;" "))),"horror",IF(OR(ISNUMBER(SEARCH({" food "," kitchen "," yummy "," gourmet "," dining","bbq"}," "&amp;B946:C946&amp;" "))),"food"))))</f>
        <v>0</v>
      </c>
      <c r="E946" s="3">
        <v>50000</v>
      </c>
      <c r="F946" s="4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112"/>
        <v>13</v>
      </c>
      <c r="Q946">
        <f t="shared" si="113"/>
        <v>69.41</v>
      </c>
      <c r="R946" t="s">
        <v>8317</v>
      </c>
      <c r="S946" t="s">
        <v>8319</v>
      </c>
      <c r="T946" s="13">
        <f t="shared" si="114"/>
        <v>42444.583912037036</v>
      </c>
      <c r="U946" s="13">
        <f t="shared" si="115"/>
        <v>42478.583333333328</v>
      </c>
      <c r="V946">
        <f t="shared" si="116"/>
        <v>2016</v>
      </c>
      <c r="W946" t="str">
        <f t="shared" si="117"/>
        <v>wearables</v>
      </c>
      <c r="X946" t="str">
        <f t="shared" si="118"/>
        <v>UnderFunded</v>
      </c>
      <c r="Y946" s="12" t="b">
        <f t="shared" si="119"/>
        <v>0</v>
      </c>
    </row>
    <row r="947" spans="1:25" ht="43.2" hidden="1">
      <c r="A947">
        <v>945</v>
      </c>
      <c r="B947" s="1" t="s">
        <v>946</v>
      </c>
      <c r="C947" s="1" t="s">
        <v>5055</v>
      </c>
      <c r="D947" s="21" t="b" cm="1">
        <f t="array" ref="D947">IF(OR(ISNUMBER(SEARCH({" COMEDY "," fun "," laugh ","hilarious"}," "&amp;B947:C947&amp;" "))),"Comedy",IF(OR(ISNUMBER(SEARCH({" sad "," thriller "," crime"," murder "," dark "," revenge "}," "&amp;B947:C947&amp;" "))),"thriller",IF(OR(ISNUMBER(SEARCH({" strange "," evil "," horror "," dark "," strange"}," "&amp;B947:C947&amp;" "))),"horror",IF(OR(ISNUMBER(SEARCH({" food "," kitchen "," yummy "," gourmet "," dining","bbq"}," "&amp;B947:C947&amp;" "))),"food"))))</f>
        <v>0</v>
      </c>
      <c r="E947" s="3">
        <v>100000</v>
      </c>
      <c r="F947" s="4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112"/>
        <v>2</v>
      </c>
      <c r="Q947">
        <f t="shared" si="113"/>
        <v>155.25</v>
      </c>
      <c r="R947" t="s">
        <v>8317</v>
      </c>
      <c r="S947" t="s">
        <v>8319</v>
      </c>
      <c r="T947" s="13">
        <f t="shared" si="114"/>
        <v>42732.872986111113</v>
      </c>
      <c r="U947" s="13">
        <f t="shared" si="115"/>
        <v>42784.999305555553</v>
      </c>
      <c r="V947">
        <f t="shared" si="116"/>
        <v>2016</v>
      </c>
      <c r="W947" t="str">
        <f t="shared" si="117"/>
        <v>wearables</v>
      </c>
      <c r="X947" t="str">
        <f t="shared" si="118"/>
        <v>UnderFunded</v>
      </c>
      <c r="Y947" s="12" t="b">
        <f t="shared" si="119"/>
        <v>0</v>
      </c>
    </row>
    <row r="948" spans="1:25" ht="43.2" hidden="1">
      <c r="A948">
        <v>946</v>
      </c>
      <c r="B948" s="1" t="s">
        <v>947</v>
      </c>
      <c r="C948" s="1" t="s">
        <v>5056</v>
      </c>
      <c r="D948" s="21" t="b" cm="1">
        <f t="array" ref="D948">IF(OR(ISNUMBER(SEARCH({" COMEDY "," fun "," laugh ","hilarious"}," "&amp;B948:C948&amp;" "))),"Comedy",IF(OR(ISNUMBER(SEARCH({" sad "," thriller "," crime"," murder "," dark "," revenge "}," "&amp;B948:C948&amp;" "))),"thriller",IF(OR(ISNUMBER(SEARCH({" strange "," evil "," horror "," dark "," strange"}," "&amp;B948:C948&amp;" "))),"horror",IF(OR(ISNUMBER(SEARCH({" food "," kitchen "," yummy "," gourmet "," dining","bbq"}," "&amp;B948:C948&amp;" "))),"food"))))</f>
        <v>0</v>
      </c>
      <c r="E948" s="3">
        <v>15000</v>
      </c>
      <c r="F948" s="4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112"/>
        <v>2</v>
      </c>
      <c r="Q948">
        <f t="shared" si="113"/>
        <v>57.2</v>
      </c>
      <c r="R948" t="s">
        <v>8317</v>
      </c>
      <c r="S948" t="s">
        <v>8319</v>
      </c>
      <c r="T948" s="13">
        <f t="shared" si="114"/>
        <v>42592.750555555554</v>
      </c>
      <c r="U948" s="13">
        <f t="shared" si="115"/>
        <v>42622.750555555554</v>
      </c>
      <c r="V948">
        <f t="shared" si="116"/>
        <v>2016</v>
      </c>
      <c r="W948" t="str">
        <f t="shared" si="117"/>
        <v>wearables</v>
      </c>
      <c r="X948" t="str">
        <f t="shared" si="118"/>
        <v>UnderFunded</v>
      </c>
      <c r="Y948" s="12" t="b">
        <f t="shared" si="119"/>
        <v>0</v>
      </c>
    </row>
    <row r="949" spans="1:25" ht="43.2" hidden="1">
      <c r="A949">
        <v>947</v>
      </c>
      <c r="B949" s="1" t="s">
        <v>948</v>
      </c>
      <c r="C949" s="1" t="s">
        <v>5057</v>
      </c>
      <c r="D949" s="21" t="b" cm="1">
        <f t="array" ref="D949">IF(OR(ISNUMBER(SEARCH({" COMEDY "," fun "," laugh ","hilarious"}," "&amp;B949:C949&amp;" "))),"Comedy",IF(OR(ISNUMBER(SEARCH({" sad "," thriller "," crime"," murder "," dark "," revenge "}," "&amp;B949:C949&amp;" "))),"thriller",IF(OR(ISNUMBER(SEARCH({" strange "," evil "," horror "," dark "," strange"}," "&amp;B949:C949&amp;" "))),"horror",IF(OR(ISNUMBER(SEARCH({" food "," kitchen "," yummy "," gourmet "," dining","bbq"}," "&amp;B949:C949&amp;" "))),"food"))))</f>
        <v>0</v>
      </c>
      <c r="E949" s="3">
        <v>850</v>
      </c>
      <c r="F949" s="4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112"/>
        <v>0</v>
      </c>
      <c r="Q949">
        <f t="shared" si="113"/>
        <v>0</v>
      </c>
      <c r="R949" t="s">
        <v>8317</v>
      </c>
      <c r="S949" t="s">
        <v>8319</v>
      </c>
      <c r="T949" s="13">
        <f t="shared" si="114"/>
        <v>42491.781319444446</v>
      </c>
      <c r="U949" s="13">
        <f t="shared" si="115"/>
        <v>42551.781319444446</v>
      </c>
      <c r="V949">
        <f t="shared" si="116"/>
        <v>2016</v>
      </c>
      <c r="W949" t="str">
        <f t="shared" si="117"/>
        <v>wearables</v>
      </c>
      <c r="X949" t="str">
        <f t="shared" si="118"/>
        <v>UnderFunded</v>
      </c>
      <c r="Y949" s="12" t="b">
        <f t="shared" si="119"/>
        <v>0</v>
      </c>
    </row>
    <row r="950" spans="1:25" ht="57.6" hidden="1">
      <c r="A950">
        <v>948</v>
      </c>
      <c r="B950" s="1" t="s">
        <v>949</v>
      </c>
      <c r="C950" s="1" t="s">
        <v>5058</v>
      </c>
      <c r="D950" s="21" t="b" cm="1">
        <f t="array" ref="D950">IF(OR(ISNUMBER(SEARCH({" COMEDY "," fun "," laugh ","hilarious"}," "&amp;B950:C950&amp;" "))),"Comedy",IF(OR(ISNUMBER(SEARCH({" sad "," thriller "," crime"," murder "," dark "," revenge "}," "&amp;B950:C950&amp;" "))),"thriller",IF(OR(ISNUMBER(SEARCH({" strange "," evil "," horror "," dark "," strange"}," "&amp;B950:C950&amp;" "))),"horror",IF(OR(ISNUMBER(SEARCH({" food "," kitchen "," yummy "," gourmet "," dining","bbq"}," "&amp;B950:C950&amp;" "))),"food"))))</f>
        <v>0</v>
      </c>
      <c r="E950" s="3">
        <v>4000</v>
      </c>
      <c r="F950" s="4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112"/>
        <v>12</v>
      </c>
      <c r="Q950">
        <f t="shared" si="113"/>
        <v>60</v>
      </c>
      <c r="R950" t="s">
        <v>8317</v>
      </c>
      <c r="S950" t="s">
        <v>8319</v>
      </c>
      <c r="T950" s="13">
        <f t="shared" si="114"/>
        <v>42411.828287037039</v>
      </c>
      <c r="U950" s="13">
        <f t="shared" si="115"/>
        <v>42441.828287037039</v>
      </c>
      <c r="V950">
        <f t="shared" si="116"/>
        <v>2016</v>
      </c>
      <c r="W950" t="str">
        <f t="shared" si="117"/>
        <v>wearables</v>
      </c>
      <c r="X950" t="str">
        <f t="shared" si="118"/>
        <v>UnderFunded</v>
      </c>
      <c r="Y950" s="12" t="b">
        <f t="shared" si="119"/>
        <v>0</v>
      </c>
    </row>
    <row r="951" spans="1:25" ht="43.2" hidden="1">
      <c r="A951">
        <v>949</v>
      </c>
      <c r="B951" s="1" t="s">
        <v>950</v>
      </c>
      <c r="C951" s="1" t="s">
        <v>5059</v>
      </c>
      <c r="D951" s="21" t="b" cm="1">
        <f t="array" ref="D951">IF(OR(ISNUMBER(SEARCH({" COMEDY "," fun "," laugh ","hilarious"}," "&amp;B951:C951&amp;" "))),"Comedy",IF(OR(ISNUMBER(SEARCH({" sad "," thriller "," crime"," murder "," dark "," revenge "}," "&amp;B951:C951&amp;" "))),"thriller",IF(OR(ISNUMBER(SEARCH({" strange "," evil "," horror "," dark "," strange"}," "&amp;B951:C951&amp;" "))),"horror",IF(OR(ISNUMBER(SEARCH({" food "," kitchen "," yummy "," gourmet "," dining","bbq"}," "&amp;B951:C951&amp;" "))),"food"))))</f>
        <v>0</v>
      </c>
      <c r="E951" s="3">
        <v>20000</v>
      </c>
      <c r="F951" s="4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112"/>
        <v>1</v>
      </c>
      <c r="Q951">
        <f t="shared" si="113"/>
        <v>39</v>
      </c>
      <c r="R951" t="s">
        <v>8317</v>
      </c>
      <c r="S951" t="s">
        <v>8319</v>
      </c>
      <c r="T951" s="13">
        <f t="shared" si="114"/>
        <v>42361.043703703705</v>
      </c>
      <c r="U951" s="13">
        <f t="shared" si="115"/>
        <v>42421.043703703705</v>
      </c>
      <c r="V951">
        <f t="shared" si="116"/>
        <v>2015</v>
      </c>
      <c r="W951" t="str">
        <f t="shared" si="117"/>
        <v>wearables</v>
      </c>
      <c r="X951" t="str">
        <f t="shared" si="118"/>
        <v>UnderFunded</v>
      </c>
      <c r="Y951" s="12" t="b">
        <f t="shared" si="119"/>
        <v>0</v>
      </c>
    </row>
    <row r="952" spans="1:25" ht="43.2" hidden="1">
      <c r="A952">
        <v>950</v>
      </c>
      <c r="B952" s="1" t="s">
        <v>951</v>
      </c>
      <c r="C952" s="1" t="s">
        <v>5060</v>
      </c>
      <c r="D952" s="21" t="b" cm="1">
        <f t="array" ref="D952">IF(OR(ISNUMBER(SEARCH({" COMEDY "," fun "," laugh ","hilarious"}," "&amp;B952:C952&amp;" "))),"Comedy",IF(OR(ISNUMBER(SEARCH({" sad "," thriller "," crime"," murder "," dark "," revenge "}," "&amp;B952:C952&amp;" "))),"thriller",IF(OR(ISNUMBER(SEARCH({" strange "," evil "," horror "," dark "," strange"}," "&amp;B952:C952&amp;" "))),"horror",IF(OR(ISNUMBER(SEARCH({" food "," kitchen "," yummy "," gourmet "," dining","bbq"}," "&amp;B952:C952&amp;" "))),"food"))))</f>
        <v>0</v>
      </c>
      <c r="E952" s="3">
        <v>5000</v>
      </c>
      <c r="F952" s="4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112"/>
        <v>28</v>
      </c>
      <c r="Q952">
        <f t="shared" si="113"/>
        <v>58.42</v>
      </c>
      <c r="R952" t="s">
        <v>8317</v>
      </c>
      <c r="S952" t="s">
        <v>8319</v>
      </c>
      <c r="T952" s="13">
        <f t="shared" si="114"/>
        <v>42356.750706018516</v>
      </c>
      <c r="U952" s="13">
        <f t="shared" si="115"/>
        <v>42386.750706018516</v>
      </c>
      <c r="V952">
        <f t="shared" si="116"/>
        <v>2015</v>
      </c>
      <c r="W952" t="str">
        <f t="shared" si="117"/>
        <v>wearables</v>
      </c>
      <c r="X952" t="str">
        <f t="shared" si="118"/>
        <v>UnderFunded</v>
      </c>
      <c r="Y952" s="12" t="b">
        <f t="shared" si="119"/>
        <v>0</v>
      </c>
    </row>
    <row r="953" spans="1:25" hidden="1">
      <c r="A953">
        <v>951</v>
      </c>
      <c r="B953" s="1" t="s">
        <v>952</v>
      </c>
      <c r="C953" s="1" t="s">
        <v>5061</v>
      </c>
      <c r="D953" s="21" t="b" cm="1">
        <f t="array" ref="D953">IF(OR(ISNUMBER(SEARCH({" COMEDY "," fun "," laugh ","hilarious"}," "&amp;B953:C953&amp;" "))),"Comedy",IF(OR(ISNUMBER(SEARCH({" sad "," thriller "," crime"," murder "," dark "," revenge "}," "&amp;B953:C953&amp;" "))),"thriller",IF(OR(ISNUMBER(SEARCH({" strange "," evil "," horror "," dark "," strange"}," "&amp;B953:C953&amp;" "))),"horror",IF(OR(ISNUMBER(SEARCH({" food "," kitchen "," yummy "," gourmet "," dining","bbq"}," "&amp;B953:C953&amp;" "))),"food"))))</f>
        <v>0</v>
      </c>
      <c r="E953" s="3">
        <v>50000</v>
      </c>
      <c r="F953" s="4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112"/>
        <v>38</v>
      </c>
      <c r="Q953">
        <f t="shared" si="113"/>
        <v>158.63999999999999</v>
      </c>
      <c r="R953" t="s">
        <v>8317</v>
      </c>
      <c r="S953" t="s">
        <v>8319</v>
      </c>
      <c r="T953" s="13">
        <f t="shared" si="114"/>
        <v>42480.653611111105</v>
      </c>
      <c r="U953" s="13">
        <f t="shared" si="115"/>
        <v>42525.653611111105</v>
      </c>
      <c r="V953">
        <f t="shared" si="116"/>
        <v>2016</v>
      </c>
      <c r="W953" t="str">
        <f t="shared" si="117"/>
        <v>wearables</v>
      </c>
      <c r="X953" t="str">
        <f t="shared" si="118"/>
        <v>UnderFunded</v>
      </c>
      <c r="Y953" s="12" t="b">
        <f t="shared" si="119"/>
        <v>0</v>
      </c>
    </row>
    <row r="954" spans="1:25" ht="28.8" hidden="1">
      <c r="A954">
        <v>952</v>
      </c>
      <c r="B954" s="1" t="s">
        <v>953</v>
      </c>
      <c r="C954" s="1" t="s">
        <v>5062</v>
      </c>
      <c r="D954" s="21" t="b" cm="1">
        <f t="array" ref="D954">IF(OR(ISNUMBER(SEARCH({" COMEDY "," fun "," laugh ","hilarious"}," "&amp;B954:C954&amp;" "))),"Comedy",IF(OR(ISNUMBER(SEARCH({" sad "," thriller "," crime"," murder "," dark "," revenge "}," "&amp;B954:C954&amp;" "))),"thriller",IF(OR(ISNUMBER(SEARCH({" strange "," evil "," horror "," dark "," strange"}," "&amp;B954:C954&amp;" "))),"horror",IF(OR(ISNUMBER(SEARCH({" food "," kitchen "," yummy "," gourmet "," dining","bbq"}," "&amp;B954:C954&amp;" "))),"food"))))</f>
        <v>0</v>
      </c>
      <c r="E954" s="3">
        <v>49000</v>
      </c>
      <c r="F954" s="4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112"/>
        <v>40</v>
      </c>
      <c r="Q954">
        <f t="shared" si="113"/>
        <v>99.86</v>
      </c>
      <c r="R954" t="s">
        <v>8317</v>
      </c>
      <c r="S954" t="s">
        <v>8319</v>
      </c>
      <c r="T954" s="13">
        <f t="shared" si="114"/>
        <v>42662.613564814819</v>
      </c>
      <c r="U954" s="13">
        <f t="shared" si="115"/>
        <v>42692.655231481483</v>
      </c>
      <c r="V954">
        <f t="shared" si="116"/>
        <v>2016</v>
      </c>
      <c r="W954" t="str">
        <f t="shared" si="117"/>
        <v>wearables</v>
      </c>
      <c r="X954" t="str">
        <f t="shared" si="118"/>
        <v>UnderFunded</v>
      </c>
      <c r="Y954" s="12" t="b">
        <f t="shared" si="119"/>
        <v>0</v>
      </c>
    </row>
    <row r="955" spans="1:25" ht="43.2" hidden="1">
      <c r="A955">
        <v>953</v>
      </c>
      <c r="B955" s="1" t="s">
        <v>954</v>
      </c>
      <c r="C955" s="1" t="s">
        <v>5063</v>
      </c>
      <c r="D955" s="21" t="b" cm="1">
        <f t="array" ref="D955">IF(OR(ISNUMBER(SEARCH({" COMEDY "," fun "," laugh ","hilarious"}," "&amp;B955:C955&amp;" "))),"Comedy",IF(OR(ISNUMBER(SEARCH({" sad "," thriller "," crime"," murder "," dark "," revenge "}," "&amp;B955:C955&amp;" "))),"thriller",IF(OR(ISNUMBER(SEARCH({" strange "," evil "," horror "," dark "," strange"}," "&amp;B955:C955&amp;" "))),"horror",IF(OR(ISNUMBER(SEARCH({" food "," kitchen "," yummy "," gourmet "," dining","bbq"}," "&amp;B955:C955&amp;" "))),"food"))))</f>
        <v>0</v>
      </c>
      <c r="E955" s="3">
        <v>15000</v>
      </c>
      <c r="F955" s="4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112"/>
        <v>1</v>
      </c>
      <c r="Q955">
        <f t="shared" si="113"/>
        <v>25.2</v>
      </c>
      <c r="R955" t="s">
        <v>8317</v>
      </c>
      <c r="S955" t="s">
        <v>8319</v>
      </c>
      <c r="T955" s="13">
        <f t="shared" si="114"/>
        <v>41999.164340277777</v>
      </c>
      <c r="U955" s="13">
        <f t="shared" si="115"/>
        <v>42029.164340277777</v>
      </c>
      <c r="V955">
        <f t="shared" si="116"/>
        <v>2014</v>
      </c>
      <c r="W955" t="str">
        <f t="shared" si="117"/>
        <v>wearables</v>
      </c>
      <c r="X955" t="str">
        <f t="shared" si="118"/>
        <v>UnderFunded</v>
      </c>
      <c r="Y955" s="12" t="b">
        <f t="shared" si="119"/>
        <v>0</v>
      </c>
    </row>
    <row r="956" spans="1:25" ht="43.2" hidden="1">
      <c r="A956">
        <v>954</v>
      </c>
      <c r="B956" s="1" t="s">
        <v>955</v>
      </c>
      <c r="C956" s="1" t="s">
        <v>5064</v>
      </c>
      <c r="D956" s="21" t="b" cm="1">
        <f t="array" ref="D956">IF(OR(ISNUMBER(SEARCH({" COMEDY "," fun "," laugh ","hilarious"}," "&amp;B956:C956&amp;" "))),"Comedy",IF(OR(ISNUMBER(SEARCH({" sad "," thriller "," crime"," murder "," dark "," revenge "}," "&amp;B956:C956&amp;" "))),"thriller",IF(OR(ISNUMBER(SEARCH({" strange "," evil "," horror "," dark "," strange"}," "&amp;B956:C956&amp;" "))),"horror",IF(OR(ISNUMBER(SEARCH({" food "," kitchen "," yummy "," gourmet "," dining","bbq"}," "&amp;B956:C956&amp;" "))),"food"))))</f>
        <v>0</v>
      </c>
      <c r="E956" s="3">
        <v>15000</v>
      </c>
      <c r="F956" s="4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112"/>
        <v>43</v>
      </c>
      <c r="Q956">
        <f t="shared" si="113"/>
        <v>89.19</v>
      </c>
      <c r="R956" t="s">
        <v>8317</v>
      </c>
      <c r="S956" t="s">
        <v>8319</v>
      </c>
      <c r="T956" s="13">
        <f t="shared" si="114"/>
        <v>42194.833784722221</v>
      </c>
      <c r="U956" s="13">
        <f t="shared" si="115"/>
        <v>42236.833784722221</v>
      </c>
      <c r="V956">
        <f t="shared" si="116"/>
        <v>2015</v>
      </c>
      <c r="W956" t="str">
        <f t="shared" si="117"/>
        <v>wearables</v>
      </c>
      <c r="X956" t="str">
        <f t="shared" si="118"/>
        <v>UnderFunded</v>
      </c>
      <c r="Y956" s="12" t="b">
        <f t="shared" si="119"/>
        <v>0</v>
      </c>
    </row>
    <row r="957" spans="1:25" ht="43.2" hidden="1">
      <c r="A957">
        <v>955</v>
      </c>
      <c r="B957" s="1" t="s">
        <v>956</v>
      </c>
      <c r="C957" s="1" t="s">
        <v>5065</v>
      </c>
      <c r="D957" s="21" t="b" cm="1">
        <f t="array" ref="D957">IF(OR(ISNUMBER(SEARCH({" COMEDY "," fun "," laugh ","hilarious"}," "&amp;B957:C957&amp;" "))),"Comedy",IF(OR(ISNUMBER(SEARCH({" sad "," thriller "," crime"," murder "," dark "," revenge "}," "&amp;B957:C957&amp;" "))),"thriller",IF(OR(ISNUMBER(SEARCH({" strange "," evil "," horror "," dark "," strange"}," "&amp;B957:C957&amp;" "))),"horror",IF(OR(ISNUMBER(SEARCH({" food "," kitchen "," yummy "," gourmet "," dining","bbq"}," "&amp;B957:C957&amp;" "))),"food"))))</f>
        <v>0</v>
      </c>
      <c r="E957" s="3">
        <v>300000</v>
      </c>
      <c r="F957" s="4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112"/>
        <v>6</v>
      </c>
      <c r="Q957">
        <f t="shared" si="113"/>
        <v>182.62</v>
      </c>
      <c r="R957" t="s">
        <v>8317</v>
      </c>
      <c r="S957" t="s">
        <v>8319</v>
      </c>
      <c r="T957" s="13">
        <f t="shared" si="114"/>
        <v>42586.295138888891</v>
      </c>
      <c r="U957" s="13">
        <f t="shared" si="115"/>
        <v>42626.295138888891</v>
      </c>
      <c r="V957">
        <f t="shared" si="116"/>
        <v>2016</v>
      </c>
      <c r="W957" t="str">
        <f t="shared" si="117"/>
        <v>wearables</v>
      </c>
      <c r="X957" t="str">
        <f t="shared" si="118"/>
        <v>UnderFunded</v>
      </c>
      <c r="Y957" s="12" t="b">
        <f t="shared" si="119"/>
        <v>0</v>
      </c>
    </row>
    <row r="958" spans="1:25" ht="57.6" hidden="1">
      <c r="A958">
        <v>956</v>
      </c>
      <c r="B958" s="1" t="s">
        <v>957</v>
      </c>
      <c r="C958" s="1" t="s">
        <v>5066</v>
      </c>
      <c r="D958" s="21" t="b" cm="1">
        <f t="array" ref="D958">IF(OR(ISNUMBER(SEARCH({" COMEDY "," fun "," laugh ","hilarious"}," "&amp;B958:C958&amp;" "))),"Comedy",IF(OR(ISNUMBER(SEARCH({" sad "," thriller "," crime"," murder "," dark "," revenge "}," "&amp;B958:C958&amp;" "))),"thriller",IF(OR(ISNUMBER(SEARCH({" strange "," evil "," horror "," dark "," strange"}," "&amp;B958:C958&amp;" "))),"horror",IF(OR(ISNUMBER(SEARCH({" food "," kitchen "," yummy "," gourmet "," dining","bbq"}," "&amp;B958:C958&amp;" "))),"food"))))</f>
        <v>0</v>
      </c>
      <c r="E958" s="3">
        <v>50000</v>
      </c>
      <c r="F958" s="4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112"/>
        <v>2</v>
      </c>
      <c r="Q958">
        <f t="shared" si="113"/>
        <v>50.65</v>
      </c>
      <c r="R958" t="s">
        <v>8317</v>
      </c>
      <c r="S958" t="s">
        <v>8319</v>
      </c>
      <c r="T958" s="13">
        <f t="shared" si="114"/>
        <v>42060.913877314815</v>
      </c>
      <c r="U958" s="13">
        <f t="shared" si="115"/>
        <v>42120.872210648144</v>
      </c>
      <c r="V958">
        <f t="shared" si="116"/>
        <v>2015</v>
      </c>
      <c r="W958" t="str">
        <f t="shared" si="117"/>
        <v>wearables</v>
      </c>
      <c r="X958" t="str">
        <f t="shared" si="118"/>
        <v>UnderFunded</v>
      </c>
      <c r="Y958" s="12" t="b">
        <f t="shared" si="119"/>
        <v>0</v>
      </c>
    </row>
    <row r="959" spans="1:25" ht="28.8" hidden="1">
      <c r="A959">
        <v>957</v>
      </c>
      <c r="B959" s="1" t="s">
        <v>958</v>
      </c>
      <c r="C959" s="1" t="s">
        <v>5067</v>
      </c>
      <c r="D959" s="21" t="b" cm="1">
        <f t="array" ref="D959">IF(OR(ISNUMBER(SEARCH({" COMEDY "," fun "," laugh ","hilarious"}," "&amp;B959:C959&amp;" "))),"Comedy",IF(OR(ISNUMBER(SEARCH({" sad "," thriller "," crime"," murder "," dark "," revenge "}," "&amp;B959:C959&amp;" "))),"thriller",IF(OR(ISNUMBER(SEARCH({" strange "," evil "," horror "," dark "," strange"}," "&amp;B959:C959&amp;" "))),"horror",IF(OR(ISNUMBER(SEARCH({" food "," kitchen "," yummy "," gourmet "," dining","bbq"}," "&amp;B959:C959&amp;" "))),"food"))))</f>
        <v>0</v>
      </c>
      <c r="E959" s="3">
        <v>12000</v>
      </c>
      <c r="F959" s="4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112"/>
        <v>2</v>
      </c>
      <c r="Q959">
        <f t="shared" si="113"/>
        <v>33.29</v>
      </c>
      <c r="R959" t="s">
        <v>8317</v>
      </c>
      <c r="S959" t="s">
        <v>8319</v>
      </c>
      <c r="T959" s="13">
        <f t="shared" si="114"/>
        <v>42660.552465277782</v>
      </c>
      <c r="U959" s="13">
        <f t="shared" si="115"/>
        <v>42691.594131944439</v>
      </c>
      <c r="V959">
        <f t="shared" si="116"/>
        <v>2016</v>
      </c>
      <c r="W959" t="str">
        <f t="shared" si="117"/>
        <v>wearables</v>
      </c>
      <c r="X959" t="str">
        <f t="shared" si="118"/>
        <v>UnderFunded</v>
      </c>
      <c r="Y959" s="12" t="b">
        <f t="shared" si="119"/>
        <v>0</v>
      </c>
    </row>
    <row r="960" spans="1:25" ht="57.6" hidden="1">
      <c r="A960">
        <v>958</v>
      </c>
      <c r="B960" s="1" t="s">
        <v>959</v>
      </c>
      <c r="C960" s="1" t="s">
        <v>5068</v>
      </c>
      <c r="D960" s="21" t="b" cm="1">
        <f t="array" ref="D960">IF(OR(ISNUMBER(SEARCH({" COMEDY "," fun "," laugh ","hilarious"}," "&amp;B960:C960&amp;" "))),"Comedy",IF(OR(ISNUMBER(SEARCH({" sad "," thriller "," crime"," murder "," dark "," revenge "}," "&amp;B960:C960&amp;" "))),"thriller",IF(OR(ISNUMBER(SEARCH({" strange "," evil "," horror "," dark "," strange"}," "&amp;B960:C960&amp;" "))),"horror",IF(OR(ISNUMBER(SEARCH({" food "," kitchen "," yummy "," gourmet "," dining","bbq"}," "&amp;B960:C960&amp;" "))),"food"))))</f>
        <v>0</v>
      </c>
      <c r="E960" s="3">
        <v>7777</v>
      </c>
      <c r="F960" s="4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112"/>
        <v>11</v>
      </c>
      <c r="Q960">
        <f t="shared" si="113"/>
        <v>51.82</v>
      </c>
      <c r="R960" t="s">
        <v>8317</v>
      </c>
      <c r="S960" t="s">
        <v>8319</v>
      </c>
      <c r="T960" s="13">
        <f t="shared" si="114"/>
        <v>42082.802812499998</v>
      </c>
      <c r="U960" s="13">
        <f t="shared" si="115"/>
        <v>42104.207638888889</v>
      </c>
      <c r="V960">
        <f t="shared" si="116"/>
        <v>2015</v>
      </c>
      <c r="W960" t="str">
        <f t="shared" si="117"/>
        <v>wearables</v>
      </c>
      <c r="X960" t="str">
        <f t="shared" si="118"/>
        <v>UnderFunded</v>
      </c>
      <c r="Y960" s="12" t="b">
        <f t="shared" si="119"/>
        <v>0</v>
      </c>
    </row>
    <row r="961" spans="1:25" ht="43.2" hidden="1">
      <c r="A961">
        <v>959</v>
      </c>
      <c r="B961" s="1" t="s">
        <v>960</v>
      </c>
      <c r="C961" s="1" t="s">
        <v>5069</v>
      </c>
      <c r="D961" s="21" t="b" cm="1">
        <f t="array" ref="D961">IF(OR(ISNUMBER(SEARCH({" COMEDY "," fun "," laugh ","hilarious"}," "&amp;B961:C961&amp;" "))),"Comedy",IF(OR(ISNUMBER(SEARCH({" sad "," thriller "," crime"," murder "," dark "," revenge "}," "&amp;B961:C961&amp;" "))),"thriller",IF(OR(ISNUMBER(SEARCH({" strange "," evil "," horror "," dark "," strange"}," "&amp;B961:C961&amp;" "))),"horror",IF(OR(ISNUMBER(SEARCH({" food "," kitchen "," yummy "," gourmet "," dining","bbq"}," "&amp;B961:C961&amp;" "))),"food"))))</f>
        <v>0</v>
      </c>
      <c r="E961" s="3">
        <v>50000</v>
      </c>
      <c r="F961" s="4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112"/>
        <v>39</v>
      </c>
      <c r="Q961">
        <f t="shared" si="113"/>
        <v>113.63</v>
      </c>
      <c r="R961" t="s">
        <v>8317</v>
      </c>
      <c r="S961" t="s">
        <v>8319</v>
      </c>
      <c r="T961" s="13">
        <f t="shared" si="114"/>
        <v>41993.174363425926</v>
      </c>
      <c r="U961" s="13">
        <f t="shared" si="115"/>
        <v>42023.174363425926</v>
      </c>
      <c r="V961">
        <f t="shared" si="116"/>
        <v>2014</v>
      </c>
      <c r="W961" t="str">
        <f t="shared" si="117"/>
        <v>wearables</v>
      </c>
      <c r="X961" t="str">
        <f t="shared" si="118"/>
        <v>UnderFunded</v>
      </c>
      <c r="Y961" s="12" t="b">
        <f t="shared" si="119"/>
        <v>0</v>
      </c>
    </row>
    <row r="962" spans="1:25" ht="43.2" hidden="1">
      <c r="A962">
        <v>960</v>
      </c>
      <c r="B962" s="1" t="s">
        <v>961</v>
      </c>
      <c r="C962" s="1" t="s">
        <v>5070</v>
      </c>
      <c r="D962" s="21" t="b" cm="1">
        <f t="array" ref="D962">IF(OR(ISNUMBER(SEARCH({" COMEDY "," fun "," laugh ","hilarious"}," "&amp;B962:C962&amp;" "))),"Comedy",IF(OR(ISNUMBER(SEARCH({" sad "," thriller "," crime"," murder "," dark "," revenge "}," "&amp;B962:C962&amp;" "))),"thriller",IF(OR(ISNUMBER(SEARCH({" strange "," evil "," horror "," dark "," strange"}," "&amp;B962:C962&amp;" "))),"horror",IF(OR(ISNUMBER(SEARCH({" food "," kitchen "," yummy "," gourmet "," dining","bbq"}," "&amp;B962:C962&amp;" "))),"food"))))</f>
        <v>0</v>
      </c>
      <c r="E962" s="3">
        <v>55650</v>
      </c>
      <c r="F962" s="4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112"/>
        <v>46</v>
      </c>
      <c r="Q962">
        <f t="shared" si="113"/>
        <v>136.46</v>
      </c>
      <c r="R962" t="s">
        <v>8317</v>
      </c>
      <c r="S962" t="s">
        <v>8319</v>
      </c>
      <c r="T962" s="13">
        <f t="shared" si="114"/>
        <v>42766.626793981486</v>
      </c>
      <c r="U962" s="13">
        <f t="shared" si="115"/>
        <v>42808.585127314815</v>
      </c>
      <c r="V962">
        <f t="shared" si="116"/>
        <v>2017</v>
      </c>
      <c r="W962" t="str">
        <f t="shared" si="117"/>
        <v>wearables</v>
      </c>
      <c r="X962" t="str">
        <f t="shared" si="118"/>
        <v>UnderFunded</v>
      </c>
      <c r="Y962" s="12" t="b">
        <f t="shared" si="119"/>
        <v>0</v>
      </c>
    </row>
    <row r="963" spans="1:25" ht="43.2" hidden="1">
      <c r="A963">
        <v>961</v>
      </c>
      <c r="B963" s="1" t="s">
        <v>962</v>
      </c>
      <c r="C963" s="1" t="s">
        <v>5071</v>
      </c>
      <c r="D963" s="21" t="b" cm="1">
        <f t="array" ref="D963">IF(OR(ISNUMBER(SEARCH({" COMEDY "," fun "," laugh ","hilarious"}," "&amp;B963:C963&amp;" "))),"Comedy",IF(OR(ISNUMBER(SEARCH({" sad "," thriller "," crime"," murder "," dark "," revenge "}," "&amp;B963:C963&amp;" "))),"thriller",IF(OR(ISNUMBER(SEARCH({" strange "," evil "," horror "," dark "," strange"}," "&amp;B963:C963&amp;" "))),"horror",IF(OR(ISNUMBER(SEARCH({" food "," kitchen "," yummy "," gourmet "," dining","bbq"}," "&amp;B963:C963&amp;" "))),"food"))))</f>
        <v>0</v>
      </c>
      <c r="E963" s="3">
        <v>95000</v>
      </c>
      <c r="F963" s="4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120">IFERROR(ROUND((F963/E963)*100,0),0)</f>
        <v>42</v>
      </c>
      <c r="Q963">
        <f t="shared" ref="Q963:Q1026" si="121">IFERROR(ROUND(F963/M963,2),0)</f>
        <v>364.35</v>
      </c>
      <c r="R963" t="s">
        <v>8317</v>
      </c>
      <c r="S963" t="s">
        <v>8319</v>
      </c>
      <c r="T963" s="13">
        <f t="shared" ref="T963:T1026" si="122">(((K963/60)/60)/24)+DATE(1970,1,1)</f>
        <v>42740.693692129629</v>
      </c>
      <c r="U963" s="13">
        <f t="shared" ref="U963:U1026" si="123">(((J963/60)/60)/24)+DATE(1970,1,1)</f>
        <v>42786.791666666672</v>
      </c>
      <c r="V963">
        <f t="shared" ref="V963:V1026" si="124">YEAR(T963)</f>
        <v>2017</v>
      </c>
      <c r="W963" t="str">
        <f t="shared" ref="W963:W1026" si="125">IF(OR(S963="musical","space"),"Musical and Spaces",S963)</f>
        <v>wearables</v>
      </c>
      <c r="X963" t="str">
        <f t="shared" ref="X963:X1026" si="126">IF(P963-100&gt;0,"ExceededGoal","UnderFunded")</f>
        <v>UnderFunded</v>
      </c>
      <c r="Y963" s="12" t="b">
        <f t="shared" ref="Y963:Y1026" si="127">IFERROR(IF(R963="theater",ROUND(F963/M963,2)),0)</f>
        <v>0</v>
      </c>
    </row>
    <row r="964" spans="1:25" ht="43.2" hidden="1">
      <c r="A964">
        <v>962</v>
      </c>
      <c r="B964" s="1" t="s">
        <v>963</v>
      </c>
      <c r="C964" s="1" t="s">
        <v>5072</v>
      </c>
      <c r="D964" s="21" t="b" cm="1">
        <f t="array" ref="D964">IF(OR(ISNUMBER(SEARCH({" COMEDY "," fun "," laugh ","hilarious"}," "&amp;B964:C964&amp;" "))),"Comedy",IF(OR(ISNUMBER(SEARCH({" sad "," thriller "," crime"," murder "," dark "," revenge "}," "&amp;B964:C964&amp;" "))),"thriller",IF(OR(ISNUMBER(SEARCH({" strange "," evil "," horror "," dark "," strange"}," "&amp;B964:C964&amp;" "))),"horror",IF(OR(ISNUMBER(SEARCH({" food "," kitchen "," yummy "," gourmet "," dining","bbq"}," "&amp;B964:C964&amp;" "))),"food"))))</f>
        <v>0</v>
      </c>
      <c r="E964" s="3">
        <v>2500</v>
      </c>
      <c r="F964" s="4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120"/>
        <v>28</v>
      </c>
      <c r="Q964">
        <f t="shared" si="121"/>
        <v>19.239999999999998</v>
      </c>
      <c r="R964" t="s">
        <v>8317</v>
      </c>
      <c r="S964" t="s">
        <v>8319</v>
      </c>
      <c r="T964" s="13">
        <f t="shared" si="122"/>
        <v>42373.712418981479</v>
      </c>
      <c r="U964" s="13">
        <f t="shared" si="123"/>
        <v>42411.712418981479</v>
      </c>
      <c r="V964">
        <f t="shared" si="124"/>
        <v>2016</v>
      </c>
      <c r="W964" t="str">
        <f t="shared" si="125"/>
        <v>wearables</v>
      </c>
      <c r="X964" t="str">
        <f t="shared" si="126"/>
        <v>UnderFunded</v>
      </c>
      <c r="Y964" s="12" t="b">
        <f t="shared" si="127"/>
        <v>0</v>
      </c>
    </row>
    <row r="965" spans="1:25" ht="28.8" hidden="1">
      <c r="A965">
        <v>963</v>
      </c>
      <c r="B965" s="1" t="s">
        <v>964</v>
      </c>
      <c r="C965" s="1" t="s">
        <v>5073</v>
      </c>
      <c r="D965" s="21" t="b" cm="1">
        <f t="array" ref="D965">IF(OR(ISNUMBER(SEARCH({" COMEDY "," fun "," laugh ","hilarious"}," "&amp;B965:C965&amp;" "))),"Comedy",IF(OR(ISNUMBER(SEARCH({" sad "," thriller "," crime"," murder "," dark "," revenge "}," "&amp;B965:C965&amp;" "))),"thriller",IF(OR(ISNUMBER(SEARCH({" strange "," evil "," horror "," dark "," strange"}," "&amp;B965:C965&amp;" "))),"horror",IF(OR(ISNUMBER(SEARCH({" food "," kitchen "," yummy "," gourmet "," dining","bbq"}," "&amp;B965:C965&amp;" "))),"food"))))</f>
        <v>0</v>
      </c>
      <c r="E965" s="3">
        <v>35000</v>
      </c>
      <c r="F965" s="4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120"/>
        <v>1</v>
      </c>
      <c r="Q965">
        <f t="shared" si="121"/>
        <v>41.89</v>
      </c>
      <c r="R965" t="s">
        <v>8317</v>
      </c>
      <c r="S965" t="s">
        <v>8319</v>
      </c>
      <c r="T965" s="13">
        <f t="shared" si="122"/>
        <v>42625.635636574079</v>
      </c>
      <c r="U965" s="13">
        <f t="shared" si="123"/>
        <v>42660.635636574079</v>
      </c>
      <c r="V965">
        <f t="shared" si="124"/>
        <v>2016</v>
      </c>
      <c r="W965" t="str">
        <f t="shared" si="125"/>
        <v>wearables</v>
      </c>
      <c r="X965" t="str">
        <f t="shared" si="126"/>
        <v>UnderFunded</v>
      </c>
      <c r="Y965" s="12" t="b">
        <f t="shared" si="127"/>
        <v>0</v>
      </c>
    </row>
    <row r="966" spans="1:25" ht="43.2" hidden="1">
      <c r="A966">
        <v>964</v>
      </c>
      <c r="B966" s="1" t="s">
        <v>965</v>
      </c>
      <c r="C966" s="1" t="s">
        <v>5074</v>
      </c>
      <c r="D966" s="21" t="b" cm="1">
        <f t="array" ref="D966">IF(OR(ISNUMBER(SEARCH({" COMEDY "," fun "," laugh ","hilarious"}," "&amp;B966:C966&amp;" "))),"Comedy",IF(OR(ISNUMBER(SEARCH({" sad "," thriller "," crime"," murder "," dark "," revenge "}," "&amp;B966:C966&amp;" "))),"thriller",IF(OR(ISNUMBER(SEARCH({" strange "," evil "," horror "," dark "," strange"}," "&amp;B966:C966&amp;" "))),"horror",IF(OR(ISNUMBER(SEARCH({" food "," kitchen "," yummy "," gourmet "," dining","bbq"}," "&amp;B966:C966&amp;" "))),"food"))))</f>
        <v>0</v>
      </c>
      <c r="E966" s="3">
        <v>110000</v>
      </c>
      <c r="F966" s="4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120"/>
        <v>1</v>
      </c>
      <c r="Q966">
        <f t="shared" si="121"/>
        <v>30.31</v>
      </c>
      <c r="R966" t="s">
        <v>8317</v>
      </c>
      <c r="S966" t="s">
        <v>8319</v>
      </c>
      <c r="T966" s="13">
        <f t="shared" si="122"/>
        <v>42208.628692129627</v>
      </c>
      <c r="U966" s="13">
        <f t="shared" si="123"/>
        <v>42248.628692129627</v>
      </c>
      <c r="V966">
        <f t="shared" si="124"/>
        <v>2015</v>
      </c>
      <c r="W966" t="str">
        <f t="shared" si="125"/>
        <v>wearables</v>
      </c>
      <c r="X966" t="str">
        <f t="shared" si="126"/>
        <v>UnderFunded</v>
      </c>
      <c r="Y966" s="12" t="b">
        <f t="shared" si="127"/>
        <v>0</v>
      </c>
    </row>
    <row r="967" spans="1:25" ht="43.2" hidden="1">
      <c r="A967">
        <v>965</v>
      </c>
      <c r="B967" s="1" t="s">
        <v>966</v>
      </c>
      <c r="C967" s="1" t="s">
        <v>5075</v>
      </c>
      <c r="D967" s="21" t="b" cm="1">
        <f t="array" ref="D967">IF(OR(ISNUMBER(SEARCH({" COMEDY "," fun "," laugh ","hilarious"}," "&amp;B967:C967&amp;" "))),"Comedy",IF(OR(ISNUMBER(SEARCH({" sad "," thriller "," crime"," murder "," dark "," revenge "}," "&amp;B967:C967&amp;" "))),"thriller",IF(OR(ISNUMBER(SEARCH({" strange "," evil "," horror "," dark "," strange"}," "&amp;B967:C967&amp;" "))),"horror",IF(OR(ISNUMBER(SEARCH({" food "," kitchen "," yummy "," gourmet "," dining","bbq"}," "&amp;B967:C967&amp;" "))),"food"))))</f>
        <v>0</v>
      </c>
      <c r="E967" s="3">
        <v>25000</v>
      </c>
      <c r="F967" s="4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120"/>
        <v>1</v>
      </c>
      <c r="Q967">
        <f t="shared" si="121"/>
        <v>49.67</v>
      </c>
      <c r="R967" t="s">
        <v>8317</v>
      </c>
      <c r="S967" t="s">
        <v>8319</v>
      </c>
      <c r="T967" s="13">
        <f t="shared" si="122"/>
        <v>42637.016736111109</v>
      </c>
      <c r="U967" s="13">
        <f t="shared" si="123"/>
        <v>42669.165972222225</v>
      </c>
      <c r="V967">
        <f t="shared" si="124"/>
        <v>2016</v>
      </c>
      <c r="W967" t="str">
        <f t="shared" si="125"/>
        <v>wearables</v>
      </c>
      <c r="X967" t="str">
        <f t="shared" si="126"/>
        <v>UnderFunded</v>
      </c>
      <c r="Y967" s="12" t="b">
        <f t="shared" si="127"/>
        <v>0</v>
      </c>
    </row>
    <row r="968" spans="1:25" ht="43.2" hidden="1">
      <c r="A968">
        <v>966</v>
      </c>
      <c r="B968" s="1" t="s">
        <v>967</v>
      </c>
      <c r="C968" s="1" t="s">
        <v>5076</v>
      </c>
      <c r="D968" s="21" t="b" cm="1">
        <f t="array" ref="D968">IF(OR(ISNUMBER(SEARCH({" COMEDY "," fun "," laugh ","hilarious"}," "&amp;B968:C968&amp;" "))),"Comedy",IF(OR(ISNUMBER(SEARCH({" sad "," thriller "," crime"," murder "," dark "," revenge "}," "&amp;B968:C968&amp;" "))),"thriller",IF(OR(ISNUMBER(SEARCH({" strange "," evil "," horror "," dark "," strange"}," "&amp;B968:C968&amp;" "))),"horror",IF(OR(ISNUMBER(SEARCH({" food "," kitchen "," yummy "," gourmet "," dining","bbq"}," "&amp;B968:C968&amp;" "))),"food"))))</f>
        <v>0</v>
      </c>
      <c r="E968" s="3">
        <v>12000</v>
      </c>
      <c r="F968" s="4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120"/>
        <v>15</v>
      </c>
      <c r="Q968">
        <f t="shared" si="121"/>
        <v>59.2</v>
      </c>
      <c r="R968" t="s">
        <v>8317</v>
      </c>
      <c r="S968" t="s">
        <v>8319</v>
      </c>
      <c r="T968" s="13">
        <f t="shared" si="122"/>
        <v>42619.635787037041</v>
      </c>
      <c r="U968" s="13">
        <f t="shared" si="123"/>
        <v>42649.635787037041</v>
      </c>
      <c r="V968">
        <f t="shared" si="124"/>
        <v>2016</v>
      </c>
      <c r="W968" t="str">
        <f t="shared" si="125"/>
        <v>wearables</v>
      </c>
      <c r="X968" t="str">
        <f t="shared" si="126"/>
        <v>UnderFunded</v>
      </c>
      <c r="Y968" s="12" t="b">
        <f t="shared" si="127"/>
        <v>0</v>
      </c>
    </row>
    <row r="969" spans="1:25" ht="43.2" hidden="1">
      <c r="A969">
        <v>967</v>
      </c>
      <c r="B969" s="1" t="s">
        <v>968</v>
      </c>
      <c r="C969" s="1" t="s">
        <v>5077</v>
      </c>
      <c r="D969" s="21" t="b" cm="1">
        <f t="array" ref="D969">IF(OR(ISNUMBER(SEARCH({" COMEDY "," fun "," laugh ","hilarious"}," "&amp;B969:C969&amp;" "))),"Comedy",IF(OR(ISNUMBER(SEARCH({" sad "," thriller "," crime"," murder "," dark "," revenge "}," "&amp;B969:C969&amp;" "))),"thriller",IF(OR(ISNUMBER(SEARCH({" strange "," evil "," horror "," dark "," strange"}," "&amp;B969:C969&amp;" "))),"horror",IF(OR(ISNUMBER(SEARCH({" food "," kitchen "," yummy "," gourmet "," dining","bbq"}," "&amp;B969:C969&amp;" "))),"food"))))</f>
        <v>0</v>
      </c>
      <c r="E969" s="3">
        <v>20000</v>
      </c>
      <c r="F969" s="4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120"/>
        <v>18</v>
      </c>
      <c r="Q969">
        <f t="shared" si="121"/>
        <v>43.98</v>
      </c>
      <c r="R969" t="s">
        <v>8317</v>
      </c>
      <c r="S969" t="s">
        <v>8319</v>
      </c>
      <c r="T969" s="13">
        <f t="shared" si="122"/>
        <v>42422.254328703704</v>
      </c>
      <c r="U969" s="13">
        <f t="shared" si="123"/>
        <v>42482.21266203704</v>
      </c>
      <c r="V969">
        <f t="shared" si="124"/>
        <v>2016</v>
      </c>
      <c r="W969" t="str">
        <f t="shared" si="125"/>
        <v>wearables</v>
      </c>
      <c r="X969" t="str">
        <f t="shared" si="126"/>
        <v>UnderFunded</v>
      </c>
      <c r="Y969" s="12" t="b">
        <f t="shared" si="127"/>
        <v>0</v>
      </c>
    </row>
    <row r="970" spans="1:25" ht="43.2" hidden="1">
      <c r="A970">
        <v>968</v>
      </c>
      <c r="B970" s="1" t="s">
        <v>969</v>
      </c>
      <c r="C970" s="1" t="s">
        <v>5078</v>
      </c>
      <c r="D970" s="21" t="b" cm="1">
        <f t="array" ref="D970">IF(OR(ISNUMBER(SEARCH({" COMEDY "," fun "," laugh ","hilarious"}," "&amp;B970:C970&amp;" "))),"Comedy",IF(OR(ISNUMBER(SEARCH({" sad "," thriller "," crime"," murder "," dark "," revenge "}," "&amp;B970:C970&amp;" "))),"thriller",IF(OR(ISNUMBER(SEARCH({" strange "," evil "," horror "," dark "," strange"}," "&amp;B970:C970&amp;" "))),"horror",IF(OR(ISNUMBER(SEARCH({" food "," kitchen "," yummy "," gourmet "," dining","bbq"}," "&amp;B970:C970&amp;" "))),"food"))))</f>
        <v>0</v>
      </c>
      <c r="E970" s="3">
        <v>8000</v>
      </c>
      <c r="F970" s="4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120"/>
        <v>1</v>
      </c>
      <c r="Q970">
        <f t="shared" si="121"/>
        <v>26.5</v>
      </c>
      <c r="R970" t="s">
        <v>8317</v>
      </c>
      <c r="S970" t="s">
        <v>8319</v>
      </c>
      <c r="T970" s="13">
        <f t="shared" si="122"/>
        <v>41836.847615740742</v>
      </c>
      <c r="U970" s="13">
        <f t="shared" si="123"/>
        <v>41866.847615740742</v>
      </c>
      <c r="V970">
        <f t="shared" si="124"/>
        <v>2014</v>
      </c>
      <c r="W970" t="str">
        <f t="shared" si="125"/>
        <v>wearables</v>
      </c>
      <c r="X970" t="str">
        <f t="shared" si="126"/>
        <v>UnderFunded</v>
      </c>
      <c r="Y970" s="12" t="b">
        <f t="shared" si="127"/>
        <v>0</v>
      </c>
    </row>
    <row r="971" spans="1:25" ht="28.8" hidden="1">
      <c r="A971">
        <v>969</v>
      </c>
      <c r="B971" s="1" t="s">
        <v>970</v>
      </c>
      <c r="C971" s="1" t="s">
        <v>5079</v>
      </c>
      <c r="D971" s="21" t="b" cm="1">
        <f t="array" ref="D971">IF(OR(ISNUMBER(SEARCH({" COMEDY "," fun "," laugh ","hilarious"}," "&amp;B971:C971&amp;" "))),"Comedy",IF(OR(ISNUMBER(SEARCH({" sad "," thriller "," crime"," murder "," dark "," revenge "}," "&amp;B971:C971&amp;" "))),"thriller",IF(OR(ISNUMBER(SEARCH({" strange "," evil "," horror "," dark "," strange"}," "&amp;B971:C971&amp;" "))),"horror",IF(OR(ISNUMBER(SEARCH({" food "," kitchen "," yummy "," gourmet "," dining","bbq"}," "&amp;B971:C971&amp;" "))),"food"))))</f>
        <v>0</v>
      </c>
      <c r="E971" s="3">
        <v>30000</v>
      </c>
      <c r="F971" s="4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120"/>
        <v>47</v>
      </c>
      <c r="Q971">
        <f t="shared" si="121"/>
        <v>1272.73</v>
      </c>
      <c r="R971" t="s">
        <v>8317</v>
      </c>
      <c r="S971" t="s">
        <v>8319</v>
      </c>
      <c r="T971" s="13">
        <f t="shared" si="122"/>
        <v>42742.30332175926</v>
      </c>
      <c r="U971" s="13">
        <f t="shared" si="123"/>
        <v>42775.30332175926</v>
      </c>
      <c r="V971">
        <f t="shared" si="124"/>
        <v>2017</v>
      </c>
      <c r="W971" t="str">
        <f t="shared" si="125"/>
        <v>wearables</v>
      </c>
      <c r="X971" t="str">
        <f t="shared" si="126"/>
        <v>UnderFunded</v>
      </c>
      <c r="Y971" s="12" t="b">
        <f t="shared" si="127"/>
        <v>0</v>
      </c>
    </row>
    <row r="972" spans="1:25" ht="57.6" hidden="1">
      <c r="A972">
        <v>970</v>
      </c>
      <c r="B972" s="1" t="s">
        <v>971</v>
      </c>
      <c r="C972" s="1" t="s">
        <v>5080</v>
      </c>
      <c r="D972" s="21" t="b" cm="1">
        <f t="array" ref="D972">IF(OR(ISNUMBER(SEARCH({" COMEDY "," fun "," laugh ","hilarious"}," "&amp;B972:C972&amp;" "))),"Comedy",IF(OR(ISNUMBER(SEARCH({" sad "," thriller "," crime"," murder "," dark "," revenge "}," "&amp;B972:C972&amp;" "))),"thriller",IF(OR(ISNUMBER(SEARCH({" strange "," evil "," horror "," dark "," strange"}," "&amp;B972:C972&amp;" "))),"horror",IF(OR(ISNUMBER(SEARCH({" food "," kitchen "," yummy "," gourmet "," dining","bbq"}," "&amp;B972:C972&amp;" "))),"food"))))</f>
        <v>0</v>
      </c>
      <c r="E972" s="3">
        <v>5000</v>
      </c>
      <c r="F972" s="4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120"/>
        <v>46</v>
      </c>
      <c r="Q972">
        <f t="shared" si="121"/>
        <v>164</v>
      </c>
      <c r="R972" t="s">
        <v>8317</v>
      </c>
      <c r="S972" t="s">
        <v>8319</v>
      </c>
      <c r="T972" s="13">
        <f t="shared" si="122"/>
        <v>42721.220520833333</v>
      </c>
      <c r="U972" s="13">
        <f t="shared" si="123"/>
        <v>42758.207638888889</v>
      </c>
      <c r="V972">
        <f t="shared" si="124"/>
        <v>2016</v>
      </c>
      <c r="W972" t="str">
        <f t="shared" si="125"/>
        <v>wearables</v>
      </c>
      <c r="X972" t="str">
        <f t="shared" si="126"/>
        <v>UnderFunded</v>
      </c>
      <c r="Y972" s="12" t="b">
        <f t="shared" si="127"/>
        <v>0</v>
      </c>
    </row>
    <row r="973" spans="1:25" ht="43.2" hidden="1">
      <c r="A973">
        <v>971</v>
      </c>
      <c r="B973" s="1" t="s">
        <v>972</v>
      </c>
      <c r="C973" s="1" t="s">
        <v>5081</v>
      </c>
      <c r="D973" s="21" t="b" cm="1">
        <f t="array" ref="D973">IF(OR(ISNUMBER(SEARCH({" COMEDY "," fun "," laugh ","hilarious"}," "&amp;B973:C973&amp;" "))),"Comedy",IF(OR(ISNUMBER(SEARCH({" sad "," thriller "," crime"," murder "," dark "," revenge "}," "&amp;B973:C973&amp;" "))),"thriller",IF(OR(ISNUMBER(SEARCH({" strange "," evil "," horror "," dark "," strange"}," "&amp;B973:C973&amp;" "))),"horror",IF(OR(ISNUMBER(SEARCH({" food "," kitchen "," yummy "," gourmet "," dining","bbq"}," "&amp;B973:C973&amp;" "))),"food"))))</f>
        <v>0</v>
      </c>
      <c r="E973" s="3">
        <v>100000</v>
      </c>
      <c r="F973" s="4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120"/>
        <v>0</v>
      </c>
      <c r="Q973">
        <f t="shared" si="121"/>
        <v>45.2</v>
      </c>
      <c r="R973" t="s">
        <v>8317</v>
      </c>
      <c r="S973" t="s">
        <v>8319</v>
      </c>
      <c r="T973" s="13">
        <f t="shared" si="122"/>
        <v>42111.709027777775</v>
      </c>
      <c r="U973" s="13">
        <f t="shared" si="123"/>
        <v>42156.709027777775</v>
      </c>
      <c r="V973">
        <f t="shared" si="124"/>
        <v>2015</v>
      </c>
      <c r="W973" t="str">
        <f t="shared" si="125"/>
        <v>wearables</v>
      </c>
      <c r="X973" t="str">
        <f t="shared" si="126"/>
        <v>UnderFunded</v>
      </c>
      <c r="Y973" s="12" t="b">
        <f t="shared" si="127"/>
        <v>0</v>
      </c>
    </row>
    <row r="974" spans="1:25" ht="43.2" hidden="1">
      <c r="A974">
        <v>972</v>
      </c>
      <c r="B974" s="1" t="s">
        <v>973</v>
      </c>
      <c r="C974" s="1" t="s">
        <v>5082</v>
      </c>
      <c r="D974" s="21" t="b" cm="1">
        <f t="array" ref="D974">IF(OR(ISNUMBER(SEARCH({" COMEDY "," fun "," laugh ","hilarious"}," "&amp;B974:C974&amp;" "))),"Comedy",IF(OR(ISNUMBER(SEARCH({" sad "," thriller "," crime"," murder "," dark "," revenge "}," "&amp;B974:C974&amp;" "))),"thriller",IF(OR(ISNUMBER(SEARCH({" strange "," evil "," horror "," dark "," strange"}," "&amp;B974:C974&amp;" "))),"horror",IF(OR(ISNUMBER(SEARCH({" food "," kitchen "," yummy "," gourmet "," dining","bbq"}," "&amp;B974:C974&amp;" "))),"food"))))</f>
        <v>0</v>
      </c>
      <c r="E974" s="3">
        <v>20000</v>
      </c>
      <c r="F974" s="4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120"/>
        <v>35</v>
      </c>
      <c r="Q974">
        <f t="shared" si="121"/>
        <v>153.88999999999999</v>
      </c>
      <c r="R974" t="s">
        <v>8317</v>
      </c>
      <c r="S974" t="s">
        <v>8319</v>
      </c>
      <c r="T974" s="13">
        <f t="shared" si="122"/>
        <v>41856.865717592591</v>
      </c>
      <c r="U974" s="13">
        <f t="shared" si="123"/>
        <v>41886.290972222225</v>
      </c>
      <c r="V974">
        <f t="shared" si="124"/>
        <v>2014</v>
      </c>
      <c r="W974" t="str">
        <f t="shared" si="125"/>
        <v>wearables</v>
      </c>
      <c r="X974" t="str">
        <f t="shared" si="126"/>
        <v>UnderFunded</v>
      </c>
      <c r="Y974" s="12" t="b">
        <f t="shared" si="127"/>
        <v>0</v>
      </c>
    </row>
    <row r="975" spans="1:25" ht="43.2" hidden="1">
      <c r="A975">
        <v>973</v>
      </c>
      <c r="B975" s="1" t="s">
        <v>974</v>
      </c>
      <c r="C975" s="1" t="s">
        <v>5083</v>
      </c>
      <c r="D975" s="21" t="b" cm="1">
        <f t="array" ref="D975">IF(OR(ISNUMBER(SEARCH({" COMEDY "," fun "," laugh ","hilarious"}," "&amp;B975:C975&amp;" "))),"Comedy",IF(OR(ISNUMBER(SEARCH({" sad "," thriller "," crime"," murder "," dark "," revenge "}," "&amp;B975:C975&amp;" "))),"thriller",IF(OR(ISNUMBER(SEARCH({" strange "," evil "," horror "," dark "," strange"}," "&amp;B975:C975&amp;" "))),"horror",IF(OR(ISNUMBER(SEARCH({" food "," kitchen "," yummy "," gourmet "," dining","bbq"}," "&amp;B975:C975&amp;" "))),"food"))))</f>
        <v>0</v>
      </c>
      <c r="E975" s="3">
        <v>20000</v>
      </c>
      <c r="F975" s="4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120"/>
        <v>2</v>
      </c>
      <c r="Q975">
        <f t="shared" si="121"/>
        <v>51.38</v>
      </c>
      <c r="R975" t="s">
        <v>8317</v>
      </c>
      <c r="S975" t="s">
        <v>8319</v>
      </c>
      <c r="T975" s="13">
        <f t="shared" si="122"/>
        <v>42257.014965277776</v>
      </c>
      <c r="U975" s="13">
        <f t="shared" si="123"/>
        <v>42317.056631944448</v>
      </c>
      <c r="V975">
        <f t="shared" si="124"/>
        <v>2015</v>
      </c>
      <c r="W975" t="str">
        <f t="shared" si="125"/>
        <v>wearables</v>
      </c>
      <c r="X975" t="str">
        <f t="shared" si="126"/>
        <v>UnderFunded</v>
      </c>
      <c r="Y975" s="12" t="b">
        <f t="shared" si="127"/>
        <v>0</v>
      </c>
    </row>
    <row r="976" spans="1:25" ht="43.2" hidden="1">
      <c r="A976">
        <v>974</v>
      </c>
      <c r="B976" s="1" t="s">
        <v>975</v>
      </c>
      <c r="C976" s="1" t="s">
        <v>5084</v>
      </c>
      <c r="D976" s="21" t="b" cm="1">
        <f t="array" ref="D976">IF(OR(ISNUMBER(SEARCH({" COMEDY "," fun "," laugh ","hilarious"}," "&amp;B976:C976&amp;" "))),"Comedy",IF(OR(ISNUMBER(SEARCH({" sad "," thriller "," crime"," murder "," dark "," revenge "}," "&amp;B976:C976&amp;" "))),"thriller",IF(OR(ISNUMBER(SEARCH({" strange "," evil "," horror "," dark "," strange"}," "&amp;B976:C976&amp;" "))),"horror",IF(OR(ISNUMBER(SEARCH({" food "," kitchen "," yummy "," gourmet "," dining","bbq"}," "&amp;B976:C976&amp;" "))),"food"))))</f>
        <v>0</v>
      </c>
      <c r="E976" s="3">
        <v>50000</v>
      </c>
      <c r="F976" s="4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120"/>
        <v>1</v>
      </c>
      <c r="Q976">
        <f t="shared" si="121"/>
        <v>93.33</v>
      </c>
      <c r="R976" t="s">
        <v>8317</v>
      </c>
      <c r="S976" t="s">
        <v>8319</v>
      </c>
      <c r="T976" s="13">
        <f t="shared" si="122"/>
        <v>42424.749490740738</v>
      </c>
      <c r="U976" s="13">
        <f t="shared" si="123"/>
        <v>42454.707824074074</v>
      </c>
      <c r="V976">
        <f t="shared" si="124"/>
        <v>2016</v>
      </c>
      <c r="W976" t="str">
        <f t="shared" si="125"/>
        <v>wearables</v>
      </c>
      <c r="X976" t="str">
        <f t="shared" si="126"/>
        <v>UnderFunded</v>
      </c>
      <c r="Y976" s="12" t="b">
        <f t="shared" si="127"/>
        <v>0</v>
      </c>
    </row>
    <row r="977" spans="1:25" ht="43.2" hidden="1">
      <c r="A977">
        <v>975</v>
      </c>
      <c r="B977" s="1" t="s">
        <v>976</v>
      </c>
      <c r="C977" s="1" t="s">
        <v>5085</v>
      </c>
      <c r="D977" s="21" t="b" cm="1">
        <f t="array" ref="D977">IF(OR(ISNUMBER(SEARCH({" COMEDY "," fun "," laugh ","hilarious"}," "&amp;B977:C977&amp;" "))),"Comedy",IF(OR(ISNUMBER(SEARCH({" sad "," thriller "," crime"," murder "," dark "," revenge "}," "&amp;B977:C977&amp;" "))),"thriller",IF(OR(ISNUMBER(SEARCH({" strange "," evil "," horror "," dark "," strange"}," "&amp;B977:C977&amp;" "))),"horror",IF(OR(ISNUMBER(SEARCH({" food "," kitchen "," yummy "," gourmet "," dining","bbq"}," "&amp;B977:C977&amp;" "))),"food"))))</f>
        <v>0</v>
      </c>
      <c r="E977" s="3">
        <v>100000</v>
      </c>
      <c r="F977" s="4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120"/>
        <v>3</v>
      </c>
      <c r="Q977">
        <f t="shared" si="121"/>
        <v>108.63</v>
      </c>
      <c r="R977" t="s">
        <v>8317</v>
      </c>
      <c r="S977" t="s">
        <v>8319</v>
      </c>
      <c r="T977" s="13">
        <f t="shared" si="122"/>
        <v>42489.696585648147</v>
      </c>
      <c r="U977" s="13">
        <f t="shared" si="123"/>
        <v>42549.696585648147</v>
      </c>
      <c r="V977">
        <f t="shared" si="124"/>
        <v>2016</v>
      </c>
      <c r="W977" t="str">
        <f t="shared" si="125"/>
        <v>wearables</v>
      </c>
      <c r="X977" t="str">
        <f t="shared" si="126"/>
        <v>UnderFunded</v>
      </c>
      <c r="Y977" s="12" t="b">
        <f t="shared" si="127"/>
        <v>0</v>
      </c>
    </row>
    <row r="978" spans="1:25" ht="43.2" hidden="1">
      <c r="A978">
        <v>976</v>
      </c>
      <c r="B978" s="1" t="s">
        <v>977</v>
      </c>
      <c r="C978" s="1" t="s">
        <v>5086</v>
      </c>
      <c r="D978" s="21" t="b" cm="1">
        <f t="array" ref="D978">IF(OR(ISNUMBER(SEARCH({" COMEDY "," fun "," laugh ","hilarious"}," "&amp;B978:C978&amp;" "))),"Comedy",IF(OR(ISNUMBER(SEARCH({" sad "," thriller "," crime"," murder "," dark "," revenge "}," "&amp;B978:C978&amp;" "))),"thriller",IF(OR(ISNUMBER(SEARCH({" strange "," evil "," horror "," dark "," strange"}," "&amp;B978:C978&amp;" "))),"horror",IF(OR(ISNUMBER(SEARCH({" food "," kitchen "," yummy "," gourmet "," dining","bbq"}," "&amp;B978:C978&amp;" "))),"food"))))</f>
        <v>0</v>
      </c>
      <c r="E978" s="3">
        <v>150000</v>
      </c>
      <c r="F978" s="4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120"/>
        <v>2</v>
      </c>
      <c r="Q978">
        <f t="shared" si="121"/>
        <v>160.5</v>
      </c>
      <c r="R978" t="s">
        <v>8317</v>
      </c>
      <c r="S978" t="s">
        <v>8319</v>
      </c>
      <c r="T978" s="13">
        <f t="shared" si="122"/>
        <v>42185.058993055558</v>
      </c>
      <c r="U978" s="13">
        <f t="shared" si="123"/>
        <v>42230.058993055558</v>
      </c>
      <c r="V978">
        <f t="shared" si="124"/>
        <v>2015</v>
      </c>
      <c r="W978" t="str">
        <f t="shared" si="125"/>
        <v>wearables</v>
      </c>
      <c r="X978" t="str">
        <f t="shared" si="126"/>
        <v>UnderFunded</v>
      </c>
      <c r="Y978" s="12" t="b">
        <f t="shared" si="127"/>
        <v>0</v>
      </c>
    </row>
    <row r="979" spans="1:25" ht="43.2" hidden="1">
      <c r="A979">
        <v>977</v>
      </c>
      <c r="B979" s="1" t="s">
        <v>978</v>
      </c>
      <c r="C979" s="1" t="s">
        <v>5087</v>
      </c>
      <c r="D979" s="21" t="b" cm="1">
        <f t="array" ref="D979">IF(OR(ISNUMBER(SEARCH({" COMEDY "," fun "," laugh ","hilarious"}," "&amp;B979:C979&amp;" "))),"Comedy",IF(OR(ISNUMBER(SEARCH({" sad "," thriller "," crime"," murder "," dark "," revenge "}," "&amp;B979:C979&amp;" "))),"thriller",IF(OR(ISNUMBER(SEARCH({" strange "," evil "," horror "," dark "," strange"}," "&amp;B979:C979&amp;" "))),"horror",IF(OR(ISNUMBER(SEARCH({" food "," kitchen "," yummy "," gourmet "," dining","bbq"}," "&amp;B979:C979&amp;" "))),"food"))))</f>
        <v>0</v>
      </c>
      <c r="E979" s="3">
        <v>2700</v>
      </c>
      <c r="F979" s="4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120"/>
        <v>34</v>
      </c>
      <c r="Q979">
        <f t="shared" si="121"/>
        <v>75.75</v>
      </c>
      <c r="R979" t="s">
        <v>8317</v>
      </c>
      <c r="S979" t="s">
        <v>8319</v>
      </c>
      <c r="T979" s="13">
        <f t="shared" si="122"/>
        <v>42391.942094907412</v>
      </c>
      <c r="U979" s="13">
        <f t="shared" si="123"/>
        <v>42421.942094907412</v>
      </c>
      <c r="V979">
        <f t="shared" si="124"/>
        <v>2016</v>
      </c>
      <c r="W979" t="str">
        <f t="shared" si="125"/>
        <v>wearables</v>
      </c>
      <c r="X979" t="str">
        <f t="shared" si="126"/>
        <v>UnderFunded</v>
      </c>
      <c r="Y979" s="12" t="b">
        <f t="shared" si="127"/>
        <v>0</v>
      </c>
    </row>
    <row r="980" spans="1:25" ht="43.2" hidden="1">
      <c r="A980">
        <v>978</v>
      </c>
      <c r="B980" s="1" t="s">
        <v>979</v>
      </c>
      <c r="C980" s="1" t="s">
        <v>5088</v>
      </c>
      <c r="D980" s="21" t="b" cm="1">
        <f t="array" ref="D980">IF(OR(ISNUMBER(SEARCH({" COMEDY "," fun "," laugh ","hilarious"}," "&amp;B980:C980&amp;" "))),"Comedy",IF(OR(ISNUMBER(SEARCH({" sad "," thriller "," crime"," murder "," dark "," revenge "}," "&amp;B980:C980&amp;" "))),"thriller",IF(OR(ISNUMBER(SEARCH({" strange "," evil "," horror "," dark "," strange"}," "&amp;B980:C980&amp;" "))),"horror",IF(OR(ISNUMBER(SEARCH({" food "," kitchen "," yummy "," gourmet "," dining","bbq"}," "&amp;B980:C980&amp;" "))),"food"))))</f>
        <v>0</v>
      </c>
      <c r="E980" s="3">
        <v>172889</v>
      </c>
      <c r="F980" s="4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120"/>
        <v>56</v>
      </c>
      <c r="Q980">
        <f t="shared" si="121"/>
        <v>790.84</v>
      </c>
      <c r="R980" t="s">
        <v>8317</v>
      </c>
      <c r="S980" t="s">
        <v>8319</v>
      </c>
      <c r="T980" s="13">
        <f t="shared" si="122"/>
        <v>42395.309039351851</v>
      </c>
      <c r="U980" s="13">
        <f t="shared" si="123"/>
        <v>42425.309039351851</v>
      </c>
      <c r="V980">
        <f t="shared" si="124"/>
        <v>2016</v>
      </c>
      <c r="W980" t="str">
        <f t="shared" si="125"/>
        <v>wearables</v>
      </c>
      <c r="X980" t="str">
        <f t="shared" si="126"/>
        <v>UnderFunded</v>
      </c>
      <c r="Y980" s="12" t="b">
        <f t="shared" si="127"/>
        <v>0</v>
      </c>
    </row>
    <row r="981" spans="1:25" ht="43.2" hidden="1">
      <c r="A981">
        <v>979</v>
      </c>
      <c r="B981" s="1" t="s">
        <v>980</v>
      </c>
      <c r="C981" s="1" t="s">
        <v>5089</v>
      </c>
      <c r="D981" s="21" t="b" cm="1">
        <f t="array" ref="D981">IF(OR(ISNUMBER(SEARCH({" COMEDY "," fun "," laugh ","hilarious"}," "&amp;B981:C981&amp;" "))),"Comedy",IF(OR(ISNUMBER(SEARCH({" sad "," thriller "," crime"," murder "," dark "," revenge "}," "&amp;B981:C981&amp;" "))),"thriller",IF(OR(ISNUMBER(SEARCH({" strange "," evil "," horror "," dark "," strange"}," "&amp;B981:C981&amp;" "))),"horror",IF(OR(ISNUMBER(SEARCH({" food "," kitchen "," yummy "," gourmet "," dining","bbq"}," "&amp;B981:C981&amp;" "))),"food"))))</f>
        <v>0</v>
      </c>
      <c r="E981" s="3">
        <v>35000</v>
      </c>
      <c r="F981" s="4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120"/>
        <v>83</v>
      </c>
      <c r="Q981">
        <f t="shared" si="121"/>
        <v>301.94</v>
      </c>
      <c r="R981" t="s">
        <v>8317</v>
      </c>
      <c r="S981" t="s">
        <v>8319</v>
      </c>
      <c r="T981" s="13">
        <f t="shared" si="122"/>
        <v>42506.416990740734</v>
      </c>
      <c r="U981" s="13">
        <f t="shared" si="123"/>
        <v>42541.790972222225</v>
      </c>
      <c r="V981">
        <f t="shared" si="124"/>
        <v>2016</v>
      </c>
      <c r="W981" t="str">
        <f t="shared" si="125"/>
        <v>wearables</v>
      </c>
      <c r="X981" t="str">
        <f t="shared" si="126"/>
        <v>UnderFunded</v>
      </c>
      <c r="Y981" s="12" t="b">
        <f t="shared" si="127"/>
        <v>0</v>
      </c>
    </row>
    <row r="982" spans="1:25" ht="57.6" hidden="1">
      <c r="A982">
        <v>980</v>
      </c>
      <c r="B982" s="1" t="s">
        <v>981</v>
      </c>
      <c r="C982" s="1" t="s">
        <v>5090</v>
      </c>
      <c r="D982" s="21" t="b" cm="1">
        <f t="array" ref="D982">IF(OR(ISNUMBER(SEARCH({" COMEDY "," fun "," laugh ","hilarious"}," "&amp;B982:C982&amp;" "))),"Comedy",IF(OR(ISNUMBER(SEARCH({" sad "," thriller "," crime"," murder "," dark "," revenge "}," "&amp;B982:C982&amp;" "))),"thriller",IF(OR(ISNUMBER(SEARCH({" strange "," evil "," horror "," dark "," strange"}," "&amp;B982:C982&amp;" "))),"horror",IF(OR(ISNUMBER(SEARCH({" food "," kitchen "," yummy "," gourmet "," dining","bbq"}," "&amp;B982:C982&amp;" "))),"food"))))</f>
        <v>0</v>
      </c>
      <c r="E982" s="3">
        <v>10000</v>
      </c>
      <c r="F982" s="4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120"/>
        <v>15</v>
      </c>
      <c r="Q982">
        <f t="shared" si="121"/>
        <v>47.94</v>
      </c>
      <c r="R982" t="s">
        <v>8317</v>
      </c>
      <c r="S982" t="s">
        <v>8319</v>
      </c>
      <c r="T982" s="13">
        <f t="shared" si="122"/>
        <v>41928.904189814813</v>
      </c>
      <c r="U982" s="13">
        <f t="shared" si="123"/>
        <v>41973.945856481485</v>
      </c>
      <c r="V982">
        <f t="shared" si="124"/>
        <v>2014</v>
      </c>
      <c r="W982" t="str">
        <f t="shared" si="125"/>
        <v>wearables</v>
      </c>
      <c r="X982" t="str">
        <f t="shared" si="126"/>
        <v>UnderFunded</v>
      </c>
      <c r="Y982" s="12" t="b">
        <f t="shared" si="127"/>
        <v>0</v>
      </c>
    </row>
    <row r="983" spans="1:25" ht="57.6" hidden="1">
      <c r="A983">
        <v>981</v>
      </c>
      <c r="B983" s="1" t="s">
        <v>982</v>
      </c>
      <c r="C983" s="1" t="s">
        <v>5091</v>
      </c>
      <c r="D983" s="21" t="b" cm="1">
        <f t="array" ref="D983">IF(OR(ISNUMBER(SEARCH({" COMEDY "," fun "," laugh ","hilarious"}," "&amp;B983:C983&amp;" "))),"Comedy",IF(OR(ISNUMBER(SEARCH({" sad "," thriller "," crime"," murder "," dark "," revenge "}," "&amp;B983:C983&amp;" "))),"thriller",IF(OR(ISNUMBER(SEARCH({" strange "," evil "," horror "," dark "," strange"}," "&amp;B983:C983&amp;" "))),"horror",IF(OR(ISNUMBER(SEARCH({" food "," kitchen "," yummy "," gourmet "," dining","bbq"}," "&amp;B983:C983&amp;" "))),"food"))))</f>
        <v>0</v>
      </c>
      <c r="E983" s="3">
        <v>88888</v>
      </c>
      <c r="F983" s="4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120"/>
        <v>0</v>
      </c>
      <c r="Q983">
        <f t="shared" si="121"/>
        <v>2.75</v>
      </c>
      <c r="R983" t="s">
        <v>8317</v>
      </c>
      <c r="S983" t="s">
        <v>8319</v>
      </c>
      <c r="T983" s="13">
        <f t="shared" si="122"/>
        <v>41830.947013888886</v>
      </c>
      <c r="U983" s="13">
        <f t="shared" si="123"/>
        <v>41860.947013888886</v>
      </c>
      <c r="V983">
        <f t="shared" si="124"/>
        <v>2014</v>
      </c>
      <c r="W983" t="str">
        <f t="shared" si="125"/>
        <v>wearables</v>
      </c>
      <c r="X983" t="str">
        <f t="shared" si="126"/>
        <v>UnderFunded</v>
      </c>
      <c r="Y983" s="12" t="b">
        <f t="shared" si="127"/>
        <v>0</v>
      </c>
    </row>
    <row r="984" spans="1:25" ht="28.8" hidden="1">
      <c r="A984">
        <v>982</v>
      </c>
      <c r="B984" s="1" t="s">
        <v>983</v>
      </c>
      <c r="C984" s="1" t="s">
        <v>5092</v>
      </c>
      <c r="D984" s="21" t="b" cm="1">
        <f t="array" ref="D984">IF(OR(ISNUMBER(SEARCH({" COMEDY "," fun "," laugh ","hilarious"}," "&amp;B984:C984&amp;" "))),"Comedy",IF(OR(ISNUMBER(SEARCH({" sad "," thriller "," crime"," murder "," dark "," revenge "}," "&amp;B984:C984&amp;" "))),"thriller",IF(OR(ISNUMBER(SEARCH({" strange "," evil "," horror "," dark "," strange"}," "&amp;B984:C984&amp;" "))),"horror",IF(OR(ISNUMBER(SEARCH({" food "," kitchen "," yummy "," gourmet "," dining","bbq"}," "&amp;B984:C984&amp;" "))),"food"))))</f>
        <v>0</v>
      </c>
      <c r="E984" s="3">
        <v>17500</v>
      </c>
      <c r="F984" s="4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120"/>
        <v>0</v>
      </c>
      <c r="Q984">
        <f t="shared" si="121"/>
        <v>1</v>
      </c>
      <c r="R984" t="s">
        <v>8317</v>
      </c>
      <c r="S984" t="s">
        <v>8319</v>
      </c>
      <c r="T984" s="13">
        <f t="shared" si="122"/>
        <v>42615.753310185188</v>
      </c>
      <c r="U984" s="13">
        <f t="shared" si="123"/>
        <v>42645.753310185188</v>
      </c>
      <c r="V984">
        <f t="shared" si="124"/>
        <v>2016</v>
      </c>
      <c r="W984" t="str">
        <f t="shared" si="125"/>
        <v>wearables</v>
      </c>
      <c r="X984" t="str">
        <f t="shared" si="126"/>
        <v>UnderFunded</v>
      </c>
      <c r="Y984" s="12" t="b">
        <f t="shared" si="127"/>
        <v>0</v>
      </c>
    </row>
    <row r="985" spans="1:25" ht="57.6" hidden="1">
      <c r="A985">
        <v>983</v>
      </c>
      <c r="B985" s="1" t="s">
        <v>984</v>
      </c>
      <c r="C985" s="1" t="s">
        <v>5093</v>
      </c>
      <c r="D985" s="21" t="b" cm="1">
        <f t="array" ref="D985">IF(OR(ISNUMBER(SEARCH({" COMEDY "," fun "," laugh ","hilarious"}," "&amp;B985:C985&amp;" "))),"Comedy",IF(OR(ISNUMBER(SEARCH({" sad "," thriller "," crime"," murder "," dark "," revenge "}," "&amp;B985:C985&amp;" "))),"thriller",IF(OR(ISNUMBER(SEARCH({" strange "," evil "," horror "," dark "," strange"}," "&amp;B985:C985&amp;" "))),"horror",IF(OR(ISNUMBER(SEARCH({" food "," kitchen "," yummy "," gourmet "," dining","bbq"}," "&amp;B985:C985&amp;" "))),"food"))))</f>
        <v>0</v>
      </c>
      <c r="E985" s="3">
        <v>104219</v>
      </c>
      <c r="F985" s="4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120"/>
        <v>30</v>
      </c>
      <c r="Q985">
        <f t="shared" si="121"/>
        <v>171.79</v>
      </c>
      <c r="R985" t="s">
        <v>8317</v>
      </c>
      <c r="S985" t="s">
        <v>8319</v>
      </c>
      <c r="T985" s="13">
        <f t="shared" si="122"/>
        <v>42574.667650462965</v>
      </c>
      <c r="U985" s="13">
        <f t="shared" si="123"/>
        <v>42605.870833333334</v>
      </c>
      <c r="V985">
        <f t="shared" si="124"/>
        <v>2016</v>
      </c>
      <c r="W985" t="str">
        <f t="shared" si="125"/>
        <v>wearables</v>
      </c>
      <c r="X985" t="str">
        <f t="shared" si="126"/>
        <v>UnderFunded</v>
      </c>
      <c r="Y985" s="12" t="b">
        <f t="shared" si="127"/>
        <v>0</v>
      </c>
    </row>
    <row r="986" spans="1:25" ht="72" hidden="1">
      <c r="A986">
        <v>984</v>
      </c>
      <c r="B986" s="1" t="s">
        <v>985</v>
      </c>
      <c r="C986" s="1" t="s">
        <v>5094</v>
      </c>
      <c r="D986" s="21" t="b" cm="1">
        <f t="array" ref="D986">IF(OR(ISNUMBER(SEARCH({" COMEDY "," fun "," laugh ","hilarious"}," "&amp;B986:C986&amp;" "))),"Comedy",IF(OR(ISNUMBER(SEARCH({" sad "," thriller "," crime"," murder "," dark "," revenge "}," "&amp;B986:C986&amp;" "))),"thriller",IF(OR(ISNUMBER(SEARCH({" strange "," evil "," horror "," dark "," strange"}," "&amp;B986:C986&amp;" "))),"horror",IF(OR(ISNUMBER(SEARCH({" food "," kitchen "," yummy "," gourmet "," dining","bbq"}," "&amp;B986:C986&amp;" "))),"food"))))</f>
        <v>0</v>
      </c>
      <c r="E986" s="3">
        <v>10000</v>
      </c>
      <c r="F986" s="4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120"/>
        <v>1</v>
      </c>
      <c r="Q986">
        <f t="shared" si="121"/>
        <v>35.33</v>
      </c>
      <c r="R986" t="s">
        <v>8317</v>
      </c>
      <c r="S986" t="s">
        <v>8319</v>
      </c>
      <c r="T986" s="13">
        <f t="shared" si="122"/>
        <v>42061.11583333333</v>
      </c>
      <c r="U986" s="13">
        <f t="shared" si="123"/>
        <v>42091.074166666673</v>
      </c>
      <c r="V986">
        <f t="shared" si="124"/>
        <v>2015</v>
      </c>
      <c r="W986" t="str">
        <f t="shared" si="125"/>
        <v>wearables</v>
      </c>
      <c r="X986" t="str">
        <f t="shared" si="126"/>
        <v>UnderFunded</v>
      </c>
      <c r="Y986" s="12" t="b">
        <f t="shared" si="127"/>
        <v>0</v>
      </c>
    </row>
    <row r="987" spans="1:25" ht="43.2" hidden="1">
      <c r="A987">
        <v>985</v>
      </c>
      <c r="B987" s="1" t="s">
        <v>986</v>
      </c>
      <c r="C987" s="1" t="s">
        <v>5095</v>
      </c>
      <c r="D987" s="21" t="b" cm="1">
        <f t="array" ref="D987">IF(OR(ISNUMBER(SEARCH({" COMEDY "," fun "," laugh ","hilarious"}," "&amp;B987:C987&amp;" "))),"Comedy",IF(OR(ISNUMBER(SEARCH({" sad "," thriller "," crime"," murder "," dark "," revenge "}," "&amp;B987:C987&amp;" "))),"thriller",IF(OR(ISNUMBER(SEARCH({" strange "," evil "," horror "," dark "," strange"}," "&amp;B987:C987&amp;" "))),"horror",IF(OR(ISNUMBER(SEARCH({" food "," kitchen "," yummy "," gourmet "," dining","bbq"}," "&amp;B987:C987&amp;" "))),"food"))))</f>
        <v>0</v>
      </c>
      <c r="E987" s="3">
        <v>30000</v>
      </c>
      <c r="F987" s="4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120"/>
        <v>6</v>
      </c>
      <c r="Q987">
        <f t="shared" si="121"/>
        <v>82.09</v>
      </c>
      <c r="R987" t="s">
        <v>8317</v>
      </c>
      <c r="S987" t="s">
        <v>8319</v>
      </c>
      <c r="T987" s="13">
        <f t="shared" si="122"/>
        <v>42339.967708333337</v>
      </c>
      <c r="U987" s="13">
        <f t="shared" si="123"/>
        <v>42369.958333333328</v>
      </c>
      <c r="V987">
        <f t="shared" si="124"/>
        <v>2015</v>
      </c>
      <c r="W987" t="str">
        <f t="shared" si="125"/>
        <v>wearables</v>
      </c>
      <c r="X987" t="str">
        <f t="shared" si="126"/>
        <v>UnderFunded</v>
      </c>
      <c r="Y987" s="12" t="b">
        <f t="shared" si="127"/>
        <v>0</v>
      </c>
    </row>
    <row r="988" spans="1:25" ht="57.6" hidden="1">
      <c r="A988">
        <v>986</v>
      </c>
      <c r="B988" s="1" t="s">
        <v>987</v>
      </c>
      <c r="C988" s="1" t="s">
        <v>5096</v>
      </c>
      <c r="D988" s="21" t="b" cm="1">
        <f t="array" ref="D988">IF(OR(ISNUMBER(SEARCH({" COMEDY "," fun "," laugh ","hilarious"}," "&amp;B988:C988&amp;" "))),"Comedy",IF(OR(ISNUMBER(SEARCH({" sad "," thriller "," crime"," murder "," dark "," revenge "}," "&amp;B988:C988&amp;" "))),"thriller",IF(OR(ISNUMBER(SEARCH({" strange "," evil "," horror "," dark "," strange"}," "&amp;B988:C988&amp;" "))),"horror",IF(OR(ISNUMBER(SEARCH({" food "," kitchen "," yummy "," gourmet "," dining","bbq"}," "&amp;B988:C988&amp;" "))),"food"))))</f>
        <v>0</v>
      </c>
      <c r="E988" s="3">
        <v>20000</v>
      </c>
      <c r="F988" s="4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120"/>
        <v>13</v>
      </c>
      <c r="Q988">
        <f t="shared" si="121"/>
        <v>110.87</v>
      </c>
      <c r="R988" t="s">
        <v>8317</v>
      </c>
      <c r="S988" t="s">
        <v>8319</v>
      </c>
      <c r="T988" s="13">
        <f t="shared" si="122"/>
        <v>42324.767361111109</v>
      </c>
      <c r="U988" s="13">
        <f t="shared" si="123"/>
        <v>42379</v>
      </c>
      <c r="V988">
        <f t="shared" si="124"/>
        <v>2015</v>
      </c>
      <c r="W988" t="str">
        <f t="shared" si="125"/>
        <v>wearables</v>
      </c>
      <c r="X988" t="str">
        <f t="shared" si="126"/>
        <v>UnderFunded</v>
      </c>
      <c r="Y988" s="12" t="b">
        <f t="shared" si="127"/>
        <v>0</v>
      </c>
    </row>
    <row r="989" spans="1:25" ht="43.2" hidden="1">
      <c r="A989">
        <v>987</v>
      </c>
      <c r="B989" s="1" t="s">
        <v>988</v>
      </c>
      <c r="C989" s="1" t="s">
        <v>5097</v>
      </c>
      <c r="D989" s="21" t="b" cm="1">
        <f t="array" ref="D989">IF(OR(ISNUMBER(SEARCH({" COMEDY "," fun "," laugh ","hilarious"}," "&amp;B989:C989&amp;" "))),"Comedy",IF(OR(ISNUMBER(SEARCH({" sad "," thriller "," crime"," murder "," dark "," revenge "}," "&amp;B989:C989&amp;" "))),"thriller",IF(OR(ISNUMBER(SEARCH({" strange "," evil "," horror "," dark "," strange"}," "&amp;B989:C989&amp;" "))),"horror",IF(OR(ISNUMBER(SEARCH({" food "," kitchen "," yummy "," gourmet "," dining","bbq"}," "&amp;B989:C989&amp;" "))),"food"))))</f>
        <v>0</v>
      </c>
      <c r="E989" s="3">
        <v>50000</v>
      </c>
      <c r="F989" s="4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120"/>
        <v>13</v>
      </c>
      <c r="Q989">
        <f t="shared" si="121"/>
        <v>161.22</v>
      </c>
      <c r="R989" t="s">
        <v>8317</v>
      </c>
      <c r="S989" t="s">
        <v>8319</v>
      </c>
      <c r="T989" s="13">
        <f t="shared" si="122"/>
        <v>41773.294560185182</v>
      </c>
      <c r="U989" s="13">
        <f t="shared" si="123"/>
        <v>41813.294560185182</v>
      </c>
      <c r="V989">
        <f t="shared" si="124"/>
        <v>2014</v>
      </c>
      <c r="W989" t="str">
        <f t="shared" si="125"/>
        <v>wearables</v>
      </c>
      <c r="X989" t="str">
        <f t="shared" si="126"/>
        <v>UnderFunded</v>
      </c>
      <c r="Y989" s="12" t="b">
        <f t="shared" si="127"/>
        <v>0</v>
      </c>
    </row>
    <row r="990" spans="1:25" ht="57.6" hidden="1">
      <c r="A990">
        <v>988</v>
      </c>
      <c r="B990" s="1" t="s">
        <v>989</v>
      </c>
      <c r="C990" s="1" t="s">
        <v>5098</v>
      </c>
      <c r="D990" s="21" t="b" cm="1">
        <f t="array" ref="D990">IF(OR(ISNUMBER(SEARCH({" COMEDY "," fun "," laugh ","hilarious"}," "&amp;B990:C990&amp;" "))),"Comedy",IF(OR(ISNUMBER(SEARCH({" sad "," thriller "," crime"," murder "," dark "," revenge "}," "&amp;B990:C990&amp;" "))),"thriller",IF(OR(ISNUMBER(SEARCH({" strange "," evil "," horror "," dark "," strange"}," "&amp;B990:C990&amp;" "))),"horror",IF(OR(ISNUMBER(SEARCH({" food "," kitchen "," yummy "," gourmet "," dining","bbq"}," "&amp;B990:C990&amp;" "))),"food"))))</f>
        <v>0</v>
      </c>
      <c r="E990" s="3">
        <v>5000</v>
      </c>
      <c r="F990" s="4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120"/>
        <v>0</v>
      </c>
      <c r="Q990">
        <f t="shared" si="121"/>
        <v>0</v>
      </c>
      <c r="R990" t="s">
        <v>8317</v>
      </c>
      <c r="S990" t="s">
        <v>8319</v>
      </c>
      <c r="T990" s="13">
        <f t="shared" si="122"/>
        <v>42614.356770833328</v>
      </c>
      <c r="U990" s="13">
        <f t="shared" si="123"/>
        <v>42644.356770833328</v>
      </c>
      <c r="V990">
        <f t="shared" si="124"/>
        <v>2016</v>
      </c>
      <c r="W990" t="str">
        <f t="shared" si="125"/>
        <v>wearables</v>
      </c>
      <c r="X990" t="str">
        <f t="shared" si="126"/>
        <v>UnderFunded</v>
      </c>
      <c r="Y990" s="12" t="b">
        <f t="shared" si="127"/>
        <v>0</v>
      </c>
    </row>
    <row r="991" spans="1:25" ht="28.8" hidden="1">
      <c r="A991">
        <v>989</v>
      </c>
      <c r="B991" s="1" t="s">
        <v>990</v>
      </c>
      <c r="C991" s="1" t="s">
        <v>5099</v>
      </c>
      <c r="D991" s="21" t="b" cm="1">
        <f t="array" ref="D991">IF(OR(ISNUMBER(SEARCH({" COMEDY "," fun "," laugh ","hilarious"}," "&amp;B991:C991&amp;" "))),"Comedy",IF(OR(ISNUMBER(SEARCH({" sad "," thriller "," crime"," murder "," dark "," revenge "}," "&amp;B991:C991&amp;" "))),"thriller",IF(OR(ISNUMBER(SEARCH({" strange "," evil "," horror "," dark "," strange"}," "&amp;B991:C991&amp;" "))),"horror",IF(OR(ISNUMBER(SEARCH({" food "," kitchen "," yummy "," gourmet "," dining","bbq"}," "&amp;B991:C991&amp;" "))),"food"))))</f>
        <v>0</v>
      </c>
      <c r="E991" s="3">
        <v>10000</v>
      </c>
      <c r="F991" s="4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120"/>
        <v>17</v>
      </c>
      <c r="Q991">
        <f t="shared" si="121"/>
        <v>52.41</v>
      </c>
      <c r="R991" t="s">
        <v>8317</v>
      </c>
      <c r="S991" t="s">
        <v>8319</v>
      </c>
      <c r="T991" s="13">
        <f t="shared" si="122"/>
        <v>42611.933969907404</v>
      </c>
      <c r="U991" s="13">
        <f t="shared" si="123"/>
        <v>42641.933969907404</v>
      </c>
      <c r="V991">
        <f t="shared" si="124"/>
        <v>2016</v>
      </c>
      <c r="W991" t="str">
        <f t="shared" si="125"/>
        <v>wearables</v>
      </c>
      <c r="X991" t="str">
        <f t="shared" si="126"/>
        <v>UnderFunded</v>
      </c>
      <c r="Y991" s="12" t="b">
        <f t="shared" si="127"/>
        <v>0</v>
      </c>
    </row>
    <row r="992" spans="1:25" ht="43.2" hidden="1">
      <c r="A992">
        <v>990</v>
      </c>
      <c r="B992" s="1" t="s">
        <v>991</v>
      </c>
      <c r="C992" s="1" t="s">
        <v>5100</v>
      </c>
      <c r="D992" s="21" t="b" cm="1">
        <f t="array" ref="D992">IF(OR(ISNUMBER(SEARCH({" COMEDY "," fun "," laugh ","hilarious"}," "&amp;B992:C992&amp;" "))),"Comedy",IF(OR(ISNUMBER(SEARCH({" sad "," thriller "," crime"," murder "," dark "," revenge "}," "&amp;B992:C992&amp;" "))),"thriller",IF(OR(ISNUMBER(SEARCH({" strange "," evil "," horror "," dark "," strange"}," "&amp;B992:C992&amp;" "))),"horror",IF(OR(ISNUMBER(SEARCH({" food "," kitchen "," yummy "," gourmet "," dining","bbq"}," "&amp;B992:C992&amp;" "))),"food"))))</f>
        <v>0</v>
      </c>
      <c r="E992" s="3">
        <v>25000</v>
      </c>
      <c r="F992" s="4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120"/>
        <v>0</v>
      </c>
      <c r="Q992">
        <f t="shared" si="121"/>
        <v>13</v>
      </c>
      <c r="R992" t="s">
        <v>8317</v>
      </c>
      <c r="S992" t="s">
        <v>8319</v>
      </c>
      <c r="T992" s="13">
        <f t="shared" si="122"/>
        <v>41855.784305555557</v>
      </c>
      <c r="U992" s="13">
        <f t="shared" si="123"/>
        <v>41885.784305555557</v>
      </c>
      <c r="V992">
        <f t="shared" si="124"/>
        <v>2014</v>
      </c>
      <c r="W992" t="str">
        <f t="shared" si="125"/>
        <v>wearables</v>
      </c>
      <c r="X992" t="str">
        <f t="shared" si="126"/>
        <v>UnderFunded</v>
      </c>
      <c r="Y992" s="12" t="b">
        <f t="shared" si="127"/>
        <v>0</v>
      </c>
    </row>
    <row r="993" spans="1:25" ht="72" hidden="1">
      <c r="A993">
        <v>991</v>
      </c>
      <c r="B993" s="1" t="s">
        <v>992</v>
      </c>
      <c r="C993" s="1" t="s">
        <v>5101</v>
      </c>
      <c r="D993" s="21" t="b" cm="1">
        <f t="array" ref="D993">IF(OR(ISNUMBER(SEARCH({" COMEDY "," fun "," laugh ","hilarious"}," "&amp;B993:C993&amp;" "))),"Comedy",IF(OR(ISNUMBER(SEARCH({" sad "," thriller "," crime"," murder "," dark "," revenge "}," "&amp;B993:C993&amp;" "))),"thriller",IF(OR(ISNUMBER(SEARCH({" strange "," evil "," horror "," dark "," strange"}," "&amp;B993:C993&amp;" "))),"horror",IF(OR(ISNUMBER(SEARCH({" food "," kitchen "," yummy "," gourmet "," dining","bbq"}," "&amp;B993:C993&amp;" "))),"food"))))</f>
        <v>0</v>
      </c>
      <c r="E993" s="3">
        <v>5000</v>
      </c>
      <c r="F993" s="4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120"/>
        <v>4</v>
      </c>
      <c r="Q993">
        <f t="shared" si="121"/>
        <v>30.29</v>
      </c>
      <c r="R993" t="s">
        <v>8317</v>
      </c>
      <c r="S993" t="s">
        <v>8319</v>
      </c>
      <c r="T993" s="13">
        <f t="shared" si="122"/>
        <v>42538.75680555556</v>
      </c>
      <c r="U993" s="13">
        <f t="shared" si="123"/>
        <v>42563.785416666666</v>
      </c>
      <c r="V993">
        <f t="shared" si="124"/>
        <v>2016</v>
      </c>
      <c r="W993" t="str">
        <f t="shared" si="125"/>
        <v>wearables</v>
      </c>
      <c r="X993" t="str">
        <f t="shared" si="126"/>
        <v>UnderFunded</v>
      </c>
      <c r="Y993" s="12" t="b">
        <f t="shared" si="127"/>
        <v>0</v>
      </c>
    </row>
    <row r="994" spans="1:25" ht="43.2" hidden="1">
      <c r="A994">
        <v>992</v>
      </c>
      <c r="B994" s="1" t="s">
        <v>993</v>
      </c>
      <c r="C994" s="1" t="s">
        <v>5102</v>
      </c>
      <c r="D994" s="21" t="b" cm="1">
        <f t="array" ref="D994">IF(OR(ISNUMBER(SEARCH({" COMEDY "," fun "," laugh ","hilarious"}," "&amp;B994:C994&amp;" "))),"Comedy",IF(OR(ISNUMBER(SEARCH({" sad "," thriller "," crime"," murder "," dark "," revenge "}," "&amp;B994:C994&amp;" "))),"thriller",IF(OR(ISNUMBER(SEARCH({" strange "," evil "," horror "," dark "," strange"}," "&amp;B994:C994&amp;" "))),"horror",IF(OR(ISNUMBER(SEARCH({" food "," kitchen "," yummy "," gourmet "," dining","bbq"}," "&amp;B994:C994&amp;" "))),"food"))))</f>
        <v>0</v>
      </c>
      <c r="E994" s="3">
        <v>100000</v>
      </c>
      <c r="F994" s="4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120"/>
        <v>0</v>
      </c>
      <c r="Q994">
        <f t="shared" si="121"/>
        <v>116.75</v>
      </c>
      <c r="R994" t="s">
        <v>8317</v>
      </c>
      <c r="S994" t="s">
        <v>8319</v>
      </c>
      <c r="T994" s="13">
        <f t="shared" si="122"/>
        <v>42437.924988425926</v>
      </c>
      <c r="U994" s="13">
        <f t="shared" si="123"/>
        <v>42497.883321759262</v>
      </c>
      <c r="V994">
        <f t="shared" si="124"/>
        <v>2016</v>
      </c>
      <c r="W994" t="str">
        <f t="shared" si="125"/>
        <v>wearables</v>
      </c>
      <c r="X994" t="str">
        <f t="shared" si="126"/>
        <v>UnderFunded</v>
      </c>
      <c r="Y994" s="12" t="b">
        <f t="shared" si="127"/>
        <v>0</v>
      </c>
    </row>
    <row r="995" spans="1:25" ht="43.2" hidden="1">
      <c r="A995">
        <v>993</v>
      </c>
      <c r="B995" s="1" t="s">
        <v>994</v>
      </c>
      <c r="C995" s="1" t="s">
        <v>5103</v>
      </c>
      <c r="D995" s="21" t="b" cm="1">
        <f t="array" ref="D995">IF(OR(ISNUMBER(SEARCH({" COMEDY "," fun "," laugh ","hilarious"}," "&amp;B995:C995&amp;" "))),"Comedy",IF(OR(ISNUMBER(SEARCH({" sad "," thriller "," crime"," murder "," dark "," revenge "}," "&amp;B995:C995&amp;" "))),"thriller",IF(OR(ISNUMBER(SEARCH({" strange "," evil "," horror "," dark "," strange"}," "&amp;B995:C995&amp;" "))),"horror",IF(OR(ISNUMBER(SEARCH({" food "," kitchen "," yummy "," gourmet "," dining","bbq"}," "&amp;B995:C995&amp;" "))),"food"))))</f>
        <v>0</v>
      </c>
      <c r="E995" s="3">
        <v>70000</v>
      </c>
      <c r="F995" s="4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120"/>
        <v>25</v>
      </c>
      <c r="Q995">
        <f t="shared" si="121"/>
        <v>89.6</v>
      </c>
      <c r="R995" t="s">
        <v>8317</v>
      </c>
      <c r="S995" t="s">
        <v>8319</v>
      </c>
      <c r="T995" s="13">
        <f t="shared" si="122"/>
        <v>42652.964907407411</v>
      </c>
      <c r="U995" s="13">
        <f t="shared" si="123"/>
        <v>42686.208333333328</v>
      </c>
      <c r="V995">
        <f t="shared" si="124"/>
        <v>2016</v>
      </c>
      <c r="W995" t="str">
        <f t="shared" si="125"/>
        <v>wearables</v>
      </c>
      <c r="X995" t="str">
        <f t="shared" si="126"/>
        <v>UnderFunded</v>
      </c>
      <c r="Y995" s="12" t="b">
        <f t="shared" si="127"/>
        <v>0</v>
      </c>
    </row>
    <row r="996" spans="1:25" ht="57.6" hidden="1">
      <c r="A996">
        <v>994</v>
      </c>
      <c r="B996" s="1" t="s">
        <v>995</v>
      </c>
      <c r="C996" s="1" t="s">
        <v>5104</v>
      </c>
      <c r="D996" s="21" t="b" cm="1">
        <f t="array" ref="D996">IF(OR(ISNUMBER(SEARCH({" COMEDY "," fun "," laugh ","hilarious"}," "&amp;B996:C996&amp;" "))),"Comedy",IF(OR(ISNUMBER(SEARCH({" sad "," thriller "," crime"," murder "," dark "," revenge "}," "&amp;B996:C996&amp;" "))),"thriller",IF(OR(ISNUMBER(SEARCH({" strange "," evil "," horror "," dark "," strange"}," "&amp;B996:C996&amp;" "))),"horror",IF(OR(ISNUMBER(SEARCH({" food "," kitchen "," yummy "," gourmet "," dining","bbq"}," "&amp;B996:C996&amp;" "))),"food"))))</f>
        <v>0</v>
      </c>
      <c r="E996" s="3">
        <v>200000</v>
      </c>
      <c r="F996" s="4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120"/>
        <v>2</v>
      </c>
      <c r="Q996">
        <f t="shared" si="121"/>
        <v>424.45</v>
      </c>
      <c r="R996" t="s">
        <v>8317</v>
      </c>
      <c r="S996" t="s">
        <v>8319</v>
      </c>
      <c r="T996" s="13">
        <f t="shared" si="122"/>
        <v>41921.263078703705</v>
      </c>
      <c r="U996" s="13">
        <f t="shared" si="123"/>
        <v>41973.957638888889</v>
      </c>
      <c r="V996">
        <f t="shared" si="124"/>
        <v>2014</v>
      </c>
      <c r="W996" t="str">
        <f t="shared" si="125"/>
        <v>wearables</v>
      </c>
      <c r="X996" t="str">
        <f t="shared" si="126"/>
        <v>UnderFunded</v>
      </c>
      <c r="Y996" s="12" t="b">
        <f t="shared" si="127"/>
        <v>0</v>
      </c>
    </row>
    <row r="997" spans="1:25" ht="43.2" hidden="1">
      <c r="A997">
        <v>995</v>
      </c>
      <c r="B997" s="1" t="s">
        <v>996</v>
      </c>
      <c r="C997" s="1" t="s">
        <v>5105</v>
      </c>
      <c r="D997" s="21" t="b" cm="1">
        <f t="array" ref="D997">IF(OR(ISNUMBER(SEARCH({" COMEDY "," fun "," laugh ","hilarious"}," "&amp;B997:C997&amp;" "))),"Comedy",IF(OR(ISNUMBER(SEARCH({" sad "," thriller "," crime"," murder "," dark "," revenge "}," "&amp;B997:C997&amp;" "))),"thriller",IF(OR(ISNUMBER(SEARCH({" strange "," evil "," horror "," dark "," strange"}," "&amp;B997:C997&amp;" "))),"horror",IF(OR(ISNUMBER(SEARCH({" food "," kitchen "," yummy "," gourmet "," dining","bbq"}," "&amp;B997:C997&amp;" "))),"food"))))</f>
        <v>0</v>
      </c>
      <c r="E997" s="3">
        <v>10000</v>
      </c>
      <c r="F997" s="4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120"/>
        <v>7</v>
      </c>
      <c r="Q997">
        <f t="shared" si="121"/>
        <v>80.67</v>
      </c>
      <c r="R997" t="s">
        <v>8317</v>
      </c>
      <c r="S997" t="s">
        <v>8319</v>
      </c>
      <c r="T997" s="13">
        <f t="shared" si="122"/>
        <v>41947.940740740742</v>
      </c>
      <c r="U997" s="13">
        <f t="shared" si="123"/>
        <v>41972.666666666672</v>
      </c>
      <c r="V997">
        <f t="shared" si="124"/>
        <v>2014</v>
      </c>
      <c r="W997" t="str">
        <f t="shared" si="125"/>
        <v>wearables</v>
      </c>
      <c r="X997" t="str">
        <f t="shared" si="126"/>
        <v>UnderFunded</v>
      </c>
      <c r="Y997" s="12" t="b">
        <f t="shared" si="127"/>
        <v>0</v>
      </c>
    </row>
    <row r="998" spans="1:25" ht="28.8" hidden="1">
      <c r="A998">
        <v>996</v>
      </c>
      <c r="B998" s="1" t="s">
        <v>997</v>
      </c>
      <c r="C998" s="1" t="s">
        <v>5106</v>
      </c>
      <c r="D998" s="21" t="b" cm="1">
        <f t="array" ref="D998">IF(OR(ISNUMBER(SEARCH({" COMEDY "," fun "," laugh ","hilarious"}," "&amp;B998:C998&amp;" "))),"Comedy",IF(OR(ISNUMBER(SEARCH({" sad "," thriller "," crime"," murder "," dark "," revenge "}," "&amp;B998:C998&amp;" "))),"thriller",IF(OR(ISNUMBER(SEARCH({" strange "," evil "," horror "," dark "," strange"}," "&amp;B998:C998&amp;" "))),"horror",IF(OR(ISNUMBER(SEARCH({" food "," kitchen "," yummy "," gourmet "," dining","bbq"}," "&amp;B998:C998&amp;" "))),"food"))))</f>
        <v>0</v>
      </c>
      <c r="E998" s="3">
        <v>4000</v>
      </c>
      <c r="F998" s="4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120"/>
        <v>2</v>
      </c>
      <c r="Q998">
        <f t="shared" si="121"/>
        <v>13</v>
      </c>
      <c r="R998" t="s">
        <v>8317</v>
      </c>
      <c r="S998" t="s">
        <v>8319</v>
      </c>
      <c r="T998" s="13">
        <f t="shared" si="122"/>
        <v>41817.866435185184</v>
      </c>
      <c r="U998" s="13">
        <f t="shared" si="123"/>
        <v>41847.643750000003</v>
      </c>
      <c r="V998">
        <f t="shared" si="124"/>
        <v>2014</v>
      </c>
      <c r="W998" t="str">
        <f t="shared" si="125"/>
        <v>wearables</v>
      </c>
      <c r="X998" t="str">
        <f t="shared" si="126"/>
        <v>UnderFunded</v>
      </c>
      <c r="Y998" s="12" t="b">
        <f t="shared" si="127"/>
        <v>0</v>
      </c>
    </row>
    <row r="999" spans="1:25" ht="28.8" hidden="1">
      <c r="A999">
        <v>997</v>
      </c>
      <c r="B999" s="1" t="s">
        <v>998</v>
      </c>
      <c r="C999" s="1" t="s">
        <v>5107</v>
      </c>
      <c r="D999" s="21" t="b" cm="1">
        <f t="array" ref="D999">IF(OR(ISNUMBER(SEARCH({" COMEDY "," fun "," laugh ","hilarious"}," "&amp;B999:C999&amp;" "))),"Comedy",IF(OR(ISNUMBER(SEARCH({" sad "," thriller "," crime"," murder "," dark "," revenge "}," "&amp;B999:C999&amp;" "))),"thriller",IF(OR(ISNUMBER(SEARCH({" strange "," evil "," horror "," dark "," strange"}," "&amp;B999:C999&amp;" "))),"horror",IF(OR(ISNUMBER(SEARCH({" food "," kitchen "," yummy "," gourmet "," dining","bbq"}," "&amp;B999:C999&amp;" "))),"food"))))</f>
        <v>0</v>
      </c>
      <c r="E999" s="3">
        <v>5000</v>
      </c>
      <c r="F999" s="4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120"/>
        <v>1</v>
      </c>
      <c r="Q999">
        <f t="shared" si="121"/>
        <v>8.1300000000000008</v>
      </c>
      <c r="R999" t="s">
        <v>8317</v>
      </c>
      <c r="S999" t="s">
        <v>8319</v>
      </c>
      <c r="T999" s="13">
        <f t="shared" si="122"/>
        <v>41941.10297453704</v>
      </c>
      <c r="U999" s="13">
        <f t="shared" si="123"/>
        <v>41971.144641203704</v>
      </c>
      <c r="V999">
        <f t="shared" si="124"/>
        <v>2014</v>
      </c>
      <c r="W999" t="str">
        <f t="shared" si="125"/>
        <v>wearables</v>
      </c>
      <c r="X999" t="str">
        <f t="shared" si="126"/>
        <v>UnderFunded</v>
      </c>
      <c r="Y999" s="12" t="b">
        <f t="shared" si="127"/>
        <v>0</v>
      </c>
    </row>
    <row r="1000" spans="1:25" ht="43.2" hidden="1">
      <c r="A1000">
        <v>998</v>
      </c>
      <c r="B1000" s="1" t="s">
        <v>999</v>
      </c>
      <c r="C1000" s="1" t="s">
        <v>5108</v>
      </c>
      <c r="D1000" s="21" t="b" cm="1">
        <f t="array" ref="D1000">IF(OR(ISNUMBER(SEARCH({" COMEDY "," fun "," laugh ","hilarious"}," "&amp;B1000:C1000&amp;" "))),"Comedy",IF(OR(ISNUMBER(SEARCH({" sad "," thriller "," crime"," murder "," dark "," revenge "}," "&amp;B1000:C1000&amp;" "))),"thriller",IF(OR(ISNUMBER(SEARCH({" strange "," evil "," horror "," dark "," strange"}," "&amp;B1000:C1000&amp;" "))),"horror",IF(OR(ISNUMBER(SEARCH({" food "," kitchen "," yummy "," gourmet "," dining","bbq"}," "&amp;B1000:C1000&amp;" "))),"food"))))</f>
        <v>0</v>
      </c>
      <c r="E1000" s="3">
        <v>60000</v>
      </c>
      <c r="F1000" s="4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120"/>
        <v>59</v>
      </c>
      <c r="Q1000">
        <f t="shared" si="121"/>
        <v>153.43</v>
      </c>
      <c r="R1000" t="s">
        <v>8317</v>
      </c>
      <c r="S1000" t="s">
        <v>8319</v>
      </c>
      <c r="T1000" s="13">
        <f t="shared" si="122"/>
        <v>42282.168993055559</v>
      </c>
      <c r="U1000" s="13">
        <f t="shared" si="123"/>
        <v>42327.210659722223</v>
      </c>
      <c r="V1000">
        <f t="shared" si="124"/>
        <v>2015</v>
      </c>
      <c r="W1000" t="str">
        <f t="shared" si="125"/>
        <v>wearables</v>
      </c>
      <c r="X1000" t="str">
        <f t="shared" si="126"/>
        <v>UnderFunded</v>
      </c>
      <c r="Y1000" s="12" t="b">
        <f t="shared" si="127"/>
        <v>0</v>
      </c>
    </row>
    <row r="1001" spans="1:25" ht="43.2" hidden="1">
      <c r="A1001">
        <v>999</v>
      </c>
      <c r="B1001" s="1" t="s">
        <v>1000</v>
      </c>
      <c r="C1001" s="1" t="s">
        <v>5109</v>
      </c>
      <c r="D1001" s="21" t="b" cm="1">
        <f t="array" ref="D1001">IF(OR(ISNUMBER(SEARCH({" COMEDY "," fun "," laugh ","hilarious"}," "&amp;B1001:C1001&amp;" "))),"Comedy",IF(OR(ISNUMBER(SEARCH({" sad "," thriller "," crime"," murder "," dark "," revenge "}," "&amp;B1001:C1001&amp;" "))),"thriller",IF(OR(ISNUMBER(SEARCH({" strange "," evil "," horror "," dark "," strange"}," "&amp;B1001:C1001&amp;" "))),"horror",IF(OR(ISNUMBER(SEARCH({" food "," kitchen "," yummy "," gourmet "," dining","bbq"}," "&amp;B1001:C1001&amp;" "))),"food"))))</f>
        <v>0</v>
      </c>
      <c r="E1001" s="3">
        <v>150000</v>
      </c>
      <c r="F1001" s="4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120"/>
        <v>8</v>
      </c>
      <c r="Q1001">
        <f t="shared" si="121"/>
        <v>292.08</v>
      </c>
      <c r="R1001" t="s">
        <v>8317</v>
      </c>
      <c r="S1001" t="s">
        <v>8319</v>
      </c>
      <c r="T1001" s="13">
        <f t="shared" si="122"/>
        <v>41926.29965277778</v>
      </c>
      <c r="U1001" s="13">
        <f t="shared" si="123"/>
        <v>41956.334722222222</v>
      </c>
      <c r="V1001">
        <f t="shared" si="124"/>
        <v>2014</v>
      </c>
      <c r="W1001" t="str">
        <f t="shared" si="125"/>
        <v>wearables</v>
      </c>
      <c r="X1001" t="str">
        <f t="shared" si="126"/>
        <v>UnderFunded</v>
      </c>
      <c r="Y1001" s="12" t="b">
        <f t="shared" si="127"/>
        <v>0</v>
      </c>
    </row>
    <row r="1002" spans="1:25" ht="43.2" hidden="1">
      <c r="A1002">
        <v>1000</v>
      </c>
      <c r="B1002" s="1" t="s">
        <v>1001</v>
      </c>
      <c r="C1002" s="1" t="s">
        <v>5110</v>
      </c>
      <c r="D1002" s="21" t="b" cm="1">
        <f t="array" ref="D1002">IF(OR(ISNUMBER(SEARCH({" COMEDY "," fun "," laugh ","hilarious"}," "&amp;B1002:C1002&amp;" "))),"Comedy",IF(OR(ISNUMBER(SEARCH({" sad "," thriller "," crime"," murder "," dark "," revenge "}," "&amp;B1002:C1002&amp;" "))),"thriller",IF(OR(ISNUMBER(SEARCH({" strange "," evil "," horror "," dark "," strange"}," "&amp;B1002:C1002&amp;" "))),"horror",IF(OR(ISNUMBER(SEARCH({" food "," kitchen "," yummy "," gourmet "," dining","bbq"}," "&amp;B1002:C1002&amp;" "))),"food"))))</f>
        <v>0</v>
      </c>
      <c r="E1002" s="3">
        <v>894700</v>
      </c>
      <c r="F1002" s="4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120"/>
        <v>2</v>
      </c>
      <c r="Q1002">
        <f t="shared" si="121"/>
        <v>3304</v>
      </c>
      <c r="R1002" t="s">
        <v>8317</v>
      </c>
      <c r="S1002" t="s">
        <v>8319</v>
      </c>
      <c r="T1002" s="13">
        <f t="shared" si="122"/>
        <v>42749.059722222228</v>
      </c>
      <c r="U1002" s="13">
        <f t="shared" si="123"/>
        <v>42809.018055555556</v>
      </c>
      <c r="V1002">
        <f t="shared" si="124"/>
        <v>2017</v>
      </c>
      <c r="W1002" t="str">
        <f t="shared" si="125"/>
        <v>wearables</v>
      </c>
      <c r="X1002" t="str">
        <f t="shared" si="126"/>
        <v>UnderFunded</v>
      </c>
      <c r="Y1002" s="12" t="b">
        <f t="shared" si="127"/>
        <v>0</v>
      </c>
    </row>
    <row r="1003" spans="1:25" ht="57.6" hidden="1">
      <c r="A1003">
        <v>1001</v>
      </c>
      <c r="B1003" s="1" t="s">
        <v>1002</v>
      </c>
      <c r="C1003" s="1" t="s">
        <v>5111</v>
      </c>
      <c r="D1003" s="21" t="b" cm="1">
        <f t="array" ref="D1003">IF(OR(ISNUMBER(SEARCH({" COMEDY "," fun "," laugh ","hilarious"}," "&amp;B1003:C1003&amp;" "))),"Comedy",IF(OR(ISNUMBER(SEARCH({" sad "," thriller "," crime"," murder "," dark "," revenge "}," "&amp;B1003:C1003&amp;" "))),"thriller",IF(OR(ISNUMBER(SEARCH({" strange "," evil "," horror "," dark "," strange"}," "&amp;B1003:C1003&amp;" "))),"horror",IF(OR(ISNUMBER(SEARCH({" food "," kitchen "," yummy "," gourmet "," dining","bbq"}," "&amp;B1003:C1003&amp;" "))),"food"))))</f>
        <v>0</v>
      </c>
      <c r="E1003" s="3">
        <v>5000</v>
      </c>
      <c r="F1003" s="4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120"/>
        <v>104</v>
      </c>
      <c r="Q1003">
        <f t="shared" si="121"/>
        <v>1300</v>
      </c>
      <c r="R1003" t="s">
        <v>8317</v>
      </c>
      <c r="S1003" t="s">
        <v>8319</v>
      </c>
      <c r="T1003" s="13">
        <f t="shared" si="122"/>
        <v>42720.720057870371</v>
      </c>
      <c r="U1003" s="13">
        <f t="shared" si="123"/>
        <v>42765.720057870371</v>
      </c>
      <c r="V1003">
        <f t="shared" si="124"/>
        <v>2016</v>
      </c>
      <c r="W1003" t="str">
        <f t="shared" si="125"/>
        <v>wearables</v>
      </c>
      <c r="X1003" t="str">
        <f t="shared" si="126"/>
        <v>ExceededGoal</v>
      </c>
      <c r="Y1003" s="12" t="b">
        <f t="shared" si="127"/>
        <v>0</v>
      </c>
    </row>
    <row r="1004" spans="1:25" ht="43.2" hidden="1">
      <c r="A1004">
        <v>1002</v>
      </c>
      <c r="B1004" s="1" t="s">
        <v>1003</v>
      </c>
      <c r="C1004" s="1" t="s">
        <v>5112</v>
      </c>
      <c r="D1004" s="21" t="b" cm="1">
        <f t="array" ref="D1004">IF(OR(ISNUMBER(SEARCH({" COMEDY "," fun "," laugh ","hilarious"}," "&amp;B1004:C1004&amp;" "))),"Comedy",IF(OR(ISNUMBER(SEARCH({" sad "," thriller "," crime"," murder "," dark "," revenge "}," "&amp;B1004:C1004&amp;" "))),"thriller",IF(OR(ISNUMBER(SEARCH({" strange "," evil "," horror "," dark "," strange"}," "&amp;B1004:C1004&amp;" "))),"horror",IF(OR(ISNUMBER(SEARCH({" food "," kitchen "," yummy "," gourmet "," dining","bbq"}," "&amp;B1004:C1004&amp;" "))),"food"))))</f>
        <v>0</v>
      </c>
      <c r="E1004" s="3">
        <v>9999</v>
      </c>
      <c r="F1004" s="4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120"/>
        <v>30</v>
      </c>
      <c r="Q1004">
        <f t="shared" si="121"/>
        <v>134.55000000000001</v>
      </c>
      <c r="R1004" t="s">
        <v>8317</v>
      </c>
      <c r="S1004" t="s">
        <v>8319</v>
      </c>
      <c r="T1004" s="13">
        <f t="shared" si="122"/>
        <v>42325.684189814812</v>
      </c>
      <c r="U1004" s="13">
        <f t="shared" si="123"/>
        <v>42355.249305555553</v>
      </c>
      <c r="V1004">
        <f t="shared" si="124"/>
        <v>2015</v>
      </c>
      <c r="W1004" t="str">
        <f t="shared" si="125"/>
        <v>wearables</v>
      </c>
      <c r="X1004" t="str">
        <f t="shared" si="126"/>
        <v>UnderFunded</v>
      </c>
      <c r="Y1004" s="12" t="b">
        <f t="shared" si="127"/>
        <v>0</v>
      </c>
    </row>
    <row r="1005" spans="1:25" ht="43.2" hidden="1">
      <c r="A1005">
        <v>1003</v>
      </c>
      <c r="B1005" s="1" t="s">
        <v>1004</v>
      </c>
      <c r="C1005" s="1" t="s">
        <v>5113</v>
      </c>
      <c r="D1005" s="21" t="b" cm="1">
        <f t="array" ref="D1005">IF(OR(ISNUMBER(SEARCH({" COMEDY "," fun "," laugh ","hilarious"}," "&amp;B1005:C1005&amp;" "))),"Comedy",IF(OR(ISNUMBER(SEARCH({" sad "," thriller "," crime"," murder "," dark "," revenge "}," "&amp;B1005:C1005&amp;" "))),"thriller",IF(OR(ISNUMBER(SEARCH({" strange "," evil "," horror "," dark "," strange"}," "&amp;B1005:C1005&amp;" "))),"horror",IF(OR(ISNUMBER(SEARCH({" food "," kitchen "," yummy "," gourmet "," dining","bbq"}," "&amp;B1005:C1005&amp;" "))),"food"))))</f>
        <v>0</v>
      </c>
      <c r="E1005" s="3">
        <v>20000</v>
      </c>
      <c r="F1005" s="4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120"/>
        <v>16</v>
      </c>
      <c r="Q1005">
        <f t="shared" si="121"/>
        <v>214.07</v>
      </c>
      <c r="R1005" t="s">
        <v>8317</v>
      </c>
      <c r="S1005" t="s">
        <v>8319</v>
      </c>
      <c r="T1005" s="13">
        <f t="shared" si="122"/>
        <v>42780.709039351852</v>
      </c>
      <c r="U1005" s="13">
        <f t="shared" si="123"/>
        <v>42810.667372685188</v>
      </c>
      <c r="V1005">
        <f t="shared" si="124"/>
        <v>2017</v>
      </c>
      <c r="W1005" t="str">
        <f t="shared" si="125"/>
        <v>wearables</v>
      </c>
      <c r="X1005" t="str">
        <f t="shared" si="126"/>
        <v>UnderFunded</v>
      </c>
      <c r="Y1005" s="12" t="b">
        <f t="shared" si="127"/>
        <v>0</v>
      </c>
    </row>
    <row r="1006" spans="1:25" ht="28.8" hidden="1">
      <c r="A1006">
        <v>1004</v>
      </c>
      <c r="B1006" s="1" t="s">
        <v>1005</v>
      </c>
      <c r="C1006" s="1" t="s">
        <v>5114</v>
      </c>
      <c r="D1006" s="21" t="b" cm="1">
        <f t="array" ref="D1006">IF(OR(ISNUMBER(SEARCH({" COMEDY "," fun "," laugh ","hilarious"}," "&amp;B1006:C1006&amp;" "))),"Comedy",IF(OR(ISNUMBER(SEARCH({" sad "," thriller "," crime"," murder "," dark "," revenge "}," "&amp;B1006:C1006&amp;" "))),"thriller",IF(OR(ISNUMBER(SEARCH({" strange "," evil "," horror "," dark "," strange"}," "&amp;B1006:C1006&amp;" "))),"horror",IF(OR(ISNUMBER(SEARCH({" food "," kitchen "," yummy "," gourmet "," dining","bbq"}," "&amp;B1006:C1006&amp;" "))),"food"))))</f>
        <v>0</v>
      </c>
      <c r="E1006" s="3">
        <v>25000</v>
      </c>
      <c r="F1006" s="4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120"/>
        <v>82</v>
      </c>
      <c r="Q1006">
        <f t="shared" si="121"/>
        <v>216.34</v>
      </c>
      <c r="R1006" t="s">
        <v>8317</v>
      </c>
      <c r="S1006" t="s">
        <v>8319</v>
      </c>
      <c r="T1006" s="13">
        <f t="shared" si="122"/>
        <v>42388.708645833336</v>
      </c>
      <c r="U1006" s="13">
        <f t="shared" si="123"/>
        <v>42418.708645833336</v>
      </c>
      <c r="V1006">
        <f t="shared" si="124"/>
        <v>2016</v>
      </c>
      <c r="W1006" t="str">
        <f t="shared" si="125"/>
        <v>wearables</v>
      </c>
      <c r="X1006" t="str">
        <f t="shared" si="126"/>
        <v>UnderFunded</v>
      </c>
      <c r="Y1006" s="12" t="b">
        <f t="shared" si="127"/>
        <v>0</v>
      </c>
    </row>
    <row r="1007" spans="1:25" ht="43.2" hidden="1">
      <c r="A1007">
        <v>1005</v>
      </c>
      <c r="B1007" s="1" t="s">
        <v>1006</v>
      </c>
      <c r="C1007" s="1" t="s">
        <v>5115</v>
      </c>
      <c r="D1007" s="21" t="b" cm="1">
        <f t="array" ref="D1007">IF(OR(ISNUMBER(SEARCH({" COMEDY "," fun "," laugh ","hilarious"}," "&amp;B1007:C1007&amp;" "))),"Comedy",IF(OR(ISNUMBER(SEARCH({" sad "," thriller "," crime"," murder "," dark "," revenge "}," "&amp;B1007:C1007&amp;" "))),"thriller",IF(OR(ISNUMBER(SEARCH({" strange "," evil "," horror "," dark "," strange"}," "&amp;B1007:C1007&amp;" "))),"horror",IF(OR(ISNUMBER(SEARCH({" food "," kitchen "," yummy "," gourmet "," dining","bbq"}," "&amp;B1007:C1007&amp;" "))),"food"))))</f>
        <v>0</v>
      </c>
      <c r="E1007" s="3">
        <v>200000</v>
      </c>
      <c r="F1007" s="4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120"/>
        <v>75</v>
      </c>
      <c r="Q1007">
        <f t="shared" si="121"/>
        <v>932.31</v>
      </c>
      <c r="R1007" t="s">
        <v>8317</v>
      </c>
      <c r="S1007" t="s">
        <v>8319</v>
      </c>
      <c r="T1007" s="13">
        <f t="shared" si="122"/>
        <v>42276.624803240738</v>
      </c>
      <c r="U1007" s="13">
        <f t="shared" si="123"/>
        <v>42307.624803240738</v>
      </c>
      <c r="V1007">
        <f t="shared" si="124"/>
        <v>2015</v>
      </c>
      <c r="W1007" t="str">
        <f t="shared" si="125"/>
        <v>wearables</v>
      </c>
      <c r="X1007" t="str">
        <f t="shared" si="126"/>
        <v>UnderFunded</v>
      </c>
      <c r="Y1007" s="12" t="b">
        <f t="shared" si="127"/>
        <v>0</v>
      </c>
    </row>
    <row r="1008" spans="1:25" ht="43.2" hidden="1">
      <c r="A1008">
        <v>1006</v>
      </c>
      <c r="B1008" s="1" t="s">
        <v>1007</v>
      </c>
      <c r="C1008" s="1" t="s">
        <v>5116</v>
      </c>
      <c r="D1008" s="21" t="b" cm="1">
        <f t="array" ref="D1008">IF(OR(ISNUMBER(SEARCH({" COMEDY "," fun "," laugh ","hilarious"}," "&amp;B1008:C1008&amp;" "))),"Comedy",IF(OR(ISNUMBER(SEARCH({" sad "," thriller "," crime"," murder "," dark "," revenge "}," "&amp;B1008:C1008&amp;" "))),"thriller",IF(OR(ISNUMBER(SEARCH({" strange "," evil "," horror "," dark "," strange"}," "&amp;B1008:C1008&amp;" "))),"horror",IF(OR(ISNUMBER(SEARCH({" food "," kitchen "," yummy "," gourmet "," dining","bbq"}," "&amp;B1008:C1008&amp;" "))),"food"))))</f>
        <v>0</v>
      </c>
      <c r="E1008" s="3">
        <v>4000</v>
      </c>
      <c r="F1008" s="4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120"/>
        <v>6</v>
      </c>
      <c r="Q1008">
        <f t="shared" si="121"/>
        <v>29.25</v>
      </c>
      <c r="R1008" t="s">
        <v>8317</v>
      </c>
      <c r="S1008" t="s">
        <v>8319</v>
      </c>
      <c r="T1008" s="13">
        <f t="shared" si="122"/>
        <v>41977.040185185186</v>
      </c>
      <c r="U1008" s="13">
        <f t="shared" si="123"/>
        <v>41985.299305555556</v>
      </c>
      <c r="V1008">
        <f t="shared" si="124"/>
        <v>2014</v>
      </c>
      <c r="W1008" t="str">
        <f t="shared" si="125"/>
        <v>wearables</v>
      </c>
      <c r="X1008" t="str">
        <f t="shared" si="126"/>
        <v>UnderFunded</v>
      </c>
      <c r="Y1008" s="12" t="b">
        <f t="shared" si="127"/>
        <v>0</v>
      </c>
    </row>
    <row r="1009" spans="1:25" ht="43.2" hidden="1">
      <c r="A1009">
        <v>1007</v>
      </c>
      <c r="B1009" s="1" t="s">
        <v>1008</v>
      </c>
      <c r="C1009" s="1" t="s">
        <v>5117</v>
      </c>
      <c r="D1009" s="21" t="b" cm="1">
        <f t="array" ref="D1009">IF(OR(ISNUMBER(SEARCH({" COMEDY "," fun "," laugh ","hilarious"}," "&amp;B1009:C1009&amp;" "))),"Comedy",IF(OR(ISNUMBER(SEARCH({" sad "," thriller "," crime"," murder "," dark "," revenge "}," "&amp;B1009:C1009&amp;" "))),"thriller",IF(OR(ISNUMBER(SEARCH({" strange "," evil "," horror "," dark "," strange"}," "&amp;B1009:C1009&amp;" "))),"horror",IF(OR(ISNUMBER(SEARCH({" food "," kitchen "," yummy "," gourmet "," dining","bbq"}," "&amp;B1009:C1009&amp;" "))),"food"))))</f>
        <v>0</v>
      </c>
      <c r="E1009" s="3">
        <v>30000</v>
      </c>
      <c r="F1009" s="4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120"/>
        <v>44</v>
      </c>
      <c r="Q1009">
        <f t="shared" si="121"/>
        <v>174.95</v>
      </c>
      <c r="R1009" t="s">
        <v>8317</v>
      </c>
      <c r="S1009" t="s">
        <v>8319</v>
      </c>
      <c r="T1009" s="13">
        <f t="shared" si="122"/>
        <v>42676.583599537036</v>
      </c>
      <c r="U1009" s="13">
        <f t="shared" si="123"/>
        <v>42718.6252662037</v>
      </c>
      <c r="V1009">
        <f t="shared" si="124"/>
        <v>2016</v>
      </c>
      <c r="W1009" t="str">
        <f t="shared" si="125"/>
        <v>wearables</v>
      </c>
      <c r="X1009" t="str">
        <f t="shared" si="126"/>
        <v>UnderFunded</v>
      </c>
      <c r="Y1009" s="12" t="b">
        <f t="shared" si="127"/>
        <v>0</v>
      </c>
    </row>
    <row r="1010" spans="1:25" ht="43.2" hidden="1">
      <c r="A1010">
        <v>1008</v>
      </c>
      <c r="B1010" s="1" t="s">
        <v>1009</v>
      </c>
      <c r="C1010" s="1" t="s">
        <v>5118</v>
      </c>
      <c r="D1010" s="21" t="b" cm="1">
        <f t="array" ref="D1010">IF(OR(ISNUMBER(SEARCH({" COMEDY "," fun "," laugh ","hilarious"}," "&amp;B1010:C1010&amp;" "))),"Comedy",IF(OR(ISNUMBER(SEARCH({" sad "," thriller "," crime"," murder "," dark "," revenge "}," "&amp;B1010:C1010&amp;" "))),"thriller",IF(OR(ISNUMBER(SEARCH({" strange "," evil "," horror "," dark "," strange"}," "&amp;B1010:C1010&amp;" "))),"horror",IF(OR(ISNUMBER(SEARCH({" food "," kitchen "," yummy "," gourmet "," dining","bbq"}," "&amp;B1010:C1010&amp;" "))),"food"))))</f>
        <v>0</v>
      </c>
      <c r="E1010" s="3">
        <v>93500</v>
      </c>
      <c r="F1010" s="4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120"/>
        <v>0</v>
      </c>
      <c r="Q1010">
        <f t="shared" si="121"/>
        <v>250</v>
      </c>
      <c r="R1010" t="s">
        <v>8317</v>
      </c>
      <c r="S1010" t="s">
        <v>8319</v>
      </c>
      <c r="T1010" s="13">
        <f t="shared" si="122"/>
        <v>42702.809201388889</v>
      </c>
      <c r="U1010" s="13">
        <f t="shared" si="123"/>
        <v>42732.809201388889</v>
      </c>
      <c r="V1010">
        <f t="shared" si="124"/>
        <v>2016</v>
      </c>
      <c r="W1010" t="str">
        <f t="shared" si="125"/>
        <v>wearables</v>
      </c>
      <c r="X1010" t="str">
        <f t="shared" si="126"/>
        <v>UnderFunded</v>
      </c>
      <c r="Y1010" s="12" t="b">
        <f t="shared" si="127"/>
        <v>0</v>
      </c>
    </row>
    <row r="1011" spans="1:25" ht="57.6" hidden="1">
      <c r="A1011">
        <v>1009</v>
      </c>
      <c r="B1011" s="1" t="s">
        <v>1010</v>
      </c>
      <c r="C1011" s="1" t="s">
        <v>5119</v>
      </c>
      <c r="D1011" s="21" t="b" cm="1">
        <f t="array" ref="D1011">IF(OR(ISNUMBER(SEARCH({" COMEDY "," fun "," laugh ","hilarious"}," "&amp;B1011:C1011&amp;" "))),"Comedy",IF(OR(ISNUMBER(SEARCH({" sad "," thriller "," crime"," murder "," dark "," revenge "}," "&amp;B1011:C1011&amp;" "))),"thriller",IF(OR(ISNUMBER(SEARCH({" strange "," evil "," horror "," dark "," strange"}," "&amp;B1011:C1011&amp;" "))),"horror",IF(OR(ISNUMBER(SEARCH({" food "," kitchen "," yummy "," gourmet "," dining","bbq"}," "&amp;B1011:C1011&amp;" "))),"food"))))</f>
        <v>0</v>
      </c>
      <c r="E1011" s="3">
        <v>50000</v>
      </c>
      <c r="F1011" s="4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120"/>
        <v>13</v>
      </c>
      <c r="Q1011">
        <f t="shared" si="121"/>
        <v>65</v>
      </c>
      <c r="R1011" t="s">
        <v>8317</v>
      </c>
      <c r="S1011" t="s">
        <v>8319</v>
      </c>
      <c r="T1011" s="13">
        <f t="shared" si="122"/>
        <v>42510.604699074072</v>
      </c>
      <c r="U1011" s="13">
        <f t="shared" si="123"/>
        <v>42540.604699074072</v>
      </c>
      <c r="V1011">
        <f t="shared" si="124"/>
        <v>2016</v>
      </c>
      <c r="W1011" t="str">
        <f t="shared" si="125"/>
        <v>wearables</v>
      </c>
      <c r="X1011" t="str">
        <f t="shared" si="126"/>
        <v>UnderFunded</v>
      </c>
      <c r="Y1011" s="12" t="b">
        <f t="shared" si="127"/>
        <v>0</v>
      </c>
    </row>
    <row r="1012" spans="1:25" ht="43.2" hidden="1">
      <c r="A1012">
        <v>1010</v>
      </c>
      <c r="B1012" s="1" t="s">
        <v>1011</v>
      </c>
      <c r="C1012" s="1" t="s">
        <v>5120</v>
      </c>
      <c r="D1012" s="21" t="b" cm="1">
        <f t="array" ref="D1012">IF(OR(ISNUMBER(SEARCH({" COMEDY "," fun "," laugh ","hilarious"}," "&amp;B1012:C1012&amp;" "))),"Comedy",IF(OR(ISNUMBER(SEARCH({" sad "," thriller "," crime"," murder "," dark "," revenge "}," "&amp;B1012:C1012&amp;" "))),"thriller",IF(OR(ISNUMBER(SEARCH({" strange "," evil "," horror "," dark "," strange"}," "&amp;B1012:C1012&amp;" "))),"horror",IF(OR(ISNUMBER(SEARCH({" food "," kitchen "," yummy "," gourmet "," dining","bbq"}," "&amp;B1012:C1012&amp;" "))),"food"))))</f>
        <v>0</v>
      </c>
      <c r="E1012" s="3">
        <v>115250</v>
      </c>
      <c r="F1012" s="4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120"/>
        <v>0</v>
      </c>
      <c r="Q1012">
        <f t="shared" si="121"/>
        <v>55</v>
      </c>
      <c r="R1012" t="s">
        <v>8317</v>
      </c>
      <c r="S1012" t="s">
        <v>8319</v>
      </c>
      <c r="T1012" s="13">
        <f t="shared" si="122"/>
        <v>42561.829421296294</v>
      </c>
      <c r="U1012" s="13">
        <f t="shared" si="123"/>
        <v>42618.124305555553</v>
      </c>
      <c r="V1012">
        <f t="shared" si="124"/>
        <v>2016</v>
      </c>
      <c r="W1012" t="str">
        <f t="shared" si="125"/>
        <v>wearables</v>
      </c>
      <c r="X1012" t="str">
        <f t="shared" si="126"/>
        <v>UnderFunded</v>
      </c>
      <c r="Y1012" s="12" t="b">
        <f t="shared" si="127"/>
        <v>0</v>
      </c>
    </row>
    <row r="1013" spans="1:25" ht="43.2" hidden="1">
      <c r="A1013">
        <v>1011</v>
      </c>
      <c r="B1013" s="1" t="s">
        <v>1012</v>
      </c>
      <c r="C1013" s="1" t="s">
        <v>5121</v>
      </c>
      <c r="D1013" s="21" t="b" cm="1">
        <f t="array" ref="D1013">IF(OR(ISNUMBER(SEARCH({" COMEDY "," fun "," laugh ","hilarious"}," "&amp;B1013:C1013&amp;" "))),"Comedy",IF(OR(ISNUMBER(SEARCH({" sad "," thriller "," crime"," murder "," dark "," revenge "}," "&amp;B1013:C1013&amp;" "))),"thriller",IF(OR(ISNUMBER(SEARCH({" strange "," evil "," horror "," dark "," strange"}," "&amp;B1013:C1013&amp;" "))),"horror",IF(OR(ISNUMBER(SEARCH({" food "," kitchen "," yummy "," gourmet "," dining","bbq"}," "&amp;B1013:C1013&amp;" "))),"food"))))</f>
        <v>0</v>
      </c>
      <c r="E1013" s="3">
        <v>20000</v>
      </c>
      <c r="F1013" s="4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120"/>
        <v>0</v>
      </c>
      <c r="Q1013">
        <f t="shared" si="121"/>
        <v>75</v>
      </c>
      <c r="R1013" t="s">
        <v>8317</v>
      </c>
      <c r="S1013" t="s">
        <v>8319</v>
      </c>
      <c r="T1013" s="13">
        <f t="shared" si="122"/>
        <v>41946.898090277777</v>
      </c>
      <c r="U1013" s="13">
        <f t="shared" si="123"/>
        <v>41991.898090277777</v>
      </c>
      <c r="V1013">
        <f t="shared" si="124"/>
        <v>2014</v>
      </c>
      <c r="W1013" t="str">
        <f t="shared" si="125"/>
        <v>wearables</v>
      </c>
      <c r="X1013" t="str">
        <f t="shared" si="126"/>
        <v>UnderFunded</v>
      </c>
      <c r="Y1013" s="12" t="b">
        <f t="shared" si="127"/>
        <v>0</v>
      </c>
    </row>
    <row r="1014" spans="1:25" ht="57.6" hidden="1">
      <c r="A1014">
        <v>1012</v>
      </c>
      <c r="B1014" s="1" t="s">
        <v>1013</v>
      </c>
      <c r="C1014" s="1" t="s">
        <v>5122</v>
      </c>
      <c r="D1014" s="21" t="b" cm="1">
        <f t="array" ref="D1014">IF(OR(ISNUMBER(SEARCH({" COMEDY "," fun "," laugh ","hilarious"}," "&amp;B1014:C1014&amp;" "))),"Comedy",IF(OR(ISNUMBER(SEARCH({" sad "," thriller "," crime"," murder "," dark "," revenge "}," "&amp;B1014:C1014&amp;" "))),"thriller",IF(OR(ISNUMBER(SEARCH({" strange "," evil "," horror "," dark "," strange"}," "&amp;B1014:C1014&amp;" "))),"horror",IF(OR(ISNUMBER(SEARCH({" food "," kitchen "," yummy "," gourmet "," dining","bbq"}," "&amp;B1014:C1014&amp;" "))),"food"))))</f>
        <v>0</v>
      </c>
      <c r="E1014" s="3">
        <v>5000</v>
      </c>
      <c r="F1014" s="4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120"/>
        <v>21535</v>
      </c>
      <c r="Q1014">
        <f t="shared" si="121"/>
        <v>1389.36</v>
      </c>
      <c r="R1014" t="s">
        <v>8317</v>
      </c>
      <c r="S1014" t="s">
        <v>8319</v>
      </c>
      <c r="T1014" s="13">
        <f t="shared" si="122"/>
        <v>42714.440416666665</v>
      </c>
      <c r="U1014" s="13">
        <f t="shared" si="123"/>
        <v>42759.440416666665</v>
      </c>
      <c r="V1014">
        <f t="shared" si="124"/>
        <v>2016</v>
      </c>
      <c r="W1014" t="str">
        <f t="shared" si="125"/>
        <v>wearables</v>
      </c>
      <c r="X1014" t="str">
        <f t="shared" si="126"/>
        <v>ExceededGoal</v>
      </c>
      <c r="Y1014" s="12" t="b">
        <f t="shared" si="127"/>
        <v>0</v>
      </c>
    </row>
    <row r="1015" spans="1:25" ht="43.2" hidden="1">
      <c r="A1015">
        <v>1013</v>
      </c>
      <c r="B1015" s="1" t="s">
        <v>1014</v>
      </c>
      <c r="C1015" s="1" t="s">
        <v>5123</v>
      </c>
      <c r="D1015" s="21" t="b" cm="1">
        <f t="array" ref="D1015">IF(OR(ISNUMBER(SEARCH({" COMEDY "," fun "," laugh ","hilarious"}," "&amp;B1015:C1015&amp;" "))),"Comedy",IF(OR(ISNUMBER(SEARCH({" sad "," thriller "," crime"," murder "," dark "," revenge "}," "&amp;B1015:C1015&amp;" "))),"thriller",IF(OR(ISNUMBER(SEARCH({" strange "," evil "," horror "," dark "," strange"}," "&amp;B1015:C1015&amp;" "))),"horror",IF(OR(ISNUMBER(SEARCH({" food "," kitchen "," yummy "," gourmet "," dining","bbq"}," "&amp;B1015:C1015&amp;" "))),"food"))))</f>
        <v>0</v>
      </c>
      <c r="E1015" s="3">
        <v>25000</v>
      </c>
      <c r="F1015" s="4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120"/>
        <v>35</v>
      </c>
      <c r="Q1015">
        <f t="shared" si="121"/>
        <v>95.91</v>
      </c>
      <c r="R1015" t="s">
        <v>8317</v>
      </c>
      <c r="S1015" t="s">
        <v>8319</v>
      </c>
      <c r="T1015" s="13">
        <f t="shared" si="122"/>
        <v>42339.833981481483</v>
      </c>
      <c r="U1015" s="13">
        <f t="shared" si="123"/>
        <v>42367.833333333328</v>
      </c>
      <c r="V1015">
        <f t="shared" si="124"/>
        <v>2015</v>
      </c>
      <c r="W1015" t="str">
        <f t="shared" si="125"/>
        <v>wearables</v>
      </c>
      <c r="X1015" t="str">
        <f t="shared" si="126"/>
        <v>UnderFunded</v>
      </c>
      <c r="Y1015" s="12" t="b">
        <f t="shared" si="127"/>
        <v>0</v>
      </c>
    </row>
    <row r="1016" spans="1:25" ht="28.8" hidden="1">
      <c r="A1016">
        <v>1014</v>
      </c>
      <c r="B1016" s="1" t="s">
        <v>1015</v>
      </c>
      <c r="C1016" s="1" t="s">
        <v>5124</v>
      </c>
      <c r="D1016" s="21" t="b" cm="1">
        <f t="array" ref="D1016">IF(OR(ISNUMBER(SEARCH({" COMEDY "," fun "," laugh ","hilarious"}," "&amp;B1016:C1016&amp;" "))),"Comedy",IF(OR(ISNUMBER(SEARCH({" sad "," thriller "," crime"," murder "," dark "," revenge "}," "&amp;B1016:C1016&amp;" "))),"thriller",IF(OR(ISNUMBER(SEARCH({" strange "," evil "," horror "," dark "," strange"}," "&amp;B1016:C1016&amp;" "))),"horror",IF(OR(ISNUMBER(SEARCH({" food "," kitchen "," yummy "," gourmet "," dining","bbq"}," "&amp;B1016:C1016&amp;" "))),"food"))))</f>
        <v>0</v>
      </c>
      <c r="E1016" s="3">
        <v>10000</v>
      </c>
      <c r="F1016" s="4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120"/>
        <v>31</v>
      </c>
      <c r="Q1016">
        <f t="shared" si="121"/>
        <v>191.25</v>
      </c>
      <c r="R1016" t="s">
        <v>8317</v>
      </c>
      <c r="S1016" t="s">
        <v>8319</v>
      </c>
      <c r="T1016" s="13">
        <f t="shared" si="122"/>
        <v>41955.002488425926</v>
      </c>
      <c r="U1016" s="13">
        <f t="shared" si="123"/>
        <v>42005.002488425926</v>
      </c>
      <c r="V1016">
        <f t="shared" si="124"/>
        <v>2014</v>
      </c>
      <c r="W1016" t="str">
        <f t="shared" si="125"/>
        <v>wearables</v>
      </c>
      <c r="X1016" t="str">
        <f t="shared" si="126"/>
        <v>UnderFunded</v>
      </c>
      <c r="Y1016" s="12" t="b">
        <f t="shared" si="127"/>
        <v>0</v>
      </c>
    </row>
    <row r="1017" spans="1:25" ht="28.8" hidden="1">
      <c r="A1017">
        <v>1015</v>
      </c>
      <c r="B1017" s="1" t="s">
        <v>1016</v>
      </c>
      <c r="C1017" s="1" t="s">
        <v>5125</v>
      </c>
      <c r="D1017" s="21" t="b" cm="1">
        <f t="array" ref="D1017">IF(OR(ISNUMBER(SEARCH({" COMEDY "," fun "," laugh ","hilarious"}," "&amp;B1017:C1017&amp;" "))),"Comedy",IF(OR(ISNUMBER(SEARCH({" sad "," thriller "," crime"," murder "," dark "," revenge "}," "&amp;B1017:C1017&amp;" "))),"thriller",IF(OR(ISNUMBER(SEARCH({" strange "," evil "," horror "," dark "," strange"}," "&amp;B1017:C1017&amp;" "))),"horror",IF(OR(ISNUMBER(SEARCH({" food "," kitchen "," yummy "," gourmet "," dining","bbq"}," "&amp;B1017:C1017&amp;" "))),"food"))))</f>
        <v>0</v>
      </c>
      <c r="E1017" s="3">
        <v>9000</v>
      </c>
      <c r="F1017" s="4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120"/>
        <v>3</v>
      </c>
      <c r="Q1017">
        <f t="shared" si="121"/>
        <v>40</v>
      </c>
      <c r="R1017" t="s">
        <v>8317</v>
      </c>
      <c r="S1017" t="s">
        <v>8319</v>
      </c>
      <c r="T1017" s="13">
        <f t="shared" si="122"/>
        <v>42303.878414351857</v>
      </c>
      <c r="U1017" s="13">
        <f t="shared" si="123"/>
        <v>42333.920081018514</v>
      </c>
      <c r="V1017">
        <f t="shared" si="124"/>
        <v>2015</v>
      </c>
      <c r="W1017" t="str">
        <f t="shared" si="125"/>
        <v>wearables</v>
      </c>
      <c r="X1017" t="str">
        <f t="shared" si="126"/>
        <v>UnderFunded</v>
      </c>
      <c r="Y1017" s="12" t="b">
        <f t="shared" si="127"/>
        <v>0</v>
      </c>
    </row>
    <row r="1018" spans="1:25" ht="43.2" hidden="1">
      <c r="A1018">
        <v>1016</v>
      </c>
      <c r="B1018" s="1" t="s">
        <v>1017</v>
      </c>
      <c r="C1018" s="1" t="s">
        <v>5126</v>
      </c>
      <c r="D1018" s="21" t="b" cm="1">
        <f t="array" ref="D1018">IF(OR(ISNUMBER(SEARCH({" COMEDY "," fun "," laugh ","hilarious"}," "&amp;B1018:C1018&amp;" "))),"Comedy",IF(OR(ISNUMBER(SEARCH({" sad "," thriller "," crime"," murder "," dark "," revenge "}," "&amp;B1018:C1018&amp;" "))),"thriller",IF(OR(ISNUMBER(SEARCH({" strange "," evil "," horror "," dark "," strange"}," "&amp;B1018:C1018&amp;" "))),"horror",IF(OR(ISNUMBER(SEARCH({" food "," kitchen "," yummy "," gourmet "," dining","bbq"}," "&amp;B1018:C1018&amp;" "))),"food"))))</f>
        <v>0</v>
      </c>
      <c r="E1018" s="3">
        <v>100000</v>
      </c>
      <c r="F1018" s="4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120"/>
        <v>3</v>
      </c>
      <c r="Q1018">
        <f t="shared" si="121"/>
        <v>74.790000000000006</v>
      </c>
      <c r="R1018" t="s">
        <v>8317</v>
      </c>
      <c r="S1018" t="s">
        <v>8319</v>
      </c>
      <c r="T1018" s="13">
        <f t="shared" si="122"/>
        <v>42422.107129629629</v>
      </c>
      <c r="U1018" s="13">
        <f t="shared" si="123"/>
        <v>42467.065462962957</v>
      </c>
      <c r="V1018">
        <f t="shared" si="124"/>
        <v>2016</v>
      </c>
      <c r="W1018" t="str">
        <f t="shared" si="125"/>
        <v>wearables</v>
      </c>
      <c r="X1018" t="str">
        <f t="shared" si="126"/>
        <v>UnderFunded</v>
      </c>
      <c r="Y1018" s="12" t="b">
        <f t="shared" si="127"/>
        <v>0</v>
      </c>
    </row>
    <row r="1019" spans="1:25" ht="43.2" hidden="1">
      <c r="A1019">
        <v>1017</v>
      </c>
      <c r="B1019" s="1" t="s">
        <v>1018</v>
      </c>
      <c r="C1019" s="1" t="s">
        <v>5127</v>
      </c>
      <c r="D1019" s="21" t="b" cm="1">
        <f t="array" ref="D1019">IF(OR(ISNUMBER(SEARCH({" COMEDY "," fun "," laugh ","hilarious"}," "&amp;B1019:C1019&amp;" "))),"Comedy",IF(OR(ISNUMBER(SEARCH({" sad "," thriller "," crime"," murder "," dark "," revenge "}," "&amp;B1019:C1019&amp;" "))),"thriller",IF(OR(ISNUMBER(SEARCH({" strange "," evil "," horror "," dark "," strange"}," "&amp;B1019:C1019&amp;" "))),"horror",IF(OR(ISNUMBER(SEARCH({" food "," kitchen "," yummy "," gourmet "," dining","bbq"}," "&amp;B1019:C1019&amp;" "))),"food"))))</f>
        <v>0</v>
      </c>
      <c r="E1019" s="3">
        <v>250000</v>
      </c>
      <c r="F1019" s="4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120"/>
        <v>23</v>
      </c>
      <c r="Q1019">
        <f t="shared" si="121"/>
        <v>161.12</v>
      </c>
      <c r="R1019" t="s">
        <v>8317</v>
      </c>
      <c r="S1019" t="s">
        <v>8319</v>
      </c>
      <c r="T1019" s="13">
        <f t="shared" si="122"/>
        <v>42289.675173611111</v>
      </c>
      <c r="U1019" s="13">
        <f t="shared" si="123"/>
        <v>42329.716840277775</v>
      </c>
      <c r="V1019">
        <f t="shared" si="124"/>
        <v>2015</v>
      </c>
      <c r="W1019" t="str">
        <f t="shared" si="125"/>
        <v>wearables</v>
      </c>
      <c r="X1019" t="str">
        <f t="shared" si="126"/>
        <v>UnderFunded</v>
      </c>
      <c r="Y1019" s="12" t="b">
        <f t="shared" si="127"/>
        <v>0</v>
      </c>
    </row>
    <row r="1020" spans="1:25" ht="43.2" hidden="1">
      <c r="A1020">
        <v>1018</v>
      </c>
      <c r="B1020" s="1" t="s">
        <v>1019</v>
      </c>
      <c r="C1020" s="1" t="s">
        <v>5128</v>
      </c>
      <c r="D1020" s="21" t="str" cm="1">
        <f t="array" ref="D1020">IF(OR(ISNUMBER(SEARCH({" COMEDY "," fun "," laugh ","hilarious"}," "&amp;B1020:C1020&amp;" "))),"Comedy",IF(OR(ISNUMBER(SEARCH({" sad "," thriller "," crime"," murder "," dark "," revenge "}," "&amp;B1020:C1020&amp;" "))),"thriller",IF(OR(ISNUMBER(SEARCH({" strange "," evil "," horror "," dark "," strange"}," "&amp;B1020:C1020&amp;" "))),"horror",IF(OR(ISNUMBER(SEARCH({" food "," kitchen "," yummy "," gourmet "," dining","bbq"}," "&amp;B1020:C1020&amp;" "))),"food"))))</f>
        <v>Comedy</v>
      </c>
      <c r="E1020" s="3">
        <v>20000</v>
      </c>
      <c r="F1020" s="4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120"/>
        <v>3</v>
      </c>
      <c r="Q1020">
        <f t="shared" si="121"/>
        <v>88.71</v>
      </c>
      <c r="R1020" t="s">
        <v>8317</v>
      </c>
      <c r="S1020" t="s">
        <v>8319</v>
      </c>
      <c r="T1020" s="13">
        <f t="shared" si="122"/>
        <v>42535.492280092592</v>
      </c>
      <c r="U1020" s="13">
        <f t="shared" si="123"/>
        <v>42565.492280092592</v>
      </c>
      <c r="V1020">
        <f t="shared" si="124"/>
        <v>2016</v>
      </c>
      <c r="W1020" t="str">
        <f t="shared" si="125"/>
        <v>wearables</v>
      </c>
      <c r="X1020" t="str">
        <f t="shared" si="126"/>
        <v>UnderFunded</v>
      </c>
      <c r="Y1020" s="12" t="b">
        <f t="shared" si="127"/>
        <v>0</v>
      </c>
    </row>
    <row r="1021" spans="1:25" ht="43.2" hidden="1">
      <c r="A1021">
        <v>1019</v>
      </c>
      <c r="B1021" s="1" t="s">
        <v>1020</v>
      </c>
      <c r="C1021" s="1" t="s">
        <v>5129</v>
      </c>
      <c r="D1021" s="21" t="b" cm="1">
        <f t="array" ref="D1021">IF(OR(ISNUMBER(SEARCH({" COMEDY "," fun "," laugh ","hilarious"}," "&amp;B1021:C1021&amp;" "))),"Comedy",IF(OR(ISNUMBER(SEARCH({" sad "," thriller "," crime"," murder "," dark "," revenge "}," "&amp;B1021:C1021&amp;" "))),"thriller",IF(OR(ISNUMBER(SEARCH({" strange "," evil "," horror "," dark "," strange"}," "&amp;B1021:C1021&amp;" "))),"horror",IF(OR(ISNUMBER(SEARCH({" food "," kitchen "," yummy "," gourmet "," dining","bbq"}," "&amp;B1021:C1021&amp;" "))),"food"))))</f>
        <v>0</v>
      </c>
      <c r="E1021" s="3">
        <v>45000</v>
      </c>
      <c r="F1021" s="4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120"/>
        <v>47</v>
      </c>
      <c r="Q1021">
        <f t="shared" si="121"/>
        <v>53.25</v>
      </c>
      <c r="R1021" t="s">
        <v>8317</v>
      </c>
      <c r="S1021" t="s">
        <v>8319</v>
      </c>
      <c r="T1021" s="13">
        <f t="shared" si="122"/>
        <v>42009.973946759259</v>
      </c>
      <c r="U1021" s="13">
        <f t="shared" si="123"/>
        <v>42039.973946759259</v>
      </c>
      <c r="V1021">
        <f t="shared" si="124"/>
        <v>2015</v>
      </c>
      <c r="W1021" t="str">
        <f t="shared" si="125"/>
        <v>wearables</v>
      </c>
      <c r="X1021" t="str">
        <f t="shared" si="126"/>
        <v>UnderFunded</v>
      </c>
      <c r="Y1021" s="12" t="b">
        <f t="shared" si="127"/>
        <v>0</v>
      </c>
    </row>
    <row r="1022" spans="1:25" ht="43.2" hidden="1">
      <c r="A1022">
        <v>1020</v>
      </c>
      <c r="B1022" s="1" t="s">
        <v>1021</v>
      </c>
      <c r="C1022" s="1" t="s">
        <v>5130</v>
      </c>
      <c r="D1022" s="21" t="b" cm="1">
        <f t="array" ref="D1022">IF(OR(ISNUMBER(SEARCH({" COMEDY "," fun "," laugh ","hilarious"}," "&amp;B1022:C1022&amp;" "))),"Comedy",IF(OR(ISNUMBER(SEARCH({" sad "," thriller "," crime"," murder "," dark "," revenge "}," "&amp;B1022:C1022&amp;" "))),"thriller",IF(OR(ISNUMBER(SEARCH({" strange "," evil "," horror "," dark "," strange"}," "&amp;B1022:C1022&amp;" "))),"horror",IF(OR(ISNUMBER(SEARCH({" food "," kitchen "," yummy "," gourmet "," dining","bbq"}," "&amp;B1022:C1022&amp;" "))),"food"))))</f>
        <v>0</v>
      </c>
      <c r="E1022" s="3">
        <v>1550</v>
      </c>
      <c r="F1022" s="4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120"/>
        <v>206</v>
      </c>
      <c r="Q1022">
        <f t="shared" si="121"/>
        <v>106.2</v>
      </c>
      <c r="R1022" t="s">
        <v>8323</v>
      </c>
      <c r="S1022" t="s">
        <v>8328</v>
      </c>
      <c r="T1022" s="13">
        <f t="shared" si="122"/>
        <v>42127.069548611107</v>
      </c>
      <c r="U1022" s="13">
        <f t="shared" si="123"/>
        <v>42157.032638888893</v>
      </c>
      <c r="V1022">
        <f t="shared" si="124"/>
        <v>2015</v>
      </c>
      <c r="W1022" t="str">
        <f t="shared" si="125"/>
        <v>electronic music</v>
      </c>
      <c r="X1022" t="str">
        <f t="shared" si="126"/>
        <v>ExceededGoal</v>
      </c>
      <c r="Y1022" s="12" t="b">
        <f t="shared" si="127"/>
        <v>0</v>
      </c>
    </row>
    <row r="1023" spans="1:25" ht="43.2" hidden="1">
      <c r="A1023">
        <v>1021</v>
      </c>
      <c r="B1023" s="1" t="s">
        <v>1022</v>
      </c>
      <c r="C1023" s="1" t="s">
        <v>5131</v>
      </c>
      <c r="D1023" s="21" t="b" cm="1">
        <f t="array" ref="D1023">IF(OR(ISNUMBER(SEARCH({" COMEDY "," fun "," laugh ","hilarious"}," "&amp;B1023:C1023&amp;" "))),"Comedy",IF(OR(ISNUMBER(SEARCH({" sad "," thriller "," crime"," murder "," dark "," revenge "}," "&amp;B1023:C1023&amp;" "))),"thriller",IF(OR(ISNUMBER(SEARCH({" strange "," evil "," horror "," dark "," strange"}," "&amp;B1023:C1023&amp;" "))),"horror",IF(OR(ISNUMBER(SEARCH({" food "," kitchen "," yummy "," gourmet "," dining","bbq"}," "&amp;B1023:C1023&amp;" "))),"food"))))</f>
        <v>0</v>
      </c>
      <c r="E1023" s="3">
        <v>3000</v>
      </c>
      <c r="F1023" s="4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120"/>
        <v>352</v>
      </c>
      <c r="Q1023">
        <f t="shared" si="121"/>
        <v>22.08</v>
      </c>
      <c r="R1023" t="s">
        <v>8323</v>
      </c>
      <c r="S1023" t="s">
        <v>8328</v>
      </c>
      <c r="T1023" s="13">
        <f t="shared" si="122"/>
        <v>42271.251979166671</v>
      </c>
      <c r="U1023" s="13">
        <f t="shared" si="123"/>
        <v>42294.166666666672</v>
      </c>
      <c r="V1023">
        <f t="shared" si="124"/>
        <v>2015</v>
      </c>
      <c r="W1023" t="str">
        <f t="shared" si="125"/>
        <v>electronic music</v>
      </c>
      <c r="X1023" t="str">
        <f t="shared" si="126"/>
        <v>ExceededGoal</v>
      </c>
      <c r="Y1023" s="12" t="b">
        <f t="shared" si="127"/>
        <v>0</v>
      </c>
    </row>
    <row r="1024" spans="1:25" ht="28.8" hidden="1">
      <c r="A1024">
        <v>1022</v>
      </c>
      <c r="B1024" s="1" t="s">
        <v>1023</v>
      </c>
      <c r="C1024" s="1" t="s">
        <v>5132</v>
      </c>
      <c r="D1024" s="21" t="b" cm="1">
        <f t="array" ref="D1024">IF(OR(ISNUMBER(SEARCH({" COMEDY "," fun "," laugh ","hilarious"}," "&amp;B1024:C1024&amp;" "))),"Comedy",IF(OR(ISNUMBER(SEARCH({" sad "," thriller "," crime"," murder "," dark "," revenge "}," "&amp;B1024:C1024&amp;" "))),"thriller",IF(OR(ISNUMBER(SEARCH({" strange "," evil "," horror "," dark "," strange"}," "&amp;B1024:C1024&amp;" "))),"horror",IF(OR(ISNUMBER(SEARCH({" food "," kitchen "," yummy "," gourmet "," dining","bbq"}," "&amp;B1024:C1024&amp;" "))),"food"))))</f>
        <v>0</v>
      </c>
      <c r="E1024" s="3">
        <v>2000</v>
      </c>
      <c r="F1024" s="4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120"/>
        <v>115</v>
      </c>
      <c r="Q1024">
        <f t="shared" si="121"/>
        <v>31.05</v>
      </c>
      <c r="R1024" t="s">
        <v>8323</v>
      </c>
      <c r="S1024" t="s">
        <v>8328</v>
      </c>
      <c r="T1024" s="13">
        <f t="shared" si="122"/>
        <v>42111.646724537044</v>
      </c>
      <c r="U1024" s="13">
        <f t="shared" si="123"/>
        <v>42141.646724537044</v>
      </c>
      <c r="V1024">
        <f t="shared" si="124"/>
        <v>2015</v>
      </c>
      <c r="W1024" t="str">
        <f t="shared" si="125"/>
        <v>electronic music</v>
      </c>
      <c r="X1024" t="str">
        <f t="shared" si="126"/>
        <v>ExceededGoal</v>
      </c>
      <c r="Y1024" s="12" t="b">
        <f t="shared" si="127"/>
        <v>0</v>
      </c>
    </row>
    <row r="1025" spans="1:25" ht="43.2" hidden="1">
      <c r="A1025">
        <v>1023</v>
      </c>
      <c r="B1025" s="1" t="s">
        <v>1024</v>
      </c>
      <c r="C1025" s="1" t="s">
        <v>5133</v>
      </c>
      <c r="D1025" s="21" t="b" cm="1">
        <f t="array" ref="D1025">IF(OR(ISNUMBER(SEARCH({" COMEDY "," fun "," laugh ","hilarious"}," "&amp;B1025:C1025&amp;" "))),"Comedy",IF(OR(ISNUMBER(SEARCH({" sad "," thriller "," crime"," murder "," dark "," revenge "}," "&amp;B1025:C1025&amp;" "))),"thriller",IF(OR(ISNUMBER(SEARCH({" strange "," evil "," horror "," dark "," strange"}," "&amp;B1025:C1025&amp;" "))),"horror",IF(OR(ISNUMBER(SEARCH({" food "," kitchen "," yummy "," gourmet "," dining","bbq"}," "&amp;B1025:C1025&amp;" "))),"food"))))</f>
        <v>0</v>
      </c>
      <c r="E1025" s="3">
        <v>2000</v>
      </c>
      <c r="F1025" s="4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120"/>
        <v>237</v>
      </c>
      <c r="Q1025">
        <f t="shared" si="121"/>
        <v>36.21</v>
      </c>
      <c r="R1025" t="s">
        <v>8323</v>
      </c>
      <c r="S1025" t="s">
        <v>8328</v>
      </c>
      <c r="T1025" s="13">
        <f t="shared" si="122"/>
        <v>42145.919687500005</v>
      </c>
      <c r="U1025" s="13">
        <f t="shared" si="123"/>
        <v>42175.919687500005</v>
      </c>
      <c r="V1025">
        <f t="shared" si="124"/>
        <v>2015</v>
      </c>
      <c r="W1025" t="str">
        <f t="shared" si="125"/>
        <v>electronic music</v>
      </c>
      <c r="X1025" t="str">
        <f t="shared" si="126"/>
        <v>ExceededGoal</v>
      </c>
      <c r="Y1025" s="12" t="b">
        <f t="shared" si="127"/>
        <v>0</v>
      </c>
    </row>
    <row r="1026" spans="1:25" ht="43.2" hidden="1">
      <c r="A1026">
        <v>1024</v>
      </c>
      <c r="B1026" s="1" t="s">
        <v>1025</v>
      </c>
      <c r="C1026" s="1" t="s">
        <v>5134</v>
      </c>
      <c r="D1026" s="21" t="b" cm="1">
        <f t="array" ref="D1026">IF(OR(ISNUMBER(SEARCH({" COMEDY "," fun "," laugh ","hilarious"}," "&amp;B1026:C1026&amp;" "))),"Comedy",IF(OR(ISNUMBER(SEARCH({" sad "," thriller "," crime"," murder "," dark "," revenge "}," "&amp;B1026:C1026&amp;" "))),"thriller",IF(OR(ISNUMBER(SEARCH({" strange "," evil "," horror "," dark "," strange"}," "&amp;B1026:C1026&amp;" "))),"horror",IF(OR(ISNUMBER(SEARCH({" food "," kitchen "," yummy "," gourmet "," dining","bbq"}," "&amp;B1026:C1026&amp;" "))),"food"))))</f>
        <v>0</v>
      </c>
      <c r="E1026" s="3">
        <v>20000</v>
      </c>
      <c r="F1026" s="4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120"/>
        <v>119</v>
      </c>
      <c r="Q1026">
        <f t="shared" si="121"/>
        <v>388.98</v>
      </c>
      <c r="R1026" t="s">
        <v>8323</v>
      </c>
      <c r="S1026" t="s">
        <v>8328</v>
      </c>
      <c r="T1026" s="13">
        <f t="shared" si="122"/>
        <v>42370.580590277779</v>
      </c>
      <c r="U1026" s="13">
        <f t="shared" si="123"/>
        <v>42400.580590277779</v>
      </c>
      <c r="V1026">
        <f t="shared" si="124"/>
        <v>2016</v>
      </c>
      <c r="W1026" t="str">
        <f t="shared" si="125"/>
        <v>electronic music</v>
      </c>
      <c r="X1026" t="str">
        <f t="shared" si="126"/>
        <v>ExceededGoal</v>
      </c>
      <c r="Y1026" s="12" t="b">
        <f t="shared" si="127"/>
        <v>0</v>
      </c>
    </row>
    <row r="1027" spans="1:25" ht="43.2" hidden="1">
      <c r="A1027">
        <v>1025</v>
      </c>
      <c r="B1027" s="1" t="s">
        <v>1026</v>
      </c>
      <c r="C1027" s="1" t="s">
        <v>5135</v>
      </c>
      <c r="D1027" s="21" t="b" cm="1">
        <f t="array" ref="D1027">IF(OR(ISNUMBER(SEARCH({" COMEDY "," fun "," laugh ","hilarious"}," "&amp;B1027:C1027&amp;" "))),"Comedy",IF(OR(ISNUMBER(SEARCH({" sad "," thriller "," crime"," murder "," dark "," revenge "}," "&amp;B1027:C1027&amp;" "))),"thriller",IF(OR(ISNUMBER(SEARCH({" strange "," evil "," horror "," dark "," strange"}," "&amp;B1027:C1027&amp;" "))),"horror",IF(OR(ISNUMBER(SEARCH({" food "," kitchen "," yummy "," gourmet "," dining","bbq"}," "&amp;B1027:C1027&amp;" "))),"food"))))</f>
        <v>0</v>
      </c>
      <c r="E1027" s="3">
        <v>70000</v>
      </c>
      <c r="F1027" s="4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128">IFERROR(ROUND((F1027/E1027)*100,0),0)</f>
        <v>110</v>
      </c>
      <c r="Q1027">
        <f t="shared" ref="Q1027:Q1090" si="129">IFERROR(ROUND(F1027/M1027,2),0)</f>
        <v>71.849999999999994</v>
      </c>
      <c r="R1027" t="s">
        <v>8323</v>
      </c>
      <c r="S1027" t="s">
        <v>8328</v>
      </c>
      <c r="T1027" s="13">
        <f t="shared" ref="T1027:T1090" si="130">(((K1027/60)/60)/24)+DATE(1970,1,1)</f>
        <v>42049.833761574075</v>
      </c>
      <c r="U1027" s="13">
        <f t="shared" ref="U1027:U1090" si="131">(((J1027/60)/60)/24)+DATE(1970,1,1)</f>
        <v>42079.792094907403</v>
      </c>
      <c r="V1027">
        <f t="shared" ref="V1027:V1090" si="132">YEAR(T1027)</f>
        <v>2015</v>
      </c>
      <c r="W1027" t="str">
        <f t="shared" ref="W1027:W1090" si="133">IF(OR(S1027="musical","space"),"Musical and Spaces",S1027)</f>
        <v>electronic music</v>
      </c>
      <c r="X1027" t="str">
        <f t="shared" ref="X1027:X1090" si="134">IF(P1027-100&gt;0,"ExceededGoal","UnderFunded")</f>
        <v>ExceededGoal</v>
      </c>
      <c r="Y1027" s="12" t="b">
        <f t="shared" ref="Y1027:Y1090" si="135">IFERROR(IF(R1027="theater",ROUND(F1027/M1027,2)),0)</f>
        <v>0</v>
      </c>
    </row>
    <row r="1028" spans="1:25" ht="57.6" hidden="1">
      <c r="A1028">
        <v>1026</v>
      </c>
      <c r="B1028" s="1" t="s">
        <v>1027</v>
      </c>
      <c r="C1028" s="1" t="s">
        <v>5136</v>
      </c>
      <c r="D1028" s="21" t="b" cm="1">
        <f t="array" ref="D1028">IF(OR(ISNUMBER(SEARCH({" COMEDY "," fun "," laugh ","hilarious"}," "&amp;B1028:C1028&amp;" "))),"Comedy",IF(OR(ISNUMBER(SEARCH({" sad "," thriller "," crime"," murder "," dark "," revenge "}," "&amp;B1028:C1028&amp;" "))),"thriller",IF(OR(ISNUMBER(SEARCH({" strange "," evil "," horror "," dark "," strange"}," "&amp;B1028:C1028&amp;" "))),"horror",IF(OR(ISNUMBER(SEARCH({" food "," kitchen "," yummy "," gourmet "," dining","bbq"}," "&amp;B1028:C1028&amp;" "))),"food"))))</f>
        <v>0</v>
      </c>
      <c r="E1028" s="3">
        <v>7000</v>
      </c>
      <c r="F1028" s="4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128"/>
        <v>100</v>
      </c>
      <c r="Q1028">
        <f t="shared" si="129"/>
        <v>57.38</v>
      </c>
      <c r="R1028" t="s">
        <v>8323</v>
      </c>
      <c r="S1028" t="s">
        <v>8328</v>
      </c>
      <c r="T1028" s="13">
        <f t="shared" si="130"/>
        <v>42426.407592592594</v>
      </c>
      <c r="U1028" s="13">
        <f t="shared" si="131"/>
        <v>42460.365925925929</v>
      </c>
      <c r="V1028">
        <f t="shared" si="132"/>
        <v>2016</v>
      </c>
      <c r="W1028" t="str">
        <f t="shared" si="133"/>
        <v>electronic music</v>
      </c>
      <c r="X1028" t="str">
        <f t="shared" si="134"/>
        <v>UnderFunded</v>
      </c>
      <c r="Y1028" s="12" t="b">
        <f t="shared" si="135"/>
        <v>0</v>
      </c>
    </row>
    <row r="1029" spans="1:25" ht="43.2" hidden="1">
      <c r="A1029">
        <v>1027</v>
      </c>
      <c r="B1029" s="1" t="s">
        <v>1028</v>
      </c>
      <c r="C1029" s="1" t="s">
        <v>5137</v>
      </c>
      <c r="D1029" s="21" t="b" cm="1">
        <f t="array" ref="D1029">IF(OR(ISNUMBER(SEARCH({" COMEDY "," fun "," laugh ","hilarious"}," "&amp;B1029:C1029&amp;" "))),"Comedy",IF(OR(ISNUMBER(SEARCH({" sad "," thriller "," crime"," murder "," dark "," revenge "}," "&amp;B1029:C1029&amp;" "))),"thriller",IF(OR(ISNUMBER(SEARCH({" strange "," evil "," horror "," dark "," strange"}," "&amp;B1029:C1029&amp;" "))),"horror",IF(OR(ISNUMBER(SEARCH({" food "," kitchen "," yummy "," gourmet "," dining","bbq"}," "&amp;B1029:C1029&amp;" "))),"food"))))</f>
        <v>0</v>
      </c>
      <c r="E1029" s="3">
        <v>7501</v>
      </c>
      <c r="F1029" s="4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128"/>
        <v>103</v>
      </c>
      <c r="Q1029">
        <f t="shared" si="129"/>
        <v>69.67</v>
      </c>
      <c r="R1029" t="s">
        <v>8323</v>
      </c>
      <c r="S1029" t="s">
        <v>8328</v>
      </c>
      <c r="T1029" s="13">
        <f t="shared" si="130"/>
        <v>41905.034108796295</v>
      </c>
      <c r="U1029" s="13">
        <f t="shared" si="131"/>
        <v>41935.034108796295</v>
      </c>
      <c r="V1029">
        <f t="shared" si="132"/>
        <v>2014</v>
      </c>
      <c r="W1029" t="str">
        <f t="shared" si="133"/>
        <v>electronic music</v>
      </c>
      <c r="X1029" t="str">
        <f t="shared" si="134"/>
        <v>ExceededGoal</v>
      </c>
      <c r="Y1029" s="12" t="b">
        <f t="shared" si="135"/>
        <v>0</v>
      </c>
    </row>
    <row r="1030" spans="1:25" ht="43.2" hidden="1">
      <c r="A1030">
        <v>1028</v>
      </c>
      <c r="B1030" s="1" t="s">
        <v>1029</v>
      </c>
      <c r="C1030" s="1" t="s">
        <v>5138</v>
      </c>
      <c r="D1030" s="21" t="b" cm="1">
        <f t="array" ref="D1030">IF(OR(ISNUMBER(SEARCH({" COMEDY "," fun "," laugh ","hilarious"}," "&amp;B1030:C1030&amp;" "))),"Comedy",IF(OR(ISNUMBER(SEARCH({" sad "," thriller "," crime"," murder "," dark "," revenge "}," "&amp;B1030:C1030&amp;" "))),"thriller",IF(OR(ISNUMBER(SEARCH({" strange "," evil "," horror "," dark "," strange"}," "&amp;B1030:C1030&amp;" "))),"horror",IF(OR(ISNUMBER(SEARCH({" food "," kitchen "," yummy "," gourmet "," dining","bbq"}," "&amp;B1030:C1030&amp;" "))),"food"))))</f>
        <v>0</v>
      </c>
      <c r="E1030" s="3">
        <v>10000</v>
      </c>
      <c r="F1030" s="4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128"/>
        <v>117</v>
      </c>
      <c r="Q1030">
        <f t="shared" si="129"/>
        <v>45.99</v>
      </c>
      <c r="R1030" t="s">
        <v>8323</v>
      </c>
      <c r="S1030" t="s">
        <v>8328</v>
      </c>
      <c r="T1030" s="13">
        <f t="shared" si="130"/>
        <v>42755.627372685187</v>
      </c>
      <c r="U1030" s="13">
        <f t="shared" si="131"/>
        <v>42800.833333333328</v>
      </c>
      <c r="V1030">
        <f t="shared" si="132"/>
        <v>2017</v>
      </c>
      <c r="W1030" t="str">
        <f t="shared" si="133"/>
        <v>electronic music</v>
      </c>
      <c r="X1030" t="str">
        <f t="shared" si="134"/>
        <v>ExceededGoal</v>
      </c>
      <c r="Y1030" s="12" t="b">
        <f t="shared" si="135"/>
        <v>0</v>
      </c>
    </row>
    <row r="1031" spans="1:25" ht="28.8" hidden="1">
      <c r="A1031">
        <v>1029</v>
      </c>
      <c r="B1031" s="1" t="s">
        <v>1030</v>
      </c>
      <c r="C1031" s="1" t="s">
        <v>5139</v>
      </c>
      <c r="D1031" s="21" t="b" cm="1">
        <f t="array" ref="D1031">IF(OR(ISNUMBER(SEARCH({" COMEDY "," fun "," laugh ","hilarious"}," "&amp;B1031:C1031&amp;" "))),"Comedy",IF(OR(ISNUMBER(SEARCH({" sad "," thriller "," crime"," murder "," dark "," revenge "}," "&amp;B1031:C1031&amp;" "))),"thriller",IF(OR(ISNUMBER(SEARCH({" strange "," evil "," horror "," dark "," strange"}," "&amp;B1031:C1031&amp;" "))),"horror",IF(OR(ISNUMBER(SEARCH({" food "," kitchen "," yummy "," gourmet "," dining","bbq"}," "&amp;B1031:C1031&amp;" "))),"food"))))</f>
        <v>0</v>
      </c>
      <c r="E1031" s="3">
        <v>10000</v>
      </c>
      <c r="F1031" s="4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128"/>
        <v>112</v>
      </c>
      <c r="Q1031">
        <f t="shared" si="129"/>
        <v>79.260000000000005</v>
      </c>
      <c r="R1031" t="s">
        <v>8323</v>
      </c>
      <c r="S1031" t="s">
        <v>8328</v>
      </c>
      <c r="T1031" s="13">
        <f t="shared" si="130"/>
        <v>42044.711886574078</v>
      </c>
      <c r="U1031" s="13">
        <f t="shared" si="131"/>
        <v>42098.915972222225</v>
      </c>
      <c r="V1031">
        <f t="shared" si="132"/>
        <v>2015</v>
      </c>
      <c r="W1031" t="str">
        <f t="shared" si="133"/>
        <v>electronic music</v>
      </c>
      <c r="X1031" t="str">
        <f t="shared" si="134"/>
        <v>ExceededGoal</v>
      </c>
      <c r="Y1031" s="12" t="b">
        <f t="shared" si="135"/>
        <v>0</v>
      </c>
    </row>
    <row r="1032" spans="1:25" ht="28.8" hidden="1">
      <c r="A1032">
        <v>1030</v>
      </c>
      <c r="B1032" s="1" t="s">
        <v>1031</v>
      </c>
      <c r="C1032" s="1" t="s">
        <v>5140</v>
      </c>
      <c r="D1032" s="21" t="b" cm="1">
        <f t="array" ref="D1032">IF(OR(ISNUMBER(SEARCH({" COMEDY "," fun "," laugh ","hilarious"}," "&amp;B1032:C1032&amp;" "))),"Comedy",IF(OR(ISNUMBER(SEARCH({" sad "," thriller "," crime"," murder "," dark "," revenge "}," "&amp;B1032:C1032&amp;" "))),"thriller",IF(OR(ISNUMBER(SEARCH({" strange "," evil "," horror "," dark "," strange"}," "&amp;B1032:C1032&amp;" "))),"horror",IF(OR(ISNUMBER(SEARCH({" food "," kitchen "," yummy "," gourmet "," dining","bbq"}," "&amp;B1032:C1032&amp;" "))),"food"))))</f>
        <v>0</v>
      </c>
      <c r="E1032" s="3">
        <v>2000</v>
      </c>
      <c r="F1032" s="4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128"/>
        <v>342</v>
      </c>
      <c r="Q1032">
        <f t="shared" si="129"/>
        <v>43.03</v>
      </c>
      <c r="R1032" t="s">
        <v>8323</v>
      </c>
      <c r="S1032" t="s">
        <v>8328</v>
      </c>
      <c r="T1032" s="13">
        <f t="shared" si="130"/>
        <v>42611.483206018514</v>
      </c>
      <c r="U1032" s="13">
        <f t="shared" si="131"/>
        <v>42625.483206018514</v>
      </c>
      <c r="V1032">
        <f t="shared" si="132"/>
        <v>2016</v>
      </c>
      <c r="W1032" t="str">
        <f t="shared" si="133"/>
        <v>electronic music</v>
      </c>
      <c r="X1032" t="str">
        <f t="shared" si="134"/>
        <v>ExceededGoal</v>
      </c>
      <c r="Y1032" s="12" t="b">
        <f t="shared" si="135"/>
        <v>0</v>
      </c>
    </row>
    <row r="1033" spans="1:25" ht="57.6" hidden="1">
      <c r="A1033">
        <v>1031</v>
      </c>
      <c r="B1033" s="1" t="s">
        <v>1032</v>
      </c>
      <c r="C1033" s="1" t="s">
        <v>5141</v>
      </c>
      <c r="D1033" s="21" t="b" cm="1">
        <f t="array" ref="D1033">IF(OR(ISNUMBER(SEARCH({" COMEDY "," fun "," laugh ","hilarious"}," "&amp;B1033:C1033&amp;" "))),"Comedy",IF(OR(ISNUMBER(SEARCH({" sad "," thriller "," crime"," murder "," dark "," revenge "}," "&amp;B1033:C1033&amp;" "))),"thriller",IF(OR(ISNUMBER(SEARCH({" strange "," evil "," horror "," dark "," strange"}," "&amp;B1033:C1033&amp;" "))),"horror",IF(OR(ISNUMBER(SEARCH({" food "," kitchen "," yummy "," gourmet "," dining","bbq"}," "&amp;B1033:C1033&amp;" "))),"food"))))</f>
        <v>0</v>
      </c>
      <c r="E1033" s="3">
        <v>10000</v>
      </c>
      <c r="F1033" s="4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128"/>
        <v>107</v>
      </c>
      <c r="Q1033">
        <f t="shared" si="129"/>
        <v>108.48</v>
      </c>
      <c r="R1033" t="s">
        <v>8323</v>
      </c>
      <c r="S1033" t="s">
        <v>8328</v>
      </c>
      <c r="T1033" s="13">
        <f t="shared" si="130"/>
        <v>42324.764004629629</v>
      </c>
      <c r="U1033" s="13">
        <f t="shared" si="131"/>
        <v>42354.764004629629</v>
      </c>
      <c r="V1033">
        <f t="shared" si="132"/>
        <v>2015</v>
      </c>
      <c r="W1033" t="str">
        <f t="shared" si="133"/>
        <v>electronic music</v>
      </c>
      <c r="X1033" t="str">
        <f t="shared" si="134"/>
        <v>ExceededGoal</v>
      </c>
      <c r="Y1033" s="12" t="b">
        <f t="shared" si="135"/>
        <v>0</v>
      </c>
    </row>
    <row r="1034" spans="1:25" hidden="1">
      <c r="A1034">
        <v>1032</v>
      </c>
      <c r="B1034" s="1" t="s">
        <v>1033</v>
      </c>
      <c r="C1034" s="1" t="s">
        <v>5142</v>
      </c>
      <c r="D1034" s="21" t="b" cm="1">
        <f t="array" ref="D1034">IF(OR(ISNUMBER(SEARCH({" COMEDY "," fun "," laugh ","hilarious"}," "&amp;B1034:C1034&amp;" "))),"Comedy",IF(OR(ISNUMBER(SEARCH({" sad "," thriller "," crime"," murder "," dark "," revenge "}," "&amp;B1034:C1034&amp;" "))),"thriller",IF(OR(ISNUMBER(SEARCH({" strange "," evil "," horror "," dark "," strange"}," "&amp;B1034:C1034&amp;" "))),"horror",IF(OR(ISNUMBER(SEARCH({" food "," kitchen "," yummy "," gourmet "," dining","bbq"}," "&amp;B1034:C1034&amp;" "))),"food"))))</f>
        <v>0</v>
      </c>
      <c r="E1034" s="3">
        <v>5400</v>
      </c>
      <c r="F1034" s="4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128"/>
        <v>108</v>
      </c>
      <c r="Q1034">
        <f t="shared" si="129"/>
        <v>61.03</v>
      </c>
      <c r="R1034" t="s">
        <v>8323</v>
      </c>
      <c r="S1034" t="s">
        <v>8328</v>
      </c>
      <c r="T1034" s="13">
        <f t="shared" si="130"/>
        <v>42514.666956018518</v>
      </c>
      <c r="U1034" s="13">
        <f t="shared" si="131"/>
        <v>42544.666956018518</v>
      </c>
      <c r="V1034">
        <f t="shared" si="132"/>
        <v>2016</v>
      </c>
      <c r="W1034" t="str">
        <f t="shared" si="133"/>
        <v>electronic music</v>
      </c>
      <c r="X1034" t="str">
        <f t="shared" si="134"/>
        <v>ExceededGoal</v>
      </c>
      <c r="Y1034" s="12" t="b">
        <f t="shared" si="135"/>
        <v>0</v>
      </c>
    </row>
    <row r="1035" spans="1:25" ht="43.2" hidden="1">
      <c r="A1035">
        <v>1033</v>
      </c>
      <c r="B1035" s="1" t="s">
        <v>1034</v>
      </c>
      <c r="C1035" s="1" t="s">
        <v>5143</v>
      </c>
      <c r="D1035" s="21" t="b" cm="1">
        <f t="array" ref="D1035">IF(OR(ISNUMBER(SEARCH({" COMEDY "," fun "," laugh ","hilarious"}," "&amp;B1035:C1035&amp;" "))),"Comedy",IF(OR(ISNUMBER(SEARCH({" sad "," thriller "," crime"," murder "," dark "," revenge "}," "&amp;B1035:C1035&amp;" "))),"thriller",IF(OR(ISNUMBER(SEARCH({" strange "," evil "," horror "," dark "," strange"}," "&amp;B1035:C1035&amp;" "))),"horror",IF(OR(ISNUMBER(SEARCH({" food "," kitchen "," yummy "," gourmet "," dining","bbq"}," "&amp;B1035:C1035&amp;" "))),"food"))))</f>
        <v>0</v>
      </c>
      <c r="E1035" s="3">
        <v>1328</v>
      </c>
      <c r="F1035" s="4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128"/>
        <v>103</v>
      </c>
      <c r="Q1035">
        <f t="shared" si="129"/>
        <v>50.59</v>
      </c>
      <c r="R1035" t="s">
        <v>8323</v>
      </c>
      <c r="S1035" t="s">
        <v>8328</v>
      </c>
      <c r="T1035" s="13">
        <f t="shared" si="130"/>
        <v>42688.732407407413</v>
      </c>
      <c r="U1035" s="13">
        <f t="shared" si="131"/>
        <v>42716.732407407413</v>
      </c>
      <c r="V1035">
        <f t="shared" si="132"/>
        <v>2016</v>
      </c>
      <c r="W1035" t="str">
        <f t="shared" si="133"/>
        <v>electronic music</v>
      </c>
      <c r="X1035" t="str">
        <f t="shared" si="134"/>
        <v>ExceededGoal</v>
      </c>
      <c r="Y1035" s="12" t="b">
        <f t="shared" si="135"/>
        <v>0</v>
      </c>
    </row>
    <row r="1036" spans="1:25" ht="43.2" hidden="1">
      <c r="A1036">
        <v>1034</v>
      </c>
      <c r="B1036" s="1" t="s">
        <v>1035</v>
      </c>
      <c r="C1036" s="1" t="s">
        <v>5144</v>
      </c>
      <c r="D1036" s="21" t="b" cm="1">
        <f t="array" ref="D1036">IF(OR(ISNUMBER(SEARCH({" COMEDY "," fun "," laugh ","hilarious"}," "&amp;B1036:C1036&amp;" "))),"Comedy",IF(OR(ISNUMBER(SEARCH({" sad "," thriller "," crime"," murder "," dark "," revenge "}," "&amp;B1036:C1036&amp;" "))),"thriller",IF(OR(ISNUMBER(SEARCH({" strange "," evil "," horror "," dark "," strange"}," "&amp;B1036:C1036&amp;" "))),"horror",IF(OR(ISNUMBER(SEARCH({" food "," kitchen "," yummy "," gourmet "," dining","bbq"}," "&amp;B1036:C1036&amp;" "))),"food"))))</f>
        <v>0</v>
      </c>
      <c r="E1036" s="3">
        <v>5000</v>
      </c>
      <c r="F1036" s="4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128"/>
        <v>130</v>
      </c>
      <c r="Q1036">
        <f t="shared" si="129"/>
        <v>39.159999999999997</v>
      </c>
      <c r="R1036" t="s">
        <v>8323</v>
      </c>
      <c r="S1036" t="s">
        <v>8328</v>
      </c>
      <c r="T1036" s="13">
        <f t="shared" si="130"/>
        <v>42555.166712962964</v>
      </c>
      <c r="U1036" s="13">
        <f t="shared" si="131"/>
        <v>42587.165972222225</v>
      </c>
      <c r="V1036">
        <f t="shared" si="132"/>
        <v>2016</v>
      </c>
      <c r="W1036" t="str">
        <f t="shared" si="133"/>
        <v>electronic music</v>
      </c>
      <c r="X1036" t="str">
        <f t="shared" si="134"/>
        <v>ExceededGoal</v>
      </c>
      <c r="Y1036" s="12" t="b">
        <f t="shared" si="135"/>
        <v>0</v>
      </c>
    </row>
    <row r="1037" spans="1:25" ht="43.2" hidden="1">
      <c r="A1037">
        <v>1035</v>
      </c>
      <c r="B1037" s="1" t="s">
        <v>1036</v>
      </c>
      <c r="C1037" s="1" t="s">
        <v>5145</v>
      </c>
      <c r="D1037" s="21" t="b" cm="1">
        <f t="array" ref="D1037">IF(OR(ISNUMBER(SEARCH({" COMEDY "," fun "," laugh ","hilarious"}," "&amp;B1037:C1037&amp;" "))),"Comedy",IF(OR(ISNUMBER(SEARCH({" sad "," thriller "," crime"," murder "," dark "," revenge "}," "&amp;B1037:C1037&amp;" "))),"thriller",IF(OR(ISNUMBER(SEARCH({" strange "," evil "," horror "," dark "," strange"}," "&amp;B1037:C1037&amp;" "))),"horror",IF(OR(ISNUMBER(SEARCH({" food "," kitchen "," yummy "," gourmet "," dining","bbq"}," "&amp;B1037:C1037&amp;" "))),"food"))))</f>
        <v>0</v>
      </c>
      <c r="E1037" s="3">
        <v>4600</v>
      </c>
      <c r="F1037" s="4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128"/>
        <v>108</v>
      </c>
      <c r="Q1037">
        <f t="shared" si="129"/>
        <v>65.16</v>
      </c>
      <c r="R1037" t="s">
        <v>8323</v>
      </c>
      <c r="S1037" t="s">
        <v>8328</v>
      </c>
      <c r="T1037" s="13">
        <f t="shared" si="130"/>
        <v>42016.641435185185</v>
      </c>
      <c r="U1037" s="13">
        <f t="shared" si="131"/>
        <v>42046.641435185185</v>
      </c>
      <c r="V1037">
        <f t="shared" si="132"/>
        <v>2015</v>
      </c>
      <c r="W1037" t="str">
        <f t="shared" si="133"/>
        <v>electronic music</v>
      </c>
      <c r="X1037" t="str">
        <f t="shared" si="134"/>
        <v>ExceededGoal</v>
      </c>
      <c r="Y1037" s="12" t="b">
        <f t="shared" si="135"/>
        <v>0</v>
      </c>
    </row>
    <row r="1038" spans="1:25" ht="43.2" hidden="1">
      <c r="A1038">
        <v>1036</v>
      </c>
      <c r="B1038" s="1" t="s">
        <v>1037</v>
      </c>
      <c r="C1038" s="1" t="s">
        <v>5146</v>
      </c>
      <c r="D1038" s="21" t="b" cm="1">
        <f t="array" ref="D1038">IF(OR(ISNUMBER(SEARCH({" COMEDY "," fun "," laugh ","hilarious"}," "&amp;B1038:C1038&amp;" "))),"Comedy",IF(OR(ISNUMBER(SEARCH({" sad "," thriller "," crime"," murder "," dark "," revenge "}," "&amp;B1038:C1038&amp;" "))),"thriller",IF(OR(ISNUMBER(SEARCH({" strange "," evil "," horror "," dark "," strange"}," "&amp;B1038:C1038&amp;" "))),"horror",IF(OR(ISNUMBER(SEARCH({" food "," kitchen "," yummy "," gourmet "," dining","bbq"}," "&amp;B1038:C1038&amp;" "))),"food"))))</f>
        <v>0</v>
      </c>
      <c r="E1038" s="3">
        <v>4500</v>
      </c>
      <c r="F1038" s="4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128"/>
        <v>112</v>
      </c>
      <c r="Q1038">
        <f t="shared" si="129"/>
        <v>23.96</v>
      </c>
      <c r="R1038" t="s">
        <v>8323</v>
      </c>
      <c r="S1038" t="s">
        <v>8328</v>
      </c>
      <c r="T1038" s="13">
        <f t="shared" si="130"/>
        <v>41249.448958333334</v>
      </c>
      <c r="U1038" s="13">
        <f t="shared" si="131"/>
        <v>41281.333333333336</v>
      </c>
      <c r="V1038">
        <f t="shared" si="132"/>
        <v>2012</v>
      </c>
      <c r="W1038" t="str">
        <f t="shared" si="133"/>
        <v>electronic music</v>
      </c>
      <c r="X1038" t="str">
        <f t="shared" si="134"/>
        <v>ExceededGoal</v>
      </c>
      <c r="Y1038" s="12" t="b">
        <f t="shared" si="135"/>
        <v>0</v>
      </c>
    </row>
    <row r="1039" spans="1:25" ht="43.2" hidden="1">
      <c r="A1039">
        <v>1037</v>
      </c>
      <c r="B1039" s="1" t="s">
        <v>1038</v>
      </c>
      <c r="C1039" s="1" t="s">
        <v>5147</v>
      </c>
      <c r="D1039" s="21" t="b" cm="1">
        <f t="array" ref="D1039">IF(OR(ISNUMBER(SEARCH({" COMEDY "," fun "," laugh ","hilarious"}," "&amp;B1039:C1039&amp;" "))),"Comedy",IF(OR(ISNUMBER(SEARCH({" sad "," thriller "," crime"," murder "," dark "," revenge "}," "&amp;B1039:C1039&amp;" "))),"thriller",IF(OR(ISNUMBER(SEARCH({" strange "," evil "," horror "," dark "," strange"}," "&amp;B1039:C1039&amp;" "))),"horror",IF(OR(ISNUMBER(SEARCH({" food "," kitchen "," yummy "," gourmet "," dining","bbq"}," "&amp;B1039:C1039&amp;" "))),"food"))))</f>
        <v>0</v>
      </c>
      <c r="E1039" s="3">
        <v>1000</v>
      </c>
      <c r="F1039" s="4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128"/>
        <v>102</v>
      </c>
      <c r="Q1039">
        <f t="shared" si="129"/>
        <v>48.62</v>
      </c>
      <c r="R1039" t="s">
        <v>8323</v>
      </c>
      <c r="S1039" t="s">
        <v>8328</v>
      </c>
      <c r="T1039" s="13">
        <f t="shared" si="130"/>
        <v>42119.822476851856</v>
      </c>
      <c r="U1039" s="13">
        <f t="shared" si="131"/>
        <v>42142.208333333328</v>
      </c>
      <c r="V1039">
        <f t="shared" si="132"/>
        <v>2015</v>
      </c>
      <c r="W1039" t="str">
        <f t="shared" si="133"/>
        <v>electronic music</v>
      </c>
      <c r="X1039" t="str">
        <f t="shared" si="134"/>
        <v>ExceededGoal</v>
      </c>
      <c r="Y1039" s="12" t="b">
        <f t="shared" si="135"/>
        <v>0</v>
      </c>
    </row>
    <row r="1040" spans="1:25" ht="43.2" hidden="1">
      <c r="A1040">
        <v>1038</v>
      </c>
      <c r="B1040" s="1" t="s">
        <v>1039</v>
      </c>
      <c r="C1040" s="1" t="s">
        <v>5148</v>
      </c>
      <c r="D1040" s="21" t="b" cm="1">
        <f t="array" ref="D1040">IF(OR(ISNUMBER(SEARCH({" COMEDY "," fun "," laugh ","hilarious"}," "&amp;B1040:C1040&amp;" "))),"Comedy",IF(OR(ISNUMBER(SEARCH({" sad "," thriller "," crime"," murder "," dark "," revenge "}," "&amp;B1040:C1040&amp;" "))),"thriller",IF(OR(ISNUMBER(SEARCH({" strange "," evil "," horror "," dark "," strange"}," "&amp;B1040:C1040&amp;" "))),"horror",IF(OR(ISNUMBER(SEARCH({" food "," kitchen "," yummy "," gourmet "," dining","bbq"}," "&amp;B1040:C1040&amp;" "))),"food"))))</f>
        <v>0</v>
      </c>
      <c r="E1040" s="3">
        <v>1500</v>
      </c>
      <c r="F1040" s="4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128"/>
        <v>145</v>
      </c>
      <c r="Q1040">
        <f t="shared" si="129"/>
        <v>35.74</v>
      </c>
      <c r="R1040" t="s">
        <v>8323</v>
      </c>
      <c r="S1040" t="s">
        <v>8328</v>
      </c>
      <c r="T1040" s="13">
        <f t="shared" si="130"/>
        <v>42418.231747685189</v>
      </c>
      <c r="U1040" s="13">
        <f t="shared" si="131"/>
        <v>42448.190081018518</v>
      </c>
      <c r="V1040">
        <f t="shared" si="132"/>
        <v>2016</v>
      </c>
      <c r="W1040" t="str">
        <f t="shared" si="133"/>
        <v>electronic music</v>
      </c>
      <c r="X1040" t="str">
        <f t="shared" si="134"/>
        <v>ExceededGoal</v>
      </c>
      <c r="Y1040" s="12" t="b">
        <f t="shared" si="135"/>
        <v>0</v>
      </c>
    </row>
    <row r="1041" spans="1:25" ht="43.2" hidden="1">
      <c r="A1041">
        <v>1039</v>
      </c>
      <c r="B1041" s="1" t="s">
        <v>1040</v>
      </c>
      <c r="C1041" s="1" t="s">
        <v>5149</v>
      </c>
      <c r="D1041" s="21" t="b" cm="1">
        <f t="array" ref="D1041">IF(OR(ISNUMBER(SEARCH({" COMEDY "," fun "," laugh ","hilarious"}," "&amp;B1041:C1041&amp;" "))),"Comedy",IF(OR(ISNUMBER(SEARCH({" sad "," thriller "," crime"," murder "," dark "," revenge "}," "&amp;B1041:C1041&amp;" "))),"thriller",IF(OR(ISNUMBER(SEARCH({" strange "," evil "," horror "," dark "," strange"}," "&amp;B1041:C1041&amp;" "))),"horror",IF(OR(ISNUMBER(SEARCH({" food "," kitchen "," yummy "," gourmet "," dining","bbq"}," "&amp;B1041:C1041&amp;" "))),"food"))))</f>
        <v>0</v>
      </c>
      <c r="E1041" s="3">
        <v>500</v>
      </c>
      <c r="F1041" s="4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128"/>
        <v>128</v>
      </c>
      <c r="Q1041">
        <f t="shared" si="129"/>
        <v>21.37</v>
      </c>
      <c r="R1041" t="s">
        <v>8323</v>
      </c>
      <c r="S1041" t="s">
        <v>8328</v>
      </c>
      <c r="T1041" s="13">
        <f t="shared" si="130"/>
        <v>42692.109328703707</v>
      </c>
      <c r="U1041" s="13">
        <f t="shared" si="131"/>
        <v>42717.332638888889</v>
      </c>
      <c r="V1041">
        <f t="shared" si="132"/>
        <v>2016</v>
      </c>
      <c r="W1041" t="str">
        <f t="shared" si="133"/>
        <v>electronic music</v>
      </c>
      <c r="X1041" t="str">
        <f t="shared" si="134"/>
        <v>ExceededGoal</v>
      </c>
      <c r="Y1041" s="12" t="b">
        <f t="shared" si="135"/>
        <v>0</v>
      </c>
    </row>
    <row r="1042" spans="1:25" ht="43.2" hidden="1">
      <c r="A1042">
        <v>1040</v>
      </c>
      <c r="B1042" s="1" t="s">
        <v>1041</v>
      </c>
      <c r="C1042" s="1" t="s">
        <v>5150</v>
      </c>
      <c r="D1042" s="21" t="b" cm="1">
        <f t="array" ref="D1042">IF(OR(ISNUMBER(SEARCH({" COMEDY "," fun "," laugh ","hilarious"}," "&amp;B1042:C1042&amp;" "))),"Comedy",IF(OR(ISNUMBER(SEARCH({" sad "," thriller "," crime"," murder "," dark "," revenge "}," "&amp;B1042:C1042&amp;" "))),"thriller",IF(OR(ISNUMBER(SEARCH({" strange "," evil "," horror "," dark "," strange"}," "&amp;B1042:C1042&amp;" "))),"horror",IF(OR(ISNUMBER(SEARCH({" food "," kitchen "," yummy "," gourmet "," dining","bbq"}," "&amp;B1042:C1042&amp;" "))),"food"))))</f>
        <v>0</v>
      </c>
      <c r="E1042" s="3">
        <v>85000</v>
      </c>
      <c r="F1042" s="4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128"/>
        <v>0</v>
      </c>
      <c r="Q1042">
        <f t="shared" si="129"/>
        <v>250</v>
      </c>
      <c r="R1042" t="s">
        <v>8329</v>
      </c>
      <c r="S1042" t="s">
        <v>8330</v>
      </c>
      <c r="T1042" s="13">
        <f t="shared" si="130"/>
        <v>42579.708437499998</v>
      </c>
      <c r="U1042" s="13">
        <f t="shared" si="131"/>
        <v>42609.708437499998</v>
      </c>
      <c r="V1042">
        <f t="shared" si="132"/>
        <v>2016</v>
      </c>
      <c r="W1042" t="str">
        <f t="shared" si="133"/>
        <v>audio</v>
      </c>
      <c r="X1042" t="str">
        <f t="shared" si="134"/>
        <v>UnderFunded</v>
      </c>
      <c r="Y1042" s="12" t="b">
        <f t="shared" si="135"/>
        <v>0</v>
      </c>
    </row>
    <row r="1043" spans="1:25" ht="43.2" hidden="1">
      <c r="A1043">
        <v>1041</v>
      </c>
      <c r="B1043" s="1" t="s">
        <v>1042</v>
      </c>
      <c r="C1043" s="1" t="s">
        <v>5151</v>
      </c>
      <c r="D1043" s="21" t="b" cm="1">
        <f t="array" ref="D1043">IF(OR(ISNUMBER(SEARCH({" COMEDY "," fun "," laugh ","hilarious"}," "&amp;B1043:C1043&amp;" "))),"Comedy",IF(OR(ISNUMBER(SEARCH({" sad "," thriller "," crime"," murder "," dark "," revenge "}," "&amp;B1043:C1043&amp;" "))),"thriller",IF(OR(ISNUMBER(SEARCH({" strange "," evil "," horror "," dark "," strange"}," "&amp;B1043:C1043&amp;" "))),"horror",IF(OR(ISNUMBER(SEARCH({" food "," kitchen "," yummy "," gourmet "," dining","bbq"}," "&amp;B1043:C1043&amp;" "))),"food"))))</f>
        <v>0</v>
      </c>
      <c r="E1043" s="3">
        <v>50</v>
      </c>
      <c r="F1043" s="4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128"/>
        <v>0</v>
      </c>
      <c r="Q1043">
        <f t="shared" si="129"/>
        <v>0</v>
      </c>
      <c r="R1043" t="s">
        <v>8329</v>
      </c>
      <c r="S1043" t="s">
        <v>8330</v>
      </c>
      <c r="T1043" s="13">
        <f t="shared" si="130"/>
        <v>41831.060092592597</v>
      </c>
      <c r="U1043" s="13">
        <f t="shared" si="131"/>
        <v>41851.060092592597</v>
      </c>
      <c r="V1043">
        <f t="shared" si="132"/>
        <v>2014</v>
      </c>
      <c r="W1043" t="str">
        <f t="shared" si="133"/>
        <v>audio</v>
      </c>
      <c r="X1043" t="str">
        <f t="shared" si="134"/>
        <v>UnderFunded</v>
      </c>
      <c r="Y1043" s="12" t="b">
        <f t="shared" si="135"/>
        <v>0</v>
      </c>
    </row>
    <row r="1044" spans="1:25" ht="43.2" hidden="1">
      <c r="A1044">
        <v>1042</v>
      </c>
      <c r="B1044" s="1" t="s">
        <v>1043</v>
      </c>
      <c r="C1044" s="1" t="s">
        <v>5152</v>
      </c>
      <c r="D1044" s="21" t="b" cm="1">
        <f t="array" ref="D1044">IF(OR(ISNUMBER(SEARCH({" COMEDY "," fun "," laugh ","hilarious"}," "&amp;B1044:C1044&amp;" "))),"Comedy",IF(OR(ISNUMBER(SEARCH({" sad "," thriller "," crime"," murder "," dark "," revenge "}," "&amp;B1044:C1044&amp;" "))),"thriller",IF(OR(ISNUMBER(SEARCH({" strange "," evil "," horror "," dark "," strange"}," "&amp;B1044:C1044&amp;" "))),"horror",IF(OR(ISNUMBER(SEARCH({" food "," kitchen "," yummy "," gourmet "," dining","bbq"}," "&amp;B1044:C1044&amp;" "))),"food"))))</f>
        <v>0</v>
      </c>
      <c r="E1044" s="3">
        <v>650</v>
      </c>
      <c r="F1044" s="4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128"/>
        <v>2</v>
      </c>
      <c r="Q1044">
        <f t="shared" si="129"/>
        <v>10</v>
      </c>
      <c r="R1044" t="s">
        <v>8329</v>
      </c>
      <c r="S1044" t="s">
        <v>8330</v>
      </c>
      <c r="T1044" s="13">
        <f t="shared" si="130"/>
        <v>41851.696157407408</v>
      </c>
      <c r="U1044" s="13">
        <f t="shared" si="131"/>
        <v>41894.416666666664</v>
      </c>
      <c r="V1044">
        <f t="shared" si="132"/>
        <v>2014</v>
      </c>
      <c r="W1044" t="str">
        <f t="shared" si="133"/>
        <v>audio</v>
      </c>
      <c r="X1044" t="str">
        <f t="shared" si="134"/>
        <v>UnderFunded</v>
      </c>
      <c r="Y1044" s="12" t="b">
        <f t="shared" si="135"/>
        <v>0</v>
      </c>
    </row>
    <row r="1045" spans="1:25" ht="43.2" hidden="1">
      <c r="A1045">
        <v>1043</v>
      </c>
      <c r="B1045" s="1" t="s">
        <v>1044</v>
      </c>
      <c r="C1045" s="1" t="s">
        <v>5153</v>
      </c>
      <c r="D1045" s="21" t="b" cm="1">
        <f t="array" ref="D1045">IF(OR(ISNUMBER(SEARCH({" COMEDY "," fun "," laugh ","hilarious"}," "&amp;B1045:C1045&amp;" "))),"Comedy",IF(OR(ISNUMBER(SEARCH({" sad "," thriller "," crime"," murder "," dark "," revenge "}," "&amp;B1045:C1045&amp;" "))),"thriller",IF(OR(ISNUMBER(SEARCH({" strange "," evil "," horror "," dark "," strange"}," "&amp;B1045:C1045&amp;" "))),"horror",IF(OR(ISNUMBER(SEARCH({" food "," kitchen "," yummy "," gourmet "," dining","bbq"}," "&amp;B1045:C1045&amp;" "))),"food"))))</f>
        <v>0</v>
      </c>
      <c r="E1045" s="3">
        <v>100000</v>
      </c>
      <c r="F1045" s="4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128"/>
        <v>9</v>
      </c>
      <c r="Q1045">
        <f t="shared" si="129"/>
        <v>29.24</v>
      </c>
      <c r="R1045" t="s">
        <v>8329</v>
      </c>
      <c r="S1045" t="s">
        <v>8330</v>
      </c>
      <c r="T1045" s="13">
        <f t="shared" si="130"/>
        <v>42114.252951388888</v>
      </c>
      <c r="U1045" s="13">
        <f t="shared" si="131"/>
        <v>42144.252951388888</v>
      </c>
      <c r="V1045">
        <f t="shared" si="132"/>
        <v>2015</v>
      </c>
      <c r="W1045" t="str">
        <f t="shared" si="133"/>
        <v>audio</v>
      </c>
      <c r="X1045" t="str">
        <f t="shared" si="134"/>
        <v>UnderFunded</v>
      </c>
      <c r="Y1045" s="12" t="b">
        <f t="shared" si="135"/>
        <v>0</v>
      </c>
    </row>
    <row r="1046" spans="1:25" ht="43.2" hidden="1">
      <c r="A1046">
        <v>1044</v>
      </c>
      <c r="B1046" s="1" t="s">
        <v>1045</v>
      </c>
      <c r="C1046" s="1" t="s">
        <v>5154</v>
      </c>
      <c r="D1046" s="21" t="b" cm="1">
        <f t="array" ref="D1046">IF(OR(ISNUMBER(SEARCH({" COMEDY "," fun "," laugh ","hilarious"}," "&amp;B1046:C1046&amp;" "))),"Comedy",IF(OR(ISNUMBER(SEARCH({" sad "," thriller "," crime"," murder "," dark "," revenge "}," "&amp;B1046:C1046&amp;" "))),"thriller",IF(OR(ISNUMBER(SEARCH({" strange "," evil "," horror "," dark "," strange"}," "&amp;B1046:C1046&amp;" "))),"horror",IF(OR(ISNUMBER(SEARCH({" food "," kitchen "," yummy "," gourmet "," dining","bbq"}," "&amp;B1046:C1046&amp;" "))),"food"))))</f>
        <v>0</v>
      </c>
      <c r="E1046" s="3">
        <v>7000</v>
      </c>
      <c r="F1046" s="4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128"/>
        <v>0</v>
      </c>
      <c r="Q1046">
        <f t="shared" si="129"/>
        <v>3</v>
      </c>
      <c r="R1046" t="s">
        <v>8329</v>
      </c>
      <c r="S1046" t="s">
        <v>8330</v>
      </c>
      <c r="T1046" s="13">
        <f t="shared" si="130"/>
        <v>42011.925937499997</v>
      </c>
      <c r="U1046" s="13">
        <f t="shared" si="131"/>
        <v>42068.852083333331</v>
      </c>
      <c r="V1046">
        <f t="shared" si="132"/>
        <v>2015</v>
      </c>
      <c r="W1046" t="str">
        <f t="shared" si="133"/>
        <v>audio</v>
      </c>
      <c r="X1046" t="str">
        <f t="shared" si="134"/>
        <v>UnderFunded</v>
      </c>
      <c r="Y1046" s="12" t="b">
        <f t="shared" si="135"/>
        <v>0</v>
      </c>
    </row>
    <row r="1047" spans="1:25" ht="43.2" hidden="1">
      <c r="A1047">
        <v>1045</v>
      </c>
      <c r="B1047" s="1" t="s">
        <v>1046</v>
      </c>
      <c r="C1047" s="1" t="s">
        <v>5155</v>
      </c>
      <c r="D1047" s="21" t="b" cm="1">
        <f t="array" ref="D1047">IF(OR(ISNUMBER(SEARCH({" COMEDY "," fun "," laugh ","hilarious"}," "&amp;B1047:C1047&amp;" "))),"Comedy",IF(OR(ISNUMBER(SEARCH({" sad "," thriller "," crime"," murder "," dark "," revenge "}," "&amp;B1047:C1047&amp;" "))),"thriller",IF(OR(ISNUMBER(SEARCH({" strange "," evil "," horror "," dark "," strange"}," "&amp;B1047:C1047&amp;" "))),"horror",IF(OR(ISNUMBER(SEARCH({" food "," kitchen "," yummy "," gourmet "," dining","bbq"}," "&amp;B1047:C1047&amp;" "))),"food"))))</f>
        <v>0</v>
      </c>
      <c r="E1047" s="3">
        <v>10000</v>
      </c>
      <c r="F1047" s="4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128"/>
        <v>3</v>
      </c>
      <c r="Q1047">
        <f t="shared" si="129"/>
        <v>33.25</v>
      </c>
      <c r="R1047" t="s">
        <v>8329</v>
      </c>
      <c r="S1047" t="s">
        <v>8330</v>
      </c>
      <c r="T1047" s="13">
        <f t="shared" si="130"/>
        <v>41844.874421296299</v>
      </c>
      <c r="U1047" s="13">
        <f t="shared" si="131"/>
        <v>41874.874421296299</v>
      </c>
      <c r="V1047">
        <f t="shared" si="132"/>
        <v>2014</v>
      </c>
      <c r="W1047" t="str">
        <f t="shared" si="133"/>
        <v>audio</v>
      </c>
      <c r="X1047" t="str">
        <f t="shared" si="134"/>
        <v>UnderFunded</v>
      </c>
      <c r="Y1047" s="12" t="b">
        <f t="shared" si="135"/>
        <v>0</v>
      </c>
    </row>
    <row r="1048" spans="1:25" ht="43.2" hidden="1">
      <c r="A1048">
        <v>1046</v>
      </c>
      <c r="B1048" s="1" t="s">
        <v>1047</v>
      </c>
      <c r="C1048" s="1" t="s">
        <v>5156</v>
      </c>
      <c r="D1048" s="21" t="b" cm="1">
        <f t="array" ref="D1048">IF(OR(ISNUMBER(SEARCH({" COMEDY "," fun "," laugh ","hilarious"}," "&amp;B1048:C1048&amp;" "))),"Comedy",IF(OR(ISNUMBER(SEARCH({" sad "," thriller "," crime"," murder "," dark "," revenge "}," "&amp;B1048:C1048&amp;" "))),"thriller",IF(OR(ISNUMBER(SEARCH({" strange "," evil "," horror "," dark "," strange"}," "&amp;B1048:C1048&amp;" "))),"horror",IF(OR(ISNUMBER(SEARCH({" food "," kitchen "," yummy "," gourmet "," dining","bbq"}," "&amp;B1048:C1048&amp;" "))),"food"))))</f>
        <v>0</v>
      </c>
      <c r="E1048" s="3">
        <v>3000</v>
      </c>
      <c r="F1048" s="4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128"/>
        <v>0</v>
      </c>
      <c r="Q1048">
        <f t="shared" si="129"/>
        <v>0</v>
      </c>
      <c r="R1048" t="s">
        <v>8329</v>
      </c>
      <c r="S1048" t="s">
        <v>8330</v>
      </c>
      <c r="T1048" s="13">
        <f t="shared" si="130"/>
        <v>42319.851388888885</v>
      </c>
      <c r="U1048" s="13">
        <f t="shared" si="131"/>
        <v>42364.851388888885</v>
      </c>
      <c r="V1048">
        <f t="shared" si="132"/>
        <v>2015</v>
      </c>
      <c r="W1048" t="str">
        <f t="shared" si="133"/>
        <v>audio</v>
      </c>
      <c r="X1048" t="str">
        <f t="shared" si="134"/>
        <v>UnderFunded</v>
      </c>
      <c r="Y1048" s="12" t="b">
        <f t="shared" si="135"/>
        <v>0</v>
      </c>
    </row>
    <row r="1049" spans="1:25" ht="43.2" hidden="1">
      <c r="A1049">
        <v>1047</v>
      </c>
      <c r="B1049" s="1" t="s">
        <v>1048</v>
      </c>
      <c r="C1049" s="1" t="s">
        <v>5157</v>
      </c>
      <c r="D1049" s="21" t="b" cm="1">
        <f t="array" ref="D1049">IF(OR(ISNUMBER(SEARCH({" COMEDY "," fun "," laugh ","hilarious"}," "&amp;B1049:C1049&amp;" "))),"Comedy",IF(OR(ISNUMBER(SEARCH({" sad "," thriller "," crime"," murder "," dark "," revenge "}," "&amp;B1049:C1049&amp;" "))),"thriller",IF(OR(ISNUMBER(SEARCH({" strange "," evil "," horror "," dark "," strange"}," "&amp;B1049:C1049&amp;" "))),"horror",IF(OR(ISNUMBER(SEARCH({" food "," kitchen "," yummy "," gourmet "," dining","bbq"}," "&amp;B1049:C1049&amp;" "))),"food"))))</f>
        <v>0</v>
      </c>
      <c r="E1049" s="3">
        <v>2000</v>
      </c>
      <c r="F1049" s="4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128"/>
        <v>0</v>
      </c>
      <c r="Q1049">
        <f t="shared" si="129"/>
        <v>1</v>
      </c>
      <c r="R1049" t="s">
        <v>8329</v>
      </c>
      <c r="S1049" t="s">
        <v>8330</v>
      </c>
      <c r="T1049" s="13">
        <f t="shared" si="130"/>
        <v>41918.818460648145</v>
      </c>
      <c r="U1049" s="13">
        <f t="shared" si="131"/>
        <v>41948.860127314816</v>
      </c>
      <c r="V1049">
        <f t="shared" si="132"/>
        <v>2014</v>
      </c>
      <c r="W1049" t="str">
        <f t="shared" si="133"/>
        <v>audio</v>
      </c>
      <c r="X1049" t="str">
        <f t="shared" si="134"/>
        <v>UnderFunded</v>
      </c>
      <c r="Y1049" s="12" t="b">
        <f t="shared" si="135"/>
        <v>0</v>
      </c>
    </row>
    <row r="1050" spans="1:25" ht="43.2" hidden="1">
      <c r="A1050">
        <v>1048</v>
      </c>
      <c r="B1050" s="1" t="s">
        <v>1049</v>
      </c>
      <c r="C1050" s="1" t="s">
        <v>5158</v>
      </c>
      <c r="D1050" s="21" t="b" cm="1">
        <f t="array" ref="D1050">IF(OR(ISNUMBER(SEARCH({" COMEDY "," fun "," laugh ","hilarious"}," "&amp;B1050:C1050&amp;" "))),"Comedy",IF(OR(ISNUMBER(SEARCH({" sad "," thriller "," crime"," murder "," dark "," revenge "}," "&amp;B1050:C1050&amp;" "))),"thriller",IF(OR(ISNUMBER(SEARCH({" strange "," evil "," horror "," dark "," strange"}," "&amp;B1050:C1050&amp;" "))),"horror",IF(OR(ISNUMBER(SEARCH({" food "," kitchen "," yummy "," gourmet "," dining","bbq"}," "&amp;B1050:C1050&amp;" "))),"food"))))</f>
        <v>0</v>
      </c>
      <c r="E1050" s="3">
        <v>15000</v>
      </c>
      <c r="F1050" s="4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128"/>
        <v>1</v>
      </c>
      <c r="Q1050">
        <f t="shared" si="129"/>
        <v>53</v>
      </c>
      <c r="R1050" t="s">
        <v>8329</v>
      </c>
      <c r="S1050" t="s">
        <v>8330</v>
      </c>
      <c r="T1050" s="13">
        <f t="shared" si="130"/>
        <v>42598.053113425922</v>
      </c>
      <c r="U1050" s="13">
        <f t="shared" si="131"/>
        <v>42638.053113425922</v>
      </c>
      <c r="V1050">
        <f t="shared" si="132"/>
        <v>2016</v>
      </c>
      <c r="W1050" t="str">
        <f t="shared" si="133"/>
        <v>audio</v>
      </c>
      <c r="X1050" t="str">
        <f t="shared" si="134"/>
        <v>UnderFunded</v>
      </c>
      <c r="Y1050" s="12" t="b">
        <f t="shared" si="135"/>
        <v>0</v>
      </c>
    </row>
    <row r="1051" spans="1:25" hidden="1">
      <c r="A1051">
        <v>1049</v>
      </c>
      <c r="B1051" s="1" t="s">
        <v>1050</v>
      </c>
      <c r="C1051" s="1" t="s">
        <v>5159</v>
      </c>
      <c r="D1051" s="21" t="b" cm="1">
        <f t="array" ref="D1051">IF(OR(ISNUMBER(SEARCH({" COMEDY "," fun "," laugh ","hilarious"}," "&amp;B1051:C1051&amp;" "))),"Comedy",IF(OR(ISNUMBER(SEARCH({" sad "," thriller "," crime"," murder "," dark "," revenge "}," "&amp;B1051:C1051&amp;" "))),"thriller",IF(OR(ISNUMBER(SEARCH({" strange "," evil "," horror "," dark "," strange"}," "&amp;B1051:C1051&amp;" "))),"horror",IF(OR(ISNUMBER(SEARCH({" food "," kitchen "," yummy "," gourmet "," dining","bbq"}," "&amp;B1051:C1051&amp;" "))),"food"))))</f>
        <v>0</v>
      </c>
      <c r="E1051" s="3">
        <v>12000</v>
      </c>
      <c r="F1051" s="4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128"/>
        <v>0</v>
      </c>
      <c r="Q1051">
        <f t="shared" si="129"/>
        <v>0</v>
      </c>
      <c r="R1051" t="s">
        <v>8329</v>
      </c>
      <c r="S1051" t="s">
        <v>8330</v>
      </c>
      <c r="T1051" s="13">
        <f t="shared" si="130"/>
        <v>42382.431076388893</v>
      </c>
      <c r="U1051" s="13">
        <f t="shared" si="131"/>
        <v>42412.431076388893</v>
      </c>
      <c r="V1051">
        <f t="shared" si="132"/>
        <v>2016</v>
      </c>
      <c r="W1051" t="str">
        <f t="shared" si="133"/>
        <v>audio</v>
      </c>
      <c r="X1051" t="str">
        <f t="shared" si="134"/>
        <v>UnderFunded</v>
      </c>
      <c r="Y1051" s="12" t="b">
        <f t="shared" si="135"/>
        <v>0</v>
      </c>
    </row>
    <row r="1052" spans="1:25" ht="28.8" hidden="1">
      <c r="A1052">
        <v>1050</v>
      </c>
      <c r="B1052" s="1" t="s">
        <v>1051</v>
      </c>
      <c r="C1052" s="1" t="s">
        <v>5160</v>
      </c>
      <c r="D1052" s="21" t="b" cm="1">
        <f t="array" ref="D1052">IF(OR(ISNUMBER(SEARCH({" COMEDY "," fun "," laugh ","hilarious"}," "&amp;B1052:C1052&amp;" "))),"Comedy",IF(OR(ISNUMBER(SEARCH({" sad "," thriller "," crime"," murder "," dark "," revenge "}," "&amp;B1052:C1052&amp;" "))),"thriller",IF(OR(ISNUMBER(SEARCH({" strange "," evil "," horror "," dark "," strange"}," "&amp;B1052:C1052&amp;" "))),"horror",IF(OR(ISNUMBER(SEARCH({" food "," kitchen "," yummy "," gourmet "," dining","bbq"}," "&amp;B1052:C1052&amp;" "))),"food"))))</f>
        <v>0</v>
      </c>
      <c r="E1052" s="3">
        <v>2500</v>
      </c>
      <c r="F1052" s="4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128"/>
        <v>0</v>
      </c>
      <c r="Q1052">
        <f t="shared" si="129"/>
        <v>0</v>
      </c>
      <c r="R1052" t="s">
        <v>8329</v>
      </c>
      <c r="S1052" t="s">
        <v>8330</v>
      </c>
      <c r="T1052" s="13">
        <f t="shared" si="130"/>
        <v>42231.7971875</v>
      </c>
      <c r="U1052" s="13">
        <f t="shared" si="131"/>
        <v>42261.7971875</v>
      </c>
      <c r="V1052">
        <f t="shared" si="132"/>
        <v>2015</v>
      </c>
      <c r="W1052" t="str">
        <f t="shared" si="133"/>
        <v>audio</v>
      </c>
      <c r="X1052" t="str">
        <f t="shared" si="134"/>
        <v>UnderFunded</v>
      </c>
      <c r="Y1052" s="12" t="b">
        <f t="shared" si="135"/>
        <v>0</v>
      </c>
    </row>
    <row r="1053" spans="1:25" ht="43.2" hidden="1">
      <c r="A1053">
        <v>1051</v>
      </c>
      <c r="B1053" s="1" t="s">
        <v>1052</v>
      </c>
      <c r="C1053" s="1" t="s">
        <v>5161</v>
      </c>
      <c r="D1053" s="21" t="b" cm="1">
        <f t="array" ref="D1053">IF(OR(ISNUMBER(SEARCH({" COMEDY "," fun "," laugh ","hilarious"}," "&amp;B1053:C1053&amp;" "))),"Comedy",IF(OR(ISNUMBER(SEARCH({" sad "," thriller "," crime"," murder "," dark "," revenge "}," "&amp;B1053:C1053&amp;" "))),"thriller",IF(OR(ISNUMBER(SEARCH({" strange "," evil "," horror "," dark "," strange"}," "&amp;B1053:C1053&amp;" "))),"horror",IF(OR(ISNUMBER(SEARCH({" food "," kitchen "," yummy "," gourmet "," dining","bbq"}," "&amp;B1053:C1053&amp;" "))),"food"))))</f>
        <v>0</v>
      </c>
      <c r="E1053" s="3">
        <v>500</v>
      </c>
      <c r="F1053" s="4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128"/>
        <v>0</v>
      </c>
      <c r="Q1053">
        <f t="shared" si="129"/>
        <v>0</v>
      </c>
      <c r="R1053" t="s">
        <v>8329</v>
      </c>
      <c r="S1053" t="s">
        <v>8330</v>
      </c>
      <c r="T1053" s="13">
        <f t="shared" si="130"/>
        <v>41850.014178240745</v>
      </c>
      <c r="U1053" s="13">
        <f t="shared" si="131"/>
        <v>41878.014178240745</v>
      </c>
      <c r="V1053">
        <f t="shared" si="132"/>
        <v>2014</v>
      </c>
      <c r="W1053" t="str">
        <f t="shared" si="133"/>
        <v>audio</v>
      </c>
      <c r="X1053" t="str">
        <f t="shared" si="134"/>
        <v>UnderFunded</v>
      </c>
      <c r="Y1053" s="12" t="b">
        <f t="shared" si="135"/>
        <v>0</v>
      </c>
    </row>
    <row r="1054" spans="1:25" ht="57.6" hidden="1">
      <c r="A1054">
        <v>1052</v>
      </c>
      <c r="B1054" s="1" t="s">
        <v>1053</v>
      </c>
      <c r="C1054" s="1" t="s">
        <v>5162</v>
      </c>
      <c r="D1054" s="21" t="b" cm="1">
        <f t="array" ref="D1054">IF(OR(ISNUMBER(SEARCH({" COMEDY "," fun "," laugh ","hilarious"}," "&amp;B1054:C1054&amp;" "))),"Comedy",IF(OR(ISNUMBER(SEARCH({" sad "," thriller "," crime"," murder "," dark "," revenge "}," "&amp;B1054:C1054&amp;" "))),"thriller",IF(OR(ISNUMBER(SEARCH({" strange "," evil "," horror "," dark "," strange"}," "&amp;B1054:C1054&amp;" "))),"horror",IF(OR(ISNUMBER(SEARCH({" food "," kitchen "," yummy "," gourmet "," dining","bbq"}," "&amp;B1054:C1054&amp;" "))),"food"))))</f>
        <v>0</v>
      </c>
      <c r="E1054" s="3">
        <v>4336</v>
      </c>
      <c r="F1054" s="4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128"/>
        <v>0</v>
      </c>
      <c r="Q1054">
        <f t="shared" si="129"/>
        <v>0</v>
      </c>
      <c r="R1054" t="s">
        <v>8329</v>
      </c>
      <c r="S1054" t="s">
        <v>8330</v>
      </c>
      <c r="T1054" s="13">
        <f t="shared" si="130"/>
        <v>42483.797395833331</v>
      </c>
      <c r="U1054" s="13">
        <f t="shared" si="131"/>
        <v>42527.839583333334</v>
      </c>
      <c r="V1054">
        <f t="shared" si="132"/>
        <v>2016</v>
      </c>
      <c r="W1054" t="str">
        <f t="shared" si="133"/>
        <v>audio</v>
      </c>
      <c r="X1054" t="str">
        <f t="shared" si="134"/>
        <v>UnderFunded</v>
      </c>
      <c r="Y1054" s="12" t="b">
        <f t="shared" si="135"/>
        <v>0</v>
      </c>
    </row>
    <row r="1055" spans="1:25" ht="43.2" hidden="1">
      <c r="A1055">
        <v>1053</v>
      </c>
      <c r="B1055" s="1" t="s">
        <v>1054</v>
      </c>
      <c r="C1055" s="1" t="s">
        <v>5163</v>
      </c>
      <c r="D1055" s="21" t="b" cm="1">
        <f t="array" ref="D1055">IF(OR(ISNUMBER(SEARCH({" COMEDY "," fun "," laugh ","hilarious"}," "&amp;B1055:C1055&amp;" "))),"Comedy",IF(OR(ISNUMBER(SEARCH({" sad "," thriller "," crime"," murder "," dark "," revenge "}," "&amp;B1055:C1055&amp;" "))),"thriller",IF(OR(ISNUMBER(SEARCH({" strange "," evil "," horror "," dark "," strange"}," "&amp;B1055:C1055&amp;" "))),"horror",IF(OR(ISNUMBER(SEARCH({" food "," kitchen "," yummy "," gourmet "," dining","bbq"}," "&amp;B1055:C1055&amp;" "))),"food"))))</f>
        <v>0</v>
      </c>
      <c r="E1055" s="3">
        <v>1500</v>
      </c>
      <c r="F1055" s="4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128"/>
        <v>1</v>
      </c>
      <c r="Q1055">
        <f t="shared" si="129"/>
        <v>15</v>
      </c>
      <c r="R1055" t="s">
        <v>8329</v>
      </c>
      <c r="S1055" t="s">
        <v>8330</v>
      </c>
      <c r="T1055" s="13">
        <f t="shared" si="130"/>
        <v>42775.172824074078</v>
      </c>
      <c r="U1055" s="13">
        <f t="shared" si="131"/>
        <v>42800.172824074078</v>
      </c>
      <c r="V1055">
        <f t="shared" si="132"/>
        <v>2017</v>
      </c>
      <c r="W1055" t="str">
        <f t="shared" si="133"/>
        <v>audio</v>
      </c>
      <c r="X1055" t="str">
        <f t="shared" si="134"/>
        <v>UnderFunded</v>
      </c>
      <c r="Y1055" s="12" t="b">
        <f t="shared" si="135"/>
        <v>0</v>
      </c>
    </row>
    <row r="1056" spans="1:25" ht="57.6" hidden="1">
      <c r="A1056">
        <v>1054</v>
      </c>
      <c r="B1056" s="1" t="s">
        <v>1055</v>
      </c>
      <c r="C1056" s="1" t="s">
        <v>5164</v>
      </c>
      <c r="D1056" s="21" t="b" cm="1">
        <f t="array" ref="D1056">IF(OR(ISNUMBER(SEARCH({" COMEDY "," fun "," laugh ","hilarious"}," "&amp;B1056:C1056&amp;" "))),"Comedy",IF(OR(ISNUMBER(SEARCH({" sad "," thriller "," crime"," murder "," dark "," revenge "}," "&amp;B1056:C1056&amp;" "))),"thriller",IF(OR(ISNUMBER(SEARCH({" strange "," evil "," horror "," dark "," strange"}," "&amp;B1056:C1056&amp;" "))),"horror",IF(OR(ISNUMBER(SEARCH({" food "," kitchen "," yummy "," gourmet "," dining","bbq"}," "&amp;B1056:C1056&amp;" "))),"food"))))</f>
        <v>0</v>
      </c>
      <c r="E1056" s="3">
        <v>2500</v>
      </c>
      <c r="F1056" s="4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128"/>
        <v>0</v>
      </c>
      <c r="Q1056">
        <f t="shared" si="129"/>
        <v>0</v>
      </c>
      <c r="R1056" t="s">
        <v>8329</v>
      </c>
      <c r="S1056" t="s">
        <v>8330</v>
      </c>
      <c r="T1056" s="13">
        <f t="shared" si="130"/>
        <v>41831.851840277777</v>
      </c>
      <c r="U1056" s="13">
        <f t="shared" si="131"/>
        <v>41861.916666666664</v>
      </c>
      <c r="V1056">
        <f t="shared" si="132"/>
        <v>2014</v>
      </c>
      <c r="W1056" t="str">
        <f t="shared" si="133"/>
        <v>audio</v>
      </c>
      <c r="X1056" t="str">
        <f t="shared" si="134"/>
        <v>UnderFunded</v>
      </c>
      <c r="Y1056" s="12" t="b">
        <f t="shared" si="135"/>
        <v>0</v>
      </c>
    </row>
    <row r="1057" spans="1:25" ht="43.2" hidden="1">
      <c r="A1057">
        <v>1055</v>
      </c>
      <c r="B1057" s="1" t="s">
        <v>1056</v>
      </c>
      <c r="C1057" s="1" t="s">
        <v>5165</v>
      </c>
      <c r="D1057" s="21" t="b" cm="1">
        <f t="array" ref="D1057">IF(OR(ISNUMBER(SEARCH({" COMEDY "," fun "," laugh ","hilarious"}," "&amp;B1057:C1057&amp;" "))),"Comedy",IF(OR(ISNUMBER(SEARCH({" sad "," thriller "," crime"," murder "," dark "," revenge "}," "&amp;B1057:C1057&amp;" "))),"thriller",IF(OR(ISNUMBER(SEARCH({" strange "," evil "," horror "," dark "," strange"}," "&amp;B1057:C1057&amp;" "))),"horror",IF(OR(ISNUMBER(SEARCH({" food "," kitchen "," yummy "," gourmet "," dining","bbq"}," "&amp;B1057:C1057&amp;" "))),"food"))))</f>
        <v>0</v>
      </c>
      <c r="E1057" s="3">
        <v>3500</v>
      </c>
      <c r="F1057" s="4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128"/>
        <v>0</v>
      </c>
      <c r="Q1057">
        <f t="shared" si="129"/>
        <v>0</v>
      </c>
      <c r="R1057" t="s">
        <v>8329</v>
      </c>
      <c r="S1057" t="s">
        <v>8330</v>
      </c>
      <c r="T1057" s="13">
        <f t="shared" si="130"/>
        <v>42406.992418981477</v>
      </c>
      <c r="U1057" s="13">
        <f t="shared" si="131"/>
        <v>42436.992418981477</v>
      </c>
      <c r="V1057">
        <f t="shared" si="132"/>
        <v>2016</v>
      </c>
      <c r="W1057" t="str">
        <f t="shared" si="133"/>
        <v>audio</v>
      </c>
      <c r="X1057" t="str">
        <f t="shared" si="134"/>
        <v>UnderFunded</v>
      </c>
      <c r="Y1057" s="12" t="b">
        <f t="shared" si="135"/>
        <v>0</v>
      </c>
    </row>
    <row r="1058" spans="1:25" ht="43.2" hidden="1">
      <c r="A1058">
        <v>1056</v>
      </c>
      <c r="B1058" s="1" t="s">
        <v>1057</v>
      </c>
      <c r="C1058" s="1" t="s">
        <v>5166</v>
      </c>
      <c r="D1058" s="21" t="b" cm="1">
        <f t="array" ref="D1058">IF(OR(ISNUMBER(SEARCH({" COMEDY "," fun "," laugh ","hilarious"}," "&amp;B1058:C1058&amp;" "))),"Comedy",IF(OR(ISNUMBER(SEARCH({" sad "," thriller "," crime"," murder "," dark "," revenge "}," "&amp;B1058:C1058&amp;" "))),"thriller",IF(OR(ISNUMBER(SEARCH({" strange "," evil "," horror "," dark "," strange"}," "&amp;B1058:C1058&amp;" "))),"horror",IF(OR(ISNUMBER(SEARCH({" food "," kitchen "," yummy "," gourmet "," dining","bbq"}," "&amp;B1058:C1058&amp;" "))),"food"))))</f>
        <v>0</v>
      </c>
      <c r="E1058" s="3">
        <v>10000</v>
      </c>
      <c r="F1058" s="4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128"/>
        <v>0</v>
      </c>
      <c r="Q1058">
        <f t="shared" si="129"/>
        <v>0</v>
      </c>
      <c r="R1058" t="s">
        <v>8329</v>
      </c>
      <c r="S1058" t="s">
        <v>8330</v>
      </c>
      <c r="T1058" s="13">
        <f t="shared" si="130"/>
        <v>42058.719641203701</v>
      </c>
      <c r="U1058" s="13">
        <f t="shared" si="131"/>
        <v>42118.677974537044</v>
      </c>
      <c r="V1058">
        <f t="shared" si="132"/>
        <v>2015</v>
      </c>
      <c r="W1058" t="str">
        <f t="shared" si="133"/>
        <v>audio</v>
      </c>
      <c r="X1058" t="str">
        <f t="shared" si="134"/>
        <v>UnderFunded</v>
      </c>
      <c r="Y1058" s="12" t="b">
        <f t="shared" si="135"/>
        <v>0</v>
      </c>
    </row>
    <row r="1059" spans="1:25" ht="43.2" hidden="1">
      <c r="A1059">
        <v>1057</v>
      </c>
      <c r="B1059" s="1" t="s">
        <v>1058</v>
      </c>
      <c r="C1059" s="1" t="s">
        <v>5167</v>
      </c>
      <c r="D1059" s="21" t="b" cm="1">
        <f t="array" ref="D1059">IF(OR(ISNUMBER(SEARCH({" COMEDY "," fun "," laugh ","hilarious"}," "&amp;B1059:C1059&amp;" "))),"Comedy",IF(OR(ISNUMBER(SEARCH({" sad "," thriller "," crime"," murder "," dark "," revenge "}," "&amp;B1059:C1059&amp;" "))),"thriller",IF(OR(ISNUMBER(SEARCH({" strange "," evil "," horror "," dark "," strange"}," "&amp;B1059:C1059&amp;" "))),"horror",IF(OR(ISNUMBER(SEARCH({" food "," kitchen "," yummy "," gourmet "," dining","bbq"}," "&amp;B1059:C1059&amp;" "))),"food"))))</f>
        <v>0</v>
      </c>
      <c r="E1059" s="3">
        <v>10000</v>
      </c>
      <c r="F1059" s="4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128"/>
        <v>0</v>
      </c>
      <c r="Q1059">
        <f t="shared" si="129"/>
        <v>0</v>
      </c>
      <c r="R1059" t="s">
        <v>8329</v>
      </c>
      <c r="S1059" t="s">
        <v>8330</v>
      </c>
      <c r="T1059" s="13">
        <f t="shared" si="130"/>
        <v>42678.871331018512</v>
      </c>
      <c r="U1059" s="13">
        <f t="shared" si="131"/>
        <v>42708.912997685184</v>
      </c>
      <c r="V1059">
        <f t="shared" si="132"/>
        <v>2016</v>
      </c>
      <c r="W1059" t="str">
        <f t="shared" si="133"/>
        <v>audio</v>
      </c>
      <c r="X1059" t="str">
        <f t="shared" si="134"/>
        <v>UnderFunded</v>
      </c>
      <c r="Y1059" s="12" t="b">
        <f t="shared" si="135"/>
        <v>0</v>
      </c>
    </row>
    <row r="1060" spans="1:25" ht="43.2" hidden="1">
      <c r="A1060">
        <v>1058</v>
      </c>
      <c r="B1060" s="1" t="s">
        <v>1059</v>
      </c>
      <c r="C1060" s="1" t="s">
        <v>5168</v>
      </c>
      <c r="D1060" s="21" t="b" cm="1">
        <f t="array" ref="D1060">IF(OR(ISNUMBER(SEARCH({" COMEDY "," fun "," laugh ","hilarious"}," "&amp;B1060:C1060&amp;" "))),"Comedy",IF(OR(ISNUMBER(SEARCH({" sad "," thriller "," crime"," murder "," dark "," revenge "}," "&amp;B1060:C1060&amp;" "))),"thriller",IF(OR(ISNUMBER(SEARCH({" strange "," evil "," horror "," dark "," strange"}," "&amp;B1060:C1060&amp;" "))),"horror",IF(OR(ISNUMBER(SEARCH({" food "," kitchen "," yummy "," gourmet "," dining","bbq"}," "&amp;B1060:C1060&amp;" "))),"food"))))</f>
        <v>0</v>
      </c>
      <c r="E1060" s="3">
        <v>40000</v>
      </c>
      <c r="F1060" s="4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128"/>
        <v>0</v>
      </c>
      <c r="Q1060">
        <f t="shared" si="129"/>
        <v>0</v>
      </c>
      <c r="R1060" t="s">
        <v>8329</v>
      </c>
      <c r="S1060" t="s">
        <v>8330</v>
      </c>
      <c r="T1060" s="13">
        <f t="shared" si="130"/>
        <v>42047.900960648149</v>
      </c>
      <c r="U1060" s="13">
        <f t="shared" si="131"/>
        <v>42089</v>
      </c>
      <c r="V1060">
        <f t="shared" si="132"/>
        <v>2015</v>
      </c>
      <c r="W1060" t="str">
        <f t="shared" si="133"/>
        <v>audio</v>
      </c>
      <c r="X1060" t="str">
        <f t="shared" si="134"/>
        <v>UnderFunded</v>
      </c>
      <c r="Y1060" s="12" t="b">
        <f t="shared" si="135"/>
        <v>0</v>
      </c>
    </row>
    <row r="1061" spans="1:25" hidden="1">
      <c r="A1061">
        <v>1059</v>
      </c>
      <c r="B1061" s="1" t="s">
        <v>1060</v>
      </c>
      <c r="C1061" s="1" t="s">
        <v>5169</v>
      </c>
      <c r="D1061" s="21" t="b" cm="1">
        <f t="array" ref="D1061">IF(OR(ISNUMBER(SEARCH({" COMEDY "," fun "," laugh ","hilarious"}," "&amp;B1061:C1061&amp;" "))),"Comedy",IF(OR(ISNUMBER(SEARCH({" sad "," thriller "," crime"," murder "," dark "," revenge "}," "&amp;B1061:C1061&amp;" "))),"thriller",IF(OR(ISNUMBER(SEARCH({" strange "," evil "," horror "," dark "," strange"}," "&amp;B1061:C1061&amp;" "))),"horror",IF(OR(ISNUMBER(SEARCH({" food "," kitchen "," yummy "," gourmet "," dining","bbq"}," "&amp;B1061:C1061&amp;" "))),"food"))))</f>
        <v>0</v>
      </c>
      <c r="E1061" s="3">
        <v>1100</v>
      </c>
      <c r="F1061" s="4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128"/>
        <v>0</v>
      </c>
      <c r="Q1061">
        <f t="shared" si="129"/>
        <v>0</v>
      </c>
      <c r="R1061" t="s">
        <v>8329</v>
      </c>
      <c r="S1061" t="s">
        <v>8330</v>
      </c>
      <c r="T1061" s="13">
        <f t="shared" si="130"/>
        <v>42046.79</v>
      </c>
      <c r="U1061" s="13">
        <f t="shared" si="131"/>
        <v>42076.748333333337</v>
      </c>
      <c r="V1061">
        <f t="shared" si="132"/>
        <v>2015</v>
      </c>
      <c r="W1061" t="str">
        <f t="shared" si="133"/>
        <v>audio</v>
      </c>
      <c r="X1061" t="str">
        <f t="shared" si="134"/>
        <v>UnderFunded</v>
      </c>
      <c r="Y1061" s="12" t="b">
        <f t="shared" si="135"/>
        <v>0</v>
      </c>
    </row>
    <row r="1062" spans="1:25" ht="43.2" hidden="1">
      <c r="A1062">
        <v>1060</v>
      </c>
      <c r="B1062" s="1" t="s">
        <v>1061</v>
      </c>
      <c r="C1062" s="1" t="s">
        <v>5170</v>
      </c>
      <c r="D1062" s="21" t="b" cm="1">
        <f t="array" ref="D1062">IF(OR(ISNUMBER(SEARCH({" COMEDY "," fun "," laugh ","hilarious"}," "&amp;B1062:C1062&amp;" "))),"Comedy",IF(OR(ISNUMBER(SEARCH({" sad "," thriller "," crime"," murder "," dark "," revenge "}," "&amp;B1062:C1062&amp;" "))),"thriller",IF(OR(ISNUMBER(SEARCH({" strange "," evil "," horror "," dark "," strange"}," "&amp;B1062:C1062&amp;" "))),"horror",IF(OR(ISNUMBER(SEARCH({" food "," kitchen "," yummy "," gourmet "," dining","bbq"}," "&amp;B1062:C1062&amp;" "))),"food"))))</f>
        <v>0</v>
      </c>
      <c r="E1062" s="3">
        <v>5000</v>
      </c>
      <c r="F1062" s="4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128"/>
        <v>1</v>
      </c>
      <c r="Q1062">
        <f t="shared" si="129"/>
        <v>50</v>
      </c>
      <c r="R1062" t="s">
        <v>8329</v>
      </c>
      <c r="S1062" t="s">
        <v>8330</v>
      </c>
      <c r="T1062" s="13">
        <f t="shared" si="130"/>
        <v>42079.913113425922</v>
      </c>
      <c r="U1062" s="13">
        <f t="shared" si="131"/>
        <v>42109.913113425922</v>
      </c>
      <c r="V1062">
        <f t="shared" si="132"/>
        <v>2015</v>
      </c>
      <c r="W1062" t="str">
        <f t="shared" si="133"/>
        <v>audio</v>
      </c>
      <c r="X1062" t="str">
        <f t="shared" si="134"/>
        <v>UnderFunded</v>
      </c>
      <c r="Y1062" s="12" t="b">
        <f t="shared" si="135"/>
        <v>0</v>
      </c>
    </row>
    <row r="1063" spans="1:25" ht="28.8" hidden="1">
      <c r="A1063">
        <v>1061</v>
      </c>
      <c r="B1063" s="1" t="s">
        <v>1062</v>
      </c>
      <c r="C1063" s="1" t="s">
        <v>5171</v>
      </c>
      <c r="D1063" s="21" t="b" cm="1">
        <f t="array" ref="D1063">IF(OR(ISNUMBER(SEARCH({" COMEDY "," fun "," laugh ","hilarious"}," "&amp;B1063:C1063&amp;" "))),"Comedy",IF(OR(ISNUMBER(SEARCH({" sad "," thriller "," crime"," murder "," dark "," revenge "}," "&amp;B1063:C1063&amp;" "))),"thriller",IF(OR(ISNUMBER(SEARCH({" strange "," evil "," horror "," dark "," strange"}," "&amp;B1063:C1063&amp;" "))),"horror",IF(OR(ISNUMBER(SEARCH({" food "," kitchen "," yummy "," gourmet "," dining","bbq"}," "&amp;B1063:C1063&amp;" "))),"food"))))</f>
        <v>0</v>
      </c>
      <c r="E1063" s="3">
        <v>4000</v>
      </c>
      <c r="F1063" s="4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128"/>
        <v>0</v>
      </c>
      <c r="Q1063">
        <f t="shared" si="129"/>
        <v>0</v>
      </c>
      <c r="R1063" t="s">
        <v>8329</v>
      </c>
      <c r="S1063" t="s">
        <v>8330</v>
      </c>
      <c r="T1063" s="13">
        <f t="shared" si="130"/>
        <v>42432.276712962965</v>
      </c>
      <c r="U1063" s="13">
        <f t="shared" si="131"/>
        <v>42492.041666666672</v>
      </c>
      <c r="V1063">
        <f t="shared" si="132"/>
        <v>2016</v>
      </c>
      <c r="W1063" t="str">
        <f t="shared" si="133"/>
        <v>audio</v>
      </c>
      <c r="X1063" t="str">
        <f t="shared" si="134"/>
        <v>UnderFunded</v>
      </c>
      <c r="Y1063" s="12" t="b">
        <f t="shared" si="135"/>
        <v>0</v>
      </c>
    </row>
    <row r="1064" spans="1:25" hidden="1">
      <c r="A1064">
        <v>1062</v>
      </c>
      <c r="B1064" s="1" t="s">
        <v>1063</v>
      </c>
      <c r="C1064" s="1" t="s">
        <v>5172</v>
      </c>
      <c r="D1064" s="21" t="b" cm="1">
        <f t="array" ref="D1064">IF(OR(ISNUMBER(SEARCH({" COMEDY "," fun "," laugh ","hilarious"}," "&amp;B1064:C1064&amp;" "))),"Comedy",IF(OR(ISNUMBER(SEARCH({" sad "," thriller "," crime"," murder "," dark "," revenge "}," "&amp;B1064:C1064&amp;" "))),"thriller",IF(OR(ISNUMBER(SEARCH({" strange "," evil "," horror "," dark "," strange"}," "&amp;B1064:C1064&amp;" "))),"horror",IF(OR(ISNUMBER(SEARCH({" food "," kitchen "," yummy "," gourmet "," dining","bbq"}," "&amp;B1064:C1064&amp;" "))),"food"))))</f>
        <v>0</v>
      </c>
      <c r="E1064" s="3">
        <v>199</v>
      </c>
      <c r="F1064" s="4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128"/>
        <v>95</v>
      </c>
      <c r="Q1064">
        <f t="shared" si="129"/>
        <v>47.5</v>
      </c>
      <c r="R1064" t="s">
        <v>8329</v>
      </c>
      <c r="S1064" t="s">
        <v>8330</v>
      </c>
      <c r="T1064" s="13">
        <f t="shared" si="130"/>
        <v>42556.807187500002</v>
      </c>
      <c r="U1064" s="13">
        <f t="shared" si="131"/>
        <v>42563.807187500002</v>
      </c>
      <c r="V1064">
        <f t="shared" si="132"/>
        <v>2016</v>
      </c>
      <c r="W1064" t="str">
        <f t="shared" si="133"/>
        <v>audio</v>
      </c>
      <c r="X1064" t="str">
        <f t="shared" si="134"/>
        <v>UnderFunded</v>
      </c>
      <c r="Y1064" s="12" t="b">
        <f t="shared" si="135"/>
        <v>0</v>
      </c>
    </row>
    <row r="1065" spans="1:25" ht="43.2" hidden="1">
      <c r="A1065">
        <v>1063</v>
      </c>
      <c r="B1065" s="1" t="s">
        <v>1064</v>
      </c>
      <c r="C1065" s="1" t="s">
        <v>5173</v>
      </c>
      <c r="D1065" s="21" t="b" cm="1">
        <f t="array" ref="D1065">IF(OR(ISNUMBER(SEARCH({" COMEDY "," fun "," laugh ","hilarious"}," "&amp;B1065:C1065&amp;" "))),"Comedy",IF(OR(ISNUMBER(SEARCH({" sad "," thriller "," crime"," murder "," dark "," revenge "}," "&amp;B1065:C1065&amp;" "))),"thriller",IF(OR(ISNUMBER(SEARCH({" strange "," evil "," horror "," dark "," strange"}," "&amp;B1065:C1065&amp;" "))),"horror",IF(OR(ISNUMBER(SEARCH({" food "," kitchen "," yummy "," gourmet "," dining","bbq"}," "&amp;B1065:C1065&amp;" "))),"food"))))</f>
        <v>0</v>
      </c>
      <c r="E1065" s="3">
        <v>1000</v>
      </c>
      <c r="F1065" s="4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128"/>
        <v>0</v>
      </c>
      <c r="Q1065">
        <f t="shared" si="129"/>
        <v>0</v>
      </c>
      <c r="R1065" t="s">
        <v>8329</v>
      </c>
      <c r="S1065" t="s">
        <v>8330</v>
      </c>
      <c r="T1065" s="13">
        <f t="shared" si="130"/>
        <v>42583.030810185184</v>
      </c>
      <c r="U1065" s="13">
        <f t="shared" si="131"/>
        <v>42613.030810185184</v>
      </c>
      <c r="V1065">
        <f t="shared" si="132"/>
        <v>2016</v>
      </c>
      <c r="W1065" t="str">
        <f t="shared" si="133"/>
        <v>audio</v>
      </c>
      <c r="X1065" t="str">
        <f t="shared" si="134"/>
        <v>UnderFunded</v>
      </c>
      <c r="Y1065" s="12" t="b">
        <f t="shared" si="135"/>
        <v>0</v>
      </c>
    </row>
    <row r="1066" spans="1:25" ht="43.2" hidden="1">
      <c r="A1066">
        <v>1064</v>
      </c>
      <c r="B1066" s="1" t="s">
        <v>1065</v>
      </c>
      <c r="C1066" s="1" t="s">
        <v>5174</v>
      </c>
      <c r="D1066" s="21" t="b" cm="1">
        <f t="array" ref="D1066">IF(OR(ISNUMBER(SEARCH({" COMEDY "," fun "," laugh ","hilarious"}," "&amp;B1066:C1066&amp;" "))),"Comedy",IF(OR(ISNUMBER(SEARCH({" sad "," thriller "," crime"," murder "," dark "," revenge "}," "&amp;B1066:C1066&amp;" "))),"thriller",IF(OR(ISNUMBER(SEARCH({" strange "," evil "," horror "," dark "," strange"}," "&amp;B1066:C1066&amp;" "))),"horror",IF(OR(ISNUMBER(SEARCH({" food "," kitchen "," yummy "," gourmet "," dining","bbq"}," "&amp;B1066:C1066&amp;" "))),"food"))))</f>
        <v>0</v>
      </c>
      <c r="E1066" s="3">
        <v>90000</v>
      </c>
      <c r="F1066" s="4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128"/>
        <v>9</v>
      </c>
      <c r="Q1066">
        <f t="shared" si="129"/>
        <v>65.67</v>
      </c>
      <c r="R1066" t="s">
        <v>8331</v>
      </c>
      <c r="S1066" t="s">
        <v>8332</v>
      </c>
      <c r="T1066" s="13">
        <f t="shared" si="130"/>
        <v>41417.228043981479</v>
      </c>
      <c r="U1066" s="13">
        <f t="shared" si="131"/>
        <v>41462.228043981479</v>
      </c>
      <c r="V1066">
        <f t="shared" si="132"/>
        <v>2013</v>
      </c>
      <c r="W1066" t="str">
        <f t="shared" si="133"/>
        <v>video games</v>
      </c>
      <c r="X1066" t="str">
        <f t="shared" si="134"/>
        <v>UnderFunded</v>
      </c>
      <c r="Y1066" s="12" t="b">
        <f t="shared" si="135"/>
        <v>0</v>
      </c>
    </row>
    <row r="1067" spans="1:25" ht="43.2" hidden="1">
      <c r="A1067">
        <v>1065</v>
      </c>
      <c r="B1067" s="1" t="s">
        <v>1066</v>
      </c>
      <c r="C1067" s="1" t="s">
        <v>5175</v>
      </c>
      <c r="D1067" s="21" t="b" cm="1">
        <f t="array" ref="D1067">IF(OR(ISNUMBER(SEARCH({" COMEDY "," fun "," laugh ","hilarious"}," "&amp;B1067:C1067&amp;" "))),"Comedy",IF(OR(ISNUMBER(SEARCH({" sad "," thriller "," crime"," murder "," dark "," revenge "}," "&amp;B1067:C1067&amp;" "))),"thriller",IF(OR(ISNUMBER(SEARCH({" strange "," evil "," horror "," dark "," strange"}," "&amp;B1067:C1067&amp;" "))),"horror",IF(OR(ISNUMBER(SEARCH({" food "," kitchen "," yummy "," gourmet "," dining","bbq"}," "&amp;B1067:C1067&amp;" "))),"food"))))</f>
        <v>0</v>
      </c>
      <c r="E1067" s="3">
        <v>3000</v>
      </c>
      <c r="F1067" s="4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128"/>
        <v>3</v>
      </c>
      <c r="Q1067">
        <f t="shared" si="129"/>
        <v>16.2</v>
      </c>
      <c r="R1067" t="s">
        <v>8331</v>
      </c>
      <c r="S1067" t="s">
        <v>8332</v>
      </c>
      <c r="T1067" s="13">
        <f t="shared" si="130"/>
        <v>41661.381041666667</v>
      </c>
      <c r="U1067" s="13">
        <f t="shared" si="131"/>
        <v>41689.381041666667</v>
      </c>
      <c r="V1067">
        <f t="shared" si="132"/>
        <v>2014</v>
      </c>
      <c r="W1067" t="str">
        <f t="shared" si="133"/>
        <v>video games</v>
      </c>
      <c r="X1067" t="str">
        <f t="shared" si="134"/>
        <v>UnderFunded</v>
      </c>
      <c r="Y1067" s="12" t="b">
        <f t="shared" si="135"/>
        <v>0</v>
      </c>
    </row>
    <row r="1068" spans="1:25" ht="43.2" hidden="1">
      <c r="A1068">
        <v>1066</v>
      </c>
      <c r="B1068" s="1" t="s">
        <v>1067</v>
      </c>
      <c r="C1068" s="1" t="s">
        <v>5176</v>
      </c>
      <c r="D1068" s="21" t="b" cm="1">
        <f t="array" ref="D1068">IF(OR(ISNUMBER(SEARCH({" COMEDY "," fun "," laugh ","hilarious"}," "&amp;B1068:C1068&amp;" "))),"Comedy",IF(OR(ISNUMBER(SEARCH({" sad "," thriller "," crime"," murder "," dark "," revenge "}," "&amp;B1068:C1068&amp;" "))),"thriller",IF(OR(ISNUMBER(SEARCH({" strange "," evil "," horror "," dark "," strange"}," "&amp;B1068:C1068&amp;" "))),"horror",IF(OR(ISNUMBER(SEARCH({" food "," kitchen "," yummy "," gourmet "," dining","bbq"}," "&amp;B1068:C1068&amp;" "))),"food"))))</f>
        <v>0</v>
      </c>
      <c r="E1068" s="3">
        <v>150000</v>
      </c>
      <c r="F1068" s="4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128"/>
        <v>3</v>
      </c>
      <c r="Q1068">
        <f t="shared" si="129"/>
        <v>34.130000000000003</v>
      </c>
      <c r="R1068" t="s">
        <v>8331</v>
      </c>
      <c r="S1068" t="s">
        <v>8332</v>
      </c>
      <c r="T1068" s="13">
        <f t="shared" si="130"/>
        <v>41445.962754629632</v>
      </c>
      <c r="U1068" s="13">
        <f t="shared" si="131"/>
        <v>41490.962754629632</v>
      </c>
      <c r="V1068">
        <f t="shared" si="132"/>
        <v>2013</v>
      </c>
      <c r="W1068" t="str">
        <f t="shared" si="133"/>
        <v>video games</v>
      </c>
      <c r="X1068" t="str">
        <f t="shared" si="134"/>
        <v>UnderFunded</v>
      </c>
      <c r="Y1068" s="12" t="b">
        <f t="shared" si="135"/>
        <v>0</v>
      </c>
    </row>
    <row r="1069" spans="1:25" ht="43.2" hidden="1">
      <c r="A1069">
        <v>1067</v>
      </c>
      <c r="B1069" s="1" t="s">
        <v>1068</v>
      </c>
      <c r="C1069" s="1" t="s">
        <v>5177</v>
      </c>
      <c r="D1069" s="21" t="b" cm="1">
        <f t="array" ref="D1069">IF(OR(ISNUMBER(SEARCH({" COMEDY "," fun "," laugh ","hilarious"}," "&amp;B1069:C1069&amp;" "))),"Comedy",IF(OR(ISNUMBER(SEARCH({" sad "," thriller "," crime"," murder "," dark "," revenge "}," "&amp;B1069:C1069&amp;" "))),"thriller",IF(OR(ISNUMBER(SEARCH({" strange "," evil "," horror "," dark "," strange"}," "&amp;B1069:C1069&amp;" "))),"horror",IF(OR(ISNUMBER(SEARCH({" food "," kitchen "," yummy "," gourmet "," dining","bbq"}," "&amp;B1069:C1069&amp;" "))),"food"))))</f>
        <v>0</v>
      </c>
      <c r="E1069" s="3">
        <v>500</v>
      </c>
      <c r="F1069" s="4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128"/>
        <v>26</v>
      </c>
      <c r="Q1069">
        <f t="shared" si="129"/>
        <v>13</v>
      </c>
      <c r="R1069" t="s">
        <v>8331</v>
      </c>
      <c r="S1069" t="s">
        <v>8332</v>
      </c>
      <c r="T1069" s="13">
        <f t="shared" si="130"/>
        <v>41599.855682870373</v>
      </c>
      <c r="U1069" s="13">
        <f t="shared" si="131"/>
        <v>41629.855682870373</v>
      </c>
      <c r="V1069">
        <f t="shared" si="132"/>
        <v>2013</v>
      </c>
      <c r="W1069" t="str">
        <f t="shared" si="133"/>
        <v>video games</v>
      </c>
      <c r="X1069" t="str">
        <f t="shared" si="134"/>
        <v>UnderFunded</v>
      </c>
      <c r="Y1069" s="12" t="b">
        <f t="shared" si="135"/>
        <v>0</v>
      </c>
    </row>
    <row r="1070" spans="1:25" ht="57.6" hidden="1">
      <c r="A1070">
        <v>1068</v>
      </c>
      <c r="B1070" s="1" t="s">
        <v>1069</v>
      </c>
      <c r="C1070" s="1" t="s">
        <v>5178</v>
      </c>
      <c r="D1070" s="21" t="b" cm="1">
        <f t="array" ref="D1070">IF(OR(ISNUMBER(SEARCH({" COMEDY "," fun "," laugh ","hilarious"}," "&amp;B1070:C1070&amp;" "))),"Comedy",IF(OR(ISNUMBER(SEARCH({" sad "," thriller "," crime"," murder "," dark "," revenge "}," "&amp;B1070:C1070&amp;" "))),"thriller",IF(OR(ISNUMBER(SEARCH({" strange "," evil "," horror "," dark "," strange"}," "&amp;B1070:C1070&amp;" "))),"horror",IF(OR(ISNUMBER(SEARCH({" food "," kitchen "," yummy "," gourmet "," dining","bbq"}," "&amp;B1070:C1070&amp;" "))),"food"))))</f>
        <v>0</v>
      </c>
      <c r="E1070" s="3">
        <v>30000</v>
      </c>
      <c r="F1070" s="4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128"/>
        <v>0</v>
      </c>
      <c r="Q1070">
        <f t="shared" si="129"/>
        <v>11.25</v>
      </c>
      <c r="R1070" t="s">
        <v>8331</v>
      </c>
      <c r="S1070" t="s">
        <v>8332</v>
      </c>
      <c r="T1070" s="13">
        <f t="shared" si="130"/>
        <v>42440.371111111104</v>
      </c>
      <c r="U1070" s="13">
        <f t="shared" si="131"/>
        <v>42470.329444444447</v>
      </c>
      <c r="V1070">
        <f t="shared" si="132"/>
        <v>2016</v>
      </c>
      <c r="W1070" t="str">
        <f t="shared" si="133"/>
        <v>video games</v>
      </c>
      <c r="X1070" t="str">
        <f t="shared" si="134"/>
        <v>UnderFunded</v>
      </c>
      <c r="Y1070" s="12" t="b">
        <f t="shared" si="135"/>
        <v>0</v>
      </c>
    </row>
    <row r="1071" spans="1:25" ht="43.2" hidden="1">
      <c r="A1071">
        <v>1069</v>
      </c>
      <c r="B1071" s="1" t="s">
        <v>1070</v>
      </c>
      <c r="C1071" s="1" t="s">
        <v>5179</v>
      </c>
      <c r="D1071" s="21" t="b" cm="1">
        <f t="array" ref="D1071">IF(OR(ISNUMBER(SEARCH({" COMEDY "," fun "," laugh ","hilarious"}," "&amp;B1071:C1071&amp;" "))),"Comedy",IF(OR(ISNUMBER(SEARCH({" sad "," thriller "," crime"," murder "," dark "," revenge "}," "&amp;B1071:C1071&amp;" "))),"thriller",IF(OR(ISNUMBER(SEARCH({" strange "," evil "," horror "," dark "," strange"}," "&amp;B1071:C1071&amp;" "))),"horror",IF(OR(ISNUMBER(SEARCH({" food "," kitchen "," yummy "," gourmet "," dining","bbq"}," "&amp;B1071:C1071&amp;" "))),"food"))))</f>
        <v>0</v>
      </c>
      <c r="E1071" s="3">
        <v>2200</v>
      </c>
      <c r="F1071" s="4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128"/>
        <v>39</v>
      </c>
      <c r="Q1071">
        <f t="shared" si="129"/>
        <v>40.479999999999997</v>
      </c>
      <c r="R1071" t="s">
        <v>8331</v>
      </c>
      <c r="S1071" t="s">
        <v>8332</v>
      </c>
      <c r="T1071" s="13">
        <f t="shared" si="130"/>
        <v>41572.229849537034</v>
      </c>
      <c r="U1071" s="13">
        <f t="shared" si="131"/>
        <v>41604.271516203706</v>
      </c>
      <c r="V1071">
        <f t="shared" si="132"/>
        <v>2013</v>
      </c>
      <c r="W1071" t="str">
        <f t="shared" si="133"/>
        <v>video games</v>
      </c>
      <c r="X1071" t="str">
        <f t="shared" si="134"/>
        <v>UnderFunded</v>
      </c>
      <c r="Y1071" s="12" t="b">
        <f t="shared" si="135"/>
        <v>0</v>
      </c>
    </row>
    <row r="1072" spans="1:25" ht="43.2" hidden="1">
      <c r="A1072">
        <v>1070</v>
      </c>
      <c r="B1072" s="1" t="s">
        <v>1071</v>
      </c>
      <c r="C1072" s="1" t="s">
        <v>5180</v>
      </c>
      <c r="D1072" s="21" t="b" cm="1">
        <f t="array" ref="D1072">IF(OR(ISNUMBER(SEARCH({" COMEDY "," fun "," laugh ","hilarious"}," "&amp;B1072:C1072&amp;" "))),"Comedy",IF(OR(ISNUMBER(SEARCH({" sad "," thriller "," crime"," murder "," dark "," revenge "}," "&amp;B1072:C1072&amp;" "))),"thriller",IF(OR(ISNUMBER(SEARCH({" strange "," evil "," horror "," dark "," strange"}," "&amp;B1072:C1072&amp;" "))),"horror",IF(OR(ISNUMBER(SEARCH({" food "," kitchen "," yummy "," gourmet "," dining","bbq"}," "&amp;B1072:C1072&amp;" "))),"food"))))</f>
        <v>0</v>
      </c>
      <c r="E1072" s="3">
        <v>10000</v>
      </c>
      <c r="F1072" s="4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128"/>
        <v>1</v>
      </c>
      <c r="Q1072">
        <f t="shared" si="129"/>
        <v>35</v>
      </c>
      <c r="R1072" t="s">
        <v>8331</v>
      </c>
      <c r="S1072" t="s">
        <v>8332</v>
      </c>
      <c r="T1072" s="13">
        <f t="shared" si="130"/>
        <v>41163.011828703704</v>
      </c>
      <c r="U1072" s="13">
        <f t="shared" si="131"/>
        <v>41183.011828703704</v>
      </c>
      <c r="V1072">
        <f t="shared" si="132"/>
        <v>2012</v>
      </c>
      <c r="W1072" t="str">
        <f t="shared" si="133"/>
        <v>video games</v>
      </c>
      <c r="X1072" t="str">
        <f t="shared" si="134"/>
        <v>UnderFunded</v>
      </c>
      <c r="Y1072" s="12" t="b">
        <f t="shared" si="135"/>
        <v>0</v>
      </c>
    </row>
    <row r="1073" spans="1:25" ht="43.2" hidden="1">
      <c r="A1073">
        <v>1071</v>
      </c>
      <c r="B1073" s="1" t="s">
        <v>1072</v>
      </c>
      <c r="C1073" s="1" t="s">
        <v>5181</v>
      </c>
      <c r="D1073" s="21" t="b" cm="1">
        <f t="array" ref="D1073">IF(OR(ISNUMBER(SEARCH({" COMEDY "," fun "," laugh ","hilarious"}," "&amp;B1073:C1073&amp;" "))),"Comedy",IF(OR(ISNUMBER(SEARCH({" sad "," thriller "," crime"," murder "," dark "," revenge "}," "&amp;B1073:C1073&amp;" "))),"thriller",IF(OR(ISNUMBER(SEARCH({" strange "," evil "," horror "," dark "," strange"}," "&amp;B1073:C1073&amp;" "))),"horror",IF(OR(ISNUMBER(SEARCH({" food "," kitchen "," yummy "," gourmet "," dining","bbq"}," "&amp;B1073:C1073&amp;" "))),"food"))))</f>
        <v>0</v>
      </c>
      <c r="E1073" s="3">
        <v>100</v>
      </c>
      <c r="F1073" s="4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128"/>
        <v>0</v>
      </c>
      <c r="Q1073">
        <f t="shared" si="129"/>
        <v>0</v>
      </c>
      <c r="R1073" t="s">
        <v>8331</v>
      </c>
      <c r="S1073" t="s">
        <v>8332</v>
      </c>
      <c r="T1073" s="13">
        <f t="shared" si="130"/>
        <v>42295.753391203703</v>
      </c>
      <c r="U1073" s="13">
        <f t="shared" si="131"/>
        <v>42325.795057870375</v>
      </c>
      <c r="V1073">
        <f t="shared" si="132"/>
        <v>2015</v>
      </c>
      <c r="W1073" t="str">
        <f t="shared" si="133"/>
        <v>video games</v>
      </c>
      <c r="X1073" t="str">
        <f t="shared" si="134"/>
        <v>UnderFunded</v>
      </c>
      <c r="Y1073" s="12" t="b">
        <f t="shared" si="135"/>
        <v>0</v>
      </c>
    </row>
    <row r="1074" spans="1:25" ht="43.2" hidden="1">
      <c r="A1074">
        <v>1072</v>
      </c>
      <c r="B1074" s="1" t="s">
        <v>1073</v>
      </c>
      <c r="C1074" s="1" t="s">
        <v>5182</v>
      </c>
      <c r="D1074" s="21" t="b" cm="1">
        <f t="array" ref="D1074">IF(OR(ISNUMBER(SEARCH({" COMEDY "," fun "," laugh ","hilarious"}," "&amp;B1074:C1074&amp;" "))),"Comedy",IF(OR(ISNUMBER(SEARCH({" sad "," thriller "," crime"," murder "," dark "," revenge "}," "&amp;B1074:C1074&amp;" "))),"thriller",IF(OR(ISNUMBER(SEARCH({" strange "," evil "," horror "," dark "," strange"}," "&amp;B1074:C1074&amp;" "))),"horror",IF(OR(ISNUMBER(SEARCH({" food "," kitchen "," yummy "," gourmet "," dining","bbq"}," "&amp;B1074:C1074&amp;" "))),"food"))))</f>
        <v>0</v>
      </c>
      <c r="E1074" s="3">
        <v>75000</v>
      </c>
      <c r="F1074" s="4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128"/>
        <v>0</v>
      </c>
      <c r="Q1074">
        <f t="shared" si="129"/>
        <v>12.75</v>
      </c>
      <c r="R1074" t="s">
        <v>8331</v>
      </c>
      <c r="S1074" t="s">
        <v>8332</v>
      </c>
      <c r="T1074" s="13">
        <f t="shared" si="130"/>
        <v>41645.832141203704</v>
      </c>
      <c r="U1074" s="13">
        <f t="shared" si="131"/>
        <v>41675.832141203704</v>
      </c>
      <c r="V1074">
        <f t="shared" si="132"/>
        <v>2014</v>
      </c>
      <c r="W1074" t="str">
        <f t="shared" si="133"/>
        <v>video games</v>
      </c>
      <c r="X1074" t="str">
        <f t="shared" si="134"/>
        <v>UnderFunded</v>
      </c>
      <c r="Y1074" s="12" t="b">
        <f t="shared" si="135"/>
        <v>0</v>
      </c>
    </row>
    <row r="1075" spans="1:25" ht="28.8" hidden="1">
      <c r="A1075">
        <v>1073</v>
      </c>
      <c r="B1075" s="1" t="s">
        <v>1074</v>
      </c>
      <c r="C1075" s="1" t="s">
        <v>5183</v>
      </c>
      <c r="D1075" s="21" t="b" cm="1">
        <f t="array" ref="D1075">IF(OR(ISNUMBER(SEARCH({" COMEDY "," fun "," laugh ","hilarious"}," "&amp;B1075:C1075&amp;" "))),"Comedy",IF(OR(ISNUMBER(SEARCH({" sad "," thriller "," crime"," murder "," dark "," revenge "}," "&amp;B1075:C1075&amp;" "))),"thriller",IF(OR(ISNUMBER(SEARCH({" strange "," evil "," horror "," dark "," strange"}," "&amp;B1075:C1075&amp;" "))),"horror",IF(OR(ISNUMBER(SEARCH({" food "," kitchen "," yummy "," gourmet "," dining","bbq"}," "&amp;B1075:C1075&amp;" "))),"food"))))</f>
        <v>0</v>
      </c>
      <c r="E1075" s="3">
        <v>750</v>
      </c>
      <c r="F1075" s="4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128"/>
        <v>1</v>
      </c>
      <c r="Q1075">
        <f t="shared" si="129"/>
        <v>10</v>
      </c>
      <c r="R1075" t="s">
        <v>8331</v>
      </c>
      <c r="S1075" t="s">
        <v>8332</v>
      </c>
      <c r="T1075" s="13">
        <f t="shared" si="130"/>
        <v>40802.964594907404</v>
      </c>
      <c r="U1075" s="13">
        <f t="shared" si="131"/>
        <v>40832.964594907404</v>
      </c>
      <c r="V1075">
        <f t="shared" si="132"/>
        <v>2011</v>
      </c>
      <c r="W1075" t="str">
        <f t="shared" si="133"/>
        <v>video games</v>
      </c>
      <c r="X1075" t="str">
        <f t="shared" si="134"/>
        <v>UnderFunded</v>
      </c>
      <c r="Y1075" s="12" t="b">
        <f t="shared" si="135"/>
        <v>0</v>
      </c>
    </row>
    <row r="1076" spans="1:25" ht="57.6" hidden="1">
      <c r="A1076">
        <v>1074</v>
      </c>
      <c r="B1076" s="1" t="s">
        <v>1075</v>
      </c>
      <c r="C1076" s="1" t="s">
        <v>5184</v>
      </c>
      <c r="D1076" s="21" t="b" cm="1">
        <f t="array" ref="D1076">IF(OR(ISNUMBER(SEARCH({" COMEDY "," fun "," laugh ","hilarious"}," "&amp;B1076:C1076&amp;" "))),"Comedy",IF(OR(ISNUMBER(SEARCH({" sad "," thriller "," crime"," murder "," dark "," revenge "}," "&amp;B1076:C1076&amp;" "))),"thriller",IF(OR(ISNUMBER(SEARCH({" strange "," evil "," horror "," dark "," strange"}," "&amp;B1076:C1076&amp;" "))),"horror",IF(OR(ISNUMBER(SEARCH({" food "," kitchen "," yummy "," gourmet "," dining","bbq"}," "&amp;B1076:C1076&amp;" "))),"food"))))</f>
        <v>0</v>
      </c>
      <c r="E1076" s="3">
        <v>54000</v>
      </c>
      <c r="F1076" s="4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128"/>
        <v>6</v>
      </c>
      <c r="Q1076">
        <f t="shared" si="129"/>
        <v>113.57</v>
      </c>
      <c r="R1076" t="s">
        <v>8331</v>
      </c>
      <c r="S1076" t="s">
        <v>8332</v>
      </c>
      <c r="T1076" s="13">
        <f t="shared" si="130"/>
        <v>41613.172974537039</v>
      </c>
      <c r="U1076" s="13">
        <f t="shared" si="131"/>
        <v>41643.172974537039</v>
      </c>
      <c r="V1076">
        <f t="shared" si="132"/>
        <v>2013</v>
      </c>
      <c r="W1076" t="str">
        <f t="shared" si="133"/>
        <v>video games</v>
      </c>
      <c r="X1076" t="str">
        <f t="shared" si="134"/>
        <v>UnderFunded</v>
      </c>
      <c r="Y1076" s="12" t="b">
        <f t="shared" si="135"/>
        <v>0</v>
      </c>
    </row>
    <row r="1077" spans="1:25" ht="28.8" hidden="1">
      <c r="A1077">
        <v>1075</v>
      </c>
      <c r="B1077" s="1" t="s">
        <v>1076</v>
      </c>
      <c r="C1077" s="1" t="s">
        <v>5185</v>
      </c>
      <c r="D1077" s="21" t="b" cm="1">
        <f t="array" ref="D1077">IF(OR(ISNUMBER(SEARCH({" COMEDY "," fun "," laugh ","hilarious"}," "&amp;B1077:C1077&amp;" "))),"Comedy",IF(OR(ISNUMBER(SEARCH({" sad "," thriller "," crime"," murder "," dark "," revenge "}," "&amp;B1077:C1077&amp;" "))),"thriller",IF(OR(ISNUMBER(SEARCH({" strange "," evil "," horror "," dark "," strange"}," "&amp;B1077:C1077&amp;" "))),"horror",IF(OR(ISNUMBER(SEARCH({" food "," kitchen "," yummy "," gourmet "," dining","bbq"}," "&amp;B1077:C1077&amp;" "))),"food"))))</f>
        <v>0</v>
      </c>
      <c r="E1077" s="3">
        <v>1000</v>
      </c>
      <c r="F1077" s="4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128"/>
        <v>5</v>
      </c>
      <c r="Q1077">
        <f t="shared" si="129"/>
        <v>15</v>
      </c>
      <c r="R1077" t="s">
        <v>8331</v>
      </c>
      <c r="S1077" t="s">
        <v>8332</v>
      </c>
      <c r="T1077" s="13">
        <f t="shared" si="130"/>
        <v>41005.904120370367</v>
      </c>
      <c r="U1077" s="13">
        <f t="shared" si="131"/>
        <v>41035.904120370367</v>
      </c>
      <c r="V1077">
        <f t="shared" si="132"/>
        <v>2012</v>
      </c>
      <c r="W1077" t="str">
        <f t="shared" si="133"/>
        <v>video games</v>
      </c>
      <c r="X1077" t="str">
        <f t="shared" si="134"/>
        <v>UnderFunded</v>
      </c>
      <c r="Y1077" s="12" t="b">
        <f t="shared" si="135"/>
        <v>0</v>
      </c>
    </row>
    <row r="1078" spans="1:25" ht="43.2" hidden="1">
      <c r="A1078">
        <v>1076</v>
      </c>
      <c r="B1078" s="1" t="s">
        <v>1077</v>
      </c>
      <c r="C1078" s="1" t="s">
        <v>5186</v>
      </c>
      <c r="D1078" s="21" t="b" cm="1">
        <f t="array" ref="D1078">IF(OR(ISNUMBER(SEARCH({" COMEDY "," fun "," laugh ","hilarious"}," "&amp;B1078:C1078&amp;" "))),"Comedy",IF(OR(ISNUMBER(SEARCH({" sad "," thriller "," crime"," murder "," dark "," revenge "}," "&amp;B1078:C1078&amp;" "))),"thriller",IF(OR(ISNUMBER(SEARCH({" strange "," evil "," horror "," dark "," strange"}," "&amp;B1078:C1078&amp;" "))),"horror",IF(OR(ISNUMBER(SEARCH({" food "," kitchen "," yummy "," gourmet "," dining","bbq"}," "&amp;B1078:C1078&amp;" "))),"food"))))</f>
        <v>0</v>
      </c>
      <c r="E1078" s="3">
        <v>75000</v>
      </c>
      <c r="F1078" s="4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128"/>
        <v>63</v>
      </c>
      <c r="Q1078">
        <f t="shared" si="129"/>
        <v>48.28</v>
      </c>
      <c r="R1078" t="s">
        <v>8331</v>
      </c>
      <c r="S1078" t="s">
        <v>8332</v>
      </c>
      <c r="T1078" s="13">
        <f t="shared" si="130"/>
        <v>41838.377893518518</v>
      </c>
      <c r="U1078" s="13">
        <f t="shared" si="131"/>
        <v>41893.377893518518</v>
      </c>
      <c r="V1078">
        <f t="shared" si="132"/>
        <v>2014</v>
      </c>
      <c r="W1078" t="str">
        <f t="shared" si="133"/>
        <v>video games</v>
      </c>
      <c r="X1078" t="str">
        <f t="shared" si="134"/>
        <v>UnderFunded</v>
      </c>
      <c r="Y1078" s="12" t="b">
        <f t="shared" si="135"/>
        <v>0</v>
      </c>
    </row>
    <row r="1079" spans="1:25" ht="43.2" hidden="1">
      <c r="A1079">
        <v>1077</v>
      </c>
      <c r="B1079" s="1" t="s">
        <v>1078</v>
      </c>
      <c r="C1079" s="1" t="s">
        <v>5187</v>
      </c>
      <c r="D1079" s="21" t="b" cm="1">
        <f t="array" ref="D1079">IF(OR(ISNUMBER(SEARCH({" COMEDY "," fun "," laugh ","hilarious"}," "&amp;B1079:C1079&amp;" "))),"Comedy",IF(OR(ISNUMBER(SEARCH({" sad "," thriller "," crime"," murder "," dark "," revenge "}," "&amp;B1079:C1079&amp;" "))),"thriller",IF(OR(ISNUMBER(SEARCH({" strange "," evil "," horror "," dark "," strange"}," "&amp;B1079:C1079&amp;" "))),"horror",IF(OR(ISNUMBER(SEARCH({" food "," kitchen "," yummy "," gourmet "," dining","bbq"}," "&amp;B1079:C1079&amp;" "))),"food"))))</f>
        <v>0</v>
      </c>
      <c r="E1079" s="3">
        <v>25000</v>
      </c>
      <c r="F1079" s="4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128"/>
        <v>29</v>
      </c>
      <c r="Q1079">
        <f t="shared" si="129"/>
        <v>43.98</v>
      </c>
      <c r="R1079" t="s">
        <v>8331</v>
      </c>
      <c r="S1079" t="s">
        <v>8332</v>
      </c>
      <c r="T1079" s="13">
        <f t="shared" si="130"/>
        <v>42353.16679398148</v>
      </c>
      <c r="U1079" s="13">
        <f t="shared" si="131"/>
        <v>42383.16679398148</v>
      </c>
      <c r="V1079">
        <f t="shared" si="132"/>
        <v>2015</v>
      </c>
      <c r="W1079" t="str">
        <f t="shared" si="133"/>
        <v>video games</v>
      </c>
      <c r="X1079" t="str">
        <f t="shared" si="134"/>
        <v>UnderFunded</v>
      </c>
      <c r="Y1079" s="12" t="b">
        <f t="shared" si="135"/>
        <v>0</v>
      </c>
    </row>
    <row r="1080" spans="1:25" ht="57.6" hidden="1">
      <c r="A1080">
        <v>1078</v>
      </c>
      <c r="B1080" s="1" t="s">
        <v>1079</v>
      </c>
      <c r="C1080" s="1" t="s">
        <v>5188</v>
      </c>
      <c r="D1080" s="21" t="b" cm="1">
        <f t="array" ref="D1080">IF(OR(ISNUMBER(SEARCH({" COMEDY "," fun "," laugh ","hilarious"}," "&amp;B1080:C1080&amp;" "))),"Comedy",IF(OR(ISNUMBER(SEARCH({" sad "," thriller "," crime"," murder "," dark "," revenge "}," "&amp;B1080:C1080&amp;" "))),"thriller",IF(OR(ISNUMBER(SEARCH({" strange "," evil "," horror "," dark "," strange"}," "&amp;B1080:C1080&amp;" "))),"horror",IF(OR(ISNUMBER(SEARCH({" food "," kitchen "," yummy "," gourmet "," dining","bbq"}," "&amp;B1080:C1080&amp;" "))),"food"))))</f>
        <v>0</v>
      </c>
      <c r="E1080" s="3">
        <v>600</v>
      </c>
      <c r="F1080" s="4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128"/>
        <v>8</v>
      </c>
      <c r="Q1080">
        <f t="shared" si="129"/>
        <v>9</v>
      </c>
      <c r="R1080" t="s">
        <v>8331</v>
      </c>
      <c r="S1080" t="s">
        <v>8332</v>
      </c>
      <c r="T1080" s="13">
        <f t="shared" si="130"/>
        <v>40701.195844907408</v>
      </c>
      <c r="U1080" s="13">
        <f t="shared" si="131"/>
        <v>40746.195844907408</v>
      </c>
      <c r="V1080">
        <f t="shared" si="132"/>
        <v>2011</v>
      </c>
      <c r="W1080" t="str">
        <f t="shared" si="133"/>
        <v>video games</v>
      </c>
      <c r="X1080" t="str">
        <f t="shared" si="134"/>
        <v>UnderFunded</v>
      </c>
      <c r="Y1080" s="12" t="b">
        <f t="shared" si="135"/>
        <v>0</v>
      </c>
    </row>
    <row r="1081" spans="1:25" ht="43.2" hidden="1">
      <c r="A1081">
        <v>1079</v>
      </c>
      <c r="B1081" s="1" t="s">
        <v>1080</v>
      </c>
      <c r="C1081" s="1" t="s">
        <v>5189</v>
      </c>
      <c r="D1081" s="21" t="b" cm="1">
        <f t="array" ref="D1081">IF(OR(ISNUMBER(SEARCH({" COMEDY "," fun "," laugh ","hilarious"}," "&amp;B1081:C1081&amp;" "))),"Comedy",IF(OR(ISNUMBER(SEARCH({" sad "," thriller "," crime"," murder "," dark "," revenge "}," "&amp;B1081:C1081&amp;" "))),"thriller",IF(OR(ISNUMBER(SEARCH({" strange "," evil "," horror "," dark "," strange"}," "&amp;B1081:C1081&amp;" "))),"horror",IF(OR(ISNUMBER(SEARCH({" food "," kitchen "," yummy "," gourmet "," dining","bbq"}," "&amp;B1081:C1081&amp;" "))),"food"))))</f>
        <v>0</v>
      </c>
      <c r="E1081" s="3">
        <v>26000</v>
      </c>
      <c r="F1081" s="4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128"/>
        <v>3</v>
      </c>
      <c r="Q1081">
        <f t="shared" si="129"/>
        <v>37.67</v>
      </c>
      <c r="R1081" t="s">
        <v>8331</v>
      </c>
      <c r="S1081" t="s">
        <v>8332</v>
      </c>
      <c r="T1081" s="13">
        <f t="shared" si="130"/>
        <v>42479.566388888896</v>
      </c>
      <c r="U1081" s="13">
        <f t="shared" si="131"/>
        <v>42504.566388888896</v>
      </c>
      <c r="V1081">
        <f t="shared" si="132"/>
        <v>2016</v>
      </c>
      <c r="W1081" t="str">
        <f t="shared" si="133"/>
        <v>video games</v>
      </c>
      <c r="X1081" t="str">
        <f t="shared" si="134"/>
        <v>UnderFunded</v>
      </c>
      <c r="Y1081" s="12" t="b">
        <f t="shared" si="135"/>
        <v>0</v>
      </c>
    </row>
    <row r="1082" spans="1:25" ht="43.2" hidden="1">
      <c r="A1082">
        <v>1080</v>
      </c>
      <c r="B1082" s="1" t="s">
        <v>1081</v>
      </c>
      <c r="C1082" s="1" t="s">
        <v>5190</v>
      </c>
      <c r="D1082" s="21" t="b" cm="1">
        <f t="array" ref="D1082">IF(OR(ISNUMBER(SEARCH({" COMEDY "," fun "," laugh ","hilarious"}," "&amp;B1082:C1082&amp;" "))),"Comedy",IF(OR(ISNUMBER(SEARCH({" sad "," thriller "," crime"," murder "," dark "," revenge "}," "&amp;B1082:C1082&amp;" "))),"thriller",IF(OR(ISNUMBER(SEARCH({" strange "," evil "," horror "," dark "," strange"}," "&amp;B1082:C1082&amp;" "))),"horror",IF(OR(ISNUMBER(SEARCH({" food "," kitchen "," yummy "," gourmet "," dining","bbq"}," "&amp;B1082:C1082&amp;" "))),"food"))))</f>
        <v>0</v>
      </c>
      <c r="E1082" s="3">
        <v>20000</v>
      </c>
      <c r="F1082" s="4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128"/>
        <v>9</v>
      </c>
      <c r="Q1082">
        <f t="shared" si="129"/>
        <v>18.579999999999998</v>
      </c>
      <c r="R1082" t="s">
        <v>8331</v>
      </c>
      <c r="S1082" t="s">
        <v>8332</v>
      </c>
      <c r="T1082" s="13">
        <f t="shared" si="130"/>
        <v>41740.138113425928</v>
      </c>
      <c r="U1082" s="13">
        <f t="shared" si="131"/>
        <v>41770.138113425928</v>
      </c>
      <c r="V1082">
        <f t="shared" si="132"/>
        <v>2014</v>
      </c>
      <c r="W1082" t="str">
        <f t="shared" si="133"/>
        <v>video games</v>
      </c>
      <c r="X1082" t="str">
        <f t="shared" si="134"/>
        <v>UnderFunded</v>
      </c>
      <c r="Y1082" s="12" t="b">
        <f t="shared" si="135"/>
        <v>0</v>
      </c>
    </row>
    <row r="1083" spans="1:25" ht="43.2" hidden="1">
      <c r="A1083">
        <v>1081</v>
      </c>
      <c r="B1083" s="1" t="s">
        <v>1082</v>
      </c>
      <c r="C1083" s="1" t="s">
        <v>5191</v>
      </c>
      <c r="D1083" s="21" t="b" cm="1">
        <f t="array" ref="D1083">IF(OR(ISNUMBER(SEARCH({" COMEDY "," fun "," laugh ","hilarious"}," "&amp;B1083:C1083&amp;" "))),"Comedy",IF(OR(ISNUMBER(SEARCH({" sad "," thriller "," crime"," murder "," dark "," revenge "}," "&amp;B1083:C1083&amp;" "))),"thriller",IF(OR(ISNUMBER(SEARCH({" strange "," evil "," horror "," dark "," strange"}," "&amp;B1083:C1083&amp;" "))),"horror",IF(OR(ISNUMBER(SEARCH({" food "," kitchen "," yummy "," gourmet "," dining","bbq"}," "&amp;B1083:C1083&amp;" "))),"food"))))</f>
        <v>0</v>
      </c>
      <c r="E1083" s="3">
        <v>68000</v>
      </c>
      <c r="F1083" s="4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128"/>
        <v>0</v>
      </c>
      <c r="Q1083">
        <f t="shared" si="129"/>
        <v>3</v>
      </c>
      <c r="R1083" t="s">
        <v>8331</v>
      </c>
      <c r="S1083" t="s">
        <v>8332</v>
      </c>
      <c r="T1083" s="13">
        <f t="shared" si="130"/>
        <v>42002.926990740743</v>
      </c>
      <c r="U1083" s="13">
        <f t="shared" si="131"/>
        <v>42032.926990740743</v>
      </c>
      <c r="V1083">
        <f t="shared" si="132"/>
        <v>2014</v>
      </c>
      <c r="W1083" t="str">
        <f t="shared" si="133"/>
        <v>video games</v>
      </c>
      <c r="X1083" t="str">
        <f t="shared" si="134"/>
        <v>UnderFunded</v>
      </c>
      <c r="Y1083" s="12" t="b">
        <f t="shared" si="135"/>
        <v>0</v>
      </c>
    </row>
    <row r="1084" spans="1:25" ht="43.2" hidden="1">
      <c r="A1084">
        <v>1082</v>
      </c>
      <c r="B1084" s="1" t="s">
        <v>1083</v>
      </c>
      <c r="C1084" s="1" t="s">
        <v>5192</v>
      </c>
      <c r="D1084" s="21" t="b" cm="1">
        <f t="array" ref="D1084">IF(OR(ISNUMBER(SEARCH({" COMEDY "," fun "," laugh ","hilarious"}," "&amp;B1084:C1084&amp;" "))),"Comedy",IF(OR(ISNUMBER(SEARCH({" sad "," thriller "," crime"," murder "," dark "," revenge "}," "&amp;B1084:C1084&amp;" "))),"thriller",IF(OR(ISNUMBER(SEARCH({" strange "," evil "," horror "," dark "," strange"}," "&amp;B1084:C1084&amp;" "))),"horror",IF(OR(ISNUMBER(SEARCH({" food "," kitchen "," yummy "," gourmet "," dining","bbq"}," "&amp;B1084:C1084&amp;" "))),"food"))))</f>
        <v>0</v>
      </c>
      <c r="E1084" s="3">
        <v>10000</v>
      </c>
      <c r="F1084" s="4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128"/>
        <v>1</v>
      </c>
      <c r="Q1084">
        <f t="shared" si="129"/>
        <v>18.670000000000002</v>
      </c>
      <c r="R1084" t="s">
        <v>8331</v>
      </c>
      <c r="S1084" t="s">
        <v>8332</v>
      </c>
      <c r="T1084" s="13">
        <f t="shared" si="130"/>
        <v>41101.906111111115</v>
      </c>
      <c r="U1084" s="13">
        <f t="shared" si="131"/>
        <v>41131.906111111115</v>
      </c>
      <c r="V1084">
        <f t="shared" si="132"/>
        <v>2012</v>
      </c>
      <c r="W1084" t="str">
        <f t="shared" si="133"/>
        <v>video games</v>
      </c>
      <c r="X1084" t="str">
        <f t="shared" si="134"/>
        <v>UnderFunded</v>
      </c>
      <c r="Y1084" s="12" t="b">
        <f t="shared" si="135"/>
        <v>0</v>
      </c>
    </row>
    <row r="1085" spans="1:25" ht="43.2" hidden="1">
      <c r="A1085">
        <v>1083</v>
      </c>
      <c r="B1085" s="1" t="s">
        <v>1084</v>
      </c>
      <c r="C1085" s="1" t="s">
        <v>5193</v>
      </c>
      <c r="D1085" s="21" t="b" cm="1">
        <f t="array" ref="D1085">IF(OR(ISNUMBER(SEARCH({" COMEDY "," fun "," laugh ","hilarious"}," "&amp;B1085:C1085&amp;" "))),"Comedy",IF(OR(ISNUMBER(SEARCH({" sad "," thriller "," crime"," murder "," dark "," revenge "}," "&amp;B1085:C1085&amp;" "))),"thriller",IF(OR(ISNUMBER(SEARCH({" strange "," evil "," horror "," dark "," strange"}," "&amp;B1085:C1085&amp;" "))),"horror",IF(OR(ISNUMBER(SEARCH({" food "," kitchen "," yummy "," gourmet "," dining","bbq"}," "&amp;B1085:C1085&amp;" "))),"food"))))</f>
        <v>0</v>
      </c>
      <c r="E1085" s="3">
        <v>50000</v>
      </c>
      <c r="F1085" s="4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128"/>
        <v>1</v>
      </c>
      <c r="Q1085">
        <f t="shared" si="129"/>
        <v>410</v>
      </c>
      <c r="R1085" t="s">
        <v>8331</v>
      </c>
      <c r="S1085" t="s">
        <v>8332</v>
      </c>
      <c r="T1085" s="13">
        <f t="shared" si="130"/>
        <v>41793.659525462965</v>
      </c>
      <c r="U1085" s="13">
        <f t="shared" si="131"/>
        <v>41853.659525462965</v>
      </c>
      <c r="V1085">
        <f t="shared" si="132"/>
        <v>2014</v>
      </c>
      <c r="W1085" t="str">
        <f t="shared" si="133"/>
        <v>video games</v>
      </c>
      <c r="X1085" t="str">
        <f t="shared" si="134"/>
        <v>UnderFunded</v>
      </c>
      <c r="Y1085" s="12" t="b">
        <f t="shared" si="135"/>
        <v>0</v>
      </c>
    </row>
    <row r="1086" spans="1:25" hidden="1">
      <c r="A1086">
        <v>1084</v>
      </c>
      <c r="B1086" s="1" t="s">
        <v>1085</v>
      </c>
      <c r="C1086" s="1" t="s">
        <v>5194</v>
      </c>
      <c r="D1086" s="21" t="b" cm="1">
        <f t="array" ref="D1086">IF(OR(ISNUMBER(SEARCH({" COMEDY "," fun "," laugh ","hilarious"}," "&amp;B1086:C1086&amp;" "))),"Comedy",IF(OR(ISNUMBER(SEARCH({" sad "," thriller "," crime"," murder "," dark "," revenge "}," "&amp;B1086:C1086&amp;" "))),"thriller",IF(OR(ISNUMBER(SEARCH({" strange "," evil "," horror "," dark "," strange"}," "&amp;B1086:C1086&amp;" "))),"horror",IF(OR(ISNUMBER(SEARCH({" food "," kitchen "," yummy "," gourmet "," dining","bbq"}," "&amp;B1086:C1086&amp;" "))),"food"))))</f>
        <v>0</v>
      </c>
      <c r="E1086" s="3">
        <v>550</v>
      </c>
      <c r="F1086" s="4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128"/>
        <v>0</v>
      </c>
      <c r="Q1086">
        <f t="shared" si="129"/>
        <v>0</v>
      </c>
      <c r="R1086" t="s">
        <v>8331</v>
      </c>
      <c r="S1086" t="s">
        <v>8332</v>
      </c>
      <c r="T1086" s="13">
        <f t="shared" si="130"/>
        <v>41829.912083333329</v>
      </c>
      <c r="U1086" s="13">
        <f t="shared" si="131"/>
        <v>41859.912083333329</v>
      </c>
      <c r="V1086">
        <f t="shared" si="132"/>
        <v>2014</v>
      </c>
      <c r="W1086" t="str">
        <f t="shared" si="133"/>
        <v>video games</v>
      </c>
      <c r="X1086" t="str">
        <f t="shared" si="134"/>
        <v>UnderFunded</v>
      </c>
      <c r="Y1086" s="12" t="b">
        <f t="shared" si="135"/>
        <v>0</v>
      </c>
    </row>
    <row r="1087" spans="1:25" ht="43.2" hidden="1">
      <c r="A1087">
        <v>1085</v>
      </c>
      <c r="B1087" s="1" t="s">
        <v>1086</v>
      </c>
      <c r="C1087" s="1" t="s">
        <v>5195</v>
      </c>
      <c r="D1087" s="21" t="b" cm="1">
        <f t="array" ref="D1087">IF(OR(ISNUMBER(SEARCH({" COMEDY "," fun "," laugh ","hilarious"}," "&amp;B1087:C1087&amp;" "))),"Comedy",IF(OR(ISNUMBER(SEARCH({" sad "," thriller "," crime"," murder "," dark "," revenge "}," "&amp;B1087:C1087&amp;" "))),"thriller",IF(OR(ISNUMBER(SEARCH({" strange "," evil "," horror "," dark "," strange"}," "&amp;B1087:C1087&amp;" "))),"horror",IF(OR(ISNUMBER(SEARCH({" food "," kitchen "," yummy "," gourmet "," dining","bbq"}," "&amp;B1087:C1087&amp;" "))),"food"))))</f>
        <v>0</v>
      </c>
      <c r="E1087" s="3">
        <v>30000</v>
      </c>
      <c r="F1087" s="4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128"/>
        <v>3</v>
      </c>
      <c r="Q1087">
        <f t="shared" si="129"/>
        <v>114</v>
      </c>
      <c r="R1087" t="s">
        <v>8331</v>
      </c>
      <c r="S1087" t="s">
        <v>8332</v>
      </c>
      <c r="T1087" s="13">
        <f t="shared" si="130"/>
        <v>42413.671006944445</v>
      </c>
      <c r="U1087" s="13">
        <f t="shared" si="131"/>
        <v>42443.629340277781</v>
      </c>
      <c r="V1087">
        <f t="shared" si="132"/>
        <v>2016</v>
      </c>
      <c r="W1087" t="str">
        <f t="shared" si="133"/>
        <v>video games</v>
      </c>
      <c r="X1087" t="str">
        <f t="shared" si="134"/>
        <v>UnderFunded</v>
      </c>
      <c r="Y1087" s="12" t="b">
        <f t="shared" si="135"/>
        <v>0</v>
      </c>
    </row>
    <row r="1088" spans="1:25" hidden="1">
      <c r="A1088">
        <v>1086</v>
      </c>
      <c r="B1088" s="1" t="s">
        <v>1087</v>
      </c>
      <c r="C1088" s="1" t="s">
        <v>5196</v>
      </c>
      <c r="D1088" s="21" t="b" cm="1">
        <f t="array" ref="D1088">IF(OR(ISNUMBER(SEARCH({" COMEDY "," fun "," laugh ","hilarious"}," "&amp;B1088:C1088&amp;" "))),"Comedy",IF(OR(ISNUMBER(SEARCH({" sad "," thriller "," crime"," murder "," dark "," revenge "}," "&amp;B1088:C1088&amp;" "))),"thriller",IF(OR(ISNUMBER(SEARCH({" strange "," evil "," horror "," dark "," strange"}," "&amp;B1088:C1088&amp;" "))),"horror",IF(OR(ISNUMBER(SEARCH({" food "," kitchen "," yummy "," gourmet "," dining","bbq"}," "&amp;B1088:C1088&amp;" "))),"food"))))</f>
        <v>0</v>
      </c>
      <c r="E1088" s="3">
        <v>18000</v>
      </c>
      <c r="F1088" s="4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128"/>
        <v>0</v>
      </c>
      <c r="Q1088">
        <f t="shared" si="129"/>
        <v>7.5</v>
      </c>
      <c r="R1088" t="s">
        <v>8331</v>
      </c>
      <c r="S1088" t="s">
        <v>8332</v>
      </c>
      <c r="T1088" s="13">
        <f t="shared" si="130"/>
        <v>41845.866793981484</v>
      </c>
      <c r="U1088" s="13">
        <f t="shared" si="131"/>
        <v>41875.866793981484</v>
      </c>
      <c r="V1088">
        <f t="shared" si="132"/>
        <v>2014</v>
      </c>
      <c r="W1088" t="str">
        <f t="shared" si="133"/>
        <v>video games</v>
      </c>
      <c r="X1088" t="str">
        <f t="shared" si="134"/>
        <v>UnderFunded</v>
      </c>
      <c r="Y1088" s="12" t="b">
        <f t="shared" si="135"/>
        <v>0</v>
      </c>
    </row>
    <row r="1089" spans="1:25" ht="43.2" hidden="1">
      <c r="A1089">
        <v>1087</v>
      </c>
      <c r="B1089" s="1" t="s">
        <v>1088</v>
      </c>
      <c r="C1089" s="1" t="s">
        <v>5197</v>
      </c>
      <c r="D1089" s="21" t="b" cm="1">
        <f t="array" ref="D1089">IF(OR(ISNUMBER(SEARCH({" COMEDY "," fun "," laugh ","hilarious"}," "&amp;B1089:C1089&amp;" "))),"Comedy",IF(OR(ISNUMBER(SEARCH({" sad "," thriller "," crime"," murder "," dark "," revenge "}," "&amp;B1089:C1089&amp;" "))),"thriller",IF(OR(ISNUMBER(SEARCH({" strange "," evil "," horror "," dark "," strange"}," "&amp;B1089:C1089&amp;" "))),"horror",IF(OR(ISNUMBER(SEARCH({" food "," kitchen "," yummy "," gourmet "," dining","bbq"}," "&amp;B1089:C1089&amp;" "))),"food"))))</f>
        <v>0</v>
      </c>
      <c r="E1089" s="3">
        <v>1100</v>
      </c>
      <c r="F1089" s="4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128"/>
        <v>0</v>
      </c>
      <c r="Q1089">
        <f t="shared" si="129"/>
        <v>0</v>
      </c>
      <c r="R1089" t="s">
        <v>8331</v>
      </c>
      <c r="S1089" t="s">
        <v>8332</v>
      </c>
      <c r="T1089" s="13">
        <f t="shared" si="130"/>
        <v>41775.713969907411</v>
      </c>
      <c r="U1089" s="13">
        <f t="shared" si="131"/>
        <v>41805.713969907411</v>
      </c>
      <c r="V1089">
        <f t="shared" si="132"/>
        <v>2014</v>
      </c>
      <c r="W1089" t="str">
        <f t="shared" si="133"/>
        <v>video games</v>
      </c>
      <c r="X1089" t="str">
        <f t="shared" si="134"/>
        <v>UnderFunded</v>
      </c>
      <c r="Y1089" s="12" t="b">
        <f t="shared" si="135"/>
        <v>0</v>
      </c>
    </row>
    <row r="1090" spans="1:25" ht="28.8" hidden="1">
      <c r="A1090">
        <v>1088</v>
      </c>
      <c r="B1090" s="1" t="s">
        <v>1089</v>
      </c>
      <c r="C1090" s="1" t="s">
        <v>5198</v>
      </c>
      <c r="D1090" s="21" t="b" cm="1">
        <f t="array" ref="D1090">IF(OR(ISNUMBER(SEARCH({" COMEDY "," fun "," laugh ","hilarious"}," "&amp;B1090:C1090&amp;" "))),"Comedy",IF(OR(ISNUMBER(SEARCH({" sad "," thriller "," crime"," murder "," dark "," revenge "}," "&amp;B1090:C1090&amp;" "))),"thriller",IF(OR(ISNUMBER(SEARCH({" strange "," evil "," horror "," dark "," strange"}," "&amp;B1090:C1090&amp;" "))),"horror",IF(OR(ISNUMBER(SEARCH({" food "," kitchen "," yummy "," gourmet "," dining","bbq"}," "&amp;B1090:C1090&amp;" "))),"food"))))</f>
        <v>0</v>
      </c>
      <c r="E1090" s="3">
        <v>45000</v>
      </c>
      <c r="F1090" s="4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128"/>
        <v>14</v>
      </c>
      <c r="Q1090">
        <f t="shared" si="129"/>
        <v>43.42</v>
      </c>
      <c r="R1090" t="s">
        <v>8331</v>
      </c>
      <c r="S1090" t="s">
        <v>8332</v>
      </c>
      <c r="T1090" s="13">
        <f t="shared" si="130"/>
        <v>41723.799386574072</v>
      </c>
      <c r="U1090" s="13">
        <f t="shared" si="131"/>
        <v>41753.799386574072</v>
      </c>
      <c r="V1090">
        <f t="shared" si="132"/>
        <v>2014</v>
      </c>
      <c r="W1090" t="str">
        <f t="shared" si="133"/>
        <v>video games</v>
      </c>
      <c r="X1090" t="str">
        <f t="shared" si="134"/>
        <v>UnderFunded</v>
      </c>
      <c r="Y1090" s="12" t="b">
        <f t="shared" si="135"/>
        <v>0</v>
      </c>
    </row>
    <row r="1091" spans="1:25" ht="28.8" hidden="1">
      <c r="A1091">
        <v>1089</v>
      </c>
      <c r="B1091" s="1" t="s">
        <v>1090</v>
      </c>
      <c r="C1091" s="1" t="s">
        <v>5199</v>
      </c>
      <c r="D1091" s="21" t="b" cm="1">
        <f t="array" ref="D1091">IF(OR(ISNUMBER(SEARCH({" COMEDY "," fun "," laugh ","hilarious"}," "&amp;B1091:C1091&amp;" "))),"Comedy",IF(OR(ISNUMBER(SEARCH({" sad "," thriller "," crime"," murder "," dark "," revenge "}," "&amp;B1091:C1091&amp;" "))),"thriller",IF(OR(ISNUMBER(SEARCH({" strange "," evil "," horror "," dark "," strange"}," "&amp;B1091:C1091&amp;" "))),"horror",IF(OR(ISNUMBER(SEARCH({" food "," kitchen "," yummy "," gourmet "," dining","bbq"}," "&amp;B1091:C1091&amp;" "))),"food"))))</f>
        <v>0</v>
      </c>
      <c r="E1091" s="3">
        <v>15000</v>
      </c>
      <c r="F1091" s="4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136">IFERROR(ROUND((F1091/E1091)*100,0),0)</f>
        <v>8</v>
      </c>
      <c r="Q1091">
        <f t="shared" ref="Q1091:Q1154" si="137">IFERROR(ROUND(F1091/M1091,2),0)</f>
        <v>23.96</v>
      </c>
      <c r="R1091" t="s">
        <v>8331</v>
      </c>
      <c r="S1091" t="s">
        <v>8332</v>
      </c>
      <c r="T1091" s="13">
        <f t="shared" ref="T1091:T1154" si="138">(((K1091/60)/60)/24)+DATE(1970,1,1)</f>
        <v>42151.189525462964</v>
      </c>
      <c r="U1091" s="13">
        <f t="shared" ref="U1091:U1154" si="139">(((J1091/60)/60)/24)+DATE(1970,1,1)</f>
        <v>42181.189525462964</v>
      </c>
      <c r="V1091">
        <f t="shared" ref="V1091:V1154" si="140">YEAR(T1091)</f>
        <v>2015</v>
      </c>
      <c r="W1091" t="str">
        <f t="shared" ref="W1091:W1154" si="141">IF(OR(S1091="musical","space"),"Musical and Spaces",S1091)</f>
        <v>video games</v>
      </c>
      <c r="X1091" t="str">
        <f t="shared" ref="X1091:X1154" si="142">IF(P1091-100&gt;0,"ExceededGoal","UnderFunded")</f>
        <v>UnderFunded</v>
      </c>
      <c r="Y1091" s="12" t="b">
        <f t="shared" ref="Y1091:Y1154" si="143">IFERROR(IF(R1091="theater",ROUND(F1091/M1091,2)),0)</f>
        <v>0</v>
      </c>
    </row>
    <row r="1092" spans="1:25" ht="43.2" hidden="1">
      <c r="A1092">
        <v>1090</v>
      </c>
      <c r="B1092" s="1" t="s">
        <v>1091</v>
      </c>
      <c r="C1092" s="1" t="s">
        <v>5200</v>
      </c>
      <c r="D1092" s="21" t="b" cm="1">
        <f t="array" ref="D1092">IF(OR(ISNUMBER(SEARCH({" COMEDY "," fun "," laugh ","hilarious"}," "&amp;B1092:C1092&amp;" "))),"Comedy",IF(OR(ISNUMBER(SEARCH({" sad "," thriller "," crime"," murder "," dark "," revenge "}," "&amp;B1092:C1092&amp;" "))),"thriller",IF(OR(ISNUMBER(SEARCH({" strange "," evil "," horror "," dark "," strange"}," "&amp;B1092:C1092&amp;" "))),"horror",IF(OR(ISNUMBER(SEARCH({" food "," kitchen "," yummy "," gourmet "," dining","bbq"}," "&amp;B1092:C1092&amp;" "))),"food"))))</f>
        <v>0</v>
      </c>
      <c r="E1092" s="3">
        <v>12999</v>
      </c>
      <c r="F1092" s="4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136"/>
        <v>0</v>
      </c>
      <c r="Q1092">
        <f t="shared" si="137"/>
        <v>5</v>
      </c>
      <c r="R1092" t="s">
        <v>8331</v>
      </c>
      <c r="S1092" t="s">
        <v>8332</v>
      </c>
      <c r="T1092" s="13">
        <f t="shared" si="138"/>
        <v>42123.185798611114</v>
      </c>
      <c r="U1092" s="13">
        <f t="shared" si="139"/>
        <v>42153.185798611114</v>
      </c>
      <c r="V1092">
        <f t="shared" si="140"/>
        <v>2015</v>
      </c>
      <c r="W1092" t="str">
        <f t="shared" si="141"/>
        <v>video games</v>
      </c>
      <c r="X1092" t="str">
        <f t="shared" si="142"/>
        <v>UnderFunded</v>
      </c>
      <c r="Y1092" s="12" t="b">
        <f t="shared" si="143"/>
        <v>0</v>
      </c>
    </row>
    <row r="1093" spans="1:25" ht="43.2" hidden="1">
      <c r="A1093">
        <v>1091</v>
      </c>
      <c r="B1093" s="1" t="s">
        <v>1092</v>
      </c>
      <c r="C1093" s="1" t="s">
        <v>5201</v>
      </c>
      <c r="D1093" s="21" t="b" cm="1">
        <f t="array" ref="D1093">IF(OR(ISNUMBER(SEARCH({" COMEDY "," fun "," laugh ","hilarious"}," "&amp;B1093:C1093&amp;" "))),"Comedy",IF(OR(ISNUMBER(SEARCH({" sad "," thriller "," crime"," murder "," dark "," revenge "}," "&amp;B1093:C1093&amp;" "))),"thriller",IF(OR(ISNUMBER(SEARCH({" strange "," evil "," horror "," dark "," strange"}," "&amp;B1093:C1093&amp;" "))),"horror",IF(OR(ISNUMBER(SEARCH({" food "," kitchen "," yummy "," gourmet "," dining","bbq"}," "&amp;B1093:C1093&amp;" "))),"food"))))</f>
        <v>0</v>
      </c>
      <c r="E1093" s="3">
        <v>200</v>
      </c>
      <c r="F1093" s="4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136"/>
        <v>13</v>
      </c>
      <c r="Q1093">
        <f t="shared" si="137"/>
        <v>12.5</v>
      </c>
      <c r="R1093" t="s">
        <v>8331</v>
      </c>
      <c r="S1093" t="s">
        <v>8332</v>
      </c>
      <c r="T1093" s="13">
        <f t="shared" si="138"/>
        <v>42440.820277777777</v>
      </c>
      <c r="U1093" s="13">
        <f t="shared" si="139"/>
        <v>42470.778611111105</v>
      </c>
      <c r="V1093">
        <f t="shared" si="140"/>
        <v>2016</v>
      </c>
      <c r="W1093" t="str">
        <f t="shared" si="141"/>
        <v>video games</v>
      </c>
      <c r="X1093" t="str">
        <f t="shared" si="142"/>
        <v>UnderFunded</v>
      </c>
      <c r="Y1093" s="12" t="b">
        <f t="shared" si="143"/>
        <v>0</v>
      </c>
    </row>
    <row r="1094" spans="1:25" ht="57.6" hidden="1">
      <c r="A1094">
        <v>1092</v>
      </c>
      <c r="B1094" s="1" t="s">
        <v>1093</v>
      </c>
      <c r="C1094" s="1" t="s">
        <v>5202</v>
      </c>
      <c r="D1094" s="21" t="b" cm="1">
        <f t="array" ref="D1094">IF(OR(ISNUMBER(SEARCH({" COMEDY "," fun "," laugh ","hilarious"}," "&amp;B1094:C1094&amp;" "))),"Comedy",IF(OR(ISNUMBER(SEARCH({" sad "," thriller "," crime"," murder "," dark "," revenge "}," "&amp;B1094:C1094&amp;" "))),"thriller",IF(OR(ISNUMBER(SEARCH({" strange "," evil "," horror "," dark "," strange"}," "&amp;B1094:C1094&amp;" "))),"horror",IF(OR(ISNUMBER(SEARCH({" food "," kitchen "," yummy "," gourmet "," dining","bbq"}," "&amp;B1094:C1094&amp;" "))),"food"))))</f>
        <v>0</v>
      </c>
      <c r="E1094" s="3">
        <v>2000</v>
      </c>
      <c r="F1094" s="4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136"/>
        <v>1</v>
      </c>
      <c r="Q1094">
        <f t="shared" si="137"/>
        <v>3</v>
      </c>
      <c r="R1094" t="s">
        <v>8331</v>
      </c>
      <c r="S1094" t="s">
        <v>8332</v>
      </c>
      <c r="T1094" s="13">
        <f t="shared" si="138"/>
        <v>41250.025902777779</v>
      </c>
      <c r="U1094" s="13">
        <f t="shared" si="139"/>
        <v>41280.025902777779</v>
      </c>
      <c r="V1094">
        <f t="shared" si="140"/>
        <v>2012</v>
      </c>
      <c r="W1094" t="str">
        <f t="shared" si="141"/>
        <v>video games</v>
      </c>
      <c r="X1094" t="str">
        <f t="shared" si="142"/>
        <v>UnderFunded</v>
      </c>
      <c r="Y1094" s="12" t="b">
        <f t="shared" si="143"/>
        <v>0</v>
      </c>
    </row>
    <row r="1095" spans="1:25" ht="43.2" hidden="1">
      <c r="A1095">
        <v>1093</v>
      </c>
      <c r="B1095" s="1" t="s">
        <v>1094</v>
      </c>
      <c r="C1095" s="1" t="s">
        <v>5203</v>
      </c>
      <c r="D1095" s="21" t="b" cm="1">
        <f t="array" ref="D1095">IF(OR(ISNUMBER(SEARCH({" COMEDY "," fun "," laugh ","hilarious"}," "&amp;B1095:C1095&amp;" "))),"Comedy",IF(OR(ISNUMBER(SEARCH({" sad "," thriller "," crime"," murder "," dark "," revenge "}," "&amp;B1095:C1095&amp;" "))),"thriller",IF(OR(ISNUMBER(SEARCH({" strange "," evil "," horror "," dark "," strange"}," "&amp;B1095:C1095&amp;" "))),"horror",IF(OR(ISNUMBER(SEARCH({" food "," kitchen "," yummy "," gourmet "," dining","bbq"}," "&amp;B1095:C1095&amp;" "))),"food"))))</f>
        <v>0</v>
      </c>
      <c r="E1095" s="3">
        <v>300</v>
      </c>
      <c r="F1095" s="4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136"/>
        <v>14</v>
      </c>
      <c r="Q1095">
        <f t="shared" si="137"/>
        <v>10.56</v>
      </c>
      <c r="R1095" t="s">
        <v>8331</v>
      </c>
      <c r="S1095" t="s">
        <v>8332</v>
      </c>
      <c r="T1095" s="13">
        <f t="shared" si="138"/>
        <v>42396.973807870367</v>
      </c>
      <c r="U1095" s="13">
        <f t="shared" si="139"/>
        <v>42411.973807870367</v>
      </c>
      <c r="V1095">
        <f t="shared" si="140"/>
        <v>2016</v>
      </c>
      <c r="W1095" t="str">
        <f t="shared" si="141"/>
        <v>video games</v>
      </c>
      <c r="X1095" t="str">
        <f t="shared" si="142"/>
        <v>UnderFunded</v>
      </c>
      <c r="Y1095" s="12" t="b">
        <f t="shared" si="143"/>
        <v>0</v>
      </c>
    </row>
    <row r="1096" spans="1:25" ht="43.2" hidden="1">
      <c r="A1096">
        <v>1094</v>
      </c>
      <c r="B1096" s="1" t="s">
        <v>1095</v>
      </c>
      <c r="C1096" s="1" t="s">
        <v>5204</v>
      </c>
      <c r="D1096" s="21" t="b" cm="1">
        <f t="array" ref="D1096">IF(OR(ISNUMBER(SEARCH({" COMEDY "," fun "," laugh ","hilarious"}," "&amp;B1096:C1096&amp;" "))),"Comedy",IF(OR(ISNUMBER(SEARCH({" sad "," thriller "," crime"," murder "," dark "," revenge "}," "&amp;B1096:C1096&amp;" "))),"thriller",IF(OR(ISNUMBER(SEARCH({" strange "," evil "," horror "," dark "," strange"}," "&amp;B1096:C1096&amp;" "))),"horror",IF(OR(ISNUMBER(SEARCH({" food "," kitchen "," yummy "," gourmet "," dining","bbq"}," "&amp;B1096:C1096&amp;" "))),"food"))))</f>
        <v>0</v>
      </c>
      <c r="E1096" s="3">
        <v>18000</v>
      </c>
      <c r="F1096" s="4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136"/>
        <v>18</v>
      </c>
      <c r="Q1096">
        <f t="shared" si="137"/>
        <v>122</v>
      </c>
      <c r="R1096" t="s">
        <v>8331</v>
      </c>
      <c r="S1096" t="s">
        <v>8332</v>
      </c>
      <c r="T1096" s="13">
        <f t="shared" si="138"/>
        <v>40795.713344907403</v>
      </c>
      <c r="U1096" s="13">
        <f t="shared" si="139"/>
        <v>40825.713344907403</v>
      </c>
      <c r="V1096">
        <f t="shared" si="140"/>
        <v>2011</v>
      </c>
      <c r="W1096" t="str">
        <f t="shared" si="141"/>
        <v>video games</v>
      </c>
      <c r="X1096" t="str">
        <f t="shared" si="142"/>
        <v>UnderFunded</v>
      </c>
      <c r="Y1096" s="12" t="b">
        <f t="shared" si="143"/>
        <v>0</v>
      </c>
    </row>
    <row r="1097" spans="1:25" ht="43.2" hidden="1">
      <c r="A1097">
        <v>1095</v>
      </c>
      <c r="B1097" s="1" t="s">
        <v>1096</v>
      </c>
      <c r="C1097" s="1" t="s">
        <v>5205</v>
      </c>
      <c r="D1097" s="21" t="b" cm="1">
        <f t="array" ref="D1097">IF(OR(ISNUMBER(SEARCH({" COMEDY "," fun "," laugh ","hilarious"}," "&amp;B1097:C1097&amp;" "))),"Comedy",IF(OR(ISNUMBER(SEARCH({" sad "," thriller "," crime"," murder "," dark "," revenge "}," "&amp;B1097:C1097&amp;" "))),"thriller",IF(OR(ISNUMBER(SEARCH({" strange "," evil "," horror "," dark "," strange"}," "&amp;B1097:C1097&amp;" "))),"horror",IF(OR(ISNUMBER(SEARCH({" food "," kitchen "," yummy "," gourmet "," dining","bbq"}," "&amp;B1097:C1097&amp;" "))),"food"))))</f>
        <v>0</v>
      </c>
      <c r="E1097" s="3">
        <v>500000</v>
      </c>
      <c r="F1097" s="4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136"/>
        <v>5</v>
      </c>
      <c r="Q1097">
        <f t="shared" si="137"/>
        <v>267.81</v>
      </c>
      <c r="R1097" t="s">
        <v>8331</v>
      </c>
      <c r="S1097" t="s">
        <v>8332</v>
      </c>
      <c r="T1097" s="13">
        <f t="shared" si="138"/>
        <v>41486.537268518521</v>
      </c>
      <c r="U1097" s="13">
        <f t="shared" si="139"/>
        <v>41516.537268518521</v>
      </c>
      <c r="V1097">
        <f t="shared" si="140"/>
        <v>2013</v>
      </c>
      <c r="W1097" t="str">
        <f t="shared" si="141"/>
        <v>video games</v>
      </c>
      <c r="X1097" t="str">
        <f t="shared" si="142"/>
        <v>UnderFunded</v>
      </c>
      <c r="Y1097" s="12" t="b">
        <f t="shared" si="143"/>
        <v>0</v>
      </c>
    </row>
    <row r="1098" spans="1:25" ht="43.2" hidden="1">
      <c r="A1098">
        <v>1096</v>
      </c>
      <c r="B1098" s="1" t="s">
        <v>1097</v>
      </c>
      <c r="C1098" s="1" t="s">
        <v>5206</v>
      </c>
      <c r="D1098" s="21" t="b" cm="1">
        <f t="array" ref="D1098">IF(OR(ISNUMBER(SEARCH({" COMEDY "," fun "," laugh ","hilarious"}," "&amp;B1098:C1098&amp;" "))),"Comedy",IF(OR(ISNUMBER(SEARCH({" sad "," thriller "," crime"," murder "," dark "," revenge "}," "&amp;B1098:C1098&amp;" "))),"thriller",IF(OR(ISNUMBER(SEARCH({" strange "," evil "," horror "," dark "," strange"}," "&amp;B1098:C1098&amp;" "))),"horror",IF(OR(ISNUMBER(SEARCH({" food "," kitchen "," yummy "," gourmet "," dining","bbq"}," "&amp;B1098:C1098&amp;" "))),"food"))))</f>
        <v>0</v>
      </c>
      <c r="E1098" s="3">
        <v>12000</v>
      </c>
      <c r="F1098" s="4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136"/>
        <v>18</v>
      </c>
      <c r="Q1098">
        <f t="shared" si="137"/>
        <v>74.209999999999994</v>
      </c>
      <c r="R1098" t="s">
        <v>8331</v>
      </c>
      <c r="S1098" t="s">
        <v>8332</v>
      </c>
      <c r="T1098" s="13">
        <f t="shared" si="138"/>
        <v>41885.51798611111</v>
      </c>
      <c r="U1098" s="13">
        <f t="shared" si="139"/>
        <v>41916.145833333336</v>
      </c>
      <c r="V1098">
        <f t="shared" si="140"/>
        <v>2014</v>
      </c>
      <c r="W1098" t="str">
        <f t="shared" si="141"/>
        <v>video games</v>
      </c>
      <c r="X1098" t="str">
        <f t="shared" si="142"/>
        <v>UnderFunded</v>
      </c>
      <c r="Y1098" s="12" t="b">
        <f t="shared" si="143"/>
        <v>0</v>
      </c>
    </row>
    <row r="1099" spans="1:25" ht="43.2" hidden="1">
      <c r="A1099">
        <v>1097</v>
      </c>
      <c r="B1099" s="1" t="s">
        <v>1098</v>
      </c>
      <c r="C1099" s="1" t="s">
        <v>5207</v>
      </c>
      <c r="D1099" s="21" t="b" cm="1">
        <f t="array" ref="D1099">IF(OR(ISNUMBER(SEARCH({" COMEDY "," fun "," laugh ","hilarious"}," "&amp;B1099:C1099&amp;" "))),"Comedy",IF(OR(ISNUMBER(SEARCH({" sad "," thriller "," crime"," murder "," dark "," revenge "}," "&amp;B1099:C1099&amp;" "))),"thriller",IF(OR(ISNUMBER(SEARCH({" strange "," evil "," horror "," dark "," strange"}," "&amp;B1099:C1099&amp;" "))),"horror",IF(OR(ISNUMBER(SEARCH({" food "," kitchen "," yummy "," gourmet "," dining","bbq"}," "&amp;B1099:C1099&amp;" "))),"food"))))</f>
        <v>0</v>
      </c>
      <c r="E1099" s="3">
        <v>100000</v>
      </c>
      <c r="F1099" s="4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136"/>
        <v>0</v>
      </c>
      <c r="Q1099">
        <f t="shared" si="137"/>
        <v>6.71</v>
      </c>
      <c r="R1099" t="s">
        <v>8331</v>
      </c>
      <c r="S1099" t="s">
        <v>8332</v>
      </c>
      <c r="T1099" s="13">
        <f t="shared" si="138"/>
        <v>41660.792557870373</v>
      </c>
      <c r="U1099" s="13">
        <f t="shared" si="139"/>
        <v>41700.792557870373</v>
      </c>
      <c r="V1099">
        <f t="shared" si="140"/>
        <v>2014</v>
      </c>
      <c r="W1099" t="str">
        <f t="shared" si="141"/>
        <v>video games</v>
      </c>
      <c r="X1099" t="str">
        <f t="shared" si="142"/>
        <v>UnderFunded</v>
      </c>
      <c r="Y1099" s="12" t="b">
        <f t="shared" si="143"/>
        <v>0</v>
      </c>
    </row>
    <row r="1100" spans="1:25" ht="28.8" hidden="1">
      <c r="A1100">
        <v>1098</v>
      </c>
      <c r="B1100" s="1" t="s">
        <v>1099</v>
      </c>
      <c r="C1100" s="1" t="s">
        <v>5208</v>
      </c>
      <c r="D1100" s="21" t="b" cm="1">
        <f t="array" ref="D1100">IF(OR(ISNUMBER(SEARCH({" COMEDY "," fun "," laugh ","hilarious"}," "&amp;B1100:C1100&amp;" "))),"Comedy",IF(OR(ISNUMBER(SEARCH({" sad "," thriller "," crime"," murder "," dark "," revenge "}," "&amp;B1100:C1100&amp;" "))),"thriller",IF(OR(ISNUMBER(SEARCH({" strange "," evil "," horror "," dark "," strange"}," "&amp;B1100:C1100&amp;" "))),"horror",IF(OR(ISNUMBER(SEARCH({" food "," kitchen "," yummy "," gourmet "," dining","bbq"}," "&amp;B1100:C1100&amp;" "))),"food"))))</f>
        <v>0</v>
      </c>
      <c r="E1100" s="3">
        <v>25000</v>
      </c>
      <c r="F1100" s="4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136"/>
        <v>7</v>
      </c>
      <c r="Q1100">
        <f t="shared" si="137"/>
        <v>81.95</v>
      </c>
      <c r="R1100" t="s">
        <v>8331</v>
      </c>
      <c r="S1100" t="s">
        <v>8332</v>
      </c>
      <c r="T1100" s="13">
        <f t="shared" si="138"/>
        <v>41712.762673611112</v>
      </c>
      <c r="U1100" s="13">
        <f t="shared" si="139"/>
        <v>41742.762673611112</v>
      </c>
      <c r="V1100">
        <f t="shared" si="140"/>
        <v>2014</v>
      </c>
      <c r="W1100" t="str">
        <f t="shared" si="141"/>
        <v>video games</v>
      </c>
      <c r="X1100" t="str">
        <f t="shared" si="142"/>
        <v>UnderFunded</v>
      </c>
      <c r="Y1100" s="12" t="b">
        <f t="shared" si="143"/>
        <v>0</v>
      </c>
    </row>
    <row r="1101" spans="1:25" ht="57.6" hidden="1">
      <c r="A1101">
        <v>1099</v>
      </c>
      <c r="B1101" s="1" t="s">
        <v>1100</v>
      </c>
      <c r="C1101" s="1" t="s">
        <v>5209</v>
      </c>
      <c r="D1101" s="21" t="b" cm="1">
        <f t="array" ref="D1101">IF(OR(ISNUMBER(SEARCH({" COMEDY "," fun "," laugh ","hilarious"}," "&amp;B1101:C1101&amp;" "))),"Comedy",IF(OR(ISNUMBER(SEARCH({" sad "," thriller "," crime"," murder "," dark "," revenge "}," "&amp;B1101:C1101&amp;" "))),"thriller",IF(OR(ISNUMBER(SEARCH({" strange "," evil "," horror "," dark "," strange"}," "&amp;B1101:C1101&amp;" "))),"horror",IF(OR(ISNUMBER(SEARCH({" food "," kitchen "," yummy "," gourmet "," dining","bbq"}," "&amp;B1101:C1101&amp;" "))),"food"))))</f>
        <v>0</v>
      </c>
      <c r="E1101" s="3">
        <v>5000</v>
      </c>
      <c r="F1101" s="4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136"/>
        <v>1</v>
      </c>
      <c r="Q1101">
        <f t="shared" si="137"/>
        <v>25</v>
      </c>
      <c r="R1101" t="s">
        <v>8331</v>
      </c>
      <c r="S1101" t="s">
        <v>8332</v>
      </c>
      <c r="T1101" s="13">
        <f t="shared" si="138"/>
        <v>42107.836435185185</v>
      </c>
      <c r="U1101" s="13">
        <f t="shared" si="139"/>
        <v>42137.836435185185</v>
      </c>
      <c r="V1101">
        <f t="shared" si="140"/>
        <v>2015</v>
      </c>
      <c r="W1101" t="str">
        <f t="shared" si="141"/>
        <v>video games</v>
      </c>
      <c r="X1101" t="str">
        <f t="shared" si="142"/>
        <v>UnderFunded</v>
      </c>
      <c r="Y1101" s="12" t="b">
        <f t="shared" si="143"/>
        <v>0</v>
      </c>
    </row>
    <row r="1102" spans="1:25" ht="43.2" hidden="1">
      <c r="A1102">
        <v>1100</v>
      </c>
      <c r="B1102" s="1" t="s">
        <v>1101</v>
      </c>
      <c r="C1102" s="1" t="s">
        <v>5210</v>
      </c>
      <c r="D1102" s="21" t="b" cm="1">
        <f t="array" ref="D1102">IF(OR(ISNUMBER(SEARCH({" COMEDY "," fun "," laugh ","hilarious"}," "&amp;B1102:C1102&amp;" "))),"Comedy",IF(OR(ISNUMBER(SEARCH({" sad "," thriller "," crime"," murder "," dark "," revenge "}," "&amp;B1102:C1102&amp;" "))),"thriller",IF(OR(ISNUMBER(SEARCH({" strange "," evil "," horror "," dark "," strange"}," "&amp;B1102:C1102&amp;" "))),"horror",IF(OR(ISNUMBER(SEARCH({" food "," kitchen "," yummy "," gourmet "," dining","bbq"}," "&amp;B1102:C1102&amp;" "))),"food"))))</f>
        <v>0</v>
      </c>
      <c r="E1102" s="3">
        <v>4000</v>
      </c>
      <c r="F1102" s="4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136"/>
        <v>3</v>
      </c>
      <c r="Q1102">
        <f t="shared" si="137"/>
        <v>10</v>
      </c>
      <c r="R1102" t="s">
        <v>8331</v>
      </c>
      <c r="S1102" t="s">
        <v>8332</v>
      </c>
      <c r="T1102" s="13">
        <f t="shared" si="138"/>
        <v>42384.110775462963</v>
      </c>
      <c r="U1102" s="13">
        <f t="shared" si="139"/>
        <v>42414.110775462963</v>
      </c>
      <c r="V1102">
        <f t="shared" si="140"/>
        <v>2016</v>
      </c>
      <c r="W1102" t="str">
        <f t="shared" si="141"/>
        <v>video games</v>
      </c>
      <c r="X1102" t="str">
        <f t="shared" si="142"/>
        <v>UnderFunded</v>
      </c>
      <c r="Y1102" s="12" t="b">
        <f t="shared" si="143"/>
        <v>0</v>
      </c>
    </row>
    <row r="1103" spans="1:25" ht="28.8" hidden="1">
      <c r="A1103">
        <v>1101</v>
      </c>
      <c r="B1103" s="1" t="s">
        <v>1102</v>
      </c>
      <c r="C1103" s="1" t="s">
        <v>5211</v>
      </c>
      <c r="D1103" s="21" t="b" cm="1">
        <f t="array" ref="D1103">IF(OR(ISNUMBER(SEARCH({" COMEDY "," fun "," laugh ","hilarious"}," "&amp;B1103:C1103&amp;" "))),"Comedy",IF(OR(ISNUMBER(SEARCH({" sad "," thriller "," crime"," murder "," dark "," revenge "}," "&amp;B1103:C1103&amp;" "))),"thriller",IF(OR(ISNUMBER(SEARCH({" strange "," evil "," horror "," dark "," strange"}," "&amp;B1103:C1103&amp;" "))),"horror",IF(OR(ISNUMBER(SEARCH({" food "," kitchen "," yummy "," gourmet "," dining","bbq"}," "&amp;B1103:C1103&amp;" "))),"food"))))</f>
        <v>0</v>
      </c>
      <c r="E1103" s="3">
        <v>100000</v>
      </c>
      <c r="F1103" s="4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136"/>
        <v>0</v>
      </c>
      <c r="Q1103">
        <f t="shared" si="137"/>
        <v>6.83</v>
      </c>
      <c r="R1103" t="s">
        <v>8331</v>
      </c>
      <c r="S1103" t="s">
        <v>8332</v>
      </c>
      <c r="T1103" s="13">
        <f t="shared" si="138"/>
        <v>42538.77243055556</v>
      </c>
      <c r="U1103" s="13">
        <f t="shared" si="139"/>
        <v>42565.758333333331</v>
      </c>
      <c r="V1103">
        <f t="shared" si="140"/>
        <v>2016</v>
      </c>
      <c r="W1103" t="str">
        <f t="shared" si="141"/>
        <v>video games</v>
      </c>
      <c r="X1103" t="str">
        <f t="shared" si="142"/>
        <v>UnderFunded</v>
      </c>
      <c r="Y1103" s="12" t="b">
        <f t="shared" si="143"/>
        <v>0</v>
      </c>
    </row>
    <row r="1104" spans="1:25" ht="43.2" hidden="1">
      <c r="A1104">
        <v>1102</v>
      </c>
      <c r="B1104" s="1" t="s">
        <v>1103</v>
      </c>
      <c r="C1104" s="1" t="s">
        <v>5212</v>
      </c>
      <c r="D1104" s="21" t="b" cm="1">
        <f t="array" ref="D1104">IF(OR(ISNUMBER(SEARCH({" COMEDY "," fun "," laugh ","hilarious"}," "&amp;B1104:C1104&amp;" "))),"Comedy",IF(OR(ISNUMBER(SEARCH({" sad "," thriller "," crime"," murder "," dark "," revenge "}," "&amp;B1104:C1104&amp;" "))),"thriller",IF(OR(ISNUMBER(SEARCH({" strange "," evil "," horror "," dark "," strange"}," "&amp;B1104:C1104&amp;" "))),"horror",IF(OR(ISNUMBER(SEARCH({" food "," kitchen "," yummy "," gourmet "," dining","bbq"}," "&amp;B1104:C1104&amp;" "))),"food"))))</f>
        <v>0</v>
      </c>
      <c r="E1104" s="3">
        <v>8000</v>
      </c>
      <c r="F1104" s="4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136"/>
        <v>5</v>
      </c>
      <c r="Q1104">
        <f t="shared" si="137"/>
        <v>17.71</v>
      </c>
      <c r="R1104" t="s">
        <v>8331</v>
      </c>
      <c r="S1104" t="s">
        <v>8332</v>
      </c>
      <c r="T1104" s="13">
        <f t="shared" si="138"/>
        <v>41577.045428240745</v>
      </c>
      <c r="U1104" s="13">
        <f t="shared" si="139"/>
        <v>41617.249305555553</v>
      </c>
      <c r="V1104">
        <f t="shared" si="140"/>
        <v>2013</v>
      </c>
      <c r="W1104" t="str">
        <f t="shared" si="141"/>
        <v>video games</v>
      </c>
      <c r="X1104" t="str">
        <f t="shared" si="142"/>
        <v>UnderFunded</v>
      </c>
      <c r="Y1104" s="12" t="b">
        <f t="shared" si="143"/>
        <v>0</v>
      </c>
    </row>
    <row r="1105" spans="1:25" ht="43.2" hidden="1">
      <c r="A1105">
        <v>1103</v>
      </c>
      <c r="B1105" s="1" t="s">
        <v>1104</v>
      </c>
      <c r="C1105" s="1" t="s">
        <v>5213</v>
      </c>
      <c r="D1105" s="21" t="b" cm="1">
        <f t="array" ref="D1105">IF(OR(ISNUMBER(SEARCH({" COMEDY "," fun "," laugh ","hilarious"}," "&amp;B1105:C1105&amp;" "))),"Comedy",IF(OR(ISNUMBER(SEARCH({" sad "," thriller "," crime"," murder "," dark "," revenge "}," "&amp;B1105:C1105&amp;" "))),"thriller",IF(OR(ISNUMBER(SEARCH({" strange "," evil "," horror "," dark "," strange"}," "&amp;B1105:C1105&amp;" "))),"horror",IF(OR(ISNUMBER(SEARCH({" food "," kitchen "," yummy "," gourmet "," dining","bbq"}," "&amp;B1105:C1105&amp;" "))),"food"))))</f>
        <v>0</v>
      </c>
      <c r="E1105" s="3">
        <v>15000</v>
      </c>
      <c r="F1105" s="4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136"/>
        <v>2</v>
      </c>
      <c r="Q1105">
        <f t="shared" si="137"/>
        <v>16.2</v>
      </c>
      <c r="R1105" t="s">
        <v>8331</v>
      </c>
      <c r="S1105" t="s">
        <v>8332</v>
      </c>
      <c r="T1105" s="13">
        <f t="shared" si="138"/>
        <v>42479.22210648148</v>
      </c>
      <c r="U1105" s="13">
        <f t="shared" si="139"/>
        <v>42539.22210648148</v>
      </c>
      <c r="V1105">
        <f t="shared" si="140"/>
        <v>2016</v>
      </c>
      <c r="W1105" t="str">
        <f t="shared" si="141"/>
        <v>video games</v>
      </c>
      <c r="X1105" t="str">
        <f t="shared" si="142"/>
        <v>UnderFunded</v>
      </c>
      <c r="Y1105" s="12" t="b">
        <f t="shared" si="143"/>
        <v>0</v>
      </c>
    </row>
    <row r="1106" spans="1:25" ht="43.2" hidden="1">
      <c r="A1106">
        <v>1104</v>
      </c>
      <c r="B1106" s="1" t="s">
        <v>1105</v>
      </c>
      <c r="C1106" s="1" t="s">
        <v>5214</v>
      </c>
      <c r="D1106" s="21" t="str" cm="1">
        <f t="array" ref="D1106">IF(OR(ISNUMBER(SEARCH({" COMEDY "," fun "," laugh ","hilarious"}," "&amp;B1106:C1106&amp;" "))),"Comedy",IF(OR(ISNUMBER(SEARCH({" sad "," thriller "," crime"," murder "," dark "," revenge "}," "&amp;B1106:C1106&amp;" "))),"thriller",IF(OR(ISNUMBER(SEARCH({" strange "," evil "," horror "," dark "," strange"}," "&amp;B1106:C1106&amp;" "))),"horror",IF(OR(ISNUMBER(SEARCH({" food "," kitchen "," yummy "," gourmet "," dining","bbq"}," "&amp;B1106:C1106&amp;" "))),"food"))))</f>
        <v>Comedy</v>
      </c>
      <c r="E1106" s="3">
        <v>60000</v>
      </c>
      <c r="F1106" s="4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136"/>
        <v>5</v>
      </c>
      <c r="Q1106">
        <f t="shared" si="137"/>
        <v>80.3</v>
      </c>
      <c r="R1106" t="s">
        <v>8331</v>
      </c>
      <c r="S1106" t="s">
        <v>8332</v>
      </c>
      <c r="T1106" s="13">
        <f t="shared" si="138"/>
        <v>41771.40996527778</v>
      </c>
      <c r="U1106" s="13">
        <f t="shared" si="139"/>
        <v>41801.40996527778</v>
      </c>
      <c r="V1106">
        <f t="shared" si="140"/>
        <v>2014</v>
      </c>
      <c r="W1106" t="str">
        <f t="shared" si="141"/>
        <v>video games</v>
      </c>
      <c r="X1106" t="str">
        <f t="shared" si="142"/>
        <v>UnderFunded</v>
      </c>
      <c r="Y1106" s="12" t="b">
        <f t="shared" si="143"/>
        <v>0</v>
      </c>
    </row>
    <row r="1107" spans="1:25" ht="57.6" hidden="1">
      <c r="A1107">
        <v>1105</v>
      </c>
      <c r="B1107" s="1" t="s">
        <v>1106</v>
      </c>
      <c r="C1107" s="1" t="s">
        <v>5215</v>
      </c>
      <c r="D1107" s="21" t="b" cm="1">
        <f t="array" ref="D1107">IF(OR(ISNUMBER(SEARCH({" COMEDY "," fun "," laugh ","hilarious"}," "&amp;B1107:C1107&amp;" "))),"Comedy",IF(OR(ISNUMBER(SEARCH({" sad "," thriller "," crime"," murder "," dark "," revenge "}," "&amp;B1107:C1107&amp;" "))),"thriller",IF(OR(ISNUMBER(SEARCH({" strange "," evil "," horror "," dark "," strange"}," "&amp;B1107:C1107&amp;" "))),"horror",IF(OR(ISNUMBER(SEARCH({" food "," kitchen "," yummy "," gourmet "," dining","bbq"}," "&amp;B1107:C1107&amp;" "))),"food"))))</f>
        <v>0</v>
      </c>
      <c r="E1107" s="3">
        <v>900000</v>
      </c>
      <c r="F1107" s="4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136"/>
        <v>0</v>
      </c>
      <c r="Q1107">
        <f t="shared" si="137"/>
        <v>71.55</v>
      </c>
      <c r="R1107" t="s">
        <v>8331</v>
      </c>
      <c r="S1107" t="s">
        <v>8332</v>
      </c>
      <c r="T1107" s="13">
        <f t="shared" si="138"/>
        <v>41692.135729166665</v>
      </c>
      <c r="U1107" s="13">
        <f t="shared" si="139"/>
        <v>41722.0940625</v>
      </c>
      <c r="V1107">
        <f t="shared" si="140"/>
        <v>2014</v>
      </c>
      <c r="W1107" t="str">
        <f t="shared" si="141"/>
        <v>video games</v>
      </c>
      <c r="X1107" t="str">
        <f t="shared" si="142"/>
        <v>UnderFunded</v>
      </c>
      <c r="Y1107" s="12" t="b">
        <f t="shared" si="143"/>
        <v>0</v>
      </c>
    </row>
    <row r="1108" spans="1:25" ht="43.2" hidden="1">
      <c r="A1108">
        <v>1106</v>
      </c>
      <c r="B1108" s="1" t="s">
        <v>1107</v>
      </c>
      <c r="C1108" s="1" t="s">
        <v>5216</v>
      </c>
      <c r="D1108" s="21" t="b" cm="1">
        <f t="array" ref="D1108">IF(OR(ISNUMBER(SEARCH({" COMEDY "," fun "," laugh ","hilarious"}," "&amp;B1108:C1108&amp;" "))),"Comedy",IF(OR(ISNUMBER(SEARCH({" sad "," thriller "," crime"," murder "," dark "," revenge "}," "&amp;B1108:C1108&amp;" "))),"thriller",IF(OR(ISNUMBER(SEARCH({" strange "," evil "," horror "," dark "," strange"}," "&amp;B1108:C1108&amp;" "))),"horror",IF(OR(ISNUMBER(SEARCH({" food "," kitchen "," yummy "," gourmet "," dining","bbq"}," "&amp;B1108:C1108&amp;" "))),"food"))))</f>
        <v>0</v>
      </c>
      <c r="E1108" s="3">
        <v>400</v>
      </c>
      <c r="F1108" s="4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136"/>
        <v>41</v>
      </c>
      <c r="Q1108">
        <f t="shared" si="137"/>
        <v>23.57</v>
      </c>
      <c r="R1108" t="s">
        <v>8331</v>
      </c>
      <c r="S1108" t="s">
        <v>8332</v>
      </c>
      <c r="T1108" s="13">
        <f t="shared" si="138"/>
        <v>40973.740451388891</v>
      </c>
      <c r="U1108" s="13">
        <f t="shared" si="139"/>
        <v>41003.698784722219</v>
      </c>
      <c r="V1108">
        <f t="shared" si="140"/>
        <v>2012</v>
      </c>
      <c r="W1108" t="str">
        <f t="shared" si="141"/>
        <v>video games</v>
      </c>
      <c r="X1108" t="str">
        <f t="shared" si="142"/>
        <v>UnderFunded</v>
      </c>
      <c r="Y1108" s="12" t="b">
        <f t="shared" si="143"/>
        <v>0</v>
      </c>
    </row>
    <row r="1109" spans="1:25" ht="57.6" hidden="1">
      <c r="A1109">
        <v>1107</v>
      </c>
      <c r="B1109" s="1" t="s">
        <v>1108</v>
      </c>
      <c r="C1109" s="1" t="s">
        <v>5217</v>
      </c>
      <c r="D1109" s="21" t="b" cm="1">
        <f t="array" ref="D1109">IF(OR(ISNUMBER(SEARCH({" COMEDY "," fun "," laugh ","hilarious"}," "&amp;B1109:C1109&amp;" "))),"Comedy",IF(OR(ISNUMBER(SEARCH({" sad "," thriller "," crime"," murder "," dark "," revenge "}," "&amp;B1109:C1109&amp;" "))),"thriller",IF(OR(ISNUMBER(SEARCH({" strange "," evil "," horror "," dark "," strange"}," "&amp;B1109:C1109&amp;" "))),"horror",IF(OR(ISNUMBER(SEARCH({" food "," kitchen "," yummy "," gourmet "," dining","bbq"}," "&amp;B1109:C1109&amp;" "))),"food"))))</f>
        <v>0</v>
      </c>
      <c r="E1109" s="3">
        <v>10000</v>
      </c>
      <c r="F1109" s="4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136"/>
        <v>0</v>
      </c>
      <c r="Q1109">
        <f t="shared" si="137"/>
        <v>0</v>
      </c>
      <c r="R1109" t="s">
        <v>8331</v>
      </c>
      <c r="S1109" t="s">
        <v>8332</v>
      </c>
      <c r="T1109" s="13">
        <f t="shared" si="138"/>
        <v>41813.861388888887</v>
      </c>
      <c r="U1109" s="13">
        <f t="shared" si="139"/>
        <v>41843.861388888887</v>
      </c>
      <c r="V1109">
        <f t="shared" si="140"/>
        <v>2014</v>
      </c>
      <c r="W1109" t="str">
        <f t="shared" si="141"/>
        <v>video games</v>
      </c>
      <c r="X1109" t="str">
        <f t="shared" si="142"/>
        <v>UnderFunded</v>
      </c>
      <c r="Y1109" s="12" t="b">
        <f t="shared" si="143"/>
        <v>0</v>
      </c>
    </row>
    <row r="1110" spans="1:25" ht="57.6" hidden="1">
      <c r="A1110">
        <v>1108</v>
      </c>
      <c r="B1110" s="1" t="s">
        <v>1109</v>
      </c>
      <c r="C1110" s="1" t="s">
        <v>5218</v>
      </c>
      <c r="D1110" s="21" t="b" cm="1">
        <f t="array" ref="D1110">IF(OR(ISNUMBER(SEARCH({" COMEDY "," fun "," laugh ","hilarious"}," "&amp;B1110:C1110&amp;" "))),"Comedy",IF(OR(ISNUMBER(SEARCH({" sad "," thriller "," crime"," murder "," dark "," revenge "}," "&amp;B1110:C1110&amp;" "))),"thriller",IF(OR(ISNUMBER(SEARCH({" strange "," evil "," horror "," dark "," strange"}," "&amp;B1110:C1110&amp;" "))),"horror",IF(OR(ISNUMBER(SEARCH({" food "," kitchen "," yummy "," gourmet "," dining","bbq"}," "&amp;B1110:C1110&amp;" "))),"food"))))</f>
        <v>0</v>
      </c>
      <c r="E1110" s="3">
        <v>25000</v>
      </c>
      <c r="F1110" s="4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136"/>
        <v>3</v>
      </c>
      <c r="Q1110">
        <f t="shared" si="137"/>
        <v>34.880000000000003</v>
      </c>
      <c r="R1110" t="s">
        <v>8331</v>
      </c>
      <c r="S1110" t="s">
        <v>8332</v>
      </c>
      <c r="T1110" s="13">
        <f t="shared" si="138"/>
        <v>40952.636979166666</v>
      </c>
      <c r="U1110" s="13">
        <f t="shared" si="139"/>
        <v>41012.595312500001</v>
      </c>
      <c r="V1110">
        <f t="shared" si="140"/>
        <v>2012</v>
      </c>
      <c r="W1110" t="str">
        <f t="shared" si="141"/>
        <v>video games</v>
      </c>
      <c r="X1110" t="str">
        <f t="shared" si="142"/>
        <v>UnderFunded</v>
      </c>
      <c r="Y1110" s="12" t="b">
        <f t="shared" si="143"/>
        <v>0</v>
      </c>
    </row>
    <row r="1111" spans="1:25" ht="43.2" hidden="1">
      <c r="A1111">
        <v>1109</v>
      </c>
      <c r="B1111" s="1" t="s">
        <v>1110</v>
      </c>
      <c r="C1111" s="1" t="s">
        <v>5219</v>
      </c>
      <c r="D1111" s="21" t="b" cm="1">
        <f t="array" ref="D1111">IF(OR(ISNUMBER(SEARCH({" COMEDY "," fun "," laugh ","hilarious"}," "&amp;B1111:C1111&amp;" "))),"Comedy",IF(OR(ISNUMBER(SEARCH({" sad "," thriller "," crime"," murder "," dark "," revenge "}," "&amp;B1111:C1111&amp;" "))),"thriller",IF(OR(ISNUMBER(SEARCH({" strange "," evil "," horror "," dark "," strange"}," "&amp;B1111:C1111&amp;" "))),"horror",IF(OR(ISNUMBER(SEARCH({" food "," kitchen "," yummy "," gourmet "," dining","bbq"}," "&amp;B1111:C1111&amp;" "))),"food"))))</f>
        <v>0</v>
      </c>
      <c r="E1111" s="3">
        <v>10000</v>
      </c>
      <c r="F1111" s="4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136"/>
        <v>0</v>
      </c>
      <c r="Q1111">
        <f t="shared" si="137"/>
        <v>15</v>
      </c>
      <c r="R1111" t="s">
        <v>8331</v>
      </c>
      <c r="S1111" t="s">
        <v>8332</v>
      </c>
      <c r="T1111" s="13">
        <f t="shared" si="138"/>
        <v>42662.752199074079</v>
      </c>
      <c r="U1111" s="13">
        <f t="shared" si="139"/>
        <v>42692.793865740736</v>
      </c>
      <c r="V1111">
        <f t="shared" si="140"/>
        <v>2016</v>
      </c>
      <c r="W1111" t="str">
        <f t="shared" si="141"/>
        <v>video games</v>
      </c>
      <c r="X1111" t="str">
        <f t="shared" si="142"/>
        <v>UnderFunded</v>
      </c>
      <c r="Y1111" s="12" t="b">
        <f t="shared" si="143"/>
        <v>0</v>
      </c>
    </row>
    <row r="1112" spans="1:25" ht="43.2" hidden="1">
      <c r="A1112">
        <v>1110</v>
      </c>
      <c r="B1112" s="1" t="s">
        <v>1111</v>
      </c>
      <c r="C1112" s="1" t="s">
        <v>5220</v>
      </c>
      <c r="D1112" s="21" t="b" cm="1">
        <f t="array" ref="D1112">IF(OR(ISNUMBER(SEARCH({" COMEDY "," fun "," laugh ","hilarious"}," "&amp;B1112:C1112&amp;" "))),"Comedy",IF(OR(ISNUMBER(SEARCH({" sad "," thriller "," crime"," murder "," dark "," revenge "}," "&amp;B1112:C1112&amp;" "))),"thriller",IF(OR(ISNUMBER(SEARCH({" strange "," evil "," horror "," dark "," strange"}," "&amp;B1112:C1112&amp;" "))),"horror",IF(OR(ISNUMBER(SEARCH({" food "," kitchen "," yummy "," gourmet "," dining","bbq"}," "&amp;B1112:C1112&amp;" "))),"food"))))</f>
        <v>0</v>
      </c>
      <c r="E1112" s="3">
        <v>50000</v>
      </c>
      <c r="F1112" s="4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136"/>
        <v>1</v>
      </c>
      <c r="Q1112">
        <f t="shared" si="137"/>
        <v>23.18</v>
      </c>
      <c r="R1112" t="s">
        <v>8331</v>
      </c>
      <c r="S1112" t="s">
        <v>8332</v>
      </c>
      <c r="T1112" s="13">
        <f t="shared" si="138"/>
        <v>41220.933124999996</v>
      </c>
      <c r="U1112" s="13">
        <f t="shared" si="139"/>
        <v>41250.933124999996</v>
      </c>
      <c r="V1112">
        <f t="shared" si="140"/>
        <v>2012</v>
      </c>
      <c r="W1112" t="str">
        <f t="shared" si="141"/>
        <v>video games</v>
      </c>
      <c r="X1112" t="str">
        <f t="shared" si="142"/>
        <v>UnderFunded</v>
      </c>
      <c r="Y1112" s="12" t="b">
        <f t="shared" si="143"/>
        <v>0</v>
      </c>
    </row>
    <row r="1113" spans="1:25" ht="43.2" hidden="1">
      <c r="A1113">
        <v>1111</v>
      </c>
      <c r="B1113" s="1" t="s">
        <v>1112</v>
      </c>
      <c r="C1113" s="1" t="s">
        <v>5221</v>
      </c>
      <c r="D1113" s="21" t="b" cm="1">
        <f t="array" ref="D1113">IF(OR(ISNUMBER(SEARCH({" COMEDY "," fun "," laugh ","hilarious"}," "&amp;B1113:C1113&amp;" "))),"Comedy",IF(OR(ISNUMBER(SEARCH({" sad "," thriller "," crime"," murder "," dark "," revenge "}," "&amp;B1113:C1113&amp;" "))),"thriller",IF(OR(ISNUMBER(SEARCH({" strange "," evil "," horror "," dark "," strange"}," "&amp;B1113:C1113&amp;" "))),"horror",IF(OR(ISNUMBER(SEARCH({" food "," kitchen "," yummy "," gourmet "," dining","bbq"}," "&amp;B1113:C1113&amp;" "))),"food"))))</f>
        <v>0</v>
      </c>
      <c r="E1113" s="3">
        <v>2500</v>
      </c>
      <c r="F1113" s="4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136"/>
        <v>0</v>
      </c>
      <c r="Q1113">
        <f t="shared" si="137"/>
        <v>1</v>
      </c>
      <c r="R1113" t="s">
        <v>8331</v>
      </c>
      <c r="S1113" t="s">
        <v>8332</v>
      </c>
      <c r="T1113" s="13">
        <f t="shared" si="138"/>
        <v>42347.203587962969</v>
      </c>
      <c r="U1113" s="13">
        <f t="shared" si="139"/>
        <v>42377.203587962969</v>
      </c>
      <c r="V1113">
        <f t="shared" si="140"/>
        <v>2015</v>
      </c>
      <c r="W1113" t="str">
        <f t="shared" si="141"/>
        <v>video games</v>
      </c>
      <c r="X1113" t="str">
        <f t="shared" si="142"/>
        <v>UnderFunded</v>
      </c>
      <c r="Y1113" s="12" t="b">
        <f t="shared" si="143"/>
        <v>0</v>
      </c>
    </row>
    <row r="1114" spans="1:25" ht="43.2" hidden="1">
      <c r="A1114">
        <v>1112</v>
      </c>
      <c r="B1114" s="1" t="s">
        <v>1113</v>
      </c>
      <c r="C1114" s="1" t="s">
        <v>5222</v>
      </c>
      <c r="D1114" s="21" t="b" cm="1">
        <f t="array" ref="D1114">IF(OR(ISNUMBER(SEARCH({" COMEDY "," fun "," laugh ","hilarious"}," "&amp;B1114:C1114&amp;" "))),"Comedy",IF(OR(ISNUMBER(SEARCH({" sad "," thriller "," crime"," murder "," dark "," revenge "}," "&amp;B1114:C1114&amp;" "))),"thriller",IF(OR(ISNUMBER(SEARCH({" strange "," evil "," horror "," dark "," strange"}," "&amp;B1114:C1114&amp;" "))),"horror",IF(OR(ISNUMBER(SEARCH({" food "," kitchen "," yummy "," gourmet "," dining","bbq"}," "&amp;B1114:C1114&amp;" "))),"food"))))</f>
        <v>0</v>
      </c>
      <c r="E1114" s="3">
        <v>88000</v>
      </c>
      <c r="F1114" s="4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136"/>
        <v>36</v>
      </c>
      <c r="Q1114">
        <f t="shared" si="137"/>
        <v>100.23</v>
      </c>
      <c r="R1114" t="s">
        <v>8331</v>
      </c>
      <c r="S1114" t="s">
        <v>8332</v>
      </c>
      <c r="T1114" s="13">
        <f t="shared" si="138"/>
        <v>41963.759386574078</v>
      </c>
      <c r="U1114" s="13">
        <f t="shared" si="139"/>
        <v>42023.354166666672</v>
      </c>
      <c r="V1114">
        <f t="shared" si="140"/>
        <v>2014</v>
      </c>
      <c r="W1114" t="str">
        <f t="shared" si="141"/>
        <v>video games</v>
      </c>
      <c r="X1114" t="str">
        <f t="shared" si="142"/>
        <v>UnderFunded</v>
      </c>
      <c r="Y1114" s="12" t="b">
        <f t="shared" si="143"/>
        <v>0</v>
      </c>
    </row>
    <row r="1115" spans="1:25" ht="43.2" hidden="1">
      <c r="A1115">
        <v>1113</v>
      </c>
      <c r="B1115" s="1" t="s">
        <v>1114</v>
      </c>
      <c r="C1115" s="1" t="s">
        <v>5223</v>
      </c>
      <c r="D1115" s="21" t="b" cm="1">
        <f t="array" ref="D1115">IF(OR(ISNUMBER(SEARCH({" COMEDY "," fun "," laugh ","hilarious"}," "&amp;B1115:C1115&amp;" "))),"Comedy",IF(OR(ISNUMBER(SEARCH({" sad "," thriller "," crime"," murder "," dark "," revenge "}," "&amp;B1115:C1115&amp;" "))),"thriller",IF(OR(ISNUMBER(SEARCH({" strange "," evil "," horror "," dark "," strange"}," "&amp;B1115:C1115&amp;" "))),"horror",IF(OR(ISNUMBER(SEARCH({" food "," kitchen "," yummy "," gourmet "," dining","bbq"}," "&amp;B1115:C1115&amp;" "))),"food"))))</f>
        <v>0</v>
      </c>
      <c r="E1115" s="3">
        <v>1000</v>
      </c>
      <c r="F1115" s="4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136"/>
        <v>1</v>
      </c>
      <c r="Q1115">
        <f t="shared" si="137"/>
        <v>5</v>
      </c>
      <c r="R1115" t="s">
        <v>8331</v>
      </c>
      <c r="S1115" t="s">
        <v>8332</v>
      </c>
      <c r="T1115" s="13">
        <f t="shared" si="138"/>
        <v>41835.977083333331</v>
      </c>
      <c r="U1115" s="13">
        <f t="shared" si="139"/>
        <v>41865.977083333331</v>
      </c>
      <c r="V1115">
        <f t="shared" si="140"/>
        <v>2014</v>
      </c>
      <c r="W1115" t="str">
        <f t="shared" si="141"/>
        <v>video games</v>
      </c>
      <c r="X1115" t="str">
        <f t="shared" si="142"/>
        <v>UnderFunded</v>
      </c>
      <c r="Y1115" s="12" t="b">
        <f t="shared" si="143"/>
        <v>0</v>
      </c>
    </row>
    <row r="1116" spans="1:25" ht="43.2" hidden="1">
      <c r="A1116">
        <v>1114</v>
      </c>
      <c r="B1116" s="1" t="s">
        <v>1115</v>
      </c>
      <c r="C1116" s="1" t="s">
        <v>5224</v>
      </c>
      <c r="D1116" s="21" t="b" cm="1">
        <f t="array" ref="D1116">IF(OR(ISNUMBER(SEARCH({" COMEDY "," fun "," laugh ","hilarious"}," "&amp;B1116:C1116&amp;" "))),"Comedy",IF(OR(ISNUMBER(SEARCH({" sad "," thriller "," crime"," murder "," dark "," revenge "}," "&amp;B1116:C1116&amp;" "))),"thriller",IF(OR(ISNUMBER(SEARCH({" strange "," evil "," horror "," dark "," strange"}," "&amp;B1116:C1116&amp;" "))),"horror",IF(OR(ISNUMBER(SEARCH({" food "," kitchen "," yummy "," gourmet "," dining","bbq"}," "&amp;B1116:C1116&amp;" "))),"food"))))</f>
        <v>0</v>
      </c>
      <c r="E1116" s="3">
        <v>6000</v>
      </c>
      <c r="F1116" s="4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136"/>
        <v>0</v>
      </c>
      <c r="Q1116">
        <f t="shared" si="137"/>
        <v>3.33</v>
      </c>
      <c r="R1116" t="s">
        <v>8331</v>
      </c>
      <c r="S1116" t="s">
        <v>8332</v>
      </c>
      <c r="T1116" s="13">
        <f t="shared" si="138"/>
        <v>41526.345914351856</v>
      </c>
      <c r="U1116" s="13">
        <f t="shared" si="139"/>
        <v>41556.345914351856</v>
      </c>
      <c r="V1116">
        <f t="shared" si="140"/>
        <v>2013</v>
      </c>
      <c r="W1116" t="str">
        <f t="shared" si="141"/>
        <v>video games</v>
      </c>
      <c r="X1116" t="str">
        <f t="shared" si="142"/>
        <v>UnderFunded</v>
      </c>
      <c r="Y1116" s="12" t="b">
        <f t="shared" si="143"/>
        <v>0</v>
      </c>
    </row>
    <row r="1117" spans="1:25" ht="43.2" hidden="1">
      <c r="A1117">
        <v>1115</v>
      </c>
      <c r="B1117" s="1" t="s">
        <v>1116</v>
      </c>
      <c r="C1117" s="1" t="s">
        <v>5225</v>
      </c>
      <c r="D1117" s="21" t="b" cm="1">
        <f t="array" ref="D1117">IF(OR(ISNUMBER(SEARCH({" COMEDY "," fun "," laugh ","hilarious"}," "&amp;B1117:C1117&amp;" "))),"Comedy",IF(OR(ISNUMBER(SEARCH({" sad "," thriller "," crime"," murder "," dark "," revenge "}," "&amp;B1117:C1117&amp;" "))),"thriller",IF(OR(ISNUMBER(SEARCH({" strange "," evil "," horror "," dark "," strange"}," "&amp;B1117:C1117&amp;" "))),"horror",IF(OR(ISNUMBER(SEARCH({" food "," kitchen "," yummy "," gourmet "," dining","bbq"}," "&amp;B1117:C1117&amp;" "))),"food"))))</f>
        <v>0</v>
      </c>
      <c r="E1117" s="3">
        <v>40000</v>
      </c>
      <c r="F1117" s="4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136"/>
        <v>0</v>
      </c>
      <c r="Q1117">
        <f t="shared" si="137"/>
        <v>13.25</v>
      </c>
      <c r="R1117" t="s">
        <v>8331</v>
      </c>
      <c r="S1117" t="s">
        <v>8332</v>
      </c>
      <c r="T1117" s="13">
        <f t="shared" si="138"/>
        <v>42429.695543981477</v>
      </c>
      <c r="U1117" s="13">
        <f t="shared" si="139"/>
        <v>42459.653877314813</v>
      </c>
      <c r="V1117">
        <f t="shared" si="140"/>
        <v>2016</v>
      </c>
      <c r="W1117" t="str">
        <f t="shared" si="141"/>
        <v>video games</v>
      </c>
      <c r="X1117" t="str">
        <f t="shared" si="142"/>
        <v>UnderFunded</v>
      </c>
      <c r="Y1117" s="12" t="b">
        <f t="shared" si="143"/>
        <v>0</v>
      </c>
    </row>
    <row r="1118" spans="1:25" ht="43.2" hidden="1">
      <c r="A1118">
        <v>1116</v>
      </c>
      <c r="B1118" s="1" t="s">
        <v>1117</v>
      </c>
      <c r="C1118" s="1" t="s">
        <v>5226</v>
      </c>
      <c r="D1118" s="21" t="b" cm="1">
        <f t="array" ref="D1118">IF(OR(ISNUMBER(SEARCH({" COMEDY "," fun "," laugh ","hilarious"}," "&amp;B1118:C1118&amp;" "))),"Comedy",IF(OR(ISNUMBER(SEARCH({" sad "," thriller "," crime"," murder "," dark "," revenge "}," "&amp;B1118:C1118&amp;" "))),"thriller",IF(OR(ISNUMBER(SEARCH({" strange "," evil "," horror "," dark "," strange"}," "&amp;B1118:C1118&amp;" "))),"horror",IF(OR(ISNUMBER(SEARCH({" food "," kitchen "," yummy "," gourmet "," dining","bbq"}," "&amp;B1118:C1118&amp;" "))),"food"))))</f>
        <v>0</v>
      </c>
      <c r="E1118" s="3">
        <v>500000</v>
      </c>
      <c r="F1118" s="4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136"/>
        <v>0</v>
      </c>
      <c r="Q1118">
        <f t="shared" si="137"/>
        <v>17.850000000000001</v>
      </c>
      <c r="R1118" t="s">
        <v>8331</v>
      </c>
      <c r="S1118" t="s">
        <v>8332</v>
      </c>
      <c r="T1118" s="13">
        <f t="shared" si="138"/>
        <v>41009.847314814811</v>
      </c>
      <c r="U1118" s="13">
        <f t="shared" si="139"/>
        <v>41069.847314814811</v>
      </c>
      <c r="V1118">
        <f t="shared" si="140"/>
        <v>2012</v>
      </c>
      <c r="W1118" t="str">
        <f t="shared" si="141"/>
        <v>video games</v>
      </c>
      <c r="X1118" t="str">
        <f t="shared" si="142"/>
        <v>UnderFunded</v>
      </c>
      <c r="Y1118" s="12" t="b">
        <f t="shared" si="143"/>
        <v>0</v>
      </c>
    </row>
    <row r="1119" spans="1:25" ht="43.2" hidden="1">
      <c r="A1119">
        <v>1117</v>
      </c>
      <c r="B1119" s="1" t="s">
        <v>1118</v>
      </c>
      <c r="C1119" s="1" t="s">
        <v>5227</v>
      </c>
      <c r="D1119" s="21" t="b" cm="1">
        <f t="array" ref="D1119">IF(OR(ISNUMBER(SEARCH({" COMEDY "," fun "," laugh ","hilarious"}," "&amp;B1119:C1119&amp;" "))),"Comedy",IF(OR(ISNUMBER(SEARCH({" sad "," thriller "," crime"," murder "," dark "," revenge "}," "&amp;B1119:C1119&amp;" "))),"thriller",IF(OR(ISNUMBER(SEARCH({" strange "," evil "," horror "," dark "," strange"}," "&amp;B1119:C1119&amp;" "))),"horror",IF(OR(ISNUMBER(SEARCH({" food "," kitchen "," yummy "," gourmet "," dining","bbq"}," "&amp;B1119:C1119&amp;" "))),"food"))))</f>
        <v>0</v>
      </c>
      <c r="E1119" s="3">
        <v>1000</v>
      </c>
      <c r="F1119" s="4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136"/>
        <v>8</v>
      </c>
      <c r="Q1119">
        <f t="shared" si="137"/>
        <v>10.38</v>
      </c>
      <c r="R1119" t="s">
        <v>8331</v>
      </c>
      <c r="S1119" t="s">
        <v>8332</v>
      </c>
      <c r="T1119" s="13">
        <f t="shared" si="138"/>
        <v>42333.598530092597</v>
      </c>
      <c r="U1119" s="13">
        <f t="shared" si="139"/>
        <v>42363.598530092597</v>
      </c>
      <c r="V1119">
        <f t="shared" si="140"/>
        <v>2015</v>
      </c>
      <c r="W1119" t="str">
        <f t="shared" si="141"/>
        <v>video games</v>
      </c>
      <c r="X1119" t="str">
        <f t="shared" si="142"/>
        <v>UnderFunded</v>
      </c>
      <c r="Y1119" s="12" t="b">
        <f t="shared" si="143"/>
        <v>0</v>
      </c>
    </row>
    <row r="1120" spans="1:25" ht="43.2" hidden="1">
      <c r="A1120">
        <v>1118</v>
      </c>
      <c r="B1120" s="1" t="s">
        <v>1119</v>
      </c>
      <c r="C1120" s="1" t="s">
        <v>5228</v>
      </c>
      <c r="D1120" s="21" t="b" cm="1">
        <f t="array" ref="D1120">IF(OR(ISNUMBER(SEARCH({" COMEDY "," fun "," laugh ","hilarious"}," "&amp;B1120:C1120&amp;" "))),"Comedy",IF(OR(ISNUMBER(SEARCH({" sad "," thriller "," crime"," murder "," dark "," revenge "}," "&amp;B1120:C1120&amp;" "))),"thriller",IF(OR(ISNUMBER(SEARCH({" strange "," evil "," horror "," dark "," strange"}," "&amp;B1120:C1120&amp;" "))),"horror",IF(OR(ISNUMBER(SEARCH({" food "," kitchen "," yummy "," gourmet "," dining","bbq"}," "&amp;B1120:C1120&amp;" "))),"food"))))</f>
        <v>0</v>
      </c>
      <c r="E1120" s="3">
        <v>4500</v>
      </c>
      <c r="F1120" s="4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136"/>
        <v>2</v>
      </c>
      <c r="Q1120">
        <f t="shared" si="137"/>
        <v>36.33</v>
      </c>
      <c r="R1120" t="s">
        <v>8331</v>
      </c>
      <c r="S1120" t="s">
        <v>8332</v>
      </c>
      <c r="T1120" s="13">
        <f t="shared" si="138"/>
        <v>41704.16642361111</v>
      </c>
      <c r="U1120" s="13">
        <f t="shared" si="139"/>
        <v>41734.124756944446</v>
      </c>
      <c r="V1120">
        <f t="shared" si="140"/>
        <v>2014</v>
      </c>
      <c r="W1120" t="str">
        <f t="shared" si="141"/>
        <v>video games</v>
      </c>
      <c r="X1120" t="str">
        <f t="shared" si="142"/>
        <v>UnderFunded</v>
      </c>
      <c r="Y1120" s="12" t="b">
        <f t="shared" si="143"/>
        <v>0</v>
      </c>
    </row>
    <row r="1121" spans="1:25" ht="57.6" hidden="1">
      <c r="A1121">
        <v>1119</v>
      </c>
      <c r="B1121" s="1" t="s">
        <v>1120</v>
      </c>
      <c r="C1121" s="1" t="s">
        <v>5229</v>
      </c>
      <c r="D1121" s="21" t="b" cm="1">
        <f t="array" ref="D1121">IF(OR(ISNUMBER(SEARCH({" COMEDY "," fun "," laugh ","hilarious"}," "&amp;B1121:C1121&amp;" "))),"Comedy",IF(OR(ISNUMBER(SEARCH({" sad "," thriller "," crime"," murder "," dark "," revenge "}," "&amp;B1121:C1121&amp;" "))),"thriller",IF(OR(ISNUMBER(SEARCH({" strange "," evil "," horror "," dark "," strange"}," "&amp;B1121:C1121&amp;" "))),"horror",IF(OR(ISNUMBER(SEARCH({" food "," kitchen "," yummy "," gourmet "," dining","bbq"}," "&amp;B1121:C1121&amp;" "))),"food"))))</f>
        <v>0</v>
      </c>
      <c r="E1121" s="3">
        <v>2100</v>
      </c>
      <c r="F1121" s="4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136"/>
        <v>0</v>
      </c>
      <c r="Q1121">
        <f t="shared" si="137"/>
        <v>5</v>
      </c>
      <c r="R1121" t="s">
        <v>8331</v>
      </c>
      <c r="S1121" t="s">
        <v>8332</v>
      </c>
      <c r="T1121" s="13">
        <f t="shared" si="138"/>
        <v>41722.792407407411</v>
      </c>
      <c r="U1121" s="13">
        <f t="shared" si="139"/>
        <v>41735.792407407411</v>
      </c>
      <c r="V1121">
        <f t="shared" si="140"/>
        <v>2014</v>
      </c>
      <c r="W1121" t="str">
        <f t="shared" si="141"/>
        <v>video games</v>
      </c>
      <c r="X1121" t="str">
        <f t="shared" si="142"/>
        <v>UnderFunded</v>
      </c>
      <c r="Y1121" s="12" t="b">
        <f t="shared" si="143"/>
        <v>0</v>
      </c>
    </row>
    <row r="1122" spans="1:25" ht="43.2" hidden="1">
      <c r="A1122">
        <v>1120</v>
      </c>
      <c r="B1122" s="1" t="s">
        <v>1121</v>
      </c>
      <c r="C1122" s="1" t="s">
        <v>5230</v>
      </c>
      <c r="D1122" s="21" t="b" cm="1">
        <f t="array" ref="D1122">IF(OR(ISNUMBER(SEARCH({" COMEDY "," fun "," laugh ","hilarious"}," "&amp;B1122:C1122&amp;" "))),"Comedy",IF(OR(ISNUMBER(SEARCH({" sad "," thriller "," crime"," murder "," dark "," revenge "}," "&amp;B1122:C1122&amp;" "))),"thriller",IF(OR(ISNUMBER(SEARCH({" strange "," evil "," horror "," dark "," strange"}," "&amp;B1122:C1122&amp;" "))),"horror",IF(OR(ISNUMBER(SEARCH({" food "," kitchen "," yummy "," gourmet "," dining","bbq"}," "&amp;B1122:C1122&amp;" "))),"food"))))</f>
        <v>0</v>
      </c>
      <c r="E1122" s="3">
        <v>25000</v>
      </c>
      <c r="F1122" s="4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136"/>
        <v>0</v>
      </c>
      <c r="Q1122">
        <f t="shared" si="137"/>
        <v>0</v>
      </c>
      <c r="R1122" t="s">
        <v>8331</v>
      </c>
      <c r="S1122" t="s">
        <v>8332</v>
      </c>
      <c r="T1122" s="13">
        <f t="shared" si="138"/>
        <v>40799.872685185182</v>
      </c>
      <c r="U1122" s="13">
        <f t="shared" si="139"/>
        <v>40844.872685185182</v>
      </c>
      <c r="V1122">
        <f t="shared" si="140"/>
        <v>2011</v>
      </c>
      <c r="W1122" t="str">
        <f t="shared" si="141"/>
        <v>video games</v>
      </c>
      <c r="X1122" t="str">
        <f t="shared" si="142"/>
        <v>UnderFunded</v>
      </c>
      <c r="Y1122" s="12" t="b">
        <f t="shared" si="143"/>
        <v>0</v>
      </c>
    </row>
    <row r="1123" spans="1:25" ht="43.2" hidden="1">
      <c r="A1123">
        <v>1121</v>
      </c>
      <c r="B1123" s="1" t="s">
        <v>1122</v>
      </c>
      <c r="C1123" s="1" t="s">
        <v>5231</v>
      </c>
      <c r="D1123" s="21" t="str" cm="1">
        <f t="array" ref="D1123">IF(OR(ISNUMBER(SEARCH({" COMEDY "," fun "," laugh ","hilarious"}," "&amp;B1123:C1123&amp;" "))),"Comedy",IF(OR(ISNUMBER(SEARCH({" sad "," thriller "," crime"," murder "," dark "," revenge "}," "&amp;B1123:C1123&amp;" "))),"thriller",IF(OR(ISNUMBER(SEARCH({" strange "," evil "," horror "," dark "," strange"}," "&amp;B1123:C1123&amp;" "))),"horror",IF(OR(ISNUMBER(SEARCH({" food "," kitchen "," yummy "," gourmet "," dining","bbq"}," "&amp;B1123:C1123&amp;" "))),"food"))))</f>
        <v>Comedy</v>
      </c>
      <c r="E1123" s="3">
        <v>250000</v>
      </c>
      <c r="F1123" s="4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136"/>
        <v>0</v>
      </c>
      <c r="Q1123">
        <f t="shared" si="137"/>
        <v>5.8</v>
      </c>
      <c r="R1123" t="s">
        <v>8331</v>
      </c>
      <c r="S1123" t="s">
        <v>8332</v>
      </c>
      <c r="T1123" s="13">
        <f t="shared" si="138"/>
        <v>42412.934212962966</v>
      </c>
      <c r="U1123" s="13">
        <f t="shared" si="139"/>
        <v>42442.892546296294</v>
      </c>
      <c r="V1123">
        <f t="shared" si="140"/>
        <v>2016</v>
      </c>
      <c r="W1123" t="str">
        <f t="shared" si="141"/>
        <v>video games</v>
      </c>
      <c r="X1123" t="str">
        <f t="shared" si="142"/>
        <v>UnderFunded</v>
      </c>
      <c r="Y1123" s="12" t="b">
        <f t="shared" si="143"/>
        <v>0</v>
      </c>
    </row>
    <row r="1124" spans="1:25" ht="57.6" hidden="1">
      <c r="A1124">
        <v>1122</v>
      </c>
      <c r="B1124" s="1" t="s">
        <v>1123</v>
      </c>
      <c r="C1124" s="1" t="s">
        <v>5232</v>
      </c>
      <c r="D1124" s="21" t="b" cm="1">
        <f t="array" ref="D1124">IF(OR(ISNUMBER(SEARCH({" COMEDY "," fun "," laugh ","hilarious"}," "&amp;B1124:C1124&amp;" "))),"Comedy",IF(OR(ISNUMBER(SEARCH({" sad "," thriller "," crime"," murder "," dark "," revenge "}," "&amp;B1124:C1124&amp;" "))),"thriller",IF(OR(ISNUMBER(SEARCH({" strange "," evil "," horror "," dark "," strange"}," "&amp;B1124:C1124&amp;" "))),"horror",IF(OR(ISNUMBER(SEARCH({" food "," kitchen "," yummy "," gourmet "," dining","bbq"}," "&amp;B1124:C1124&amp;" "))),"food"))))</f>
        <v>0</v>
      </c>
      <c r="E1124" s="3">
        <v>3200</v>
      </c>
      <c r="F1124" s="4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136"/>
        <v>0</v>
      </c>
      <c r="Q1124">
        <f t="shared" si="137"/>
        <v>0</v>
      </c>
      <c r="R1124" t="s">
        <v>8331</v>
      </c>
      <c r="S1124" t="s">
        <v>8332</v>
      </c>
      <c r="T1124" s="13">
        <f t="shared" si="138"/>
        <v>41410.703993055555</v>
      </c>
      <c r="U1124" s="13">
        <f t="shared" si="139"/>
        <v>41424.703993055555</v>
      </c>
      <c r="V1124">
        <f t="shared" si="140"/>
        <v>2013</v>
      </c>
      <c r="W1124" t="str">
        <f t="shared" si="141"/>
        <v>video games</v>
      </c>
      <c r="X1124" t="str">
        <f t="shared" si="142"/>
        <v>UnderFunded</v>
      </c>
      <c r="Y1124" s="12" t="b">
        <f t="shared" si="143"/>
        <v>0</v>
      </c>
    </row>
    <row r="1125" spans="1:25" ht="43.2" hidden="1">
      <c r="A1125">
        <v>1123</v>
      </c>
      <c r="B1125" s="1" t="s">
        <v>1124</v>
      </c>
      <c r="C1125" s="1" t="s">
        <v>5233</v>
      </c>
      <c r="D1125" s="21" t="b" cm="1">
        <f t="array" ref="D1125">IF(OR(ISNUMBER(SEARCH({" COMEDY "," fun "," laugh ","hilarious"}," "&amp;B1125:C1125&amp;" "))),"Comedy",IF(OR(ISNUMBER(SEARCH({" sad "," thriller "," crime"," murder "," dark "," revenge "}," "&amp;B1125:C1125&amp;" "))),"thriller",IF(OR(ISNUMBER(SEARCH({" strange "," evil "," horror "," dark "," strange"}," "&amp;B1125:C1125&amp;" "))),"horror",IF(OR(ISNUMBER(SEARCH({" food "," kitchen "," yummy "," gourmet "," dining","bbq"}," "&amp;B1125:C1125&amp;" "))),"food"))))</f>
        <v>0</v>
      </c>
      <c r="E1125" s="3">
        <v>5000</v>
      </c>
      <c r="F1125" s="4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136"/>
        <v>0</v>
      </c>
      <c r="Q1125">
        <f t="shared" si="137"/>
        <v>3.67</v>
      </c>
      <c r="R1125" t="s">
        <v>8331</v>
      </c>
      <c r="S1125" t="s">
        <v>8332</v>
      </c>
      <c r="T1125" s="13">
        <f t="shared" si="138"/>
        <v>41718.5237037037</v>
      </c>
      <c r="U1125" s="13">
        <f t="shared" si="139"/>
        <v>41748.5237037037</v>
      </c>
      <c r="V1125">
        <f t="shared" si="140"/>
        <v>2014</v>
      </c>
      <c r="W1125" t="str">
        <f t="shared" si="141"/>
        <v>video games</v>
      </c>
      <c r="X1125" t="str">
        <f t="shared" si="142"/>
        <v>UnderFunded</v>
      </c>
      <c r="Y1125" s="12" t="b">
        <f t="shared" si="143"/>
        <v>0</v>
      </c>
    </row>
    <row r="1126" spans="1:25" ht="43.2" hidden="1">
      <c r="A1126">
        <v>1124</v>
      </c>
      <c r="B1126" s="1" t="s">
        <v>1125</v>
      </c>
      <c r="C1126" s="1" t="s">
        <v>5234</v>
      </c>
      <c r="D1126" s="21" t="b" cm="1">
        <f t="array" ref="D1126">IF(OR(ISNUMBER(SEARCH({" COMEDY "," fun "," laugh ","hilarious"}," "&amp;B1126:C1126&amp;" "))),"Comedy",IF(OR(ISNUMBER(SEARCH({" sad "," thriller "," crime"," murder "," dark "," revenge "}," "&amp;B1126:C1126&amp;" "))),"thriller",IF(OR(ISNUMBER(SEARCH({" strange "," evil "," horror "," dark "," strange"}," "&amp;B1126:C1126&amp;" "))),"horror",IF(OR(ISNUMBER(SEARCH({" food "," kitchen "," yummy "," gourmet "," dining","bbq"}," "&amp;B1126:C1126&amp;" "))),"food"))))</f>
        <v>0</v>
      </c>
      <c r="E1126" s="3">
        <v>90000</v>
      </c>
      <c r="F1126" s="4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136"/>
        <v>0</v>
      </c>
      <c r="Q1126">
        <f t="shared" si="137"/>
        <v>60.71</v>
      </c>
      <c r="R1126" t="s">
        <v>8331</v>
      </c>
      <c r="S1126" t="s">
        <v>8333</v>
      </c>
      <c r="T1126" s="13">
        <f t="shared" si="138"/>
        <v>42094.667256944449</v>
      </c>
      <c r="U1126" s="13">
        <f t="shared" si="139"/>
        <v>42124.667256944449</v>
      </c>
      <c r="V1126">
        <f t="shared" si="140"/>
        <v>2015</v>
      </c>
      <c r="W1126" t="str">
        <f t="shared" si="141"/>
        <v>mobile games</v>
      </c>
      <c r="X1126" t="str">
        <f t="shared" si="142"/>
        <v>UnderFunded</v>
      </c>
      <c r="Y1126" s="12" t="b">
        <f t="shared" si="143"/>
        <v>0</v>
      </c>
    </row>
    <row r="1127" spans="1:25" ht="43.2" hidden="1">
      <c r="A1127">
        <v>1125</v>
      </c>
      <c r="B1127" s="1" t="s">
        <v>1126</v>
      </c>
      <c r="C1127" s="1" t="s">
        <v>5235</v>
      </c>
      <c r="D1127" s="21" t="b" cm="1">
        <f t="array" ref="D1127">IF(OR(ISNUMBER(SEARCH({" COMEDY "," fun "," laugh ","hilarious"}," "&amp;B1127:C1127&amp;" "))),"Comedy",IF(OR(ISNUMBER(SEARCH({" sad "," thriller "," crime"," murder "," dark "," revenge "}," "&amp;B1127:C1127&amp;" "))),"thriller",IF(OR(ISNUMBER(SEARCH({" strange "," evil "," horror "," dark "," strange"}," "&amp;B1127:C1127&amp;" "))),"horror",IF(OR(ISNUMBER(SEARCH({" food "," kitchen "," yummy "," gourmet "," dining","bbq"}," "&amp;B1127:C1127&amp;" "))),"food"))))</f>
        <v>0</v>
      </c>
      <c r="E1127" s="3">
        <v>3000</v>
      </c>
      <c r="F1127" s="4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136"/>
        <v>0</v>
      </c>
      <c r="Q1127">
        <f t="shared" si="137"/>
        <v>0</v>
      </c>
      <c r="R1127" t="s">
        <v>8331</v>
      </c>
      <c r="S1127" t="s">
        <v>8333</v>
      </c>
      <c r="T1127" s="13">
        <f t="shared" si="138"/>
        <v>42212.624189814815</v>
      </c>
      <c r="U1127" s="13">
        <f t="shared" si="139"/>
        <v>42272.624189814815</v>
      </c>
      <c r="V1127">
        <f t="shared" si="140"/>
        <v>2015</v>
      </c>
      <c r="W1127" t="str">
        <f t="shared" si="141"/>
        <v>mobile games</v>
      </c>
      <c r="X1127" t="str">
        <f t="shared" si="142"/>
        <v>UnderFunded</v>
      </c>
      <c r="Y1127" s="12" t="b">
        <f t="shared" si="143"/>
        <v>0</v>
      </c>
    </row>
    <row r="1128" spans="1:25" ht="43.2" hidden="1">
      <c r="A1128">
        <v>1126</v>
      </c>
      <c r="B1128" s="1" t="s">
        <v>1127</v>
      </c>
      <c r="C1128" s="1" t="s">
        <v>5236</v>
      </c>
      <c r="D1128" s="21" t="b" cm="1">
        <f t="array" ref="D1128">IF(OR(ISNUMBER(SEARCH({" COMEDY "," fun "," laugh ","hilarious"}," "&amp;B1128:C1128&amp;" "))),"Comedy",IF(OR(ISNUMBER(SEARCH({" sad "," thriller "," crime"," murder "," dark "," revenge "}," "&amp;B1128:C1128&amp;" "))),"thriller",IF(OR(ISNUMBER(SEARCH({" strange "," evil "," horror "," dark "," strange"}," "&amp;B1128:C1128&amp;" "))),"horror",IF(OR(ISNUMBER(SEARCH({" food "," kitchen "," yummy "," gourmet "," dining","bbq"}," "&amp;B1128:C1128&amp;" "))),"food"))))</f>
        <v>0</v>
      </c>
      <c r="E1128" s="3">
        <v>2000</v>
      </c>
      <c r="F1128" s="4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136"/>
        <v>1</v>
      </c>
      <c r="Q1128">
        <f t="shared" si="137"/>
        <v>5</v>
      </c>
      <c r="R1128" t="s">
        <v>8331</v>
      </c>
      <c r="S1128" t="s">
        <v>8333</v>
      </c>
      <c r="T1128" s="13">
        <f t="shared" si="138"/>
        <v>42535.327476851846</v>
      </c>
      <c r="U1128" s="13">
        <f t="shared" si="139"/>
        <v>42565.327476851846</v>
      </c>
      <c r="V1128">
        <f t="shared" si="140"/>
        <v>2016</v>
      </c>
      <c r="W1128" t="str">
        <f t="shared" si="141"/>
        <v>mobile games</v>
      </c>
      <c r="X1128" t="str">
        <f t="shared" si="142"/>
        <v>UnderFunded</v>
      </c>
      <c r="Y1128" s="12" t="b">
        <f t="shared" si="143"/>
        <v>0</v>
      </c>
    </row>
    <row r="1129" spans="1:25" ht="57.6" hidden="1">
      <c r="A1129">
        <v>1127</v>
      </c>
      <c r="B1129" s="1" t="s">
        <v>1128</v>
      </c>
      <c r="C1129" s="1" t="s">
        <v>5237</v>
      </c>
      <c r="D1129" s="21" t="b" cm="1">
        <f t="array" ref="D1129">IF(OR(ISNUMBER(SEARCH({" COMEDY "," fun "," laugh ","hilarious"}," "&amp;B1129:C1129&amp;" "))),"Comedy",IF(OR(ISNUMBER(SEARCH({" sad "," thriller "," crime"," murder "," dark "," revenge "}," "&amp;B1129:C1129&amp;" "))),"thriller",IF(OR(ISNUMBER(SEARCH({" strange "," evil "," horror "," dark "," strange"}," "&amp;B1129:C1129&amp;" "))),"horror",IF(OR(ISNUMBER(SEARCH({" food "," kitchen "," yummy "," gourmet "," dining","bbq"}," "&amp;B1129:C1129&amp;" "))),"food"))))</f>
        <v>0</v>
      </c>
      <c r="E1129" s="3">
        <v>35000</v>
      </c>
      <c r="F1129" s="4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136"/>
        <v>2</v>
      </c>
      <c r="Q1129">
        <f t="shared" si="137"/>
        <v>25.43</v>
      </c>
      <c r="R1129" t="s">
        <v>8331</v>
      </c>
      <c r="S1129" t="s">
        <v>8333</v>
      </c>
      <c r="T1129" s="13">
        <f t="shared" si="138"/>
        <v>41926.854166666664</v>
      </c>
      <c r="U1129" s="13">
        <f t="shared" si="139"/>
        <v>41957.895833333328</v>
      </c>
      <c r="V1129">
        <f t="shared" si="140"/>
        <v>2014</v>
      </c>
      <c r="W1129" t="str">
        <f t="shared" si="141"/>
        <v>mobile games</v>
      </c>
      <c r="X1129" t="str">
        <f t="shared" si="142"/>
        <v>UnderFunded</v>
      </c>
      <c r="Y1129" s="12" t="b">
        <f t="shared" si="143"/>
        <v>0</v>
      </c>
    </row>
    <row r="1130" spans="1:25" hidden="1">
      <c r="A1130">
        <v>1128</v>
      </c>
      <c r="B1130" s="1" t="s">
        <v>1129</v>
      </c>
      <c r="C1130" s="1" t="s">
        <v>5238</v>
      </c>
      <c r="D1130" s="21" t="b" cm="1">
        <f t="array" ref="D1130">IF(OR(ISNUMBER(SEARCH({" COMEDY "," fun "," laugh ","hilarious"}," "&amp;B1130:C1130&amp;" "))),"Comedy",IF(OR(ISNUMBER(SEARCH({" sad "," thriller "," crime"," murder "," dark "," revenge "}," "&amp;B1130:C1130&amp;" "))),"thriller",IF(OR(ISNUMBER(SEARCH({" strange "," evil "," horror "," dark "," strange"}," "&amp;B1130:C1130&amp;" "))),"horror",IF(OR(ISNUMBER(SEARCH({" food "," kitchen "," yummy "," gourmet "," dining","bbq"}," "&amp;B1130:C1130&amp;" "))),"food"))))</f>
        <v>0</v>
      </c>
      <c r="E1130" s="3">
        <v>1000</v>
      </c>
      <c r="F1130" s="4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136"/>
        <v>0</v>
      </c>
      <c r="Q1130">
        <f t="shared" si="137"/>
        <v>1</v>
      </c>
      <c r="R1130" t="s">
        <v>8331</v>
      </c>
      <c r="S1130" t="s">
        <v>8333</v>
      </c>
      <c r="T1130" s="13">
        <f t="shared" si="138"/>
        <v>41828.649502314816</v>
      </c>
      <c r="U1130" s="13">
        <f t="shared" si="139"/>
        <v>41858.649502314816</v>
      </c>
      <c r="V1130">
        <f t="shared" si="140"/>
        <v>2014</v>
      </c>
      <c r="W1130" t="str">
        <f t="shared" si="141"/>
        <v>mobile games</v>
      </c>
      <c r="X1130" t="str">
        <f t="shared" si="142"/>
        <v>UnderFunded</v>
      </c>
      <c r="Y1130" s="12" t="b">
        <f t="shared" si="143"/>
        <v>0</v>
      </c>
    </row>
    <row r="1131" spans="1:25" ht="43.2" hidden="1">
      <c r="A1131">
        <v>1129</v>
      </c>
      <c r="B1131" s="1" t="s">
        <v>1130</v>
      </c>
      <c r="C1131" s="1" t="s">
        <v>5239</v>
      </c>
      <c r="D1131" s="21" t="b" cm="1">
        <f t="array" ref="D1131">IF(OR(ISNUMBER(SEARCH({" COMEDY "," fun "," laugh ","hilarious"}," "&amp;B1131:C1131&amp;" "))),"Comedy",IF(OR(ISNUMBER(SEARCH({" sad "," thriller "," crime"," murder "," dark "," revenge "}," "&amp;B1131:C1131&amp;" "))),"thriller",IF(OR(ISNUMBER(SEARCH({" strange "," evil "," horror "," dark "," strange"}," "&amp;B1131:C1131&amp;" "))),"horror",IF(OR(ISNUMBER(SEARCH({" food "," kitchen "," yummy "," gourmet "," dining","bbq"}," "&amp;B1131:C1131&amp;" "))),"food"))))</f>
        <v>0</v>
      </c>
      <c r="E1131" s="3">
        <v>20000</v>
      </c>
      <c r="F1131" s="4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136"/>
        <v>0</v>
      </c>
      <c r="Q1131">
        <f t="shared" si="137"/>
        <v>10.5</v>
      </c>
      <c r="R1131" t="s">
        <v>8331</v>
      </c>
      <c r="S1131" t="s">
        <v>8333</v>
      </c>
      <c r="T1131" s="13">
        <f t="shared" si="138"/>
        <v>42496.264965277776</v>
      </c>
      <c r="U1131" s="13">
        <f t="shared" si="139"/>
        <v>42526.264965277776</v>
      </c>
      <c r="V1131">
        <f t="shared" si="140"/>
        <v>2016</v>
      </c>
      <c r="W1131" t="str">
        <f t="shared" si="141"/>
        <v>mobile games</v>
      </c>
      <c r="X1131" t="str">
        <f t="shared" si="142"/>
        <v>UnderFunded</v>
      </c>
      <c r="Y1131" s="12" t="b">
        <f t="shared" si="143"/>
        <v>0</v>
      </c>
    </row>
    <row r="1132" spans="1:25" ht="43.2" hidden="1">
      <c r="A1132">
        <v>1130</v>
      </c>
      <c r="B1132" s="1" t="s">
        <v>1131</v>
      </c>
      <c r="C1132" s="1" t="s">
        <v>5240</v>
      </c>
      <c r="D1132" s="21" t="b" cm="1">
        <f t="array" ref="D1132">IF(OR(ISNUMBER(SEARCH({" COMEDY "," fun "," laugh ","hilarious"}," "&amp;B1132:C1132&amp;" "))),"Comedy",IF(OR(ISNUMBER(SEARCH({" sad "," thriller "," crime"," murder "," dark "," revenge "}," "&amp;B1132:C1132&amp;" "))),"thriller",IF(OR(ISNUMBER(SEARCH({" strange "," evil "," horror "," dark "," strange"}," "&amp;B1132:C1132&amp;" "))),"horror",IF(OR(ISNUMBER(SEARCH({" food "," kitchen "," yummy "," gourmet "," dining","bbq"}," "&amp;B1132:C1132&amp;" "))),"food"))))</f>
        <v>0</v>
      </c>
      <c r="E1132" s="3">
        <v>5000</v>
      </c>
      <c r="F1132" s="4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136"/>
        <v>0</v>
      </c>
      <c r="Q1132">
        <f t="shared" si="137"/>
        <v>3.67</v>
      </c>
      <c r="R1132" t="s">
        <v>8331</v>
      </c>
      <c r="S1132" t="s">
        <v>8333</v>
      </c>
      <c r="T1132" s="13">
        <f t="shared" si="138"/>
        <v>41908.996527777781</v>
      </c>
      <c r="U1132" s="13">
        <f t="shared" si="139"/>
        <v>41969.038194444445</v>
      </c>
      <c r="V1132">
        <f t="shared" si="140"/>
        <v>2014</v>
      </c>
      <c r="W1132" t="str">
        <f t="shared" si="141"/>
        <v>mobile games</v>
      </c>
      <c r="X1132" t="str">
        <f t="shared" si="142"/>
        <v>UnderFunded</v>
      </c>
      <c r="Y1132" s="12" t="b">
        <f t="shared" si="143"/>
        <v>0</v>
      </c>
    </row>
    <row r="1133" spans="1:25" ht="43.2" hidden="1">
      <c r="A1133">
        <v>1131</v>
      </c>
      <c r="B1133" s="1" t="s">
        <v>1132</v>
      </c>
      <c r="C1133" s="1" t="s">
        <v>5241</v>
      </c>
      <c r="D1133" s="21" t="b" cm="1">
        <f t="array" ref="D1133">IF(OR(ISNUMBER(SEARCH({" COMEDY "," fun "," laugh ","hilarious"}," "&amp;B1133:C1133&amp;" "))),"Comedy",IF(OR(ISNUMBER(SEARCH({" sad "," thriller "," crime"," murder "," dark "," revenge "}," "&amp;B1133:C1133&amp;" "))),"thriller",IF(OR(ISNUMBER(SEARCH({" strange "," evil "," horror "," dark "," strange"}," "&amp;B1133:C1133&amp;" "))),"horror",IF(OR(ISNUMBER(SEARCH({" food "," kitchen "," yummy "," gourmet "," dining","bbq"}," "&amp;B1133:C1133&amp;" "))),"food"))))</f>
        <v>0</v>
      </c>
      <c r="E1133" s="3">
        <v>40000</v>
      </c>
      <c r="F1133" s="4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136"/>
        <v>0</v>
      </c>
      <c r="Q1133">
        <f t="shared" si="137"/>
        <v>0</v>
      </c>
      <c r="R1133" t="s">
        <v>8331</v>
      </c>
      <c r="S1133" t="s">
        <v>8333</v>
      </c>
      <c r="T1133" s="13">
        <f t="shared" si="138"/>
        <v>42332.908194444448</v>
      </c>
      <c r="U1133" s="13">
        <f t="shared" si="139"/>
        <v>42362.908194444448</v>
      </c>
      <c r="V1133">
        <f t="shared" si="140"/>
        <v>2015</v>
      </c>
      <c r="W1133" t="str">
        <f t="shared" si="141"/>
        <v>mobile games</v>
      </c>
      <c r="X1133" t="str">
        <f t="shared" si="142"/>
        <v>UnderFunded</v>
      </c>
      <c r="Y1133" s="12" t="b">
        <f t="shared" si="143"/>
        <v>0</v>
      </c>
    </row>
    <row r="1134" spans="1:25" ht="43.2" hidden="1">
      <c r="A1134">
        <v>1132</v>
      </c>
      <c r="B1134" s="1" t="s">
        <v>1133</v>
      </c>
      <c r="C1134" s="1" t="s">
        <v>5242</v>
      </c>
      <c r="D1134" s="21" t="b" cm="1">
        <f t="array" ref="D1134">IF(OR(ISNUMBER(SEARCH({" COMEDY "," fun "," laugh ","hilarious"}," "&amp;B1134:C1134&amp;" "))),"Comedy",IF(OR(ISNUMBER(SEARCH({" sad "," thriller "," crime"," murder "," dark "," revenge "}," "&amp;B1134:C1134&amp;" "))),"thriller",IF(OR(ISNUMBER(SEARCH({" strange "," evil "," horror "," dark "," strange"}," "&amp;B1134:C1134&amp;" "))),"horror",IF(OR(ISNUMBER(SEARCH({" food "," kitchen "," yummy "," gourmet "," dining","bbq"}," "&amp;B1134:C1134&amp;" "))),"food"))))</f>
        <v>0</v>
      </c>
      <c r="E1134" s="3">
        <v>10000</v>
      </c>
      <c r="F1134" s="4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136"/>
        <v>14</v>
      </c>
      <c r="Q1134">
        <f t="shared" si="137"/>
        <v>110.62</v>
      </c>
      <c r="R1134" t="s">
        <v>8331</v>
      </c>
      <c r="S1134" t="s">
        <v>8333</v>
      </c>
      <c r="T1134" s="13">
        <f t="shared" si="138"/>
        <v>42706.115405092598</v>
      </c>
      <c r="U1134" s="13">
        <f t="shared" si="139"/>
        <v>42736.115405092598</v>
      </c>
      <c r="V1134">
        <f t="shared" si="140"/>
        <v>2016</v>
      </c>
      <c r="W1134" t="str">
        <f t="shared" si="141"/>
        <v>mobile games</v>
      </c>
      <c r="X1134" t="str">
        <f t="shared" si="142"/>
        <v>UnderFunded</v>
      </c>
      <c r="Y1134" s="12" t="b">
        <f t="shared" si="143"/>
        <v>0</v>
      </c>
    </row>
    <row r="1135" spans="1:25" ht="43.2" hidden="1">
      <c r="A1135">
        <v>1133</v>
      </c>
      <c r="B1135" s="1" t="s">
        <v>1134</v>
      </c>
      <c r="C1135" s="1" t="s">
        <v>5243</v>
      </c>
      <c r="D1135" s="21" t="b" cm="1">
        <f t="array" ref="D1135">IF(OR(ISNUMBER(SEARCH({" COMEDY "," fun "," laugh ","hilarious"}," "&amp;B1135:C1135&amp;" "))),"Comedy",IF(OR(ISNUMBER(SEARCH({" sad "," thriller "," crime"," murder "," dark "," revenge "}," "&amp;B1135:C1135&amp;" "))),"thriller",IF(OR(ISNUMBER(SEARCH({" strange "," evil "," horror "," dark "," strange"}," "&amp;B1135:C1135&amp;" "))),"horror",IF(OR(ISNUMBER(SEARCH({" food "," kitchen "," yummy "," gourmet "," dining","bbq"}," "&amp;B1135:C1135&amp;" "))),"food"))))</f>
        <v>0</v>
      </c>
      <c r="E1135" s="3">
        <v>3000</v>
      </c>
      <c r="F1135" s="4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136"/>
        <v>1</v>
      </c>
      <c r="Q1135">
        <f t="shared" si="137"/>
        <v>20</v>
      </c>
      <c r="R1135" t="s">
        <v>8331</v>
      </c>
      <c r="S1135" t="s">
        <v>8333</v>
      </c>
      <c r="T1135" s="13">
        <f t="shared" si="138"/>
        <v>41821.407187500001</v>
      </c>
      <c r="U1135" s="13">
        <f t="shared" si="139"/>
        <v>41851.407187500001</v>
      </c>
      <c r="V1135">
        <f t="shared" si="140"/>
        <v>2014</v>
      </c>
      <c r="W1135" t="str">
        <f t="shared" si="141"/>
        <v>mobile games</v>
      </c>
      <c r="X1135" t="str">
        <f t="shared" si="142"/>
        <v>UnderFunded</v>
      </c>
      <c r="Y1135" s="12" t="b">
        <f t="shared" si="143"/>
        <v>0</v>
      </c>
    </row>
    <row r="1136" spans="1:25" ht="43.2" hidden="1">
      <c r="A1136">
        <v>1134</v>
      </c>
      <c r="B1136" s="1" t="s">
        <v>1135</v>
      </c>
      <c r="C1136" s="1" t="s">
        <v>5244</v>
      </c>
      <c r="D1136" s="21" t="str" cm="1">
        <f t="array" ref="D1136">IF(OR(ISNUMBER(SEARCH({" COMEDY "," fun "," laugh ","hilarious"}," "&amp;B1136:C1136&amp;" "))),"Comedy",IF(OR(ISNUMBER(SEARCH({" sad "," thriller "," crime"," murder "," dark "," revenge "}," "&amp;B1136:C1136&amp;" "))),"thriller",IF(OR(ISNUMBER(SEARCH({" strange "," evil "," horror "," dark "," strange"}," "&amp;B1136:C1136&amp;" "))),"horror",IF(OR(ISNUMBER(SEARCH({" food "," kitchen "," yummy "," gourmet "," dining","bbq"}," "&amp;B1136:C1136&amp;" "))),"food"))))</f>
        <v>Comedy</v>
      </c>
      <c r="E1136" s="3">
        <v>25000</v>
      </c>
      <c r="F1136" s="4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136"/>
        <v>0</v>
      </c>
      <c r="Q1136">
        <f t="shared" si="137"/>
        <v>1</v>
      </c>
      <c r="R1136" t="s">
        <v>8331</v>
      </c>
      <c r="S1136" t="s">
        <v>8333</v>
      </c>
      <c r="T1136" s="13">
        <f t="shared" si="138"/>
        <v>41958.285046296296</v>
      </c>
      <c r="U1136" s="13">
        <f t="shared" si="139"/>
        <v>41972.189583333333</v>
      </c>
      <c r="V1136">
        <f t="shared" si="140"/>
        <v>2014</v>
      </c>
      <c r="W1136" t="str">
        <f t="shared" si="141"/>
        <v>mobile games</v>
      </c>
      <c r="X1136" t="str">
        <f t="shared" si="142"/>
        <v>UnderFunded</v>
      </c>
      <c r="Y1136" s="12" t="b">
        <f t="shared" si="143"/>
        <v>0</v>
      </c>
    </row>
    <row r="1137" spans="1:25" ht="57.6" hidden="1">
      <c r="A1137">
        <v>1135</v>
      </c>
      <c r="B1137" s="1" t="s">
        <v>1136</v>
      </c>
      <c r="C1137" s="1" t="s">
        <v>5245</v>
      </c>
      <c r="D1137" s="21" t="b" cm="1">
        <f t="array" ref="D1137">IF(OR(ISNUMBER(SEARCH({" COMEDY "," fun "," laugh ","hilarious"}," "&amp;B1137:C1137&amp;" "))),"Comedy",IF(OR(ISNUMBER(SEARCH({" sad "," thriller "," crime"," murder "," dark "," revenge "}," "&amp;B1137:C1137&amp;" "))),"thriller",IF(OR(ISNUMBER(SEARCH({" strange "," evil "," horror "," dark "," strange"}," "&amp;B1137:C1137&amp;" "))),"horror",IF(OR(ISNUMBER(SEARCH({" food "," kitchen "," yummy "," gourmet "," dining","bbq"}," "&amp;B1137:C1137&amp;" "))),"food"))))</f>
        <v>0</v>
      </c>
      <c r="E1137" s="3">
        <v>1000</v>
      </c>
      <c r="F1137" s="4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136"/>
        <v>5</v>
      </c>
      <c r="Q1137">
        <f t="shared" si="137"/>
        <v>50</v>
      </c>
      <c r="R1137" t="s">
        <v>8331</v>
      </c>
      <c r="S1137" t="s">
        <v>8333</v>
      </c>
      <c r="T1137" s="13">
        <f t="shared" si="138"/>
        <v>42558.989513888882</v>
      </c>
      <c r="U1137" s="13">
        <f t="shared" si="139"/>
        <v>42588.989513888882</v>
      </c>
      <c r="V1137">
        <f t="shared" si="140"/>
        <v>2016</v>
      </c>
      <c r="W1137" t="str">
        <f t="shared" si="141"/>
        <v>mobile games</v>
      </c>
      <c r="X1137" t="str">
        <f t="shared" si="142"/>
        <v>UnderFunded</v>
      </c>
      <c r="Y1137" s="12" t="b">
        <f t="shared" si="143"/>
        <v>0</v>
      </c>
    </row>
    <row r="1138" spans="1:25" ht="43.2" hidden="1">
      <c r="A1138">
        <v>1136</v>
      </c>
      <c r="B1138" s="1" t="s">
        <v>1137</v>
      </c>
      <c r="C1138" s="1" t="s">
        <v>5246</v>
      </c>
      <c r="D1138" s="21" t="b" cm="1">
        <f t="array" ref="D1138">IF(OR(ISNUMBER(SEARCH({" COMEDY "," fun "," laugh ","hilarious"}," "&amp;B1138:C1138&amp;" "))),"Comedy",IF(OR(ISNUMBER(SEARCH({" sad "," thriller "," crime"," murder "," dark "," revenge "}," "&amp;B1138:C1138&amp;" "))),"thriller",IF(OR(ISNUMBER(SEARCH({" strange "," evil "," horror "," dark "," strange"}," "&amp;B1138:C1138&amp;" "))),"horror",IF(OR(ISNUMBER(SEARCH({" food "," kitchen "," yummy "," gourmet "," dining","bbq"}," "&amp;B1138:C1138&amp;" "))),"food"))))</f>
        <v>0</v>
      </c>
      <c r="E1138" s="3">
        <v>4190</v>
      </c>
      <c r="F1138" s="4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136"/>
        <v>6</v>
      </c>
      <c r="Q1138">
        <f t="shared" si="137"/>
        <v>45</v>
      </c>
      <c r="R1138" t="s">
        <v>8331</v>
      </c>
      <c r="S1138" t="s">
        <v>8333</v>
      </c>
      <c r="T1138" s="13">
        <f t="shared" si="138"/>
        <v>42327.671631944439</v>
      </c>
      <c r="U1138" s="13">
        <f t="shared" si="139"/>
        <v>42357.671631944439</v>
      </c>
      <c r="V1138">
        <f t="shared" si="140"/>
        <v>2015</v>
      </c>
      <c r="W1138" t="str">
        <f t="shared" si="141"/>
        <v>mobile games</v>
      </c>
      <c r="X1138" t="str">
        <f t="shared" si="142"/>
        <v>UnderFunded</v>
      </c>
      <c r="Y1138" s="12" t="b">
        <f t="shared" si="143"/>
        <v>0</v>
      </c>
    </row>
    <row r="1139" spans="1:25" ht="43.2" hidden="1">
      <c r="A1139">
        <v>1137</v>
      </c>
      <c r="B1139" s="1" t="s">
        <v>1138</v>
      </c>
      <c r="C1139" s="1" t="s">
        <v>5247</v>
      </c>
      <c r="D1139" s="21" t="b" cm="1">
        <f t="array" ref="D1139">IF(OR(ISNUMBER(SEARCH({" COMEDY "," fun "," laugh ","hilarious"}," "&amp;B1139:C1139&amp;" "))),"Comedy",IF(OR(ISNUMBER(SEARCH({" sad "," thriller "," crime"," murder "," dark "," revenge "}," "&amp;B1139:C1139&amp;" "))),"thriller",IF(OR(ISNUMBER(SEARCH({" strange "," evil "," horror "," dark "," strange"}," "&amp;B1139:C1139&amp;" "))),"horror",IF(OR(ISNUMBER(SEARCH({" food "," kitchen "," yummy "," gourmet "," dining","bbq"}," "&amp;B1139:C1139&amp;" "))),"food"))))</f>
        <v>0</v>
      </c>
      <c r="E1139" s="3">
        <v>25000</v>
      </c>
      <c r="F1139" s="4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136"/>
        <v>40</v>
      </c>
      <c r="Q1139">
        <f t="shared" si="137"/>
        <v>253.21</v>
      </c>
      <c r="R1139" t="s">
        <v>8331</v>
      </c>
      <c r="S1139" t="s">
        <v>8333</v>
      </c>
      <c r="T1139" s="13">
        <f t="shared" si="138"/>
        <v>42453.819687499999</v>
      </c>
      <c r="U1139" s="13">
        <f t="shared" si="139"/>
        <v>42483.819687499999</v>
      </c>
      <c r="V1139">
        <f t="shared" si="140"/>
        <v>2016</v>
      </c>
      <c r="W1139" t="str">
        <f t="shared" si="141"/>
        <v>mobile games</v>
      </c>
      <c r="X1139" t="str">
        <f t="shared" si="142"/>
        <v>UnderFunded</v>
      </c>
      <c r="Y1139" s="12" t="b">
        <f t="shared" si="143"/>
        <v>0</v>
      </c>
    </row>
    <row r="1140" spans="1:25" ht="43.2" hidden="1">
      <c r="A1140">
        <v>1138</v>
      </c>
      <c r="B1140" s="1" t="s">
        <v>1139</v>
      </c>
      <c r="C1140" s="1" t="s">
        <v>5248</v>
      </c>
      <c r="D1140" s="21" t="b" cm="1">
        <f t="array" ref="D1140">IF(OR(ISNUMBER(SEARCH({" COMEDY "," fun "," laugh ","hilarious"}," "&amp;B1140:C1140&amp;" "))),"Comedy",IF(OR(ISNUMBER(SEARCH({" sad "," thriller "," crime"," murder "," dark "," revenge "}," "&amp;B1140:C1140&amp;" "))),"thriller",IF(OR(ISNUMBER(SEARCH({" strange "," evil "," horror "," dark "," strange"}," "&amp;B1140:C1140&amp;" "))),"horror",IF(OR(ISNUMBER(SEARCH({" food "," kitchen "," yummy "," gourmet "," dining","bbq"}," "&amp;B1140:C1140&amp;" "))),"food"))))</f>
        <v>0</v>
      </c>
      <c r="E1140" s="3">
        <v>35000</v>
      </c>
      <c r="F1140" s="4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136"/>
        <v>0</v>
      </c>
      <c r="Q1140">
        <f t="shared" si="137"/>
        <v>31.25</v>
      </c>
      <c r="R1140" t="s">
        <v>8331</v>
      </c>
      <c r="S1140" t="s">
        <v>8333</v>
      </c>
      <c r="T1140" s="13">
        <f t="shared" si="138"/>
        <v>42736.9066087963</v>
      </c>
      <c r="U1140" s="13">
        <f t="shared" si="139"/>
        <v>42756.9066087963</v>
      </c>
      <c r="V1140">
        <f t="shared" si="140"/>
        <v>2017</v>
      </c>
      <c r="W1140" t="str">
        <f t="shared" si="141"/>
        <v>mobile games</v>
      </c>
      <c r="X1140" t="str">
        <f t="shared" si="142"/>
        <v>UnderFunded</v>
      </c>
      <c r="Y1140" s="12" t="b">
        <f t="shared" si="143"/>
        <v>0</v>
      </c>
    </row>
    <row r="1141" spans="1:25" ht="43.2" hidden="1">
      <c r="A1141">
        <v>1139</v>
      </c>
      <c r="B1141" s="1" t="s">
        <v>1140</v>
      </c>
      <c r="C1141" s="1" t="s">
        <v>5249</v>
      </c>
      <c r="D1141" s="21" t="b" cm="1">
        <f t="array" ref="D1141">IF(OR(ISNUMBER(SEARCH({" COMEDY "," fun "," laugh ","hilarious"}," "&amp;B1141:C1141&amp;" "))),"Comedy",IF(OR(ISNUMBER(SEARCH({" sad "," thriller "," crime"," murder "," dark "," revenge "}," "&amp;B1141:C1141&amp;" "))),"thriller",IF(OR(ISNUMBER(SEARCH({" strange "," evil "," horror "," dark "," strange"}," "&amp;B1141:C1141&amp;" "))),"horror",IF(OR(ISNUMBER(SEARCH({" food "," kitchen "," yummy "," gourmet "," dining","bbq"}," "&amp;B1141:C1141&amp;" "))),"food"))))</f>
        <v>0</v>
      </c>
      <c r="E1141" s="3">
        <v>8000</v>
      </c>
      <c r="F1141" s="4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136"/>
        <v>0</v>
      </c>
      <c r="Q1141">
        <f t="shared" si="137"/>
        <v>5</v>
      </c>
      <c r="R1141" t="s">
        <v>8331</v>
      </c>
      <c r="S1141" t="s">
        <v>8333</v>
      </c>
      <c r="T1141" s="13">
        <f t="shared" si="138"/>
        <v>41975.347523148142</v>
      </c>
      <c r="U1141" s="13">
        <f t="shared" si="139"/>
        <v>42005.347523148142</v>
      </c>
      <c r="V1141">
        <f t="shared" si="140"/>
        <v>2014</v>
      </c>
      <c r="W1141" t="str">
        <f t="shared" si="141"/>
        <v>mobile games</v>
      </c>
      <c r="X1141" t="str">
        <f t="shared" si="142"/>
        <v>UnderFunded</v>
      </c>
      <c r="Y1141" s="12" t="b">
        <f t="shared" si="143"/>
        <v>0</v>
      </c>
    </row>
    <row r="1142" spans="1:25" ht="43.2" hidden="1">
      <c r="A1142">
        <v>1140</v>
      </c>
      <c r="B1142" s="1" t="s">
        <v>1141</v>
      </c>
      <c r="C1142" s="1" t="s">
        <v>5250</v>
      </c>
      <c r="D1142" s="21" t="b" cm="1">
        <f t="array" ref="D1142">IF(OR(ISNUMBER(SEARCH({" COMEDY "," fun "," laugh ","hilarious"}," "&amp;B1142:C1142&amp;" "))),"Comedy",IF(OR(ISNUMBER(SEARCH({" sad "," thriller "," crime"," murder "," dark "," revenge "}," "&amp;B1142:C1142&amp;" "))),"thriller",IF(OR(ISNUMBER(SEARCH({" strange "," evil "," horror "," dark "," strange"}," "&amp;B1142:C1142&amp;" "))),"horror",IF(OR(ISNUMBER(SEARCH({" food "," kitchen "," yummy "," gourmet "," dining","bbq"}," "&amp;B1142:C1142&amp;" "))),"food"))))</f>
        <v>0</v>
      </c>
      <c r="E1142" s="3">
        <v>5000</v>
      </c>
      <c r="F1142" s="4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136"/>
        <v>0</v>
      </c>
      <c r="Q1142">
        <f t="shared" si="137"/>
        <v>0</v>
      </c>
      <c r="R1142" t="s">
        <v>8331</v>
      </c>
      <c r="S1142" t="s">
        <v>8333</v>
      </c>
      <c r="T1142" s="13">
        <f t="shared" si="138"/>
        <v>42192.462048611109</v>
      </c>
      <c r="U1142" s="13">
        <f t="shared" si="139"/>
        <v>42222.462048611109</v>
      </c>
      <c r="V1142">
        <f t="shared" si="140"/>
        <v>2015</v>
      </c>
      <c r="W1142" t="str">
        <f t="shared" si="141"/>
        <v>mobile games</v>
      </c>
      <c r="X1142" t="str">
        <f t="shared" si="142"/>
        <v>UnderFunded</v>
      </c>
      <c r="Y1142" s="12" t="b">
        <f t="shared" si="143"/>
        <v>0</v>
      </c>
    </row>
    <row r="1143" spans="1:25" hidden="1">
      <c r="A1143">
        <v>1141</v>
      </c>
      <c r="B1143" s="1" t="s">
        <v>1142</v>
      </c>
      <c r="C1143" s="1" t="s">
        <v>5251</v>
      </c>
      <c r="D1143" s="21" t="b" cm="1">
        <f t="array" ref="D1143">IF(OR(ISNUMBER(SEARCH({" COMEDY "," fun "," laugh ","hilarious"}," "&amp;B1143:C1143&amp;" "))),"Comedy",IF(OR(ISNUMBER(SEARCH({" sad "," thriller "," crime"," murder "," dark "," revenge "}," "&amp;B1143:C1143&amp;" "))),"thriller",IF(OR(ISNUMBER(SEARCH({" strange "," evil "," horror "," dark "," strange"}," "&amp;B1143:C1143&amp;" "))),"horror",IF(OR(ISNUMBER(SEARCH({" food "," kitchen "," yummy "," gourmet "," dining","bbq"}," "&amp;B1143:C1143&amp;" "))),"food"))))</f>
        <v>0</v>
      </c>
      <c r="E1143" s="3">
        <v>500</v>
      </c>
      <c r="F1143" s="4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136"/>
        <v>0</v>
      </c>
      <c r="Q1143">
        <f t="shared" si="137"/>
        <v>0</v>
      </c>
      <c r="R1143" t="s">
        <v>8331</v>
      </c>
      <c r="S1143" t="s">
        <v>8333</v>
      </c>
      <c r="T1143" s="13">
        <f t="shared" si="138"/>
        <v>42164.699652777781</v>
      </c>
      <c r="U1143" s="13">
        <f t="shared" si="139"/>
        <v>42194.699652777781</v>
      </c>
      <c r="V1143">
        <f t="shared" si="140"/>
        <v>2015</v>
      </c>
      <c r="W1143" t="str">
        <f t="shared" si="141"/>
        <v>mobile games</v>
      </c>
      <c r="X1143" t="str">
        <f t="shared" si="142"/>
        <v>UnderFunded</v>
      </c>
      <c r="Y1143" s="12" t="b">
        <f t="shared" si="143"/>
        <v>0</v>
      </c>
    </row>
    <row r="1144" spans="1:25" ht="43.2" hidden="1">
      <c r="A1144">
        <v>1142</v>
      </c>
      <c r="B1144" s="1" t="s">
        <v>1143</v>
      </c>
      <c r="C1144" s="1" t="s">
        <v>5252</v>
      </c>
      <c r="D1144" s="21" t="b" cm="1">
        <f t="array" ref="D1144">IF(OR(ISNUMBER(SEARCH({" COMEDY "," fun "," laugh ","hilarious"}," "&amp;B1144:C1144&amp;" "))),"Comedy",IF(OR(ISNUMBER(SEARCH({" sad "," thriller "," crime"," murder "," dark "," revenge "}," "&amp;B1144:C1144&amp;" "))),"thriller",IF(OR(ISNUMBER(SEARCH({" strange "," evil "," horror "," dark "," strange"}," "&amp;B1144:C1144&amp;" "))),"horror",IF(OR(ISNUMBER(SEARCH({" food "," kitchen "," yummy "," gourmet "," dining","bbq"}," "&amp;B1144:C1144&amp;" "))),"food"))))</f>
        <v>0</v>
      </c>
      <c r="E1144" s="3">
        <v>4000</v>
      </c>
      <c r="F1144" s="4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136"/>
        <v>0</v>
      </c>
      <c r="Q1144">
        <f t="shared" si="137"/>
        <v>0</v>
      </c>
      <c r="R1144" t="s">
        <v>8331</v>
      </c>
      <c r="S1144" t="s">
        <v>8333</v>
      </c>
      <c r="T1144" s="13">
        <f t="shared" si="138"/>
        <v>42022.006099537044</v>
      </c>
      <c r="U1144" s="13">
        <f t="shared" si="139"/>
        <v>42052.006099537044</v>
      </c>
      <c r="V1144">
        <f t="shared" si="140"/>
        <v>2015</v>
      </c>
      <c r="W1144" t="str">
        <f t="shared" si="141"/>
        <v>mobile games</v>
      </c>
      <c r="X1144" t="str">
        <f t="shared" si="142"/>
        <v>UnderFunded</v>
      </c>
      <c r="Y1144" s="12" t="b">
        <f t="shared" si="143"/>
        <v>0</v>
      </c>
    </row>
    <row r="1145" spans="1:25" ht="43.2" hidden="1">
      <c r="A1145">
        <v>1143</v>
      </c>
      <c r="B1145" s="1" t="s">
        <v>1144</v>
      </c>
      <c r="C1145" s="1" t="s">
        <v>5253</v>
      </c>
      <c r="D1145" s="21" t="b" cm="1">
        <f t="array" ref="D1145">IF(OR(ISNUMBER(SEARCH({" COMEDY "," fun "," laugh ","hilarious"}," "&amp;B1145:C1145&amp;" "))),"Comedy",IF(OR(ISNUMBER(SEARCH({" sad "," thriller "," crime"," murder "," dark "," revenge "}," "&amp;B1145:C1145&amp;" "))),"thriller",IF(OR(ISNUMBER(SEARCH({" strange "," evil "," horror "," dark "," strange"}," "&amp;B1145:C1145&amp;" "))),"horror",IF(OR(ISNUMBER(SEARCH({" food "," kitchen "," yummy "," gourmet "," dining","bbq"}," "&amp;B1145:C1145&amp;" "))),"food"))))</f>
        <v>0</v>
      </c>
      <c r="E1145" s="3">
        <v>45000</v>
      </c>
      <c r="F1145" s="4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136"/>
        <v>0</v>
      </c>
      <c r="Q1145">
        <f t="shared" si="137"/>
        <v>23.25</v>
      </c>
      <c r="R1145" t="s">
        <v>8331</v>
      </c>
      <c r="S1145" t="s">
        <v>8333</v>
      </c>
      <c r="T1145" s="13">
        <f t="shared" si="138"/>
        <v>42325.19358796296</v>
      </c>
      <c r="U1145" s="13">
        <f t="shared" si="139"/>
        <v>42355.19358796296</v>
      </c>
      <c r="V1145">
        <f t="shared" si="140"/>
        <v>2015</v>
      </c>
      <c r="W1145" t="str">
        <f t="shared" si="141"/>
        <v>mobile games</v>
      </c>
      <c r="X1145" t="str">
        <f t="shared" si="142"/>
        <v>UnderFunded</v>
      </c>
      <c r="Y1145" s="12" t="b">
        <f t="shared" si="143"/>
        <v>0</v>
      </c>
    </row>
    <row r="1146" spans="1:25" ht="43.2" hidden="1">
      <c r="A1146">
        <v>1144</v>
      </c>
      <c r="B1146" s="1" t="s">
        <v>1145</v>
      </c>
      <c r="C1146" s="1" t="s">
        <v>5254</v>
      </c>
      <c r="D1146" s="21" t="str" cm="1">
        <f t="array" ref="D1146">IF(OR(ISNUMBER(SEARCH({" COMEDY "," fun "," laugh ","hilarious"}," "&amp;B1146:C1146&amp;" "))),"Comedy",IF(OR(ISNUMBER(SEARCH({" sad "," thriller "," crime"," murder "," dark "," revenge "}," "&amp;B1146:C1146&amp;" "))),"thriller",IF(OR(ISNUMBER(SEARCH({" strange "," evil "," horror "," dark "," strange"}," "&amp;B1146:C1146&amp;" "))),"horror",IF(OR(ISNUMBER(SEARCH({" food "," kitchen "," yummy "," gourmet "," dining","bbq"}," "&amp;B1146:C1146&amp;" "))),"food"))))</f>
        <v>food</v>
      </c>
      <c r="E1146" s="3">
        <v>9300</v>
      </c>
      <c r="F1146" s="4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136"/>
        <v>0</v>
      </c>
      <c r="Q1146">
        <f t="shared" si="137"/>
        <v>0</v>
      </c>
      <c r="R1146" t="s">
        <v>8334</v>
      </c>
      <c r="S1146" t="s">
        <v>8335</v>
      </c>
      <c r="T1146" s="13">
        <f t="shared" si="138"/>
        <v>42093.181944444441</v>
      </c>
      <c r="U1146" s="13">
        <f t="shared" si="139"/>
        <v>42123.181944444441</v>
      </c>
      <c r="V1146">
        <f t="shared" si="140"/>
        <v>2015</v>
      </c>
      <c r="W1146" t="str">
        <f t="shared" si="141"/>
        <v>food trucks</v>
      </c>
      <c r="X1146" t="str">
        <f t="shared" si="142"/>
        <v>UnderFunded</v>
      </c>
      <c r="Y1146" s="12" t="b">
        <f t="shared" si="143"/>
        <v>0</v>
      </c>
    </row>
    <row r="1147" spans="1:25" ht="43.2" hidden="1">
      <c r="A1147">
        <v>1145</v>
      </c>
      <c r="B1147" s="1" t="s">
        <v>1146</v>
      </c>
      <c r="C1147" s="1" t="s">
        <v>5255</v>
      </c>
      <c r="D1147" s="21" t="str" cm="1">
        <f t="array" ref="D1147">IF(OR(ISNUMBER(SEARCH({" COMEDY "," fun "," laugh ","hilarious"}," "&amp;B1147:C1147&amp;" "))),"Comedy",IF(OR(ISNUMBER(SEARCH({" sad "," thriller "," crime"," murder "," dark "," revenge "}," "&amp;B1147:C1147&amp;" "))),"thriller",IF(OR(ISNUMBER(SEARCH({" strange "," evil "," horror "," dark "," strange"}," "&amp;B1147:C1147&amp;" "))),"horror",IF(OR(ISNUMBER(SEARCH({" food "," kitchen "," yummy "," gourmet "," dining","bbq"}," "&amp;B1147:C1147&amp;" "))),"food"))))</f>
        <v>food</v>
      </c>
      <c r="E1147" s="3">
        <v>80000</v>
      </c>
      <c r="F1147" s="4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136"/>
        <v>0</v>
      </c>
      <c r="Q1147">
        <f t="shared" si="137"/>
        <v>100</v>
      </c>
      <c r="R1147" t="s">
        <v>8334</v>
      </c>
      <c r="S1147" t="s">
        <v>8335</v>
      </c>
      <c r="T1147" s="13">
        <f t="shared" si="138"/>
        <v>41854.747592592597</v>
      </c>
      <c r="U1147" s="13">
        <f t="shared" si="139"/>
        <v>41914.747592592597</v>
      </c>
      <c r="V1147">
        <f t="shared" si="140"/>
        <v>2014</v>
      </c>
      <c r="W1147" t="str">
        <f t="shared" si="141"/>
        <v>food trucks</v>
      </c>
      <c r="X1147" t="str">
        <f t="shared" si="142"/>
        <v>UnderFunded</v>
      </c>
      <c r="Y1147" s="12" t="b">
        <f t="shared" si="143"/>
        <v>0</v>
      </c>
    </row>
    <row r="1148" spans="1:25" ht="43.2" hidden="1">
      <c r="A1148">
        <v>1146</v>
      </c>
      <c r="B1148" s="1" t="s">
        <v>1147</v>
      </c>
      <c r="C1148" s="1" t="s">
        <v>5256</v>
      </c>
      <c r="D1148" s="21" t="str" cm="1">
        <f t="array" ref="D1148">IF(OR(ISNUMBER(SEARCH({" COMEDY "," fun "," laugh ","hilarious"}," "&amp;B1148:C1148&amp;" "))),"Comedy",IF(OR(ISNUMBER(SEARCH({" sad "," thriller "," crime"," murder "," dark "," revenge "}," "&amp;B1148:C1148&amp;" "))),"thriller",IF(OR(ISNUMBER(SEARCH({" strange "," evil "," horror "," dark "," strange"}," "&amp;B1148:C1148&amp;" "))),"horror",IF(OR(ISNUMBER(SEARCH({" food "," kitchen "," yummy "," gourmet "," dining","bbq"}," "&amp;B1148:C1148&amp;" "))),"food"))))</f>
        <v>food</v>
      </c>
      <c r="E1148" s="3">
        <v>6000</v>
      </c>
      <c r="F1148" s="4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136"/>
        <v>9</v>
      </c>
      <c r="Q1148">
        <f t="shared" si="137"/>
        <v>44.17</v>
      </c>
      <c r="R1148" t="s">
        <v>8334</v>
      </c>
      <c r="S1148" t="s">
        <v>8335</v>
      </c>
      <c r="T1148" s="13">
        <f t="shared" si="138"/>
        <v>41723.9533912037</v>
      </c>
      <c r="U1148" s="13">
        <f t="shared" si="139"/>
        <v>41761.9533912037</v>
      </c>
      <c r="V1148">
        <f t="shared" si="140"/>
        <v>2014</v>
      </c>
      <c r="W1148" t="str">
        <f t="shared" si="141"/>
        <v>food trucks</v>
      </c>
      <c r="X1148" t="str">
        <f t="shared" si="142"/>
        <v>UnderFunded</v>
      </c>
      <c r="Y1148" s="12" t="b">
        <f t="shared" si="143"/>
        <v>0</v>
      </c>
    </row>
    <row r="1149" spans="1:25" ht="43.2" hidden="1">
      <c r="A1149">
        <v>1147</v>
      </c>
      <c r="B1149" s="1" t="s">
        <v>1148</v>
      </c>
      <c r="C1149" s="1" t="s">
        <v>5257</v>
      </c>
      <c r="D1149" s="21" t="b" cm="1">
        <f t="array" ref="D1149">IF(OR(ISNUMBER(SEARCH({" COMEDY "," fun "," laugh ","hilarious"}," "&amp;B1149:C1149&amp;" "))),"Comedy",IF(OR(ISNUMBER(SEARCH({" sad "," thriller "," crime"," murder "," dark "," revenge "}," "&amp;B1149:C1149&amp;" "))),"thriller",IF(OR(ISNUMBER(SEARCH({" strange "," evil "," horror "," dark "," strange"}," "&amp;B1149:C1149&amp;" "))),"horror",IF(OR(ISNUMBER(SEARCH({" food "," kitchen "," yummy "," gourmet "," dining","bbq"}," "&amp;B1149:C1149&amp;" "))),"food"))))</f>
        <v>0</v>
      </c>
      <c r="E1149" s="3">
        <v>25000</v>
      </c>
      <c r="F1149" s="4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136"/>
        <v>0</v>
      </c>
      <c r="Q1149">
        <f t="shared" si="137"/>
        <v>0</v>
      </c>
      <c r="R1149" t="s">
        <v>8334</v>
      </c>
      <c r="S1149" t="s">
        <v>8335</v>
      </c>
      <c r="T1149" s="13">
        <f t="shared" si="138"/>
        <v>41871.972025462965</v>
      </c>
      <c r="U1149" s="13">
        <f t="shared" si="139"/>
        <v>41931.972025462965</v>
      </c>
      <c r="V1149">
        <f t="shared" si="140"/>
        <v>2014</v>
      </c>
      <c r="W1149" t="str">
        <f t="shared" si="141"/>
        <v>food trucks</v>
      </c>
      <c r="X1149" t="str">
        <f t="shared" si="142"/>
        <v>UnderFunded</v>
      </c>
      <c r="Y1149" s="12" t="b">
        <f t="shared" si="143"/>
        <v>0</v>
      </c>
    </row>
    <row r="1150" spans="1:25" ht="28.8" hidden="1">
      <c r="A1150">
        <v>1148</v>
      </c>
      <c r="B1150" s="1" t="s">
        <v>1149</v>
      </c>
      <c r="C1150" s="1" t="s">
        <v>5258</v>
      </c>
      <c r="D1150" s="21" t="b" cm="1">
        <f t="array" ref="D1150">IF(OR(ISNUMBER(SEARCH({" COMEDY "," fun "," laugh ","hilarious"}," "&amp;B1150:C1150&amp;" "))),"Comedy",IF(OR(ISNUMBER(SEARCH({" sad "," thriller "," crime"," murder "," dark "," revenge "}," "&amp;B1150:C1150&amp;" "))),"thriller",IF(OR(ISNUMBER(SEARCH({" strange "," evil "," horror "," dark "," strange"}," "&amp;B1150:C1150&amp;" "))),"horror",IF(OR(ISNUMBER(SEARCH({" food "," kitchen "," yummy "," gourmet "," dining","bbq"}," "&amp;B1150:C1150&amp;" "))),"food"))))</f>
        <v>0</v>
      </c>
      <c r="E1150" s="3">
        <v>15000</v>
      </c>
      <c r="F1150" s="4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136"/>
        <v>0</v>
      </c>
      <c r="Q1150">
        <f t="shared" si="137"/>
        <v>24.33</v>
      </c>
      <c r="R1150" t="s">
        <v>8334</v>
      </c>
      <c r="S1150" t="s">
        <v>8335</v>
      </c>
      <c r="T1150" s="13">
        <f t="shared" si="138"/>
        <v>42675.171076388884</v>
      </c>
      <c r="U1150" s="13">
        <f t="shared" si="139"/>
        <v>42705.212743055556</v>
      </c>
      <c r="V1150">
        <f t="shared" si="140"/>
        <v>2016</v>
      </c>
      <c r="W1150" t="str">
        <f t="shared" si="141"/>
        <v>food trucks</v>
      </c>
      <c r="X1150" t="str">
        <f t="shared" si="142"/>
        <v>UnderFunded</v>
      </c>
      <c r="Y1150" s="12" t="b">
        <f t="shared" si="143"/>
        <v>0</v>
      </c>
    </row>
    <row r="1151" spans="1:25" ht="28.8" hidden="1">
      <c r="A1151">
        <v>1149</v>
      </c>
      <c r="B1151" s="1" t="s">
        <v>1150</v>
      </c>
      <c r="C1151" s="1" t="s">
        <v>5259</v>
      </c>
      <c r="D1151" s="21" t="str" cm="1">
        <f t="array" ref="D1151">IF(OR(ISNUMBER(SEARCH({" COMEDY "," fun "," laugh ","hilarious"}," "&amp;B1151:C1151&amp;" "))),"Comedy",IF(OR(ISNUMBER(SEARCH({" sad "," thriller "," crime"," murder "," dark "," revenge "}," "&amp;B1151:C1151&amp;" "))),"thriller",IF(OR(ISNUMBER(SEARCH({" strange "," evil "," horror "," dark "," strange"}," "&amp;B1151:C1151&amp;" "))),"horror",IF(OR(ISNUMBER(SEARCH({" food "," kitchen "," yummy "," gourmet "," dining","bbq"}," "&amp;B1151:C1151&amp;" "))),"food"))))</f>
        <v>food</v>
      </c>
      <c r="E1151" s="3">
        <v>50000</v>
      </c>
      <c r="F1151" s="4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136"/>
        <v>0</v>
      </c>
      <c r="Q1151">
        <f t="shared" si="137"/>
        <v>37.5</v>
      </c>
      <c r="R1151" t="s">
        <v>8334</v>
      </c>
      <c r="S1151" t="s">
        <v>8335</v>
      </c>
      <c r="T1151" s="13">
        <f t="shared" si="138"/>
        <v>42507.71025462963</v>
      </c>
      <c r="U1151" s="13">
        <f t="shared" si="139"/>
        <v>42537.71025462963</v>
      </c>
      <c r="V1151">
        <f t="shared" si="140"/>
        <v>2016</v>
      </c>
      <c r="W1151" t="str">
        <f t="shared" si="141"/>
        <v>food trucks</v>
      </c>
      <c r="X1151" t="str">
        <f t="shared" si="142"/>
        <v>UnderFunded</v>
      </c>
      <c r="Y1151" s="12" t="b">
        <f t="shared" si="143"/>
        <v>0</v>
      </c>
    </row>
    <row r="1152" spans="1:25" ht="28.8" hidden="1">
      <c r="A1152">
        <v>1150</v>
      </c>
      <c r="B1152" s="1" t="s">
        <v>1151</v>
      </c>
      <c r="C1152" s="1" t="s">
        <v>5260</v>
      </c>
      <c r="D1152" s="21" t="str" cm="1">
        <f t="array" ref="D1152">IF(OR(ISNUMBER(SEARCH({" COMEDY "," fun "," laugh ","hilarious"}," "&amp;B1152:C1152&amp;" "))),"Comedy",IF(OR(ISNUMBER(SEARCH({" sad "," thriller "," crime"," murder "," dark "," revenge "}," "&amp;B1152:C1152&amp;" "))),"thriller",IF(OR(ISNUMBER(SEARCH({" strange "," evil "," horror "," dark "," strange"}," "&amp;B1152:C1152&amp;" "))),"horror",IF(OR(ISNUMBER(SEARCH({" food "," kitchen "," yummy "," gourmet "," dining","bbq"}," "&amp;B1152:C1152&amp;" "))),"food"))))</f>
        <v>food</v>
      </c>
      <c r="E1152" s="3">
        <v>2500</v>
      </c>
      <c r="F1152" s="4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136"/>
        <v>10</v>
      </c>
      <c r="Q1152">
        <f t="shared" si="137"/>
        <v>42</v>
      </c>
      <c r="R1152" t="s">
        <v>8334</v>
      </c>
      <c r="S1152" t="s">
        <v>8335</v>
      </c>
      <c r="T1152" s="13">
        <f t="shared" si="138"/>
        <v>42317.954571759255</v>
      </c>
      <c r="U1152" s="13">
        <f t="shared" si="139"/>
        <v>42377.954571759255</v>
      </c>
      <c r="V1152">
        <f t="shared" si="140"/>
        <v>2015</v>
      </c>
      <c r="W1152" t="str">
        <f t="shared" si="141"/>
        <v>food trucks</v>
      </c>
      <c r="X1152" t="str">
        <f t="shared" si="142"/>
        <v>UnderFunded</v>
      </c>
      <c r="Y1152" s="12" t="b">
        <f t="shared" si="143"/>
        <v>0</v>
      </c>
    </row>
    <row r="1153" spans="1:25" ht="57.6" hidden="1">
      <c r="A1153">
        <v>1151</v>
      </c>
      <c r="B1153" s="1" t="s">
        <v>1152</v>
      </c>
      <c r="C1153" s="1" t="s">
        <v>5261</v>
      </c>
      <c r="D1153" s="21" t="b" cm="1">
        <f t="array" ref="D1153">IF(OR(ISNUMBER(SEARCH({" COMEDY "," fun "," laugh ","hilarious"}," "&amp;B1153:C1153&amp;" "))),"Comedy",IF(OR(ISNUMBER(SEARCH({" sad "," thriller "," crime"," murder "," dark "," revenge "}," "&amp;B1153:C1153&amp;" "))),"thriller",IF(OR(ISNUMBER(SEARCH({" strange "," evil "," horror "," dark "," strange"}," "&amp;B1153:C1153&amp;" "))),"horror",IF(OR(ISNUMBER(SEARCH({" food "," kitchen "," yummy "," gourmet "," dining","bbq"}," "&amp;B1153:C1153&amp;" "))),"food"))))</f>
        <v>0</v>
      </c>
      <c r="E1153" s="3">
        <v>25000</v>
      </c>
      <c r="F1153" s="4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136"/>
        <v>0</v>
      </c>
      <c r="Q1153">
        <f t="shared" si="137"/>
        <v>0</v>
      </c>
      <c r="R1153" t="s">
        <v>8334</v>
      </c>
      <c r="S1153" t="s">
        <v>8335</v>
      </c>
      <c r="T1153" s="13">
        <f t="shared" si="138"/>
        <v>42224.102581018517</v>
      </c>
      <c r="U1153" s="13">
        <f t="shared" si="139"/>
        <v>42254.102581018517</v>
      </c>
      <c r="V1153">
        <f t="shared" si="140"/>
        <v>2015</v>
      </c>
      <c r="W1153" t="str">
        <f t="shared" si="141"/>
        <v>food trucks</v>
      </c>
      <c r="X1153" t="str">
        <f t="shared" si="142"/>
        <v>UnderFunded</v>
      </c>
      <c r="Y1153" s="12" t="b">
        <f t="shared" si="143"/>
        <v>0</v>
      </c>
    </row>
    <row r="1154" spans="1:25" hidden="1">
      <c r="A1154">
        <v>1152</v>
      </c>
      <c r="B1154" s="1" t="s">
        <v>1153</v>
      </c>
      <c r="C1154" s="1" t="s">
        <v>5262</v>
      </c>
      <c r="D1154" s="21" t="str" cm="1">
        <f t="array" ref="D1154">IF(OR(ISNUMBER(SEARCH({" COMEDY "," fun "," laugh ","hilarious"}," "&amp;B1154:C1154&amp;" "))),"Comedy",IF(OR(ISNUMBER(SEARCH({" sad "," thriller "," crime"," murder "," dark "," revenge "}," "&amp;B1154:C1154&amp;" "))),"thriller",IF(OR(ISNUMBER(SEARCH({" strange "," evil "," horror "," dark "," strange"}," "&amp;B1154:C1154&amp;" "))),"horror",IF(OR(ISNUMBER(SEARCH({" food "," kitchen "," yummy "," gourmet "," dining","bbq"}," "&amp;B1154:C1154&amp;" "))),"food"))))</f>
        <v>food</v>
      </c>
      <c r="E1154" s="3">
        <v>16000</v>
      </c>
      <c r="F1154" s="4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136"/>
        <v>6</v>
      </c>
      <c r="Q1154">
        <f t="shared" si="137"/>
        <v>60.73</v>
      </c>
      <c r="R1154" t="s">
        <v>8334</v>
      </c>
      <c r="S1154" t="s">
        <v>8335</v>
      </c>
      <c r="T1154" s="13">
        <f t="shared" si="138"/>
        <v>42109.709629629629</v>
      </c>
      <c r="U1154" s="13">
        <f t="shared" si="139"/>
        <v>42139.709629629629</v>
      </c>
      <c r="V1154">
        <f t="shared" si="140"/>
        <v>2015</v>
      </c>
      <c r="W1154" t="str">
        <f t="shared" si="141"/>
        <v>food trucks</v>
      </c>
      <c r="X1154" t="str">
        <f t="shared" si="142"/>
        <v>UnderFunded</v>
      </c>
      <c r="Y1154" s="12" t="b">
        <f t="shared" si="143"/>
        <v>0</v>
      </c>
    </row>
    <row r="1155" spans="1:25" ht="28.8" hidden="1">
      <c r="A1155">
        <v>1153</v>
      </c>
      <c r="B1155" s="1" t="s">
        <v>1154</v>
      </c>
      <c r="C1155" s="1" t="s">
        <v>5263</v>
      </c>
      <c r="D1155" s="21" t="b" cm="1">
        <f t="array" ref="D1155">IF(OR(ISNUMBER(SEARCH({" COMEDY "," fun "," laugh ","hilarious"}," "&amp;B1155:C1155&amp;" "))),"Comedy",IF(OR(ISNUMBER(SEARCH({" sad "," thriller "," crime"," murder "," dark "," revenge "}," "&amp;B1155:C1155&amp;" "))),"thriller",IF(OR(ISNUMBER(SEARCH({" strange "," evil "," horror "," dark "," strange"}," "&amp;B1155:C1155&amp;" "))),"horror",IF(OR(ISNUMBER(SEARCH({" food "," kitchen "," yummy "," gourmet "," dining","bbq"}," "&amp;B1155:C1155&amp;" "))),"food"))))</f>
        <v>0</v>
      </c>
      <c r="E1155" s="3">
        <v>8000</v>
      </c>
      <c r="F1155" s="4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144">IFERROR(ROUND((F1155/E1155)*100,0),0)</f>
        <v>1</v>
      </c>
      <c r="Q1155">
        <f t="shared" ref="Q1155:Q1218" si="145">IFERROR(ROUND(F1155/M1155,2),0)</f>
        <v>50</v>
      </c>
      <c r="R1155" t="s">
        <v>8334</v>
      </c>
      <c r="S1155" t="s">
        <v>8335</v>
      </c>
      <c r="T1155" s="13">
        <f t="shared" ref="T1155:T1218" si="146">(((K1155/60)/60)/24)+DATE(1970,1,1)</f>
        <v>42143.714178240742</v>
      </c>
      <c r="U1155" s="13">
        <f t="shared" ref="U1155:U1218" si="147">(((J1155/60)/60)/24)+DATE(1970,1,1)</f>
        <v>42173.714178240742</v>
      </c>
      <c r="V1155">
        <f t="shared" ref="V1155:V1218" si="148">YEAR(T1155)</f>
        <v>2015</v>
      </c>
      <c r="W1155" t="str">
        <f t="shared" ref="W1155:W1218" si="149">IF(OR(S1155="musical","space"),"Musical and Spaces",S1155)</f>
        <v>food trucks</v>
      </c>
      <c r="X1155" t="str">
        <f t="shared" ref="X1155:X1218" si="150">IF(P1155-100&gt;0,"ExceededGoal","UnderFunded")</f>
        <v>UnderFunded</v>
      </c>
      <c r="Y1155" s="12" t="b">
        <f t="shared" ref="Y1155:Y1218" si="151">IFERROR(IF(R1155="theater",ROUND(F1155/M1155,2)),0)</f>
        <v>0</v>
      </c>
    </row>
    <row r="1156" spans="1:25" ht="43.2" hidden="1">
      <c r="A1156">
        <v>1154</v>
      </c>
      <c r="B1156" s="1" t="s">
        <v>1155</v>
      </c>
      <c r="C1156" s="1" t="s">
        <v>5264</v>
      </c>
      <c r="D1156" s="21" t="str" cm="1">
        <f t="array" ref="D1156">IF(OR(ISNUMBER(SEARCH({" COMEDY "," fun "," laugh ","hilarious"}," "&amp;B1156:C1156&amp;" "))),"Comedy",IF(OR(ISNUMBER(SEARCH({" sad "," thriller "," crime"," murder "," dark "," revenge "}," "&amp;B1156:C1156&amp;" "))),"thriller",IF(OR(ISNUMBER(SEARCH({" strange "," evil "," horror "," dark "," strange"}," "&amp;B1156:C1156&amp;" "))),"horror",IF(OR(ISNUMBER(SEARCH({" food "," kitchen "," yummy "," gourmet "," dining","bbq"}," "&amp;B1156:C1156&amp;" "))),"food"))))</f>
        <v>food</v>
      </c>
      <c r="E1156" s="3">
        <v>5000</v>
      </c>
      <c r="F1156" s="4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144"/>
        <v>7</v>
      </c>
      <c r="Q1156">
        <f t="shared" si="145"/>
        <v>108.33</v>
      </c>
      <c r="R1156" t="s">
        <v>8334</v>
      </c>
      <c r="S1156" t="s">
        <v>8335</v>
      </c>
      <c r="T1156" s="13">
        <f t="shared" si="146"/>
        <v>42223.108865740738</v>
      </c>
      <c r="U1156" s="13">
        <f t="shared" si="147"/>
        <v>42253.108865740738</v>
      </c>
      <c r="V1156">
        <f t="shared" si="148"/>
        <v>2015</v>
      </c>
      <c r="W1156" t="str">
        <f t="shared" si="149"/>
        <v>food trucks</v>
      </c>
      <c r="X1156" t="str">
        <f t="shared" si="150"/>
        <v>UnderFunded</v>
      </c>
      <c r="Y1156" s="12" t="b">
        <f t="shared" si="151"/>
        <v>0</v>
      </c>
    </row>
    <row r="1157" spans="1:25" ht="43.2" hidden="1">
      <c r="A1157">
        <v>1155</v>
      </c>
      <c r="B1157" s="1" t="s">
        <v>1156</v>
      </c>
      <c r="C1157" s="1" t="s">
        <v>5265</v>
      </c>
      <c r="D1157" s="21" t="b" cm="1">
        <f t="array" ref="D1157">IF(OR(ISNUMBER(SEARCH({" COMEDY "," fun "," laugh ","hilarious"}," "&amp;B1157:C1157&amp;" "))),"Comedy",IF(OR(ISNUMBER(SEARCH({" sad "," thriller "," crime"," murder "," dark "," revenge "}," "&amp;B1157:C1157&amp;" "))),"thriller",IF(OR(ISNUMBER(SEARCH({" strange "," evil "," horror "," dark "," strange"}," "&amp;B1157:C1157&amp;" "))),"horror",IF(OR(ISNUMBER(SEARCH({" food "," kitchen "," yummy "," gourmet "," dining","bbq"}," "&amp;B1157:C1157&amp;" "))),"food"))))</f>
        <v>0</v>
      </c>
      <c r="E1157" s="3">
        <v>25000</v>
      </c>
      <c r="F1157" s="4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144"/>
        <v>1</v>
      </c>
      <c r="Q1157">
        <f t="shared" si="145"/>
        <v>23.5</v>
      </c>
      <c r="R1157" t="s">
        <v>8334</v>
      </c>
      <c r="S1157" t="s">
        <v>8335</v>
      </c>
      <c r="T1157" s="13">
        <f t="shared" si="146"/>
        <v>41835.763981481483</v>
      </c>
      <c r="U1157" s="13">
        <f t="shared" si="147"/>
        <v>41865.763981481483</v>
      </c>
      <c r="V1157">
        <f t="shared" si="148"/>
        <v>2014</v>
      </c>
      <c r="W1157" t="str">
        <f t="shared" si="149"/>
        <v>food trucks</v>
      </c>
      <c r="X1157" t="str">
        <f t="shared" si="150"/>
        <v>UnderFunded</v>
      </c>
      <c r="Y1157" s="12" t="b">
        <f t="shared" si="151"/>
        <v>0</v>
      </c>
    </row>
    <row r="1158" spans="1:25" ht="43.2" hidden="1">
      <c r="A1158">
        <v>1156</v>
      </c>
      <c r="B1158" s="1" t="s">
        <v>1157</v>
      </c>
      <c r="C1158" s="1" t="s">
        <v>5266</v>
      </c>
      <c r="D1158" s="21" t="b" cm="1">
        <f t="array" ref="D1158">IF(OR(ISNUMBER(SEARCH({" COMEDY "," fun "," laugh ","hilarious"}," "&amp;B1158:C1158&amp;" "))),"Comedy",IF(OR(ISNUMBER(SEARCH({" sad "," thriller "," crime"," murder "," dark "," revenge "}," "&amp;B1158:C1158&amp;" "))),"thriller",IF(OR(ISNUMBER(SEARCH({" strange "," evil "," horror "," dark "," strange"}," "&amp;B1158:C1158&amp;" "))),"horror",IF(OR(ISNUMBER(SEARCH({" food "," kitchen "," yummy "," gourmet "," dining","bbq"}," "&amp;B1158:C1158&amp;" "))),"food"))))</f>
        <v>0</v>
      </c>
      <c r="E1158" s="3">
        <v>6500</v>
      </c>
      <c r="F1158" s="4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144"/>
        <v>0</v>
      </c>
      <c r="Q1158">
        <f t="shared" si="145"/>
        <v>0</v>
      </c>
      <c r="R1158" t="s">
        <v>8334</v>
      </c>
      <c r="S1158" t="s">
        <v>8335</v>
      </c>
      <c r="T1158" s="13">
        <f t="shared" si="146"/>
        <v>42029.07131944444</v>
      </c>
      <c r="U1158" s="13">
        <f t="shared" si="147"/>
        <v>42059.07131944444</v>
      </c>
      <c r="V1158">
        <f t="shared" si="148"/>
        <v>2015</v>
      </c>
      <c r="W1158" t="str">
        <f t="shared" si="149"/>
        <v>food trucks</v>
      </c>
      <c r="X1158" t="str">
        <f t="shared" si="150"/>
        <v>UnderFunded</v>
      </c>
      <c r="Y1158" s="12" t="b">
        <f t="shared" si="151"/>
        <v>0</v>
      </c>
    </row>
    <row r="1159" spans="1:25" ht="43.2" hidden="1">
      <c r="A1159">
        <v>1157</v>
      </c>
      <c r="B1159" s="1" t="s">
        <v>1158</v>
      </c>
      <c r="C1159" s="1" t="s">
        <v>5267</v>
      </c>
      <c r="D1159" s="21" t="b" cm="1">
        <f t="array" ref="D1159">IF(OR(ISNUMBER(SEARCH({" COMEDY "," fun "," laugh ","hilarious"}," "&amp;B1159:C1159&amp;" "))),"Comedy",IF(OR(ISNUMBER(SEARCH({" sad "," thriller "," crime"," murder "," dark "," revenge "}," "&amp;B1159:C1159&amp;" "))),"thriller",IF(OR(ISNUMBER(SEARCH({" strange "," evil "," horror "," dark "," strange"}," "&amp;B1159:C1159&amp;" "))),"horror",IF(OR(ISNUMBER(SEARCH({" food "," kitchen "," yummy "," gourmet "," dining","bbq"}," "&amp;B1159:C1159&amp;" "))),"food"))))</f>
        <v>0</v>
      </c>
      <c r="E1159" s="3">
        <v>10000</v>
      </c>
      <c r="F1159" s="4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144"/>
        <v>2</v>
      </c>
      <c r="Q1159">
        <f t="shared" si="145"/>
        <v>50.33</v>
      </c>
      <c r="R1159" t="s">
        <v>8334</v>
      </c>
      <c r="S1159" t="s">
        <v>8335</v>
      </c>
      <c r="T1159" s="13">
        <f t="shared" si="146"/>
        <v>41918.628240740742</v>
      </c>
      <c r="U1159" s="13">
        <f t="shared" si="147"/>
        <v>41978.669907407413</v>
      </c>
      <c r="V1159">
        <f t="shared" si="148"/>
        <v>2014</v>
      </c>
      <c r="W1159" t="str">
        <f t="shared" si="149"/>
        <v>food trucks</v>
      </c>
      <c r="X1159" t="str">
        <f t="shared" si="150"/>
        <v>UnderFunded</v>
      </c>
      <c r="Y1159" s="12" t="b">
        <f t="shared" si="151"/>
        <v>0</v>
      </c>
    </row>
    <row r="1160" spans="1:25" ht="43.2" hidden="1">
      <c r="A1160">
        <v>1158</v>
      </c>
      <c r="B1160" s="1" t="s">
        <v>1159</v>
      </c>
      <c r="C1160" s="1" t="s">
        <v>5268</v>
      </c>
      <c r="D1160" s="21" t="b" cm="1">
        <f t="array" ref="D1160">IF(OR(ISNUMBER(SEARCH({" COMEDY "," fun "," laugh ","hilarious"}," "&amp;B1160:C1160&amp;" "))),"Comedy",IF(OR(ISNUMBER(SEARCH({" sad "," thriller "," crime"," murder "," dark "," revenge "}," "&amp;B1160:C1160&amp;" "))),"thriller",IF(OR(ISNUMBER(SEARCH({" strange "," evil "," horror "," dark "," strange"}," "&amp;B1160:C1160&amp;" "))),"horror",IF(OR(ISNUMBER(SEARCH({" food "," kitchen "," yummy "," gourmet "," dining","bbq"}," "&amp;B1160:C1160&amp;" "))),"food"))))</f>
        <v>0</v>
      </c>
      <c r="E1160" s="3">
        <v>7500</v>
      </c>
      <c r="F1160" s="4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144"/>
        <v>0</v>
      </c>
      <c r="Q1160">
        <f t="shared" si="145"/>
        <v>11.67</v>
      </c>
      <c r="R1160" t="s">
        <v>8334</v>
      </c>
      <c r="S1160" t="s">
        <v>8335</v>
      </c>
      <c r="T1160" s="13">
        <f t="shared" si="146"/>
        <v>41952.09175925926</v>
      </c>
      <c r="U1160" s="13">
        <f t="shared" si="147"/>
        <v>41982.09175925926</v>
      </c>
      <c r="V1160">
        <f t="shared" si="148"/>
        <v>2014</v>
      </c>
      <c r="W1160" t="str">
        <f t="shared" si="149"/>
        <v>food trucks</v>
      </c>
      <c r="X1160" t="str">
        <f t="shared" si="150"/>
        <v>UnderFunded</v>
      </c>
      <c r="Y1160" s="12" t="b">
        <f t="shared" si="151"/>
        <v>0</v>
      </c>
    </row>
    <row r="1161" spans="1:25" ht="43.2" hidden="1">
      <c r="A1161">
        <v>1159</v>
      </c>
      <c r="B1161" s="1" t="s">
        <v>1160</v>
      </c>
      <c r="C1161" s="1" t="s">
        <v>5269</v>
      </c>
      <c r="D1161" s="21" t="str" cm="1">
        <f t="array" ref="D1161">IF(OR(ISNUMBER(SEARCH({" COMEDY "," fun "," laugh ","hilarious"}," "&amp;B1161:C1161&amp;" "))),"Comedy",IF(OR(ISNUMBER(SEARCH({" sad "," thriller "," crime"," murder "," dark "," revenge "}," "&amp;B1161:C1161&amp;" "))),"thriller",IF(OR(ISNUMBER(SEARCH({" strange "," evil "," horror "," dark "," strange"}," "&amp;B1161:C1161&amp;" "))),"horror",IF(OR(ISNUMBER(SEARCH({" food "," kitchen "," yummy "," gourmet "," dining","bbq"}," "&amp;B1161:C1161&amp;" "))),"food"))))</f>
        <v>food</v>
      </c>
      <c r="E1161" s="3">
        <v>6750</v>
      </c>
      <c r="F1161" s="4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144"/>
        <v>0</v>
      </c>
      <c r="Q1161">
        <f t="shared" si="145"/>
        <v>0</v>
      </c>
      <c r="R1161" t="s">
        <v>8334</v>
      </c>
      <c r="S1161" t="s">
        <v>8335</v>
      </c>
      <c r="T1161" s="13">
        <f t="shared" si="146"/>
        <v>42154.726446759261</v>
      </c>
      <c r="U1161" s="13">
        <f t="shared" si="147"/>
        <v>42185.65625</v>
      </c>
      <c r="V1161">
        <f t="shared" si="148"/>
        <v>2015</v>
      </c>
      <c r="W1161" t="str">
        <f t="shared" si="149"/>
        <v>food trucks</v>
      </c>
      <c r="X1161" t="str">
        <f t="shared" si="150"/>
        <v>UnderFunded</v>
      </c>
      <c r="Y1161" s="12" t="b">
        <f t="shared" si="151"/>
        <v>0</v>
      </c>
    </row>
    <row r="1162" spans="1:25" ht="43.2" hidden="1">
      <c r="A1162">
        <v>1160</v>
      </c>
      <c r="B1162" s="1" t="s">
        <v>1161</v>
      </c>
      <c r="C1162" s="1" t="s">
        <v>5270</v>
      </c>
      <c r="D1162" s="21" t="b" cm="1">
        <f t="array" ref="D1162">IF(OR(ISNUMBER(SEARCH({" COMEDY "," fun "," laugh ","hilarious"}," "&amp;B1162:C1162&amp;" "))),"Comedy",IF(OR(ISNUMBER(SEARCH({" sad "," thriller "," crime"," murder "," dark "," revenge "}," "&amp;B1162:C1162&amp;" "))),"thriller",IF(OR(ISNUMBER(SEARCH({" strange "," evil "," horror "," dark "," strange"}," "&amp;B1162:C1162&amp;" "))),"horror",IF(OR(ISNUMBER(SEARCH({" food "," kitchen "," yummy "," gourmet "," dining","bbq"}," "&amp;B1162:C1162&amp;" "))),"food"))))</f>
        <v>0</v>
      </c>
      <c r="E1162" s="3">
        <v>30000</v>
      </c>
      <c r="F1162" s="4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144"/>
        <v>4</v>
      </c>
      <c r="Q1162">
        <f t="shared" si="145"/>
        <v>60.79</v>
      </c>
      <c r="R1162" t="s">
        <v>8334</v>
      </c>
      <c r="S1162" t="s">
        <v>8335</v>
      </c>
      <c r="T1162" s="13">
        <f t="shared" si="146"/>
        <v>42061.154930555553</v>
      </c>
      <c r="U1162" s="13">
        <f t="shared" si="147"/>
        <v>42091.113263888896</v>
      </c>
      <c r="V1162">
        <f t="shared" si="148"/>
        <v>2015</v>
      </c>
      <c r="W1162" t="str">
        <f t="shared" si="149"/>
        <v>food trucks</v>
      </c>
      <c r="X1162" t="str">
        <f t="shared" si="150"/>
        <v>UnderFunded</v>
      </c>
      <c r="Y1162" s="12" t="b">
        <f t="shared" si="151"/>
        <v>0</v>
      </c>
    </row>
    <row r="1163" spans="1:25" ht="43.2" hidden="1">
      <c r="A1163">
        <v>1161</v>
      </c>
      <c r="B1163" s="1" t="s">
        <v>1162</v>
      </c>
      <c r="C1163" s="1" t="s">
        <v>5271</v>
      </c>
      <c r="D1163" s="21" t="str" cm="1">
        <f t="array" ref="D1163">IF(OR(ISNUMBER(SEARCH({" COMEDY "," fun "," laugh ","hilarious"}," "&amp;B1163:C1163&amp;" "))),"Comedy",IF(OR(ISNUMBER(SEARCH({" sad "," thriller "," crime"," murder "," dark "," revenge "}," "&amp;B1163:C1163&amp;" "))),"thriller",IF(OR(ISNUMBER(SEARCH({" strange "," evil "," horror "," dark "," strange"}," "&amp;B1163:C1163&amp;" "))),"horror",IF(OR(ISNUMBER(SEARCH({" food "," kitchen "," yummy "," gourmet "," dining","bbq"}," "&amp;B1163:C1163&amp;" "))),"food"))))</f>
        <v>food</v>
      </c>
      <c r="E1163" s="3">
        <v>18000</v>
      </c>
      <c r="F1163" s="4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144"/>
        <v>0</v>
      </c>
      <c r="Q1163">
        <f t="shared" si="145"/>
        <v>0</v>
      </c>
      <c r="R1163" t="s">
        <v>8334</v>
      </c>
      <c r="S1163" t="s">
        <v>8335</v>
      </c>
      <c r="T1163" s="13">
        <f t="shared" si="146"/>
        <v>42122.629502314812</v>
      </c>
      <c r="U1163" s="13">
        <f t="shared" si="147"/>
        <v>42143.629502314812</v>
      </c>
      <c r="V1163">
        <f t="shared" si="148"/>
        <v>2015</v>
      </c>
      <c r="W1163" t="str">
        <f t="shared" si="149"/>
        <v>food trucks</v>
      </c>
      <c r="X1163" t="str">
        <f t="shared" si="150"/>
        <v>UnderFunded</v>
      </c>
      <c r="Y1163" s="12" t="b">
        <f t="shared" si="151"/>
        <v>0</v>
      </c>
    </row>
    <row r="1164" spans="1:25" ht="57.6" hidden="1">
      <c r="A1164">
        <v>1162</v>
      </c>
      <c r="B1164" s="1" t="s">
        <v>1163</v>
      </c>
      <c r="C1164" s="1" t="s">
        <v>5272</v>
      </c>
      <c r="D1164" s="21" t="b" cm="1">
        <f t="array" ref="D1164">IF(OR(ISNUMBER(SEARCH({" COMEDY "," fun "," laugh ","hilarious"}," "&amp;B1164:C1164&amp;" "))),"Comedy",IF(OR(ISNUMBER(SEARCH({" sad "," thriller "," crime"," murder "," dark "," revenge "}," "&amp;B1164:C1164&amp;" "))),"thriller",IF(OR(ISNUMBER(SEARCH({" strange "," evil "," horror "," dark "," strange"}," "&amp;B1164:C1164&amp;" "))),"horror",IF(OR(ISNUMBER(SEARCH({" food "," kitchen "," yummy "," gourmet "," dining","bbq"}," "&amp;B1164:C1164&amp;" "))),"food"))))</f>
        <v>0</v>
      </c>
      <c r="E1164" s="3">
        <v>60000</v>
      </c>
      <c r="F1164" s="4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144"/>
        <v>0</v>
      </c>
      <c r="Q1164">
        <f t="shared" si="145"/>
        <v>17.5</v>
      </c>
      <c r="R1164" t="s">
        <v>8334</v>
      </c>
      <c r="S1164" t="s">
        <v>8335</v>
      </c>
      <c r="T1164" s="13">
        <f t="shared" si="146"/>
        <v>41876.683611111112</v>
      </c>
      <c r="U1164" s="13">
        <f t="shared" si="147"/>
        <v>41907.683611111112</v>
      </c>
      <c r="V1164">
        <f t="shared" si="148"/>
        <v>2014</v>
      </c>
      <c r="W1164" t="str">
        <f t="shared" si="149"/>
        <v>food trucks</v>
      </c>
      <c r="X1164" t="str">
        <f t="shared" si="150"/>
        <v>UnderFunded</v>
      </c>
      <c r="Y1164" s="12" t="b">
        <f t="shared" si="151"/>
        <v>0</v>
      </c>
    </row>
    <row r="1165" spans="1:25" ht="43.2" hidden="1">
      <c r="A1165">
        <v>1163</v>
      </c>
      <c r="B1165" s="1" t="s">
        <v>1164</v>
      </c>
      <c r="C1165" s="1" t="s">
        <v>5273</v>
      </c>
      <c r="D1165" s="21" t="b" cm="1">
        <f t="array" ref="D1165">IF(OR(ISNUMBER(SEARCH({" COMEDY "," fun "," laugh ","hilarious"}," "&amp;B1165:C1165&amp;" "))),"Comedy",IF(OR(ISNUMBER(SEARCH({" sad "," thriller "," crime"," murder "," dark "," revenge "}," "&amp;B1165:C1165&amp;" "))),"thriller",IF(OR(ISNUMBER(SEARCH({" strange "," evil "," horror "," dark "," strange"}," "&amp;B1165:C1165&amp;" "))),"horror",IF(OR(ISNUMBER(SEARCH({" food "," kitchen "," yummy "," gourmet "," dining","bbq"}," "&amp;B1165:C1165&amp;" "))),"food"))))</f>
        <v>0</v>
      </c>
      <c r="E1165" s="3">
        <v>5200</v>
      </c>
      <c r="F1165" s="4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144"/>
        <v>0</v>
      </c>
      <c r="Q1165">
        <f t="shared" si="145"/>
        <v>0</v>
      </c>
      <c r="R1165" t="s">
        <v>8334</v>
      </c>
      <c r="S1165" t="s">
        <v>8335</v>
      </c>
      <c r="T1165" s="13">
        <f t="shared" si="146"/>
        <v>41830.723611111112</v>
      </c>
      <c r="U1165" s="13">
        <f t="shared" si="147"/>
        <v>41860.723611111112</v>
      </c>
      <c r="V1165">
        <f t="shared" si="148"/>
        <v>2014</v>
      </c>
      <c r="W1165" t="str">
        <f t="shared" si="149"/>
        <v>food trucks</v>
      </c>
      <c r="X1165" t="str">
        <f t="shared" si="150"/>
        <v>UnderFunded</v>
      </c>
      <c r="Y1165" s="12" t="b">
        <f t="shared" si="151"/>
        <v>0</v>
      </c>
    </row>
    <row r="1166" spans="1:25" ht="57.6" hidden="1">
      <c r="A1166">
        <v>1164</v>
      </c>
      <c r="B1166" s="1" t="s">
        <v>1165</v>
      </c>
      <c r="C1166" s="1" t="s">
        <v>5274</v>
      </c>
      <c r="D1166" s="21" t="b" cm="1">
        <f t="array" ref="D1166">IF(OR(ISNUMBER(SEARCH({" COMEDY "," fun "," laugh ","hilarious"}," "&amp;B1166:C1166&amp;" "))),"Comedy",IF(OR(ISNUMBER(SEARCH({" sad "," thriller "," crime"," murder "," dark "," revenge "}," "&amp;B1166:C1166&amp;" "))),"thriller",IF(OR(ISNUMBER(SEARCH({" strange "," evil "," horror "," dark "," strange"}," "&amp;B1166:C1166&amp;" "))),"horror",IF(OR(ISNUMBER(SEARCH({" food "," kitchen "," yummy "," gourmet "," dining","bbq"}," "&amp;B1166:C1166&amp;" "))),"food"))))</f>
        <v>0</v>
      </c>
      <c r="E1166" s="3">
        <v>10000</v>
      </c>
      <c r="F1166" s="4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144"/>
        <v>0</v>
      </c>
      <c r="Q1166">
        <f t="shared" si="145"/>
        <v>0</v>
      </c>
      <c r="R1166" t="s">
        <v>8334</v>
      </c>
      <c r="S1166" t="s">
        <v>8335</v>
      </c>
      <c r="T1166" s="13">
        <f t="shared" si="146"/>
        <v>42509.724328703705</v>
      </c>
      <c r="U1166" s="13">
        <f t="shared" si="147"/>
        <v>42539.724328703705</v>
      </c>
      <c r="V1166">
        <f t="shared" si="148"/>
        <v>2016</v>
      </c>
      <c r="W1166" t="str">
        <f t="shared" si="149"/>
        <v>food trucks</v>
      </c>
      <c r="X1166" t="str">
        <f t="shared" si="150"/>
        <v>UnderFunded</v>
      </c>
      <c r="Y1166" s="12" t="b">
        <f t="shared" si="151"/>
        <v>0</v>
      </c>
    </row>
    <row r="1167" spans="1:25" ht="43.2" hidden="1">
      <c r="A1167">
        <v>1165</v>
      </c>
      <c r="B1167" s="1" t="s">
        <v>1166</v>
      </c>
      <c r="C1167" s="1" t="s">
        <v>5275</v>
      </c>
      <c r="D1167" s="21" t="b" cm="1">
        <f t="array" ref="D1167">IF(OR(ISNUMBER(SEARCH({" COMEDY "," fun "," laugh ","hilarious"}," "&amp;B1167:C1167&amp;" "))),"Comedy",IF(OR(ISNUMBER(SEARCH({" sad "," thriller "," crime"," murder "," dark "," revenge "}," "&amp;B1167:C1167&amp;" "))),"thriller",IF(OR(ISNUMBER(SEARCH({" strange "," evil "," horror "," dark "," strange"}," "&amp;B1167:C1167&amp;" "))),"horror",IF(OR(ISNUMBER(SEARCH({" food "," kitchen "," yummy "," gourmet "," dining","bbq"}," "&amp;B1167:C1167&amp;" "))),"food"))))</f>
        <v>0</v>
      </c>
      <c r="E1167" s="3">
        <v>10000</v>
      </c>
      <c r="F1167" s="4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144"/>
        <v>21</v>
      </c>
      <c r="Q1167">
        <f t="shared" si="145"/>
        <v>82.82</v>
      </c>
      <c r="R1167" t="s">
        <v>8334</v>
      </c>
      <c r="S1167" t="s">
        <v>8335</v>
      </c>
      <c r="T1167" s="13">
        <f t="shared" si="146"/>
        <v>41792.214467592588</v>
      </c>
      <c r="U1167" s="13">
        <f t="shared" si="147"/>
        <v>41826.214467592588</v>
      </c>
      <c r="V1167">
        <f t="shared" si="148"/>
        <v>2014</v>
      </c>
      <c r="W1167" t="str">
        <f t="shared" si="149"/>
        <v>food trucks</v>
      </c>
      <c r="X1167" t="str">
        <f t="shared" si="150"/>
        <v>UnderFunded</v>
      </c>
      <c r="Y1167" s="12" t="b">
        <f t="shared" si="151"/>
        <v>0</v>
      </c>
    </row>
    <row r="1168" spans="1:25" ht="43.2" hidden="1">
      <c r="A1168">
        <v>1166</v>
      </c>
      <c r="B1168" s="1" t="s">
        <v>1167</v>
      </c>
      <c r="C1168" s="1" t="s">
        <v>5276</v>
      </c>
      <c r="D1168" s="21" t="str" cm="1">
        <f t="array" ref="D1168">IF(OR(ISNUMBER(SEARCH({" COMEDY "," fun "," laugh ","hilarious"}," "&amp;B1168:C1168&amp;" "))),"Comedy",IF(OR(ISNUMBER(SEARCH({" sad "," thriller "," crime"," murder "," dark "," revenge "}," "&amp;B1168:C1168&amp;" "))),"thriller",IF(OR(ISNUMBER(SEARCH({" strange "," evil "," horror "," dark "," strange"}," "&amp;B1168:C1168&amp;" "))),"horror",IF(OR(ISNUMBER(SEARCH({" food "," kitchen "," yummy "," gourmet "," dining","bbq"}," "&amp;B1168:C1168&amp;" "))),"food"))))</f>
        <v>food</v>
      </c>
      <c r="E1168" s="3">
        <v>15000</v>
      </c>
      <c r="F1168" s="4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144"/>
        <v>19</v>
      </c>
      <c r="Q1168">
        <f t="shared" si="145"/>
        <v>358.88</v>
      </c>
      <c r="R1168" t="s">
        <v>8334</v>
      </c>
      <c r="S1168" t="s">
        <v>8335</v>
      </c>
      <c r="T1168" s="13">
        <f t="shared" si="146"/>
        <v>42150.485439814816</v>
      </c>
      <c r="U1168" s="13">
        <f t="shared" si="147"/>
        <v>42181.166666666672</v>
      </c>
      <c r="V1168">
        <f t="shared" si="148"/>
        <v>2015</v>
      </c>
      <c r="W1168" t="str">
        <f t="shared" si="149"/>
        <v>food trucks</v>
      </c>
      <c r="X1168" t="str">
        <f t="shared" si="150"/>
        <v>UnderFunded</v>
      </c>
      <c r="Y1168" s="12" t="b">
        <f t="shared" si="151"/>
        <v>0</v>
      </c>
    </row>
    <row r="1169" spans="1:25" ht="43.2" hidden="1">
      <c r="A1169">
        <v>1167</v>
      </c>
      <c r="B1169" s="1" t="s">
        <v>1168</v>
      </c>
      <c r="C1169" s="1" t="s">
        <v>5277</v>
      </c>
      <c r="D1169" s="21" t="str" cm="1">
        <f t="array" ref="D1169">IF(OR(ISNUMBER(SEARCH({" COMEDY "," fun "," laugh ","hilarious"}," "&amp;B1169:C1169&amp;" "))),"Comedy",IF(OR(ISNUMBER(SEARCH({" sad "," thriller "," crime"," murder "," dark "," revenge "}," "&amp;B1169:C1169&amp;" "))),"thriller",IF(OR(ISNUMBER(SEARCH({" strange "," evil "," horror "," dark "," strange"}," "&amp;B1169:C1169&amp;" "))),"horror",IF(OR(ISNUMBER(SEARCH({" food "," kitchen "," yummy "," gourmet "," dining","bbq"}," "&amp;B1169:C1169&amp;" "))),"food"))))</f>
        <v>food</v>
      </c>
      <c r="E1169" s="3">
        <v>60000</v>
      </c>
      <c r="F1169" s="4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144"/>
        <v>2</v>
      </c>
      <c r="Q1169">
        <f t="shared" si="145"/>
        <v>61.19</v>
      </c>
      <c r="R1169" t="s">
        <v>8334</v>
      </c>
      <c r="S1169" t="s">
        <v>8335</v>
      </c>
      <c r="T1169" s="13">
        <f t="shared" si="146"/>
        <v>41863.734895833331</v>
      </c>
      <c r="U1169" s="13">
        <f t="shared" si="147"/>
        <v>41894.734895833331</v>
      </c>
      <c r="V1169">
        <f t="shared" si="148"/>
        <v>2014</v>
      </c>
      <c r="W1169" t="str">
        <f t="shared" si="149"/>
        <v>food trucks</v>
      </c>
      <c r="X1169" t="str">
        <f t="shared" si="150"/>
        <v>UnderFunded</v>
      </c>
      <c r="Y1169" s="12" t="b">
        <f t="shared" si="151"/>
        <v>0</v>
      </c>
    </row>
    <row r="1170" spans="1:25" ht="43.2" hidden="1">
      <c r="A1170">
        <v>1168</v>
      </c>
      <c r="B1170" s="1" t="s">
        <v>1169</v>
      </c>
      <c r="C1170" s="1" t="s">
        <v>5278</v>
      </c>
      <c r="D1170" s="21" t="str" cm="1">
        <f t="array" ref="D1170">IF(OR(ISNUMBER(SEARCH({" COMEDY "," fun "," laugh ","hilarious"}," "&amp;B1170:C1170&amp;" "))),"Comedy",IF(OR(ISNUMBER(SEARCH({" sad "," thriller "," crime"," murder "," dark "," revenge "}," "&amp;B1170:C1170&amp;" "))),"thriller",IF(OR(ISNUMBER(SEARCH({" strange "," evil "," horror "," dark "," strange"}," "&amp;B1170:C1170&amp;" "))),"horror",IF(OR(ISNUMBER(SEARCH({" food "," kitchen "," yummy "," gourmet "," dining","bbq"}," "&amp;B1170:C1170&amp;" "))),"food"))))</f>
        <v>food</v>
      </c>
      <c r="E1170" s="3">
        <v>18000</v>
      </c>
      <c r="F1170" s="4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144"/>
        <v>6</v>
      </c>
      <c r="Q1170">
        <f t="shared" si="145"/>
        <v>340</v>
      </c>
      <c r="R1170" t="s">
        <v>8334</v>
      </c>
      <c r="S1170" t="s">
        <v>8335</v>
      </c>
      <c r="T1170" s="13">
        <f t="shared" si="146"/>
        <v>42605.053993055553</v>
      </c>
      <c r="U1170" s="13">
        <f t="shared" si="147"/>
        <v>42635.053993055553</v>
      </c>
      <c r="V1170">
        <f t="shared" si="148"/>
        <v>2016</v>
      </c>
      <c r="W1170" t="str">
        <f t="shared" si="149"/>
        <v>food trucks</v>
      </c>
      <c r="X1170" t="str">
        <f t="shared" si="150"/>
        <v>UnderFunded</v>
      </c>
      <c r="Y1170" s="12" t="b">
        <f t="shared" si="151"/>
        <v>0</v>
      </c>
    </row>
    <row r="1171" spans="1:25" ht="43.2" hidden="1">
      <c r="A1171">
        <v>1169</v>
      </c>
      <c r="B1171" s="1" t="s">
        <v>1170</v>
      </c>
      <c r="C1171" s="1" t="s">
        <v>5279</v>
      </c>
      <c r="D1171" s="21" t="b" cm="1">
        <f t="array" ref="D1171">IF(OR(ISNUMBER(SEARCH({" COMEDY "," fun "," laugh ","hilarious"}," "&amp;B1171:C1171&amp;" "))),"Comedy",IF(OR(ISNUMBER(SEARCH({" sad "," thriller "," crime"," murder "," dark "," revenge "}," "&amp;B1171:C1171&amp;" "))),"thriller",IF(OR(ISNUMBER(SEARCH({" strange "," evil "," horror "," dark "," strange"}," "&amp;B1171:C1171&amp;" "))),"horror",IF(OR(ISNUMBER(SEARCH({" food "," kitchen "," yummy "," gourmet "," dining","bbq"}," "&amp;B1171:C1171&amp;" "))),"food"))))</f>
        <v>0</v>
      </c>
      <c r="E1171" s="3">
        <v>10000</v>
      </c>
      <c r="F1171" s="4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144"/>
        <v>0</v>
      </c>
      <c r="Q1171">
        <f t="shared" si="145"/>
        <v>5.67</v>
      </c>
      <c r="R1171" t="s">
        <v>8334</v>
      </c>
      <c r="S1171" t="s">
        <v>8335</v>
      </c>
      <c r="T1171" s="13">
        <f t="shared" si="146"/>
        <v>42027.353738425925</v>
      </c>
      <c r="U1171" s="13">
        <f t="shared" si="147"/>
        <v>42057.353738425925</v>
      </c>
      <c r="V1171">
        <f t="shared" si="148"/>
        <v>2015</v>
      </c>
      <c r="W1171" t="str">
        <f t="shared" si="149"/>
        <v>food trucks</v>
      </c>
      <c r="X1171" t="str">
        <f t="shared" si="150"/>
        <v>UnderFunded</v>
      </c>
      <c r="Y1171" s="12" t="b">
        <f t="shared" si="151"/>
        <v>0</v>
      </c>
    </row>
    <row r="1172" spans="1:25" ht="43.2" hidden="1">
      <c r="A1172">
        <v>1170</v>
      </c>
      <c r="B1172" s="1" t="s">
        <v>1171</v>
      </c>
      <c r="C1172" s="1" t="s">
        <v>5280</v>
      </c>
      <c r="D1172" s="21" t="b" cm="1">
        <f t="array" ref="D1172">IF(OR(ISNUMBER(SEARCH({" COMEDY "," fun "," laugh ","hilarious"}," "&amp;B1172:C1172&amp;" "))),"Comedy",IF(OR(ISNUMBER(SEARCH({" sad "," thriller "," crime"," murder "," dark "," revenge "}," "&amp;B1172:C1172&amp;" "))),"thriller",IF(OR(ISNUMBER(SEARCH({" strange "," evil "," horror "," dark "," strange"}," "&amp;B1172:C1172&amp;" "))),"horror",IF(OR(ISNUMBER(SEARCH({" food "," kitchen "," yummy "," gourmet "," dining","bbq"}," "&amp;B1172:C1172&amp;" "))),"food"))))</f>
        <v>0</v>
      </c>
      <c r="E1172" s="3">
        <v>25000</v>
      </c>
      <c r="F1172" s="4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144"/>
        <v>0</v>
      </c>
      <c r="Q1172">
        <f t="shared" si="145"/>
        <v>50</v>
      </c>
      <c r="R1172" t="s">
        <v>8334</v>
      </c>
      <c r="S1172" t="s">
        <v>8335</v>
      </c>
      <c r="T1172" s="13">
        <f t="shared" si="146"/>
        <v>42124.893182870372</v>
      </c>
      <c r="U1172" s="13">
        <f t="shared" si="147"/>
        <v>42154.893182870372</v>
      </c>
      <c r="V1172">
        <f t="shared" si="148"/>
        <v>2015</v>
      </c>
      <c r="W1172" t="str">
        <f t="shared" si="149"/>
        <v>food trucks</v>
      </c>
      <c r="X1172" t="str">
        <f t="shared" si="150"/>
        <v>UnderFunded</v>
      </c>
      <c r="Y1172" s="12" t="b">
        <f t="shared" si="151"/>
        <v>0</v>
      </c>
    </row>
    <row r="1173" spans="1:25" ht="43.2" hidden="1">
      <c r="A1173">
        <v>1171</v>
      </c>
      <c r="B1173" s="1" t="s">
        <v>1172</v>
      </c>
      <c r="C1173" s="1" t="s">
        <v>5281</v>
      </c>
      <c r="D1173" s="21" t="b" cm="1">
        <f t="array" ref="D1173">IF(OR(ISNUMBER(SEARCH({" COMEDY "," fun "," laugh ","hilarious"}," "&amp;B1173:C1173&amp;" "))),"Comedy",IF(OR(ISNUMBER(SEARCH({" sad "," thriller "," crime"," murder "," dark "," revenge "}," "&amp;B1173:C1173&amp;" "))),"thriller",IF(OR(ISNUMBER(SEARCH({" strange "," evil "," horror "," dark "," strange"}," "&amp;B1173:C1173&amp;" "))),"horror",IF(OR(ISNUMBER(SEARCH({" food "," kitchen "," yummy "," gourmet "," dining","bbq"}," "&amp;B1173:C1173&amp;" "))),"food"))))</f>
        <v>0</v>
      </c>
      <c r="E1173" s="3">
        <v>25000</v>
      </c>
      <c r="F1173" s="4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144"/>
        <v>0</v>
      </c>
      <c r="Q1173">
        <f t="shared" si="145"/>
        <v>25</v>
      </c>
      <c r="R1173" t="s">
        <v>8334</v>
      </c>
      <c r="S1173" t="s">
        <v>8335</v>
      </c>
      <c r="T1173" s="13">
        <f t="shared" si="146"/>
        <v>41938.804710648146</v>
      </c>
      <c r="U1173" s="13">
        <f t="shared" si="147"/>
        <v>41956.846377314811</v>
      </c>
      <c r="V1173">
        <f t="shared" si="148"/>
        <v>2014</v>
      </c>
      <c r="W1173" t="str">
        <f t="shared" si="149"/>
        <v>food trucks</v>
      </c>
      <c r="X1173" t="str">
        <f t="shared" si="150"/>
        <v>UnderFunded</v>
      </c>
      <c r="Y1173" s="12" t="b">
        <f t="shared" si="151"/>
        <v>0</v>
      </c>
    </row>
    <row r="1174" spans="1:25" ht="28.8" hidden="1">
      <c r="A1174">
        <v>1172</v>
      </c>
      <c r="B1174" s="1" t="s">
        <v>1173</v>
      </c>
      <c r="C1174" s="1" t="s">
        <v>5282</v>
      </c>
      <c r="D1174" s="21" t="b" cm="1">
        <f t="array" ref="D1174">IF(OR(ISNUMBER(SEARCH({" COMEDY "," fun "," laugh ","hilarious"}," "&amp;B1174:C1174&amp;" "))),"Comedy",IF(OR(ISNUMBER(SEARCH({" sad "," thriller "," crime"," murder "," dark "," revenge "}," "&amp;B1174:C1174&amp;" "))),"thriller",IF(OR(ISNUMBER(SEARCH({" strange "," evil "," horror "," dark "," strange"}," "&amp;B1174:C1174&amp;" "))),"horror",IF(OR(ISNUMBER(SEARCH({" food "," kitchen "," yummy "," gourmet "," dining","bbq"}," "&amp;B1174:C1174&amp;" "))),"food"))))</f>
        <v>0</v>
      </c>
      <c r="E1174" s="3">
        <v>9000</v>
      </c>
      <c r="F1174" s="4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144"/>
        <v>0</v>
      </c>
      <c r="Q1174">
        <f t="shared" si="145"/>
        <v>0</v>
      </c>
      <c r="R1174" t="s">
        <v>8334</v>
      </c>
      <c r="S1174" t="s">
        <v>8335</v>
      </c>
      <c r="T1174" s="13">
        <f t="shared" si="146"/>
        <v>41841.682314814818</v>
      </c>
      <c r="U1174" s="13">
        <f t="shared" si="147"/>
        <v>41871.682314814818</v>
      </c>
      <c r="V1174">
        <f t="shared" si="148"/>
        <v>2014</v>
      </c>
      <c r="W1174" t="str">
        <f t="shared" si="149"/>
        <v>food trucks</v>
      </c>
      <c r="X1174" t="str">
        <f t="shared" si="150"/>
        <v>UnderFunded</v>
      </c>
      <c r="Y1174" s="12" t="b">
        <f t="shared" si="151"/>
        <v>0</v>
      </c>
    </row>
    <row r="1175" spans="1:25" ht="43.2" hidden="1">
      <c r="A1175">
        <v>1173</v>
      </c>
      <c r="B1175" s="1" t="s">
        <v>1174</v>
      </c>
      <c r="C1175" s="1" t="s">
        <v>5283</v>
      </c>
      <c r="D1175" s="21" t="str" cm="1">
        <f t="array" ref="D1175">IF(OR(ISNUMBER(SEARCH({" COMEDY "," fun "," laugh ","hilarious"}," "&amp;B1175:C1175&amp;" "))),"Comedy",IF(OR(ISNUMBER(SEARCH({" sad "," thriller "," crime"," murder "," dark "," revenge "}," "&amp;B1175:C1175&amp;" "))),"thriller",IF(OR(ISNUMBER(SEARCH({" strange "," evil "," horror "," dark "," strange"}," "&amp;B1175:C1175&amp;" "))),"horror",IF(OR(ISNUMBER(SEARCH({" food "," kitchen "," yummy "," gourmet "," dining","bbq"}," "&amp;B1175:C1175&amp;" "))),"food"))))</f>
        <v>food</v>
      </c>
      <c r="E1175" s="3">
        <v>125000</v>
      </c>
      <c r="F1175" s="4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144"/>
        <v>0</v>
      </c>
      <c r="Q1175">
        <f t="shared" si="145"/>
        <v>30</v>
      </c>
      <c r="R1175" t="s">
        <v>8334</v>
      </c>
      <c r="S1175" t="s">
        <v>8335</v>
      </c>
      <c r="T1175" s="13">
        <f t="shared" si="146"/>
        <v>42184.185844907406</v>
      </c>
      <c r="U1175" s="13">
        <f t="shared" si="147"/>
        <v>42219.185844907406</v>
      </c>
      <c r="V1175">
        <f t="shared" si="148"/>
        <v>2015</v>
      </c>
      <c r="W1175" t="str">
        <f t="shared" si="149"/>
        <v>food trucks</v>
      </c>
      <c r="X1175" t="str">
        <f t="shared" si="150"/>
        <v>UnderFunded</v>
      </c>
      <c r="Y1175" s="12" t="b">
        <f t="shared" si="151"/>
        <v>0</v>
      </c>
    </row>
    <row r="1176" spans="1:25" ht="43.2" hidden="1">
      <c r="A1176">
        <v>1174</v>
      </c>
      <c r="B1176" s="1" t="s">
        <v>1175</v>
      </c>
      <c r="C1176" s="1" t="s">
        <v>5284</v>
      </c>
      <c r="D1176" s="21" t="b" cm="1">
        <f t="array" ref="D1176">IF(OR(ISNUMBER(SEARCH({" COMEDY "," fun "," laugh ","hilarious"}," "&amp;B1176:C1176&amp;" "))),"Comedy",IF(OR(ISNUMBER(SEARCH({" sad "," thriller "," crime"," murder "," dark "," revenge "}," "&amp;B1176:C1176&amp;" "))),"thriller",IF(OR(ISNUMBER(SEARCH({" strange "," evil "," horror "," dark "," strange"}," "&amp;B1176:C1176&amp;" "))),"horror",IF(OR(ISNUMBER(SEARCH({" food "," kitchen "," yummy "," gourmet "," dining","bbq"}," "&amp;B1176:C1176&amp;" "))),"food"))))</f>
        <v>0</v>
      </c>
      <c r="E1176" s="3">
        <v>15000</v>
      </c>
      <c r="F1176" s="4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144"/>
        <v>6</v>
      </c>
      <c r="Q1176">
        <f t="shared" si="145"/>
        <v>46.63</v>
      </c>
      <c r="R1176" t="s">
        <v>8334</v>
      </c>
      <c r="S1176" t="s">
        <v>8335</v>
      </c>
      <c r="T1176" s="13">
        <f t="shared" si="146"/>
        <v>42468.84174768519</v>
      </c>
      <c r="U1176" s="13">
        <f t="shared" si="147"/>
        <v>42498.84174768519</v>
      </c>
      <c r="V1176">
        <f t="shared" si="148"/>
        <v>2016</v>
      </c>
      <c r="W1176" t="str">
        <f t="shared" si="149"/>
        <v>food trucks</v>
      </c>
      <c r="X1176" t="str">
        <f t="shared" si="150"/>
        <v>UnderFunded</v>
      </c>
      <c r="Y1176" s="12" t="b">
        <f t="shared" si="151"/>
        <v>0</v>
      </c>
    </row>
    <row r="1177" spans="1:25" ht="43.2" hidden="1">
      <c r="A1177">
        <v>1175</v>
      </c>
      <c r="B1177" s="1" t="s">
        <v>1176</v>
      </c>
      <c r="C1177" s="1" t="s">
        <v>5285</v>
      </c>
      <c r="D1177" s="21" t="str" cm="1">
        <f t="array" ref="D1177">IF(OR(ISNUMBER(SEARCH({" COMEDY "," fun "," laugh ","hilarious"}," "&amp;B1177:C1177&amp;" "))),"Comedy",IF(OR(ISNUMBER(SEARCH({" sad "," thriller "," crime"," murder "," dark "," revenge "}," "&amp;B1177:C1177&amp;" "))),"thriller",IF(OR(ISNUMBER(SEARCH({" strange "," evil "," horror "," dark "," strange"}," "&amp;B1177:C1177&amp;" "))),"horror",IF(OR(ISNUMBER(SEARCH({" food "," kitchen "," yummy "," gourmet "," dining","bbq"}," "&amp;B1177:C1177&amp;" "))),"food"))))</f>
        <v>food</v>
      </c>
      <c r="E1177" s="3">
        <v>20000</v>
      </c>
      <c r="F1177" s="4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144"/>
        <v>3</v>
      </c>
      <c r="Q1177">
        <f t="shared" si="145"/>
        <v>65</v>
      </c>
      <c r="R1177" t="s">
        <v>8334</v>
      </c>
      <c r="S1177" t="s">
        <v>8335</v>
      </c>
      <c r="T1177" s="13">
        <f t="shared" si="146"/>
        <v>42170.728460648148</v>
      </c>
      <c r="U1177" s="13">
        <f t="shared" si="147"/>
        <v>42200.728460648148</v>
      </c>
      <c r="V1177">
        <f t="shared" si="148"/>
        <v>2015</v>
      </c>
      <c r="W1177" t="str">
        <f t="shared" si="149"/>
        <v>food trucks</v>
      </c>
      <c r="X1177" t="str">
        <f t="shared" si="150"/>
        <v>UnderFunded</v>
      </c>
      <c r="Y1177" s="12" t="b">
        <f t="shared" si="151"/>
        <v>0</v>
      </c>
    </row>
    <row r="1178" spans="1:25" ht="57.6" hidden="1">
      <c r="A1178">
        <v>1176</v>
      </c>
      <c r="B1178" s="1" t="s">
        <v>1177</v>
      </c>
      <c r="C1178" s="1" t="s">
        <v>5286</v>
      </c>
      <c r="D1178" s="21" t="b" cm="1">
        <f t="array" ref="D1178">IF(OR(ISNUMBER(SEARCH({" COMEDY "," fun "," laugh ","hilarious"}," "&amp;B1178:C1178&amp;" "))),"Comedy",IF(OR(ISNUMBER(SEARCH({" sad "," thriller "," crime"," murder "," dark "," revenge "}," "&amp;B1178:C1178&amp;" "))),"thriller",IF(OR(ISNUMBER(SEARCH({" strange "," evil "," horror "," dark "," strange"}," "&amp;B1178:C1178&amp;" "))),"horror",IF(OR(ISNUMBER(SEARCH({" food "," kitchen "," yummy "," gourmet "," dining","bbq"}," "&amp;B1178:C1178&amp;" "))),"food"))))</f>
        <v>0</v>
      </c>
      <c r="E1178" s="3">
        <v>175000</v>
      </c>
      <c r="F1178" s="4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144"/>
        <v>0</v>
      </c>
      <c r="Q1178">
        <f t="shared" si="145"/>
        <v>10</v>
      </c>
      <c r="R1178" t="s">
        <v>8334</v>
      </c>
      <c r="S1178" t="s">
        <v>8335</v>
      </c>
      <c r="T1178" s="13">
        <f t="shared" si="146"/>
        <v>42746.019652777773</v>
      </c>
      <c r="U1178" s="13">
        <f t="shared" si="147"/>
        <v>42800.541666666672</v>
      </c>
      <c r="V1178">
        <f t="shared" si="148"/>
        <v>2017</v>
      </c>
      <c r="W1178" t="str">
        <f t="shared" si="149"/>
        <v>food trucks</v>
      </c>
      <c r="X1178" t="str">
        <f t="shared" si="150"/>
        <v>UnderFunded</v>
      </c>
      <c r="Y1178" s="12" t="b">
        <f t="shared" si="151"/>
        <v>0</v>
      </c>
    </row>
    <row r="1179" spans="1:25" ht="43.2" hidden="1">
      <c r="A1179">
        <v>1177</v>
      </c>
      <c r="B1179" s="1" t="s">
        <v>1178</v>
      </c>
      <c r="C1179" s="1" t="s">
        <v>5287</v>
      </c>
      <c r="D1179" s="21" t="b" cm="1">
        <f t="array" ref="D1179">IF(OR(ISNUMBER(SEARCH({" COMEDY "," fun "," laugh ","hilarious"}," "&amp;B1179:C1179&amp;" "))),"Comedy",IF(OR(ISNUMBER(SEARCH({" sad "," thriller "," crime"," murder "," dark "," revenge "}," "&amp;B1179:C1179&amp;" "))),"thriller",IF(OR(ISNUMBER(SEARCH({" strange "," evil "," horror "," dark "," strange"}," "&amp;B1179:C1179&amp;" "))),"horror",IF(OR(ISNUMBER(SEARCH({" food "," kitchen "," yummy "," gourmet "," dining","bbq"}," "&amp;B1179:C1179&amp;" "))),"food"))))</f>
        <v>0</v>
      </c>
      <c r="E1179" s="3">
        <v>6000</v>
      </c>
      <c r="F1179" s="4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144"/>
        <v>0</v>
      </c>
      <c r="Q1179">
        <f t="shared" si="145"/>
        <v>0</v>
      </c>
      <c r="R1179" t="s">
        <v>8334</v>
      </c>
      <c r="S1179" t="s">
        <v>8335</v>
      </c>
      <c r="T1179" s="13">
        <f t="shared" si="146"/>
        <v>41897.660833333335</v>
      </c>
      <c r="U1179" s="13">
        <f t="shared" si="147"/>
        <v>41927.660833333335</v>
      </c>
      <c r="V1179">
        <f t="shared" si="148"/>
        <v>2014</v>
      </c>
      <c r="W1179" t="str">
        <f t="shared" si="149"/>
        <v>food trucks</v>
      </c>
      <c r="X1179" t="str">
        <f t="shared" si="150"/>
        <v>UnderFunded</v>
      </c>
      <c r="Y1179" s="12" t="b">
        <f t="shared" si="151"/>
        <v>0</v>
      </c>
    </row>
    <row r="1180" spans="1:25" ht="43.2" hidden="1">
      <c r="A1180">
        <v>1178</v>
      </c>
      <c r="B1180" s="1" t="s">
        <v>1179</v>
      </c>
      <c r="C1180" s="1" t="s">
        <v>5288</v>
      </c>
      <c r="D1180" s="21" t="b" cm="1">
        <f t="array" ref="D1180">IF(OR(ISNUMBER(SEARCH({" COMEDY "," fun "," laugh ","hilarious"}," "&amp;B1180:C1180&amp;" "))),"Comedy",IF(OR(ISNUMBER(SEARCH({" sad "," thriller "," crime"," murder "," dark "," revenge "}," "&amp;B1180:C1180&amp;" "))),"thriller",IF(OR(ISNUMBER(SEARCH({" strange "," evil "," horror "," dark "," strange"}," "&amp;B1180:C1180&amp;" "))),"horror",IF(OR(ISNUMBER(SEARCH({" food "," kitchen "," yummy "," gourmet "," dining","bbq"}," "&amp;B1180:C1180&amp;" "))),"food"))))</f>
        <v>0</v>
      </c>
      <c r="E1180" s="3">
        <v>75000</v>
      </c>
      <c r="F1180" s="4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144"/>
        <v>0</v>
      </c>
      <c r="Q1180">
        <f t="shared" si="145"/>
        <v>5</v>
      </c>
      <c r="R1180" t="s">
        <v>8334</v>
      </c>
      <c r="S1180" t="s">
        <v>8335</v>
      </c>
      <c r="T1180" s="13">
        <f t="shared" si="146"/>
        <v>41837.905694444446</v>
      </c>
      <c r="U1180" s="13">
        <f t="shared" si="147"/>
        <v>41867.905694444446</v>
      </c>
      <c r="V1180">
        <f t="shared" si="148"/>
        <v>2014</v>
      </c>
      <c r="W1180" t="str">
        <f t="shared" si="149"/>
        <v>food trucks</v>
      </c>
      <c r="X1180" t="str">
        <f t="shared" si="150"/>
        <v>UnderFunded</v>
      </c>
      <c r="Y1180" s="12" t="b">
        <f t="shared" si="151"/>
        <v>0</v>
      </c>
    </row>
    <row r="1181" spans="1:25" ht="43.2" hidden="1">
      <c r="A1181">
        <v>1179</v>
      </c>
      <c r="B1181" s="1" t="s">
        <v>1180</v>
      </c>
      <c r="C1181" s="1" t="s">
        <v>5289</v>
      </c>
      <c r="D1181" s="21" t="b" cm="1">
        <f t="array" ref="D1181">IF(OR(ISNUMBER(SEARCH({" COMEDY "," fun "," laugh ","hilarious"}," "&amp;B1181:C1181&amp;" "))),"Comedy",IF(OR(ISNUMBER(SEARCH({" sad "," thriller "," crime"," murder "," dark "," revenge "}," "&amp;B1181:C1181&amp;" "))),"thriller",IF(OR(ISNUMBER(SEARCH({" strange "," evil "," horror "," dark "," strange"}," "&amp;B1181:C1181&amp;" "))),"horror",IF(OR(ISNUMBER(SEARCH({" food "," kitchen "," yummy "," gourmet "," dining","bbq"}," "&amp;B1181:C1181&amp;" "))),"food"))))</f>
        <v>0</v>
      </c>
      <c r="E1181" s="3">
        <v>60000</v>
      </c>
      <c r="F1181" s="4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144"/>
        <v>5</v>
      </c>
      <c r="Q1181">
        <f t="shared" si="145"/>
        <v>640</v>
      </c>
      <c r="R1181" t="s">
        <v>8334</v>
      </c>
      <c r="S1181" t="s">
        <v>8335</v>
      </c>
      <c r="T1181" s="13">
        <f t="shared" si="146"/>
        <v>42275.720219907409</v>
      </c>
      <c r="U1181" s="13">
        <f t="shared" si="147"/>
        <v>42305.720219907409</v>
      </c>
      <c r="V1181">
        <f t="shared" si="148"/>
        <v>2015</v>
      </c>
      <c r="W1181" t="str">
        <f t="shared" si="149"/>
        <v>food trucks</v>
      </c>
      <c r="X1181" t="str">
        <f t="shared" si="150"/>
        <v>UnderFunded</v>
      </c>
      <c r="Y1181" s="12" t="b">
        <f t="shared" si="151"/>
        <v>0</v>
      </c>
    </row>
    <row r="1182" spans="1:25" ht="43.2" hidden="1">
      <c r="A1182">
        <v>1180</v>
      </c>
      <c r="B1182" s="1" t="s">
        <v>1181</v>
      </c>
      <c r="C1182" s="1" t="s">
        <v>5290</v>
      </c>
      <c r="D1182" s="21" t="b" cm="1">
        <f t="array" ref="D1182">IF(OR(ISNUMBER(SEARCH({" COMEDY "," fun "," laugh ","hilarious"}," "&amp;B1182:C1182&amp;" "))),"Comedy",IF(OR(ISNUMBER(SEARCH({" sad "," thriller "," crime"," murder "," dark "," revenge "}," "&amp;B1182:C1182&amp;" "))),"thriller",IF(OR(ISNUMBER(SEARCH({" strange "," evil "," horror "," dark "," strange"}," "&amp;B1182:C1182&amp;" "))),"horror",IF(OR(ISNUMBER(SEARCH({" food "," kitchen "," yummy "," gourmet "," dining","bbq"}," "&amp;B1182:C1182&amp;" "))),"food"))))</f>
        <v>0</v>
      </c>
      <c r="E1182" s="3">
        <v>50000</v>
      </c>
      <c r="F1182" s="4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144"/>
        <v>12</v>
      </c>
      <c r="Q1182">
        <f t="shared" si="145"/>
        <v>69.12</v>
      </c>
      <c r="R1182" t="s">
        <v>8334</v>
      </c>
      <c r="S1182" t="s">
        <v>8335</v>
      </c>
      <c r="T1182" s="13">
        <f t="shared" si="146"/>
        <v>41781.806875000002</v>
      </c>
      <c r="U1182" s="13">
        <f t="shared" si="147"/>
        <v>41818.806875000002</v>
      </c>
      <c r="V1182">
        <f t="shared" si="148"/>
        <v>2014</v>
      </c>
      <c r="W1182" t="str">
        <f t="shared" si="149"/>
        <v>food trucks</v>
      </c>
      <c r="X1182" t="str">
        <f t="shared" si="150"/>
        <v>UnderFunded</v>
      </c>
      <c r="Y1182" s="12" t="b">
        <f t="shared" si="151"/>
        <v>0</v>
      </c>
    </row>
    <row r="1183" spans="1:25" ht="28.8" hidden="1">
      <c r="A1183">
        <v>1181</v>
      </c>
      <c r="B1183" s="1" t="s">
        <v>1182</v>
      </c>
      <c r="C1183" s="1" t="s">
        <v>5291</v>
      </c>
      <c r="D1183" s="21" t="str" cm="1">
        <f t="array" ref="D1183">IF(OR(ISNUMBER(SEARCH({" COMEDY "," fun "," laugh ","hilarious"}," "&amp;B1183:C1183&amp;" "))),"Comedy",IF(OR(ISNUMBER(SEARCH({" sad "," thriller "," crime"," murder "," dark "," revenge "}," "&amp;B1183:C1183&amp;" "))),"thriller",IF(OR(ISNUMBER(SEARCH({" strange "," evil "," horror "," dark "," strange"}," "&amp;B1183:C1183&amp;" "))),"horror",IF(OR(ISNUMBER(SEARCH({" food "," kitchen "," yummy "," gourmet "," dining","bbq"}," "&amp;B1183:C1183&amp;" "))),"food"))))</f>
        <v>food</v>
      </c>
      <c r="E1183" s="3">
        <v>50000</v>
      </c>
      <c r="F1183" s="4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144"/>
        <v>0</v>
      </c>
      <c r="Q1183">
        <f t="shared" si="145"/>
        <v>1.33</v>
      </c>
      <c r="R1183" t="s">
        <v>8334</v>
      </c>
      <c r="S1183" t="s">
        <v>8335</v>
      </c>
      <c r="T1183" s="13">
        <f t="shared" si="146"/>
        <v>42034.339363425926</v>
      </c>
      <c r="U1183" s="13">
        <f t="shared" si="147"/>
        <v>42064.339363425926</v>
      </c>
      <c r="V1183">
        <f t="shared" si="148"/>
        <v>2015</v>
      </c>
      <c r="W1183" t="str">
        <f t="shared" si="149"/>
        <v>food trucks</v>
      </c>
      <c r="X1183" t="str">
        <f t="shared" si="150"/>
        <v>UnderFunded</v>
      </c>
      <c r="Y1183" s="12" t="b">
        <f t="shared" si="151"/>
        <v>0</v>
      </c>
    </row>
    <row r="1184" spans="1:25" ht="57.6" hidden="1">
      <c r="A1184">
        <v>1182</v>
      </c>
      <c r="B1184" s="1" t="s">
        <v>1183</v>
      </c>
      <c r="C1184" s="1" t="s">
        <v>5292</v>
      </c>
      <c r="D1184" s="21" t="b" cm="1">
        <f t="array" ref="D1184">IF(OR(ISNUMBER(SEARCH({" COMEDY "," fun "," laugh ","hilarious"}," "&amp;B1184:C1184&amp;" "))),"Comedy",IF(OR(ISNUMBER(SEARCH({" sad "," thriller "," crime"," murder "," dark "," revenge "}," "&amp;B1184:C1184&amp;" "))),"thriller",IF(OR(ISNUMBER(SEARCH({" strange "," evil "," horror "," dark "," strange"}," "&amp;B1184:C1184&amp;" "))),"horror",IF(OR(ISNUMBER(SEARCH({" food "," kitchen "," yummy "," gourmet "," dining","bbq"}," "&amp;B1184:C1184&amp;" "))),"food"))))</f>
        <v>0</v>
      </c>
      <c r="E1184" s="3">
        <v>1000</v>
      </c>
      <c r="F1184" s="4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144"/>
        <v>4</v>
      </c>
      <c r="Q1184">
        <f t="shared" si="145"/>
        <v>10.5</v>
      </c>
      <c r="R1184" t="s">
        <v>8334</v>
      </c>
      <c r="S1184" t="s">
        <v>8335</v>
      </c>
      <c r="T1184" s="13">
        <f t="shared" si="146"/>
        <v>42728.827407407407</v>
      </c>
      <c r="U1184" s="13">
        <f t="shared" si="147"/>
        <v>42747.695833333331</v>
      </c>
      <c r="V1184">
        <f t="shared" si="148"/>
        <v>2016</v>
      </c>
      <c r="W1184" t="str">
        <f t="shared" si="149"/>
        <v>food trucks</v>
      </c>
      <c r="X1184" t="str">
        <f t="shared" si="150"/>
        <v>UnderFunded</v>
      </c>
      <c r="Y1184" s="12" t="b">
        <f t="shared" si="151"/>
        <v>0</v>
      </c>
    </row>
    <row r="1185" spans="1:25" ht="43.2" hidden="1">
      <c r="A1185">
        <v>1183</v>
      </c>
      <c r="B1185" s="1" t="s">
        <v>1184</v>
      </c>
      <c r="C1185" s="1" t="s">
        <v>5293</v>
      </c>
      <c r="D1185" s="21" t="str" cm="1">
        <f t="array" ref="D1185">IF(OR(ISNUMBER(SEARCH({" COMEDY "," fun "," laugh ","hilarious"}," "&amp;B1185:C1185&amp;" "))),"Comedy",IF(OR(ISNUMBER(SEARCH({" sad "," thriller "," crime"," murder "," dark "," revenge "}," "&amp;B1185:C1185&amp;" "))),"thriller",IF(OR(ISNUMBER(SEARCH({" strange "," evil "," horror "," dark "," strange"}," "&amp;B1185:C1185&amp;" "))),"horror",IF(OR(ISNUMBER(SEARCH({" food "," kitchen "," yummy "," gourmet "," dining","bbq"}," "&amp;B1185:C1185&amp;" "))),"food"))))</f>
        <v>food</v>
      </c>
      <c r="E1185" s="3">
        <v>2500</v>
      </c>
      <c r="F1185" s="4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144"/>
        <v>4</v>
      </c>
      <c r="Q1185">
        <f t="shared" si="145"/>
        <v>33.33</v>
      </c>
      <c r="R1185" t="s">
        <v>8334</v>
      </c>
      <c r="S1185" t="s">
        <v>8335</v>
      </c>
      <c r="T1185" s="13">
        <f t="shared" si="146"/>
        <v>42656.86137731481</v>
      </c>
      <c r="U1185" s="13">
        <f t="shared" si="147"/>
        <v>42676.165972222225</v>
      </c>
      <c r="V1185">
        <f t="shared" si="148"/>
        <v>2016</v>
      </c>
      <c r="W1185" t="str">
        <f t="shared" si="149"/>
        <v>food trucks</v>
      </c>
      <c r="X1185" t="str">
        <f t="shared" si="150"/>
        <v>UnderFunded</v>
      </c>
      <c r="Y1185" s="12" t="b">
        <f t="shared" si="151"/>
        <v>0</v>
      </c>
    </row>
    <row r="1186" spans="1:25" ht="43.2" hidden="1">
      <c r="A1186">
        <v>1184</v>
      </c>
      <c r="B1186" s="1" t="s">
        <v>1185</v>
      </c>
      <c r="C1186" s="1" t="s">
        <v>5294</v>
      </c>
      <c r="D1186" s="21" t="b" cm="1">
        <f t="array" ref="D1186">IF(OR(ISNUMBER(SEARCH({" COMEDY "," fun "," laugh ","hilarious"}," "&amp;B1186:C1186&amp;" "))),"Comedy",IF(OR(ISNUMBER(SEARCH({" sad "," thriller "," crime"," murder "," dark "," revenge "}," "&amp;B1186:C1186&amp;" "))),"thriller",IF(OR(ISNUMBER(SEARCH({" strange "," evil "," horror "," dark "," strange"}," "&amp;B1186:C1186&amp;" "))),"horror",IF(OR(ISNUMBER(SEARCH({" food "," kitchen "," yummy "," gourmet "," dining","bbq"}," "&amp;B1186:C1186&amp;" "))),"food"))))</f>
        <v>0</v>
      </c>
      <c r="E1186" s="3">
        <v>22000</v>
      </c>
      <c r="F1186" s="4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144"/>
        <v>105</v>
      </c>
      <c r="Q1186">
        <f t="shared" si="145"/>
        <v>61.56</v>
      </c>
      <c r="R1186" t="s">
        <v>8336</v>
      </c>
      <c r="S1186" t="s">
        <v>8337</v>
      </c>
      <c r="T1186" s="13">
        <f t="shared" si="146"/>
        <v>42741.599664351852</v>
      </c>
      <c r="U1186" s="13">
        <f t="shared" si="147"/>
        <v>42772.599664351852</v>
      </c>
      <c r="V1186">
        <f t="shared" si="148"/>
        <v>2017</v>
      </c>
      <c r="W1186" t="str">
        <f t="shared" si="149"/>
        <v>photobooks</v>
      </c>
      <c r="X1186" t="str">
        <f t="shared" si="150"/>
        <v>ExceededGoal</v>
      </c>
      <c r="Y1186" s="12" t="b">
        <f t="shared" si="151"/>
        <v>0</v>
      </c>
    </row>
    <row r="1187" spans="1:25" ht="57.6" hidden="1">
      <c r="A1187">
        <v>1185</v>
      </c>
      <c r="B1187" s="1" t="s">
        <v>1186</v>
      </c>
      <c r="C1187" s="1" t="s">
        <v>5295</v>
      </c>
      <c r="D1187" s="21" t="b" cm="1">
        <f t="array" ref="D1187">IF(OR(ISNUMBER(SEARCH({" COMEDY "," fun "," laugh ","hilarious"}," "&amp;B1187:C1187&amp;" "))),"Comedy",IF(OR(ISNUMBER(SEARCH({" sad "," thriller "," crime"," murder "," dark "," revenge "}," "&amp;B1187:C1187&amp;" "))),"thriller",IF(OR(ISNUMBER(SEARCH({" strange "," evil "," horror "," dark "," strange"}," "&amp;B1187:C1187&amp;" "))),"horror",IF(OR(ISNUMBER(SEARCH({" food "," kitchen "," yummy "," gourmet "," dining","bbq"}," "&amp;B1187:C1187&amp;" "))),"food"))))</f>
        <v>0</v>
      </c>
      <c r="E1187" s="3">
        <v>12500</v>
      </c>
      <c r="F1187" s="4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144"/>
        <v>105</v>
      </c>
      <c r="Q1187">
        <f t="shared" si="145"/>
        <v>118.74</v>
      </c>
      <c r="R1187" t="s">
        <v>8336</v>
      </c>
      <c r="S1187" t="s">
        <v>8337</v>
      </c>
      <c r="T1187" s="13">
        <f t="shared" si="146"/>
        <v>42130.865150462967</v>
      </c>
      <c r="U1187" s="13">
        <f t="shared" si="147"/>
        <v>42163.166666666672</v>
      </c>
      <c r="V1187">
        <f t="shared" si="148"/>
        <v>2015</v>
      </c>
      <c r="W1187" t="str">
        <f t="shared" si="149"/>
        <v>photobooks</v>
      </c>
      <c r="X1187" t="str">
        <f t="shared" si="150"/>
        <v>ExceededGoal</v>
      </c>
      <c r="Y1187" s="12" t="b">
        <f t="shared" si="151"/>
        <v>0</v>
      </c>
    </row>
    <row r="1188" spans="1:25" ht="43.2" hidden="1">
      <c r="A1188">
        <v>1186</v>
      </c>
      <c r="B1188" s="1" t="s">
        <v>1187</v>
      </c>
      <c r="C1188" s="1" t="s">
        <v>5296</v>
      </c>
      <c r="D1188" s="21" t="b" cm="1">
        <f t="array" ref="D1188">IF(OR(ISNUMBER(SEARCH({" COMEDY "," fun "," laugh ","hilarious"}," "&amp;B1188:C1188&amp;" "))),"Comedy",IF(OR(ISNUMBER(SEARCH({" sad "," thriller "," crime"," murder "," dark "," revenge "}," "&amp;B1188:C1188&amp;" "))),"thriller",IF(OR(ISNUMBER(SEARCH({" strange "," evil "," horror "," dark "," strange"}," "&amp;B1188:C1188&amp;" "))),"horror",IF(OR(ISNUMBER(SEARCH({" food "," kitchen "," yummy "," gourmet "," dining","bbq"}," "&amp;B1188:C1188&amp;" "))),"food"))))</f>
        <v>0</v>
      </c>
      <c r="E1188" s="3">
        <v>7500</v>
      </c>
      <c r="F1188" s="4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144"/>
        <v>107</v>
      </c>
      <c r="Q1188">
        <f t="shared" si="145"/>
        <v>65.08</v>
      </c>
      <c r="R1188" t="s">
        <v>8336</v>
      </c>
      <c r="S1188" t="s">
        <v>8337</v>
      </c>
      <c r="T1188" s="13">
        <f t="shared" si="146"/>
        <v>42123.86336805555</v>
      </c>
      <c r="U1188" s="13">
        <f t="shared" si="147"/>
        <v>42156.945833333331</v>
      </c>
      <c r="V1188">
        <f t="shared" si="148"/>
        <v>2015</v>
      </c>
      <c r="W1188" t="str">
        <f t="shared" si="149"/>
        <v>photobooks</v>
      </c>
      <c r="X1188" t="str">
        <f t="shared" si="150"/>
        <v>ExceededGoal</v>
      </c>
      <c r="Y1188" s="12" t="b">
        <f t="shared" si="151"/>
        <v>0</v>
      </c>
    </row>
    <row r="1189" spans="1:25" ht="43.2" hidden="1">
      <c r="A1189">
        <v>1187</v>
      </c>
      <c r="B1189" s="1" t="s">
        <v>1188</v>
      </c>
      <c r="C1189" s="1" t="s">
        <v>5297</v>
      </c>
      <c r="D1189" s="21" t="b" cm="1">
        <f t="array" ref="D1189">IF(OR(ISNUMBER(SEARCH({" COMEDY "," fun "," laugh ","hilarious"}," "&amp;B1189:C1189&amp;" "))),"Comedy",IF(OR(ISNUMBER(SEARCH({" sad "," thriller "," crime"," murder "," dark "," revenge "}," "&amp;B1189:C1189&amp;" "))),"thriller",IF(OR(ISNUMBER(SEARCH({" strange "," evil "," horror "," dark "," strange"}," "&amp;B1189:C1189&amp;" "))),"horror",IF(OR(ISNUMBER(SEARCH({" food "," kitchen "," yummy "," gourmet "," dining","bbq"}," "&amp;B1189:C1189&amp;" "))),"food"))))</f>
        <v>0</v>
      </c>
      <c r="E1189" s="3">
        <v>8750</v>
      </c>
      <c r="F1189" s="4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144"/>
        <v>104</v>
      </c>
      <c r="Q1189">
        <f t="shared" si="145"/>
        <v>130.16</v>
      </c>
      <c r="R1189" t="s">
        <v>8336</v>
      </c>
      <c r="S1189" t="s">
        <v>8337</v>
      </c>
      <c r="T1189" s="13">
        <f t="shared" si="146"/>
        <v>42109.894942129627</v>
      </c>
      <c r="U1189" s="13">
        <f t="shared" si="147"/>
        <v>42141.75</v>
      </c>
      <c r="V1189">
        <f t="shared" si="148"/>
        <v>2015</v>
      </c>
      <c r="W1189" t="str">
        <f t="shared" si="149"/>
        <v>photobooks</v>
      </c>
      <c r="X1189" t="str">
        <f t="shared" si="150"/>
        <v>ExceededGoal</v>
      </c>
      <c r="Y1189" s="12" t="b">
        <f t="shared" si="151"/>
        <v>0</v>
      </c>
    </row>
    <row r="1190" spans="1:25" ht="43.2" hidden="1">
      <c r="A1190">
        <v>1188</v>
      </c>
      <c r="B1190" s="1" t="s">
        <v>1189</v>
      </c>
      <c r="C1190" s="1" t="s">
        <v>5298</v>
      </c>
      <c r="D1190" s="21" t="b" cm="1">
        <f t="array" ref="D1190">IF(OR(ISNUMBER(SEARCH({" COMEDY "," fun "," laugh ","hilarious"}," "&amp;B1190:C1190&amp;" "))),"Comedy",IF(OR(ISNUMBER(SEARCH({" sad "," thriller "," crime"," murder "," dark "," revenge "}," "&amp;B1190:C1190&amp;" "))),"thriller",IF(OR(ISNUMBER(SEARCH({" strange "," evil "," horror "," dark "," strange"}," "&amp;B1190:C1190&amp;" "))),"horror",IF(OR(ISNUMBER(SEARCH({" food "," kitchen "," yummy "," gourmet "," dining","bbq"}," "&amp;B1190:C1190&amp;" "))),"food"))))</f>
        <v>0</v>
      </c>
      <c r="E1190" s="3">
        <v>2000</v>
      </c>
      <c r="F1190" s="4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144"/>
        <v>161</v>
      </c>
      <c r="Q1190">
        <f t="shared" si="145"/>
        <v>37.78</v>
      </c>
      <c r="R1190" t="s">
        <v>8336</v>
      </c>
      <c r="S1190" t="s">
        <v>8337</v>
      </c>
      <c r="T1190" s="13">
        <f t="shared" si="146"/>
        <v>42711.700694444444</v>
      </c>
      <c r="U1190" s="13">
        <f t="shared" si="147"/>
        <v>42732.700694444444</v>
      </c>
      <c r="V1190">
        <f t="shared" si="148"/>
        <v>2016</v>
      </c>
      <c r="W1190" t="str">
        <f t="shared" si="149"/>
        <v>photobooks</v>
      </c>
      <c r="X1190" t="str">
        <f t="shared" si="150"/>
        <v>ExceededGoal</v>
      </c>
      <c r="Y1190" s="12" t="b">
        <f t="shared" si="151"/>
        <v>0</v>
      </c>
    </row>
    <row r="1191" spans="1:25" ht="43.2" hidden="1">
      <c r="A1191">
        <v>1189</v>
      </c>
      <c r="B1191" s="1" t="s">
        <v>1190</v>
      </c>
      <c r="C1191" s="1" t="s">
        <v>5299</v>
      </c>
      <c r="D1191" s="21" t="b" cm="1">
        <f t="array" ref="D1191">IF(OR(ISNUMBER(SEARCH({" COMEDY "," fun "," laugh ","hilarious"}," "&amp;B1191:C1191&amp;" "))),"Comedy",IF(OR(ISNUMBER(SEARCH({" sad "," thriller "," crime"," murder "," dark "," revenge "}," "&amp;B1191:C1191&amp;" "))),"thriller",IF(OR(ISNUMBER(SEARCH({" strange "," evil "," horror "," dark "," strange"}," "&amp;B1191:C1191&amp;" "))),"horror",IF(OR(ISNUMBER(SEARCH({" food "," kitchen "," yummy "," gourmet "," dining","bbq"}," "&amp;B1191:C1191&amp;" "))),"food"))))</f>
        <v>0</v>
      </c>
      <c r="E1191" s="3">
        <v>9000</v>
      </c>
      <c r="F1191" s="4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144"/>
        <v>108</v>
      </c>
      <c r="Q1191">
        <f t="shared" si="145"/>
        <v>112.79</v>
      </c>
      <c r="R1191" t="s">
        <v>8336</v>
      </c>
      <c r="S1191" t="s">
        <v>8337</v>
      </c>
      <c r="T1191" s="13">
        <f t="shared" si="146"/>
        <v>42529.979108796295</v>
      </c>
      <c r="U1191" s="13">
        <f t="shared" si="147"/>
        <v>42550.979108796295</v>
      </c>
      <c r="V1191">
        <f t="shared" si="148"/>
        <v>2016</v>
      </c>
      <c r="W1191" t="str">
        <f t="shared" si="149"/>
        <v>photobooks</v>
      </c>
      <c r="X1191" t="str">
        <f t="shared" si="150"/>
        <v>ExceededGoal</v>
      </c>
      <c r="Y1191" s="12" t="b">
        <f t="shared" si="151"/>
        <v>0</v>
      </c>
    </row>
    <row r="1192" spans="1:25" ht="28.8" hidden="1">
      <c r="A1192">
        <v>1190</v>
      </c>
      <c r="B1192" s="1" t="s">
        <v>1191</v>
      </c>
      <c r="C1192" s="1" t="s">
        <v>5300</v>
      </c>
      <c r="D1192" s="21" t="b" cm="1">
        <f t="array" ref="D1192">IF(OR(ISNUMBER(SEARCH({" COMEDY "," fun "," laugh ","hilarious"}," "&amp;B1192:C1192&amp;" "))),"Comedy",IF(OR(ISNUMBER(SEARCH({" sad "," thriller "," crime"," murder "," dark "," revenge "}," "&amp;B1192:C1192&amp;" "))),"thriller",IF(OR(ISNUMBER(SEARCH({" strange "," evil "," horror "," dark "," strange"}," "&amp;B1192:C1192&amp;" "))),"horror",IF(OR(ISNUMBER(SEARCH({" food "," kitchen "," yummy "," gourmet "," dining","bbq"}," "&amp;B1192:C1192&amp;" "))),"food"))))</f>
        <v>0</v>
      </c>
      <c r="E1192" s="3">
        <v>500</v>
      </c>
      <c r="F1192" s="4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144"/>
        <v>135</v>
      </c>
      <c r="Q1192">
        <f t="shared" si="145"/>
        <v>51.92</v>
      </c>
      <c r="R1192" t="s">
        <v>8336</v>
      </c>
      <c r="S1192" t="s">
        <v>8337</v>
      </c>
      <c r="T1192" s="13">
        <f t="shared" si="146"/>
        <v>41852.665798611109</v>
      </c>
      <c r="U1192" s="13">
        <f t="shared" si="147"/>
        <v>41882.665798611109</v>
      </c>
      <c r="V1192">
        <f t="shared" si="148"/>
        <v>2014</v>
      </c>
      <c r="W1192" t="str">
        <f t="shared" si="149"/>
        <v>photobooks</v>
      </c>
      <c r="X1192" t="str">
        <f t="shared" si="150"/>
        <v>ExceededGoal</v>
      </c>
      <c r="Y1192" s="12" t="b">
        <f t="shared" si="151"/>
        <v>0</v>
      </c>
    </row>
    <row r="1193" spans="1:25" ht="43.2" hidden="1">
      <c r="A1193">
        <v>1191</v>
      </c>
      <c r="B1193" s="1" t="s">
        <v>1192</v>
      </c>
      <c r="C1193" s="1" t="s">
        <v>5301</v>
      </c>
      <c r="D1193" s="21" t="b" cm="1">
        <f t="array" ref="D1193">IF(OR(ISNUMBER(SEARCH({" COMEDY "," fun "," laugh ","hilarious"}," "&amp;B1193:C1193&amp;" "))),"Comedy",IF(OR(ISNUMBER(SEARCH({" sad "," thriller "," crime"," murder "," dark "," revenge "}," "&amp;B1193:C1193&amp;" "))),"thriller",IF(OR(ISNUMBER(SEARCH({" strange "," evil "," horror "," dark "," strange"}," "&amp;B1193:C1193&amp;" "))),"horror",IF(OR(ISNUMBER(SEARCH({" food "," kitchen "," yummy "," gourmet "," dining","bbq"}," "&amp;B1193:C1193&amp;" "))),"food"))))</f>
        <v>0</v>
      </c>
      <c r="E1193" s="3">
        <v>2700</v>
      </c>
      <c r="F1193" s="4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144"/>
        <v>109</v>
      </c>
      <c r="Q1193">
        <f t="shared" si="145"/>
        <v>89.24</v>
      </c>
      <c r="R1193" t="s">
        <v>8336</v>
      </c>
      <c r="S1193" t="s">
        <v>8337</v>
      </c>
      <c r="T1193" s="13">
        <f t="shared" si="146"/>
        <v>42419.603703703702</v>
      </c>
      <c r="U1193" s="13">
        <f t="shared" si="147"/>
        <v>42449.562037037031</v>
      </c>
      <c r="V1193">
        <f t="shared" si="148"/>
        <v>2016</v>
      </c>
      <c r="W1193" t="str">
        <f t="shared" si="149"/>
        <v>photobooks</v>
      </c>
      <c r="X1193" t="str">
        <f t="shared" si="150"/>
        <v>ExceededGoal</v>
      </c>
      <c r="Y1193" s="12" t="b">
        <f t="shared" si="151"/>
        <v>0</v>
      </c>
    </row>
    <row r="1194" spans="1:25" ht="28.8" hidden="1">
      <c r="A1194">
        <v>1192</v>
      </c>
      <c r="B1194" s="1" t="s">
        <v>1193</v>
      </c>
      <c r="C1194" s="1" t="s">
        <v>5302</v>
      </c>
      <c r="D1194" s="21" t="b" cm="1">
        <f t="array" ref="D1194">IF(OR(ISNUMBER(SEARCH({" COMEDY "," fun "," laugh ","hilarious"}," "&amp;B1194:C1194&amp;" "))),"Comedy",IF(OR(ISNUMBER(SEARCH({" sad "," thriller "," crime"," murder "," dark "," revenge "}," "&amp;B1194:C1194&amp;" "))),"thriller",IF(OR(ISNUMBER(SEARCH({" strange "," evil "," horror "," dark "," strange"}," "&amp;B1194:C1194&amp;" "))),"horror",IF(OR(ISNUMBER(SEARCH({" food "," kitchen "," yummy "," gourmet "," dining","bbq"}," "&amp;B1194:C1194&amp;" "))),"food"))))</f>
        <v>0</v>
      </c>
      <c r="E1194" s="3">
        <v>100</v>
      </c>
      <c r="F1194" s="4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144"/>
        <v>290</v>
      </c>
      <c r="Q1194">
        <f t="shared" si="145"/>
        <v>19.329999999999998</v>
      </c>
      <c r="R1194" t="s">
        <v>8336</v>
      </c>
      <c r="S1194" t="s">
        <v>8337</v>
      </c>
      <c r="T1194" s="13">
        <f t="shared" si="146"/>
        <v>42747.506689814814</v>
      </c>
      <c r="U1194" s="13">
        <f t="shared" si="147"/>
        <v>42777.506689814814</v>
      </c>
      <c r="V1194">
        <f t="shared" si="148"/>
        <v>2017</v>
      </c>
      <c r="W1194" t="str">
        <f t="shared" si="149"/>
        <v>photobooks</v>
      </c>
      <c r="X1194" t="str">
        <f t="shared" si="150"/>
        <v>ExceededGoal</v>
      </c>
      <c r="Y1194" s="12" t="b">
        <f t="shared" si="151"/>
        <v>0</v>
      </c>
    </row>
    <row r="1195" spans="1:25" ht="57.6" hidden="1">
      <c r="A1195">
        <v>1193</v>
      </c>
      <c r="B1195" s="1" t="s">
        <v>1194</v>
      </c>
      <c r="C1195" s="1" t="s">
        <v>5303</v>
      </c>
      <c r="D1195" s="21" t="b" cm="1">
        <f t="array" ref="D1195">IF(OR(ISNUMBER(SEARCH({" COMEDY "," fun "," laugh ","hilarious"}," "&amp;B1195:C1195&amp;" "))),"Comedy",IF(OR(ISNUMBER(SEARCH({" sad "," thriller "," crime"," murder "," dark "," revenge "}," "&amp;B1195:C1195&amp;" "))),"thriller",IF(OR(ISNUMBER(SEARCH({" strange "," evil "," horror "," dark "," strange"}," "&amp;B1195:C1195&amp;" "))),"horror",IF(OR(ISNUMBER(SEARCH({" food "," kitchen "," yummy "," gourmet "," dining","bbq"}," "&amp;B1195:C1195&amp;" "))),"food"))))</f>
        <v>0</v>
      </c>
      <c r="E1195" s="3">
        <v>21000</v>
      </c>
      <c r="F1195" s="4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144"/>
        <v>104</v>
      </c>
      <c r="Q1195">
        <f t="shared" si="145"/>
        <v>79.97</v>
      </c>
      <c r="R1195" t="s">
        <v>8336</v>
      </c>
      <c r="S1195" t="s">
        <v>8337</v>
      </c>
      <c r="T1195" s="13">
        <f t="shared" si="146"/>
        <v>42409.776076388895</v>
      </c>
      <c r="U1195" s="13">
        <f t="shared" si="147"/>
        <v>42469.734409722223</v>
      </c>
      <c r="V1195">
        <f t="shared" si="148"/>
        <v>2016</v>
      </c>
      <c r="W1195" t="str">
        <f t="shared" si="149"/>
        <v>photobooks</v>
      </c>
      <c r="X1195" t="str">
        <f t="shared" si="150"/>
        <v>ExceededGoal</v>
      </c>
      <c r="Y1195" s="12" t="b">
        <f t="shared" si="151"/>
        <v>0</v>
      </c>
    </row>
    <row r="1196" spans="1:25" ht="43.2" hidden="1">
      <c r="A1196">
        <v>1194</v>
      </c>
      <c r="B1196" s="1" t="s">
        <v>1195</v>
      </c>
      <c r="C1196" s="1" t="s">
        <v>5304</v>
      </c>
      <c r="D1196" s="21" t="b" cm="1">
        <f t="array" ref="D1196">IF(OR(ISNUMBER(SEARCH({" COMEDY "," fun "," laugh ","hilarious"}," "&amp;B1196:C1196&amp;" "))),"Comedy",IF(OR(ISNUMBER(SEARCH({" sad "," thriller "," crime"," murder "," dark "," revenge "}," "&amp;B1196:C1196&amp;" "))),"thriller",IF(OR(ISNUMBER(SEARCH({" strange "," evil "," horror "," dark "," strange"}," "&amp;B1196:C1196&amp;" "))),"horror",IF(OR(ISNUMBER(SEARCH({" food "," kitchen "," yummy "," gourmet "," dining","bbq"}," "&amp;B1196:C1196&amp;" "))),"food"))))</f>
        <v>0</v>
      </c>
      <c r="E1196" s="3">
        <v>12500</v>
      </c>
      <c r="F1196" s="4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144"/>
        <v>322</v>
      </c>
      <c r="Q1196">
        <f t="shared" si="145"/>
        <v>56.41</v>
      </c>
      <c r="R1196" t="s">
        <v>8336</v>
      </c>
      <c r="S1196" t="s">
        <v>8337</v>
      </c>
      <c r="T1196" s="13">
        <f t="shared" si="146"/>
        <v>42072.488182870366</v>
      </c>
      <c r="U1196" s="13">
        <f t="shared" si="147"/>
        <v>42102.488182870366</v>
      </c>
      <c r="V1196">
        <f t="shared" si="148"/>
        <v>2015</v>
      </c>
      <c r="W1196" t="str">
        <f t="shared" si="149"/>
        <v>photobooks</v>
      </c>
      <c r="X1196" t="str">
        <f t="shared" si="150"/>
        <v>ExceededGoal</v>
      </c>
      <c r="Y1196" s="12" t="b">
        <f t="shared" si="151"/>
        <v>0</v>
      </c>
    </row>
    <row r="1197" spans="1:25" ht="57.6" hidden="1">
      <c r="A1197">
        <v>1195</v>
      </c>
      <c r="B1197" s="1" t="s">
        <v>1196</v>
      </c>
      <c r="C1197" s="1" t="s">
        <v>5305</v>
      </c>
      <c r="D1197" s="21" t="b" cm="1">
        <f t="array" ref="D1197">IF(OR(ISNUMBER(SEARCH({" COMEDY "," fun "," laugh ","hilarious"}," "&amp;B1197:C1197&amp;" "))),"Comedy",IF(OR(ISNUMBER(SEARCH({" sad "," thriller "," crime"," murder "," dark "," revenge "}," "&amp;B1197:C1197&amp;" "))),"thriller",IF(OR(ISNUMBER(SEARCH({" strange "," evil "," horror "," dark "," strange"}," "&amp;B1197:C1197&amp;" "))),"horror",IF(OR(ISNUMBER(SEARCH({" food "," kitchen "," yummy "," gourmet "," dining","bbq"}," "&amp;B1197:C1197&amp;" "))),"food"))))</f>
        <v>0</v>
      </c>
      <c r="E1197" s="3">
        <v>10000</v>
      </c>
      <c r="F1197" s="4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144"/>
        <v>135</v>
      </c>
      <c r="Q1197">
        <f t="shared" si="145"/>
        <v>79.41</v>
      </c>
      <c r="R1197" t="s">
        <v>8336</v>
      </c>
      <c r="S1197" t="s">
        <v>8337</v>
      </c>
      <c r="T1197" s="13">
        <f t="shared" si="146"/>
        <v>42298.34783564815</v>
      </c>
      <c r="U1197" s="13">
        <f t="shared" si="147"/>
        <v>42358.375</v>
      </c>
      <c r="V1197">
        <f t="shared" si="148"/>
        <v>2015</v>
      </c>
      <c r="W1197" t="str">
        <f t="shared" si="149"/>
        <v>photobooks</v>
      </c>
      <c r="X1197" t="str">
        <f t="shared" si="150"/>
        <v>ExceededGoal</v>
      </c>
      <c r="Y1197" s="12" t="b">
        <f t="shared" si="151"/>
        <v>0</v>
      </c>
    </row>
    <row r="1198" spans="1:25" ht="28.8" hidden="1">
      <c r="A1198">
        <v>1196</v>
      </c>
      <c r="B1198" s="1" t="s">
        <v>1197</v>
      </c>
      <c r="C1198" s="1" t="s">
        <v>5306</v>
      </c>
      <c r="D1198" s="21" t="b" cm="1">
        <f t="array" ref="D1198">IF(OR(ISNUMBER(SEARCH({" COMEDY "," fun "," laugh ","hilarious"}," "&amp;B1198:C1198&amp;" "))),"Comedy",IF(OR(ISNUMBER(SEARCH({" sad "," thriller "," crime"," murder "," dark "," revenge "}," "&amp;B1198:C1198&amp;" "))),"thriller",IF(OR(ISNUMBER(SEARCH({" strange "," evil "," horror "," dark "," strange"}," "&amp;B1198:C1198&amp;" "))),"horror",IF(OR(ISNUMBER(SEARCH({" food "," kitchen "," yummy "," gourmet "," dining","bbq"}," "&amp;B1198:C1198&amp;" "))),"food"))))</f>
        <v>0</v>
      </c>
      <c r="E1198" s="3">
        <v>14500</v>
      </c>
      <c r="F1198" s="4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144"/>
        <v>270</v>
      </c>
      <c r="Q1198">
        <f t="shared" si="145"/>
        <v>76.44</v>
      </c>
      <c r="R1198" t="s">
        <v>8336</v>
      </c>
      <c r="S1198" t="s">
        <v>8337</v>
      </c>
      <c r="T1198" s="13">
        <f t="shared" si="146"/>
        <v>42326.818738425922</v>
      </c>
      <c r="U1198" s="13">
        <f t="shared" si="147"/>
        <v>42356.818738425922</v>
      </c>
      <c r="V1198">
        <f t="shared" si="148"/>
        <v>2015</v>
      </c>
      <c r="W1198" t="str">
        <f t="shared" si="149"/>
        <v>photobooks</v>
      </c>
      <c r="X1198" t="str">
        <f t="shared" si="150"/>
        <v>ExceededGoal</v>
      </c>
      <c r="Y1198" s="12" t="b">
        <f t="shared" si="151"/>
        <v>0</v>
      </c>
    </row>
    <row r="1199" spans="1:25" ht="57.6" hidden="1">
      <c r="A1199">
        <v>1197</v>
      </c>
      <c r="B1199" s="1" t="s">
        <v>1198</v>
      </c>
      <c r="C1199" s="1" t="s">
        <v>5307</v>
      </c>
      <c r="D1199" s="21" t="b" cm="1">
        <f t="array" ref="D1199">IF(OR(ISNUMBER(SEARCH({" COMEDY "," fun "," laugh ","hilarious"}," "&amp;B1199:C1199&amp;" "))),"Comedy",IF(OR(ISNUMBER(SEARCH({" sad "," thriller "," crime"," murder "," dark "," revenge "}," "&amp;B1199:C1199&amp;" "))),"thriller",IF(OR(ISNUMBER(SEARCH({" strange "," evil "," horror "," dark "," strange"}," "&amp;B1199:C1199&amp;" "))),"horror",IF(OR(ISNUMBER(SEARCH({" food "," kitchen "," yummy "," gourmet "," dining","bbq"}," "&amp;B1199:C1199&amp;" "))),"food"))))</f>
        <v>0</v>
      </c>
      <c r="E1199" s="3">
        <v>15000</v>
      </c>
      <c r="F1199" s="4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144"/>
        <v>253</v>
      </c>
      <c r="Q1199">
        <f t="shared" si="145"/>
        <v>121</v>
      </c>
      <c r="R1199" t="s">
        <v>8336</v>
      </c>
      <c r="S1199" t="s">
        <v>8337</v>
      </c>
      <c r="T1199" s="13">
        <f t="shared" si="146"/>
        <v>42503.66474537037</v>
      </c>
      <c r="U1199" s="13">
        <f t="shared" si="147"/>
        <v>42534.249305555553</v>
      </c>
      <c r="V1199">
        <f t="shared" si="148"/>
        <v>2016</v>
      </c>
      <c r="W1199" t="str">
        <f t="shared" si="149"/>
        <v>photobooks</v>
      </c>
      <c r="X1199" t="str">
        <f t="shared" si="150"/>
        <v>ExceededGoal</v>
      </c>
      <c r="Y1199" s="12" t="b">
        <f t="shared" si="151"/>
        <v>0</v>
      </c>
    </row>
    <row r="1200" spans="1:25" ht="43.2" hidden="1">
      <c r="A1200">
        <v>1198</v>
      </c>
      <c r="B1200" s="1" t="s">
        <v>1199</v>
      </c>
      <c r="C1200" s="1" t="s">
        <v>5308</v>
      </c>
      <c r="D1200" s="21" t="b" cm="1">
        <f t="array" ref="D1200">IF(OR(ISNUMBER(SEARCH({" COMEDY "," fun "," laugh ","hilarious"}," "&amp;B1200:C1200&amp;" "))),"Comedy",IF(OR(ISNUMBER(SEARCH({" sad "," thriller "," crime"," murder "," dark "," revenge "}," "&amp;B1200:C1200&amp;" "))),"thriller",IF(OR(ISNUMBER(SEARCH({" strange "," evil "," horror "," dark "," strange"}," "&amp;B1200:C1200&amp;" "))),"horror",IF(OR(ISNUMBER(SEARCH({" food "," kitchen "," yummy "," gourmet "," dining","bbq"}," "&amp;B1200:C1200&amp;" "))),"food"))))</f>
        <v>0</v>
      </c>
      <c r="E1200" s="3">
        <v>3500</v>
      </c>
      <c r="F1200" s="4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144"/>
        <v>261</v>
      </c>
      <c r="Q1200">
        <f t="shared" si="145"/>
        <v>54.62</v>
      </c>
      <c r="R1200" t="s">
        <v>8336</v>
      </c>
      <c r="S1200" t="s">
        <v>8337</v>
      </c>
      <c r="T1200" s="13">
        <f t="shared" si="146"/>
        <v>42333.619050925925</v>
      </c>
      <c r="U1200" s="13">
        <f t="shared" si="147"/>
        <v>42369.125</v>
      </c>
      <c r="V1200">
        <f t="shared" si="148"/>
        <v>2015</v>
      </c>
      <c r="W1200" t="str">
        <f t="shared" si="149"/>
        <v>photobooks</v>
      </c>
      <c r="X1200" t="str">
        <f t="shared" si="150"/>
        <v>ExceededGoal</v>
      </c>
      <c r="Y1200" s="12" t="b">
        <f t="shared" si="151"/>
        <v>0</v>
      </c>
    </row>
    <row r="1201" spans="1:25" ht="43.2" hidden="1">
      <c r="A1201">
        <v>1199</v>
      </c>
      <c r="B1201" s="1" t="s">
        <v>1200</v>
      </c>
      <c r="C1201" s="1" t="s">
        <v>5309</v>
      </c>
      <c r="D1201" s="21" t="b" cm="1">
        <f t="array" ref="D1201">IF(OR(ISNUMBER(SEARCH({" COMEDY "," fun "," laugh ","hilarious"}," "&amp;B1201:C1201&amp;" "))),"Comedy",IF(OR(ISNUMBER(SEARCH({" sad "," thriller "," crime"," murder "," dark "," revenge "}," "&amp;B1201:C1201&amp;" "))),"thriller",IF(OR(ISNUMBER(SEARCH({" strange "," evil "," horror "," dark "," strange"}," "&amp;B1201:C1201&amp;" "))),"horror",IF(OR(ISNUMBER(SEARCH({" food "," kitchen "," yummy "," gourmet "," dining","bbq"}," "&amp;B1201:C1201&amp;" "))),"food"))))</f>
        <v>0</v>
      </c>
      <c r="E1201" s="3">
        <v>2658</v>
      </c>
      <c r="F1201" s="4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144"/>
        <v>101</v>
      </c>
      <c r="Q1201">
        <f t="shared" si="145"/>
        <v>299.22000000000003</v>
      </c>
      <c r="R1201" t="s">
        <v>8336</v>
      </c>
      <c r="S1201" t="s">
        <v>8337</v>
      </c>
      <c r="T1201" s="13">
        <f t="shared" si="146"/>
        <v>42161.770833333328</v>
      </c>
      <c r="U1201" s="13">
        <f t="shared" si="147"/>
        <v>42193.770833333328</v>
      </c>
      <c r="V1201">
        <f t="shared" si="148"/>
        <v>2015</v>
      </c>
      <c r="W1201" t="str">
        <f t="shared" si="149"/>
        <v>photobooks</v>
      </c>
      <c r="X1201" t="str">
        <f t="shared" si="150"/>
        <v>ExceededGoal</v>
      </c>
      <c r="Y1201" s="12" t="b">
        <f t="shared" si="151"/>
        <v>0</v>
      </c>
    </row>
    <row r="1202" spans="1:25" ht="43.2" hidden="1">
      <c r="A1202">
        <v>1200</v>
      </c>
      <c r="B1202" s="1" t="s">
        <v>1201</v>
      </c>
      <c r="C1202" s="1" t="s">
        <v>5310</v>
      </c>
      <c r="D1202" s="21" t="b" cm="1">
        <f t="array" ref="D1202">IF(OR(ISNUMBER(SEARCH({" COMEDY "," fun "," laugh ","hilarious"}," "&amp;B1202:C1202&amp;" "))),"Comedy",IF(OR(ISNUMBER(SEARCH({" sad "," thriller "," crime"," murder "," dark "," revenge "}," "&amp;B1202:C1202&amp;" "))),"thriller",IF(OR(ISNUMBER(SEARCH({" strange "," evil "," horror "," dark "," strange"}," "&amp;B1202:C1202&amp;" "))),"horror",IF(OR(ISNUMBER(SEARCH({" food "," kitchen "," yummy "," gourmet "," dining","bbq"}," "&amp;B1202:C1202&amp;" "))),"food"))))</f>
        <v>0</v>
      </c>
      <c r="E1202" s="3">
        <v>4800</v>
      </c>
      <c r="F1202" s="4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144"/>
        <v>126</v>
      </c>
      <c r="Q1202">
        <f t="shared" si="145"/>
        <v>58.53</v>
      </c>
      <c r="R1202" t="s">
        <v>8336</v>
      </c>
      <c r="S1202" t="s">
        <v>8337</v>
      </c>
      <c r="T1202" s="13">
        <f t="shared" si="146"/>
        <v>42089.477500000001</v>
      </c>
      <c r="U1202" s="13">
        <f t="shared" si="147"/>
        <v>42110.477500000001</v>
      </c>
      <c r="V1202">
        <f t="shared" si="148"/>
        <v>2015</v>
      </c>
      <c r="W1202" t="str">
        <f t="shared" si="149"/>
        <v>photobooks</v>
      </c>
      <c r="X1202" t="str">
        <f t="shared" si="150"/>
        <v>ExceededGoal</v>
      </c>
      <c r="Y1202" s="12" t="b">
        <f t="shared" si="151"/>
        <v>0</v>
      </c>
    </row>
    <row r="1203" spans="1:25" ht="43.2" hidden="1">
      <c r="A1203">
        <v>1201</v>
      </c>
      <c r="B1203" s="1" t="s">
        <v>1202</v>
      </c>
      <c r="C1203" s="1" t="s">
        <v>5311</v>
      </c>
      <c r="D1203" s="21" t="b" cm="1">
        <f t="array" ref="D1203">IF(OR(ISNUMBER(SEARCH({" COMEDY "," fun "," laugh ","hilarious"}," "&amp;B1203:C1203&amp;" "))),"Comedy",IF(OR(ISNUMBER(SEARCH({" sad "," thriller "," crime"," murder "," dark "," revenge "}," "&amp;B1203:C1203&amp;" "))),"thriller",IF(OR(ISNUMBER(SEARCH({" strange "," evil "," horror "," dark "," strange"}," "&amp;B1203:C1203&amp;" "))),"horror",IF(OR(ISNUMBER(SEARCH({" food "," kitchen "," yummy "," gourmet "," dining","bbq"}," "&amp;B1203:C1203&amp;" "))),"food"))))</f>
        <v>0</v>
      </c>
      <c r="E1203" s="3">
        <v>6000</v>
      </c>
      <c r="F1203" s="4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144"/>
        <v>102</v>
      </c>
      <c r="Q1203">
        <f t="shared" si="145"/>
        <v>55.37</v>
      </c>
      <c r="R1203" t="s">
        <v>8336</v>
      </c>
      <c r="S1203" t="s">
        <v>8337</v>
      </c>
      <c r="T1203" s="13">
        <f t="shared" si="146"/>
        <v>42536.60701388889</v>
      </c>
      <c r="U1203" s="13">
        <f t="shared" si="147"/>
        <v>42566.60701388889</v>
      </c>
      <c r="V1203">
        <f t="shared" si="148"/>
        <v>2016</v>
      </c>
      <c r="W1203" t="str">
        <f t="shared" si="149"/>
        <v>photobooks</v>
      </c>
      <c r="X1203" t="str">
        <f t="shared" si="150"/>
        <v>ExceededGoal</v>
      </c>
      <c r="Y1203" s="12" t="b">
        <f t="shared" si="151"/>
        <v>0</v>
      </c>
    </row>
    <row r="1204" spans="1:25" ht="43.2" hidden="1">
      <c r="A1204">
        <v>1202</v>
      </c>
      <c r="B1204" s="1" t="s">
        <v>1203</v>
      </c>
      <c r="C1204" s="1" t="s">
        <v>5312</v>
      </c>
      <c r="D1204" s="21" t="b" cm="1">
        <f t="array" ref="D1204">IF(OR(ISNUMBER(SEARCH({" COMEDY "," fun "," laugh ","hilarious"}," "&amp;B1204:C1204&amp;" "))),"Comedy",IF(OR(ISNUMBER(SEARCH({" sad "," thriller "," crime"," murder "," dark "," revenge "}," "&amp;B1204:C1204&amp;" "))),"thriller",IF(OR(ISNUMBER(SEARCH({" strange "," evil "," horror "," dark "," strange"}," "&amp;B1204:C1204&amp;" "))),"horror",IF(OR(ISNUMBER(SEARCH({" food "," kitchen "," yummy "," gourmet "," dining","bbq"}," "&amp;B1204:C1204&amp;" "))),"food"))))</f>
        <v>0</v>
      </c>
      <c r="E1204" s="3">
        <v>25000</v>
      </c>
      <c r="F1204" s="4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144"/>
        <v>199</v>
      </c>
      <c r="Q1204">
        <f t="shared" si="145"/>
        <v>183.8</v>
      </c>
      <c r="R1204" t="s">
        <v>8336</v>
      </c>
      <c r="S1204" t="s">
        <v>8337</v>
      </c>
      <c r="T1204" s="13">
        <f t="shared" si="146"/>
        <v>42152.288819444439</v>
      </c>
      <c r="U1204" s="13">
        <f t="shared" si="147"/>
        <v>42182.288819444439</v>
      </c>
      <c r="V1204">
        <f t="shared" si="148"/>
        <v>2015</v>
      </c>
      <c r="W1204" t="str">
        <f t="shared" si="149"/>
        <v>photobooks</v>
      </c>
      <c r="X1204" t="str">
        <f t="shared" si="150"/>
        <v>ExceededGoal</v>
      </c>
      <c r="Y1204" s="12" t="b">
        <f t="shared" si="151"/>
        <v>0</v>
      </c>
    </row>
    <row r="1205" spans="1:25" ht="43.2" hidden="1">
      <c r="A1205">
        <v>1203</v>
      </c>
      <c r="B1205" s="1" t="s">
        <v>1204</v>
      </c>
      <c r="C1205" s="1" t="s">
        <v>5313</v>
      </c>
      <c r="D1205" s="21" t="b" cm="1">
        <f t="array" ref="D1205">IF(OR(ISNUMBER(SEARCH({" COMEDY "," fun "," laugh ","hilarious"}," "&amp;B1205:C1205&amp;" "))),"Comedy",IF(OR(ISNUMBER(SEARCH({" sad "," thriller "," crime"," murder "," dark "," revenge "}," "&amp;B1205:C1205&amp;" "))),"thriller",IF(OR(ISNUMBER(SEARCH({" strange "," evil "," horror "," dark "," strange"}," "&amp;B1205:C1205&amp;" "))),"horror",IF(OR(ISNUMBER(SEARCH({" food "," kitchen "," yummy "," gourmet "," dining","bbq"}," "&amp;B1205:C1205&amp;" "))),"food"))))</f>
        <v>0</v>
      </c>
      <c r="E1205" s="3">
        <v>16300</v>
      </c>
      <c r="F1205" s="4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144"/>
        <v>102</v>
      </c>
      <c r="Q1205">
        <f t="shared" si="145"/>
        <v>165.35</v>
      </c>
      <c r="R1205" t="s">
        <v>8336</v>
      </c>
      <c r="S1205" t="s">
        <v>8337</v>
      </c>
      <c r="T1205" s="13">
        <f t="shared" si="146"/>
        <v>42125.614895833336</v>
      </c>
      <c r="U1205" s="13">
        <f t="shared" si="147"/>
        <v>42155.614895833336</v>
      </c>
      <c r="V1205">
        <f t="shared" si="148"/>
        <v>2015</v>
      </c>
      <c r="W1205" t="str">
        <f t="shared" si="149"/>
        <v>photobooks</v>
      </c>
      <c r="X1205" t="str">
        <f t="shared" si="150"/>
        <v>ExceededGoal</v>
      </c>
      <c r="Y1205" s="12" t="b">
        <f t="shared" si="151"/>
        <v>0</v>
      </c>
    </row>
    <row r="1206" spans="1:25" ht="43.2" hidden="1">
      <c r="A1206">
        <v>1204</v>
      </c>
      <c r="B1206" s="1" t="s">
        <v>1205</v>
      </c>
      <c r="C1206" s="1" t="s">
        <v>5314</v>
      </c>
      <c r="D1206" s="21" t="b" cm="1">
        <f t="array" ref="D1206">IF(OR(ISNUMBER(SEARCH({" COMEDY "," fun "," laugh ","hilarious"}," "&amp;B1206:C1206&amp;" "))),"Comedy",IF(OR(ISNUMBER(SEARCH({" sad "," thriller "," crime"," murder "," dark "," revenge "}," "&amp;B1206:C1206&amp;" "))),"thriller",IF(OR(ISNUMBER(SEARCH({" strange "," evil "," horror "," dark "," strange"}," "&amp;B1206:C1206&amp;" "))),"horror",IF(OR(ISNUMBER(SEARCH({" food "," kitchen "," yummy "," gourmet "," dining","bbq"}," "&amp;B1206:C1206&amp;" "))),"food"))))</f>
        <v>0</v>
      </c>
      <c r="E1206" s="3">
        <v>13000</v>
      </c>
      <c r="F1206" s="4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144"/>
        <v>103</v>
      </c>
      <c r="Q1206">
        <f t="shared" si="145"/>
        <v>234.79</v>
      </c>
      <c r="R1206" t="s">
        <v>8336</v>
      </c>
      <c r="S1206" t="s">
        <v>8337</v>
      </c>
      <c r="T1206" s="13">
        <f t="shared" si="146"/>
        <v>42297.748067129629</v>
      </c>
      <c r="U1206" s="13">
        <f t="shared" si="147"/>
        <v>42342.208333333328</v>
      </c>
      <c r="V1206">
        <f t="shared" si="148"/>
        <v>2015</v>
      </c>
      <c r="W1206" t="str">
        <f t="shared" si="149"/>
        <v>photobooks</v>
      </c>
      <c r="X1206" t="str">
        <f t="shared" si="150"/>
        <v>ExceededGoal</v>
      </c>
      <c r="Y1206" s="12" t="b">
        <f t="shared" si="151"/>
        <v>0</v>
      </c>
    </row>
    <row r="1207" spans="1:25" ht="43.2" hidden="1">
      <c r="A1207">
        <v>1205</v>
      </c>
      <c r="B1207" s="1" t="s">
        <v>1206</v>
      </c>
      <c r="C1207" s="1" t="s">
        <v>5315</v>
      </c>
      <c r="D1207" s="21" t="b" cm="1">
        <f t="array" ref="D1207">IF(OR(ISNUMBER(SEARCH({" COMEDY "," fun "," laugh ","hilarious"}," "&amp;B1207:C1207&amp;" "))),"Comedy",IF(OR(ISNUMBER(SEARCH({" sad "," thriller "," crime"," murder "," dark "," revenge "}," "&amp;B1207:C1207&amp;" "))),"thriller",IF(OR(ISNUMBER(SEARCH({" strange "," evil "," horror "," dark "," strange"}," "&amp;B1207:C1207&amp;" "))),"horror",IF(OR(ISNUMBER(SEARCH({" food "," kitchen "," yummy "," gourmet "," dining","bbq"}," "&amp;B1207:C1207&amp;" "))),"food"))))</f>
        <v>0</v>
      </c>
      <c r="E1207" s="3">
        <v>13000</v>
      </c>
      <c r="F1207" s="4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144"/>
        <v>101</v>
      </c>
      <c r="Q1207">
        <f t="shared" si="145"/>
        <v>211.48</v>
      </c>
      <c r="R1207" t="s">
        <v>8336</v>
      </c>
      <c r="S1207" t="s">
        <v>8337</v>
      </c>
      <c r="T1207" s="13">
        <f t="shared" si="146"/>
        <v>42138.506377314814</v>
      </c>
      <c r="U1207" s="13">
        <f t="shared" si="147"/>
        <v>42168.506377314814</v>
      </c>
      <c r="V1207">
        <f t="shared" si="148"/>
        <v>2015</v>
      </c>
      <c r="W1207" t="str">
        <f t="shared" si="149"/>
        <v>photobooks</v>
      </c>
      <c r="X1207" t="str">
        <f t="shared" si="150"/>
        <v>ExceededGoal</v>
      </c>
      <c r="Y1207" s="12" t="b">
        <f t="shared" si="151"/>
        <v>0</v>
      </c>
    </row>
    <row r="1208" spans="1:25" ht="43.2" hidden="1">
      <c r="A1208">
        <v>1206</v>
      </c>
      <c r="B1208" s="1" t="s">
        <v>1207</v>
      </c>
      <c r="C1208" s="1" t="s">
        <v>5316</v>
      </c>
      <c r="D1208" s="21" t="b" cm="1">
        <f t="array" ref="D1208">IF(OR(ISNUMBER(SEARCH({" COMEDY "," fun "," laugh ","hilarious"}," "&amp;B1208:C1208&amp;" "))),"Comedy",IF(OR(ISNUMBER(SEARCH({" sad "," thriller "," crime"," murder "," dark "," revenge "}," "&amp;B1208:C1208&amp;" "))),"thriller",IF(OR(ISNUMBER(SEARCH({" strange "," evil "," horror "," dark "," strange"}," "&amp;B1208:C1208&amp;" "))),"horror",IF(OR(ISNUMBER(SEARCH({" food "," kitchen "," yummy "," gourmet "," dining","bbq"}," "&amp;B1208:C1208&amp;" "))),"food"))))</f>
        <v>0</v>
      </c>
      <c r="E1208" s="3">
        <v>900</v>
      </c>
      <c r="F1208" s="4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144"/>
        <v>115</v>
      </c>
      <c r="Q1208">
        <f t="shared" si="145"/>
        <v>32.340000000000003</v>
      </c>
      <c r="R1208" t="s">
        <v>8336</v>
      </c>
      <c r="S1208" t="s">
        <v>8337</v>
      </c>
      <c r="T1208" s="13">
        <f t="shared" si="146"/>
        <v>42772.776076388895</v>
      </c>
      <c r="U1208" s="13">
        <f t="shared" si="147"/>
        <v>42805.561805555553</v>
      </c>
      <c r="V1208">
        <f t="shared" si="148"/>
        <v>2017</v>
      </c>
      <c r="W1208" t="str">
        <f t="shared" si="149"/>
        <v>photobooks</v>
      </c>
      <c r="X1208" t="str">
        <f t="shared" si="150"/>
        <v>ExceededGoal</v>
      </c>
      <c r="Y1208" s="12" t="b">
        <f t="shared" si="151"/>
        <v>0</v>
      </c>
    </row>
    <row r="1209" spans="1:25" ht="28.8" hidden="1">
      <c r="A1209">
        <v>1207</v>
      </c>
      <c r="B1209" s="1" t="s">
        <v>1208</v>
      </c>
      <c r="C1209" s="1" t="s">
        <v>5317</v>
      </c>
      <c r="D1209" s="21" t="b" cm="1">
        <f t="array" ref="D1209">IF(OR(ISNUMBER(SEARCH({" COMEDY "," fun "," laugh ","hilarious"}," "&amp;B1209:C1209&amp;" "))),"Comedy",IF(OR(ISNUMBER(SEARCH({" sad "," thriller "," crime"," murder "," dark "," revenge "}," "&amp;B1209:C1209&amp;" "))),"thriller",IF(OR(ISNUMBER(SEARCH({" strange "," evil "," horror "," dark "," strange"}," "&amp;B1209:C1209&amp;" "))),"horror",IF(OR(ISNUMBER(SEARCH({" food "," kitchen "," yummy "," gourmet "," dining","bbq"}," "&amp;B1209:C1209&amp;" "))),"food"))))</f>
        <v>0</v>
      </c>
      <c r="E1209" s="3">
        <v>16700</v>
      </c>
      <c r="F1209" s="4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144"/>
        <v>104</v>
      </c>
      <c r="Q1209">
        <f t="shared" si="145"/>
        <v>123.38</v>
      </c>
      <c r="R1209" t="s">
        <v>8336</v>
      </c>
      <c r="S1209" t="s">
        <v>8337</v>
      </c>
      <c r="T1209" s="13">
        <f t="shared" si="146"/>
        <v>42430.430243055554</v>
      </c>
      <c r="U1209" s="13">
        <f t="shared" si="147"/>
        <v>42460.416666666672</v>
      </c>
      <c r="V1209">
        <f t="shared" si="148"/>
        <v>2016</v>
      </c>
      <c r="W1209" t="str">
        <f t="shared" si="149"/>
        <v>photobooks</v>
      </c>
      <c r="X1209" t="str">
        <f t="shared" si="150"/>
        <v>ExceededGoal</v>
      </c>
      <c r="Y1209" s="12" t="b">
        <f t="shared" si="151"/>
        <v>0</v>
      </c>
    </row>
    <row r="1210" spans="1:25" ht="43.2" hidden="1">
      <c r="A1210">
        <v>1208</v>
      </c>
      <c r="B1210" s="1" t="s">
        <v>1209</v>
      </c>
      <c r="C1210" s="1" t="s">
        <v>5318</v>
      </c>
      <c r="D1210" s="21" t="b" cm="1">
        <f t="array" ref="D1210">IF(OR(ISNUMBER(SEARCH({" COMEDY "," fun "," laugh ","hilarious"}," "&amp;B1210:C1210&amp;" "))),"Comedy",IF(OR(ISNUMBER(SEARCH({" sad "," thriller "," crime"," murder "," dark "," revenge "}," "&amp;B1210:C1210&amp;" "))),"thriller",IF(OR(ISNUMBER(SEARCH({" strange "," evil "," horror "," dark "," strange"}," "&amp;B1210:C1210&amp;" "))),"horror",IF(OR(ISNUMBER(SEARCH({" food "," kitchen "," yummy "," gourmet "," dining","bbq"}," "&amp;B1210:C1210&amp;" "))),"food"))))</f>
        <v>0</v>
      </c>
      <c r="E1210" s="3">
        <v>10000</v>
      </c>
      <c r="F1210" s="4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144"/>
        <v>155</v>
      </c>
      <c r="Q1210">
        <f t="shared" si="145"/>
        <v>207.07</v>
      </c>
      <c r="R1210" t="s">
        <v>8336</v>
      </c>
      <c r="S1210" t="s">
        <v>8337</v>
      </c>
      <c r="T1210" s="13">
        <f t="shared" si="146"/>
        <v>42423.709074074075</v>
      </c>
      <c r="U1210" s="13">
        <f t="shared" si="147"/>
        <v>42453.667407407411</v>
      </c>
      <c r="V1210">
        <f t="shared" si="148"/>
        <v>2016</v>
      </c>
      <c r="W1210" t="str">
        <f t="shared" si="149"/>
        <v>photobooks</v>
      </c>
      <c r="X1210" t="str">
        <f t="shared" si="150"/>
        <v>ExceededGoal</v>
      </c>
      <c r="Y1210" s="12" t="b">
        <f t="shared" si="151"/>
        <v>0</v>
      </c>
    </row>
    <row r="1211" spans="1:25" ht="43.2" hidden="1">
      <c r="A1211">
        <v>1209</v>
      </c>
      <c r="B1211" s="1" t="s">
        <v>1210</v>
      </c>
      <c r="C1211" s="1" t="s">
        <v>5319</v>
      </c>
      <c r="D1211" s="21" t="b" cm="1">
        <f t="array" ref="D1211">IF(OR(ISNUMBER(SEARCH({" COMEDY "," fun "," laugh ","hilarious"}," "&amp;B1211:C1211&amp;" "))),"Comedy",IF(OR(ISNUMBER(SEARCH({" sad "," thriller "," crime"," murder "," dark "," revenge "}," "&amp;B1211:C1211&amp;" "))),"thriller",IF(OR(ISNUMBER(SEARCH({" strange "," evil "," horror "," dark "," strange"}," "&amp;B1211:C1211&amp;" "))),"horror",IF(OR(ISNUMBER(SEARCH({" food "," kitchen "," yummy "," gourmet "," dining","bbq"}," "&amp;B1211:C1211&amp;" "))),"food"))))</f>
        <v>0</v>
      </c>
      <c r="E1211" s="3">
        <v>6000</v>
      </c>
      <c r="F1211" s="4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144"/>
        <v>106</v>
      </c>
      <c r="Q1211">
        <f t="shared" si="145"/>
        <v>138.26</v>
      </c>
      <c r="R1211" t="s">
        <v>8336</v>
      </c>
      <c r="S1211" t="s">
        <v>8337</v>
      </c>
      <c r="T1211" s="13">
        <f t="shared" si="146"/>
        <v>42761.846122685187</v>
      </c>
      <c r="U1211" s="13">
        <f t="shared" si="147"/>
        <v>42791.846122685187</v>
      </c>
      <c r="V1211">
        <f t="shared" si="148"/>
        <v>2017</v>
      </c>
      <c r="W1211" t="str">
        <f t="shared" si="149"/>
        <v>photobooks</v>
      </c>
      <c r="X1211" t="str">
        <f t="shared" si="150"/>
        <v>ExceededGoal</v>
      </c>
      <c r="Y1211" s="12" t="b">
        <f t="shared" si="151"/>
        <v>0</v>
      </c>
    </row>
    <row r="1212" spans="1:25" ht="28.8" hidden="1">
      <c r="A1212">
        <v>1210</v>
      </c>
      <c r="B1212" s="1" t="s">
        <v>1211</v>
      </c>
      <c r="C1212" s="1" t="s">
        <v>5320</v>
      </c>
      <c r="D1212" s="21" t="b" cm="1">
        <f t="array" ref="D1212">IF(OR(ISNUMBER(SEARCH({" COMEDY "," fun "," laugh ","hilarious"}," "&amp;B1212:C1212&amp;" "))),"Comedy",IF(OR(ISNUMBER(SEARCH({" sad "," thriller "," crime"," murder "," dark "," revenge "}," "&amp;B1212:C1212&amp;" "))),"thriller",IF(OR(ISNUMBER(SEARCH({" strange "," evil "," horror "," dark "," strange"}," "&amp;B1212:C1212&amp;" "))),"horror",IF(OR(ISNUMBER(SEARCH({" food "," kitchen "," yummy "," gourmet "," dining","bbq"}," "&amp;B1212:C1212&amp;" "))),"food"))))</f>
        <v>0</v>
      </c>
      <c r="E1212" s="3">
        <v>20000</v>
      </c>
      <c r="F1212" s="4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144"/>
        <v>254</v>
      </c>
      <c r="Q1212">
        <f t="shared" si="145"/>
        <v>493.82</v>
      </c>
      <c r="R1212" t="s">
        <v>8336</v>
      </c>
      <c r="S1212" t="s">
        <v>8337</v>
      </c>
      <c r="T1212" s="13">
        <f t="shared" si="146"/>
        <v>42132.941805555558</v>
      </c>
      <c r="U1212" s="13">
        <f t="shared" si="147"/>
        <v>42155.875</v>
      </c>
      <c r="V1212">
        <f t="shared" si="148"/>
        <v>2015</v>
      </c>
      <c r="W1212" t="str">
        <f t="shared" si="149"/>
        <v>photobooks</v>
      </c>
      <c r="X1212" t="str">
        <f t="shared" si="150"/>
        <v>ExceededGoal</v>
      </c>
      <c r="Y1212" s="12" t="b">
        <f t="shared" si="151"/>
        <v>0</v>
      </c>
    </row>
    <row r="1213" spans="1:25" ht="43.2" hidden="1">
      <c r="A1213">
        <v>1211</v>
      </c>
      <c r="B1213" s="1" t="s">
        <v>1212</v>
      </c>
      <c r="C1213" s="1" t="s">
        <v>5321</v>
      </c>
      <c r="D1213" s="21" t="b" cm="1">
        <f t="array" ref="D1213">IF(OR(ISNUMBER(SEARCH({" COMEDY "," fun "," laugh ","hilarious"}," "&amp;B1213:C1213&amp;" "))),"Comedy",IF(OR(ISNUMBER(SEARCH({" sad "," thriller "," crime"," murder "," dark "," revenge "}," "&amp;B1213:C1213&amp;" "))),"thriller",IF(OR(ISNUMBER(SEARCH({" strange "," evil "," horror "," dark "," strange"}," "&amp;B1213:C1213&amp;" "))),"horror",IF(OR(ISNUMBER(SEARCH({" food "," kitchen "," yummy "," gourmet "," dining","bbq"}," "&amp;B1213:C1213&amp;" "))),"food"))))</f>
        <v>0</v>
      </c>
      <c r="E1213" s="3">
        <v>1000</v>
      </c>
      <c r="F1213" s="4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144"/>
        <v>101</v>
      </c>
      <c r="Q1213">
        <f t="shared" si="145"/>
        <v>168.5</v>
      </c>
      <c r="R1213" t="s">
        <v>8336</v>
      </c>
      <c r="S1213" t="s">
        <v>8337</v>
      </c>
      <c r="T1213" s="13">
        <f t="shared" si="146"/>
        <v>42515.866446759261</v>
      </c>
      <c r="U1213" s="13">
        <f t="shared" si="147"/>
        <v>42530.866446759261</v>
      </c>
      <c r="V1213">
        <f t="shared" si="148"/>
        <v>2016</v>
      </c>
      <c r="W1213" t="str">
        <f t="shared" si="149"/>
        <v>photobooks</v>
      </c>
      <c r="X1213" t="str">
        <f t="shared" si="150"/>
        <v>ExceededGoal</v>
      </c>
      <c r="Y1213" s="12" t="b">
        <f t="shared" si="151"/>
        <v>0</v>
      </c>
    </row>
    <row r="1214" spans="1:25" ht="57.6" hidden="1">
      <c r="A1214">
        <v>1212</v>
      </c>
      <c r="B1214" s="1" t="s">
        <v>1213</v>
      </c>
      <c r="C1214" s="1" t="s">
        <v>5322</v>
      </c>
      <c r="D1214" s="21" t="b" cm="1">
        <f t="array" ref="D1214">IF(OR(ISNUMBER(SEARCH({" COMEDY "," fun "," laugh ","hilarious"}," "&amp;B1214:C1214&amp;" "))),"Comedy",IF(OR(ISNUMBER(SEARCH({" sad "," thriller "," crime"," murder "," dark "," revenge "}," "&amp;B1214:C1214&amp;" "))),"thriller",IF(OR(ISNUMBER(SEARCH({" strange "," evil "," horror "," dark "," strange"}," "&amp;B1214:C1214&amp;" "))),"horror",IF(OR(ISNUMBER(SEARCH({" food "," kitchen "," yummy "," gourmet "," dining","bbq"}," "&amp;B1214:C1214&amp;" "))),"food"))))</f>
        <v>0</v>
      </c>
      <c r="E1214" s="3">
        <v>2500</v>
      </c>
      <c r="F1214" s="4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144"/>
        <v>129</v>
      </c>
      <c r="Q1214">
        <f t="shared" si="145"/>
        <v>38.869999999999997</v>
      </c>
      <c r="R1214" t="s">
        <v>8336</v>
      </c>
      <c r="S1214" t="s">
        <v>8337</v>
      </c>
      <c r="T1214" s="13">
        <f t="shared" si="146"/>
        <v>42318.950173611112</v>
      </c>
      <c r="U1214" s="13">
        <f t="shared" si="147"/>
        <v>42335.041666666672</v>
      </c>
      <c r="V1214">
        <f t="shared" si="148"/>
        <v>2015</v>
      </c>
      <c r="W1214" t="str">
        <f t="shared" si="149"/>
        <v>photobooks</v>
      </c>
      <c r="X1214" t="str">
        <f t="shared" si="150"/>
        <v>ExceededGoal</v>
      </c>
      <c r="Y1214" s="12" t="b">
        <f t="shared" si="151"/>
        <v>0</v>
      </c>
    </row>
    <row r="1215" spans="1:25" ht="57.6" hidden="1">
      <c r="A1215">
        <v>1213</v>
      </c>
      <c r="B1215" s="1" t="s">
        <v>1214</v>
      </c>
      <c r="C1215" s="1" t="s">
        <v>5323</v>
      </c>
      <c r="D1215" s="21" t="b" cm="1">
        <f t="array" ref="D1215">IF(OR(ISNUMBER(SEARCH({" COMEDY "," fun "," laugh ","hilarious"}," "&amp;B1215:C1215&amp;" "))),"Comedy",IF(OR(ISNUMBER(SEARCH({" sad "," thriller "," crime"," murder "," dark "," revenge "}," "&amp;B1215:C1215&amp;" "))),"thriller",IF(OR(ISNUMBER(SEARCH({" strange "," evil "," horror "," dark "," strange"}," "&amp;B1215:C1215&amp;" "))),"horror",IF(OR(ISNUMBER(SEARCH({" food "," kitchen "," yummy "," gourmet "," dining","bbq"}," "&amp;B1215:C1215&amp;" "))),"food"))))</f>
        <v>0</v>
      </c>
      <c r="E1215" s="3">
        <v>6500</v>
      </c>
      <c r="F1215" s="4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144"/>
        <v>102</v>
      </c>
      <c r="Q1215">
        <f t="shared" si="145"/>
        <v>61.53</v>
      </c>
      <c r="R1215" t="s">
        <v>8336</v>
      </c>
      <c r="S1215" t="s">
        <v>8337</v>
      </c>
      <c r="T1215" s="13">
        <f t="shared" si="146"/>
        <v>42731.755787037036</v>
      </c>
      <c r="U1215" s="13">
        <f t="shared" si="147"/>
        <v>42766.755787037036</v>
      </c>
      <c r="V1215">
        <f t="shared" si="148"/>
        <v>2016</v>
      </c>
      <c r="W1215" t="str">
        <f t="shared" si="149"/>
        <v>photobooks</v>
      </c>
      <c r="X1215" t="str">
        <f t="shared" si="150"/>
        <v>ExceededGoal</v>
      </c>
      <c r="Y1215" s="12" t="b">
        <f t="shared" si="151"/>
        <v>0</v>
      </c>
    </row>
    <row r="1216" spans="1:25" ht="43.2" hidden="1">
      <c r="A1216">
        <v>1214</v>
      </c>
      <c r="B1216" s="1" t="s">
        <v>1215</v>
      </c>
      <c r="C1216" s="1" t="s">
        <v>5324</v>
      </c>
      <c r="D1216" s="21" t="b" cm="1">
        <f t="array" ref="D1216">IF(OR(ISNUMBER(SEARCH({" COMEDY "," fun "," laugh ","hilarious"}," "&amp;B1216:C1216&amp;" "))),"Comedy",IF(OR(ISNUMBER(SEARCH({" sad "," thriller "," crime"," murder "," dark "," revenge "}," "&amp;B1216:C1216&amp;" "))),"thriller",IF(OR(ISNUMBER(SEARCH({" strange "," evil "," horror "," dark "," strange"}," "&amp;B1216:C1216&amp;" "))),"horror",IF(OR(ISNUMBER(SEARCH({" food "," kitchen "," yummy "," gourmet "," dining","bbq"}," "&amp;B1216:C1216&amp;" "))),"food"))))</f>
        <v>0</v>
      </c>
      <c r="E1216" s="3">
        <v>2000</v>
      </c>
      <c r="F1216" s="4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144"/>
        <v>132</v>
      </c>
      <c r="Q1216">
        <f t="shared" si="145"/>
        <v>105.44</v>
      </c>
      <c r="R1216" t="s">
        <v>8336</v>
      </c>
      <c r="S1216" t="s">
        <v>8337</v>
      </c>
      <c r="T1216" s="13">
        <f t="shared" si="146"/>
        <v>42104.840335648143</v>
      </c>
      <c r="U1216" s="13">
        <f t="shared" si="147"/>
        <v>42164.840335648143</v>
      </c>
      <c r="V1216">
        <f t="shared" si="148"/>
        <v>2015</v>
      </c>
      <c r="W1216" t="str">
        <f t="shared" si="149"/>
        <v>photobooks</v>
      </c>
      <c r="X1216" t="str">
        <f t="shared" si="150"/>
        <v>ExceededGoal</v>
      </c>
      <c r="Y1216" s="12" t="b">
        <f t="shared" si="151"/>
        <v>0</v>
      </c>
    </row>
    <row r="1217" spans="1:25" ht="43.2" hidden="1">
      <c r="A1217">
        <v>1215</v>
      </c>
      <c r="B1217" s="1" t="s">
        <v>1216</v>
      </c>
      <c r="C1217" s="1" t="s">
        <v>5325</v>
      </c>
      <c r="D1217" s="21" t="b" cm="1">
        <f t="array" ref="D1217">IF(OR(ISNUMBER(SEARCH({" COMEDY "," fun "," laugh ","hilarious"}," "&amp;B1217:C1217&amp;" "))),"Comedy",IF(OR(ISNUMBER(SEARCH({" sad "," thriller "," crime"," murder "," dark "," revenge "}," "&amp;B1217:C1217&amp;" "))),"thriller",IF(OR(ISNUMBER(SEARCH({" strange "," evil "," horror "," dark "," strange"}," "&amp;B1217:C1217&amp;" "))),"horror",IF(OR(ISNUMBER(SEARCH({" food "," kitchen "," yummy "," gourmet "," dining","bbq"}," "&amp;B1217:C1217&amp;" "))),"food"))))</f>
        <v>0</v>
      </c>
      <c r="E1217" s="3">
        <v>5000</v>
      </c>
      <c r="F1217" s="4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144"/>
        <v>786</v>
      </c>
      <c r="Q1217">
        <f t="shared" si="145"/>
        <v>71.59</v>
      </c>
      <c r="R1217" t="s">
        <v>8336</v>
      </c>
      <c r="S1217" t="s">
        <v>8337</v>
      </c>
      <c r="T1217" s="13">
        <f t="shared" si="146"/>
        <v>41759.923101851848</v>
      </c>
      <c r="U1217" s="13">
        <f t="shared" si="147"/>
        <v>41789.923101851848</v>
      </c>
      <c r="V1217">
        <f t="shared" si="148"/>
        <v>2014</v>
      </c>
      <c r="W1217" t="str">
        <f t="shared" si="149"/>
        <v>photobooks</v>
      </c>
      <c r="X1217" t="str">
        <f t="shared" si="150"/>
        <v>ExceededGoal</v>
      </c>
      <c r="Y1217" s="12" t="b">
        <f t="shared" si="151"/>
        <v>0</v>
      </c>
    </row>
    <row r="1218" spans="1:25" ht="28.8" hidden="1">
      <c r="A1218">
        <v>1216</v>
      </c>
      <c r="B1218" s="1" t="s">
        <v>1217</v>
      </c>
      <c r="C1218" s="1" t="s">
        <v>5326</v>
      </c>
      <c r="D1218" s="21" t="b" cm="1">
        <f t="array" ref="D1218">IF(OR(ISNUMBER(SEARCH({" COMEDY "," fun "," laugh ","hilarious"}," "&amp;B1218:C1218&amp;" "))),"Comedy",IF(OR(ISNUMBER(SEARCH({" sad "," thriller "," crime"," murder "," dark "," revenge "}," "&amp;B1218:C1218&amp;" "))),"thriller",IF(OR(ISNUMBER(SEARCH({" strange "," evil "," horror "," dark "," strange"}," "&amp;B1218:C1218&amp;" "))),"horror",IF(OR(ISNUMBER(SEARCH({" food "," kitchen "," yummy "," gourmet "," dining","bbq"}," "&amp;B1218:C1218&amp;" "))),"food"))))</f>
        <v>0</v>
      </c>
      <c r="E1218" s="3">
        <v>14000</v>
      </c>
      <c r="F1218" s="4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144"/>
        <v>146</v>
      </c>
      <c r="Q1218">
        <f t="shared" si="145"/>
        <v>91.88</v>
      </c>
      <c r="R1218" t="s">
        <v>8336</v>
      </c>
      <c r="S1218" t="s">
        <v>8337</v>
      </c>
      <c r="T1218" s="13">
        <f t="shared" si="146"/>
        <v>42247.616400462968</v>
      </c>
      <c r="U1218" s="13">
        <f t="shared" si="147"/>
        <v>42279.960416666669</v>
      </c>
      <c r="V1218">
        <f t="shared" si="148"/>
        <v>2015</v>
      </c>
      <c r="W1218" t="str">
        <f t="shared" si="149"/>
        <v>photobooks</v>
      </c>
      <c r="X1218" t="str">
        <f t="shared" si="150"/>
        <v>ExceededGoal</v>
      </c>
      <c r="Y1218" s="12" t="b">
        <f t="shared" si="151"/>
        <v>0</v>
      </c>
    </row>
    <row r="1219" spans="1:25" ht="43.2" hidden="1">
      <c r="A1219">
        <v>1217</v>
      </c>
      <c r="B1219" s="1" t="s">
        <v>1218</v>
      </c>
      <c r="C1219" s="1" t="s">
        <v>5327</v>
      </c>
      <c r="D1219" s="21" t="b" cm="1">
        <f t="array" ref="D1219">IF(OR(ISNUMBER(SEARCH({" COMEDY "," fun "," laugh ","hilarious"}," "&amp;B1219:C1219&amp;" "))),"Comedy",IF(OR(ISNUMBER(SEARCH({" sad "," thriller "," crime"," murder "," dark "," revenge "}," "&amp;B1219:C1219&amp;" "))),"thriller",IF(OR(ISNUMBER(SEARCH({" strange "," evil "," horror "," dark "," strange"}," "&amp;B1219:C1219&amp;" "))),"horror",IF(OR(ISNUMBER(SEARCH({" food "," kitchen "," yummy "," gourmet "," dining","bbq"}," "&amp;B1219:C1219&amp;" "))),"food"))))</f>
        <v>0</v>
      </c>
      <c r="E1219" s="3">
        <v>26500</v>
      </c>
      <c r="F1219" s="4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152">IFERROR(ROUND((F1219/E1219)*100,0),0)</f>
        <v>103</v>
      </c>
      <c r="Q1219">
        <f t="shared" ref="Q1219:Q1282" si="153">IFERROR(ROUND(F1219/M1219,2),0)</f>
        <v>148.57</v>
      </c>
      <c r="R1219" t="s">
        <v>8336</v>
      </c>
      <c r="S1219" t="s">
        <v>8337</v>
      </c>
      <c r="T1219" s="13">
        <f t="shared" ref="T1219:T1282" si="154">(((K1219/60)/60)/24)+DATE(1970,1,1)</f>
        <v>42535.809490740736</v>
      </c>
      <c r="U1219" s="13">
        <f t="shared" ref="U1219:U1282" si="155">(((J1219/60)/60)/24)+DATE(1970,1,1)</f>
        <v>42565.809490740736</v>
      </c>
      <c r="V1219">
        <f t="shared" ref="V1219:V1282" si="156">YEAR(T1219)</f>
        <v>2016</v>
      </c>
      <c r="W1219" t="str">
        <f t="shared" ref="W1219:W1282" si="157">IF(OR(S1219="musical","space"),"Musical and Spaces",S1219)</f>
        <v>photobooks</v>
      </c>
      <c r="X1219" t="str">
        <f t="shared" ref="X1219:X1282" si="158">IF(P1219-100&gt;0,"ExceededGoal","UnderFunded")</f>
        <v>ExceededGoal</v>
      </c>
      <c r="Y1219" s="12" t="b">
        <f t="shared" ref="Y1219:Y1282" si="159">IFERROR(IF(R1219="theater",ROUND(F1219/M1219,2)),0)</f>
        <v>0</v>
      </c>
    </row>
    <row r="1220" spans="1:25" ht="43.2" hidden="1">
      <c r="A1220">
        <v>1218</v>
      </c>
      <c r="B1220" s="1" t="s">
        <v>1219</v>
      </c>
      <c r="C1220" s="1" t="s">
        <v>5328</v>
      </c>
      <c r="D1220" s="21" t="b" cm="1">
        <f t="array" ref="D1220">IF(OR(ISNUMBER(SEARCH({" COMEDY "," fun "," laugh ","hilarious"}," "&amp;B1220:C1220&amp;" "))),"Comedy",IF(OR(ISNUMBER(SEARCH({" sad "," thriller "," crime"," murder "," dark "," revenge "}," "&amp;B1220:C1220&amp;" "))),"thriller",IF(OR(ISNUMBER(SEARCH({" strange "," evil "," horror "," dark "," strange"}," "&amp;B1220:C1220&amp;" "))),"horror",IF(OR(ISNUMBER(SEARCH({" food "," kitchen "," yummy "," gourmet "," dining","bbq"}," "&amp;B1220:C1220&amp;" "))),"food"))))</f>
        <v>0</v>
      </c>
      <c r="E1220" s="3">
        <v>9000</v>
      </c>
      <c r="F1220" s="4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152"/>
        <v>172</v>
      </c>
      <c r="Q1220">
        <f t="shared" si="153"/>
        <v>174.21</v>
      </c>
      <c r="R1220" t="s">
        <v>8336</v>
      </c>
      <c r="S1220" t="s">
        <v>8337</v>
      </c>
      <c r="T1220" s="13">
        <f t="shared" si="154"/>
        <v>42278.662037037036</v>
      </c>
      <c r="U1220" s="13">
        <f t="shared" si="155"/>
        <v>42309.125</v>
      </c>
      <c r="V1220">
        <f t="shared" si="156"/>
        <v>2015</v>
      </c>
      <c r="W1220" t="str">
        <f t="shared" si="157"/>
        <v>photobooks</v>
      </c>
      <c r="X1220" t="str">
        <f t="shared" si="158"/>
        <v>ExceededGoal</v>
      </c>
      <c r="Y1220" s="12" t="b">
        <f t="shared" si="159"/>
        <v>0</v>
      </c>
    </row>
    <row r="1221" spans="1:25" ht="28.8" hidden="1">
      <c r="A1221">
        <v>1219</v>
      </c>
      <c r="B1221" s="1" t="s">
        <v>1220</v>
      </c>
      <c r="C1221" s="1" t="s">
        <v>5329</v>
      </c>
      <c r="D1221" s="21" t="b" cm="1">
        <f t="array" ref="D1221">IF(OR(ISNUMBER(SEARCH({" COMEDY "," fun "," laugh ","hilarious"}," "&amp;B1221:C1221&amp;" "))),"Comedy",IF(OR(ISNUMBER(SEARCH({" sad "," thriller "," crime"," murder "," dark "," revenge "}," "&amp;B1221:C1221&amp;" "))),"thriller",IF(OR(ISNUMBER(SEARCH({" strange "," evil "," horror "," dark "," strange"}," "&amp;B1221:C1221&amp;" "))),"horror",IF(OR(ISNUMBER(SEARCH({" food "," kitchen "," yummy "," gourmet "," dining","bbq"}," "&amp;B1221:C1221&amp;" "))),"food"))))</f>
        <v>0</v>
      </c>
      <c r="E1221" s="3">
        <v>16350</v>
      </c>
      <c r="F1221" s="4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152"/>
        <v>159</v>
      </c>
      <c r="Q1221">
        <f t="shared" si="153"/>
        <v>102.86</v>
      </c>
      <c r="R1221" t="s">
        <v>8336</v>
      </c>
      <c r="S1221" t="s">
        <v>8337</v>
      </c>
      <c r="T1221" s="13">
        <f t="shared" si="154"/>
        <v>42633.461956018517</v>
      </c>
      <c r="U1221" s="13">
        <f t="shared" si="155"/>
        <v>42663.461956018517</v>
      </c>
      <c r="V1221">
        <f t="shared" si="156"/>
        <v>2016</v>
      </c>
      <c r="W1221" t="str">
        <f t="shared" si="157"/>
        <v>photobooks</v>
      </c>
      <c r="X1221" t="str">
        <f t="shared" si="158"/>
        <v>ExceededGoal</v>
      </c>
      <c r="Y1221" s="12" t="b">
        <f t="shared" si="159"/>
        <v>0</v>
      </c>
    </row>
    <row r="1222" spans="1:25" ht="43.2" hidden="1">
      <c r="A1222">
        <v>1220</v>
      </c>
      <c r="B1222" s="1" t="s">
        <v>1221</v>
      </c>
      <c r="C1222" s="1" t="s">
        <v>5330</v>
      </c>
      <c r="D1222" s="21" t="b" cm="1">
        <f t="array" ref="D1222">IF(OR(ISNUMBER(SEARCH({" COMEDY "," fun "," laugh ","hilarious"}," "&amp;B1222:C1222&amp;" "))),"Comedy",IF(OR(ISNUMBER(SEARCH({" sad "," thriller "," crime"," murder "," dark "," revenge "}," "&amp;B1222:C1222&amp;" "))),"thriller",IF(OR(ISNUMBER(SEARCH({" strange "," evil "," horror "," dark "," strange"}," "&amp;B1222:C1222&amp;" "))),"horror",IF(OR(ISNUMBER(SEARCH({" food "," kitchen "," yummy "," gourmet "," dining","bbq"}," "&amp;B1222:C1222&amp;" "))),"food"))))</f>
        <v>0</v>
      </c>
      <c r="E1222" s="3">
        <v>15000</v>
      </c>
      <c r="F1222" s="4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152"/>
        <v>104</v>
      </c>
      <c r="Q1222">
        <f t="shared" si="153"/>
        <v>111.18</v>
      </c>
      <c r="R1222" t="s">
        <v>8336</v>
      </c>
      <c r="S1222" t="s">
        <v>8337</v>
      </c>
      <c r="T1222" s="13">
        <f t="shared" si="154"/>
        <v>42211.628611111111</v>
      </c>
      <c r="U1222" s="13">
        <f t="shared" si="155"/>
        <v>42241.628611111111</v>
      </c>
      <c r="V1222">
        <f t="shared" si="156"/>
        <v>2015</v>
      </c>
      <c r="W1222" t="str">
        <f t="shared" si="157"/>
        <v>photobooks</v>
      </c>
      <c r="X1222" t="str">
        <f t="shared" si="158"/>
        <v>ExceededGoal</v>
      </c>
      <c r="Y1222" s="12" t="b">
        <f t="shared" si="159"/>
        <v>0</v>
      </c>
    </row>
    <row r="1223" spans="1:25" ht="43.2" hidden="1">
      <c r="A1223">
        <v>1221</v>
      </c>
      <c r="B1223" s="1" t="s">
        <v>1222</v>
      </c>
      <c r="C1223" s="1" t="s">
        <v>5331</v>
      </c>
      <c r="D1223" s="21" t="b" cm="1">
        <f t="array" ref="D1223">IF(OR(ISNUMBER(SEARCH({" COMEDY "," fun "," laugh ","hilarious"}," "&amp;B1223:C1223&amp;" "))),"Comedy",IF(OR(ISNUMBER(SEARCH({" sad "," thriller "," crime"," murder "," dark "," revenge "}," "&amp;B1223:C1223&amp;" "))),"thriller",IF(OR(ISNUMBER(SEARCH({" strange "," evil "," horror "," dark "," strange"}," "&amp;B1223:C1223&amp;" "))),"horror",IF(OR(ISNUMBER(SEARCH({" food "," kitchen "," yummy "," gourmet "," dining","bbq"}," "&amp;B1223:C1223&amp;" "))),"food"))))</f>
        <v>0</v>
      </c>
      <c r="E1223" s="3">
        <v>2200</v>
      </c>
      <c r="F1223" s="4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152"/>
        <v>111</v>
      </c>
      <c r="Q1223">
        <f t="shared" si="153"/>
        <v>23.8</v>
      </c>
      <c r="R1223" t="s">
        <v>8336</v>
      </c>
      <c r="S1223" t="s">
        <v>8337</v>
      </c>
      <c r="T1223" s="13">
        <f t="shared" si="154"/>
        <v>42680.47555555556</v>
      </c>
      <c r="U1223" s="13">
        <f t="shared" si="155"/>
        <v>42708</v>
      </c>
      <c r="V1223">
        <f t="shared" si="156"/>
        <v>2016</v>
      </c>
      <c r="W1223" t="str">
        <f t="shared" si="157"/>
        <v>photobooks</v>
      </c>
      <c r="X1223" t="str">
        <f t="shared" si="158"/>
        <v>ExceededGoal</v>
      </c>
      <c r="Y1223" s="12" t="b">
        <f t="shared" si="159"/>
        <v>0</v>
      </c>
    </row>
    <row r="1224" spans="1:25" ht="28.8" hidden="1">
      <c r="A1224">
        <v>1222</v>
      </c>
      <c r="B1224" s="1" t="s">
        <v>1223</v>
      </c>
      <c r="C1224" s="1" t="s">
        <v>5332</v>
      </c>
      <c r="D1224" s="21" t="b" cm="1">
        <f t="array" ref="D1224">IF(OR(ISNUMBER(SEARCH({" COMEDY "," fun "," laugh ","hilarious"}," "&amp;B1224:C1224&amp;" "))),"Comedy",IF(OR(ISNUMBER(SEARCH({" sad "," thriller "," crime"," murder "," dark "," revenge "}," "&amp;B1224:C1224&amp;" "))),"thriller",IF(OR(ISNUMBER(SEARCH({" strange "," evil "," horror "," dark "," strange"}," "&amp;B1224:C1224&amp;" "))),"horror",IF(OR(ISNUMBER(SEARCH({" food "," kitchen "," yummy "," gourmet "," dining","bbq"}," "&amp;B1224:C1224&amp;" "))),"food"))))</f>
        <v>0</v>
      </c>
      <c r="E1224" s="3">
        <v>4000</v>
      </c>
      <c r="F1224" s="4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152"/>
        <v>280</v>
      </c>
      <c r="Q1224">
        <f t="shared" si="153"/>
        <v>81.27</v>
      </c>
      <c r="R1224" t="s">
        <v>8336</v>
      </c>
      <c r="S1224" t="s">
        <v>8337</v>
      </c>
      <c r="T1224" s="13">
        <f t="shared" si="154"/>
        <v>42430.720451388886</v>
      </c>
      <c r="U1224" s="13">
        <f t="shared" si="155"/>
        <v>42461.166666666672</v>
      </c>
      <c r="V1224">
        <f t="shared" si="156"/>
        <v>2016</v>
      </c>
      <c r="W1224" t="str">
        <f t="shared" si="157"/>
        <v>photobooks</v>
      </c>
      <c r="X1224" t="str">
        <f t="shared" si="158"/>
        <v>ExceededGoal</v>
      </c>
      <c r="Y1224" s="12" t="b">
        <f t="shared" si="159"/>
        <v>0</v>
      </c>
    </row>
    <row r="1225" spans="1:25" ht="43.2" hidden="1">
      <c r="A1225">
        <v>1223</v>
      </c>
      <c r="B1225" s="1" t="s">
        <v>1224</v>
      </c>
      <c r="C1225" s="1" t="s">
        <v>5333</v>
      </c>
      <c r="D1225" s="21" t="b" cm="1">
        <f t="array" ref="D1225">IF(OR(ISNUMBER(SEARCH({" COMEDY "," fun "," laugh ","hilarious"}," "&amp;B1225:C1225&amp;" "))),"Comedy",IF(OR(ISNUMBER(SEARCH({" sad "," thriller "," crime"," murder "," dark "," revenge "}," "&amp;B1225:C1225&amp;" "))),"thriller",IF(OR(ISNUMBER(SEARCH({" strange "," evil "," horror "," dark "," strange"}," "&amp;B1225:C1225&amp;" "))),"horror",IF(OR(ISNUMBER(SEARCH({" food "," kitchen "," yummy "," gourmet "," dining","bbq"}," "&amp;B1225:C1225&amp;" "))),"food"))))</f>
        <v>0</v>
      </c>
      <c r="E1225" s="3">
        <v>19800</v>
      </c>
      <c r="F1225" s="4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152"/>
        <v>112</v>
      </c>
      <c r="Q1225">
        <f t="shared" si="153"/>
        <v>116.21</v>
      </c>
      <c r="R1225" t="s">
        <v>8336</v>
      </c>
      <c r="S1225" t="s">
        <v>8337</v>
      </c>
      <c r="T1225" s="13">
        <f t="shared" si="154"/>
        <v>42654.177187499998</v>
      </c>
      <c r="U1225" s="13">
        <f t="shared" si="155"/>
        <v>42684.218854166669</v>
      </c>
      <c r="V1225">
        <f t="shared" si="156"/>
        <v>2016</v>
      </c>
      <c r="W1225" t="str">
        <f t="shared" si="157"/>
        <v>photobooks</v>
      </c>
      <c r="X1225" t="str">
        <f t="shared" si="158"/>
        <v>ExceededGoal</v>
      </c>
      <c r="Y1225" s="12" t="b">
        <f t="shared" si="159"/>
        <v>0</v>
      </c>
    </row>
    <row r="1226" spans="1:25" ht="28.8" hidden="1">
      <c r="A1226">
        <v>1224</v>
      </c>
      <c r="B1226" s="1" t="s">
        <v>1225</v>
      </c>
      <c r="C1226" s="1" t="s">
        <v>5334</v>
      </c>
      <c r="D1226" s="21" t="b" cm="1">
        <f t="array" ref="D1226">IF(OR(ISNUMBER(SEARCH({" COMEDY "," fun "," laugh ","hilarious"}," "&amp;B1226:C1226&amp;" "))),"Comedy",IF(OR(ISNUMBER(SEARCH({" sad "," thriller "," crime"," murder "," dark "," revenge "}," "&amp;B1226:C1226&amp;" "))),"thriller",IF(OR(ISNUMBER(SEARCH({" strange "," evil "," horror "," dark "," strange"}," "&amp;B1226:C1226&amp;" "))),"horror",IF(OR(ISNUMBER(SEARCH({" food "," kitchen "," yummy "," gourmet "," dining","bbq"}," "&amp;B1226:C1226&amp;" "))),"food"))))</f>
        <v>0</v>
      </c>
      <c r="E1226" s="3">
        <v>15000</v>
      </c>
      <c r="F1226" s="4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152"/>
        <v>7</v>
      </c>
      <c r="Q1226">
        <f t="shared" si="153"/>
        <v>58.89</v>
      </c>
      <c r="R1226" t="s">
        <v>8323</v>
      </c>
      <c r="S1226" t="s">
        <v>8338</v>
      </c>
      <c r="T1226" s="13">
        <f t="shared" si="154"/>
        <v>41736.549791666665</v>
      </c>
      <c r="U1226" s="13">
        <f t="shared" si="155"/>
        <v>41796.549791666665</v>
      </c>
      <c r="V1226">
        <f t="shared" si="156"/>
        <v>2014</v>
      </c>
      <c r="W1226" t="str">
        <f t="shared" si="157"/>
        <v>world music</v>
      </c>
      <c r="X1226" t="str">
        <f t="shared" si="158"/>
        <v>UnderFunded</v>
      </c>
      <c r="Y1226" s="12" t="b">
        <f t="shared" si="159"/>
        <v>0</v>
      </c>
    </row>
    <row r="1227" spans="1:25" ht="43.2" hidden="1">
      <c r="A1227">
        <v>1225</v>
      </c>
      <c r="B1227" s="1" t="s">
        <v>1226</v>
      </c>
      <c r="C1227" s="1" t="s">
        <v>5335</v>
      </c>
      <c r="D1227" s="21" t="b" cm="1">
        <f t="array" ref="D1227">IF(OR(ISNUMBER(SEARCH({" COMEDY "," fun "," laugh ","hilarious"}," "&amp;B1227:C1227&amp;" "))),"Comedy",IF(OR(ISNUMBER(SEARCH({" sad "," thriller "," crime"," murder "," dark "," revenge "}," "&amp;B1227:C1227&amp;" "))),"thriller",IF(OR(ISNUMBER(SEARCH({" strange "," evil "," horror "," dark "," strange"}," "&amp;B1227:C1227&amp;" "))),"horror",IF(OR(ISNUMBER(SEARCH({" food "," kitchen "," yummy "," gourmet "," dining","bbq"}," "&amp;B1227:C1227&amp;" "))),"food"))))</f>
        <v>0</v>
      </c>
      <c r="E1227" s="3">
        <v>3000</v>
      </c>
      <c r="F1227" s="4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152"/>
        <v>4</v>
      </c>
      <c r="Q1227">
        <f t="shared" si="153"/>
        <v>44</v>
      </c>
      <c r="R1227" t="s">
        <v>8323</v>
      </c>
      <c r="S1227" t="s">
        <v>8338</v>
      </c>
      <c r="T1227" s="13">
        <f t="shared" si="154"/>
        <v>41509.905995370369</v>
      </c>
      <c r="U1227" s="13">
        <f t="shared" si="155"/>
        <v>41569.905995370369</v>
      </c>
      <c r="V1227">
        <f t="shared" si="156"/>
        <v>2013</v>
      </c>
      <c r="W1227" t="str">
        <f t="shared" si="157"/>
        <v>world music</v>
      </c>
      <c r="X1227" t="str">
        <f t="shared" si="158"/>
        <v>UnderFunded</v>
      </c>
      <c r="Y1227" s="12" t="b">
        <f t="shared" si="159"/>
        <v>0</v>
      </c>
    </row>
    <row r="1228" spans="1:25" ht="43.2" hidden="1">
      <c r="A1228">
        <v>1226</v>
      </c>
      <c r="B1228" s="1" t="s">
        <v>1227</v>
      </c>
      <c r="C1228" s="1" t="s">
        <v>5336</v>
      </c>
      <c r="D1228" s="21" t="b" cm="1">
        <f t="array" ref="D1228">IF(OR(ISNUMBER(SEARCH({" COMEDY "," fun "," laugh ","hilarious"}," "&amp;B1228:C1228&amp;" "))),"Comedy",IF(OR(ISNUMBER(SEARCH({" sad "," thriller "," crime"," murder "," dark "," revenge "}," "&amp;B1228:C1228&amp;" "))),"thriller",IF(OR(ISNUMBER(SEARCH({" strange "," evil "," horror "," dark "," strange"}," "&amp;B1228:C1228&amp;" "))),"horror",IF(OR(ISNUMBER(SEARCH({" food "," kitchen "," yummy "," gourmet "," dining","bbq"}," "&amp;B1228:C1228&amp;" "))),"food"))))</f>
        <v>0</v>
      </c>
      <c r="E1228" s="3">
        <v>50000</v>
      </c>
      <c r="F1228" s="4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152"/>
        <v>4</v>
      </c>
      <c r="Q1228">
        <f t="shared" si="153"/>
        <v>48.43</v>
      </c>
      <c r="R1228" t="s">
        <v>8323</v>
      </c>
      <c r="S1228" t="s">
        <v>8338</v>
      </c>
      <c r="T1228" s="13">
        <f t="shared" si="154"/>
        <v>41715.874780092592</v>
      </c>
      <c r="U1228" s="13">
        <f t="shared" si="155"/>
        <v>41750.041666666664</v>
      </c>
      <c r="V1228">
        <f t="shared" si="156"/>
        <v>2014</v>
      </c>
      <c r="W1228" t="str">
        <f t="shared" si="157"/>
        <v>world music</v>
      </c>
      <c r="X1228" t="str">
        <f t="shared" si="158"/>
        <v>UnderFunded</v>
      </c>
      <c r="Y1228" s="12" t="b">
        <f t="shared" si="159"/>
        <v>0</v>
      </c>
    </row>
    <row r="1229" spans="1:25" ht="43.2" hidden="1">
      <c r="A1229">
        <v>1227</v>
      </c>
      <c r="B1229" s="1" t="s">
        <v>1228</v>
      </c>
      <c r="C1229" s="1" t="s">
        <v>5337</v>
      </c>
      <c r="D1229" s="21" t="b" cm="1">
        <f t="array" ref="D1229">IF(OR(ISNUMBER(SEARCH({" COMEDY "," fun "," laugh ","hilarious"}," "&amp;B1229:C1229&amp;" "))),"Comedy",IF(OR(ISNUMBER(SEARCH({" sad "," thriller "," crime"," murder "," dark "," revenge "}," "&amp;B1229:C1229&amp;" "))),"thriller",IF(OR(ISNUMBER(SEARCH({" strange "," evil "," horror "," dark "," strange"}," "&amp;B1229:C1229&amp;" "))),"horror",IF(OR(ISNUMBER(SEARCH({" food "," kitchen "," yummy "," gourmet "," dining","bbq"}," "&amp;B1229:C1229&amp;" "))),"food"))))</f>
        <v>0</v>
      </c>
      <c r="E1229" s="3">
        <v>2000</v>
      </c>
      <c r="F1229" s="4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152"/>
        <v>0</v>
      </c>
      <c r="Q1229">
        <f t="shared" si="153"/>
        <v>0</v>
      </c>
      <c r="R1229" t="s">
        <v>8323</v>
      </c>
      <c r="S1229" t="s">
        <v>8338</v>
      </c>
      <c r="T1229" s="13">
        <f t="shared" si="154"/>
        <v>41827.919166666667</v>
      </c>
      <c r="U1229" s="13">
        <f t="shared" si="155"/>
        <v>41858.291666666664</v>
      </c>
      <c r="V1229">
        <f t="shared" si="156"/>
        <v>2014</v>
      </c>
      <c r="W1229" t="str">
        <f t="shared" si="157"/>
        <v>world music</v>
      </c>
      <c r="X1229" t="str">
        <f t="shared" si="158"/>
        <v>UnderFunded</v>
      </c>
      <c r="Y1229" s="12" t="b">
        <f t="shared" si="159"/>
        <v>0</v>
      </c>
    </row>
    <row r="1230" spans="1:25" ht="43.2" hidden="1">
      <c r="A1230">
        <v>1228</v>
      </c>
      <c r="B1230" s="1" t="s">
        <v>1229</v>
      </c>
      <c r="C1230" s="1" t="s">
        <v>5338</v>
      </c>
      <c r="D1230" s="21" t="b" cm="1">
        <f t="array" ref="D1230">IF(OR(ISNUMBER(SEARCH({" COMEDY "," fun "," laugh ","hilarious"}," "&amp;B1230:C1230&amp;" "))),"Comedy",IF(OR(ISNUMBER(SEARCH({" sad "," thriller "," crime"," murder "," dark "," revenge "}," "&amp;B1230:C1230&amp;" "))),"thriller",IF(OR(ISNUMBER(SEARCH({" strange "," evil "," horror "," dark "," strange"}," "&amp;B1230:C1230&amp;" "))),"horror",IF(OR(ISNUMBER(SEARCH({" food "," kitchen "," yummy "," gourmet "," dining","bbq"}," "&amp;B1230:C1230&amp;" "))),"food"))))</f>
        <v>0</v>
      </c>
      <c r="E1230" s="3">
        <v>5000</v>
      </c>
      <c r="F1230" s="4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152"/>
        <v>29</v>
      </c>
      <c r="Q1230">
        <f t="shared" si="153"/>
        <v>61.04</v>
      </c>
      <c r="R1230" t="s">
        <v>8323</v>
      </c>
      <c r="S1230" t="s">
        <v>8338</v>
      </c>
      <c r="T1230" s="13">
        <f t="shared" si="154"/>
        <v>40754.729259259257</v>
      </c>
      <c r="U1230" s="13">
        <f t="shared" si="155"/>
        <v>40814.729259259257</v>
      </c>
      <c r="V1230">
        <f t="shared" si="156"/>
        <v>2011</v>
      </c>
      <c r="W1230" t="str">
        <f t="shared" si="157"/>
        <v>world music</v>
      </c>
      <c r="X1230" t="str">
        <f t="shared" si="158"/>
        <v>UnderFunded</v>
      </c>
      <c r="Y1230" s="12" t="b">
        <f t="shared" si="159"/>
        <v>0</v>
      </c>
    </row>
    <row r="1231" spans="1:25" ht="57.6" hidden="1">
      <c r="A1231">
        <v>1229</v>
      </c>
      <c r="B1231" s="1" t="s">
        <v>1230</v>
      </c>
      <c r="C1231" s="1" t="s">
        <v>5339</v>
      </c>
      <c r="D1231" s="21" t="b" cm="1">
        <f t="array" ref="D1231">IF(OR(ISNUMBER(SEARCH({" COMEDY "," fun "," laugh ","hilarious"}," "&amp;B1231:C1231&amp;" "))),"Comedy",IF(OR(ISNUMBER(SEARCH({" sad "," thriller "," crime"," murder "," dark "," revenge "}," "&amp;B1231:C1231&amp;" "))),"thriller",IF(OR(ISNUMBER(SEARCH({" strange "," evil "," horror "," dark "," strange"}," "&amp;B1231:C1231&amp;" "))),"horror",IF(OR(ISNUMBER(SEARCH({" food "," kitchen "," yummy "," gourmet "," dining","bbq"}," "&amp;B1231:C1231&amp;" "))),"food"))))</f>
        <v>0</v>
      </c>
      <c r="E1231" s="3">
        <v>2750</v>
      </c>
      <c r="F1231" s="4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152"/>
        <v>1</v>
      </c>
      <c r="Q1231">
        <f t="shared" si="153"/>
        <v>25</v>
      </c>
      <c r="R1231" t="s">
        <v>8323</v>
      </c>
      <c r="S1231" t="s">
        <v>8338</v>
      </c>
      <c r="T1231" s="13">
        <f t="shared" si="154"/>
        <v>40985.459803240738</v>
      </c>
      <c r="U1231" s="13">
        <f t="shared" si="155"/>
        <v>41015.666666666664</v>
      </c>
      <c r="V1231">
        <f t="shared" si="156"/>
        <v>2012</v>
      </c>
      <c r="W1231" t="str">
        <f t="shared" si="157"/>
        <v>world music</v>
      </c>
      <c r="X1231" t="str">
        <f t="shared" si="158"/>
        <v>UnderFunded</v>
      </c>
      <c r="Y1231" s="12" t="b">
        <f t="shared" si="159"/>
        <v>0</v>
      </c>
    </row>
    <row r="1232" spans="1:25" ht="43.2" hidden="1">
      <c r="A1232">
        <v>1230</v>
      </c>
      <c r="B1232" s="1" t="s">
        <v>1231</v>
      </c>
      <c r="C1232" s="1" t="s">
        <v>5340</v>
      </c>
      <c r="D1232" s="21" t="b" cm="1">
        <f t="array" ref="D1232">IF(OR(ISNUMBER(SEARCH({" COMEDY "," fun "," laugh ","hilarious"}," "&amp;B1232:C1232&amp;" "))),"Comedy",IF(OR(ISNUMBER(SEARCH({" sad "," thriller "," crime"," murder "," dark "," revenge "}," "&amp;B1232:C1232&amp;" "))),"thriller",IF(OR(ISNUMBER(SEARCH({" strange "," evil "," horror "," dark "," strange"}," "&amp;B1232:C1232&amp;" "))),"horror",IF(OR(ISNUMBER(SEARCH({" food "," kitchen "," yummy "," gourmet "," dining","bbq"}," "&amp;B1232:C1232&amp;" "))),"food"))))</f>
        <v>0</v>
      </c>
      <c r="E1232" s="3">
        <v>500000</v>
      </c>
      <c r="F1232" s="4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152"/>
        <v>0</v>
      </c>
      <c r="Q1232">
        <f t="shared" si="153"/>
        <v>0</v>
      </c>
      <c r="R1232" t="s">
        <v>8323</v>
      </c>
      <c r="S1232" t="s">
        <v>8338</v>
      </c>
      <c r="T1232" s="13">
        <f t="shared" si="154"/>
        <v>40568.972569444442</v>
      </c>
      <c r="U1232" s="13">
        <f t="shared" si="155"/>
        <v>40598.972569444442</v>
      </c>
      <c r="V1232">
        <f t="shared" si="156"/>
        <v>2011</v>
      </c>
      <c r="W1232" t="str">
        <f t="shared" si="157"/>
        <v>world music</v>
      </c>
      <c r="X1232" t="str">
        <f t="shared" si="158"/>
        <v>UnderFunded</v>
      </c>
      <c r="Y1232" s="12" t="b">
        <f t="shared" si="159"/>
        <v>0</v>
      </c>
    </row>
    <row r="1233" spans="1:25" ht="43.2" hidden="1">
      <c r="A1233">
        <v>1231</v>
      </c>
      <c r="B1233" s="1" t="s">
        <v>1232</v>
      </c>
      <c r="C1233" s="1" t="s">
        <v>5341</v>
      </c>
      <c r="D1233" s="21" t="b" cm="1">
        <f t="array" ref="D1233">IF(OR(ISNUMBER(SEARCH({" COMEDY "," fun "," laugh ","hilarious"}," "&amp;B1233:C1233&amp;" "))),"Comedy",IF(OR(ISNUMBER(SEARCH({" sad "," thriller "," crime"," murder "," dark "," revenge "}," "&amp;B1233:C1233&amp;" "))),"thriller",IF(OR(ISNUMBER(SEARCH({" strange "," evil "," horror "," dark "," strange"}," "&amp;B1233:C1233&amp;" "))),"horror",IF(OR(ISNUMBER(SEARCH({" food "," kitchen "," yummy "," gourmet "," dining","bbq"}," "&amp;B1233:C1233&amp;" "))),"food"))))</f>
        <v>0</v>
      </c>
      <c r="E1233" s="3">
        <v>5000</v>
      </c>
      <c r="F1233" s="4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152"/>
        <v>0</v>
      </c>
      <c r="Q1233">
        <f t="shared" si="153"/>
        <v>0</v>
      </c>
      <c r="R1233" t="s">
        <v>8323</v>
      </c>
      <c r="S1233" t="s">
        <v>8338</v>
      </c>
      <c r="T1233" s="13">
        <f t="shared" si="154"/>
        <v>42193.941759259258</v>
      </c>
      <c r="U1233" s="13">
        <f t="shared" si="155"/>
        <v>42244.041666666672</v>
      </c>
      <c r="V1233">
        <f t="shared" si="156"/>
        <v>2015</v>
      </c>
      <c r="W1233" t="str">
        <f t="shared" si="157"/>
        <v>world music</v>
      </c>
      <c r="X1233" t="str">
        <f t="shared" si="158"/>
        <v>UnderFunded</v>
      </c>
      <c r="Y1233" s="12" t="b">
        <f t="shared" si="159"/>
        <v>0</v>
      </c>
    </row>
    <row r="1234" spans="1:25" ht="43.2" hidden="1">
      <c r="A1234">
        <v>1232</v>
      </c>
      <c r="B1234" s="1" t="s">
        <v>1233</v>
      </c>
      <c r="C1234" s="1" t="s">
        <v>5342</v>
      </c>
      <c r="D1234" s="21" t="b" cm="1">
        <f t="array" ref="D1234">IF(OR(ISNUMBER(SEARCH({" COMEDY "," fun "," laugh ","hilarious"}," "&amp;B1234:C1234&amp;" "))),"Comedy",IF(OR(ISNUMBER(SEARCH({" sad "," thriller "," crime"," murder "," dark "," revenge "}," "&amp;B1234:C1234&amp;" "))),"thriller",IF(OR(ISNUMBER(SEARCH({" strange "," evil "," horror "," dark "," strange"}," "&amp;B1234:C1234&amp;" "))),"horror",IF(OR(ISNUMBER(SEARCH({" food "," kitchen "," yummy "," gourmet "," dining","bbq"}," "&amp;B1234:C1234&amp;" "))),"food"))))</f>
        <v>0</v>
      </c>
      <c r="E1234" s="3">
        <v>5000</v>
      </c>
      <c r="F1234" s="4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152"/>
        <v>1</v>
      </c>
      <c r="Q1234">
        <f t="shared" si="153"/>
        <v>40</v>
      </c>
      <c r="R1234" t="s">
        <v>8323</v>
      </c>
      <c r="S1234" t="s">
        <v>8338</v>
      </c>
      <c r="T1234" s="13">
        <f t="shared" si="154"/>
        <v>41506.848032407412</v>
      </c>
      <c r="U1234" s="13">
        <f t="shared" si="155"/>
        <v>41553.848032407412</v>
      </c>
      <c r="V1234">
        <f t="shared" si="156"/>
        <v>2013</v>
      </c>
      <c r="W1234" t="str">
        <f t="shared" si="157"/>
        <v>world music</v>
      </c>
      <c r="X1234" t="str">
        <f t="shared" si="158"/>
        <v>UnderFunded</v>
      </c>
      <c r="Y1234" s="12" t="b">
        <f t="shared" si="159"/>
        <v>0</v>
      </c>
    </row>
    <row r="1235" spans="1:25" ht="43.2" hidden="1">
      <c r="A1235">
        <v>1233</v>
      </c>
      <c r="B1235" s="1" t="s">
        <v>1234</v>
      </c>
      <c r="C1235" s="1" t="s">
        <v>5343</v>
      </c>
      <c r="D1235" s="21" t="b" cm="1">
        <f t="array" ref="D1235">IF(OR(ISNUMBER(SEARCH({" COMEDY "," fun "," laugh ","hilarious"}," "&amp;B1235:C1235&amp;" "))),"Comedy",IF(OR(ISNUMBER(SEARCH({" sad "," thriller "," crime"," murder "," dark "," revenge "}," "&amp;B1235:C1235&amp;" "))),"thriller",IF(OR(ISNUMBER(SEARCH({" strange "," evil "," horror "," dark "," strange"}," "&amp;B1235:C1235&amp;" "))),"horror",IF(OR(ISNUMBER(SEARCH({" food "," kitchen "," yummy "," gourmet "," dining","bbq"}," "&amp;B1235:C1235&amp;" "))),"food"))))</f>
        <v>0</v>
      </c>
      <c r="E1235" s="3">
        <v>1000</v>
      </c>
      <c r="F1235" s="4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152"/>
        <v>12</v>
      </c>
      <c r="Q1235">
        <f t="shared" si="153"/>
        <v>19.329999999999998</v>
      </c>
      <c r="R1235" t="s">
        <v>8323</v>
      </c>
      <c r="S1235" t="s">
        <v>8338</v>
      </c>
      <c r="T1235" s="13">
        <f t="shared" si="154"/>
        <v>40939.948773148149</v>
      </c>
      <c r="U1235" s="13">
        <f t="shared" si="155"/>
        <v>40960.948773148149</v>
      </c>
      <c r="V1235">
        <f t="shared" si="156"/>
        <v>2012</v>
      </c>
      <c r="W1235" t="str">
        <f t="shared" si="157"/>
        <v>world music</v>
      </c>
      <c r="X1235" t="str">
        <f t="shared" si="158"/>
        <v>UnderFunded</v>
      </c>
      <c r="Y1235" s="12" t="b">
        <f t="shared" si="159"/>
        <v>0</v>
      </c>
    </row>
    <row r="1236" spans="1:25" ht="43.2" hidden="1">
      <c r="A1236">
        <v>1234</v>
      </c>
      <c r="B1236" s="1" t="s">
        <v>1235</v>
      </c>
      <c r="C1236" s="1" t="s">
        <v>5344</v>
      </c>
      <c r="D1236" s="21" t="b" cm="1">
        <f t="array" ref="D1236">IF(OR(ISNUMBER(SEARCH({" COMEDY "," fun "," laugh ","hilarious"}," "&amp;B1236:C1236&amp;" "))),"Comedy",IF(OR(ISNUMBER(SEARCH({" sad "," thriller "," crime"," murder "," dark "," revenge "}," "&amp;B1236:C1236&amp;" "))),"thriller",IF(OR(ISNUMBER(SEARCH({" strange "," evil "," horror "," dark "," strange"}," "&amp;B1236:C1236&amp;" "))),"horror",IF(OR(ISNUMBER(SEARCH({" food "," kitchen "," yummy "," gourmet "," dining","bbq"}," "&amp;B1236:C1236&amp;" "))),"food"))))</f>
        <v>0</v>
      </c>
      <c r="E1236" s="3">
        <v>50000</v>
      </c>
      <c r="F1236" s="4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152"/>
        <v>0</v>
      </c>
      <c r="Q1236">
        <f t="shared" si="153"/>
        <v>0</v>
      </c>
      <c r="R1236" t="s">
        <v>8323</v>
      </c>
      <c r="S1236" t="s">
        <v>8338</v>
      </c>
      <c r="T1236" s="13">
        <f t="shared" si="154"/>
        <v>42007.788680555561</v>
      </c>
      <c r="U1236" s="13">
        <f t="shared" si="155"/>
        <v>42037.788680555561</v>
      </c>
      <c r="V1236">
        <f t="shared" si="156"/>
        <v>2015</v>
      </c>
      <c r="W1236" t="str">
        <f t="shared" si="157"/>
        <v>world music</v>
      </c>
      <c r="X1236" t="str">
        <f t="shared" si="158"/>
        <v>UnderFunded</v>
      </c>
      <c r="Y1236" s="12" t="b">
        <f t="shared" si="159"/>
        <v>0</v>
      </c>
    </row>
    <row r="1237" spans="1:25" ht="43.2" hidden="1">
      <c r="A1237">
        <v>1235</v>
      </c>
      <c r="B1237" s="1" t="s">
        <v>1236</v>
      </c>
      <c r="C1237" s="1" t="s">
        <v>5345</v>
      </c>
      <c r="D1237" s="21" t="b" cm="1">
        <f t="array" ref="D1237">IF(OR(ISNUMBER(SEARCH({" COMEDY "," fun "," laugh ","hilarious"}," "&amp;B1237:C1237&amp;" "))),"Comedy",IF(OR(ISNUMBER(SEARCH({" sad "," thriller "," crime"," murder "," dark "," revenge "}," "&amp;B1237:C1237&amp;" "))),"thriller",IF(OR(ISNUMBER(SEARCH({" strange "," evil "," horror "," dark "," strange"}," "&amp;B1237:C1237&amp;" "))),"horror",IF(OR(ISNUMBER(SEARCH({" food "," kitchen "," yummy "," gourmet "," dining","bbq"}," "&amp;B1237:C1237&amp;" "))),"food"))))</f>
        <v>0</v>
      </c>
      <c r="E1237" s="3">
        <v>7534</v>
      </c>
      <c r="F1237" s="4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152"/>
        <v>3</v>
      </c>
      <c r="Q1237">
        <f t="shared" si="153"/>
        <v>35</v>
      </c>
      <c r="R1237" t="s">
        <v>8323</v>
      </c>
      <c r="S1237" t="s">
        <v>8338</v>
      </c>
      <c r="T1237" s="13">
        <f t="shared" si="154"/>
        <v>41583.135405092595</v>
      </c>
      <c r="U1237" s="13">
        <f t="shared" si="155"/>
        <v>41623.135405092595</v>
      </c>
      <c r="V1237">
        <f t="shared" si="156"/>
        <v>2013</v>
      </c>
      <c r="W1237" t="str">
        <f t="shared" si="157"/>
        <v>world music</v>
      </c>
      <c r="X1237" t="str">
        <f t="shared" si="158"/>
        <v>UnderFunded</v>
      </c>
      <c r="Y1237" s="12" t="b">
        <f t="shared" si="159"/>
        <v>0</v>
      </c>
    </row>
    <row r="1238" spans="1:25" hidden="1">
      <c r="A1238">
        <v>1236</v>
      </c>
      <c r="B1238" s="1" t="s">
        <v>1237</v>
      </c>
      <c r="C1238" s="1" t="s">
        <v>5346</v>
      </c>
      <c r="D1238" s="21" t="b" cm="1">
        <f t="array" ref="D1238">IF(OR(ISNUMBER(SEARCH({" COMEDY "," fun "," laugh ","hilarious"}," "&amp;B1238:C1238&amp;" "))),"Comedy",IF(OR(ISNUMBER(SEARCH({" sad "," thriller "," crime"," murder "," dark "," revenge "}," "&amp;B1238:C1238&amp;" "))),"thriller",IF(OR(ISNUMBER(SEARCH({" strange "," evil "," horror "," dark "," strange"}," "&amp;B1238:C1238&amp;" "))),"horror",IF(OR(ISNUMBER(SEARCH({" food "," kitchen "," yummy "," gourmet "," dining","bbq"}," "&amp;B1238:C1238&amp;" "))),"food"))))</f>
        <v>0</v>
      </c>
      <c r="E1238" s="3">
        <v>2500</v>
      </c>
      <c r="F1238" s="4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152"/>
        <v>0</v>
      </c>
      <c r="Q1238">
        <f t="shared" si="153"/>
        <v>0</v>
      </c>
      <c r="R1238" t="s">
        <v>8323</v>
      </c>
      <c r="S1238" t="s">
        <v>8338</v>
      </c>
      <c r="T1238" s="13">
        <f t="shared" si="154"/>
        <v>41110.680138888885</v>
      </c>
      <c r="U1238" s="13">
        <f t="shared" si="155"/>
        <v>41118.666666666664</v>
      </c>
      <c r="V1238">
        <f t="shared" si="156"/>
        <v>2012</v>
      </c>
      <c r="W1238" t="str">
        <f t="shared" si="157"/>
        <v>world music</v>
      </c>
      <c r="X1238" t="str">
        <f t="shared" si="158"/>
        <v>UnderFunded</v>
      </c>
      <c r="Y1238" s="12" t="b">
        <f t="shared" si="159"/>
        <v>0</v>
      </c>
    </row>
    <row r="1239" spans="1:25" ht="43.2" hidden="1">
      <c r="A1239">
        <v>1237</v>
      </c>
      <c r="B1239" s="1" t="s">
        <v>1238</v>
      </c>
      <c r="C1239" s="1" t="s">
        <v>5347</v>
      </c>
      <c r="D1239" s="21" t="b" cm="1">
        <f t="array" ref="D1239">IF(OR(ISNUMBER(SEARCH({" COMEDY "," fun "," laugh ","hilarious"}," "&amp;B1239:C1239&amp;" "))),"Comedy",IF(OR(ISNUMBER(SEARCH({" sad "," thriller "," crime"," murder "," dark "," revenge "}," "&amp;B1239:C1239&amp;" "))),"thriller",IF(OR(ISNUMBER(SEARCH({" strange "," evil "," horror "," dark "," strange"}," "&amp;B1239:C1239&amp;" "))),"horror",IF(OR(ISNUMBER(SEARCH({" food "," kitchen "," yummy "," gourmet "," dining","bbq"}," "&amp;B1239:C1239&amp;" "))),"food"))))</f>
        <v>0</v>
      </c>
      <c r="E1239" s="3">
        <v>25000</v>
      </c>
      <c r="F1239" s="4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152"/>
        <v>0</v>
      </c>
      <c r="Q1239">
        <f t="shared" si="153"/>
        <v>0</v>
      </c>
      <c r="R1239" t="s">
        <v>8323</v>
      </c>
      <c r="S1239" t="s">
        <v>8338</v>
      </c>
      <c r="T1239" s="13">
        <f t="shared" si="154"/>
        <v>41125.283159722225</v>
      </c>
      <c r="U1239" s="13">
        <f t="shared" si="155"/>
        <v>41145.283159722225</v>
      </c>
      <c r="V1239">
        <f t="shared" si="156"/>
        <v>2012</v>
      </c>
      <c r="W1239" t="str">
        <f t="shared" si="157"/>
        <v>world music</v>
      </c>
      <c r="X1239" t="str">
        <f t="shared" si="158"/>
        <v>UnderFunded</v>
      </c>
      <c r="Y1239" s="12" t="b">
        <f t="shared" si="159"/>
        <v>0</v>
      </c>
    </row>
    <row r="1240" spans="1:25" ht="57.6" hidden="1">
      <c r="A1240">
        <v>1238</v>
      </c>
      <c r="B1240" s="1" t="s">
        <v>1239</v>
      </c>
      <c r="C1240" s="1" t="s">
        <v>5348</v>
      </c>
      <c r="D1240" s="21" t="b" cm="1">
        <f t="array" ref="D1240">IF(OR(ISNUMBER(SEARCH({" COMEDY "," fun "," laugh ","hilarious"}," "&amp;B1240:C1240&amp;" "))),"Comedy",IF(OR(ISNUMBER(SEARCH({" sad "," thriller "," crime"," murder "," dark "," revenge "}," "&amp;B1240:C1240&amp;" "))),"thriller",IF(OR(ISNUMBER(SEARCH({" strange "," evil "," horror "," dark "," strange"}," "&amp;B1240:C1240&amp;" "))),"horror",IF(OR(ISNUMBER(SEARCH({" food "," kitchen "," yummy "," gourmet "," dining","bbq"}," "&amp;B1240:C1240&amp;" "))),"food"))))</f>
        <v>0</v>
      </c>
      <c r="E1240" s="3">
        <v>1000</v>
      </c>
      <c r="F1240" s="4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152"/>
        <v>18</v>
      </c>
      <c r="Q1240">
        <f t="shared" si="153"/>
        <v>59.33</v>
      </c>
      <c r="R1240" t="s">
        <v>8323</v>
      </c>
      <c r="S1240" t="s">
        <v>8338</v>
      </c>
      <c r="T1240" s="13">
        <f t="shared" si="154"/>
        <v>40731.61037037037</v>
      </c>
      <c r="U1240" s="13">
        <f t="shared" si="155"/>
        <v>40761.61037037037</v>
      </c>
      <c r="V1240">
        <f t="shared" si="156"/>
        <v>2011</v>
      </c>
      <c r="W1240" t="str">
        <f t="shared" si="157"/>
        <v>world music</v>
      </c>
      <c r="X1240" t="str">
        <f t="shared" si="158"/>
        <v>UnderFunded</v>
      </c>
      <c r="Y1240" s="12" t="b">
        <f t="shared" si="159"/>
        <v>0</v>
      </c>
    </row>
    <row r="1241" spans="1:25" ht="28.8" hidden="1">
      <c r="A1241">
        <v>1239</v>
      </c>
      <c r="B1241" s="1" t="s">
        <v>1240</v>
      </c>
      <c r="C1241" s="1" t="s">
        <v>5349</v>
      </c>
      <c r="D1241" s="21" t="b" cm="1">
        <f t="array" ref="D1241">IF(OR(ISNUMBER(SEARCH({" COMEDY "," fun "," laugh ","hilarious"}," "&amp;B1241:C1241&amp;" "))),"Comedy",IF(OR(ISNUMBER(SEARCH({" sad "," thriller "," crime"," murder "," dark "," revenge "}," "&amp;B1241:C1241&amp;" "))),"thriller",IF(OR(ISNUMBER(SEARCH({" strange "," evil "," horror "," dark "," strange"}," "&amp;B1241:C1241&amp;" "))),"horror",IF(OR(ISNUMBER(SEARCH({" food "," kitchen "," yummy "," gourmet "," dining","bbq"}," "&amp;B1241:C1241&amp;" "))),"food"))))</f>
        <v>0</v>
      </c>
      <c r="E1241" s="3">
        <v>2500</v>
      </c>
      <c r="F1241" s="4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152"/>
        <v>0</v>
      </c>
      <c r="Q1241">
        <f t="shared" si="153"/>
        <v>0</v>
      </c>
      <c r="R1241" t="s">
        <v>8323</v>
      </c>
      <c r="S1241" t="s">
        <v>8338</v>
      </c>
      <c r="T1241" s="13">
        <f t="shared" si="154"/>
        <v>40883.962581018517</v>
      </c>
      <c r="U1241" s="13">
        <f t="shared" si="155"/>
        <v>40913.962581018517</v>
      </c>
      <c r="V1241">
        <f t="shared" si="156"/>
        <v>2011</v>
      </c>
      <c r="W1241" t="str">
        <f t="shared" si="157"/>
        <v>world music</v>
      </c>
      <c r="X1241" t="str">
        <f t="shared" si="158"/>
        <v>UnderFunded</v>
      </c>
      <c r="Y1241" s="12" t="b">
        <f t="shared" si="159"/>
        <v>0</v>
      </c>
    </row>
    <row r="1242" spans="1:25" ht="43.2" hidden="1">
      <c r="A1242">
        <v>1240</v>
      </c>
      <c r="B1242" s="1" t="s">
        <v>1241</v>
      </c>
      <c r="C1242" s="1" t="s">
        <v>5350</v>
      </c>
      <c r="D1242" s="21" t="b" cm="1">
        <f t="array" ref="D1242">IF(OR(ISNUMBER(SEARCH({" COMEDY "," fun "," laugh ","hilarious"}," "&amp;B1242:C1242&amp;" "))),"Comedy",IF(OR(ISNUMBER(SEARCH({" sad "," thriller "," crime"," murder "," dark "," revenge "}," "&amp;B1242:C1242&amp;" "))),"thriller",IF(OR(ISNUMBER(SEARCH({" strange "," evil "," horror "," dark "," strange"}," "&amp;B1242:C1242&amp;" "))),"horror",IF(OR(ISNUMBER(SEARCH({" food "," kitchen "," yummy "," gourmet "," dining","bbq"}," "&amp;B1242:C1242&amp;" "))),"food"))))</f>
        <v>0</v>
      </c>
      <c r="E1242" s="3">
        <v>8000</v>
      </c>
      <c r="F1242" s="4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152"/>
        <v>3</v>
      </c>
      <c r="Q1242">
        <f t="shared" si="153"/>
        <v>30.13</v>
      </c>
      <c r="R1242" t="s">
        <v>8323</v>
      </c>
      <c r="S1242" t="s">
        <v>8338</v>
      </c>
      <c r="T1242" s="13">
        <f t="shared" si="154"/>
        <v>41409.040011574078</v>
      </c>
      <c r="U1242" s="13">
        <f t="shared" si="155"/>
        <v>41467.910416666666</v>
      </c>
      <c r="V1242">
        <f t="shared" si="156"/>
        <v>2013</v>
      </c>
      <c r="W1242" t="str">
        <f t="shared" si="157"/>
        <v>world music</v>
      </c>
      <c r="X1242" t="str">
        <f t="shared" si="158"/>
        <v>UnderFunded</v>
      </c>
      <c r="Y1242" s="12" t="b">
        <f t="shared" si="159"/>
        <v>0</v>
      </c>
    </row>
    <row r="1243" spans="1:25" ht="57.6" hidden="1">
      <c r="A1243">
        <v>1241</v>
      </c>
      <c r="B1243" s="1" t="s">
        <v>1242</v>
      </c>
      <c r="C1243" s="1" t="s">
        <v>5351</v>
      </c>
      <c r="D1243" s="21" t="b" cm="1">
        <f t="array" ref="D1243">IF(OR(ISNUMBER(SEARCH({" COMEDY "," fun "," laugh ","hilarious"}," "&amp;B1243:C1243&amp;" "))),"Comedy",IF(OR(ISNUMBER(SEARCH({" sad "," thriller "," crime"," murder "," dark "," revenge "}," "&amp;B1243:C1243&amp;" "))),"thriller",IF(OR(ISNUMBER(SEARCH({" strange "," evil "," horror "," dark "," strange"}," "&amp;B1243:C1243&amp;" "))),"horror",IF(OR(ISNUMBER(SEARCH({" food "," kitchen "," yummy "," gourmet "," dining","bbq"}," "&amp;B1243:C1243&amp;" "))),"food"))))</f>
        <v>0</v>
      </c>
      <c r="E1243" s="3">
        <v>5000</v>
      </c>
      <c r="F1243" s="4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152"/>
        <v>51</v>
      </c>
      <c r="Q1243">
        <f t="shared" si="153"/>
        <v>74.62</v>
      </c>
      <c r="R1243" t="s">
        <v>8323</v>
      </c>
      <c r="S1243" t="s">
        <v>8338</v>
      </c>
      <c r="T1243" s="13">
        <f t="shared" si="154"/>
        <v>41923.837731481479</v>
      </c>
      <c r="U1243" s="13">
        <f t="shared" si="155"/>
        <v>41946.249305555553</v>
      </c>
      <c r="V1243">
        <f t="shared" si="156"/>
        <v>2014</v>
      </c>
      <c r="W1243" t="str">
        <f t="shared" si="157"/>
        <v>world music</v>
      </c>
      <c r="X1243" t="str">
        <f t="shared" si="158"/>
        <v>UnderFunded</v>
      </c>
      <c r="Y1243" s="12" t="b">
        <f t="shared" si="159"/>
        <v>0</v>
      </c>
    </row>
    <row r="1244" spans="1:25" ht="43.2" hidden="1">
      <c r="A1244">
        <v>1242</v>
      </c>
      <c r="B1244" s="1" t="s">
        <v>1243</v>
      </c>
      <c r="C1244" s="1" t="s">
        <v>5352</v>
      </c>
      <c r="D1244" s="21" t="b" cm="1">
        <f t="array" ref="D1244">IF(OR(ISNUMBER(SEARCH({" COMEDY "," fun "," laugh ","hilarious"}," "&amp;B1244:C1244&amp;" "))),"Comedy",IF(OR(ISNUMBER(SEARCH({" sad "," thriller "," crime"," murder "," dark "," revenge "}," "&amp;B1244:C1244&amp;" "))),"thriller",IF(OR(ISNUMBER(SEARCH({" strange "," evil "," horror "," dark "," strange"}," "&amp;B1244:C1244&amp;" "))),"horror",IF(OR(ISNUMBER(SEARCH({" food "," kitchen "," yummy "," gourmet "," dining","bbq"}," "&amp;B1244:C1244&amp;" "))),"food"))))</f>
        <v>0</v>
      </c>
      <c r="E1244" s="3">
        <v>911</v>
      </c>
      <c r="F1244" s="4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152"/>
        <v>1</v>
      </c>
      <c r="Q1244">
        <f t="shared" si="153"/>
        <v>5</v>
      </c>
      <c r="R1244" t="s">
        <v>8323</v>
      </c>
      <c r="S1244" t="s">
        <v>8338</v>
      </c>
      <c r="T1244" s="13">
        <f t="shared" si="154"/>
        <v>40782.165532407409</v>
      </c>
      <c r="U1244" s="13">
        <f t="shared" si="155"/>
        <v>40797.554166666669</v>
      </c>
      <c r="V1244">
        <f t="shared" si="156"/>
        <v>2011</v>
      </c>
      <c r="W1244" t="str">
        <f t="shared" si="157"/>
        <v>world music</v>
      </c>
      <c r="X1244" t="str">
        <f t="shared" si="158"/>
        <v>UnderFunded</v>
      </c>
      <c r="Y1244" s="12" t="b">
        <f t="shared" si="159"/>
        <v>0</v>
      </c>
    </row>
    <row r="1245" spans="1:25" ht="43.2" hidden="1">
      <c r="A1245">
        <v>1243</v>
      </c>
      <c r="B1245" s="1" t="s">
        <v>1244</v>
      </c>
      <c r="C1245" s="1" t="s">
        <v>5353</v>
      </c>
      <c r="D1245" s="21" t="b" cm="1">
        <f t="array" ref="D1245">IF(OR(ISNUMBER(SEARCH({" COMEDY "," fun "," laugh ","hilarious"}," "&amp;B1245:C1245&amp;" "))),"Comedy",IF(OR(ISNUMBER(SEARCH({" sad "," thriller "," crime"," murder "," dark "," revenge "}," "&amp;B1245:C1245&amp;" "))),"thriller",IF(OR(ISNUMBER(SEARCH({" strange "," evil "," horror "," dark "," strange"}," "&amp;B1245:C1245&amp;" "))),"horror",IF(OR(ISNUMBER(SEARCH({" food "," kitchen "," yummy "," gourmet "," dining","bbq"}," "&amp;B1245:C1245&amp;" "))),"food"))))</f>
        <v>0</v>
      </c>
      <c r="E1245" s="3">
        <v>12000</v>
      </c>
      <c r="F1245" s="4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152"/>
        <v>14</v>
      </c>
      <c r="Q1245">
        <f t="shared" si="153"/>
        <v>44.5</v>
      </c>
      <c r="R1245" t="s">
        <v>8323</v>
      </c>
      <c r="S1245" t="s">
        <v>8338</v>
      </c>
      <c r="T1245" s="13">
        <f t="shared" si="154"/>
        <v>40671.879293981481</v>
      </c>
      <c r="U1245" s="13">
        <f t="shared" si="155"/>
        <v>40732.875</v>
      </c>
      <c r="V1245">
        <f t="shared" si="156"/>
        <v>2011</v>
      </c>
      <c r="W1245" t="str">
        <f t="shared" si="157"/>
        <v>world music</v>
      </c>
      <c r="X1245" t="str">
        <f t="shared" si="158"/>
        <v>UnderFunded</v>
      </c>
      <c r="Y1245" s="12" t="b">
        <f t="shared" si="159"/>
        <v>0</v>
      </c>
    </row>
    <row r="1246" spans="1:25" ht="43.2" hidden="1">
      <c r="A1246">
        <v>1244</v>
      </c>
      <c r="B1246" s="1" t="s">
        <v>1245</v>
      </c>
      <c r="C1246" s="1" t="s">
        <v>5354</v>
      </c>
      <c r="D1246" s="21" t="b" cm="1">
        <f t="array" ref="D1246">IF(OR(ISNUMBER(SEARCH({" COMEDY "," fun "," laugh ","hilarious"}," "&amp;B1246:C1246&amp;" "))),"Comedy",IF(OR(ISNUMBER(SEARCH({" sad "," thriller "," crime"," murder "," dark "," revenge "}," "&amp;B1246:C1246&amp;" "))),"thriller",IF(OR(ISNUMBER(SEARCH({" strange "," evil "," horror "," dark "," strange"}," "&amp;B1246:C1246&amp;" "))),"horror",IF(OR(ISNUMBER(SEARCH({" food "," kitchen "," yummy "," gourmet "," dining","bbq"}," "&amp;B1246:C1246&amp;" "))),"food"))))</f>
        <v>0</v>
      </c>
      <c r="E1246" s="3">
        <v>2000</v>
      </c>
      <c r="F1246" s="4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152"/>
        <v>104</v>
      </c>
      <c r="Q1246">
        <f t="shared" si="153"/>
        <v>46.13</v>
      </c>
      <c r="R1246" t="s">
        <v>8323</v>
      </c>
      <c r="S1246" t="s">
        <v>8324</v>
      </c>
      <c r="T1246" s="13">
        <f t="shared" si="154"/>
        <v>41355.825497685182</v>
      </c>
      <c r="U1246" s="13">
        <f t="shared" si="155"/>
        <v>41386.875</v>
      </c>
      <c r="V1246">
        <f t="shared" si="156"/>
        <v>2013</v>
      </c>
      <c r="W1246" t="str">
        <f t="shared" si="157"/>
        <v>rock</v>
      </c>
      <c r="X1246" t="str">
        <f t="shared" si="158"/>
        <v>ExceededGoal</v>
      </c>
      <c r="Y1246" s="12" t="b">
        <f t="shared" si="159"/>
        <v>0</v>
      </c>
    </row>
    <row r="1247" spans="1:25" ht="43.2" hidden="1">
      <c r="A1247">
        <v>1245</v>
      </c>
      <c r="B1247" s="1" t="s">
        <v>1246</v>
      </c>
      <c r="C1247" s="1" t="s">
        <v>5355</v>
      </c>
      <c r="D1247" s="21" t="b" cm="1">
        <f t="array" ref="D1247">IF(OR(ISNUMBER(SEARCH({" COMEDY "," fun "," laugh ","hilarious"}," "&amp;B1247:C1247&amp;" "))),"Comedy",IF(OR(ISNUMBER(SEARCH({" sad "," thriller "," crime"," murder "," dark "," revenge "}," "&amp;B1247:C1247&amp;" "))),"thriller",IF(OR(ISNUMBER(SEARCH({" strange "," evil "," horror "," dark "," strange"}," "&amp;B1247:C1247&amp;" "))),"horror",IF(OR(ISNUMBER(SEARCH({" food "," kitchen "," yummy "," gourmet "," dining","bbq"}," "&amp;B1247:C1247&amp;" "))),"food"))))</f>
        <v>0</v>
      </c>
      <c r="E1247" s="3">
        <v>2000</v>
      </c>
      <c r="F1247" s="4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152"/>
        <v>120</v>
      </c>
      <c r="Q1247">
        <f t="shared" si="153"/>
        <v>141.47</v>
      </c>
      <c r="R1247" t="s">
        <v>8323</v>
      </c>
      <c r="S1247" t="s">
        <v>8324</v>
      </c>
      <c r="T1247" s="13">
        <f t="shared" si="154"/>
        <v>41774.599930555552</v>
      </c>
      <c r="U1247" s="13">
        <f t="shared" si="155"/>
        <v>41804.599930555552</v>
      </c>
      <c r="V1247">
        <f t="shared" si="156"/>
        <v>2014</v>
      </c>
      <c r="W1247" t="str">
        <f t="shared" si="157"/>
        <v>rock</v>
      </c>
      <c r="X1247" t="str">
        <f t="shared" si="158"/>
        <v>ExceededGoal</v>
      </c>
      <c r="Y1247" s="12" t="b">
        <f t="shared" si="159"/>
        <v>0</v>
      </c>
    </row>
    <row r="1248" spans="1:25" ht="43.2" hidden="1">
      <c r="A1248">
        <v>1246</v>
      </c>
      <c r="B1248" s="1" t="s">
        <v>1247</v>
      </c>
      <c r="C1248" s="1" t="s">
        <v>5356</v>
      </c>
      <c r="D1248" s="21" t="b" cm="1">
        <f t="array" ref="D1248">IF(OR(ISNUMBER(SEARCH({" COMEDY "," fun "," laugh ","hilarious"}," "&amp;B1248:C1248&amp;" "))),"Comedy",IF(OR(ISNUMBER(SEARCH({" sad "," thriller "," crime"," murder "," dark "," revenge "}," "&amp;B1248:C1248&amp;" "))),"thriller",IF(OR(ISNUMBER(SEARCH({" strange "," evil "," horror "," dark "," strange"}," "&amp;B1248:C1248&amp;" "))),"horror",IF(OR(ISNUMBER(SEARCH({" food "," kitchen "," yummy "," gourmet "," dining","bbq"}," "&amp;B1248:C1248&amp;" "))),"food"))))</f>
        <v>0</v>
      </c>
      <c r="E1248" s="3">
        <v>2000</v>
      </c>
      <c r="F1248" s="4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152"/>
        <v>117</v>
      </c>
      <c r="Q1248">
        <f t="shared" si="153"/>
        <v>75.48</v>
      </c>
      <c r="R1248" t="s">
        <v>8323</v>
      </c>
      <c r="S1248" t="s">
        <v>8324</v>
      </c>
      <c r="T1248" s="13">
        <f t="shared" si="154"/>
        <v>40838.043391203704</v>
      </c>
      <c r="U1248" s="13">
        <f t="shared" si="155"/>
        <v>40883.085057870368</v>
      </c>
      <c r="V1248">
        <f t="shared" si="156"/>
        <v>2011</v>
      </c>
      <c r="W1248" t="str">
        <f t="shared" si="157"/>
        <v>rock</v>
      </c>
      <c r="X1248" t="str">
        <f t="shared" si="158"/>
        <v>ExceededGoal</v>
      </c>
      <c r="Y1248" s="12" t="b">
        <f t="shared" si="159"/>
        <v>0</v>
      </c>
    </row>
    <row r="1249" spans="1:25" ht="28.8" hidden="1">
      <c r="A1249">
        <v>1247</v>
      </c>
      <c r="B1249" s="1" t="s">
        <v>1248</v>
      </c>
      <c r="C1249" s="1" t="s">
        <v>5357</v>
      </c>
      <c r="D1249" s="21" t="b" cm="1">
        <f t="array" ref="D1249">IF(OR(ISNUMBER(SEARCH({" COMEDY "," fun "," laugh ","hilarious"}," "&amp;B1249:C1249&amp;" "))),"Comedy",IF(OR(ISNUMBER(SEARCH({" sad "," thriller "," crime"," murder "," dark "," revenge "}," "&amp;B1249:C1249&amp;" "))),"thriller",IF(OR(ISNUMBER(SEARCH({" strange "," evil "," horror "," dark "," strange"}," "&amp;B1249:C1249&amp;" "))),"horror",IF(OR(ISNUMBER(SEARCH({" food "," kitchen "," yummy "," gourmet "," dining","bbq"}," "&amp;B1249:C1249&amp;" "))),"food"))))</f>
        <v>0</v>
      </c>
      <c r="E1249" s="3">
        <v>3500</v>
      </c>
      <c r="F1249" s="4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152"/>
        <v>122</v>
      </c>
      <c r="Q1249">
        <f t="shared" si="153"/>
        <v>85.5</v>
      </c>
      <c r="R1249" t="s">
        <v>8323</v>
      </c>
      <c r="S1249" t="s">
        <v>8324</v>
      </c>
      <c r="T1249" s="13">
        <f t="shared" si="154"/>
        <v>41370.292303240742</v>
      </c>
      <c r="U1249" s="13">
        <f t="shared" si="155"/>
        <v>41400.292303240742</v>
      </c>
      <c r="V1249">
        <f t="shared" si="156"/>
        <v>2013</v>
      </c>
      <c r="W1249" t="str">
        <f t="shared" si="157"/>
        <v>rock</v>
      </c>
      <c r="X1249" t="str">
        <f t="shared" si="158"/>
        <v>ExceededGoal</v>
      </c>
      <c r="Y1249" s="12" t="b">
        <f t="shared" si="159"/>
        <v>0</v>
      </c>
    </row>
    <row r="1250" spans="1:25" ht="43.2" hidden="1">
      <c r="A1250">
        <v>1248</v>
      </c>
      <c r="B1250" s="1" t="s">
        <v>1249</v>
      </c>
      <c r="C1250" s="1" t="s">
        <v>5358</v>
      </c>
      <c r="D1250" s="21" t="b" cm="1">
        <f t="array" ref="D1250">IF(OR(ISNUMBER(SEARCH({" COMEDY "," fun "," laugh ","hilarious"}," "&amp;B1250:C1250&amp;" "))),"Comedy",IF(OR(ISNUMBER(SEARCH({" sad "," thriller "," crime"," murder "," dark "," revenge "}," "&amp;B1250:C1250&amp;" "))),"thriller",IF(OR(ISNUMBER(SEARCH({" strange "," evil "," horror "," dark "," strange"}," "&amp;B1250:C1250&amp;" "))),"horror",IF(OR(ISNUMBER(SEARCH({" food "," kitchen "," yummy "," gourmet "," dining","bbq"}," "&amp;B1250:C1250&amp;" "))),"food"))))</f>
        <v>0</v>
      </c>
      <c r="E1250" s="3">
        <v>2500</v>
      </c>
      <c r="F1250" s="4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152"/>
        <v>152</v>
      </c>
      <c r="Q1250">
        <f t="shared" si="153"/>
        <v>64.25</v>
      </c>
      <c r="R1250" t="s">
        <v>8323</v>
      </c>
      <c r="S1250" t="s">
        <v>8324</v>
      </c>
      <c r="T1250" s="13">
        <f t="shared" si="154"/>
        <v>41767.656863425924</v>
      </c>
      <c r="U1250" s="13">
        <f t="shared" si="155"/>
        <v>41803.290972222225</v>
      </c>
      <c r="V1250">
        <f t="shared" si="156"/>
        <v>2014</v>
      </c>
      <c r="W1250" t="str">
        <f t="shared" si="157"/>
        <v>rock</v>
      </c>
      <c r="X1250" t="str">
        <f t="shared" si="158"/>
        <v>ExceededGoal</v>
      </c>
      <c r="Y1250" s="12" t="b">
        <f t="shared" si="159"/>
        <v>0</v>
      </c>
    </row>
    <row r="1251" spans="1:25" ht="43.2" hidden="1">
      <c r="A1251">
        <v>1249</v>
      </c>
      <c r="B1251" s="1" t="s">
        <v>1250</v>
      </c>
      <c r="C1251" s="1" t="s">
        <v>5359</v>
      </c>
      <c r="D1251" s="21" t="b" cm="1">
        <f t="array" ref="D1251">IF(OR(ISNUMBER(SEARCH({" COMEDY "," fun "," laugh ","hilarious"}," "&amp;B1251:C1251&amp;" "))),"Comedy",IF(OR(ISNUMBER(SEARCH({" sad "," thriller "," crime"," murder "," dark "," revenge "}," "&amp;B1251:C1251&amp;" "))),"thriller",IF(OR(ISNUMBER(SEARCH({" strange "," evil "," horror "," dark "," strange"}," "&amp;B1251:C1251&amp;" "))),"horror",IF(OR(ISNUMBER(SEARCH({" food "," kitchen "," yummy "," gourmet "," dining","bbq"}," "&amp;B1251:C1251&amp;" "))),"food"))))</f>
        <v>0</v>
      </c>
      <c r="E1251" s="3">
        <v>5000</v>
      </c>
      <c r="F1251" s="4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152"/>
        <v>104</v>
      </c>
      <c r="Q1251">
        <f t="shared" si="153"/>
        <v>64.47</v>
      </c>
      <c r="R1251" t="s">
        <v>8323</v>
      </c>
      <c r="S1251" t="s">
        <v>8324</v>
      </c>
      <c r="T1251" s="13">
        <f t="shared" si="154"/>
        <v>41067.74086805556</v>
      </c>
      <c r="U1251" s="13">
        <f t="shared" si="155"/>
        <v>41097.74086805556</v>
      </c>
      <c r="V1251">
        <f t="shared" si="156"/>
        <v>2012</v>
      </c>
      <c r="W1251" t="str">
        <f t="shared" si="157"/>
        <v>rock</v>
      </c>
      <c r="X1251" t="str">
        <f t="shared" si="158"/>
        <v>ExceededGoal</v>
      </c>
      <c r="Y1251" s="12" t="b">
        <f t="shared" si="159"/>
        <v>0</v>
      </c>
    </row>
    <row r="1252" spans="1:25" ht="57.6" hidden="1">
      <c r="A1252">
        <v>1250</v>
      </c>
      <c r="B1252" s="1" t="s">
        <v>1251</v>
      </c>
      <c r="C1252" s="1" t="s">
        <v>5360</v>
      </c>
      <c r="D1252" s="21" t="b" cm="1">
        <f t="array" ref="D1252">IF(OR(ISNUMBER(SEARCH({" COMEDY "," fun "," laugh ","hilarious"}," "&amp;B1252:C1252&amp;" "))),"Comedy",IF(OR(ISNUMBER(SEARCH({" sad "," thriller "," crime"," murder "," dark "," revenge "}," "&amp;B1252:C1252&amp;" "))),"thriller",IF(OR(ISNUMBER(SEARCH({" strange "," evil "," horror "," dark "," strange"}," "&amp;B1252:C1252&amp;" "))),"horror",IF(OR(ISNUMBER(SEARCH({" food "," kitchen "," yummy "," gourmet "," dining","bbq"}," "&amp;B1252:C1252&amp;" "))),"food"))))</f>
        <v>0</v>
      </c>
      <c r="E1252" s="3">
        <v>30000</v>
      </c>
      <c r="F1252" s="4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152"/>
        <v>200</v>
      </c>
      <c r="Q1252">
        <f t="shared" si="153"/>
        <v>118.2</v>
      </c>
      <c r="R1252" t="s">
        <v>8323</v>
      </c>
      <c r="S1252" t="s">
        <v>8324</v>
      </c>
      <c r="T1252" s="13">
        <f t="shared" si="154"/>
        <v>41843.64271990741</v>
      </c>
      <c r="U1252" s="13">
        <f t="shared" si="155"/>
        <v>41888.64271990741</v>
      </c>
      <c r="V1252">
        <f t="shared" si="156"/>
        <v>2014</v>
      </c>
      <c r="W1252" t="str">
        <f t="shared" si="157"/>
        <v>rock</v>
      </c>
      <c r="X1252" t="str">
        <f t="shared" si="158"/>
        <v>ExceededGoal</v>
      </c>
      <c r="Y1252" s="12" t="b">
        <f t="shared" si="159"/>
        <v>0</v>
      </c>
    </row>
    <row r="1253" spans="1:25" ht="28.8" hidden="1">
      <c r="A1253">
        <v>1251</v>
      </c>
      <c r="B1253" s="1" t="s">
        <v>1252</v>
      </c>
      <c r="C1253" s="1" t="s">
        <v>5361</v>
      </c>
      <c r="D1253" s="21" t="b" cm="1">
        <f t="array" ref="D1253">IF(OR(ISNUMBER(SEARCH({" COMEDY "," fun "," laugh ","hilarious"}," "&amp;B1253:C1253&amp;" "))),"Comedy",IF(OR(ISNUMBER(SEARCH({" sad "," thriller "," crime"," murder "," dark "," revenge "}," "&amp;B1253:C1253&amp;" "))),"thriller",IF(OR(ISNUMBER(SEARCH({" strange "," evil "," horror "," dark "," strange"}," "&amp;B1253:C1253&amp;" "))),"horror",IF(OR(ISNUMBER(SEARCH({" food "," kitchen "," yummy "," gourmet "," dining","bbq"}," "&amp;B1253:C1253&amp;" "))),"food"))))</f>
        <v>0</v>
      </c>
      <c r="E1253" s="3">
        <v>6000</v>
      </c>
      <c r="F1253" s="4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152"/>
        <v>102</v>
      </c>
      <c r="Q1253">
        <f t="shared" si="153"/>
        <v>82.54</v>
      </c>
      <c r="R1253" t="s">
        <v>8323</v>
      </c>
      <c r="S1253" t="s">
        <v>8324</v>
      </c>
      <c r="T1253" s="13">
        <f t="shared" si="154"/>
        <v>40751.814432870371</v>
      </c>
      <c r="U1253" s="13">
        <f t="shared" si="155"/>
        <v>40811.814432870371</v>
      </c>
      <c r="V1253">
        <f t="shared" si="156"/>
        <v>2011</v>
      </c>
      <c r="W1253" t="str">
        <f t="shared" si="157"/>
        <v>rock</v>
      </c>
      <c r="X1253" t="str">
        <f t="shared" si="158"/>
        <v>ExceededGoal</v>
      </c>
      <c r="Y1253" s="12" t="b">
        <f t="shared" si="159"/>
        <v>0</v>
      </c>
    </row>
    <row r="1254" spans="1:25" ht="43.2" hidden="1">
      <c r="A1254">
        <v>1252</v>
      </c>
      <c r="B1254" s="1" t="s">
        <v>1253</v>
      </c>
      <c r="C1254" s="1" t="s">
        <v>5362</v>
      </c>
      <c r="D1254" s="21" t="b" cm="1">
        <f t="array" ref="D1254">IF(OR(ISNUMBER(SEARCH({" COMEDY "," fun "," laugh ","hilarious"}," "&amp;B1254:C1254&amp;" "))),"Comedy",IF(OR(ISNUMBER(SEARCH({" sad "," thriller "," crime"," murder "," dark "," revenge "}," "&amp;B1254:C1254&amp;" "))),"thriller",IF(OR(ISNUMBER(SEARCH({" strange "," evil "," horror "," dark "," strange"}," "&amp;B1254:C1254&amp;" "))),"horror",IF(OR(ISNUMBER(SEARCH({" food "," kitchen "," yummy "," gourmet "," dining","bbq"}," "&amp;B1254:C1254&amp;" "))),"food"))))</f>
        <v>0</v>
      </c>
      <c r="E1254" s="3">
        <v>3500</v>
      </c>
      <c r="F1254" s="4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152"/>
        <v>138</v>
      </c>
      <c r="Q1254">
        <f t="shared" si="153"/>
        <v>34.17</v>
      </c>
      <c r="R1254" t="s">
        <v>8323</v>
      </c>
      <c r="S1254" t="s">
        <v>8324</v>
      </c>
      <c r="T1254" s="13">
        <f t="shared" si="154"/>
        <v>41543.988067129627</v>
      </c>
      <c r="U1254" s="13">
        <f t="shared" si="155"/>
        <v>41571.988067129627</v>
      </c>
      <c r="V1254">
        <f t="shared" si="156"/>
        <v>2013</v>
      </c>
      <c r="W1254" t="str">
        <f t="shared" si="157"/>
        <v>rock</v>
      </c>
      <c r="X1254" t="str">
        <f t="shared" si="158"/>
        <v>ExceededGoal</v>
      </c>
      <c r="Y1254" s="12" t="b">
        <f t="shared" si="159"/>
        <v>0</v>
      </c>
    </row>
    <row r="1255" spans="1:25" ht="43.2" hidden="1">
      <c r="A1255">
        <v>1253</v>
      </c>
      <c r="B1255" s="1" t="s">
        <v>1254</v>
      </c>
      <c r="C1255" s="1" t="s">
        <v>5363</v>
      </c>
      <c r="D1255" s="21" t="b" cm="1">
        <f t="array" ref="D1255">IF(OR(ISNUMBER(SEARCH({" COMEDY "," fun "," laugh ","hilarious"}," "&amp;B1255:C1255&amp;" "))),"Comedy",IF(OR(ISNUMBER(SEARCH({" sad "," thriller "," crime"," murder "," dark "," revenge "}," "&amp;B1255:C1255&amp;" "))),"thriller",IF(OR(ISNUMBER(SEARCH({" strange "," evil "," horror "," dark "," strange"}," "&amp;B1255:C1255&amp;" "))),"horror",IF(OR(ISNUMBER(SEARCH({" food "," kitchen "," yummy "," gourmet "," dining","bbq"}," "&amp;B1255:C1255&amp;" "))),"food"))))</f>
        <v>0</v>
      </c>
      <c r="E1255" s="3">
        <v>10</v>
      </c>
      <c r="F1255" s="4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152"/>
        <v>303833</v>
      </c>
      <c r="Q1255">
        <f t="shared" si="153"/>
        <v>42.73</v>
      </c>
      <c r="R1255" t="s">
        <v>8323</v>
      </c>
      <c r="S1255" t="s">
        <v>8324</v>
      </c>
      <c r="T1255" s="13">
        <f t="shared" si="154"/>
        <v>41855.783645833333</v>
      </c>
      <c r="U1255" s="13">
        <f t="shared" si="155"/>
        <v>41885.783645833333</v>
      </c>
      <c r="V1255">
        <f t="shared" si="156"/>
        <v>2014</v>
      </c>
      <c r="W1255" t="str">
        <f t="shared" si="157"/>
        <v>rock</v>
      </c>
      <c r="X1255" t="str">
        <f t="shared" si="158"/>
        <v>ExceededGoal</v>
      </c>
      <c r="Y1255" s="12" t="b">
        <f t="shared" si="159"/>
        <v>0</v>
      </c>
    </row>
    <row r="1256" spans="1:25" ht="43.2" hidden="1">
      <c r="A1256">
        <v>1254</v>
      </c>
      <c r="B1256" s="1" t="s">
        <v>1255</v>
      </c>
      <c r="C1256" s="1" t="s">
        <v>5364</v>
      </c>
      <c r="D1256" s="21" t="b" cm="1">
        <f t="array" ref="D1256">IF(OR(ISNUMBER(SEARCH({" COMEDY "," fun "," laugh ","hilarious"}," "&amp;B1256:C1256&amp;" "))),"Comedy",IF(OR(ISNUMBER(SEARCH({" sad "," thriller "," crime"," murder "," dark "," revenge "}," "&amp;B1256:C1256&amp;" "))),"thriller",IF(OR(ISNUMBER(SEARCH({" strange "," evil "," horror "," dark "," strange"}," "&amp;B1256:C1256&amp;" "))),"horror",IF(OR(ISNUMBER(SEARCH({" food "," kitchen "," yummy "," gourmet "," dining","bbq"}," "&amp;B1256:C1256&amp;" "))),"food"))))</f>
        <v>0</v>
      </c>
      <c r="E1256" s="3">
        <v>6700</v>
      </c>
      <c r="F1256" s="4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152"/>
        <v>199</v>
      </c>
      <c r="Q1256">
        <f t="shared" si="153"/>
        <v>94.49</v>
      </c>
      <c r="R1256" t="s">
        <v>8323</v>
      </c>
      <c r="S1256" t="s">
        <v>8324</v>
      </c>
      <c r="T1256" s="13">
        <f t="shared" si="154"/>
        <v>40487.621365740742</v>
      </c>
      <c r="U1256" s="13">
        <f t="shared" si="155"/>
        <v>40544.207638888889</v>
      </c>
      <c r="V1256">
        <f t="shared" si="156"/>
        <v>2010</v>
      </c>
      <c r="W1256" t="str">
        <f t="shared" si="157"/>
        <v>rock</v>
      </c>
      <c r="X1256" t="str">
        <f t="shared" si="158"/>
        <v>ExceededGoal</v>
      </c>
      <c r="Y1256" s="12" t="b">
        <f t="shared" si="159"/>
        <v>0</v>
      </c>
    </row>
    <row r="1257" spans="1:25" ht="43.2" hidden="1">
      <c r="A1257">
        <v>1255</v>
      </c>
      <c r="B1257" s="1" t="s">
        <v>1256</v>
      </c>
      <c r="C1257" s="1" t="s">
        <v>5365</v>
      </c>
      <c r="D1257" s="21" t="b" cm="1">
        <f t="array" ref="D1257">IF(OR(ISNUMBER(SEARCH({" COMEDY "," fun "," laugh ","hilarious"}," "&amp;B1257:C1257&amp;" "))),"Comedy",IF(OR(ISNUMBER(SEARCH({" sad "," thriller "," crime"," murder "," dark "," revenge "}," "&amp;B1257:C1257&amp;" "))),"thriller",IF(OR(ISNUMBER(SEARCH({" strange "," evil "," horror "," dark "," strange"}," "&amp;B1257:C1257&amp;" "))),"horror",IF(OR(ISNUMBER(SEARCH({" food "," kitchen "," yummy "," gourmet "," dining","bbq"}," "&amp;B1257:C1257&amp;" "))),"food"))))</f>
        <v>0</v>
      </c>
      <c r="E1257" s="3">
        <v>3000</v>
      </c>
      <c r="F1257" s="4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152"/>
        <v>202</v>
      </c>
      <c r="Q1257">
        <f t="shared" si="153"/>
        <v>55.7</v>
      </c>
      <c r="R1257" t="s">
        <v>8323</v>
      </c>
      <c r="S1257" t="s">
        <v>8324</v>
      </c>
      <c r="T1257" s="13">
        <f t="shared" si="154"/>
        <v>41579.845509259263</v>
      </c>
      <c r="U1257" s="13">
        <f t="shared" si="155"/>
        <v>41609.887175925927</v>
      </c>
      <c r="V1257">
        <f t="shared" si="156"/>
        <v>2013</v>
      </c>
      <c r="W1257" t="str">
        <f t="shared" si="157"/>
        <v>rock</v>
      </c>
      <c r="X1257" t="str">
        <f t="shared" si="158"/>
        <v>ExceededGoal</v>
      </c>
      <c r="Y1257" s="12" t="b">
        <f t="shared" si="159"/>
        <v>0</v>
      </c>
    </row>
    <row r="1258" spans="1:25" ht="43.2" hidden="1">
      <c r="A1258">
        <v>1256</v>
      </c>
      <c r="B1258" s="1" t="s">
        <v>1257</v>
      </c>
      <c r="C1258" s="1" t="s">
        <v>5366</v>
      </c>
      <c r="D1258" s="21" t="b" cm="1">
        <f t="array" ref="D1258">IF(OR(ISNUMBER(SEARCH({" COMEDY "," fun "," laugh ","hilarious"}," "&amp;B1258:C1258&amp;" "))),"Comedy",IF(OR(ISNUMBER(SEARCH({" sad "," thriller "," crime"," murder "," dark "," revenge "}," "&amp;B1258:C1258&amp;" "))),"thriller",IF(OR(ISNUMBER(SEARCH({" strange "," evil "," horror "," dark "," strange"}," "&amp;B1258:C1258&amp;" "))),"horror",IF(OR(ISNUMBER(SEARCH({" food "," kitchen "," yummy "," gourmet "," dining","bbq"}," "&amp;B1258:C1258&amp;" "))),"food"))))</f>
        <v>0</v>
      </c>
      <c r="E1258" s="3">
        <v>30000</v>
      </c>
      <c r="F1258" s="4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152"/>
        <v>118</v>
      </c>
      <c r="Q1258">
        <f t="shared" si="153"/>
        <v>98.03</v>
      </c>
      <c r="R1258" t="s">
        <v>8323</v>
      </c>
      <c r="S1258" t="s">
        <v>8324</v>
      </c>
      <c r="T1258" s="13">
        <f t="shared" si="154"/>
        <v>40921.919340277782</v>
      </c>
      <c r="U1258" s="13">
        <f t="shared" si="155"/>
        <v>40951.919340277782</v>
      </c>
      <c r="V1258">
        <f t="shared" si="156"/>
        <v>2012</v>
      </c>
      <c r="W1258" t="str">
        <f t="shared" si="157"/>
        <v>rock</v>
      </c>
      <c r="X1258" t="str">
        <f t="shared" si="158"/>
        <v>ExceededGoal</v>
      </c>
      <c r="Y1258" s="12" t="b">
        <f t="shared" si="159"/>
        <v>0</v>
      </c>
    </row>
    <row r="1259" spans="1:25" ht="43.2" hidden="1">
      <c r="A1259">
        <v>1257</v>
      </c>
      <c r="B1259" s="1" t="s">
        <v>1258</v>
      </c>
      <c r="C1259" s="1" t="s">
        <v>5367</v>
      </c>
      <c r="D1259" s="21" t="b" cm="1">
        <f t="array" ref="D1259">IF(OR(ISNUMBER(SEARCH({" COMEDY "," fun "," laugh ","hilarious"}," "&amp;B1259:C1259&amp;" "))),"Comedy",IF(OR(ISNUMBER(SEARCH({" sad "," thriller "," crime"," murder "," dark "," revenge "}," "&amp;B1259:C1259&amp;" "))),"thriller",IF(OR(ISNUMBER(SEARCH({" strange "," evil "," horror "," dark "," strange"}," "&amp;B1259:C1259&amp;" "))),"horror",IF(OR(ISNUMBER(SEARCH({" food "," kitchen "," yummy "," gourmet "," dining","bbq"}," "&amp;B1259:C1259&amp;" "))),"food"))))</f>
        <v>0</v>
      </c>
      <c r="E1259" s="3">
        <v>5500</v>
      </c>
      <c r="F1259" s="4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152"/>
        <v>295</v>
      </c>
      <c r="Q1259">
        <f t="shared" si="153"/>
        <v>92.1</v>
      </c>
      <c r="R1259" t="s">
        <v>8323</v>
      </c>
      <c r="S1259" t="s">
        <v>8324</v>
      </c>
      <c r="T1259" s="13">
        <f t="shared" si="154"/>
        <v>40587.085532407407</v>
      </c>
      <c r="U1259" s="13">
        <f t="shared" si="155"/>
        <v>40636.043865740743</v>
      </c>
      <c r="V1259">
        <f t="shared" si="156"/>
        <v>2011</v>
      </c>
      <c r="W1259" t="str">
        <f t="shared" si="157"/>
        <v>rock</v>
      </c>
      <c r="X1259" t="str">
        <f t="shared" si="158"/>
        <v>ExceededGoal</v>
      </c>
      <c r="Y1259" s="12" t="b">
        <f t="shared" si="159"/>
        <v>0</v>
      </c>
    </row>
    <row r="1260" spans="1:25" ht="43.2" hidden="1">
      <c r="A1260">
        <v>1258</v>
      </c>
      <c r="B1260" s="1" t="s">
        <v>1259</v>
      </c>
      <c r="C1260" s="1" t="s">
        <v>5368</v>
      </c>
      <c r="D1260" s="21" t="b" cm="1">
        <f t="array" ref="D1260">IF(OR(ISNUMBER(SEARCH({" COMEDY "," fun "," laugh ","hilarious"}," "&amp;B1260:C1260&amp;" "))),"Comedy",IF(OR(ISNUMBER(SEARCH({" sad "," thriller "," crime"," murder "," dark "," revenge "}," "&amp;B1260:C1260&amp;" "))),"thriller",IF(OR(ISNUMBER(SEARCH({" strange "," evil "," horror "," dark "," strange"}," "&amp;B1260:C1260&amp;" "))),"horror",IF(OR(ISNUMBER(SEARCH({" food "," kitchen "," yummy "," gourmet "," dining","bbq"}," "&amp;B1260:C1260&amp;" "))),"food"))))</f>
        <v>0</v>
      </c>
      <c r="E1260" s="3">
        <v>12000</v>
      </c>
      <c r="F1260" s="4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152"/>
        <v>213</v>
      </c>
      <c r="Q1260">
        <f t="shared" si="153"/>
        <v>38.18</v>
      </c>
      <c r="R1260" t="s">
        <v>8323</v>
      </c>
      <c r="S1260" t="s">
        <v>8324</v>
      </c>
      <c r="T1260" s="13">
        <f t="shared" si="154"/>
        <v>41487.611250000002</v>
      </c>
      <c r="U1260" s="13">
        <f t="shared" si="155"/>
        <v>41517.611250000002</v>
      </c>
      <c r="V1260">
        <f t="shared" si="156"/>
        <v>2013</v>
      </c>
      <c r="W1260" t="str">
        <f t="shared" si="157"/>
        <v>rock</v>
      </c>
      <c r="X1260" t="str">
        <f t="shared" si="158"/>
        <v>ExceededGoal</v>
      </c>
      <c r="Y1260" s="12" t="b">
        <f t="shared" si="159"/>
        <v>0</v>
      </c>
    </row>
    <row r="1261" spans="1:25" ht="43.2" hidden="1">
      <c r="A1261">
        <v>1259</v>
      </c>
      <c r="B1261" s="1" t="s">
        <v>1260</v>
      </c>
      <c r="C1261" s="1" t="s">
        <v>5369</v>
      </c>
      <c r="D1261" s="21" t="b" cm="1">
        <f t="array" ref="D1261">IF(OR(ISNUMBER(SEARCH({" COMEDY "," fun "," laugh ","hilarious"}," "&amp;B1261:C1261&amp;" "))),"Comedy",IF(OR(ISNUMBER(SEARCH({" sad "," thriller "," crime"," murder "," dark "," revenge "}," "&amp;B1261:C1261&amp;" "))),"thriller",IF(OR(ISNUMBER(SEARCH({" strange "," evil "," horror "," dark "," strange"}," "&amp;B1261:C1261&amp;" "))),"horror",IF(OR(ISNUMBER(SEARCH({" food "," kitchen "," yummy "," gourmet "," dining","bbq"}," "&amp;B1261:C1261&amp;" "))),"food"))))</f>
        <v>0</v>
      </c>
      <c r="E1261" s="3">
        <v>2500</v>
      </c>
      <c r="F1261" s="4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152"/>
        <v>104</v>
      </c>
      <c r="Q1261">
        <f t="shared" si="153"/>
        <v>27.15</v>
      </c>
      <c r="R1261" t="s">
        <v>8323</v>
      </c>
      <c r="S1261" t="s">
        <v>8324</v>
      </c>
      <c r="T1261" s="13">
        <f t="shared" si="154"/>
        <v>41766.970648148148</v>
      </c>
      <c r="U1261" s="13">
        <f t="shared" si="155"/>
        <v>41799.165972222225</v>
      </c>
      <c r="V1261">
        <f t="shared" si="156"/>
        <v>2014</v>
      </c>
      <c r="W1261" t="str">
        <f t="shared" si="157"/>
        <v>rock</v>
      </c>
      <c r="X1261" t="str">
        <f t="shared" si="158"/>
        <v>ExceededGoal</v>
      </c>
      <c r="Y1261" s="12" t="b">
        <f t="shared" si="159"/>
        <v>0</v>
      </c>
    </row>
    <row r="1262" spans="1:25" ht="43.2" hidden="1">
      <c r="A1262">
        <v>1260</v>
      </c>
      <c r="B1262" s="1" t="s">
        <v>1261</v>
      </c>
      <c r="C1262" s="1" t="s">
        <v>5370</v>
      </c>
      <c r="D1262" s="21" t="b" cm="1">
        <f t="array" ref="D1262">IF(OR(ISNUMBER(SEARCH({" COMEDY "," fun "," laugh ","hilarious"}," "&amp;B1262:C1262&amp;" "))),"Comedy",IF(OR(ISNUMBER(SEARCH({" sad "," thriller "," crime"," murder "," dark "," revenge "}," "&amp;B1262:C1262&amp;" "))),"thriller",IF(OR(ISNUMBER(SEARCH({" strange "," evil "," horror "," dark "," strange"}," "&amp;B1262:C1262&amp;" "))),"horror",IF(OR(ISNUMBER(SEARCH({" food "," kitchen "," yummy "," gourmet "," dining","bbq"}," "&amp;B1262:C1262&amp;" "))),"food"))))</f>
        <v>0</v>
      </c>
      <c r="E1262" s="3">
        <v>3300</v>
      </c>
      <c r="F1262" s="4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152"/>
        <v>114</v>
      </c>
      <c r="Q1262">
        <f t="shared" si="153"/>
        <v>50.69</v>
      </c>
      <c r="R1262" t="s">
        <v>8323</v>
      </c>
      <c r="S1262" t="s">
        <v>8324</v>
      </c>
      <c r="T1262" s="13">
        <f t="shared" si="154"/>
        <v>41666.842824074076</v>
      </c>
      <c r="U1262" s="13">
        <f t="shared" si="155"/>
        <v>41696.842824074076</v>
      </c>
      <c r="V1262">
        <f t="shared" si="156"/>
        <v>2014</v>
      </c>
      <c r="W1262" t="str">
        <f t="shared" si="157"/>
        <v>rock</v>
      </c>
      <c r="X1262" t="str">
        <f t="shared" si="158"/>
        <v>ExceededGoal</v>
      </c>
      <c r="Y1262" s="12" t="b">
        <f t="shared" si="159"/>
        <v>0</v>
      </c>
    </row>
    <row r="1263" spans="1:25" ht="43.2" hidden="1">
      <c r="A1263">
        <v>1261</v>
      </c>
      <c r="B1263" s="1" t="s">
        <v>1262</v>
      </c>
      <c r="C1263" s="1" t="s">
        <v>5371</v>
      </c>
      <c r="D1263" s="21" t="b" cm="1">
        <f t="array" ref="D1263">IF(OR(ISNUMBER(SEARCH({" COMEDY "," fun "," laugh ","hilarious"}," "&amp;B1263:C1263&amp;" "))),"Comedy",IF(OR(ISNUMBER(SEARCH({" sad "," thriller "," crime"," murder "," dark "," revenge "}," "&amp;B1263:C1263&amp;" "))),"thriller",IF(OR(ISNUMBER(SEARCH({" strange "," evil "," horror "," dark "," strange"}," "&amp;B1263:C1263&amp;" "))),"horror",IF(OR(ISNUMBER(SEARCH({" food "," kitchen "," yummy "," gourmet "," dining","bbq"}," "&amp;B1263:C1263&amp;" "))),"food"))))</f>
        <v>0</v>
      </c>
      <c r="E1263" s="3">
        <v>2000</v>
      </c>
      <c r="F1263" s="4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152"/>
        <v>101</v>
      </c>
      <c r="Q1263">
        <f t="shared" si="153"/>
        <v>38.94</v>
      </c>
      <c r="R1263" t="s">
        <v>8323</v>
      </c>
      <c r="S1263" t="s">
        <v>8324</v>
      </c>
      <c r="T1263" s="13">
        <f t="shared" si="154"/>
        <v>41638.342905092592</v>
      </c>
      <c r="U1263" s="13">
        <f t="shared" si="155"/>
        <v>41668.342905092592</v>
      </c>
      <c r="V1263">
        <f t="shared" si="156"/>
        <v>2013</v>
      </c>
      <c r="W1263" t="str">
        <f t="shared" si="157"/>
        <v>rock</v>
      </c>
      <c r="X1263" t="str">
        <f t="shared" si="158"/>
        <v>ExceededGoal</v>
      </c>
      <c r="Y1263" s="12" t="b">
        <f t="shared" si="159"/>
        <v>0</v>
      </c>
    </row>
    <row r="1264" spans="1:25" ht="43.2" hidden="1">
      <c r="A1264">
        <v>1262</v>
      </c>
      <c r="B1264" s="1" t="s">
        <v>1263</v>
      </c>
      <c r="C1264" s="1" t="s">
        <v>5372</v>
      </c>
      <c r="D1264" s="21" t="b" cm="1">
        <f t="array" ref="D1264">IF(OR(ISNUMBER(SEARCH({" COMEDY "," fun "," laugh ","hilarious"}," "&amp;B1264:C1264&amp;" "))),"Comedy",IF(OR(ISNUMBER(SEARCH({" sad "," thriller "," crime"," murder "," dark "," revenge "}," "&amp;B1264:C1264&amp;" "))),"thriller",IF(OR(ISNUMBER(SEARCH({" strange "," evil "," horror "," dark "," strange"}," "&amp;B1264:C1264&amp;" "))),"horror",IF(OR(ISNUMBER(SEARCH({" food "," kitchen "," yummy "," gourmet "," dining","bbq"}," "&amp;B1264:C1264&amp;" "))),"food"))))</f>
        <v>0</v>
      </c>
      <c r="E1264" s="3">
        <v>6500</v>
      </c>
      <c r="F1264" s="4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152"/>
        <v>125</v>
      </c>
      <c r="Q1264">
        <f t="shared" si="153"/>
        <v>77.64</v>
      </c>
      <c r="R1264" t="s">
        <v>8323</v>
      </c>
      <c r="S1264" t="s">
        <v>8324</v>
      </c>
      <c r="T1264" s="13">
        <f t="shared" si="154"/>
        <v>41656.762638888889</v>
      </c>
      <c r="U1264" s="13">
        <f t="shared" si="155"/>
        <v>41686.762638888889</v>
      </c>
      <c r="V1264">
        <f t="shared" si="156"/>
        <v>2014</v>
      </c>
      <c r="W1264" t="str">
        <f t="shared" si="157"/>
        <v>rock</v>
      </c>
      <c r="X1264" t="str">
        <f t="shared" si="158"/>
        <v>ExceededGoal</v>
      </c>
      <c r="Y1264" s="12" t="b">
        <f t="shared" si="159"/>
        <v>0</v>
      </c>
    </row>
    <row r="1265" spans="1:25" ht="28.8" hidden="1">
      <c r="A1265">
        <v>1263</v>
      </c>
      <c r="B1265" s="1" t="s">
        <v>1264</v>
      </c>
      <c r="C1265" s="1" t="s">
        <v>5373</v>
      </c>
      <c r="D1265" s="21" t="b" cm="1">
        <f t="array" ref="D1265">IF(OR(ISNUMBER(SEARCH({" COMEDY "," fun "," laugh ","hilarious"}," "&amp;B1265:C1265&amp;" "))),"Comedy",IF(OR(ISNUMBER(SEARCH({" sad "," thriller "," crime"," murder "," dark "," revenge "}," "&amp;B1265:C1265&amp;" "))),"thriller",IF(OR(ISNUMBER(SEARCH({" strange "," evil "," horror "," dark "," strange"}," "&amp;B1265:C1265&amp;" "))),"horror",IF(OR(ISNUMBER(SEARCH({" food "," kitchen "," yummy "," gourmet "," dining","bbq"}," "&amp;B1265:C1265&amp;" "))),"food"))))</f>
        <v>0</v>
      </c>
      <c r="E1265" s="3">
        <v>1500</v>
      </c>
      <c r="F1265" s="4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152"/>
        <v>119</v>
      </c>
      <c r="Q1265">
        <f t="shared" si="153"/>
        <v>43.54</v>
      </c>
      <c r="R1265" t="s">
        <v>8323</v>
      </c>
      <c r="S1265" t="s">
        <v>8324</v>
      </c>
      <c r="T1265" s="13">
        <f t="shared" si="154"/>
        <v>41692.084143518521</v>
      </c>
      <c r="U1265" s="13">
        <f t="shared" si="155"/>
        <v>41727.041666666664</v>
      </c>
      <c r="V1265">
        <f t="shared" si="156"/>
        <v>2014</v>
      </c>
      <c r="W1265" t="str">
        <f t="shared" si="157"/>
        <v>rock</v>
      </c>
      <c r="X1265" t="str">
        <f t="shared" si="158"/>
        <v>ExceededGoal</v>
      </c>
      <c r="Y1265" s="12" t="b">
        <f t="shared" si="159"/>
        <v>0</v>
      </c>
    </row>
    <row r="1266" spans="1:25" ht="43.2" hidden="1">
      <c r="A1266">
        <v>1264</v>
      </c>
      <c r="B1266" s="1" t="s">
        <v>1265</v>
      </c>
      <c r="C1266" s="1" t="s">
        <v>5374</v>
      </c>
      <c r="D1266" s="21" t="b" cm="1">
        <f t="array" ref="D1266">IF(OR(ISNUMBER(SEARCH({" COMEDY "," fun "," laugh ","hilarious"}," "&amp;B1266:C1266&amp;" "))),"Comedy",IF(OR(ISNUMBER(SEARCH({" sad "," thriller "," crime"," murder "," dark "," revenge "}," "&amp;B1266:C1266&amp;" "))),"thriller",IF(OR(ISNUMBER(SEARCH({" strange "," evil "," horror "," dark "," strange"}," "&amp;B1266:C1266&amp;" "))),"horror",IF(OR(ISNUMBER(SEARCH({" food "," kitchen "," yummy "," gourmet "," dining","bbq"}," "&amp;B1266:C1266&amp;" "))),"food"))))</f>
        <v>0</v>
      </c>
      <c r="E1266" s="3">
        <v>650</v>
      </c>
      <c r="F1266" s="4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152"/>
        <v>166</v>
      </c>
      <c r="Q1266">
        <f t="shared" si="153"/>
        <v>31.82</v>
      </c>
      <c r="R1266" t="s">
        <v>8323</v>
      </c>
      <c r="S1266" t="s">
        <v>8324</v>
      </c>
      <c r="T1266" s="13">
        <f t="shared" si="154"/>
        <v>41547.662997685184</v>
      </c>
      <c r="U1266" s="13">
        <f t="shared" si="155"/>
        <v>41576.662997685184</v>
      </c>
      <c r="V1266">
        <f t="shared" si="156"/>
        <v>2013</v>
      </c>
      <c r="W1266" t="str">
        <f t="shared" si="157"/>
        <v>rock</v>
      </c>
      <c r="X1266" t="str">
        <f t="shared" si="158"/>
        <v>ExceededGoal</v>
      </c>
      <c r="Y1266" s="12" t="b">
        <f t="shared" si="159"/>
        <v>0</v>
      </c>
    </row>
    <row r="1267" spans="1:25" ht="57.6" hidden="1">
      <c r="A1267">
        <v>1265</v>
      </c>
      <c r="B1267" s="1" t="s">
        <v>1266</v>
      </c>
      <c r="C1267" s="1" t="s">
        <v>5375</v>
      </c>
      <c r="D1267" s="21" t="b" cm="1">
        <f t="array" ref="D1267">IF(OR(ISNUMBER(SEARCH({" COMEDY "," fun "," laugh ","hilarious"}," "&amp;B1267:C1267&amp;" "))),"Comedy",IF(OR(ISNUMBER(SEARCH({" sad "," thriller "," crime"," murder "," dark "," revenge "}," "&amp;B1267:C1267&amp;" "))),"thriller",IF(OR(ISNUMBER(SEARCH({" strange "," evil "," horror "," dark "," strange"}," "&amp;B1267:C1267&amp;" "))),"horror",IF(OR(ISNUMBER(SEARCH({" food "," kitchen "," yummy "," gourmet "," dining","bbq"}," "&amp;B1267:C1267&amp;" "))),"food"))))</f>
        <v>0</v>
      </c>
      <c r="E1267" s="3">
        <v>3500</v>
      </c>
      <c r="F1267" s="4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152"/>
        <v>119</v>
      </c>
      <c r="Q1267">
        <f t="shared" si="153"/>
        <v>63.18</v>
      </c>
      <c r="R1267" t="s">
        <v>8323</v>
      </c>
      <c r="S1267" t="s">
        <v>8324</v>
      </c>
      <c r="T1267" s="13">
        <f t="shared" si="154"/>
        <v>40465.655266203699</v>
      </c>
      <c r="U1267" s="13">
        <f t="shared" si="155"/>
        <v>40512.655266203699</v>
      </c>
      <c r="V1267">
        <f t="shared" si="156"/>
        <v>2010</v>
      </c>
      <c r="W1267" t="str">
        <f t="shared" si="157"/>
        <v>rock</v>
      </c>
      <c r="X1267" t="str">
        <f t="shared" si="158"/>
        <v>ExceededGoal</v>
      </c>
      <c r="Y1267" s="12" t="b">
        <f t="shared" si="159"/>
        <v>0</v>
      </c>
    </row>
    <row r="1268" spans="1:25" ht="28.8" hidden="1">
      <c r="A1268">
        <v>1266</v>
      </c>
      <c r="B1268" s="1" t="s">
        <v>1267</v>
      </c>
      <c r="C1268" s="1" t="s">
        <v>5376</v>
      </c>
      <c r="D1268" s="21" t="b" cm="1">
        <f t="array" ref="D1268">IF(OR(ISNUMBER(SEARCH({" COMEDY "," fun "," laugh ","hilarious"}," "&amp;B1268:C1268&amp;" "))),"Comedy",IF(OR(ISNUMBER(SEARCH({" sad "," thriller "," crime"," murder "," dark "," revenge "}," "&amp;B1268:C1268&amp;" "))),"thriller",IF(OR(ISNUMBER(SEARCH({" strange "," evil "," horror "," dark "," strange"}," "&amp;B1268:C1268&amp;" "))),"horror",IF(OR(ISNUMBER(SEARCH({" food "," kitchen "," yummy "," gourmet "," dining","bbq"}," "&amp;B1268:C1268&amp;" "))),"food"))))</f>
        <v>0</v>
      </c>
      <c r="E1268" s="3">
        <v>9500</v>
      </c>
      <c r="F1268" s="4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152"/>
        <v>100</v>
      </c>
      <c r="Q1268">
        <f t="shared" si="153"/>
        <v>190.9</v>
      </c>
      <c r="R1268" t="s">
        <v>8323</v>
      </c>
      <c r="S1268" t="s">
        <v>8324</v>
      </c>
      <c r="T1268" s="13">
        <f t="shared" si="154"/>
        <v>41620.87667824074</v>
      </c>
      <c r="U1268" s="13">
        <f t="shared" si="155"/>
        <v>41650.87667824074</v>
      </c>
      <c r="V1268">
        <f t="shared" si="156"/>
        <v>2013</v>
      </c>
      <c r="W1268" t="str">
        <f t="shared" si="157"/>
        <v>rock</v>
      </c>
      <c r="X1268" t="str">
        <f t="shared" si="158"/>
        <v>UnderFunded</v>
      </c>
      <c r="Y1268" s="12" t="b">
        <f t="shared" si="159"/>
        <v>0</v>
      </c>
    </row>
    <row r="1269" spans="1:25" ht="43.2" hidden="1">
      <c r="A1269">
        <v>1267</v>
      </c>
      <c r="B1269" s="1" t="s">
        <v>1268</v>
      </c>
      <c r="C1269" s="1" t="s">
        <v>5377</v>
      </c>
      <c r="D1269" s="21" t="b" cm="1">
        <f t="array" ref="D1269">IF(OR(ISNUMBER(SEARCH({" COMEDY "," fun "," laugh ","hilarious"}," "&amp;B1269:C1269&amp;" "))),"Comedy",IF(OR(ISNUMBER(SEARCH({" sad "," thriller "," crime"," murder "," dark "," revenge "}," "&amp;B1269:C1269&amp;" "))),"thriller",IF(OR(ISNUMBER(SEARCH({" strange "," evil "," horror "," dark "," strange"}," "&amp;B1269:C1269&amp;" "))),"horror",IF(OR(ISNUMBER(SEARCH({" food "," kitchen "," yummy "," gourmet "," dining","bbq"}," "&amp;B1269:C1269&amp;" "))),"food"))))</f>
        <v>0</v>
      </c>
      <c r="E1269" s="3">
        <v>22000</v>
      </c>
      <c r="F1269" s="4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152"/>
        <v>102</v>
      </c>
      <c r="Q1269">
        <f t="shared" si="153"/>
        <v>140.86000000000001</v>
      </c>
      <c r="R1269" t="s">
        <v>8323</v>
      </c>
      <c r="S1269" t="s">
        <v>8324</v>
      </c>
      <c r="T1269" s="13">
        <f t="shared" si="154"/>
        <v>41449.585162037038</v>
      </c>
      <c r="U1269" s="13">
        <f t="shared" si="155"/>
        <v>41479.585162037038</v>
      </c>
      <c r="V1269">
        <f t="shared" si="156"/>
        <v>2013</v>
      </c>
      <c r="W1269" t="str">
        <f t="shared" si="157"/>
        <v>rock</v>
      </c>
      <c r="X1269" t="str">
        <f t="shared" si="158"/>
        <v>ExceededGoal</v>
      </c>
      <c r="Y1269" s="12" t="b">
        <f t="shared" si="159"/>
        <v>0</v>
      </c>
    </row>
    <row r="1270" spans="1:25" ht="28.8" hidden="1">
      <c r="A1270">
        <v>1268</v>
      </c>
      <c r="B1270" s="1" t="s">
        <v>1269</v>
      </c>
      <c r="C1270" s="1" t="s">
        <v>5378</v>
      </c>
      <c r="D1270" s="21" t="b" cm="1">
        <f t="array" ref="D1270">IF(OR(ISNUMBER(SEARCH({" COMEDY "," fun "," laugh ","hilarious"}," "&amp;B1270:C1270&amp;" "))),"Comedy",IF(OR(ISNUMBER(SEARCH({" sad "," thriller "," crime"," murder "," dark "," revenge "}," "&amp;B1270:C1270&amp;" "))),"thriller",IF(OR(ISNUMBER(SEARCH({" strange "," evil "," horror "," dark "," strange"}," "&amp;B1270:C1270&amp;" "))),"horror",IF(OR(ISNUMBER(SEARCH({" food "," kitchen "," yummy "," gourmet "," dining","bbq"}," "&amp;B1270:C1270&amp;" "))),"food"))))</f>
        <v>0</v>
      </c>
      <c r="E1270" s="3">
        <v>12000</v>
      </c>
      <c r="F1270" s="4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152"/>
        <v>117</v>
      </c>
      <c r="Q1270">
        <f t="shared" si="153"/>
        <v>76.92</v>
      </c>
      <c r="R1270" t="s">
        <v>8323</v>
      </c>
      <c r="S1270" t="s">
        <v>8324</v>
      </c>
      <c r="T1270" s="13">
        <f t="shared" si="154"/>
        <v>41507.845451388886</v>
      </c>
      <c r="U1270" s="13">
        <f t="shared" si="155"/>
        <v>41537.845451388886</v>
      </c>
      <c r="V1270">
        <f t="shared" si="156"/>
        <v>2013</v>
      </c>
      <c r="W1270" t="str">
        <f t="shared" si="157"/>
        <v>rock</v>
      </c>
      <c r="X1270" t="str">
        <f t="shared" si="158"/>
        <v>ExceededGoal</v>
      </c>
      <c r="Y1270" s="12" t="b">
        <f t="shared" si="159"/>
        <v>0</v>
      </c>
    </row>
    <row r="1271" spans="1:25" ht="43.2" hidden="1">
      <c r="A1271">
        <v>1269</v>
      </c>
      <c r="B1271" s="1" t="s">
        <v>1270</v>
      </c>
      <c r="C1271" s="1" t="s">
        <v>5379</v>
      </c>
      <c r="D1271" s="21" t="b" cm="1">
        <f t="array" ref="D1271">IF(OR(ISNUMBER(SEARCH({" COMEDY "," fun "," laugh ","hilarious"}," "&amp;B1271:C1271&amp;" "))),"Comedy",IF(OR(ISNUMBER(SEARCH({" sad "," thriller "," crime"," murder "," dark "," revenge "}," "&amp;B1271:C1271&amp;" "))),"thriller",IF(OR(ISNUMBER(SEARCH({" strange "," evil "," horror "," dark "," strange"}," "&amp;B1271:C1271&amp;" "))),"horror",IF(OR(ISNUMBER(SEARCH({" food "," kitchen "," yummy "," gourmet "," dining","bbq"}," "&amp;B1271:C1271&amp;" "))),"food"))))</f>
        <v>0</v>
      </c>
      <c r="E1271" s="3">
        <v>18800</v>
      </c>
      <c r="F1271" s="4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152"/>
        <v>109</v>
      </c>
      <c r="Q1271">
        <f t="shared" si="153"/>
        <v>99.16</v>
      </c>
      <c r="R1271" t="s">
        <v>8323</v>
      </c>
      <c r="S1271" t="s">
        <v>8324</v>
      </c>
      <c r="T1271" s="13">
        <f t="shared" si="154"/>
        <v>42445.823055555549</v>
      </c>
      <c r="U1271" s="13">
        <f t="shared" si="155"/>
        <v>42476</v>
      </c>
      <c r="V1271">
        <f t="shared" si="156"/>
        <v>2016</v>
      </c>
      <c r="W1271" t="str">
        <f t="shared" si="157"/>
        <v>rock</v>
      </c>
      <c r="X1271" t="str">
        <f t="shared" si="158"/>
        <v>ExceededGoal</v>
      </c>
      <c r="Y1271" s="12" t="b">
        <f t="shared" si="159"/>
        <v>0</v>
      </c>
    </row>
    <row r="1272" spans="1:25" ht="28.8" hidden="1">
      <c r="A1272">
        <v>1270</v>
      </c>
      <c r="B1272" s="1" t="s">
        <v>1271</v>
      </c>
      <c r="C1272" s="1" t="s">
        <v>5380</v>
      </c>
      <c r="D1272" s="21" t="b" cm="1">
        <f t="array" ref="D1272">IF(OR(ISNUMBER(SEARCH({" COMEDY "," fun "," laugh ","hilarious"}," "&amp;B1272:C1272&amp;" "))),"Comedy",IF(OR(ISNUMBER(SEARCH({" sad "," thriller "," crime"," murder "," dark "," revenge "}," "&amp;B1272:C1272&amp;" "))),"thriller",IF(OR(ISNUMBER(SEARCH({" strange "," evil "," horror "," dark "," strange"}," "&amp;B1272:C1272&amp;" "))),"horror",IF(OR(ISNUMBER(SEARCH({" food "," kitchen "," yummy "," gourmet "," dining","bbq"}," "&amp;B1272:C1272&amp;" "))),"food"))))</f>
        <v>0</v>
      </c>
      <c r="E1272" s="3">
        <v>10000</v>
      </c>
      <c r="F1272" s="4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152"/>
        <v>115</v>
      </c>
      <c r="Q1272">
        <f t="shared" si="153"/>
        <v>67.88</v>
      </c>
      <c r="R1272" t="s">
        <v>8323</v>
      </c>
      <c r="S1272" t="s">
        <v>8324</v>
      </c>
      <c r="T1272" s="13">
        <f t="shared" si="154"/>
        <v>40933.856967592597</v>
      </c>
      <c r="U1272" s="13">
        <f t="shared" si="155"/>
        <v>40993.815300925926</v>
      </c>
      <c r="V1272">
        <f t="shared" si="156"/>
        <v>2012</v>
      </c>
      <c r="W1272" t="str">
        <f t="shared" si="157"/>
        <v>rock</v>
      </c>
      <c r="X1272" t="str">
        <f t="shared" si="158"/>
        <v>ExceededGoal</v>
      </c>
      <c r="Y1272" s="12" t="b">
        <f t="shared" si="159"/>
        <v>0</v>
      </c>
    </row>
    <row r="1273" spans="1:25" ht="43.2" hidden="1">
      <c r="A1273">
        <v>1271</v>
      </c>
      <c r="B1273" s="1" t="s">
        <v>1272</v>
      </c>
      <c r="C1273" s="1" t="s">
        <v>5381</v>
      </c>
      <c r="D1273" s="21" t="b" cm="1">
        <f t="array" ref="D1273">IF(OR(ISNUMBER(SEARCH({" COMEDY "," fun "," laugh ","hilarious"}," "&amp;B1273:C1273&amp;" "))),"Comedy",IF(OR(ISNUMBER(SEARCH({" sad "," thriller "," crime"," murder "," dark "," revenge "}," "&amp;B1273:C1273&amp;" "))),"thriller",IF(OR(ISNUMBER(SEARCH({" strange "," evil "," horror "," dark "," strange"}," "&amp;B1273:C1273&amp;" "))),"horror",IF(OR(ISNUMBER(SEARCH({" food "," kitchen "," yummy "," gourmet "," dining","bbq"}," "&amp;B1273:C1273&amp;" "))),"food"))))</f>
        <v>0</v>
      </c>
      <c r="E1273" s="3">
        <v>7500</v>
      </c>
      <c r="F1273" s="4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152"/>
        <v>102</v>
      </c>
      <c r="Q1273">
        <f t="shared" si="153"/>
        <v>246.29</v>
      </c>
      <c r="R1273" t="s">
        <v>8323</v>
      </c>
      <c r="S1273" t="s">
        <v>8324</v>
      </c>
      <c r="T1273" s="13">
        <f t="shared" si="154"/>
        <v>41561.683553240742</v>
      </c>
      <c r="U1273" s="13">
        <f t="shared" si="155"/>
        <v>41591.725219907406</v>
      </c>
      <c r="V1273">
        <f t="shared" si="156"/>
        <v>2013</v>
      </c>
      <c r="W1273" t="str">
        <f t="shared" si="157"/>
        <v>rock</v>
      </c>
      <c r="X1273" t="str">
        <f t="shared" si="158"/>
        <v>ExceededGoal</v>
      </c>
      <c r="Y1273" s="12" t="b">
        <f t="shared" si="159"/>
        <v>0</v>
      </c>
    </row>
    <row r="1274" spans="1:25" ht="57.6" hidden="1">
      <c r="A1274">
        <v>1272</v>
      </c>
      <c r="B1274" s="1" t="s">
        <v>1273</v>
      </c>
      <c r="C1274" s="1" t="s">
        <v>5382</v>
      </c>
      <c r="D1274" s="21" t="b" cm="1">
        <f t="array" ref="D1274">IF(OR(ISNUMBER(SEARCH({" COMEDY "," fun "," laugh ","hilarious"}," "&amp;B1274:C1274&amp;" "))),"Comedy",IF(OR(ISNUMBER(SEARCH({" sad "," thriller "," crime"," murder "," dark "," revenge "}," "&amp;B1274:C1274&amp;" "))),"thriller",IF(OR(ISNUMBER(SEARCH({" strange "," evil "," horror "," dark "," strange"}," "&amp;B1274:C1274&amp;" "))),"horror",IF(OR(ISNUMBER(SEARCH({" food "," kitchen "," yummy "," gourmet "," dining","bbq"}," "&amp;B1274:C1274&amp;" "))),"food"))))</f>
        <v>0</v>
      </c>
      <c r="E1274" s="3">
        <v>5000</v>
      </c>
      <c r="F1274" s="4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152"/>
        <v>106</v>
      </c>
      <c r="Q1274">
        <f t="shared" si="153"/>
        <v>189.29</v>
      </c>
      <c r="R1274" t="s">
        <v>8323</v>
      </c>
      <c r="S1274" t="s">
        <v>8324</v>
      </c>
      <c r="T1274" s="13">
        <f t="shared" si="154"/>
        <v>40274.745127314818</v>
      </c>
      <c r="U1274" s="13">
        <f t="shared" si="155"/>
        <v>40344.166666666664</v>
      </c>
      <c r="V1274">
        <f t="shared" si="156"/>
        <v>2010</v>
      </c>
      <c r="W1274" t="str">
        <f t="shared" si="157"/>
        <v>rock</v>
      </c>
      <c r="X1274" t="str">
        <f t="shared" si="158"/>
        <v>ExceededGoal</v>
      </c>
      <c r="Y1274" s="12" t="b">
        <f t="shared" si="159"/>
        <v>0</v>
      </c>
    </row>
    <row r="1275" spans="1:25" ht="43.2" hidden="1">
      <c r="A1275">
        <v>1273</v>
      </c>
      <c r="B1275" s="1" t="s">
        <v>1274</v>
      </c>
      <c r="C1275" s="1" t="s">
        <v>5383</v>
      </c>
      <c r="D1275" s="21" t="b" cm="1">
        <f t="array" ref="D1275">IF(OR(ISNUMBER(SEARCH({" COMEDY "," fun "," laugh ","hilarious"}," "&amp;B1275:C1275&amp;" "))),"Comedy",IF(OR(ISNUMBER(SEARCH({" sad "," thriller "," crime"," murder "," dark "," revenge "}," "&amp;B1275:C1275&amp;" "))),"thriller",IF(OR(ISNUMBER(SEARCH({" strange "," evil "," horror "," dark "," strange"}," "&amp;B1275:C1275&amp;" "))),"horror",IF(OR(ISNUMBER(SEARCH({" food "," kitchen "," yummy "," gourmet "," dining","bbq"}," "&amp;B1275:C1275&amp;" "))),"food"))))</f>
        <v>0</v>
      </c>
      <c r="E1275" s="3">
        <v>4000</v>
      </c>
      <c r="F1275" s="4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152"/>
        <v>104</v>
      </c>
      <c r="Q1275">
        <f t="shared" si="153"/>
        <v>76.67</v>
      </c>
      <c r="R1275" t="s">
        <v>8323</v>
      </c>
      <c r="S1275" t="s">
        <v>8324</v>
      </c>
      <c r="T1275" s="13">
        <f t="shared" si="154"/>
        <v>41852.730219907404</v>
      </c>
      <c r="U1275" s="13">
        <f t="shared" si="155"/>
        <v>41882.730219907404</v>
      </c>
      <c r="V1275">
        <f t="shared" si="156"/>
        <v>2014</v>
      </c>
      <c r="W1275" t="str">
        <f t="shared" si="157"/>
        <v>rock</v>
      </c>
      <c r="X1275" t="str">
        <f t="shared" si="158"/>
        <v>ExceededGoal</v>
      </c>
      <c r="Y1275" s="12" t="b">
        <f t="shared" si="159"/>
        <v>0</v>
      </c>
    </row>
    <row r="1276" spans="1:25" ht="43.2" hidden="1">
      <c r="A1276">
        <v>1274</v>
      </c>
      <c r="B1276" s="1" t="s">
        <v>1275</v>
      </c>
      <c r="C1276" s="1" t="s">
        <v>5384</v>
      </c>
      <c r="D1276" s="21" t="b" cm="1">
        <f t="array" ref="D1276">IF(OR(ISNUMBER(SEARCH({" COMEDY "," fun "," laugh ","hilarious"}," "&amp;B1276:C1276&amp;" "))),"Comedy",IF(OR(ISNUMBER(SEARCH({" sad "," thriller "," crime"," murder "," dark "," revenge "}," "&amp;B1276:C1276&amp;" "))),"thriller",IF(OR(ISNUMBER(SEARCH({" strange "," evil "," horror "," dark "," strange"}," "&amp;B1276:C1276&amp;" "))),"horror",IF(OR(ISNUMBER(SEARCH({" food "," kitchen "," yummy "," gourmet "," dining","bbq"}," "&amp;B1276:C1276&amp;" "))),"food"))))</f>
        <v>0</v>
      </c>
      <c r="E1276" s="3">
        <v>25000</v>
      </c>
      <c r="F1276" s="4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152"/>
        <v>155</v>
      </c>
      <c r="Q1276">
        <f t="shared" si="153"/>
        <v>82.96</v>
      </c>
      <c r="R1276" t="s">
        <v>8323</v>
      </c>
      <c r="S1276" t="s">
        <v>8324</v>
      </c>
      <c r="T1276" s="13">
        <f t="shared" si="154"/>
        <v>41116.690104166664</v>
      </c>
      <c r="U1276" s="13">
        <f t="shared" si="155"/>
        <v>41151.690104166664</v>
      </c>
      <c r="V1276">
        <f t="shared" si="156"/>
        <v>2012</v>
      </c>
      <c r="W1276" t="str">
        <f t="shared" si="157"/>
        <v>rock</v>
      </c>
      <c r="X1276" t="str">
        <f t="shared" si="158"/>
        <v>ExceededGoal</v>
      </c>
      <c r="Y1276" s="12" t="b">
        <f t="shared" si="159"/>
        <v>0</v>
      </c>
    </row>
    <row r="1277" spans="1:25" ht="43.2" hidden="1">
      <c r="A1277">
        <v>1275</v>
      </c>
      <c r="B1277" s="1" t="s">
        <v>1276</v>
      </c>
      <c r="C1277" s="1" t="s">
        <v>5385</v>
      </c>
      <c r="D1277" s="21" t="b" cm="1">
        <f t="array" ref="D1277">IF(OR(ISNUMBER(SEARCH({" COMEDY "," fun "," laugh ","hilarious"}," "&amp;B1277:C1277&amp;" "))),"Comedy",IF(OR(ISNUMBER(SEARCH({" sad "," thriller "," crime"," murder "," dark "," revenge "}," "&amp;B1277:C1277&amp;" "))),"thriller",IF(OR(ISNUMBER(SEARCH({" strange "," evil "," horror "," dark "," strange"}," "&amp;B1277:C1277&amp;" "))),"horror",IF(OR(ISNUMBER(SEARCH({" food "," kitchen "," yummy "," gourmet "," dining","bbq"}," "&amp;B1277:C1277&amp;" "))),"food"))))</f>
        <v>0</v>
      </c>
      <c r="E1277" s="3">
        <v>15000</v>
      </c>
      <c r="F1277" s="4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152"/>
        <v>162</v>
      </c>
      <c r="Q1277">
        <f t="shared" si="153"/>
        <v>62.52</v>
      </c>
      <c r="R1277" t="s">
        <v>8323</v>
      </c>
      <c r="S1277" t="s">
        <v>8324</v>
      </c>
      <c r="T1277" s="13">
        <f t="shared" si="154"/>
        <v>41458.867905092593</v>
      </c>
      <c r="U1277" s="13">
        <f t="shared" si="155"/>
        <v>41493.867905092593</v>
      </c>
      <c r="V1277">
        <f t="shared" si="156"/>
        <v>2013</v>
      </c>
      <c r="W1277" t="str">
        <f t="shared" si="157"/>
        <v>rock</v>
      </c>
      <c r="X1277" t="str">
        <f t="shared" si="158"/>
        <v>ExceededGoal</v>
      </c>
      <c r="Y1277" s="12" t="b">
        <f t="shared" si="159"/>
        <v>0</v>
      </c>
    </row>
    <row r="1278" spans="1:25" ht="28.8" hidden="1">
      <c r="A1278">
        <v>1276</v>
      </c>
      <c r="B1278" s="1" t="s">
        <v>1277</v>
      </c>
      <c r="C1278" s="1" t="s">
        <v>5386</v>
      </c>
      <c r="D1278" s="21" t="b" cm="1">
        <f t="array" ref="D1278">IF(OR(ISNUMBER(SEARCH({" COMEDY "," fun "," laugh ","hilarious"}," "&amp;B1278:C1278&amp;" "))),"Comedy",IF(OR(ISNUMBER(SEARCH({" sad "," thriller "," crime"," murder "," dark "," revenge "}," "&amp;B1278:C1278&amp;" "))),"thriller",IF(OR(ISNUMBER(SEARCH({" strange "," evil "," horror "," dark "," strange"}," "&amp;B1278:C1278&amp;" "))),"horror",IF(OR(ISNUMBER(SEARCH({" food "," kitchen "," yummy "," gourmet "," dining","bbq"}," "&amp;B1278:C1278&amp;" "))),"food"))))</f>
        <v>0</v>
      </c>
      <c r="E1278" s="3">
        <v>3000</v>
      </c>
      <c r="F1278" s="4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152"/>
        <v>104</v>
      </c>
      <c r="Q1278">
        <f t="shared" si="153"/>
        <v>46.07</v>
      </c>
      <c r="R1278" t="s">
        <v>8323</v>
      </c>
      <c r="S1278" t="s">
        <v>8324</v>
      </c>
      <c r="T1278" s="13">
        <f t="shared" si="154"/>
        <v>40007.704247685186</v>
      </c>
      <c r="U1278" s="13">
        <f t="shared" si="155"/>
        <v>40057.166666666664</v>
      </c>
      <c r="V1278">
        <f t="shared" si="156"/>
        <v>2009</v>
      </c>
      <c r="W1278" t="str">
        <f t="shared" si="157"/>
        <v>rock</v>
      </c>
      <c r="X1278" t="str">
        <f t="shared" si="158"/>
        <v>ExceededGoal</v>
      </c>
      <c r="Y1278" s="12" t="b">
        <f t="shared" si="159"/>
        <v>0</v>
      </c>
    </row>
    <row r="1279" spans="1:25" ht="43.2" hidden="1">
      <c r="A1279">
        <v>1277</v>
      </c>
      <c r="B1279" s="1" t="s">
        <v>1278</v>
      </c>
      <c r="C1279" s="1" t="s">
        <v>5387</v>
      </c>
      <c r="D1279" s="21" t="b" cm="1">
        <f t="array" ref="D1279">IF(OR(ISNUMBER(SEARCH({" COMEDY "," fun "," laugh ","hilarious"}," "&amp;B1279:C1279&amp;" "))),"Comedy",IF(OR(ISNUMBER(SEARCH({" sad "," thriller "," crime"," murder "," dark "," revenge "}," "&amp;B1279:C1279&amp;" "))),"thriller",IF(OR(ISNUMBER(SEARCH({" strange "," evil "," horror "," dark "," strange"}," "&amp;B1279:C1279&amp;" "))),"horror",IF(OR(ISNUMBER(SEARCH({" food "," kitchen "," yummy "," gourmet "," dining","bbq"}," "&amp;B1279:C1279&amp;" "))),"food"))))</f>
        <v>0</v>
      </c>
      <c r="E1279" s="3">
        <v>15000</v>
      </c>
      <c r="F1279" s="4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152"/>
        <v>106</v>
      </c>
      <c r="Q1279">
        <f t="shared" si="153"/>
        <v>38.54</v>
      </c>
      <c r="R1279" t="s">
        <v>8323</v>
      </c>
      <c r="S1279" t="s">
        <v>8324</v>
      </c>
      <c r="T1279" s="13">
        <f t="shared" si="154"/>
        <v>41121.561886574076</v>
      </c>
      <c r="U1279" s="13">
        <f t="shared" si="155"/>
        <v>41156.561886574076</v>
      </c>
      <c r="V1279">
        <f t="shared" si="156"/>
        <v>2012</v>
      </c>
      <c r="W1279" t="str">
        <f t="shared" si="157"/>
        <v>rock</v>
      </c>
      <c r="X1279" t="str">
        <f t="shared" si="158"/>
        <v>ExceededGoal</v>
      </c>
      <c r="Y1279" s="12" t="b">
        <f t="shared" si="159"/>
        <v>0</v>
      </c>
    </row>
    <row r="1280" spans="1:25" ht="43.2" hidden="1">
      <c r="A1280">
        <v>1278</v>
      </c>
      <c r="B1280" s="1" t="s">
        <v>1279</v>
      </c>
      <c r="C1280" s="1" t="s">
        <v>5388</v>
      </c>
      <c r="D1280" s="21" t="b" cm="1">
        <f t="array" ref="D1280">IF(OR(ISNUMBER(SEARCH({" COMEDY "," fun "," laugh ","hilarious"}," "&amp;B1280:C1280&amp;" "))),"Comedy",IF(OR(ISNUMBER(SEARCH({" sad "," thriller "," crime"," murder "," dark "," revenge "}," "&amp;B1280:C1280&amp;" "))),"thriller",IF(OR(ISNUMBER(SEARCH({" strange "," evil "," horror "," dark "," strange"}," "&amp;B1280:C1280&amp;" "))),"horror",IF(OR(ISNUMBER(SEARCH({" food "," kitchen "," yummy "," gourmet "," dining","bbq"}," "&amp;B1280:C1280&amp;" "))),"food"))))</f>
        <v>0</v>
      </c>
      <c r="E1280" s="3">
        <v>6500</v>
      </c>
      <c r="F1280" s="4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152"/>
        <v>155</v>
      </c>
      <c r="Q1280">
        <f t="shared" si="153"/>
        <v>53.01</v>
      </c>
      <c r="R1280" t="s">
        <v>8323</v>
      </c>
      <c r="S1280" t="s">
        <v>8324</v>
      </c>
      <c r="T1280" s="13">
        <f t="shared" si="154"/>
        <v>41786.555162037039</v>
      </c>
      <c r="U1280" s="13">
        <f t="shared" si="155"/>
        <v>41815.083333333336</v>
      </c>
      <c r="V1280">
        <f t="shared" si="156"/>
        <v>2014</v>
      </c>
      <c r="W1280" t="str">
        <f t="shared" si="157"/>
        <v>rock</v>
      </c>
      <c r="X1280" t="str">
        <f t="shared" si="158"/>
        <v>ExceededGoal</v>
      </c>
      <c r="Y1280" s="12" t="b">
        <f t="shared" si="159"/>
        <v>0</v>
      </c>
    </row>
    <row r="1281" spans="1:25" ht="43.2" hidden="1">
      <c r="A1281">
        <v>1279</v>
      </c>
      <c r="B1281" s="1" t="s">
        <v>1280</v>
      </c>
      <c r="C1281" s="1" t="s">
        <v>5389</v>
      </c>
      <c r="D1281" s="21" t="b" cm="1">
        <f t="array" ref="D1281">IF(OR(ISNUMBER(SEARCH({" COMEDY "," fun "," laugh ","hilarious"}," "&amp;B1281:C1281&amp;" "))),"Comedy",IF(OR(ISNUMBER(SEARCH({" sad "," thriller "," crime"," murder "," dark "," revenge "}," "&amp;B1281:C1281&amp;" "))),"thriller",IF(OR(ISNUMBER(SEARCH({" strange "," evil "," horror "," dark "," strange"}," "&amp;B1281:C1281&amp;" "))),"horror",IF(OR(ISNUMBER(SEARCH({" food "," kitchen "," yummy "," gourmet "," dining","bbq"}," "&amp;B1281:C1281&amp;" "))),"food"))))</f>
        <v>0</v>
      </c>
      <c r="E1281" s="3">
        <v>12516</v>
      </c>
      <c r="F1281" s="4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152"/>
        <v>111</v>
      </c>
      <c r="Q1281">
        <f t="shared" si="153"/>
        <v>73.36</v>
      </c>
      <c r="R1281" t="s">
        <v>8323</v>
      </c>
      <c r="S1281" t="s">
        <v>8324</v>
      </c>
      <c r="T1281" s="13">
        <f t="shared" si="154"/>
        <v>41682.099189814813</v>
      </c>
      <c r="U1281" s="13">
        <f t="shared" si="155"/>
        <v>41722.057523148149</v>
      </c>
      <c r="V1281">
        <f t="shared" si="156"/>
        <v>2014</v>
      </c>
      <c r="W1281" t="str">
        <f t="shared" si="157"/>
        <v>rock</v>
      </c>
      <c r="X1281" t="str">
        <f t="shared" si="158"/>
        <v>ExceededGoal</v>
      </c>
      <c r="Y1281" s="12" t="b">
        <f t="shared" si="159"/>
        <v>0</v>
      </c>
    </row>
    <row r="1282" spans="1:25" ht="43.2" hidden="1">
      <c r="A1282">
        <v>1280</v>
      </c>
      <c r="B1282" s="1" t="s">
        <v>1281</v>
      </c>
      <c r="C1282" s="1" t="s">
        <v>5390</v>
      </c>
      <c r="D1282" s="21" t="b" cm="1">
        <f t="array" ref="D1282">IF(OR(ISNUMBER(SEARCH({" COMEDY "," fun "," laugh ","hilarious"}," "&amp;B1282:C1282&amp;" "))),"Comedy",IF(OR(ISNUMBER(SEARCH({" sad "," thriller "," crime"," murder "," dark "," revenge "}," "&amp;B1282:C1282&amp;" "))),"thriller",IF(OR(ISNUMBER(SEARCH({" strange "," evil "," horror "," dark "," strange"}," "&amp;B1282:C1282&amp;" "))),"horror",IF(OR(ISNUMBER(SEARCH({" food "," kitchen "," yummy "," gourmet "," dining","bbq"}," "&amp;B1282:C1282&amp;" "))),"food"))))</f>
        <v>0</v>
      </c>
      <c r="E1282" s="3">
        <v>15000</v>
      </c>
      <c r="F1282" s="4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152"/>
        <v>111</v>
      </c>
      <c r="Q1282">
        <f t="shared" si="153"/>
        <v>127.98</v>
      </c>
      <c r="R1282" t="s">
        <v>8323</v>
      </c>
      <c r="S1282" t="s">
        <v>8324</v>
      </c>
      <c r="T1282" s="13">
        <f t="shared" si="154"/>
        <v>40513.757569444446</v>
      </c>
      <c r="U1282" s="13">
        <f t="shared" si="155"/>
        <v>40603.757569444446</v>
      </c>
      <c r="V1282">
        <f t="shared" si="156"/>
        <v>2010</v>
      </c>
      <c r="W1282" t="str">
        <f t="shared" si="157"/>
        <v>rock</v>
      </c>
      <c r="X1282" t="str">
        <f t="shared" si="158"/>
        <v>ExceededGoal</v>
      </c>
      <c r="Y1282" s="12" t="b">
        <f t="shared" si="159"/>
        <v>0</v>
      </c>
    </row>
    <row r="1283" spans="1:25" ht="43.2" hidden="1">
      <c r="A1283">
        <v>1281</v>
      </c>
      <c r="B1283" s="1" t="s">
        <v>1282</v>
      </c>
      <c r="C1283" s="1" t="s">
        <v>5391</v>
      </c>
      <c r="D1283" s="21" t="b" cm="1">
        <f t="array" ref="D1283">IF(OR(ISNUMBER(SEARCH({" COMEDY "," fun "," laugh ","hilarious"}," "&amp;B1283:C1283&amp;" "))),"Comedy",IF(OR(ISNUMBER(SEARCH({" sad "," thriller "," crime"," murder "," dark "," revenge "}," "&amp;B1283:C1283&amp;" "))),"thriller",IF(OR(ISNUMBER(SEARCH({" strange "," evil "," horror "," dark "," strange"}," "&amp;B1283:C1283&amp;" "))),"horror",IF(OR(ISNUMBER(SEARCH({" food "," kitchen "," yummy "," gourmet "," dining","bbq"}," "&amp;B1283:C1283&amp;" "))),"food"))))</f>
        <v>0</v>
      </c>
      <c r="E1283" s="3">
        <v>7000</v>
      </c>
      <c r="F1283" s="4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60">IFERROR(ROUND((F1283/E1283)*100,0),0)</f>
        <v>111</v>
      </c>
      <c r="Q1283">
        <f t="shared" ref="Q1283:Q1346" si="161">IFERROR(ROUND(F1283/M1283,2),0)</f>
        <v>104.73</v>
      </c>
      <c r="R1283" t="s">
        <v>8323</v>
      </c>
      <c r="S1283" t="s">
        <v>8324</v>
      </c>
      <c r="T1283" s="13">
        <f t="shared" ref="T1283:T1346" si="162">(((K1283/60)/60)/24)+DATE(1970,1,1)</f>
        <v>41463.743472222224</v>
      </c>
      <c r="U1283" s="13">
        <f t="shared" ref="U1283:U1346" si="163">(((J1283/60)/60)/24)+DATE(1970,1,1)</f>
        <v>41483.743472222224</v>
      </c>
      <c r="V1283">
        <f t="shared" ref="V1283:V1346" si="164">YEAR(T1283)</f>
        <v>2013</v>
      </c>
      <c r="W1283" t="str">
        <f t="shared" ref="W1283:W1346" si="165">IF(OR(S1283="musical","space"),"Musical and Spaces",S1283)</f>
        <v>rock</v>
      </c>
      <c r="X1283" t="str">
        <f t="shared" ref="X1283:X1346" si="166">IF(P1283-100&gt;0,"ExceededGoal","UnderFunded")</f>
        <v>ExceededGoal</v>
      </c>
      <c r="Y1283" s="12" t="b">
        <f t="shared" ref="Y1283:Y1346" si="167">IFERROR(IF(R1283="theater",ROUND(F1283/M1283,2)),0)</f>
        <v>0</v>
      </c>
    </row>
    <row r="1284" spans="1:25" ht="43.2" hidden="1">
      <c r="A1284">
        <v>1282</v>
      </c>
      <c r="B1284" s="1" t="s">
        <v>1283</v>
      </c>
      <c r="C1284" s="1" t="s">
        <v>5392</v>
      </c>
      <c r="D1284" s="21" t="b" cm="1">
        <f t="array" ref="D1284">IF(OR(ISNUMBER(SEARCH({" COMEDY "," fun "," laugh ","hilarious"}," "&amp;B1284:C1284&amp;" "))),"Comedy",IF(OR(ISNUMBER(SEARCH({" sad "," thriller "," crime"," murder "," dark "," revenge "}," "&amp;B1284:C1284&amp;" "))),"thriller",IF(OR(ISNUMBER(SEARCH({" strange "," evil "," horror "," dark "," strange"}," "&amp;B1284:C1284&amp;" "))),"horror",IF(OR(ISNUMBER(SEARCH({" food "," kitchen "," yummy "," gourmet "," dining","bbq"}," "&amp;B1284:C1284&amp;" "))),"food"))))</f>
        <v>0</v>
      </c>
      <c r="E1284" s="3">
        <v>15000</v>
      </c>
      <c r="F1284" s="4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60"/>
        <v>124</v>
      </c>
      <c r="Q1284">
        <f t="shared" si="161"/>
        <v>67.67</v>
      </c>
      <c r="R1284" t="s">
        <v>8323</v>
      </c>
      <c r="S1284" t="s">
        <v>8324</v>
      </c>
      <c r="T1284" s="13">
        <f t="shared" si="162"/>
        <v>41586.475173611114</v>
      </c>
      <c r="U1284" s="13">
        <f t="shared" si="163"/>
        <v>41617.207638888889</v>
      </c>
      <c r="V1284">
        <f t="shared" si="164"/>
        <v>2013</v>
      </c>
      <c r="W1284" t="str">
        <f t="shared" si="165"/>
        <v>rock</v>
      </c>
      <c r="X1284" t="str">
        <f t="shared" si="166"/>
        <v>ExceededGoal</v>
      </c>
      <c r="Y1284" s="12" t="b">
        <f t="shared" si="167"/>
        <v>0</v>
      </c>
    </row>
    <row r="1285" spans="1:25" ht="43.2" hidden="1">
      <c r="A1285">
        <v>1283</v>
      </c>
      <c r="B1285" s="1" t="s">
        <v>1284</v>
      </c>
      <c r="C1285" s="1" t="s">
        <v>5393</v>
      </c>
      <c r="D1285" s="21" t="b" cm="1">
        <f t="array" ref="D1285">IF(OR(ISNUMBER(SEARCH({" COMEDY "," fun "," laugh ","hilarious"}," "&amp;B1285:C1285&amp;" "))),"Comedy",IF(OR(ISNUMBER(SEARCH({" sad "," thriller "," crime"," murder "," dark "," revenge "}," "&amp;B1285:C1285&amp;" "))),"thriller",IF(OR(ISNUMBER(SEARCH({" strange "," evil "," horror "," dark "," strange"}," "&amp;B1285:C1285&amp;" "))),"horror",IF(OR(ISNUMBER(SEARCH({" food "," kitchen "," yummy "," gourmet "," dining","bbq"}," "&amp;B1285:C1285&amp;" "))),"food"))))</f>
        <v>0</v>
      </c>
      <c r="E1285" s="3">
        <v>1000</v>
      </c>
      <c r="F1285" s="4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60"/>
        <v>211</v>
      </c>
      <c r="Q1285">
        <f t="shared" si="161"/>
        <v>95.93</v>
      </c>
      <c r="R1285" t="s">
        <v>8323</v>
      </c>
      <c r="S1285" t="s">
        <v>8324</v>
      </c>
      <c r="T1285" s="13">
        <f t="shared" si="162"/>
        <v>41320.717465277776</v>
      </c>
      <c r="U1285" s="13">
        <f t="shared" si="163"/>
        <v>41344.166666666664</v>
      </c>
      <c r="V1285">
        <f t="shared" si="164"/>
        <v>2013</v>
      </c>
      <c r="W1285" t="str">
        <f t="shared" si="165"/>
        <v>rock</v>
      </c>
      <c r="X1285" t="str">
        <f t="shared" si="166"/>
        <v>ExceededGoal</v>
      </c>
      <c r="Y1285" s="12" t="b">
        <f t="shared" si="167"/>
        <v>0</v>
      </c>
    </row>
    <row r="1286" spans="1:25" ht="43.2">
      <c r="A1286">
        <v>1284</v>
      </c>
      <c r="B1286" s="1" t="s">
        <v>1285</v>
      </c>
      <c r="C1286" s="1" t="s">
        <v>5394</v>
      </c>
      <c r="D1286" s="21" t="b" cm="1">
        <f t="array" ref="D1286">IF(OR(ISNUMBER(SEARCH({" COMEDY "," fun "," laugh ","hilarious"}," "&amp;B1286:C1286&amp;" "))),"Comedy",IF(OR(ISNUMBER(SEARCH({" sad "," thriller "," crime"," murder "," dark "," revenge "}," "&amp;B1286:C1286&amp;" "))),"thriller",IF(OR(ISNUMBER(SEARCH({" strange "," evil "," horror "," dark "," strange"}," "&amp;B1286:C1286&amp;" "))),"horror",IF(OR(ISNUMBER(SEARCH({" food "," kitchen "," yummy "," gourmet "," dining","bbq"}," "&amp;B1286:C1286&amp;" "))),"food"))))</f>
        <v>0</v>
      </c>
      <c r="E1286" s="3">
        <v>2000</v>
      </c>
      <c r="F1286" s="4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60"/>
        <v>101</v>
      </c>
      <c r="Q1286">
        <f t="shared" si="161"/>
        <v>65.16</v>
      </c>
      <c r="R1286" t="s">
        <v>8315</v>
      </c>
      <c r="S1286" t="s">
        <v>8316</v>
      </c>
      <c r="T1286" s="13">
        <f t="shared" si="162"/>
        <v>42712.23474537037</v>
      </c>
      <c r="U1286" s="13">
        <f t="shared" si="163"/>
        <v>42735.707638888889</v>
      </c>
      <c r="V1286">
        <f t="shared" si="164"/>
        <v>2016</v>
      </c>
      <c r="W1286" t="str">
        <f t="shared" si="165"/>
        <v>plays</v>
      </c>
      <c r="X1286" t="str">
        <f t="shared" si="166"/>
        <v>ExceededGoal</v>
      </c>
      <c r="Y1286" s="12">
        <f t="shared" si="167"/>
        <v>65.16</v>
      </c>
    </row>
    <row r="1287" spans="1:25" ht="43.2">
      <c r="A1287">
        <v>1285</v>
      </c>
      <c r="B1287" s="1" t="s">
        <v>1286</v>
      </c>
      <c r="C1287" s="1" t="s">
        <v>5395</v>
      </c>
      <c r="D1287" s="21" t="b" cm="1">
        <f t="array" ref="D1287">IF(OR(ISNUMBER(SEARCH({" COMEDY "," fun "," laugh ","hilarious"}," "&amp;B1287:C1287&amp;" "))),"Comedy",IF(OR(ISNUMBER(SEARCH({" sad "," thriller "," crime"," murder "," dark "," revenge "}," "&amp;B1287:C1287&amp;" "))),"thriller",IF(OR(ISNUMBER(SEARCH({" strange "," evil "," horror "," dark "," strange"}," "&amp;B1287:C1287&amp;" "))),"horror",IF(OR(ISNUMBER(SEARCH({" food "," kitchen "," yummy "," gourmet "," dining","bbq"}," "&amp;B1287:C1287&amp;" "))),"food"))))</f>
        <v>0</v>
      </c>
      <c r="E1287" s="3">
        <v>2000</v>
      </c>
      <c r="F1287" s="4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60"/>
        <v>102</v>
      </c>
      <c r="Q1287">
        <f t="shared" si="161"/>
        <v>32.270000000000003</v>
      </c>
      <c r="R1287" t="s">
        <v>8315</v>
      </c>
      <c r="S1287" t="s">
        <v>8316</v>
      </c>
      <c r="T1287" s="13">
        <f t="shared" si="162"/>
        <v>42160.583043981482</v>
      </c>
      <c r="U1287" s="13">
        <f t="shared" si="163"/>
        <v>42175.583043981482</v>
      </c>
      <c r="V1287">
        <f t="shared" si="164"/>
        <v>2015</v>
      </c>
      <c r="W1287" t="str">
        <f t="shared" si="165"/>
        <v>plays</v>
      </c>
      <c r="X1287" t="str">
        <f t="shared" si="166"/>
        <v>ExceededGoal</v>
      </c>
      <c r="Y1287" s="12">
        <f t="shared" si="167"/>
        <v>32.270000000000003</v>
      </c>
    </row>
    <row r="1288" spans="1:25" ht="43.2">
      <c r="A1288">
        <v>1286</v>
      </c>
      <c r="B1288" s="1" t="s">
        <v>1287</v>
      </c>
      <c r="C1288" s="1" t="s">
        <v>5396</v>
      </c>
      <c r="D1288" s="21" t="b" cm="1">
        <f t="array" ref="D1288">IF(OR(ISNUMBER(SEARCH({" COMEDY "," fun "," laugh ","hilarious"}," "&amp;B1288:C1288&amp;" "))),"Comedy",IF(OR(ISNUMBER(SEARCH({" sad "," thriller "," crime"," murder "," dark "," revenge "}," "&amp;B1288:C1288&amp;" "))),"thriller",IF(OR(ISNUMBER(SEARCH({" strange "," evil "," horror "," dark "," strange"}," "&amp;B1288:C1288&amp;" "))),"horror",IF(OR(ISNUMBER(SEARCH({" food "," kitchen "," yummy "," gourmet "," dining","bbq"}," "&amp;B1288:C1288&amp;" "))),"food"))))</f>
        <v>0</v>
      </c>
      <c r="E1288" s="3">
        <v>1500</v>
      </c>
      <c r="F1288" s="4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60"/>
        <v>108</v>
      </c>
      <c r="Q1288">
        <f t="shared" si="161"/>
        <v>81.25</v>
      </c>
      <c r="R1288" t="s">
        <v>8315</v>
      </c>
      <c r="S1288" t="s">
        <v>8316</v>
      </c>
      <c r="T1288" s="13">
        <f t="shared" si="162"/>
        <v>42039.384571759263</v>
      </c>
      <c r="U1288" s="13">
        <f t="shared" si="163"/>
        <v>42052.583333333328</v>
      </c>
      <c r="V1288">
        <f t="shared" si="164"/>
        <v>2015</v>
      </c>
      <c r="W1288" t="str">
        <f t="shared" si="165"/>
        <v>plays</v>
      </c>
      <c r="X1288" t="str">
        <f t="shared" si="166"/>
        <v>ExceededGoal</v>
      </c>
      <c r="Y1288" s="12">
        <f t="shared" si="167"/>
        <v>81.25</v>
      </c>
    </row>
    <row r="1289" spans="1:25" ht="72">
      <c r="A1289">
        <v>1287</v>
      </c>
      <c r="B1289" s="1" t="s">
        <v>1288</v>
      </c>
      <c r="C1289" s="1" t="s">
        <v>5397</v>
      </c>
      <c r="D1289" s="21" t="b" cm="1">
        <f t="array" ref="D1289">IF(OR(ISNUMBER(SEARCH({" COMEDY "," fun "," laugh ","hilarious"}," "&amp;B1289:C1289&amp;" "))),"Comedy",IF(OR(ISNUMBER(SEARCH({" sad "," thriller "," crime"," murder "," dark "," revenge "}," "&amp;B1289:C1289&amp;" "))),"thriller",IF(OR(ISNUMBER(SEARCH({" strange "," evil "," horror "," dark "," strange"}," "&amp;B1289:C1289&amp;" "))),"horror",IF(OR(ISNUMBER(SEARCH({" food "," kitchen "," yummy "," gourmet "," dining","bbq"}," "&amp;B1289:C1289&amp;" "))),"food"))))</f>
        <v>0</v>
      </c>
      <c r="E1289" s="3">
        <v>250</v>
      </c>
      <c r="F1289" s="4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60"/>
        <v>242</v>
      </c>
      <c r="Q1289">
        <f t="shared" si="161"/>
        <v>24.2</v>
      </c>
      <c r="R1289" t="s">
        <v>8315</v>
      </c>
      <c r="S1289" t="s">
        <v>8316</v>
      </c>
      <c r="T1289" s="13">
        <f t="shared" si="162"/>
        <v>42107.621018518519</v>
      </c>
      <c r="U1289" s="13">
        <f t="shared" si="163"/>
        <v>42167.621018518519</v>
      </c>
      <c r="V1289">
        <f t="shared" si="164"/>
        <v>2015</v>
      </c>
      <c r="W1289" t="str">
        <f t="shared" si="165"/>
        <v>plays</v>
      </c>
      <c r="X1289" t="str">
        <f t="shared" si="166"/>
        <v>ExceededGoal</v>
      </c>
      <c r="Y1289" s="12">
        <f t="shared" si="167"/>
        <v>24.2</v>
      </c>
    </row>
    <row r="1290" spans="1:25" ht="43.2">
      <c r="A1290">
        <v>1288</v>
      </c>
      <c r="B1290" s="1" t="s">
        <v>1289</v>
      </c>
      <c r="C1290" s="1" t="s">
        <v>5398</v>
      </c>
      <c r="D1290" s="21" t="b" cm="1">
        <f t="array" ref="D1290">IF(OR(ISNUMBER(SEARCH({" COMEDY "," fun "," laugh ","hilarious"}," "&amp;B1290:C1290&amp;" "))),"Comedy",IF(OR(ISNUMBER(SEARCH({" sad "," thriller "," crime"," murder "," dark "," revenge "}," "&amp;B1290:C1290&amp;" "))),"thriller",IF(OR(ISNUMBER(SEARCH({" strange "," evil "," horror "," dark "," strange"}," "&amp;B1290:C1290&amp;" "))),"horror",IF(OR(ISNUMBER(SEARCH({" food "," kitchen "," yummy "," gourmet "," dining","bbq"}," "&amp;B1290:C1290&amp;" "))),"food"))))</f>
        <v>0</v>
      </c>
      <c r="E1290" s="3">
        <v>4000</v>
      </c>
      <c r="F1290" s="4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60"/>
        <v>100</v>
      </c>
      <c r="Q1290">
        <f t="shared" si="161"/>
        <v>65.87</v>
      </c>
      <c r="R1290" t="s">
        <v>8315</v>
      </c>
      <c r="S1290" t="s">
        <v>8316</v>
      </c>
      <c r="T1290" s="13">
        <f t="shared" si="162"/>
        <v>42561.154664351852</v>
      </c>
      <c r="U1290" s="13">
        <f t="shared" si="163"/>
        <v>42592.166666666672</v>
      </c>
      <c r="V1290">
        <f t="shared" si="164"/>
        <v>2016</v>
      </c>
      <c r="W1290" t="str">
        <f t="shared" si="165"/>
        <v>plays</v>
      </c>
      <c r="X1290" t="str">
        <f t="shared" si="166"/>
        <v>UnderFunded</v>
      </c>
      <c r="Y1290" s="12">
        <f t="shared" si="167"/>
        <v>65.87</v>
      </c>
    </row>
    <row r="1291" spans="1:25" ht="43.2">
      <c r="A1291">
        <v>1289</v>
      </c>
      <c r="B1291" s="1" t="s">
        <v>1290</v>
      </c>
      <c r="C1291" s="1" t="s">
        <v>5399</v>
      </c>
      <c r="D1291" s="21" t="b" cm="1">
        <f t="array" ref="D1291">IF(OR(ISNUMBER(SEARCH({" COMEDY "," fun "," laugh ","hilarious"}," "&amp;B1291:C1291&amp;" "))),"Comedy",IF(OR(ISNUMBER(SEARCH({" sad "," thriller "," crime"," murder "," dark "," revenge "}," "&amp;B1291:C1291&amp;" "))),"thriller",IF(OR(ISNUMBER(SEARCH({" strange "," evil "," horror "," dark "," strange"}," "&amp;B1291:C1291&amp;" "))),"horror",IF(OR(ISNUMBER(SEARCH({" food "," kitchen "," yummy "," gourmet "," dining","bbq"}," "&amp;B1291:C1291&amp;" "))),"food"))))</f>
        <v>0</v>
      </c>
      <c r="E1291" s="3">
        <v>1500</v>
      </c>
      <c r="F1291" s="4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60"/>
        <v>125</v>
      </c>
      <c r="Q1291">
        <f t="shared" si="161"/>
        <v>36.08</v>
      </c>
      <c r="R1291" t="s">
        <v>8315</v>
      </c>
      <c r="S1291" t="s">
        <v>8316</v>
      </c>
      <c r="T1291" s="13">
        <f t="shared" si="162"/>
        <v>42709.134780092587</v>
      </c>
      <c r="U1291" s="13">
        <f t="shared" si="163"/>
        <v>42739.134780092587</v>
      </c>
      <c r="V1291">
        <f t="shared" si="164"/>
        <v>2016</v>
      </c>
      <c r="W1291" t="str">
        <f t="shared" si="165"/>
        <v>plays</v>
      </c>
      <c r="X1291" t="str">
        <f t="shared" si="166"/>
        <v>ExceededGoal</v>
      </c>
      <c r="Y1291" s="12">
        <f t="shared" si="167"/>
        <v>36.08</v>
      </c>
    </row>
    <row r="1292" spans="1:25" ht="28.8">
      <c r="A1292">
        <v>1290</v>
      </c>
      <c r="B1292" s="1" t="s">
        <v>1291</v>
      </c>
      <c r="C1292" s="1" t="s">
        <v>5400</v>
      </c>
      <c r="D1292" s="21" t="b" cm="1">
        <f t="array" ref="D1292">IF(OR(ISNUMBER(SEARCH({" COMEDY "," fun "," laugh ","hilarious"}," "&amp;B1292:C1292&amp;" "))),"Comedy",IF(OR(ISNUMBER(SEARCH({" sad "," thriller "," crime"," murder "," dark "," revenge "}," "&amp;B1292:C1292&amp;" "))),"thriller",IF(OR(ISNUMBER(SEARCH({" strange "," evil "," horror "," dark "," strange"}," "&amp;B1292:C1292&amp;" "))),"horror",IF(OR(ISNUMBER(SEARCH({" food "," kitchen "," yummy "," gourmet "," dining","bbq"}," "&amp;B1292:C1292&amp;" "))),"food"))))</f>
        <v>0</v>
      </c>
      <c r="E1292" s="3">
        <v>3500</v>
      </c>
      <c r="F1292" s="4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60"/>
        <v>109</v>
      </c>
      <c r="Q1292">
        <f t="shared" si="161"/>
        <v>44.19</v>
      </c>
      <c r="R1292" t="s">
        <v>8315</v>
      </c>
      <c r="S1292" t="s">
        <v>8316</v>
      </c>
      <c r="T1292" s="13">
        <f t="shared" si="162"/>
        <v>42086.614942129629</v>
      </c>
      <c r="U1292" s="13">
        <f t="shared" si="163"/>
        <v>42117.290972222225</v>
      </c>
      <c r="V1292">
        <f t="shared" si="164"/>
        <v>2015</v>
      </c>
      <c r="W1292" t="str">
        <f t="shared" si="165"/>
        <v>plays</v>
      </c>
      <c r="X1292" t="str">
        <f t="shared" si="166"/>
        <v>ExceededGoal</v>
      </c>
      <c r="Y1292" s="12">
        <f t="shared" si="167"/>
        <v>44.19</v>
      </c>
    </row>
    <row r="1293" spans="1:25" ht="43.2">
      <c r="A1293">
        <v>1291</v>
      </c>
      <c r="B1293" s="1" t="s">
        <v>1292</v>
      </c>
      <c r="C1293" s="1" t="s">
        <v>5401</v>
      </c>
      <c r="D1293" s="21" t="b" cm="1">
        <f t="array" ref="D1293">IF(OR(ISNUMBER(SEARCH({" COMEDY "," fun "," laugh ","hilarious"}," "&amp;B1293:C1293&amp;" "))),"Comedy",IF(OR(ISNUMBER(SEARCH({" sad "," thriller "," crime"," murder "," dark "," revenge "}," "&amp;B1293:C1293&amp;" "))),"thriller",IF(OR(ISNUMBER(SEARCH({" strange "," evil "," horror "," dark "," strange"}," "&amp;B1293:C1293&amp;" "))),"horror",IF(OR(ISNUMBER(SEARCH({" food "," kitchen "," yummy "," gourmet "," dining","bbq"}," "&amp;B1293:C1293&amp;" "))),"food"))))</f>
        <v>0</v>
      </c>
      <c r="E1293" s="3">
        <v>3000</v>
      </c>
      <c r="F1293" s="4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60"/>
        <v>146</v>
      </c>
      <c r="Q1293">
        <f t="shared" si="161"/>
        <v>104.07</v>
      </c>
      <c r="R1293" t="s">
        <v>8315</v>
      </c>
      <c r="S1293" t="s">
        <v>8316</v>
      </c>
      <c r="T1293" s="13">
        <f t="shared" si="162"/>
        <v>42064.652673611112</v>
      </c>
      <c r="U1293" s="13">
        <f t="shared" si="163"/>
        <v>42101.291666666672</v>
      </c>
      <c r="V1293">
        <f t="shared" si="164"/>
        <v>2015</v>
      </c>
      <c r="W1293" t="str">
        <f t="shared" si="165"/>
        <v>plays</v>
      </c>
      <c r="X1293" t="str">
        <f t="shared" si="166"/>
        <v>ExceededGoal</v>
      </c>
      <c r="Y1293" s="12">
        <f t="shared" si="167"/>
        <v>104.07</v>
      </c>
    </row>
    <row r="1294" spans="1:25" ht="57.6">
      <c r="A1294">
        <v>1292</v>
      </c>
      <c r="B1294" s="1" t="s">
        <v>1293</v>
      </c>
      <c r="C1294" s="1" t="s">
        <v>5402</v>
      </c>
      <c r="D1294" s="21" t="b" cm="1">
        <f t="array" ref="D1294">IF(OR(ISNUMBER(SEARCH({" COMEDY "," fun "," laugh ","hilarious"}," "&amp;B1294:C1294&amp;" "))),"Comedy",IF(OR(ISNUMBER(SEARCH({" sad "," thriller "," crime"," murder "," dark "," revenge "}," "&amp;B1294:C1294&amp;" "))),"thriller",IF(OR(ISNUMBER(SEARCH({" strange "," evil "," horror "," dark "," strange"}," "&amp;B1294:C1294&amp;" "))),"horror",IF(OR(ISNUMBER(SEARCH({" food "," kitchen "," yummy "," gourmet "," dining","bbq"}," "&amp;B1294:C1294&amp;" "))),"food"))))</f>
        <v>0</v>
      </c>
      <c r="E1294" s="3">
        <v>1700</v>
      </c>
      <c r="F1294" s="4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60"/>
        <v>110</v>
      </c>
      <c r="Q1294">
        <f t="shared" si="161"/>
        <v>35.96</v>
      </c>
      <c r="R1294" t="s">
        <v>8315</v>
      </c>
      <c r="S1294" t="s">
        <v>8316</v>
      </c>
      <c r="T1294" s="13">
        <f t="shared" si="162"/>
        <v>42256.764212962968</v>
      </c>
      <c r="U1294" s="13">
        <f t="shared" si="163"/>
        <v>42283.957638888889</v>
      </c>
      <c r="V1294">
        <f t="shared" si="164"/>
        <v>2015</v>
      </c>
      <c r="W1294" t="str">
        <f t="shared" si="165"/>
        <v>plays</v>
      </c>
      <c r="X1294" t="str">
        <f t="shared" si="166"/>
        <v>ExceededGoal</v>
      </c>
      <c r="Y1294" s="12">
        <f t="shared" si="167"/>
        <v>35.96</v>
      </c>
    </row>
    <row r="1295" spans="1:25" ht="57.6">
      <c r="A1295">
        <v>1293</v>
      </c>
      <c r="B1295" s="1" t="s">
        <v>1294</v>
      </c>
      <c r="C1295" s="1" t="s">
        <v>5403</v>
      </c>
      <c r="D1295" s="21" t="b" cm="1">
        <f t="array" ref="D1295">IF(OR(ISNUMBER(SEARCH({" COMEDY "," fun "," laugh ","hilarious"}," "&amp;B1295:C1295&amp;" "))),"Comedy",IF(OR(ISNUMBER(SEARCH({" sad "," thriller "," crime"," murder "," dark "," revenge "}," "&amp;B1295:C1295&amp;" "))),"thriller",IF(OR(ISNUMBER(SEARCH({" strange "," evil "," horror "," dark "," strange"}," "&amp;B1295:C1295&amp;" "))),"horror",IF(OR(ISNUMBER(SEARCH({" food "," kitchen "," yummy "," gourmet "," dining","bbq"}," "&amp;B1295:C1295&amp;" "))),"food"))))</f>
        <v>0</v>
      </c>
      <c r="E1295" s="3">
        <v>15000</v>
      </c>
      <c r="F1295" s="4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60"/>
        <v>102</v>
      </c>
      <c r="Q1295">
        <f t="shared" si="161"/>
        <v>127.79</v>
      </c>
      <c r="R1295" t="s">
        <v>8315</v>
      </c>
      <c r="S1295" t="s">
        <v>8316</v>
      </c>
      <c r="T1295" s="13">
        <f t="shared" si="162"/>
        <v>42292.701053240744</v>
      </c>
      <c r="U1295" s="13">
        <f t="shared" si="163"/>
        <v>42322.742719907401</v>
      </c>
      <c r="V1295">
        <f t="shared" si="164"/>
        <v>2015</v>
      </c>
      <c r="W1295" t="str">
        <f t="shared" si="165"/>
        <v>plays</v>
      </c>
      <c r="X1295" t="str">
        <f t="shared" si="166"/>
        <v>ExceededGoal</v>
      </c>
      <c r="Y1295" s="12">
        <f t="shared" si="167"/>
        <v>127.79</v>
      </c>
    </row>
    <row r="1296" spans="1:25" ht="43.2">
      <c r="A1296">
        <v>1294</v>
      </c>
      <c r="B1296" s="1" t="s">
        <v>1295</v>
      </c>
      <c r="C1296" s="1" t="s">
        <v>5404</v>
      </c>
      <c r="D1296" s="21" t="b" cm="1">
        <f t="array" ref="D1296">IF(OR(ISNUMBER(SEARCH({" COMEDY "," fun "," laugh ","hilarious"}," "&amp;B1296:C1296&amp;" "))),"Comedy",IF(OR(ISNUMBER(SEARCH({" sad "," thriller "," crime"," murder "," dark "," revenge "}," "&amp;B1296:C1296&amp;" "))),"thriller",IF(OR(ISNUMBER(SEARCH({" strange "," evil "," horror "," dark "," strange"}," "&amp;B1296:C1296&amp;" "))),"horror",IF(OR(ISNUMBER(SEARCH({" food "," kitchen "," yummy "," gourmet "," dining","bbq"}," "&amp;B1296:C1296&amp;" "))),"food"))))</f>
        <v>0</v>
      </c>
      <c r="E1296" s="3">
        <v>500</v>
      </c>
      <c r="F1296" s="4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60"/>
        <v>122</v>
      </c>
      <c r="Q1296">
        <f t="shared" si="161"/>
        <v>27.73</v>
      </c>
      <c r="R1296" t="s">
        <v>8315</v>
      </c>
      <c r="S1296" t="s">
        <v>8316</v>
      </c>
      <c r="T1296" s="13">
        <f t="shared" si="162"/>
        <v>42278.453668981485</v>
      </c>
      <c r="U1296" s="13">
        <f t="shared" si="163"/>
        <v>42296.458333333328</v>
      </c>
      <c r="V1296">
        <f t="shared" si="164"/>
        <v>2015</v>
      </c>
      <c r="W1296" t="str">
        <f t="shared" si="165"/>
        <v>plays</v>
      </c>
      <c r="X1296" t="str">
        <f t="shared" si="166"/>
        <v>ExceededGoal</v>
      </c>
      <c r="Y1296" s="12">
        <f t="shared" si="167"/>
        <v>27.73</v>
      </c>
    </row>
    <row r="1297" spans="1:25" ht="43.2">
      <c r="A1297">
        <v>1295</v>
      </c>
      <c r="B1297" s="1" t="s">
        <v>1296</v>
      </c>
      <c r="C1297" s="1" t="s">
        <v>5405</v>
      </c>
      <c r="D1297" s="21" t="b" cm="1">
        <f t="array" ref="D1297">IF(OR(ISNUMBER(SEARCH({" COMEDY "," fun "," laugh ","hilarious"}," "&amp;B1297:C1297&amp;" "))),"Comedy",IF(OR(ISNUMBER(SEARCH({" sad "," thriller "," crime"," murder "," dark "," revenge "}," "&amp;B1297:C1297&amp;" "))),"thriller",IF(OR(ISNUMBER(SEARCH({" strange "," evil "," horror "," dark "," strange"}," "&amp;B1297:C1297&amp;" "))),"horror",IF(OR(ISNUMBER(SEARCH({" food "," kitchen "," yummy "," gourmet "," dining","bbq"}," "&amp;B1297:C1297&amp;" "))),"food"))))</f>
        <v>0</v>
      </c>
      <c r="E1297" s="3">
        <v>2500</v>
      </c>
      <c r="F1297" s="4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60"/>
        <v>102</v>
      </c>
      <c r="Q1297">
        <f t="shared" si="161"/>
        <v>39.83</v>
      </c>
      <c r="R1297" t="s">
        <v>8315</v>
      </c>
      <c r="S1297" t="s">
        <v>8316</v>
      </c>
      <c r="T1297" s="13">
        <f t="shared" si="162"/>
        <v>42184.572881944448</v>
      </c>
      <c r="U1297" s="13">
        <f t="shared" si="163"/>
        <v>42214.708333333328</v>
      </c>
      <c r="V1297">
        <f t="shared" si="164"/>
        <v>2015</v>
      </c>
      <c r="W1297" t="str">
        <f t="shared" si="165"/>
        <v>plays</v>
      </c>
      <c r="X1297" t="str">
        <f t="shared" si="166"/>
        <v>ExceededGoal</v>
      </c>
      <c r="Y1297" s="12">
        <f t="shared" si="167"/>
        <v>39.83</v>
      </c>
    </row>
    <row r="1298" spans="1:25" ht="57.6">
      <c r="A1298">
        <v>1296</v>
      </c>
      <c r="B1298" s="1" t="s">
        <v>1297</v>
      </c>
      <c r="C1298" s="1" t="s">
        <v>5406</v>
      </c>
      <c r="D1298" s="21" t="b" cm="1">
        <f t="array" ref="D1298">IF(OR(ISNUMBER(SEARCH({" COMEDY "," fun "," laugh ","hilarious"}," "&amp;B1298:C1298&amp;" "))),"Comedy",IF(OR(ISNUMBER(SEARCH({" sad "," thriller "," crime"," murder "," dark "," revenge "}," "&amp;B1298:C1298&amp;" "))),"thriller",IF(OR(ISNUMBER(SEARCH({" strange "," evil "," horror "," dark "," strange"}," "&amp;B1298:C1298&amp;" "))),"horror",IF(OR(ISNUMBER(SEARCH({" food "," kitchen "," yummy "," gourmet "," dining","bbq"}," "&amp;B1298:C1298&amp;" "))),"food"))))</f>
        <v>0</v>
      </c>
      <c r="E1298" s="3">
        <v>850</v>
      </c>
      <c r="F1298" s="4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60"/>
        <v>141</v>
      </c>
      <c r="Q1298">
        <f t="shared" si="161"/>
        <v>52.17</v>
      </c>
      <c r="R1298" t="s">
        <v>8315</v>
      </c>
      <c r="S1298" t="s">
        <v>8316</v>
      </c>
      <c r="T1298" s="13">
        <f t="shared" si="162"/>
        <v>42423.050613425927</v>
      </c>
      <c r="U1298" s="13">
        <f t="shared" si="163"/>
        <v>42443.008946759262</v>
      </c>
      <c r="V1298">
        <f t="shared" si="164"/>
        <v>2016</v>
      </c>
      <c r="W1298" t="str">
        <f t="shared" si="165"/>
        <v>plays</v>
      </c>
      <c r="X1298" t="str">
        <f t="shared" si="166"/>
        <v>ExceededGoal</v>
      </c>
      <c r="Y1298" s="12">
        <f t="shared" si="167"/>
        <v>52.17</v>
      </c>
    </row>
    <row r="1299" spans="1:25" ht="43.2">
      <c r="A1299">
        <v>1297</v>
      </c>
      <c r="B1299" s="1" t="s">
        <v>1298</v>
      </c>
      <c r="C1299" s="1" t="s">
        <v>5407</v>
      </c>
      <c r="D1299" s="21" t="b" cm="1">
        <f t="array" ref="D1299">IF(OR(ISNUMBER(SEARCH({" COMEDY "," fun "," laugh ","hilarious"}," "&amp;B1299:C1299&amp;" "))),"Comedy",IF(OR(ISNUMBER(SEARCH({" sad "," thriller "," crime"," murder "," dark "," revenge "}," "&amp;B1299:C1299&amp;" "))),"thriller",IF(OR(ISNUMBER(SEARCH({" strange "," evil "," horror "," dark "," strange"}," "&amp;B1299:C1299&amp;" "))),"horror",IF(OR(ISNUMBER(SEARCH({" food "," kitchen "," yummy "," gourmet "," dining","bbq"}," "&amp;B1299:C1299&amp;" "))),"food"))))</f>
        <v>0</v>
      </c>
      <c r="E1299" s="3">
        <v>20000</v>
      </c>
      <c r="F1299" s="4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60"/>
        <v>110</v>
      </c>
      <c r="Q1299">
        <f t="shared" si="161"/>
        <v>92.04</v>
      </c>
      <c r="R1299" t="s">
        <v>8315</v>
      </c>
      <c r="S1299" t="s">
        <v>8316</v>
      </c>
      <c r="T1299" s="13">
        <f t="shared" si="162"/>
        <v>42461.747199074074</v>
      </c>
      <c r="U1299" s="13">
        <f t="shared" si="163"/>
        <v>42491.747199074074</v>
      </c>
      <c r="V1299">
        <f t="shared" si="164"/>
        <v>2016</v>
      </c>
      <c r="W1299" t="str">
        <f t="shared" si="165"/>
        <v>plays</v>
      </c>
      <c r="X1299" t="str">
        <f t="shared" si="166"/>
        <v>ExceededGoal</v>
      </c>
      <c r="Y1299" s="12">
        <f t="shared" si="167"/>
        <v>92.04</v>
      </c>
    </row>
    <row r="1300" spans="1:25" ht="43.2">
      <c r="A1300">
        <v>1298</v>
      </c>
      <c r="B1300" s="1" t="s">
        <v>1299</v>
      </c>
      <c r="C1300" s="1" t="s">
        <v>5408</v>
      </c>
      <c r="D1300" s="21" t="b" cm="1">
        <f t="array" ref="D1300">IF(OR(ISNUMBER(SEARCH({" COMEDY "," fun "," laugh ","hilarious"}," "&amp;B1300:C1300&amp;" "))),"Comedy",IF(OR(ISNUMBER(SEARCH({" sad "," thriller "," crime"," murder "," dark "," revenge "}," "&amp;B1300:C1300&amp;" "))),"thriller",IF(OR(ISNUMBER(SEARCH({" strange "," evil "," horror "," dark "," strange"}," "&amp;B1300:C1300&amp;" "))),"horror",IF(OR(ISNUMBER(SEARCH({" food "," kitchen "," yummy "," gourmet "," dining","bbq"}," "&amp;B1300:C1300&amp;" "))),"food"))))</f>
        <v>0</v>
      </c>
      <c r="E1300" s="3">
        <v>2000</v>
      </c>
      <c r="F1300" s="4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60"/>
        <v>105</v>
      </c>
      <c r="Q1300">
        <f t="shared" si="161"/>
        <v>63.42</v>
      </c>
      <c r="R1300" t="s">
        <v>8315</v>
      </c>
      <c r="S1300" t="s">
        <v>8316</v>
      </c>
      <c r="T1300" s="13">
        <f t="shared" si="162"/>
        <v>42458.680925925932</v>
      </c>
      <c r="U1300" s="13">
        <f t="shared" si="163"/>
        <v>42488.680925925932</v>
      </c>
      <c r="V1300">
        <f t="shared" si="164"/>
        <v>2016</v>
      </c>
      <c r="W1300" t="str">
        <f t="shared" si="165"/>
        <v>plays</v>
      </c>
      <c r="X1300" t="str">
        <f t="shared" si="166"/>
        <v>ExceededGoal</v>
      </c>
      <c r="Y1300" s="12">
        <f t="shared" si="167"/>
        <v>63.42</v>
      </c>
    </row>
    <row r="1301" spans="1:25" ht="43.2">
      <c r="A1301">
        <v>1299</v>
      </c>
      <c r="B1301" s="1" t="s">
        <v>1300</v>
      </c>
      <c r="C1301" s="1" t="s">
        <v>5409</v>
      </c>
      <c r="D1301" s="21" t="b" cm="1">
        <f t="array" ref="D1301">IF(OR(ISNUMBER(SEARCH({" COMEDY "," fun "," laugh ","hilarious"}," "&amp;B1301:C1301&amp;" "))),"Comedy",IF(OR(ISNUMBER(SEARCH({" sad "," thriller "," crime"," murder "," dark "," revenge "}," "&amp;B1301:C1301&amp;" "))),"thriller",IF(OR(ISNUMBER(SEARCH({" strange "," evil "," horror "," dark "," strange"}," "&amp;B1301:C1301&amp;" "))),"horror",IF(OR(ISNUMBER(SEARCH({" food "," kitchen "," yummy "," gourmet "," dining","bbq"}," "&amp;B1301:C1301&amp;" "))),"food"))))</f>
        <v>0</v>
      </c>
      <c r="E1301" s="3">
        <v>3500</v>
      </c>
      <c r="F1301" s="4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60"/>
        <v>124</v>
      </c>
      <c r="Q1301">
        <f t="shared" si="161"/>
        <v>135.63</v>
      </c>
      <c r="R1301" t="s">
        <v>8315</v>
      </c>
      <c r="S1301" t="s">
        <v>8316</v>
      </c>
      <c r="T1301" s="13">
        <f t="shared" si="162"/>
        <v>42169.814340277779</v>
      </c>
      <c r="U1301" s="13">
        <f t="shared" si="163"/>
        <v>42199.814340277779</v>
      </c>
      <c r="V1301">
        <f t="shared" si="164"/>
        <v>2015</v>
      </c>
      <c r="W1301" t="str">
        <f t="shared" si="165"/>
        <v>plays</v>
      </c>
      <c r="X1301" t="str">
        <f t="shared" si="166"/>
        <v>ExceededGoal</v>
      </c>
      <c r="Y1301" s="12">
        <f t="shared" si="167"/>
        <v>135.63</v>
      </c>
    </row>
    <row r="1302" spans="1:25" ht="43.2">
      <c r="A1302">
        <v>1300</v>
      </c>
      <c r="B1302" s="1" t="s">
        <v>1301</v>
      </c>
      <c r="C1302" s="1" t="s">
        <v>5410</v>
      </c>
      <c r="D1302" s="21" t="b" cm="1">
        <f t="array" ref="D1302">IF(OR(ISNUMBER(SEARCH({" COMEDY "," fun "," laugh ","hilarious"}," "&amp;B1302:C1302&amp;" "))),"Comedy",IF(OR(ISNUMBER(SEARCH({" sad "," thriller "," crime"," murder "," dark "," revenge "}," "&amp;B1302:C1302&amp;" "))),"thriller",IF(OR(ISNUMBER(SEARCH({" strange "," evil "," horror "," dark "," strange"}," "&amp;B1302:C1302&amp;" "))),"horror",IF(OR(ISNUMBER(SEARCH({" food "," kitchen "," yummy "," gourmet "," dining","bbq"}," "&amp;B1302:C1302&amp;" "))),"food"))))</f>
        <v>0</v>
      </c>
      <c r="E1302" s="3">
        <v>3000</v>
      </c>
      <c r="F1302" s="4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60"/>
        <v>135</v>
      </c>
      <c r="Q1302">
        <f t="shared" si="161"/>
        <v>168.75</v>
      </c>
      <c r="R1302" t="s">
        <v>8315</v>
      </c>
      <c r="S1302" t="s">
        <v>8316</v>
      </c>
      <c r="T1302" s="13">
        <f t="shared" si="162"/>
        <v>42483.675208333334</v>
      </c>
      <c r="U1302" s="13">
        <f t="shared" si="163"/>
        <v>42522.789583333331</v>
      </c>
      <c r="V1302">
        <f t="shared" si="164"/>
        <v>2016</v>
      </c>
      <c r="W1302" t="str">
        <f t="shared" si="165"/>
        <v>plays</v>
      </c>
      <c r="X1302" t="str">
        <f t="shared" si="166"/>
        <v>ExceededGoal</v>
      </c>
      <c r="Y1302" s="12">
        <f t="shared" si="167"/>
        <v>168.75</v>
      </c>
    </row>
    <row r="1303" spans="1:25" ht="43.2">
      <c r="A1303">
        <v>1301</v>
      </c>
      <c r="B1303" s="1" t="s">
        <v>1302</v>
      </c>
      <c r="C1303" s="1" t="s">
        <v>5411</v>
      </c>
      <c r="D1303" s="21" t="b" cm="1">
        <f t="array" ref="D1303">IF(OR(ISNUMBER(SEARCH({" COMEDY "," fun "," laugh ","hilarious"}," "&amp;B1303:C1303&amp;" "))),"Comedy",IF(OR(ISNUMBER(SEARCH({" sad "," thriller "," crime"," murder "," dark "," revenge "}," "&amp;B1303:C1303&amp;" "))),"thriller",IF(OR(ISNUMBER(SEARCH({" strange "," evil "," horror "," dark "," strange"}," "&amp;B1303:C1303&amp;" "))),"horror",IF(OR(ISNUMBER(SEARCH({" food "," kitchen "," yummy "," gourmet "," dining","bbq"}," "&amp;B1303:C1303&amp;" "))),"food"))))</f>
        <v>0</v>
      </c>
      <c r="E1303" s="3">
        <v>2000</v>
      </c>
      <c r="F1303" s="4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60"/>
        <v>103</v>
      </c>
      <c r="Q1303">
        <f t="shared" si="161"/>
        <v>70.86</v>
      </c>
      <c r="R1303" t="s">
        <v>8315</v>
      </c>
      <c r="S1303" t="s">
        <v>8316</v>
      </c>
      <c r="T1303" s="13">
        <f t="shared" si="162"/>
        <v>42195.749745370369</v>
      </c>
      <c r="U1303" s="13">
        <f t="shared" si="163"/>
        <v>42206.125</v>
      </c>
      <c r="V1303">
        <f t="shared" si="164"/>
        <v>2015</v>
      </c>
      <c r="W1303" t="str">
        <f t="shared" si="165"/>
        <v>plays</v>
      </c>
      <c r="X1303" t="str">
        <f t="shared" si="166"/>
        <v>ExceededGoal</v>
      </c>
      <c r="Y1303" s="12">
        <f t="shared" si="167"/>
        <v>70.86</v>
      </c>
    </row>
    <row r="1304" spans="1:25" ht="43.2">
      <c r="A1304">
        <v>1302</v>
      </c>
      <c r="B1304" s="1" t="s">
        <v>1303</v>
      </c>
      <c r="C1304" s="1" t="s">
        <v>5412</v>
      </c>
      <c r="D1304" s="21" t="b" cm="1">
        <f t="array" ref="D1304">IF(OR(ISNUMBER(SEARCH({" COMEDY "," fun "," laugh ","hilarious"}," "&amp;B1304:C1304&amp;" "))),"Comedy",IF(OR(ISNUMBER(SEARCH({" sad "," thriller "," crime"," murder "," dark "," revenge "}," "&amp;B1304:C1304&amp;" "))),"thriller",IF(OR(ISNUMBER(SEARCH({" strange "," evil "," horror "," dark "," strange"}," "&amp;B1304:C1304&amp;" "))),"horror",IF(OR(ISNUMBER(SEARCH({" food "," kitchen "," yummy "," gourmet "," dining","bbq"}," "&amp;B1304:C1304&amp;" "))),"food"))))</f>
        <v>0</v>
      </c>
      <c r="E1304" s="3">
        <v>2500</v>
      </c>
      <c r="F1304" s="4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60"/>
        <v>100</v>
      </c>
      <c r="Q1304">
        <f t="shared" si="161"/>
        <v>50</v>
      </c>
      <c r="R1304" t="s">
        <v>8315</v>
      </c>
      <c r="S1304" t="s">
        <v>8316</v>
      </c>
      <c r="T1304" s="13">
        <f t="shared" si="162"/>
        <v>42675.057997685188</v>
      </c>
      <c r="U1304" s="13">
        <f t="shared" si="163"/>
        <v>42705.099664351852</v>
      </c>
      <c r="V1304">
        <f t="shared" si="164"/>
        <v>2016</v>
      </c>
      <c r="W1304" t="str">
        <f t="shared" si="165"/>
        <v>plays</v>
      </c>
      <c r="X1304" t="str">
        <f t="shared" si="166"/>
        <v>UnderFunded</v>
      </c>
      <c r="Y1304" s="12">
        <f t="shared" si="167"/>
        <v>50</v>
      </c>
    </row>
    <row r="1305" spans="1:25" ht="28.8">
      <c r="A1305">
        <v>1303</v>
      </c>
      <c r="B1305" s="1" t="s">
        <v>1304</v>
      </c>
      <c r="C1305" s="1" t="s">
        <v>5413</v>
      </c>
      <c r="D1305" s="21" t="b" cm="1">
        <f t="array" ref="D1305">IF(OR(ISNUMBER(SEARCH({" COMEDY "," fun "," laugh ","hilarious"}," "&amp;B1305:C1305&amp;" "))),"Comedy",IF(OR(ISNUMBER(SEARCH({" sad "," thriller "," crime"," murder "," dark "," revenge "}," "&amp;B1305:C1305&amp;" "))),"thriller",IF(OR(ISNUMBER(SEARCH({" strange "," evil "," horror "," dark "," strange"}," "&amp;B1305:C1305&amp;" "))),"horror",IF(OR(ISNUMBER(SEARCH({" food "," kitchen "," yummy "," gourmet "," dining","bbq"}," "&amp;B1305:C1305&amp;" "))),"food"))))</f>
        <v>0</v>
      </c>
      <c r="E1305" s="3">
        <v>3500</v>
      </c>
      <c r="F1305" s="4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60"/>
        <v>130</v>
      </c>
      <c r="Q1305">
        <f t="shared" si="161"/>
        <v>42.21</v>
      </c>
      <c r="R1305" t="s">
        <v>8315</v>
      </c>
      <c r="S1305" t="s">
        <v>8316</v>
      </c>
      <c r="T1305" s="13">
        <f t="shared" si="162"/>
        <v>42566.441203703704</v>
      </c>
      <c r="U1305" s="13">
        <f t="shared" si="163"/>
        <v>42582.458333333328</v>
      </c>
      <c r="V1305">
        <f t="shared" si="164"/>
        <v>2016</v>
      </c>
      <c r="W1305" t="str">
        <f t="shared" si="165"/>
        <v>plays</v>
      </c>
      <c r="X1305" t="str">
        <f t="shared" si="166"/>
        <v>ExceededGoal</v>
      </c>
      <c r="Y1305" s="12">
        <f t="shared" si="167"/>
        <v>42.21</v>
      </c>
    </row>
    <row r="1306" spans="1:25" ht="43.2" hidden="1">
      <c r="A1306">
        <v>1304</v>
      </c>
      <c r="B1306" s="1" t="s">
        <v>1305</v>
      </c>
      <c r="C1306" s="1" t="s">
        <v>5414</v>
      </c>
      <c r="D1306" s="21" t="b" cm="1">
        <f t="array" ref="D1306">IF(OR(ISNUMBER(SEARCH({" COMEDY "," fun "," laugh ","hilarious"}," "&amp;B1306:C1306&amp;" "))),"Comedy",IF(OR(ISNUMBER(SEARCH({" sad "," thriller "," crime"," murder "," dark "," revenge "}," "&amp;B1306:C1306&amp;" "))),"thriller",IF(OR(ISNUMBER(SEARCH({" strange "," evil "," horror "," dark "," strange"}," "&amp;B1306:C1306&amp;" "))),"horror",IF(OR(ISNUMBER(SEARCH({" food "," kitchen "," yummy "," gourmet "," dining","bbq"}," "&amp;B1306:C1306&amp;" "))),"food"))))</f>
        <v>0</v>
      </c>
      <c r="E1306" s="3">
        <v>40000</v>
      </c>
      <c r="F1306" s="4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60"/>
        <v>40</v>
      </c>
      <c r="Q1306">
        <f t="shared" si="161"/>
        <v>152.41</v>
      </c>
      <c r="R1306" t="s">
        <v>8317</v>
      </c>
      <c r="S1306" t="s">
        <v>8319</v>
      </c>
      <c r="T1306" s="13">
        <f t="shared" si="162"/>
        <v>42747.194502314815</v>
      </c>
      <c r="U1306" s="13">
        <f t="shared" si="163"/>
        <v>42807.152835648143</v>
      </c>
      <c r="V1306">
        <f t="shared" si="164"/>
        <v>2017</v>
      </c>
      <c r="W1306" t="str">
        <f t="shared" si="165"/>
        <v>wearables</v>
      </c>
      <c r="X1306" t="str">
        <f t="shared" si="166"/>
        <v>UnderFunded</v>
      </c>
      <c r="Y1306" s="12" t="b">
        <f t="shared" si="167"/>
        <v>0</v>
      </c>
    </row>
    <row r="1307" spans="1:25" ht="43.2" hidden="1">
      <c r="A1307">
        <v>1305</v>
      </c>
      <c r="B1307" s="1" t="s">
        <v>1306</v>
      </c>
      <c r="C1307" s="1" t="s">
        <v>5415</v>
      </c>
      <c r="D1307" s="21" t="b" cm="1">
        <f t="array" ref="D1307">IF(OR(ISNUMBER(SEARCH({" COMEDY "," fun "," laugh ","hilarious"}," "&amp;B1307:C1307&amp;" "))),"Comedy",IF(OR(ISNUMBER(SEARCH({" sad "," thriller "," crime"," murder "," dark "," revenge "}," "&amp;B1307:C1307&amp;" "))),"thriller",IF(OR(ISNUMBER(SEARCH({" strange "," evil "," horror "," dark "," strange"}," "&amp;B1307:C1307&amp;" "))),"horror",IF(OR(ISNUMBER(SEARCH({" food "," kitchen "," yummy "," gourmet "," dining","bbq"}," "&amp;B1307:C1307&amp;" "))),"food"))))</f>
        <v>0</v>
      </c>
      <c r="E1307" s="3">
        <v>30000</v>
      </c>
      <c r="F1307" s="4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60"/>
        <v>26</v>
      </c>
      <c r="Q1307">
        <f t="shared" si="161"/>
        <v>90.62</v>
      </c>
      <c r="R1307" t="s">
        <v>8317</v>
      </c>
      <c r="S1307" t="s">
        <v>8319</v>
      </c>
      <c r="T1307" s="13">
        <f t="shared" si="162"/>
        <v>42543.665601851855</v>
      </c>
      <c r="U1307" s="13">
        <f t="shared" si="163"/>
        <v>42572.729166666672</v>
      </c>
      <c r="V1307">
        <f t="shared" si="164"/>
        <v>2016</v>
      </c>
      <c r="W1307" t="str">
        <f t="shared" si="165"/>
        <v>wearables</v>
      </c>
      <c r="X1307" t="str">
        <f t="shared" si="166"/>
        <v>UnderFunded</v>
      </c>
      <c r="Y1307" s="12" t="b">
        <f t="shared" si="167"/>
        <v>0</v>
      </c>
    </row>
    <row r="1308" spans="1:25" ht="57.6" hidden="1">
      <c r="A1308">
        <v>1306</v>
      </c>
      <c r="B1308" s="1" t="s">
        <v>1307</v>
      </c>
      <c r="C1308" s="1" t="s">
        <v>5416</v>
      </c>
      <c r="D1308" s="21" t="b" cm="1">
        <f t="array" ref="D1308">IF(OR(ISNUMBER(SEARCH({" COMEDY "," fun "," laugh ","hilarious"}," "&amp;B1308:C1308&amp;" "))),"Comedy",IF(OR(ISNUMBER(SEARCH({" sad "," thriller "," crime"," murder "," dark "," revenge "}," "&amp;B1308:C1308&amp;" "))),"thriller",IF(OR(ISNUMBER(SEARCH({" strange "," evil "," horror "," dark "," strange"}," "&amp;B1308:C1308&amp;" "))),"horror",IF(OR(ISNUMBER(SEARCH({" food "," kitchen "," yummy "," gourmet "," dining","bbq"}," "&amp;B1308:C1308&amp;" "))),"food"))))</f>
        <v>0</v>
      </c>
      <c r="E1308" s="3">
        <v>110000</v>
      </c>
      <c r="F1308" s="4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60"/>
        <v>65</v>
      </c>
      <c r="Q1308">
        <f t="shared" si="161"/>
        <v>201.6</v>
      </c>
      <c r="R1308" t="s">
        <v>8317</v>
      </c>
      <c r="S1308" t="s">
        <v>8319</v>
      </c>
      <c r="T1308" s="13">
        <f t="shared" si="162"/>
        <v>41947.457569444443</v>
      </c>
      <c r="U1308" s="13">
        <f t="shared" si="163"/>
        <v>41977.457569444443</v>
      </c>
      <c r="V1308">
        <f t="shared" si="164"/>
        <v>2014</v>
      </c>
      <c r="W1308" t="str">
        <f t="shared" si="165"/>
        <v>wearables</v>
      </c>
      <c r="X1308" t="str">
        <f t="shared" si="166"/>
        <v>UnderFunded</v>
      </c>
      <c r="Y1308" s="12" t="b">
        <f t="shared" si="167"/>
        <v>0</v>
      </c>
    </row>
    <row r="1309" spans="1:25" ht="28.8" hidden="1">
      <c r="A1309">
        <v>1307</v>
      </c>
      <c r="B1309" s="1" t="s">
        <v>1308</v>
      </c>
      <c r="C1309" s="1" t="s">
        <v>5417</v>
      </c>
      <c r="D1309" s="21" t="b" cm="1">
        <f t="array" ref="D1309">IF(OR(ISNUMBER(SEARCH({" COMEDY "," fun "," laugh ","hilarious"}," "&amp;B1309:C1309&amp;" "))),"Comedy",IF(OR(ISNUMBER(SEARCH({" sad "," thriller "," crime"," murder "," dark "," revenge "}," "&amp;B1309:C1309&amp;" "))),"thriller",IF(OR(ISNUMBER(SEARCH({" strange "," evil "," horror "," dark "," strange"}," "&amp;B1309:C1309&amp;" "))),"horror",IF(OR(ISNUMBER(SEARCH({" food "," kitchen "," yummy "," gourmet "," dining","bbq"}," "&amp;B1309:C1309&amp;" "))),"food"))))</f>
        <v>0</v>
      </c>
      <c r="E1309" s="3">
        <v>50000</v>
      </c>
      <c r="F1309" s="4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60"/>
        <v>12</v>
      </c>
      <c r="Q1309">
        <f t="shared" si="161"/>
        <v>127.93</v>
      </c>
      <c r="R1309" t="s">
        <v>8317</v>
      </c>
      <c r="S1309" t="s">
        <v>8319</v>
      </c>
      <c r="T1309" s="13">
        <f t="shared" si="162"/>
        <v>42387.503229166665</v>
      </c>
      <c r="U1309" s="13">
        <f t="shared" si="163"/>
        <v>42417.503229166665</v>
      </c>
      <c r="V1309">
        <f t="shared" si="164"/>
        <v>2016</v>
      </c>
      <c r="W1309" t="str">
        <f t="shared" si="165"/>
        <v>wearables</v>
      </c>
      <c r="X1309" t="str">
        <f t="shared" si="166"/>
        <v>UnderFunded</v>
      </c>
      <c r="Y1309" s="12" t="b">
        <f t="shared" si="167"/>
        <v>0</v>
      </c>
    </row>
    <row r="1310" spans="1:25" ht="28.8" hidden="1">
      <c r="A1310">
        <v>1308</v>
      </c>
      <c r="B1310" s="1" t="s">
        <v>1309</v>
      </c>
      <c r="C1310" s="1" t="s">
        <v>5418</v>
      </c>
      <c r="D1310" s="21" t="b" cm="1">
        <f t="array" ref="D1310">IF(OR(ISNUMBER(SEARCH({" COMEDY "," fun "," laugh ","hilarious"}," "&amp;B1310:C1310&amp;" "))),"Comedy",IF(OR(ISNUMBER(SEARCH({" sad "," thriller "," crime"," murder "," dark "," revenge "}," "&amp;B1310:C1310&amp;" "))),"thriller",IF(OR(ISNUMBER(SEARCH({" strange "," evil "," horror "," dark "," strange"}," "&amp;B1310:C1310&amp;" "))),"horror",IF(OR(ISNUMBER(SEARCH({" food "," kitchen "," yummy "," gourmet "," dining","bbq"}," "&amp;B1310:C1310&amp;" "))),"food"))))</f>
        <v>0</v>
      </c>
      <c r="E1310" s="3">
        <v>10000</v>
      </c>
      <c r="F1310" s="4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60"/>
        <v>11</v>
      </c>
      <c r="Q1310">
        <f t="shared" si="161"/>
        <v>29.89</v>
      </c>
      <c r="R1310" t="s">
        <v>8317</v>
      </c>
      <c r="S1310" t="s">
        <v>8319</v>
      </c>
      <c r="T1310" s="13">
        <f t="shared" si="162"/>
        <v>42611.613564814819</v>
      </c>
      <c r="U1310" s="13">
        <f t="shared" si="163"/>
        <v>42651.613564814819</v>
      </c>
      <c r="V1310">
        <f t="shared" si="164"/>
        <v>2016</v>
      </c>
      <c r="W1310" t="str">
        <f t="shared" si="165"/>
        <v>wearables</v>
      </c>
      <c r="X1310" t="str">
        <f t="shared" si="166"/>
        <v>UnderFunded</v>
      </c>
      <c r="Y1310" s="12" t="b">
        <f t="shared" si="167"/>
        <v>0</v>
      </c>
    </row>
    <row r="1311" spans="1:25" ht="43.2" hidden="1">
      <c r="A1311">
        <v>1309</v>
      </c>
      <c r="B1311" s="1" t="s">
        <v>1310</v>
      </c>
      <c r="C1311" s="1" t="s">
        <v>5419</v>
      </c>
      <c r="D1311" s="21" t="str" cm="1">
        <f t="array" ref="D1311">IF(OR(ISNUMBER(SEARCH({" COMEDY "," fun "," laugh ","hilarious"}," "&amp;B1311:C1311&amp;" "))),"Comedy",IF(OR(ISNUMBER(SEARCH({" sad "," thriller "," crime"," murder "," dark "," revenge "}," "&amp;B1311:C1311&amp;" "))),"thriller",IF(OR(ISNUMBER(SEARCH({" strange "," evil "," horror "," dark "," strange"}," "&amp;B1311:C1311&amp;" "))),"horror",IF(OR(ISNUMBER(SEARCH({" food "," kitchen "," yummy "," gourmet "," dining","bbq"}," "&amp;B1311:C1311&amp;" "))),"food"))))</f>
        <v>Comedy</v>
      </c>
      <c r="E1311" s="3">
        <v>11500</v>
      </c>
      <c r="F1311" s="4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60"/>
        <v>112</v>
      </c>
      <c r="Q1311">
        <f t="shared" si="161"/>
        <v>367.97</v>
      </c>
      <c r="R1311" t="s">
        <v>8317</v>
      </c>
      <c r="S1311" t="s">
        <v>8319</v>
      </c>
      <c r="T1311" s="13">
        <f t="shared" si="162"/>
        <v>42257.882731481484</v>
      </c>
      <c r="U1311" s="13">
        <f t="shared" si="163"/>
        <v>42292.882731481484</v>
      </c>
      <c r="V1311">
        <f t="shared" si="164"/>
        <v>2015</v>
      </c>
      <c r="W1311" t="str">
        <f t="shared" si="165"/>
        <v>wearables</v>
      </c>
      <c r="X1311" t="str">
        <f t="shared" si="166"/>
        <v>ExceededGoal</v>
      </c>
      <c r="Y1311" s="12" t="b">
        <f t="shared" si="167"/>
        <v>0</v>
      </c>
    </row>
    <row r="1312" spans="1:25" ht="43.2" hidden="1">
      <c r="A1312">
        <v>1310</v>
      </c>
      <c r="B1312" s="1" t="s">
        <v>1311</v>
      </c>
      <c r="C1312" s="1" t="s">
        <v>5420</v>
      </c>
      <c r="D1312" s="21" t="b" cm="1">
        <f t="array" ref="D1312">IF(OR(ISNUMBER(SEARCH({" COMEDY "," fun "," laugh ","hilarious"}," "&amp;B1312:C1312&amp;" "))),"Comedy",IF(OR(ISNUMBER(SEARCH({" sad "," thriller "," crime"," murder "," dark "," revenge "}," "&amp;B1312:C1312&amp;" "))),"thriller",IF(OR(ISNUMBER(SEARCH({" strange "," evil "," horror "," dark "," strange"}," "&amp;B1312:C1312&amp;" "))),"horror",IF(OR(ISNUMBER(SEARCH({" food "," kitchen "," yummy "," gourmet "," dining","bbq"}," "&amp;B1312:C1312&amp;" "))),"food"))))</f>
        <v>0</v>
      </c>
      <c r="E1312" s="3">
        <v>20000</v>
      </c>
      <c r="F1312" s="4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60"/>
        <v>16</v>
      </c>
      <c r="Q1312">
        <f t="shared" si="161"/>
        <v>129.16999999999999</v>
      </c>
      <c r="R1312" t="s">
        <v>8317</v>
      </c>
      <c r="S1312" t="s">
        <v>8319</v>
      </c>
      <c r="T1312" s="13">
        <f t="shared" si="162"/>
        <v>42556.667245370365</v>
      </c>
      <c r="U1312" s="13">
        <f t="shared" si="163"/>
        <v>42601.667245370365</v>
      </c>
      <c r="V1312">
        <f t="shared" si="164"/>
        <v>2016</v>
      </c>
      <c r="W1312" t="str">
        <f t="shared" si="165"/>
        <v>wearables</v>
      </c>
      <c r="X1312" t="str">
        <f t="shared" si="166"/>
        <v>UnderFunded</v>
      </c>
      <c r="Y1312" s="12" t="b">
        <f t="shared" si="167"/>
        <v>0</v>
      </c>
    </row>
    <row r="1313" spans="1:25" ht="57.6" hidden="1">
      <c r="A1313">
        <v>1311</v>
      </c>
      <c r="B1313" s="1" t="s">
        <v>1312</v>
      </c>
      <c r="C1313" s="1" t="s">
        <v>5421</v>
      </c>
      <c r="D1313" s="21" t="b" cm="1">
        <f t="array" ref="D1313">IF(OR(ISNUMBER(SEARCH({" COMEDY "," fun "," laugh ","hilarious"}," "&amp;B1313:C1313&amp;" "))),"Comedy",IF(OR(ISNUMBER(SEARCH({" sad "," thriller "," crime"," murder "," dark "," revenge "}," "&amp;B1313:C1313&amp;" "))),"thriller",IF(OR(ISNUMBER(SEARCH({" strange "," evil "," horror "," dark "," strange"}," "&amp;B1313:C1313&amp;" "))),"horror",IF(OR(ISNUMBER(SEARCH({" food "," kitchen "," yummy "," gourmet "," dining","bbq"}," "&amp;B1313:C1313&amp;" "))),"food"))))</f>
        <v>0</v>
      </c>
      <c r="E1313" s="3">
        <v>250000</v>
      </c>
      <c r="F1313" s="4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60"/>
        <v>32</v>
      </c>
      <c r="Q1313">
        <f t="shared" si="161"/>
        <v>800.7</v>
      </c>
      <c r="R1313" t="s">
        <v>8317</v>
      </c>
      <c r="S1313" t="s">
        <v>8319</v>
      </c>
      <c r="T1313" s="13">
        <f t="shared" si="162"/>
        <v>42669.802303240736</v>
      </c>
      <c r="U1313" s="13">
        <f t="shared" si="163"/>
        <v>42704.843969907408</v>
      </c>
      <c r="V1313">
        <f t="shared" si="164"/>
        <v>2016</v>
      </c>
      <c r="W1313" t="str">
        <f t="shared" si="165"/>
        <v>wearables</v>
      </c>
      <c r="X1313" t="str">
        <f t="shared" si="166"/>
        <v>UnderFunded</v>
      </c>
      <c r="Y1313" s="12" t="b">
        <f t="shared" si="167"/>
        <v>0</v>
      </c>
    </row>
    <row r="1314" spans="1:25" ht="43.2" hidden="1">
      <c r="A1314">
        <v>1312</v>
      </c>
      <c r="B1314" s="1" t="s">
        <v>1313</v>
      </c>
      <c r="C1314" s="1" t="s">
        <v>5422</v>
      </c>
      <c r="D1314" s="21" t="b" cm="1">
        <f t="array" ref="D1314">IF(OR(ISNUMBER(SEARCH({" COMEDY "," fun "," laugh ","hilarious"}," "&amp;B1314:C1314&amp;" "))),"Comedy",IF(OR(ISNUMBER(SEARCH({" sad "," thriller "," crime"," murder "," dark "," revenge "}," "&amp;B1314:C1314&amp;" "))),"thriller",IF(OR(ISNUMBER(SEARCH({" strange "," evil "," horror "," dark "," strange"}," "&amp;B1314:C1314&amp;" "))),"horror",IF(OR(ISNUMBER(SEARCH({" food "," kitchen "," yummy "," gourmet "," dining","bbq"}," "&amp;B1314:C1314&amp;" "))),"food"))))</f>
        <v>0</v>
      </c>
      <c r="E1314" s="3">
        <v>4600</v>
      </c>
      <c r="F1314" s="4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60"/>
        <v>1</v>
      </c>
      <c r="Q1314">
        <f t="shared" si="161"/>
        <v>28</v>
      </c>
      <c r="R1314" t="s">
        <v>8317</v>
      </c>
      <c r="S1314" t="s">
        <v>8319</v>
      </c>
      <c r="T1314" s="13">
        <f t="shared" si="162"/>
        <v>42082.702800925923</v>
      </c>
      <c r="U1314" s="13">
        <f t="shared" si="163"/>
        <v>42112.702800925923</v>
      </c>
      <c r="V1314">
        <f t="shared" si="164"/>
        <v>2015</v>
      </c>
      <c r="W1314" t="str">
        <f t="shared" si="165"/>
        <v>wearables</v>
      </c>
      <c r="X1314" t="str">
        <f t="shared" si="166"/>
        <v>UnderFunded</v>
      </c>
      <c r="Y1314" s="12" t="b">
        <f t="shared" si="167"/>
        <v>0</v>
      </c>
    </row>
    <row r="1315" spans="1:25" ht="43.2" hidden="1">
      <c r="A1315">
        <v>1313</v>
      </c>
      <c r="B1315" s="1" t="s">
        <v>1314</v>
      </c>
      <c r="C1315" s="1" t="s">
        <v>5423</v>
      </c>
      <c r="D1315" s="21" t="b" cm="1">
        <f t="array" ref="D1315">IF(OR(ISNUMBER(SEARCH({" COMEDY "," fun "," laugh ","hilarious"}," "&amp;B1315:C1315&amp;" "))),"Comedy",IF(OR(ISNUMBER(SEARCH({" sad "," thriller "," crime"," murder "," dark "," revenge "}," "&amp;B1315:C1315&amp;" "))),"thriller",IF(OR(ISNUMBER(SEARCH({" strange "," evil "," horror "," dark "," strange"}," "&amp;B1315:C1315&amp;" "))),"horror",IF(OR(ISNUMBER(SEARCH({" food "," kitchen "," yummy "," gourmet "," dining","bbq"}," "&amp;B1315:C1315&amp;" "))),"food"))))</f>
        <v>0</v>
      </c>
      <c r="E1315" s="3">
        <v>40000</v>
      </c>
      <c r="F1315" s="4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60"/>
        <v>31</v>
      </c>
      <c r="Q1315">
        <f t="shared" si="161"/>
        <v>102.02</v>
      </c>
      <c r="R1315" t="s">
        <v>8317</v>
      </c>
      <c r="S1315" t="s">
        <v>8319</v>
      </c>
      <c r="T1315" s="13">
        <f t="shared" si="162"/>
        <v>42402.709652777776</v>
      </c>
      <c r="U1315" s="13">
        <f t="shared" si="163"/>
        <v>42432.709652777776</v>
      </c>
      <c r="V1315">
        <f t="shared" si="164"/>
        <v>2016</v>
      </c>
      <c r="W1315" t="str">
        <f t="shared" si="165"/>
        <v>wearables</v>
      </c>
      <c r="X1315" t="str">
        <f t="shared" si="166"/>
        <v>UnderFunded</v>
      </c>
      <c r="Y1315" s="12" t="b">
        <f t="shared" si="167"/>
        <v>0</v>
      </c>
    </row>
    <row r="1316" spans="1:25" ht="43.2" hidden="1">
      <c r="A1316">
        <v>1314</v>
      </c>
      <c r="B1316" s="1" t="s">
        <v>1315</v>
      </c>
      <c r="C1316" s="1" t="s">
        <v>5424</v>
      </c>
      <c r="D1316" s="21" t="b" cm="1">
        <f t="array" ref="D1316">IF(OR(ISNUMBER(SEARCH({" COMEDY "," fun "," laugh ","hilarious"}," "&amp;B1316:C1316&amp;" "))),"Comedy",IF(OR(ISNUMBER(SEARCH({" sad "," thriller "," crime"," murder "," dark "," revenge "}," "&amp;B1316:C1316&amp;" "))),"thriller",IF(OR(ISNUMBER(SEARCH({" strange "," evil "," horror "," dark "," strange"}," "&amp;B1316:C1316&amp;" "))),"horror",IF(OR(ISNUMBER(SEARCH({" food "," kitchen "," yummy "," gourmet "," dining","bbq"}," "&amp;B1316:C1316&amp;" "))),"food"))))</f>
        <v>0</v>
      </c>
      <c r="E1316" s="3">
        <v>180000</v>
      </c>
      <c r="F1316" s="4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60"/>
        <v>1</v>
      </c>
      <c r="Q1316">
        <f t="shared" si="161"/>
        <v>184.36</v>
      </c>
      <c r="R1316" t="s">
        <v>8317</v>
      </c>
      <c r="S1316" t="s">
        <v>8319</v>
      </c>
      <c r="T1316" s="13">
        <f t="shared" si="162"/>
        <v>42604.669675925921</v>
      </c>
      <c r="U1316" s="13">
        <f t="shared" si="163"/>
        <v>42664.669675925921</v>
      </c>
      <c r="V1316">
        <f t="shared" si="164"/>
        <v>2016</v>
      </c>
      <c r="W1316" t="str">
        <f t="shared" si="165"/>
        <v>wearables</v>
      </c>
      <c r="X1316" t="str">
        <f t="shared" si="166"/>
        <v>UnderFunded</v>
      </c>
      <c r="Y1316" s="12" t="b">
        <f t="shared" si="167"/>
        <v>0</v>
      </c>
    </row>
    <row r="1317" spans="1:25" ht="28.8" hidden="1">
      <c r="A1317">
        <v>1315</v>
      </c>
      <c r="B1317" s="1" t="s">
        <v>1316</v>
      </c>
      <c r="C1317" s="1" t="s">
        <v>5425</v>
      </c>
      <c r="D1317" s="21" t="b" cm="1">
        <f t="array" ref="D1317">IF(OR(ISNUMBER(SEARCH({" COMEDY "," fun "," laugh ","hilarious"}," "&amp;B1317:C1317&amp;" "))),"Comedy",IF(OR(ISNUMBER(SEARCH({" sad "," thriller "," crime"," murder "," dark "," revenge "}," "&amp;B1317:C1317&amp;" "))),"thriller",IF(OR(ISNUMBER(SEARCH({" strange "," evil "," horror "," dark "," strange"}," "&amp;B1317:C1317&amp;" "))),"horror",IF(OR(ISNUMBER(SEARCH({" food "," kitchen "," yummy "," gourmet "," dining","bbq"}," "&amp;B1317:C1317&amp;" "))),"food"))))</f>
        <v>0</v>
      </c>
      <c r="E1317" s="3">
        <v>100000</v>
      </c>
      <c r="F1317" s="4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60"/>
        <v>40</v>
      </c>
      <c r="Q1317">
        <f t="shared" si="161"/>
        <v>162.91999999999999</v>
      </c>
      <c r="R1317" t="s">
        <v>8317</v>
      </c>
      <c r="S1317" t="s">
        <v>8319</v>
      </c>
      <c r="T1317" s="13">
        <f t="shared" si="162"/>
        <v>42278.498240740737</v>
      </c>
      <c r="U1317" s="13">
        <f t="shared" si="163"/>
        <v>42314.041666666672</v>
      </c>
      <c r="V1317">
        <f t="shared" si="164"/>
        <v>2015</v>
      </c>
      <c r="W1317" t="str">
        <f t="shared" si="165"/>
        <v>wearables</v>
      </c>
      <c r="X1317" t="str">
        <f t="shared" si="166"/>
        <v>UnderFunded</v>
      </c>
      <c r="Y1317" s="12" t="b">
        <f t="shared" si="167"/>
        <v>0</v>
      </c>
    </row>
    <row r="1318" spans="1:25" ht="43.2" hidden="1">
      <c r="A1318">
        <v>1316</v>
      </c>
      <c r="B1318" s="1" t="s">
        <v>1317</v>
      </c>
      <c r="C1318" s="1" t="s">
        <v>5426</v>
      </c>
      <c r="D1318" s="21" t="b" cm="1">
        <f t="array" ref="D1318">IF(OR(ISNUMBER(SEARCH({" COMEDY "," fun "," laugh ","hilarious"}," "&amp;B1318:C1318&amp;" "))),"Comedy",IF(OR(ISNUMBER(SEARCH({" sad "," thriller "," crime"," murder "," dark "," revenge "}," "&amp;B1318:C1318&amp;" "))),"thriller",IF(OR(ISNUMBER(SEARCH({" strange "," evil "," horror "," dark "," strange"}," "&amp;B1318:C1318&amp;" "))),"horror",IF(OR(ISNUMBER(SEARCH({" food "," kitchen "," yummy "," gourmet "," dining","bbq"}," "&amp;B1318:C1318&amp;" "))),"food"))))</f>
        <v>0</v>
      </c>
      <c r="E1318" s="3">
        <v>75000</v>
      </c>
      <c r="F1318" s="4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60"/>
        <v>0</v>
      </c>
      <c r="Q1318">
        <f t="shared" si="161"/>
        <v>1</v>
      </c>
      <c r="R1318" t="s">
        <v>8317</v>
      </c>
      <c r="S1318" t="s">
        <v>8319</v>
      </c>
      <c r="T1318" s="13">
        <f t="shared" si="162"/>
        <v>42393.961909722217</v>
      </c>
      <c r="U1318" s="13">
        <f t="shared" si="163"/>
        <v>42428.961909722217</v>
      </c>
      <c r="V1318">
        <f t="shared" si="164"/>
        <v>2016</v>
      </c>
      <c r="W1318" t="str">
        <f t="shared" si="165"/>
        <v>wearables</v>
      </c>
      <c r="X1318" t="str">
        <f t="shared" si="166"/>
        <v>UnderFunded</v>
      </c>
      <c r="Y1318" s="12" t="b">
        <f t="shared" si="167"/>
        <v>0</v>
      </c>
    </row>
    <row r="1319" spans="1:25" ht="57.6" hidden="1">
      <c r="A1319">
        <v>1317</v>
      </c>
      <c r="B1319" s="1" t="s">
        <v>1318</v>
      </c>
      <c r="C1319" s="1" t="s">
        <v>5427</v>
      </c>
      <c r="D1319" s="21" t="b" cm="1">
        <f t="array" ref="D1319">IF(OR(ISNUMBER(SEARCH({" COMEDY "," fun "," laugh ","hilarious"}," "&amp;B1319:C1319&amp;" "))),"Comedy",IF(OR(ISNUMBER(SEARCH({" sad "," thriller "," crime"," murder "," dark "," revenge "}," "&amp;B1319:C1319&amp;" "))),"thriller",IF(OR(ISNUMBER(SEARCH({" strange "," evil "," horror "," dark "," strange"}," "&amp;B1319:C1319&amp;" "))),"horror",IF(OR(ISNUMBER(SEARCH({" food "," kitchen "," yummy "," gourmet "," dining","bbq"}," "&amp;B1319:C1319&amp;" "))),"food"))))</f>
        <v>0</v>
      </c>
      <c r="E1319" s="3">
        <v>200000</v>
      </c>
      <c r="F1319" s="4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60"/>
        <v>6</v>
      </c>
      <c r="Q1319">
        <f t="shared" si="161"/>
        <v>603.53</v>
      </c>
      <c r="R1319" t="s">
        <v>8317</v>
      </c>
      <c r="S1319" t="s">
        <v>8319</v>
      </c>
      <c r="T1319" s="13">
        <f t="shared" si="162"/>
        <v>42520.235486111109</v>
      </c>
      <c r="U1319" s="13">
        <f t="shared" si="163"/>
        <v>42572.583333333328</v>
      </c>
      <c r="V1319">
        <f t="shared" si="164"/>
        <v>2016</v>
      </c>
      <c r="W1319" t="str">
        <f t="shared" si="165"/>
        <v>wearables</v>
      </c>
      <c r="X1319" t="str">
        <f t="shared" si="166"/>
        <v>UnderFunded</v>
      </c>
      <c r="Y1319" s="12" t="b">
        <f t="shared" si="167"/>
        <v>0</v>
      </c>
    </row>
    <row r="1320" spans="1:25" ht="43.2" hidden="1">
      <c r="A1320">
        <v>1318</v>
      </c>
      <c r="B1320" s="1" t="s">
        <v>1319</v>
      </c>
      <c r="C1320" s="1" t="s">
        <v>5428</v>
      </c>
      <c r="D1320" s="21" t="b" cm="1">
        <f t="array" ref="D1320">IF(OR(ISNUMBER(SEARCH({" COMEDY "," fun "," laugh ","hilarious"}," "&amp;B1320:C1320&amp;" "))),"Comedy",IF(OR(ISNUMBER(SEARCH({" sad "," thriller "," crime"," murder "," dark "," revenge "}," "&amp;B1320:C1320&amp;" "))),"thriller",IF(OR(ISNUMBER(SEARCH({" strange "," evil "," horror "," dark "," strange"}," "&amp;B1320:C1320&amp;" "))),"horror",IF(OR(ISNUMBER(SEARCH({" food "," kitchen "," yummy "," gourmet "," dining","bbq"}," "&amp;B1320:C1320&amp;" "))),"food"))))</f>
        <v>0</v>
      </c>
      <c r="E1320" s="3">
        <v>40000</v>
      </c>
      <c r="F1320" s="4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60"/>
        <v>15</v>
      </c>
      <c r="Q1320">
        <f t="shared" si="161"/>
        <v>45.41</v>
      </c>
      <c r="R1320" t="s">
        <v>8317</v>
      </c>
      <c r="S1320" t="s">
        <v>8319</v>
      </c>
      <c r="T1320" s="13">
        <f t="shared" si="162"/>
        <v>41985.043657407412</v>
      </c>
      <c r="U1320" s="13">
        <f t="shared" si="163"/>
        <v>42015.043657407412</v>
      </c>
      <c r="V1320">
        <f t="shared" si="164"/>
        <v>2014</v>
      </c>
      <c r="W1320" t="str">
        <f t="shared" si="165"/>
        <v>wearables</v>
      </c>
      <c r="X1320" t="str">
        <f t="shared" si="166"/>
        <v>UnderFunded</v>
      </c>
      <c r="Y1320" s="12" t="b">
        <f t="shared" si="167"/>
        <v>0</v>
      </c>
    </row>
    <row r="1321" spans="1:25" ht="43.2" hidden="1">
      <c r="A1321">
        <v>1319</v>
      </c>
      <c r="B1321" s="1" t="s">
        <v>1320</v>
      </c>
      <c r="C1321" s="1" t="s">
        <v>5429</v>
      </c>
      <c r="D1321" s="21" t="b" cm="1">
        <f t="array" ref="D1321">IF(OR(ISNUMBER(SEARCH({" COMEDY "," fun "," laugh ","hilarious"}," "&amp;B1321:C1321&amp;" "))),"Comedy",IF(OR(ISNUMBER(SEARCH({" sad "," thriller "," crime"," murder "," dark "," revenge "}," "&amp;B1321:C1321&amp;" "))),"thriller",IF(OR(ISNUMBER(SEARCH({" strange "," evil "," horror "," dark "," strange"}," "&amp;B1321:C1321&amp;" "))),"horror",IF(OR(ISNUMBER(SEARCH({" food "," kitchen "," yummy "," gourmet "," dining","bbq"}," "&amp;B1321:C1321&amp;" "))),"food"))))</f>
        <v>0</v>
      </c>
      <c r="E1321" s="3">
        <v>5800</v>
      </c>
      <c r="F1321" s="4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60"/>
        <v>15</v>
      </c>
      <c r="Q1321">
        <f t="shared" si="161"/>
        <v>97.33</v>
      </c>
      <c r="R1321" t="s">
        <v>8317</v>
      </c>
      <c r="S1321" t="s">
        <v>8319</v>
      </c>
      <c r="T1321" s="13">
        <f t="shared" si="162"/>
        <v>41816.812094907407</v>
      </c>
      <c r="U1321" s="13">
        <f t="shared" si="163"/>
        <v>41831.666666666664</v>
      </c>
      <c r="V1321">
        <f t="shared" si="164"/>
        <v>2014</v>
      </c>
      <c r="W1321" t="str">
        <f t="shared" si="165"/>
        <v>wearables</v>
      </c>
      <c r="X1321" t="str">
        <f t="shared" si="166"/>
        <v>UnderFunded</v>
      </c>
      <c r="Y1321" s="12" t="b">
        <f t="shared" si="167"/>
        <v>0</v>
      </c>
    </row>
    <row r="1322" spans="1:25" ht="43.2" hidden="1">
      <c r="A1322">
        <v>1320</v>
      </c>
      <c r="B1322" s="1" t="s">
        <v>1321</v>
      </c>
      <c r="C1322" s="1" t="s">
        <v>5430</v>
      </c>
      <c r="D1322" s="21" t="b" cm="1">
        <f t="array" ref="D1322">IF(OR(ISNUMBER(SEARCH({" COMEDY "," fun "," laugh ","hilarious"}," "&amp;B1322:C1322&amp;" "))),"Comedy",IF(OR(ISNUMBER(SEARCH({" sad "," thriller "," crime"," murder "," dark "," revenge "}," "&amp;B1322:C1322&amp;" "))),"thriller",IF(OR(ISNUMBER(SEARCH({" strange "," evil "," horror "," dark "," strange"}," "&amp;B1322:C1322&amp;" "))),"horror",IF(OR(ISNUMBER(SEARCH({" food "," kitchen "," yummy "," gourmet "," dining","bbq"}," "&amp;B1322:C1322&amp;" "))),"food"))))</f>
        <v>0</v>
      </c>
      <c r="E1322" s="3">
        <v>100000</v>
      </c>
      <c r="F1322" s="4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60"/>
        <v>1</v>
      </c>
      <c r="Q1322">
        <f t="shared" si="161"/>
        <v>167.67</v>
      </c>
      <c r="R1322" t="s">
        <v>8317</v>
      </c>
      <c r="S1322" t="s">
        <v>8319</v>
      </c>
      <c r="T1322" s="13">
        <f t="shared" si="162"/>
        <v>42705.690347222218</v>
      </c>
      <c r="U1322" s="13">
        <f t="shared" si="163"/>
        <v>42734.958333333328</v>
      </c>
      <c r="V1322">
        <f t="shared" si="164"/>
        <v>2016</v>
      </c>
      <c r="W1322" t="str">
        <f t="shared" si="165"/>
        <v>wearables</v>
      </c>
      <c r="X1322" t="str">
        <f t="shared" si="166"/>
        <v>UnderFunded</v>
      </c>
      <c r="Y1322" s="12" t="b">
        <f t="shared" si="167"/>
        <v>0</v>
      </c>
    </row>
    <row r="1323" spans="1:25" ht="57.6" hidden="1">
      <c r="A1323">
        <v>1321</v>
      </c>
      <c r="B1323" s="1" t="s">
        <v>1322</v>
      </c>
      <c r="C1323" s="1" t="s">
        <v>5431</v>
      </c>
      <c r="D1323" s="21" t="b" cm="1">
        <f t="array" ref="D1323">IF(OR(ISNUMBER(SEARCH({" COMEDY "," fun "," laugh ","hilarious"}," "&amp;B1323:C1323&amp;" "))),"Comedy",IF(OR(ISNUMBER(SEARCH({" sad "," thriller "," crime"," murder "," dark "," revenge "}," "&amp;B1323:C1323&amp;" "))),"thriller",IF(OR(ISNUMBER(SEARCH({" strange "," evil "," horror "," dark "," strange"}," "&amp;B1323:C1323&amp;" "))),"horror",IF(OR(ISNUMBER(SEARCH({" food "," kitchen "," yummy "," gourmet "," dining","bbq"}," "&amp;B1323:C1323&amp;" "))),"food"))))</f>
        <v>0</v>
      </c>
      <c r="E1323" s="3">
        <v>462000</v>
      </c>
      <c r="F1323" s="4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60"/>
        <v>1</v>
      </c>
      <c r="Q1323">
        <f t="shared" si="161"/>
        <v>859.86</v>
      </c>
      <c r="R1323" t="s">
        <v>8317</v>
      </c>
      <c r="S1323" t="s">
        <v>8319</v>
      </c>
      <c r="T1323" s="13">
        <f t="shared" si="162"/>
        <v>42697.74927083333</v>
      </c>
      <c r="U1323" s="13">
        <f t="shared" si="163"/>
        <v>42727.74927083333</v>
      </c>
      <c r="V1323">
        <f t="shared" si="164"/>
        <v>2016</v>
      </c>
      <c r="W1323" t="str">
        <f t="shared" si="165"/>
        <v>wearables</v>
      </c>
      <c r="X1323" t="str">
        <f t="shared" si="166"/>
        <v>UnderFunded</v>
      </c>
      <c r="Y1323" s="12" t="b">
        <f t="shared" si="167"/>
        <v>0</v>
      </c>
    </row>
    <row r="1324" spans="1:25" ht="43.2" hidden="1">
      <c r="A1324">
        <v>1322</v>
      </c>
      <c r="B1324" s="1" t="s">
        <v>1323</v>
      </c>
      <c r="C1324" s="1" t="s">
        <v>5432</v>
      </c>
      <c r="D1324" s="21" t="b" cm="1">
        <f t="array" ref="D1324">IF(OR(ISNUMBER(SEARCH({" COMEDY "," fun "," laugh ","hilarious"}," "&amp;B1324:C1324&amp;" "))),"Comedy",IF(OR(ISNUMBER(SEARCH({" sad "," thriller "," crime"," murder "," dark "," revenge "}," "&amp;B1324:C1324&amp;" "))),"thriller",IF(OR(ISNUMBER(SEARCH({" strange "," evil "," horror "," dark "," strange"}," "&amp;B1324:C1324&amp;" "))),"horror",IF(OR(ISNUMBER(SEARCH({" food "," kitchen "," yummy "," gourmet "," dining","bbq"}," "&amp;B1324:C1324&amp;" "))),"food"))))</f>
        <v>0</v>
      </c>
      <c r="E1324" s="3">
        <v>35000</v>
      </c>
      <c r="F1324" s="4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60"/>
        <v>0</v>
      </c>
      <c r="Q1324">
        <f t="shared" si="161"/>
        <v>26.5</v>
      </c>
      <c r="R1324" t="s">
        <v>8317</v>
      </c>
      <c r="S1324" t="s">
        <v>8319</v>
      </c>
      <c r="T1324" s="13">
        <f t="shared" si="162"/>
        <v>42115.656539351854</v>
      </c>
      <c r="U1324" s="13">
        <f t="shared" si="163"/>
        <v>42145.656539351854</v>
      </c>
      <c r="V1324">
        <f t="shared" si="164"/>
        <v>2015</v>
      </c>
      <c r="W1324" t="str">
        <f t="shared" si="165"/>
        <v>wearables</v>
      </c>
      <c r="X1324" t="str">
        <f t="shared" si="166"/>
        <v>UnderFunded</v>
      </c>
      <c r="Y1324" s="12" t="b">
        <f t="shared" si="167"/>
        <v>0</v>
      </c>
    </row>
    <row r="1325" spans="1:25" ht="43.2" hidden="1">
      <c r="A1325">
        <v>1323</v>
      </c>
      <c r="B1325" s="1" t="s">
        <v>1324</v>
      </c>
      <c r="C1325" s="1" t="s">
        <v>5433</v>
      </c>
      <c r="D1325" s="21" t="b" cm="1">
        <f t="array" ref="D1325">IF(OR(ISNUMBER(SEARCH({" COMEDY "," fun "," laugh ","hilarious"}," "&amp;B1325:C1325&amp;" "))),"Comedy",IF(OR(ISNUMBER(SEARCH({" sad "," thriller "," crime"," murder "," dark "," revenge "}," "&amp;B1325:C1325&amp;" "))),"thriller",IF(OR(ISNUMBER(SEARCH({" strange "," evil "," horror "," dark "," strange"}," "&amp;B1325:C1325&amp;" "))),"horror",IF(OR(ISNUMBER(SEARCH({" food "," kitchen "," yummy "," gourmet "," dining","bbq"}," "&amp;B1325:C1325&amp;" "))),"food"))))</f>
        <v>0</v>
      </c>
      <c r="E1325" s="3">
        <v>15000</v>
      </c>
      <c r="F1325" s="4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60"/>
        <v>9</v>
      </c>
      <c r="Q1325">
        <f t="shared" si="161"/>
        <v>30.27</v>
      </c>
      <c r="R1325" t="s">
        <v>8317</v>
      </c>
      <c r="S1325" t="s">
        <v>8319</v>
      </c>
      <c r="T1325" s="13">
        <f t="shared" si="162"/>
        <v>42451.698449074072</v>
      </c>
      <c r="U1325" s="13">
        <f t="shared" si="163"/>
        <v>42486.288194444445</v>
      </c>
      <c r="V1325">
        <f t="shared" si="164"/>
        <v>2016</v>
      </c>
      <c r="W1325" t="str">
        <f t="shared" si="165"/>
        <v>wearables</v>
      </c>
      <c r="X1325" t="str">
        <f t="shared" si="166"/>
        <v>UnderFunded</v>
      </c>
      <c r="Y1325" s="12" t="b">
        <f t="shared" si="167"/>
        <v>0</v>
      </c>
    </row>
    <row r="1326" spans="1:25" ht="43.2" hidden="1">
      <c r="A1326">
        <v>1324</v>
      </c>
      <c r="B1326" s="1" t="s">
        <v>1325</v>
      </c>
      <c r="C1326" s="1" t="s">
        <v>5434</v>
      </c>
      <c r="D1326" s="21" t="b" cm="1">
        <f t="array" ref="D1326">IF(OR(ISNUMBER(SEARCH({" COMEDY "," fun "," laugh ","hilarious"}," "&amp;B1326:C1326&amp;" "))),"Comedy",IF(OR(ISNUMBER(SEARCH({" sad "," thriller "," crime"," murder "," dark "," revenge "}," "&amp;B1326:C1326&amp;" "))),"thriller",IF(OR(ISNUMBER(SEARCH({" strange "," evil "," horror "," dark "," strange"}," "&amp;B1326:C1326&amp;" "))),"horror",IF(OR(ISNUMBER(SEARCH({" food "," kitchen "," yummy "," gourmet "," dining","bbq"}," "&amp;B1326:C1326&amp;" "))),"food"))))</f>
        <v>0</v>
      </c>
      <c r="E1326" s="3">
        <v>50000</v>
      </c>
      <c r="F1326" s="4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60"/>
        <v>10</v>
      </c>
      <c r="Q1326">
        <f t="shared" si="161"/>
        <v>54.67</v>
      </c>
      <c r="R1326" t="s">
        <v>8317</v>
      </c>
      <c r="S1326" t="s">
        <v>8319</v>
      </c>
      <c r="T1326" s="13">
        <f t="shared" si="162"/>
        <v>42626.633703703701</v>
      </c>
      <c r="U1326" s="13">
        <f t="shared" si="163"/>
        <v>42656.633703703701</v>
      </c>
      <c r="V1326">
        <f t="shared" si="164"/>
        <v>2016</v>
      </c>
      <c r="W1326" t="str">
        <f t="shared" si="165"/>
        <v>wearables</v>
      </c>
      <c r="X1326" t="str">
        <f t="shared" si="166"/>
        <v>UnderFunded</v>
      </c>
      <c r="Y1326" s="12" t="b">
        <f t="shared" si="167"/>
        <v>0</v>
      </c>
    </row>
    <row r="1327" spans="1:25" ht="43.2" hidden="1">
      <c r="A1327">
        <v>1325</v>
      </c>
      <c r="B1327" s="1" t="s">
        <v>1326</v>
      </c>
      <c r="C1327" s="1" t="s">
        <v>5435</v>
      </c>
      <c r="D1327" s="21" t="b" cm="1">
        <f t="array" ref="D1327">IF(OR(ISNUMBER(SEARCH({" COMEDY "," fun "," laugh ","hilarious"}," "&amp;B1327:C1327&amp;" "))),"Comedy",IF(OR(ISNUMBER(SEARCH({" sad "," thriller "," crime"," murder "," dark "," revenge "}," "&amp;B1327:C1327&amp;" "))),"thriller",IF(OR(ISNUMBER(SEARCH({" strange "," evil "," horror "," dark "," strange"}," "&amp;B1327:C1327&amp;" "))),"horror",IF(OR(ISNUMBER(SEARCH({" food "," kitchen "," yummy "," gourmet "," dining","bbq"}," "&amp;B1327:C1327&amp;" "))),"food"))))</f>
        <v>0</v>
      </c>
      <c r="E1327" s="3">
        <v>20000</v>
      </c>
      <c r="F1327" s="4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60"/>
        <v>2</v>
      </c>
      <c r="Q1327">
        <f t="shared" si="161"/>
        <v>60.75</v>
      </c>
      <c r="R1327" t="s">
        <v>8317</v>
      </c>
      <c r="S1327" t="s">
        <v>8319</v>
      </c>
      <c r="T1327" s="13">
        <f t="shared" si="162"/>
        <v>42704.086053240739</v>
      </c>
      <c r="U1327" s="13">
        <f t="shared" si="163"/>
        <v>42734.086053240739</v>
      </c>
      <c r="V1327">
        <f t="shared" si="164"/>
        <v>2016</v>
      </c>
      <c r="W1327" t="str">
        <f t="shared" si="165"/>
        <v>wearables</v>
      </c>
      <c r="X1327" t="str">
        <f t="shared" si="166"/>
        <v>UnderFunded</v>
      </c>
      <c r="Y1327" s="12" t="b">
        <f t="shared" si="167"/>
        <v>0</v>
      </c>
    </row>
    <row r="1328" spans="1:25" ht="43.2" hidden="1">
      <c r="A1328">
        <v>1326</v>
      </c>
      <c r="B1328" s="1" t="s">
        <v>1327</v>
      </c>
      <c r="C1328" s="1" t="s">
        <v>5436</v>
      </c>
      <c r="D1328" s="21" t="b" cm="1">
        <f t="array" ref="D1328">IF(OR(ISNUMBER(SEARCH({" COMEDY "," fun "," laugh ","hilarious"}," "&amp;B1328:C1328&amp;" "))),"Comedy",IF(OR(ISNUMBER(SEARCH({" sad "," thriller "," crime"," murder "," dark "," revenge "}," "&amp;B1328:C1328&amp;" "))),"thriller",IF(OR(ISNUMBER(SEARCH({" strange "," evil "," horror "," dark "," strange"}," "&amp;B1328:C1328&amp;" "))),"horror",IF(OR(ISNUMBER(SEARCH({" food "," kitchen "," yummy "," gourmet "," dining","bbq"}," "&amp;B1328:C1328&amp;" "))),"food"))))</f>
        <v>0</v>
      </c>
      <c r="E1328" s="3">
        <v>100000</v>
      </c>
      <c r="F1328" s="4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60"/>
        <v>1</v>
      </c>
      <c r="Q1328">
        <f t="shared" si="161"/>
        <v>102.73</v>
      </c>
      <c r="R1328" t="s">
        <v>8317</v>
      </c>
      <c r="S1328" t="s">
        <v>8319</v>
      </c>
      <c r="T1328" s="13">
        <f t="shared" si="162"/>
        <v>41974.791990740734</v>
      </c>
      <c r="U1328" s="13">
        <f t="shared" si="163"/>
        <v>42019.791990740734</v>
      </c>
      <c r="V1328">
        <f t="shared" si="164"/>
        <v>2014</v>
      </c>
      <c r="W1328" t="str">
        <f t="shared" si="165"/>
        <v>wearables</v>
      </c>
      <c r="X1328" t="str">
        <f t="shared" si="166"/>
        <v>UnderFunded</v>
      </c>
      <c r="Y1328" s="12" t="b">
        <f t="shared" si="167"/>
        <v>0</v>
      </c>
    </row>
    <row r="1329" spans="1:25" ht="43.2" hidden="1">
      <c r="A1329">
        <v>1327</v>
      </c>
      <c r="B1329" s="1" t="s">
        <v>1328</v>
      </c>
      <c r="C1329" s="1" t="s">
        <v>5437</v>
      </c>
      <c r="D1329" s="21" t="b" cm="1">
        <f t="array" ref="D1329">IF(OR(ISNUMBER(SEARCH({" COMEDY "," fun "," laugh ","hilarious"}," "&amp;B1329:C1329&amp;" "))),"Comedy",IF(OR(ISNUMBER(SEARCH({" sad "," thriller "," crime"," murder "," dark "," revenge "}," "&amp;B1329:C1329&amp;" "))),"thriller",IF(OR(ISNUMBER(SEARCH({" strange "," evil "," horror "," dark "," strange"}," "&amp;B1329:C1329&amp;" "))),"horror",IF(OR(ISNUMBER(SEARCH({" food "," kitchen "," yummy "," gourmet "," dining","bbq"}," "&amp;B1329:C1329&amp;" "))),"food"))))</f>
        <v>0</v>
      </c>
      <c r="E1329" s="3">
        <v>48000</v>
      </c>
      <c r="F1329" s="4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60"/>
        <v>4</v>
      </c>
      <c r="Q1329">
        <f t="shared" si="161"/>
        <v>41.59</v>
      </c>
      <c r="R1329" t="s">
        <v>8317</v>
      </c>
      <c r="S1329" t="s">
        <v>8319</v>
      </c>
      <c r="T1329" s="13">
        <f t="shared" si="162"/>
        <v>42123.678645833337</v>
      </c>
      <c r="U1329" s="13">
        <f t="shared" si="163"/>
        <v>42153.678645833337</v>
      </c>
      <c r="V1329">
        <f t="shared" si="164"/>
        <v>2015</v>
      </c>
      <c r="W1329" t="str">
        <f t="shared" si="165"/>
        <v>wearables</v>
      </c>
      <c r="X1329" t="str">
        <f t="shared" si="166"/>
        <v>UnderFunded</v>
      </c>
      <c r="Y1329" s="12" t="b">
        <f t="shared" si="167"/>
        <v>0</v>
      </c>
    </row>
    <row r="1330" spans="1:25" ht="43.2" hidden="1">
      <c r="A1330">
        <v>1328</v>
      </c>
      <c r="B1330" s="1" t="s">
        <v>1329</v>
      </c>
      <c r="C1330" s="1" t="s">
        <v>5438</v>
      </c>
      <c r="D1330" s="21" t="b" cm="1">
        <f t="array" ref="D1330">IF(OR(ISNUMBER(SEARCH({" COMEDY "," fun "," laugh ","hilarious"}," "&amp;B1330:C1330&amp;" "))),"Comedy",IF(OR(ISNUMBER(SEARCH({" sad "," thriller "," crime"," murder "," dark "," revenge "}," "&amp;B1330:C1330&amp;" "))),"thriller",IF(OR(ISNUMBER(SEARCH({" strange "," evil "," horror "," dark "," strange"}," "&amp;B1330:C1330&amp;" "))),"horror",IF(OR(ISNUMBER(SEARCH({" food "," kitchen "," yummy "," gourmet "," dining","bbq"}," "&amp;B1330:C1330&amp;" "))),"food"))))</f>
        <v>0</v>
      </c>
      <c r="E1330" s="3">
        <v>75000</v>
      </c>
      <c r="F1330" s="4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60"/>
        <v>2</v>
      </c>
      <c r="Q1330">
        <f t="shared" si="161"/>
        <v>116.53</v>
      </c>
      <c r="R1330" t="s">
        <v>8317</v>
      </c>
      <c r="S1330" t="s">
        <v>8319</v>
      </c>
      <c r="T1330" s="13">
        <f t="shared" si="162"/>
        <v>42612.642754629633</v>
      </c>
      <c r="U1330" s="13">
        <f t="shared" si="163"/>
        <v>42657.642754629633</v>
      </c>
      <c r="V1330">
        <f t="shared" si="164"/>
        <v>2016</v>
      </c>
      <c r="W1330" t="str">
        <f t="shared" si="165"/>
        <v>wearables</v>
      </c>
      <c r="X1330" t="str">
        <f t="shared" si="166"/>
        <v>UnderFunded</v>
      </c>
      <c r="Y1330" s="12" t="b">
        <f t="shared" si="167"/>
        <v>0</v>
      </c>
    </row>
    <row r="1331" spans="1:25" ht="43.2" hidden="1">
      <c r="A1331">
        <v>1329</v>
      </c>
      <c r="B1331" s="1" t="s">
        <v>1330</v>
      </c>
      <c r="C1331" s="1" t="s">
        <v>5439</v>
      </c>
      <c r="D1331" s="21" t="b" cm="1">
        <f t="array" ref="D1331">IF(OR(ISNUMBER(SEARCH({" COMEDY "," fun "," laugh ","hilarious"}," "&amp;B1331:C1331&amp;" "))),"Comedy",IF(OR(ISNUMBER(SEARCH({" sad "," thriller "," crime"," murder "," dark "," revenge "}," "&amp;B1331:C1331&amp;" "))),"thriller",IF(OR(ISNUMBER(SEARCH({" strange "," evil "," horror "," dark "," strange"}," "&amp;B1331:C1331&amp;" "))),"horror",IF(OR(ISNUMBER(SEARCH({" food "," kitchen "," yummy "," gourmet "," dining","bbq"}," "&amp;B1331:C1331&amp;" "))),"food"))))</f>
        <v>0</v>
      </c>
      <c r="E1331" s="3">
        <v>50000</v>
      </c>
      <c r="F1331" s="4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60"/>
        <v>1</v>
      </c>
      <c r="Q1331">
        <f t="shared" si="161"/>
        <v>45.33</v>
      </c>
      <c r="R1331" t="s">
        <v>8317</v>
      </c>
      <c r="S1331" t="s">
        <v>8319</v>
      </c>
      <c r="T1331" s="13">
        <f t="shared" si="162"/>
        <v>41935.221585648149</v>
      </c>
      <c r="U1331" s="13">
        <f t="shared" si="163"/>
        <v>41975.263252314813</v>
      </c>
      <c r="V1331">
        <f t="shared" si="164"/>
        <v>2014</v>
      </c>
      <c r="W1331" t="str">
        <f t="shared" si="165"/>
        <v>wearables</v>
      </c>
      <c r="X1331" t="str">
        <f t="shared" si="166"/>
        <v>UnderFunded</v>
      </c>
      <c r="Y1331" s="12" t="b">
        <f t="shared" si="167"/>
        <v>0</v>
      </c>
    </row>
    <row r="1332" spans="1:25" ht="43.2" hidden="1">
      <c r="A1332">
        <v>1330</v>
      </c>
      <c r="B1332" s="1" t="s">
        <v>1331</v>
      </c>
      <c r="C1332" s="1" t="s">
        <v>5440</v>
      </c>
      <c r="D1332" s="21" t="str" cm="1">
        <f t="array" ref="D1332">IF(OR(ISNUMBER(SEARCH({" COMEDY "," fun "," laugh ","hilarious"}," "&amp;B1332:C1332&amp;" "))),"Comedy",IF(OR(ISNUMBER(SEARCH({" sad "," thriller "," crime"," murder "," dark "," revenge "}," "&amp;B1332:C1332&amp;" "))),"thriller",IF(OR(ISNUMBER(SEARCH({" strange "," evil "," horror "," dark "," strange"}," "&amp;B1332:C1332&amp;" "))),"horror",IF(OR(ISNUMBER(SEARCH({" food "," kitchen "," yummy "," gourmet "," dining","bbq"}," "&amp;B1332:C1332&amp;" "))),"food"))))</f>
        <v>Comedy</v>
      </c>
      <c r="E1332" s="3">
        <v>35000</v>
      </c>
      <c r="F1332" s="4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60"/>
        <v>22</v>
      </c>
      <c r="Q1332">
        <f t="shared" si="161"/>
        <v>157.46</v>
      </c>
      <c r="R1332" t="s">
        <v>8317</v>
      </c>
      <c r="S1332" t="s">
        <v>8319</v>
      </c>
      <c r="T1332" s="13">
        <f t="shared" si="162"/>
        <v>42522.276724537034</v>
      </c>
      <c r="U1332" s="13">
        <f t="shared" si="163"/>
        <v>42553.166666666672</v>
      </c>
      <c r="V1332">
        <f t="shared" si="164"/>
        <v>2016</v>
      </c>
      <c r="W1332" t="str">
        <f t="shared" si="165"/>
        <v>wearables</v>
      </c>
      <c r="X1332" t="str">
        <f t="shared" si="166"/>
        <v>UnderFunded</v>
      </c>
      <c r="Y1332" s="12" t="b">
        <f t="shared" si="167"/>
        <v>0</v>
      </c>
    </row>
    <row r="1333" spans="1:25" ht="43.2" hidden="1">
      <c r="A1333">
        <v>1331</v>
      </c>
      <c r="B1333" s="1" t="s">
        <v>1332</v>
      </c>
      <c r="C1333" s="1" t="s">
        <v>5441</v>
      </c>
      <c r="D1333" s="21" t="b" cm="1">
        <f t="array" ref="D1333">IF(OR(ISNUMBER(SEARCH({" COMEDY "," fun "," laugh ","hilarious"}," "&amp;B1333:C1333&amp;" "))),"Comedy",IF(OR(ISNUMBER(SEARCH({" sad "," thriller "," crime"," murder "," dark "," revenge "}," "&amp;B1333:C1333&amp;" "))),"thriller",IF(OR(ISNUMBER(SEARCH({" strange "," evil "," horror "," dark "," strange"}," "&amp;B1333:C1333&amp;" "))),"horror",IF(OR(ISNUMBER(SEARCH({" food "," kitchen "," yummy "," gourmet "," dining","bbq"}," "&amp;B1333:C1333&amp;" "))),"food"))))</f>
        <v>0</v>
      </c>
      <c r="E1333" s="3">
        <v>250000</v>
      </c>
      <c r="F1333" s="4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60"/>
        <v>1</v>
      </c>
      <c r="Q1333">
        <f t="shared" si="161"/>
        <v>100.5</v>
      </c>
      <c r="R1333" t="s">
        <v>8317</v>
      </c>
      <c r="S1333" t="s">
        <v>8319</v>
      </c>
      <c r="T1333" s="13">
        <f t="shared" si="162"/>
        <v>42569.50409722222</v>
      </c>
      <c r="U1333" s="13">
        <f t="shared" si="163"/>
        <v>42599.50409722222</v>
      </c>
      <c r="V1333">
        <f t="shared" si="164"/>
        <v>2016</v>
      </c>
      <c r="W1333" t="str">
        <f t="shared" si="165"/>
        <v>wearables</v>
      </c>
      <c r="X1333" t="str">
        <f t="shared" si="166"/>
        <v>UnderFunded</v>
      </c>
      <c r="Y1333" s="12" t="b">
        <f t="shared" si="167"/>
        <v>0</v>
      </c>
    </row>
    <row r="1334" spans="1:25" ht="43.2" hidden="1">
      <c r="A1334">
        <v>1332</v>
      </c>
      <c r="B1334" s="1" t="s">
        <v>1333</v>
      </c>
      <c r="C1334" s="1" t="s">
        <v>5442</v>
      </c>
      <c r="D1334" s="21" t="b" cm="1">
        <f t="array" ref="D1334">IF(OR(ISNUMBER(SEARCH({" COMEDY "," fun "," laugh ","hilarious"}," "&amp;B1334:C1334&amp;" "))),"Comedy",IF(OR(ISNUMBER(SEARCH({" sad "," thriller "," crime"," murder "," dark "," revenge "}," "&amp;B1334:C1334&amp;" "))),"thriller",IF(OR(ISNUMBER(SEARCH({" strange "," evil "," horror "," dark "," strange"}," "&amp;B1334:C1334&amp;" "))),"horror",IF(OR(ISNUMBER(SEARCH({" food "," kitchen "," yummy "," gourmet "," dining","bbq"}," "&amp;B1334:C1334&amp;" "))),"food"))))</f>
        <v>0</v>
      </c>
      <c r="E1334" s="3">
        <v>10115</v>
      </c>
      <c r="F1334" s="4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60"/>
        <v>0</v>
      </c>
      <c r="Q1334">
        <f t="shared" si="161"/>
        <v>0</v>
      </c>
      <c r="R1334" t="s">
        <v>8317</v>
      </c>
      <c r="S1334" t="s">
        <v>8319</v>
      </c>
      <c r="T1334" s="13">
        <f t="shared" si="162"/>
        <v>42732.060277777782</v>
      </c>
      <c r="U1334" s="13">
        <f t="shared" si="163"/>
        <v>42762.060277777782</v>
      </c>
      <c r="V1334">
        <f t="shared" si="164"/>
        <v>2016</v>
      </c>
      <c r="W1334" t="str">
        <f t="shared" si="165"/>
        <v>wearables</v>
      </c>
      <c r="X1334" t="str">
        <f t="shared" si="166"/>
        <v>UnderFunded</v>
      </c>
      <c r="Y1334" s="12" t="b">
        <f t="shared" si="167"/>
        <v>0</v>
      </c>
    </row>
    <row r="1335" spans="1:25" ht="43.2" hidden="1">
      <c r="A1335">
        <v>1333</v>
      </c>
      <c r="B1335" s="1" t="s">
        <v>1334</v>
      </c>
      <c r="C1335" s="1" t="s">
        <v>5443</v>
      </c>
      <c r="D1335" s="21" t="b" cm="1">
        <f t="array" ref="D1335">IF(OR(ISNUMBER(SEARCH({" COMEDY "," fun "," laugh ","hilarious"}," "&amp;B1335:C1335&amp;" "))),"Comedy",IF(OR(ISNUMBER(SEARCH({" sad "," thriller "," crime"," murder "," dark "," revenge "}," "&amp;B1335:C1335&amp;" "))),"thriller",IF(OR(ISNUMBER(SEARCH({" strange "," evil "," horror "," dark "," strange"}," "&amp;B1335:C1335&amp;" "))),"horror",IF(OR(ISNUMBER(SEARCH({" food "," kitchen "," yummy "," gourmet "," dining","bbq"}," "&amp;B1335:C1335&amp;" "))),"food"))))</f>
        <v>0</v>
      </c>
      <c r="E1335" s="3">
        <v>2500</v>
      </c>
      <c r="F1335" s="4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60"/>
        <v>0</v>
      </c>
      <c r="Q1335">
        <f t="shared" si="161"/>
        <v>0</v>
      </c>
      <c r="R1335" t="s">
        <v>8317</v>
      </c>
      <c r="S1335" t="s">
        <v>8319</v>
      </c>
      <c r="T1335" s="13">
        <f t="shared" si="162"/>
        <v>41806.106770833336</v>
      </c>
      <c r="U1335" s="13">
        <f t="shared" si="163"/>
        <v>41836.106770833336</v>
      </c>
      <c r="V1335">
        <f t="shared" si="164"/>
        <v>2014</v>
      </c>
      <c r="W1335" t="str">
        <f t="shared" si="165"/>
        <v>wearables</v>
      </c>
      <c r="X1335" t="str">
        <f t="shared" si="166"/>
        <v>UnderFunded</v>
      </c>
      <c r="Y1335" s="12" t="b">
        <f t="shared" si="167"/>
        <v>0</v>
      </c>
    </row>
    <row r="1336" spans="1:25" ht="43.2" hidden="1">
      <c r="A1336">
        <v>1334</v>
      </c>
      <c r="B1336" s="1" t="s">
        <v>1335</v>
      </c>
      <c r="C1336" s="1" t="s">
        <v>5444</v>
      </c>
      <c r="D1336" s="21" t="b" cm="1">
        <f t="array" ref="D1336">IF(OR(ISNUMBER(SEARCH({" COMEDY "," fun "," laugh ","hilarious"}," "&amp;B1336:C1336&amp;" "))),"Comedy",IF(OR(ISNUMBER(SEARCH({" sad "," thriller "," crime"," murder "," dark "," revenge "}," "&amp;B1336:C1336&amp;" "))),"thriller",IF(OR(ISNUMBER(SEARCH({" strange "," evil "," horror "," dark "," strange"}," "&amp;B1336:C1336&amp;" "))),"horror",IF(OR(ISNUMBER(SEARCH({" food "," kitchen "," yummy "," gourmet "," dining","bbq"}," "&amp;B1336:C1336&amp;" "))),"food"))))</f>
        <v>0</v>
      </c>
      <c r="E1336" s="3">
        <v>133000</v>
      </c>
      <c r="F1336" s="4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60"/>
        <v>11</v>
      </c>
      <c r="Q1336">
        <f t="shared" si="161"/>
        <v>51.82</v>
      </c>
      <c r="R1336" t="s">
        <v>8317</v>
      </c>
      <c r="S1336" t="s">
        <v>8319</v>
      </c>
      <c r="T1336" s="13">
        <f t="shared" si="162"/>
        <v>42410.774155092593</v>
      </c>
      <c r="U1336" s="13">
        <f t="shared" si="163"/>
        <v>42440.774155092593</v>
      </c>
      <c r="V1336">
        <f t="shared" si="164"/>
        <v>2016</v>
      </c>
      <c r="W1336" t="str">
        <f t="shared" si="165"/>
        <v>wearables</v>
      </c>
      <c r="X1336" t="str">
        <f t="shared" si="166"/>
        <v>UnderFunded</v>
      </c>
      <c r="Y1336" s="12" t="b">
        <f t="shared" si="167"/>
        <v>0</v>
      </c>
    </row>
    <row r="1337" spans="1:25" ht="43.2" hidden="1">
      <c r="A1337">
        <v>1335</v>
      </c>
      <c r="B1337" s="1" t="s">
        <v>1336</v>
      </c>
      <c r="C1337" s="1" t="s">
        <v>5445</v>
      </c>
      <c r="D1337" s="21" t="b" cm="1">
        <f t="array" ref="D1337">IF(OR(ISNUMBER(SEARCH({" COMEDY "," fun "," laugh ","hilarious"}," "&amp;B1337:C1337&amp;" "))),"Comedy",IF(OR(ISNUMBER(SEARCH({" sad "," thriller "," crime"," murder "," dark "," revenge "}," "&amp;B1337:C1337&amp;" "))),"thriller",IF(OR(ISNUMBER(SEARCH({" strange "," evil "," horror "," dark "," strange"}," "&amp;B1337:C1337&amp;" "))),"horror",IF(OR(ISNUMBER(SEARCH({" food "," kitchen "," yummy "," gourmet "," dining","bbq"}," "&amp;B1337:C1337&amp;" "))),"food"))))</f>
        <v>0</v>
      </c>
      <c r="E1337" s="3">
        <v>25000</v>
      </c>
      <c r="F1337" s="4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60"/>
        <v>20</v>
      </c>
      <c r="Q1337">
        <f t="shared" si="161"/>
        <v>308.75</v>
      </c>
      <c r="R1337" t="s">
        <v>8317</v>
      </c>
      <c r="S1337" t="s">
        <v>8319</v>
      </c>
      <c r="T1337" s="13">
        <f t="shared" si="162"/>
        <v>42313.936365740738</v>
      </c>
      <c r="U1337" s="13">
        <f t="shared" si="163"/>
        <v>42343.936365740738</v>
      </c>
      <c r="V1337">
        <f t="shared" si="164"/>
        <v>2015</v>
      </c>
      <c r="W1337" t="str">
        <f t="shared" si="165"/>
        <v>wearables</v>
      </c>
      <c r="X1337" t="str">
        <f t="shared" si="166"/>
        <v>UnderFunded</v>
      </c>
      <c r="Y1337" s="12" t="b">
        <f t="shared" si="167"/>
        <v>0</v>
      </c>
    </row>
    <row r="1338" spans="1:25" ht="43.2" hidden="1">
      <c r="A1338">
        <v>1336</v>
      </c>
      <c r="B1338" s="1" t="s">
        <v>1337</v>
      </c>
      <c r="C1338" s="1" t="s">
        <v>5446</v>
      </c>
      <c r="D1338" s="21" t="b" cm="1">
        <f t="array" ref="D1338">IF(OR(ISNUMBER(SEARCH({" COMEDY "," fun "," laugh ","hilarious"}," "&amp;B1338:C1338&amp;" "))),"Comedy",IF(OR(ISNUMBER(SEARCH({" sad "," thriller "," crime"," murder "," dark "," revenge "}," "&amp;B1338:C1338&amp;" "))),"thriller",IF(OR(ISNUMBER(SEARCH({" strange "," evil "," horror "," dark "," strange"}," "&amp;B1338:C1338&amp;" "))),"horror",IF(OR(ISNUMBER(SEARCH({" food "," kitchen "," yummy "," gourmet "," dining","bbq"}," "&amp;B1338:C1338&amp;" "))),"food"))))</f>
        <v>0</v>
      </c>
      <c r="E1338" s="3">
        <v>100000</v>
      </c>
      <c r="F1338" s="4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60"/>
        <v>85</v>
      </c>
      <c r="Q1338">
        <f t="shared" si="161"/>
        <v>379.23</v>
      </c>
      <c r="R1338" t="s">
        <v>8317</v>
      </c>
      <c r="S1338" t="s">
        <v>8319</v>
      </c>
      <c r="T1338" s="13">
        <f t="shared" si="162"/>
        <v>41955.863750000004</v>
      </c>
      <c r="U1338" s="13">
        <f t="shared" si="163"/>
        <v>41990.863750000004</v>
      </c>
      <c r="V1338">
        <f t="shared" si="164"/>
        <v>2014</v>
      </c>
      <c r="W1338" t="str">
        <f t="shared" si="165"/>
        <v>wearables</v>
      </c>
      <c r="X1338" t="str">
        <f t="shared" si="166"/>
        <v>UnderFunded</v>
      </c>
      <c r="Y1338" s="12" t="b">
        <f t="shared" si="167"/>
        <v>0</v>
      </c>
    </row>
    <row r="1339" spans="1:25" ht="43.2" hidden="1">
      <c r="A1339">
        <v>1337</v>
      </c>
      <c r="B1339" s="1" t="s">
        <v>1338</v>
      </c>
      <c r="C1339" s="1" t="s">
        <v>5447</v>
      </c>
      <c r="D1339" s="21" t="b" cm="1">
        <f t="array" ref="D1339">IF(OR(ISNUMBER(SEARCH({" COMEDY "," fun "," laugh ","hilarious"}," "&amp;B1339:C1339&amp;" "))),"Comedy",IF(OR(ISNUMBER(SEARCH({" sad "," thriller "," crime"," murder "," dark "," revenge "}," "&amp;B1339:C1339&amp;" "))),"thriller",IF(OR(ISNUMBER(SEARCH({" strange "," evil "," horror "," dark "," strange"}," "&amp;B1339:C1339&amp;" "))),"horror",IF(OR(ISNUMBER(SEARCH({" food "," kitchen "," yummy "," gourmet "," dining","bbq"}," "&amp;B1339:C1339&amp;" "))),"food"))))</f>
        <v>0</v>
      </c>
      <c r="E1339" s="3">
        <v>50000</v>
      </c>
      <c r="F1339" s="4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60"/>
        <v>49</v>
      </c>
      <c r="Q1339">
        <f t="shared" si="161"/>
        <v>176.36</v>
      </c>
      <c r="R1339" t="s">
        <v>8317</v>
      </c>
      <c r="S1339" t="s">
        <v>8319</v>
      </c>
      <c r="T1339" s="13">
        <f t="shared" si="162"/>
        <v>42767.577303240745</v>
      </c>
      <c r="U1339" s="13">
        <f t="shared" si="163"/>
        <v>42797.577303240745</v>
      </c>
      <c r="V1339">
        <f t="shared" si="164"/>
        <v>2017</v>
      </c>
      <c r="W1339" t="str">
        <f t="shared" si="165"/>
        <v>wearables</v>
      </c>
      <c r="X1339" t="str">
        <f t="shared" si="166"/>
        <v>UnderFunded</v>
      </c>
      <c r="Y1339" s="12" t="b">
        <f t="shared" si="167"/>
        <v>0</v>
      </c>
    </row>
    <row r="1340" spans="1:25" ht="57.6" hidden="1">
      <c r="A1340">
        <v>1338</v>
      </c>
      <c r="B1340" s="1" t="s">
        <v>1339</v>
      </c>
      <c r="C1340" s="1" t="s">
        <v>5448</v>
      </c>
      <c r="D1340" s="21" t="b" cm="1">
        <f t="array" ref="D1340">IF(OR(ISNUMBER(SEARCH({" COMEDY "," fun "," laugh ","hilarious"}," "&amp;B1340:C1340&amp;" "))),"Comedy",IF(OR(ISNUMBER(SEARCH({" sad "," thriller "," crime"," murder "," dark "," revenge "}," "&amp;B1340:C1340&amp;" "))),"thriller",IF(OR(ISNUMBER(SEARCH({" strange "," evil "," horror "," dark "," strange"}," "&amp;B1340:C1340&amp;" "))),"horror",IF(OR(ISNUMBER(SEARCH({" food "," kitchen "," yummy "," gourmet "," dining","bbq"}," "&amp;B1340:C1340&amp;" "))),"food"))))</f>
        <v>0</v>
      </c>
      <c r="E1340" s="3">
        <v>30000</v>
      </c>
      <c r="F1340" s="4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60"/>
        <v>3</v>
      </c>
      <c r="Q1340">
        <f t="shared" si="161"/>
        <v>66.069999999999993</v>
      </c>
      <c r="R1340" t="s">
        <v>8317</v>
      </c>
      <c r="S1340" t="s">
        <v>8319</v>
      </c>
      <c r="T1340" s="13">
        <f t="shared" si="162"/>
        <v>42188.803622685184</v>
      </c>
      <c r="U1340" s="13">
        <f t="shared" si="163"/>
        <v>42218.803622685184</v>
      </c>
      <c r="V1340">
        <f t="shared" si="164"/>
        <v>2015</v>
      </c>
      <c r="W1340" t="str">
        <f t="shared" si="165"/>
        <v>wearables</v>
      </c>
      <c r="X1340" t="str">
        <f t="shared" si="166"/>
        <v>UnderFunded</v>
      </c>
      <c r="Y1340" s="12" t="b">
        <f t="shared" si="167"/>
        <v>0</v>
      </c>
    </row>
    <row r="1341" spans="1:25" ht="28.8" hidden="1">
      <c r="A1341">
        <v>1339</v>
      </c>
      <c r="B1341" s="1" t="s">
        <v>1340</v>
      </c>
      <c r="C1341" s="1" t="s">
        <v>5449</v>
      </c>
      <c r="D1341" s="21" t="b" cm="1">
        <f t="array" ref="D1341">IF(OR(ISNUMBER(SEARCH({" COMEDY "," fun "," laugh ","hilarious"}," "&amp;B1341:C1341&amp;" "))),"Comedy",IF(OR(ISNUMBER(SEARCH({" sad "," thriller "," crime"," murder "," dark "," revenge "}," "&amp;B1341:C1341&amp;" "))),"thriller",IF(OR(ISNUMBER(SEARCH({" strange "," evil "," horror "," dark "," strange"}," "&amp;B1341:C1341&amp;" "))),"horror",IF(OR(ISNUMBER(SEARCH({" food "," kitchen "," yummy "," gourmet "," dining","bbq"}," "&amp;B1341:C1341&amp;" "))),"food"))))</f>
        <v>0</v>
      </c>
      <c r="E1341" s="3">
        <v>50000</v>
      </c>
      <c r="F1341" s="4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60"/>
        <v>7</v>
      </c>
      <c r="Q1341">
        <f t="shared" si="161"/>
        <v>89.65</v>
      </c>
      <c r="R1341" t="s">
        <v>8317</v>
      </c>
      <c r="S1341" t="s">
        <v>8319</v>
      </c>
      <c r="T1341" s="13">
        <f t="shared" si="162"/>
        <v>41936.647164351853</v>
      </c>
      <c r="U1341" s="13">
        <f t="shared" si="163"/>
        <v>41981.688831018517</v>
      </c>
      <c r="V1341">
        <f t="shared" si="164"/>
        <v>2014</v>
      </c>
      <c r="W1341" t="str">
        <f t="shared" si="165"/>
        <v>wearables</v>
      </c>
      <c r="X1341" t="str">
        <f t="shared" si="166"/>
        <v>UnderFunded</v>
      </c>
      <c r="Y1341" s="12" t="b">
        <f t="shared" si="167"/>
        <v>0</v>
      </c>
    </row>
    <row r="1342" spans="1:25" ht="43.2" hidden="1">
      <c r="A1342">
        <v>1340</v>
      </c>
      <c r="B1342" s="1" t="s">
        <v>1341</v>
      </c>
      <c r="C1342" s="1" t="s">
        <v>5450</v>
      </c>
      <c r="D1342" s="21" t="b" cm="1">
        <f t="array" ref="D1342">IF(OR(ISNUMBER(SEARCH({" COMEDY "," fun "," laugh ","hilarious"}," "&amp;B1342:C1342&amp;" "))),"Comedy",IF(OR(ISNUMBER(SEARCH({" sad "," thriller "," crime"," murder "," dark "," revenge "}," "&amp;B1342:C1342&amp;" "))),"thriller",IF(OR(ISNUMBER(SEARCH({" strange "," evil "," horror "," dark "," strange"}," "&amp;B1342:C1342&amp;" "))),"horror",IF(OR(ISNUMBER(SEARCH({" food "," kitchen "," yummy "," gourmet "," dining","bbq"}," "&amp;B1342:C1342&amp;" "))),"food"))))</f>
        <v>0</v>
      </c>
      <c r="E1342" s="3">
        <v>1680</v>
      </c>
      <c r="F1342" s="4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60"/>
        <v>0</v>
      </c>
      <c r="Q1342">
        <f t="shared" si="161"/>
        <v>0</v>
      </c>
      <c r="R1342" t="s">
        <v>8317</v>
      </c>
      <c r="S1342" t="s">
        <v>8319</v>
      </c>
      <c r="T1342" s="13">
        <f t="shared" si="162"/>
        <v>41836.595520833333</v>
      </c>
      <c r="U1342" s="13">
        <f t="shared" si="163"/>
        <v>41866.595520833333</v>
      </c>
      <c r="V1342">
        <f t="shared" si="164"/>
        <v>2014</v>
      </c>
      <c r="W1342" t="str">
        <f t="shared" si="165"/>
        <v>wearables</v>
      </c>
      <c r="X1342" t="str">
        <f t="shared" si="166"/>
        <v>UnderFunded</v>
      </c>
      <c r="Y1342" s="12" t="b">
        <f t="shared" si="167"/>
        <v>0</v>
      </c>
    </row>
    <row r="1343" spans="1:25" ht="57.6" hidden="1">
      <c r="A1343">
        <v>1341</v>
      </c>
      <c r="B1343" s="1" t="s">
        <v>1342</v>
      </c>
      <c r="C1343" s="1" t="s">
        <v>5451</v>
      </c>
      <c r="D1343" s="21" t="b" cm="1">
        <f t="array" ref="D1343">IF(OR(ISNUMBER(SEARCH({" COMEDY "," fun "," laugh ","hilarious"}," "&amp;B1343:C1343&amp;" "))),"Comedy",IF(OR(ISNUMBER(SEARCH({" sad "," thriller "," crime"," murder "," dark "," revenge "}," "&amp;B1343:C1343&amp;" "))),"thriller",IF(OR(ISNUMBER(SEARCH({" strange "," evil "," horror "," dark "," strange"}," "&amp;B1343:C1343&amp;" "))),"horror",IF(OR(ISNUMBER(SEARCH({" food "," kitchen "," yummy "," gourmet "," dining","bbq"}," "&amp;B1343:C1343&amp;" "))),"food"))))</f>
        <v>0</v>
      </c>
      <c r="E1343" s="3">
        <v>25000</v>
      </c>
      <c r="F1343" s="4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60"/>
        <v>70</v>
      </c>
      <c r="Q1343">
        <f t="shared" si="161"/>
        <v>382.39</v>
      </c>
      <c r="R1343" t="s">
        <v>8317</v>
      </c>
      <c r="S1343" t="s">
        <v>8319</v>
      </c>
      <c r="T1343" s="13">
        <f t="shared" si="162"/>
        <v>42612.624039351853</v>
      </c>
      <c r="U1343" s="13">
        <f t="shared" si="163"/>
        <v>42644.624039351853</v>
      </c>
      <c r="V1343">
        <f t="shared" si="164"/>
        <v>2016</v>
      </c>
      <c r="W1343" t="str">
        <f t="shared" si="165"/>
        <v>wearables</v>
      </c>
      <c r="X1343" t="str">
        <f t="shared" si="166"/>
        <v>UnderFunded</v>
      </c>
      <c r="Y1343" s="12" t="b">
        <f t="shared" si="167"/>
        <v>0</v>
      </c>
    </row>
    <row r="1344" spans="1:25" ht="43.2" hidden="1">
      <c r="A1344">
        <v>1342</v>
      </c>
      <c r="B1344" s="1" t="s">
        <v>1343</v>
      </c>
      <c r="C1344" s="1" t="s">
        <v>5452</v>
      </c>
      <c r="D1344" s="21" t="b" cm="1">
        <f t="array" ref="D1344">IF(OR(ISNUMBER(SEARCH({" COMEDY "," fun "," laugh ","hilarious"}," "&amp;B1344:C1344&amp;" "))),"Comedy",IF(OR(ISNUMBER(SEARCH({" sad "," thriller "," crime"," murder "," dark "," revenge "}," "&amp;B1344:C1344&amp;" "))),"thriller",IF(OR(ISNUMBER(SEARCH({" strange "," evil "," horror "," dark "," strange"}," "&amp;B1344:C1344&amp;" "))),"horror",IF(OR(ISNUMBER(SEARCH({" food "," kitchen "," yummy "," gourmet "," dining","bbq"}," "&amp;B1344:C1344&amp;" "))),"food"))))</f>
        <v>0</v>
      </c>
      <c r="E1344" s="3">
        <v>50000</v>
      </c>
      <c r="F1344" s="4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60"/>
        <v>0</v>
      </c>
      <c r="Q1344">
        <f t="shared" si="161"/>
        <v>100</v>
      </c>
      <c r="R1344" t="s">
        <v>8317</v>
      </c>
      <c r="S1344" t="s">
        <v>8319</v>
      </c>
      <c r="T1344" s="13">
        <f t="shared" si="162"/>
        <v>42172.816423611104</v>
      </c>
      <c r="U1344" s="13">
        <f t="shared" si="163"/>
        <v>42202.816423611104</v>
      </c>
      <c r="V1344">
        <f t="shared" si="164"/>
        <v>2015</v>
      </c>
      <c r="W1344" t="str">
        <f t="shared" si="165"/>
        <v>wearables</v>
      </c>
      <c r="X1344" t="str">
        <f t="shared" si="166"/>
        <v>UnderFunded</v>
      </c>
      <c r="Y1344" s="12" t="b">
        <f t="shared" si="167"/>
        <v>0</v>
      </c>
    </row>
    <row r="1345" spans="1:25" ht="43.2" hidden="1">
      <c r="A1345">
        <v>1343</v>
      </c>
      <c r="B1345" s="1" t="s">
        <v>1344</v>
      </c>
      <c r="C1345" s="1" t="s">
        <v>5453</v>
      </c>
      <c r="D1345" s="21" t="b" cm="1">
        <f t="array" ref="D1345">IF(OR(ISNUMBER(SEARCH({" COMEDY "," fun "," laugh ","hilarious"}," "&amp;B1345:C1345&amp;" "))),"Comedy",IF(OR(ISNUMBER(SEARCH({" sad "," thriller "," crime"," murder "," dark "," revenge "}," "&amp;B1345:C1345&amp;" "))),"thriller",IF(OR(ISNUMBER(SEARCH({" strange "," evil "," horror "," dark "," strange"}," "&amp;B1345:C1345&amp;" "))),"horror",IF(OR(ISNUMBER(SEARCH({" food "," kitchen "," yummy "," gourmet "," dining","bbq"}," "&amp;B1345:C1345&amp;" "))),"food"))))</f>
        <v>0</v>
      </c>
      <c r="E1345" s="3">
        <v>50000</v>
      </c>
      <c r="F1345" s="4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60"/>
        <v>102</v>
      </c>
      <c r="Q1345">
        <f t="shared" si="161"/>
        <v>158.36000000000001</v>
      </c>
      <c r="R1345" t="s">
        <v>8317</v>
      </c>
      <c r="S1345" t="s">
        <v>8319</v>
      </c>
      <c r="T1345" s="13">
        <f t="shared" si="162"/>
        <v>42542.526423611111</v>
      </c>
      <c r="U1345" s="13">
        <f t="shared" si="163"/>
        <v>42601.165972222225</v>
      </c>
      <c r="V1345">
        <f t="shared" si="164"/>
        <v>2016</v>
      </c>
      <c r="W1345" t="str">
        <f t="shared" si="165"/>
        <v>wearables</v>
      </c>
      <c r="X1345" t="str">
        <f t="shared" si="166"/>
        <v>ExceededGoal</v>
      </c>
      <c r="Y1345" s="12" t="b">
        <f t="shared" si="167"/>
        <v>0</v>
      </c>
    </row>
    <row r="1346" spans="1:25" ht="43.2" hidden="1">
      <c r="A1346">
        <v>1344</v>
      </c>
      <c r="B1346" s="1" t="s">
        <v>1345</v>
      </c>
      <c r="C1346" s="1" t="s">
        <v>5454</v>
      </c>
      <c r="D1346" s="21" t="b" cm="1">
        <f t="array" ref="D1346">IF(OR(ISNUMBER(SEARCH({" COMEDY "," fun "," laugh ","hilarious"}," "&amp;B1346:C1346&amp;" "))),"Comedy",IF(OR(ISNUMBER(SEARCH({" sad "," thriller "," crime"," murder "," dark "," revenge "}," "&amp;B1346:C1346&amp;" "))),"thriller",IF(OR(ISNUMBER(SEARCH({" strange "," evil "," horror "," dark "," strange"}," "&amp;B1346:C1346&amp;" "))),"horror",IF(OR(ISNUMBER(SEARCH({" food "," kitchen "," yummy "," gourmet "," dining","bbq"}," "&amp;B1346:C1346&amp;" "))),"food"))))</f>
        <v>0</v>
      </c>
      <c r="E1346" s="3">
        <v>1500</v>
      </c>
      <c r="F1346" s="4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60"/>
        <v>378</v>
      </c>
      <c r="Q1346">
        <f t="shared" si="161"/>
        <v>40.76</v>
      </c>
      <c r="R1346" t="s">
        <v>8320</v>
      </c>
      <c r="S1346" t="s">
        <v>8321</v>
      </c>
      <c r="T1346" s="13">
        <f t="shared" si="162"/>
        <v>42522.789803240739</v>
      </c>
      <c r="U1346" s="13">
        <f t="shared" si="163"/>
        <v>42551.789803240739</v>
      </c>
      <c r="V1346">
        <f t="shared" si="164"/>
        <v>2016</v>
      </c>
      <c r="W1346" t="str">
        <f t="shared" si="165"/>
        <v>nonfiction</v>
      </c>
      <c r="X1346" t="str">
        <f t="shared" si="166"/>
        <v>ExceededGoal</v>
      </c>
      <c r="Y1346" s="12" t="b">
        <f t="shared" si="167"/>
        <v>0</v>
      </c>
    </row>
    <row r="1347" spans="1:25" ht="43.2" hidden="1">
      <c r="A1347">
        <v>1345</v>
      </c>
      <c r="B1347" s="1" t="s">
        <v>1346</v>
      </c>
      <c r="C1347" s="1" t="s">
        <v>5455</v>
      </c>
      <c r="D1347" s="21" t="b" cm="1">
        <f t="array" ref="D1347">IF(OR(ISNUMBER(SEARCH({" COMEDY "," fun "," laugh ","hilarious"}," "&amp;B1347:C1347&amp;" "))),"Comedy",IF(OR(ISNUMBER(SEARCH({" sad "," thriller "," crime"," murder "," dark "," revenge "}," "&amp;B1347:C1347&amp;" "))),"thriller",IF(OR(ISNUMBER(SEARCH({" strange "," evil "," horror "," dark "," strange"}," "&amp;B1347:C1347&amp;" "))),"horror",IF(OR(ISNUMBER(SEARCH({" food "," kitchen "," yummy "," gourmet "," dining","bbq"}," "&amp;B1347:C1347&amp;" "))),"food"))))</f>
        <v>0</v>
      </c>
      <c r="E1347" s="3">
        <v>300</v>
      </c>
      <c r="F1347" s="4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68">IFERROR(ROUND((F1347/E1347)*100,0),0)</f>
        <v>125</v>
      </c>
      <c r="Q1347">
        <f t="shared" ref="Q1347:Q1410" si="169">IFERROR(ROUND(F1347/M1347,2),0)</f>
        <v>53.57</v>
      </c>
      <c r="R1347" t="s">
        <v>8320</v>
      </c>
      <c r="S1347" t="s">
        <v>8321</v>
      </c>
      <c r="T1347" s="13">
        <f t="shared" ref="T1347:T1410" si="170">(((K1347/60)/60)/24)+DATE(1970,1,1)</f>
        <v>41799.814340277779</v>
      </c>
      <c r="U1347" s="13">
        <f t="shared" ref="U1347:U1410" si="171">(((J1347/60)/60)/24)+DATE(1970,1,1)</f>
        <v>41834.814340277779</v>
      </c>
      <c r="V1347">
        <f t="shared" ref="V1347:V1410" si="172">YEAR(T1347)</f>
        <v>2014</v>
      </c>
      <c r="W1347" t="str">
        <f t="shared" ref="W1347:W1410" si="173">IF(OR(S1347="musical","space"),"Musical and Spaces",S1347)</f>
        <v>nonfiction</v>
      </c>
      <c r="X1347" t="str">
        <f t="shared" ref="X1347:X1410" si="174">IF(P1347-100&gt;0,"ExceededGoal","UnderFunded")</f>
        <v>ExceededGoal</v>
      </c>
      <c r="Y1347" s="12" t="b">
        <f t="shared" ref="Y1347:Y1410" si="175">IFERROR(IF(R1347="theater",ROUND(F1347/M1347,2)),0)</f>
        <v>0</v>
      </c>
    </row>
    <row r="1348" spans="1:25" ht="43.2" hidden="1">
      <c r="A1348">
        <v>1346</v>
      </c>
      <c r="B1348" s="1" t="s">
        <v>1347</v>
      </c>
      <c r="C1348" s="1" t="s">
        <v>5456</v>
      </c>
      <c r="D1348" s="21" t="b" cm="1">
        <f t="array" ref="D1348">IF(OR(ISNUMBER(SEARCH({" COMEDY "," fun "," laugh ","hilarious"}," "&amp;B1348:C1348&amp;" "))),"Comedy",IF(OR(ISNUMBER(SEARCH({" sad "," thriller "," crime"," murder "," dark "," revenge "}," "&amp;B1348:C1348&amp;" "))),"thriller",IF(OR(ISNUMBER(SEARCH({" strange "," evil "," horror "," dark "," strange"}," "&amp;B1348:C1348&amp;" "))),"horror",IF(OR(ISNUMBER(SEARCH({" food "," kitchen "," yummy "," gourmet "," dining","bbq"}," "&amp;B1348:C1348&amp;" "))),"food"))))</f>
        <v>0</v>
      </c>
      <c r="E1348" s="3">
        <v>4900</v>
      </c>
      <c r="F1348" s="4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68"/>
        <v>147</v>
      </c>
      <c r="Q1348">
        <f t="shared" si="169"/>
        <v>48.45</v>
      </c>
      <c r="R1348" t="s">
        <v>8320</v>
      </c>
      <c r="S1348" t="s">
        <v>8321</v>
      </c>
      <c r="T1348" s="13">
        <f t="shared" si="170"/>
        <v>41422.075821759259</v>
      </c>
      <c r="U1348" s="13">
        <f t="shared" si="171"/>
        <v>41452.075821759259</v>
      </c>
      <c r="V1348">
        <f t="shared" si="172"/>
        <v>2013</v>
      </c>
      <c r="W1348" t="str">
        <f t="shared" si="173"/>
        <v>nonfiction</v>
      </c>
      <c r="X1348" t="str">
        <f t="shared" si="174"/>
        <v>ExceededGoal</v>
      </c>
      <c r="Y1348" s="12" t="b">
        <f t="shared" si="175"/>
        <v>0</v>
      </c>
    </row>
    <row r="1349" spans="1:25" ht="43.2" hidden="1">
      <c r="A1349">
        <v>1347</v>
      </c>
      <c r="B1349" s="1" t="s">
        <v>1348</v>
      </c>
      <c r="C1349" s="1" t="s">
        <v>5457</v>
      </c>
      <c r="D1349" s="21" t="str" cm="1">
        <f t="array" ref="D1349">IF(OR(ISNUMBER(SEARCH({" COMEDY "," fun "," laugh ","hilarious"}," "&amp;B1349:C1349&amp;" "))),"Comedy",IF(OR(ISNUMBER(SEARCH({" sad "," thriller "," crime"," murder "," dark "," revenge "}," "&amp;B1349:C1349&amp;" "))),"thriller",IF(OR(ISNUMBER(SEARCH({" strange "," evil "," horror "," dark "," strange"}," "&amp;B1349:C1349&amp;" "))),"horror",IF(OR(ISNUMBER(SEARCH({" food "," kitchen "," yummy "," gourmet "," dining","bbq"}," "&amp;B1349:C1349&amp;" "))),"food"))))</f>
        <v>food</v>
      </c>
      <c r="E1349" s="3">
        <v>2500</v>
      </c>
      <c r="F1349" s="4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68"/>
        <v>102</v>
      </c>
      <c r="Q1349">
        <f t="shared" si="169"/>
        <v>82.42</v>
      </c>
      <c r="R1349" t="s">
        <v>8320</v>
      </c>
      <c r="S1349" t="s">
        <v>8321</v>
      </c>
      <c r="T1349" s="13">
        <f t="shared" si="170"/>
        <v>42040.638020833328</v>
      </c>
      <c r="U1349" s="13">
        <f t="shared" si="171"/>
        <v>42070.638020833328</v>
      </c>
      <c r="V1349">
        <f t="shared" si="172"/>
        <v>2015</v>
      </c>
      <c r="W1349" t="str">
        <f t="shared" si="173"/>
        <v>nonfiction</v>
      </c>
      <c r="X1349" t="str">
        <f t="shared" si="174"/>
        <v>ExceededGoal</v>
      </c>
      <c r="Y1349" s="12" t="b">
        <f t="shared" si="175"/>
        <v>0</v>
      </c>
    </row>
    <row r="1350" spans="1:25" ht="43.2" hidden="1">
      <c r="A1350">
        <v>1348</v>
      </c>
      <c r="B1350" s="1" t="s">
        <v>1349</v>
      </c>
      <c r="C1350" s="1" t="s">
        <v>5458</v>
      </c>
      <c r="D1350" s="21" t="b" cm="1">
        <f t="array" ref="D1350">IF(OR(ISNUMBER(SEARCH({" COMEDY "," fun "," laugh ","hilarious"}," "&amp;B1350:C1350&amp;" "))),"Comedy",IF(OR(ISNUMBER(SEARCH({" sad "," thriller "," crime"," murder "," dark "," revenge "}," "&amp;B1350:C1350&amp;" "))),"thriller",IF(OR(ISNUMBER(SEARCH({" strange "," evil "," horror "," dark "," strange"}," "&amp;B1350:C1350&amp;" "))),"horror",IF(OR(ISNUMBER(SEARCH({" food "," kitchen "," yummy "," gourmet "," dining","bbq"}," "&amp;B1350:C1350&amp;" "))),"food"))))</f>
        <v>0</v>
      </c>
      <c r="E1350" s="3">
        <v>5875</v>
      </c>
      <c r="F1350" s="4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68"/>
        <v>102</v>
      </c>
      <c r="Q1350">
        <f t="shared" si="169"/>
        <v>230.19</v>
      </c>
      <c r="R1350" t="s">
        <v>8320</v>
      </c>
      <c r="S1350" t="s">
        <v>8321</v>
      </c>
      <c r="T1350" s="13">
        <f t="shared" si="170"/>
        <v>41963.506168981476</v>
      </c>
      <c r="U1350" s="13">
        <f t="shared" si="171"/>
        <v>41991.506168981476</v>
      </c>
      <c r="V1350">
        <f t="shared" si="172"/>
        <v>2014</v>
      </c>
      <c r="W1350" t="str">
        <f t="shared" si="173"/>
        <v>nonfiction</v>
      </c>
      <c r="X1350" t="str">
        <f t="shared" si="174"/>
        <v>ExceededGoal</v>
      </c>
      <c r="Y1350" s="12" t="b">
        <f t="shared" si="175"/>
        <v>0</v>
      </c>
    </row>
    <row r="1351" spans="1:25" ht="43.2" hidden="1">
      <c r="A1351">
        <v>1349</v>
      </c>
      <c r="B1351" s="1" t="s">
        <v>1350</v>
      </c>
      <c r="C1351" s="1" t="s">
        <v>5459</v>
      </c>
      <c r="D1351" s="21" t="b" cm="1">
        <f t="array" ref="D1351">IF(OR(ISNUMBER(SEARCH({" COMEDY "," fun "," laugh ","hilarious"}," "&amp;B1351:C1351&amp;" "))),"Comedy",IF(OR(ISNUMBER(SEARCH({" sad "," thriller "," crime"," murder "," dark "," revenge "}," "&amp;B1351:C1351&amp;" "))),"thriller",IF(OR(ISNUMBER(SEARCH({" strange "," evil "," horror "," dark "," strange"}," "&amp;B1351:C1351&amp;" "))),"horror",IF(OR(ISNUMBER(SEARCH({" food "," kitchen "," yummy "," gourmet "," dining","bbq"}," "&amp;B1351:C1351&amp;" "))),"food"))))</f>
        <v>0</v>
      </c>
      <c r="E1351" s="3">
        <v>5000</v>
      </c>
      <c r="F1351" s="4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68"/>
        <v>204</v>
      </c>
      <c r="Q1351">
        <f t="shared" si="169"/>
        <v>59.36</v>
      </c>
      <c r="R1351" t="s">
        <v>8320</v>
      </c>
      <c r="S1351" t="s">
        <v>8321</v>
      </c>
      <c r="T1351" s="13">
        <f t="shared" si="170"/>
        <v>42317.33258101852</v>
      </c>
      <c r="U1351" s="13">
        <f t="shared" si="171"/>
        <v>42354.290972222225</v>
      </c>
      <c r="V1351">
        <f t="shared" si="172"/>
        <v>2015</v>
      </c>
      <c r="W1351" t="str">
        <f t="shared" si="173"/>
        <v>nonfiction</v>
      </c>
      <c r="X1351" t="str">
        <f t="shared" si="174"/>
        <v>ExceededGoal</v>
      </c>
      <c r="Y1351" s="12" t="b">
        <f t="shared" si="175"/>
        <v>0</v>
      </c>
    </row>
    <row r="1352" spans="1:25" ht="43.2" hidden="1">
      <c r="A1352">
        <v>1350</v>
      </c>
      <c r="B1352" s="1" t="s">
        <v>1351</v>
      </c>
      <c r="C1352" s="1" t="s">
        <v>5460</v>
      </c>
      <c r="D1352" s="21" t="b" cm="1">
        <f t="array" ref="D1352">IF(OR(ISNUMBER(SEARCH({" COMEDY "," fun "," laugh ","hilarious"}," "&amp;B1352:C1352&amp;" "))),"Comedy",IF(OR(ISNUMBER(SEARCH({" sad "," thriller "," crime"," murder "," dark "," revenge "}," "&amp;B1352:C1352&amp;" "))),"thriller",IF(OR(ISNUMBER(SEARCH({" strange "," evil "," horror "," dark "," strange"}," "&amp;B1352:C1352&amp;" "))),"horror",IF(OR(ISNUMBER(SEARCH({" food "," kitchen "," yummy "," gourmet "," dining","bbq"}," "&amp;B1352:C1352&amp;" "))),"food"))))</f>
        <v>0</v>
      </c>
      <c r="E1352" s="3">
        <v>5000</v>
      </c>
      <c r="F1352" s="4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68"/>
        <v>104</v>
      </c>
      <c r="Q1352">
        <f t="shared" si="169"/>
        <v>66.7</v>
      </c>
      <c r="R1352" t="s">
        <v>8320</v>
      </c>
      <c r="S1352" t="s">
        <v>8321</v>
      </c>
      <c r="T1352" s="13">
        <f t="shared" si="170"/>
        <v>42334.013124999998</v>
      </c>
      <c r="U1352" s="13">
        <f t="shared" si="171"/>
        <v>42364.013124999998</v>
      </c>
      <c r="V1352">
        <f t="shared" si="172"/>
        <v>2015</v>
      </c>
      <c r="W1352" t="str">
        <f t="shared" si="173"/>
        <v>nonfiction</v>
      </c>
      <c r="X1352" t="str">
        <f t="shared" si="174"/>
        <v>ExceededGoal</v>
      </c>
      <c r="Y1352" s="12" t="b">
        <f t="shared" si="175"/>
        <v>0</v>
      </c>
    </row>
    <row r="1353" spans="1:25" ht="28.8" hidden="1">
      <c r="A1353">
        <v>1351</v>
      </c>
      <c r="B1353" s="1" t="s">
        <v>1352</v>
      </c>
      <c r="C1353" s="1" t="s">
        <v>5461</v>
      </c>
      <c r="D1353" s="21" t="b" cm="1">
        <f t="array" ref="D1353">IF(OR(ISNUMBER(SEARCH({" COMEDY "," fun "," laugh ","hilarious"}," "&amp;B1353:C1353&amp;" "))),"Comedy",IF(OR(ISNUMBER(SEARCH({" sad "," thriller "," crime"," murder "," dark "," revenge "}," "&amp;B1353:C1353&amp;" "))),"thriller",IF(OR(ISNUMBER(SEARCH({" strange "," evil "," horror "," dark "," strange"}," "&amp;B1353:C1353&amp;" "))),"horror",IF(OR(ISNUMBER(SEARCH({" food "," kitchen "," yummy "," gourmet "," dining","bbq"}," "&amp;B1353:C1353&amp;" "))),"food"))))</f>
        <v>0</v>
      </c>
      <c r="E1353" s="3">
        <v>20000</v>
      </c>
      <c r="F1353" s="4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68"/>
        <v>101</v>
      </c>
      <c r="Q1353">
        <f t="shared" si="169"/>
        <v>168.78</v>
      </c>
      <c r="R1353" t="s">
        <v>8320</v>
      </c>
      <c r="S1353" t="s">
        <v>8321</v>
      </c>
      <c r="T1353" s="13">
        <f t="shared" si="170"/>
        <v>42382.74009259259</v>
      </c>
      <c r="U1353" s="13">
        <f t="shared" si="171"/>
        <v>42412.74009259259</v>
      </c>
      <c r="V1353">
        <f t="shared" si="172"/>
        <v>2016</v>
      </c>
      <c r="W1353" t="str">
        <f t="shared" si="173"/>
        <v>nonfiction</v>
      </c>
      <c r="X1353" t="str">
        <f t="shared" si="174"/>
        <v>ExceededGoal</v>
      </c>
      <c r="Y1353" s="12" t="b">
        <f t="shared" si="175"/>
        <v>0</v>
      </c>
    </row>
    <row r="1354" spans="1:25" ht="43.2" hidden="1">
      <c r="A1354">
        <v>1352</v>
      </c>
      <c r="B1354" s="1" t="s">
        <v>1353</v>
      </c>
      <c r="C1354" s="1" t="s">
        <v>5462</v>
      </c>
      <c r="D1354" s="21" t="b" cm="1">
        <f t="array" ref="D1354">IF(OR(ISNUMBER(SEARCH({" COMEDY "," fun "," laugh ","hilarious"}," "&amp;B1354:C1354&amp;" "))),"Comedy",IF(OR(ISNUMBER(SEARCH({" sad "," thriller "," crime"," murder "," dark "," revenge "}," "&amp;B1354:C1354&amp;" "))),"thriller",IF(OR(ISNUMBER(SEARCH({" strange "," evil "," horror "," dark "," strange"}," "&amp;B1354:C1354&amp;" "))),"horror",IF(OR(ISNUMBER(SEARCH({" food "," kitchen "," yummy "," gourmet "," dining","bbq"}," "&amp;B1354:C1354&amp;" "))),"food"))))</f>
        <v>0</v>
      </c>
      <c r="E1354" s="3">
        <v>10000</v>
      </c>
      <c r="F1354" s="4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68"/>
        <v>136</v>
      </c>
      <c r="Q1354">
        <f t="shared" si="169"/>
        <v>59.97</v>
      </c>
      <c r="R1354" t="s">
        <v>8320</v>
      </c>
      <c r="S1354" t="s">
        <v>8321</v>
      </c>
      <c r="T1354" s="13">
        <f t="shared" si="170"/>
        <v>42200.578310185185</v>
      </c>
      <c r="U1354" s="13">
        <f t="shared" si="171"/>
        <v>42252.165972222225</v>
      </c>
      <c r="V1354">
        <f t="shared" si="172"/>
        <v>2015</v>
      </c>
      <c r="W1354" t="str">
        <f t="shared" si="173"/>
        <v>nonfiction</v>
      </c>
      <c r="X1354" t="str">
        <f t="shared" si="174"/>
        <v>ExceededGoal</v>
      </c>
      <c r="Y1354" s="12" t="b">
        <f t="shared" si="175"/>
        <v>0</v>
      </c>
    </row>
    <row r="1355" spans="1:25" ht="43.2" hidden="1">
      <c r="A1355">
        <v>1353</v>
      </c>
      <c r="B1355" s="1" t="s">
        <v>1354</v>
      </c>
      <c r="C1355" s="1" t="s">
        <v>5463</v>
      </c>
      <c r="D1355" s="21" t="b" cm="1">
        <f t="array" ref="D1355">IF(OR(ISNUMBER(SEARCH({" COMEDY "," fun "," laugh ","hilarious"}," "&amp;B1355:C1355&amp;" "))),"Comedy",IF(OR(ISNUMBER(SEARCH({" sad "," thriller "," crime"," murder "," dark "," revenge "}," "&amp;B1355:C1355&amp;" "))),"thriller",IF(OR(ISNUMBER(SEARCH({" strange "," evil "," horror "," dark "," strange"}," "&amp;B1355:C1355&amp;" "))),"horror",IF(OR(ISNUMBER(SEARCH({" food "," kitchen "," yummy "," gourmet "," dining","bbq"}," "&amp;B1355:C1355&amp;" "))),"food"))))</f>
        <v>0</v>
      </c>
      <c r="E1355" s="3">
        <v>1000</v>
      </c>
      <c r="F1355" s="4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68"/>
        <v>134</v>
      </c>
      <c r="Q1355">
        <f t="shared" si="169"/>
        <v>31.81</v>
      </c>
      <c r="R1355" t="s">
        <v>8320</v>
      </c>
      <c r="S1355" t="s">
        <v>8321</v>
      </c>
      <c r="T1355" s="13">
        <f t="shared" si="170"/>
        <v>41309.11791666667</v>
      </c>
      <c r="U1355" s="13">
        <f t="shared" si="171"/>
        <v>41344</v>
      </c>
      <c r="V1355">
        <f t="shared" si="172"/>
        <v>2013</v>
      </c>
      <c r="W1355" t="str">
        <f t="shared" si="173"/>
        <v>nonfiction</v>
      </c>
      <c r="X1355" t="str">
        <f t="shared" si="174"/>
        <v>ExceededGoal</v>
      </c>
      <c r="Y1355" s="12" t="b">
        <f t="shared" si="175"/>
        <v>0</v>
      </c>
    </row>
    <row r="1356" spans="1:25" ht="43.2" hidden="1">
      <c r="A1356">
        <v>1354</v>
      </c>
      <c r="B1356" s="1" t="s">
        <v>1355</v>
      </c>
      <c r="C1356" s="1" t="s">
        <v>5464</v>
      </c>
      <c r="D1356" s="21" t="b" cm="1">
        <f t="array" ref="D1356">IF(OR(ISNUMBER(SEARCH({" COMEDY "," fun "," laugh ","hilarious"}," "&amp;B1356:C1356&amp;" "))),"Comedy",IF(OR(ISNUMBER(SEARCH({" sad "," thriller "," crime"," murder "," dark "," revenge "}," "&amp;B1356:C1356&amp;" "))),"thriller",IF(OR(ISNUMBER(SEARCH({" strange "," evil "," horror "," dark "," strange"}," "&amp;B1356:C1356&amp;" "))),"horror",IF(OR(ISNUMBER(SEARCH({" food "," kitchen "," yummy "," gourmet "," dining","bbq"}," "&amp;B1356:C1356&amp;" "))),"food"))))</f>
        <v>0</v>
      </c>
      <c r="E1356" s="3">
        <v>1200</v>
      </c>
      <c r="F1356" s="4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68"/>
        <v>130</v>
      </c>
      <c r="Q1356">
        <f t="shared" si="169"/>
        <v>24.42</v>
      </c>
      <c r="R1356" t="s">
        <v>8320</v>
      </c>
      <c r="S1356" t="s">
        <v>8321</v>
      </c>
      <c r="T1356" s="13">
        <f t="shared" si="170"/>
        <v>42502.807627314818</v>
      </c>
      <c r="U1356" s="13">
        <f t="shared" si="171"/>
        <v>42532.807627314818</v>
      </c>
      <c r="V1356">
        <f t="shared" si="172"/>
        <v>2016</v>
      </c>
      <c r="W1356" t="str">
        <f t="shared" si="173"/>
        <v>nonfiction</v>
      </c>
      <c r="X1356" t="str">
        <f t="shared" si="174"/>
        <v>ExceededGoal</v>
      </c>
      <c r="Y1356" s="12" t="b">
        <f t="shared" si="175"/>
        <v>0</v>
      </c>
    </row>
    <row r="1357" spans="1:25" ht="57.6" hidden="1">
      <c r="A1357">
        <v>1355</v>
      </c>
      <c r="B1357" s="1" t="s">
        <v>1356</v>
      </c>
      <c r="C1357" s="1" t="s">
        <v>5465</v>
      </c>
      <c r="D1357" s="21" t="b" cm="1">
        <f t="array" ref="D1357">IF(OR(ISNUMBER(SEARCH({" COMEDY "," fun "," laugh ","hilarious"}," "&amp;B1357:C1357&amp;" "))),"Comedy",IF(OR(ISNUMBER(SEARCH({" sad "," thriller "," crime"," murder "," dark "," revenge "}," "&amp;B1357:C1357&amp;" "))),"thriller",IF(OR(ISNUMBER(SEARCH({" strange "," evil "," horror "," dark "," strange"}," "&amp;B1357:C1357&amp;" "))),"horror",IF(OR(ISNUMBER(SEARCH({" food "," kitchen "," yummy "," gourmet "," dining","bbq"}," "&amp;B1357:C1357&amp;" "))),"food"))))</f>
        <v>0</v>
      </c>
      <c r="E1357" s="3">
        <v>2500</v>
      </c>
      <c r="F1357" s="4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68"/>
        <v>123</v>
      </c>
      <c r="Q1357">
        <f t="shared" si="169"/>
        <v>25.35</v>
      </c>
      <c r="R1357" t="s">
        <v>8320</v>
      </c>
      <c r="S1357" t="s">
        <v>8321</v>
      </c>
      <c r="T1357" s="13">
        <f t="shared" si="170"/>
        <v>41213.254687499997</v>
      </c>
      <c r="U1357" s="13">
        <f t="shared" si="171"/>
        <v>41243.416666666664</v>
      </c>
      <c r="V1357">
        <f t="shared" si="172"/>
        <v>2012</v>
      </c>
      <c r="W1357" t="str">
        <f t="shared" si="173"/>
        <v>nonfiction</v>
      </c>
      <c r="X1357" t="str">
        <f t="shared" si="174"/>
        <v>ExceededGoal</v>
      </c>
      <c r="Y1357" s="12" t="b">
        <f t="shared" si="175"/>
        <v>0</v>
      </c>
    </row>
    <row r="1358" spans="1:25" ht="43.2" hidden="1">
      <c r="A1358">
        <v>1356</v>
      </c>
      <c r="B1358" s="1" t="s">
        <v>1357</v>
      </c>
      <c r="C1358" s="1" t="s">
        <v>5466</v>
      </c>
      <c r="D1358" s="21" t="b" cm="1">
        <f t="array" ref="D1358">IF(OR(ISNUMBER(SEARCH({" COMEDY "," fun "," laugh ","hilarious"}," "&amp;B1358:C1358&amp;" "))),"Comedy",IF(OR(ISNUMBER(SEARCH({" sad "," thriller "," crime"," murder "," dark "," revenge "}," "&amp;B1358:C1358&amp;" "))),"thriller",IF(OR(ISNUMBER(SEARCH({" strange "," evil "," horror "," dark "," strange"}," "&amp;B1358:C1358&amp;" "))),"horror",IF(OR(ISNUMBER(SEARCH({" food "," kitchen "," yummy "," gourmet "," dining","bbq"}," "&amp;B1358:C1358&amp;" "))),"food"))))</f>
        <v>0</v>
      </c>
      <c r="E1358" s="3">
        <v>3400</v>
      </c>
      <c r="F1358" s="4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68"/>
        <v>183</v>
      </c>
      <c r="Q1358">
        <f t="shared" si="169"/>
        <v>71.44</v>
      </c>
      <c r="R1358" t="s">
        <v>8320</v>
      </c>
      <c r="S1358" t="s">
        <v>8321</v>
      </c>
      <c r="T1358" s="13">
        <f t="shared" si="170"/>
        <v>41430.038888888892</v>
      </c>
      <c r="U1358" s="13">
        <f t="shared" si="171"/>
        <v>41460.038888888892</v>
      </c>
      <c r="V1358">
        <f t="shared" si="172"/>
        <v>2013</v>
      </c>
      <c r="W1358" t="str">
        <f t="shared" si="173"/>
        <v>nonfiction</v>
      </c>
      <c r="X1358" t="str">
        <f t="shared" si="174"/>
        <v>ExceededGoal</v>
      </c>
      <c r="Y1358" s="12" t="b">
        <f t="shared" si="175"/>
        <v>0</v>
      </c>
    </row>
    <row r="1359" spans="1:25" ht="43.2" hidden="1">
      <c r="A1359">
        <v>1357</v>
      </c>
      <c r="B1359" s="1" t="s">
        <v>1358</v>
      </c>
      <c r="C1359" s="1" t="s">
        <v>5467</v>
      </c>
      <c r="D1359" s="21" t="b" cm="1">
        <f t="array" ref="D1359">IF(OR(ISNUMBER(SEARCH({" COMEDY "," fun "," laugh ","hilarious"}," "&amp;B1359:C1359&amp;" "))),"Comedy",IF(OR(ISNUMBER(SEARCH({" sad "," thriller "," crime"," murder "," dark "," revenge "}," "&amp;B1359:C1359&amp;" "))),"thriller",IF(OR(ISNUMBER(SEARCH({" strange "," evil "," horror "," dark "," strange"}," "&amp;B1359:C1359&amp;" "))),"horror",IF(OR(ISNUMBER(SEARCH({" food "," kitchen "," yummy "," gourmet "," dining","bbq"}," "&amp;B1359:C1359&amp;" "))),"food"))))</f>
        <v>0</v>
      </c>
      <c r="E1359" s="3">
        <v>2000</v>
      </c>
      <c r="F1359" s="4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68"/>
        <v>125</v>
      </c>
      <c r="Q1359">
        <f t="shared" si="169"/>
        <v>38.549999999999997</v>
      </c>
      <c r="R1359" t="s">
        <v>8320</v>
      </c>
      <c r="S1359" t="s">
        <v>8321</v>
      </c>
      <c r="T1359" s="13">
        <f t="shared" si="170"/>
        <v>41304.962233796294</v>
      </c>
      <c r="U1359" s="13">
        <f t="shared" si="171"/>
        <v>41334.249305555553</v>
      </c>
      <c r="V1359">
        <f t="shared" si="172"/>
        <v>2013</v>
      </c>
      <c r="W1359" t="str">
        <f t="shared" si="173"/>
        <v>nonfiction</v>
      </c>
      <c r="X1359" t="str">
        <f t="shared" si="174"/>
        <v>ExceededGoal</v>
      </c>
      <c r="Y1359" s="12" t="b">
        <f t="shared" si="175"/>
        <v>0</v>
      </c>
    </row>
    <row r="1360" spans="1:25" ht="43.2" hidden="1">
      <c r="A1360">
        <v>1358</v>
      </c>
      <c r="B1360" s="1" t="s">
        <v>1359</v>
      </c>
      <c r="C1360" s="1" t="s">
        <v>5468</v>
      </c>
      <c r="D1360" s="21" t="b" cm="1">
        <f t="array" ref="D1360">IF(OR(ISNUMBER(SEARCH({" COMEDY "," fun "," laugh ","hilarious"}," "&amp;B1360:C1360&amp;" "))),"Comedy",IF(OR(ISNUMBER(SEARCH({" sad "," thriller "," crime"," murder "," dark "," revenge "}," "&amp;B1360:C1360&amp;" "))),"thriller",IF(OR(ISNUMBER(SEARCH({" strange "," evil "," horror "," dark "," strange"}," "&amp;B1360:C1360&amp;" "))),"horror",IF(OR(ISNUMBER(SEARCH({" food "," kitchen "," yummy "," gourmet "," dining","bbq"}," "&amp;B1360:C1360&amp;" "))),"food"))))</f>
        <v>0</v>
      </c>
      <c r="E1360" s="3">
        <v>3000</v>
      </c>
      <c r="F1360" s="4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68"/>
        <v>112</v>
      </c>
      <c r="Q1360">
        <f t="shared" si="169"/>
        <v>68.37</v>
      </c>
      <c r="R1360" t="s">
        <v>8320</v>
      </c>
      <c r="S1360" t="s">
        <v>8321</v>
      </c>
      <c r="T1360" s="13">
        <f t="shared" si="170"/>
        <v>40689.570868055554</v>
      </c>
      <c r="U1360" s="13">
        <f t="shared" si="171"/>
        <v>40719.570868055554</v>
      </c>
      <c r="V1360">
        <f t="shared" si="172"/>
        <v>2011</v>
      </c>
      <c r="W1360" t="str">
        <f t="shared" si="173"/>
        <v>nonfiction</v>
      </c>
      <c r="X1360" t="str">
        <f t="shared" si="174"/>
        <v>ExceededGoal</v>
      </c>
      <c r="Y1360" s="12" t="b">
        <f t="shared" si="175"/>
        <v>0</v>
      </c>
    </row>
    <row r="1361" spans="1:25" ht="43.2" hidden="1">
      <c r="A1361">
        <v>1359</v>
      </c>
      <c r="B1361" s="1" t="s">
        <v>1360</v>
      </c>
      <c r="C1361" s="1" t="s">
        <v>5469</v>
      </c>
      <c r="D1361" s="21" t="b" cm="1">
        <f t="array" ref="D1361">IF(OR(ISNUMBER(SEARCH({" COMEDY "," fun "," laugh ","hilarious"}," "&amp;B1361:C1361&amp;" "))),"Comedy",IF(OR(ISNUMBER(SEARCH({" sad "," thriller "," crime"," murder "," dark "," revenge "}," "&amp;B1361:C1361&amp;" "))),"thriller",IF(OR(ISNUMBER(SEARCH({" strange "," evil "," horror "," dark "," strange"}," "&amp;B1361:C1361&amp;" "))),"horror",IF(OR(ISNUMBER(SEARCH({" food "," kitchen "," yummy "," gourmet "," dining","bbq"}," "&amp;B1361:C1361&amp;" "))),"food"))))</f>
        <v>0</v>
      </c>
      <c r="E1361" s="3">
        <v>660</v>
      </c>
      <c r="F1361" s="4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68"/>
        <v>116</v>
      </c>
      <c r="Q1361">
        <f t="shared" si="169"/>
        <v>40.21</v>
      </c>
      <c r="R1361" t="s">
        <v>8320</v>
      </c>
      <c r="S1361" t="s">
        <v>8321</v>
      </c>
      <c r="T1361" s="13">
        <f t="shared" si="170"/>
        <v>40668.814699074072</v>
      </c>
      <c r="U1361" s="13">
        <f t="shared" si="171"/>
        <v>40730.814699074072</v>
      </c>
      <c r="V1361">
        <f t="shared" si="172"/>
        <v>2011</v>
      </c>
      <c r="W1361" t="str">
        <f t="shared" si="173"/>
        <v>nonfiction</v>
      </c>
      <c r="X1361" t="str">
        <f t="shared" si="174"/>
        <v>ExceededGoal</v>
      </c>
      <c r="Y1361" s="12" t="b">
        <f t="shared" si="175"/>
        <v>0</v>
      </c>
    </row>
    <row r="1362" spans="1:25" ht="28.8" hidden="1">
      <c r="A1362">
        <v>1360</v>
      </c>
      <c r="B1362" s="1" t="s">
        <v>1361</v>
      </c>
      <c r="C1362" s="1" t="s">
        <v>5470</v>
      </c>
      <c r="D1362" s="21" t="b" cm="1">
        <f t="array" ref="D1362">IF(OR(ISNUMBER(SEARCH({" COMEDY "," fun "," laugh ","hilarious"}," "&amp;B1362:C1362&amp;" "))),"Comedy",IF(OR(ISNUMBER(SEARCH({" sad "," thriller "," crime"," murder "," dark "," revenge "}," "&amp;B1362:C1362&amp;" "))),"thriller",IF(OR(ISNUMBER(SEARCH({" strange "," evil "," horror "," dark "," strange"}," "&amp;B1362:C1362&amp;" "))),"horror",IF(OR(ISNUMBER(SEARCH({" food "," kitchen "," yummy "," gourmet "," dining","bbq"}," "&amp;B1362:C1362&amp;" "))),"food"))))</f>
        <v>0</v>
      </c>
      <c r="E1362" s="3">
        <v>1500</v>
      </c>
      <c r="F1362" s="4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68"/>
        <v>173</v>
      </c>
      <c r="Q1362">
        <f t="shared" si="169"/>
        <v>32.07</v>
      </c>
      <c r="R1362" t="s">
        <v>8320</v>
      </c>
      <c r="S1362" t="s">
        <v>8321</v>
      </c>
      <c r="T1362" s="13">
        <f t="shared" si="170"/>
        <v>41095.900694444441</v>
      </c>
      <c r="U1362" s="13">
        <f t="shared" si="171"/>
        <v>41123.900694444441</v>
      </c>
      <c r="V1362">
        <f t="shared" si="172"/>
        <v>2012</v>
      </c>
      <c r="W1362" t="str">
        <f t="shared" si="173"/>
        <v>nonfiction</v>
      </c>
      <c r="X1362" t="str">
        <f t="shared" si="174"/>
        <v>ExceededGoal</v>
      </c>
      <c r="Y1362" s="12" t="b">
        <f t="shared" si="175"/>
        <v>0</v>
      </c>
    </row>
    <row r="1363" spans="1:25" ht="43.2" hidden="1">
      <c r="A1363">
        <v>1361</v>
      </c>
      <c r="B1363" s="1" t="s">
        <v>1362</v>
      </c>
      <c r="C1363" s="1" t="s">
        <v>5471</v>
      </c>
      <c r="D1363" s="21" t="b" cm="1">
        <f t="array" ref="D1363">IF(OR(ISNUMBER(SEARCH({" COMEDY "," fun "," laugh ","hilarious"}," "&amp;B1363:C1363&amp;" "))),"Comedy",IF(OR(ISNUMBER(SEARCH({" sad "," thriller "," crime"," murder "," dark "," revenge "}," "&amp;B1363:C1363&amp;" "))),"thriller",IF(OR(ISNUMBER(SEARCH({" strange "," evil "," horror "," dark "," strange"}," "&amp;B1363:C1363&amp;" "))),"horror",IF(OR(ISNUMBER(SEARCH({" food "," kitchen "," yummy "," gourmet "," dining","bbq"}," "&amp;B1363:C1363&amp;" "))),"food"))))</f>
        <v>0</v>
      </c>
      <c r="E1363" s="3">
        <v>6000</v>
      </c>
      <c r="F1363" s="4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68"/>
        <v>126</v>
      </c>
      <c r="Q1363">
        <f t="shared" si="169"/>
        <v>28.63</v>
      </c>
      <c r="R1363" t="s">
        <v>8320</v>
      </c>
      <c r="S1363" t="s">
        <v>8321</v>
      </c>
      <c r="T1363" s="13">
        <f t="shared" si="170"/>
        <v>41781.717268518521</v>
      </c>
      <c r="U1363" s="13">
        <f t="shared" si="171"/>
        <v>41811.717268518521</v>
      </c>
      <c r="V1363">
        <f t="shared" si="172"/>
        <v>2014</v>
      </c>
      <c r="W1363" t="str">
        <f t="shared" si="173"/>
        <v>nonfiction</v>
      </c>
      <c r="X1363" t="str">
        <f t="shared" si="174"/>
        <v>ExceededGoal</v>
      </c>
      <c r="Y1363" s="12" t="b">
        <f t="shared" si="175"/>
        <v>0</v>
      </c>
    </row>
    <row r="1364" spans="1:25" ht="43.2" hidden="1">
      <c r="A1364">
        <v>1362</v>
      </c>
      <c r="B1364" s="1" t="s">
        <v>1363</v>
      </c>
      <c r="C1364" s="1" t="s">
        <v>5472</v>
      </c>
      <c r="D1364" s="21" t="b" cm="1">
        <f t="array" ref="D1364">IF(OR(ISNUMBER(SEARCH({" COMEDY "," fun "," laugh ","hilarious"}," "&amp;B1364:C1364&amp;" "))),"Comedy",IF(OR(ISNUMBER(SEARCH({" sad "," thriller "," crime"," murder "," dark "," revenge "}," "&amp;B1364:C1364&amp;" "))),"thriller",IF(OR(ISNUMBER(SEARCH({" strange "," evil "," horror "," dark "," strange"}," "&amp;B1364:C1364&amp;" "))),"horror",IF(OR(ISNUMBER(SEARCH({" food "," kitchen "," yummy "," gourmet "," dining","bbq"}," "&amp;B1364:C1364&amp;" "))),"food"))))</f>
        <v>0</v>
      </c>
      <c r="E1364" s="3">
        <v>1000</v>
      </c>
      <c r="F1364" s="4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68"/>
        <v>109</v>
      </c>
      <c r="Q1364">
        <f t="shared" si="169"/>
        <v>43.64</v>
      </c>
      <c r="R1364" t="s">
        <v>8320</v>
      </c>
      <c r="S1364" t="s">
        <v>8321</v>
      </c>
      <c r="T1364" s="13">
        <f t="shared" si="170"/>
        <v>41464.934386574074</v>
      </c>
      <c r="U1364" s="13">
        <f t="shared" si="171"/>
        <v>41524.934386574074</v>
      </c>
      <c r="V1364">
        <f t="shared" si="172"/>
        <v>2013</v>
      </c>
      <c r="W1364" t="str">
        <f t="shared" si="173"/>
        <v>nonfiction</v>
      </c>
      <c r="X1364" t="str">
        <f t="shared" si="174"/>
        <v>ExceededGoal</v>
      </c>
      <c r="Y1364" s="12" t="b">
        <f t="shared" si="175"/>
        <v>0</v>
      </c>
    </row>
    <row r="1365" spans="1:25" ht="43.2" hidden="1">
      <c r="A1365">
        <v>1363</v>
      </c>
      <c r="B1365" s="1" t="s">
        <v>1364</v>
      </c>
      <c r="C1365" s="1" t="s">
        <v>5473</v>
      </c>
      <c r="D1365" s="21" t="b" cm="1">
        <f t="array" ref="D1365">IF(OR(ISNUMBER(SEARCH({" COMEDY "," fun "," laugh ","hilarious"}," "&amp;B1365:C1365&amp;" "))),"Comedy",IF(OR(ISNUMBER(SEARCH({" sad "," thriller "," crime"," murder "," dark "," revenge "}," "&amp;B1365:C1365&amp;" "))),"thriller",IF(OR(ISNUMBER(SEARCH({" strange "," evil "," horror "," dark "," strange"}," "&amp;B1365:C1365&amp;" "))),"horror",IF(OR(ISNUMBER(SEARCH({" food "," kitchen "," yummy "," gourmet "," dining","bbq"}," "&amp;B1365:C1365&amp;" "))),"food"))))</f>
        <v>0</v>
      </c>
      <c r="E1365" s="3">
        <v>200</v>
      </c>
      <c r="F1365" s="4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68"/>
        <v>100</v>
      </c>
      <c r="Q1365">
        <f t="shared" si="169"/>
        <v>40</v>
      </c>
      <c r="R1365" t="s">
        <v>8320</v>
      </c>
      <c r="S1365" t="s">
        <v>8321</v>
      </c>
      <c r="T1365" s="13">
        <f t="shared" si="170"/>
        <v>42396.8440625</v>
      </c>
      <c r="U1365" s="13">
        <f t="shared" si="171"/>
        <v>42415.332638888889</v>
      </c>
      <c r="V1365">
        <f t="shared" si="172"/>
        <v>2016</v>
      </c>
      <c r="W1365" t="str">
        <f t="shared" si="173"/>
        <v>nonfiction</v>
      </c>
      <c r="X1365" t="str">
        <f t="shared" si="174"/>
        <v>UnderFunded</v>
      </c>
      <c r="Y1365" s="12" t="b">
        <f t="shared" si="175"/>
        <v>0</v>
      </c>
    </row>
    <row r="1366" spans="1:25" ht="57.6" hidden="1">
      <c r="A1366">
        <v>1364</v>
      </c>
      <c r="B1366" s="1" t="s">
        <v>1365</v>
      </c>
      <c r="C1366" s="1" t="s">
        <v>5474</v>
      </c>
      <c r="D1366" s="21" t="b" cm="1">
        <f t="array" ref="D1366">IF(OR(ISNUMBER(SEARCH({" COMEDY "," fun "," laugh ","hilarious"}," "&amp;B1366:C1366&amp;" "))),"Comedy",IF(OR(ISNUMBER(SEARCH({" sad "," thriller "," crime"," murder "," dark "," revenge "}," "&amp;B1366:C1366&amp;" "))),"thriller",IF(OR(ISNUMBER(SEARCH({" strange "," evil "," horror "," dark "," strange"}," "&amp;B1366:C1366&amp;" "))),"horror",IF(OR(ISNUMBER(SEARCH({" food "," kitchen "," yummy "," gourmet "," dining","bbq"}," "&amp;B1366:C1366&amp;" "))),"food"))))</f>
        <v>0</v>
      </c>
      <c r="E1366" s="3">
        <v>42000</v>
      </c>
      <c r="F1366" s="4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68"/>
        <v>119</v>
      </c>
      <c r="Q1366">
        <f t="shared" si="169"/>
        <v>346.04</v>
      </c>
      <c r="R1366" t="s">
        <v>8323</v>
      </c>
      <c r="S1366" t="s">
        <v>8324</v>
      </c>
      <c r="T1366" s="13">
        <f t="shared" si="170"/>
        <v>41951.695671296293</v>
      </c>
      <c r="U1366" s="13">
        <f t="shared" si="171"/>
        <v>42011.6956712963</v>
      </c>
      <c r="V1366">
        <f t="shared" si="172"/>
        <v>2014</v>
      </c>
      <c r="W1366" t="str">
        <f t="shared" si="173"/>
        <v>rock</v>
      </c>
      <c r="X1366" t="str">
        <f t="shared" si="174"/>
        <v>ExceededGoal</v>
      </c>
      <c r="Y1366" s="12" t="b">
        <f t="shared" si="175"/>
        <v>0</v>
      </c>
    </row>
    <row r="1367" spans="1:25" ht="43.2" hidden="1">
      <c r="A1367">
        <v>1365</v>
      </c>
      <c r="B1367" s="1" t="s">
        <v>1366</v>
      </c>
      <c r="C1367" s="1" t="s">
        <v>5475</v>
      </c>
      <c r="D1367" s="21" t="b" cm="1">
        <f t="array" ref="D1367">IF(OR(ISNUMBER(SEARCH({" COMEDY "," fun "," laugh ","hilarious"}," "&amp;B1367:C1367&amp;" "))),"Comedy",IF(OR(ISNUMBER(SEARCH({" sad "," thriller "," crime"," murder "," dark "," revenge "}," "&amp;B1367:C1367&amp;" "))),"thriller",IF(OR(ISNUMBER(SEARCH({" strange "," evil "," horror "," dark "," strange"}," "&amp;B1367:C1367&amp;" "))),"horror",IF(OR(ISNUMBER(SEARCH({" food "," kitchen "," yummy "," gourmet "," dining","bbq"}," "&amp;B1367:C1367&amp;" "))),"food"))))</f>
        <v>0</v>
      </c>
      <c r="E1367" s="3">
        <v>7500</v>
      </c>
      <c r="F1367" s="4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68"/>
        <v>100</v>
      </c>
      <c r="Q1367">
        <f t="shared" si="169"/>
        <v>81.739999999999995</v>
      </c>
      <c r="R1367" t="s">
        <v>8323</v>
      </c>
      <c r="S1367" t="s">
        <v>8324</v>
      </c>
      <c r="T1367" s="13">
        <f t="shared" si="170"/>
        <v>42049.733240740738</v>
      </c>
      <c r="U1367" s="13">
        <f t="shared" si="171"/>
        <v>42079.691574074073</v>
      </c>
      <c r="V1367">
        <f t="shared" si="172"/>
        <v>2015</v>
      </c>
      <c r="W1367" t="str">
        <f t="shared" si="173"/>
        <v>rock</v>
      </c>
      <c r="X1367" t="str">
        <f t="shared" si="174"/>
        <v>UnderFunded</v>
      </c>
      <c r="Y1367" s="12" t="b">
        <f t="shared" si="175"/>
        <v>0</v>
      </c>
    </row>
    <row r="1368" spans="1:25" hidden="1">
      <c r="A1368">
        <v>1366</v>
      </c>
      <c r="B1368" s="1" t="s">
        <v>1367</v>
      </c>
      <c r="C1368" s="1" t="s">
        <v>5476</v>
      </c>
      <c r="D1368" s="21" t="b" cm="1">
        <f t="array" ref="D1368">IF(OR(ISNUMBER(SEARCH({" COMEDY "," fun "," laugh ","hilarious"}," "&amp;B1368:C1368&amp;" "))),"Comedy",IF(OR(ISNUMBER(SEARCH({" sad "," thriller "," crime"," murder "," dark "," revenge "}," "&amp;B1368:C1368&amp;" "))),"thriller",IF(OR(ISNUMBER(SEARCH({" strange "," evil "," horror "," dark "," strange"}," "&amp;B1368:C1368&amp;" "))),"horror",IF(OR(ISNUMBER(SEARCH({" food "," kitchen "," yummy "," gourmet "," dining","bbq"}," "&amp;B1368:C1368&amp;" "))),"food"))))</f>
        <v>0</v>
      </c>
      <c r="E1368" s="3">
        <v>7500</v>
      </c>
      <c r="F1368" s="4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68"/>
        <v>126</v>
      </c>
      <c r="Q1368">
        <f t="shared" si="169"/>
        <v>64.540000000000006</v>
      </c>
      <c r="R1368" t="s">
        <v>8323</v>
      </c>
      <c r="S1368" t="s">
        <v>8324</v>
      </c>
      <c r="T1368" s="13">
        <f t="shared" si="170"/>
        <v>41924.996099537035</v>
      </c>
      <c r="U1368" s="13">
        <f t="shared" si="171"/>
        <v>41970.037766203706</v>
      </c>
      <c r="V1368">
        <f t="shared" si="172"/>
        <v>2014</v>
      </c>
      <c r="W1368" t="str">
        <f t="shared" si="173"/>
        <v>rock</v>
      </c>
      <c r="X1368" t="str">
        <f t="shared" si="174"/>
        <v>ExceededGoal</v>
      </c>
      <c r="Y1368" s="12" t="b">
        <f t="shared" si="175"/>
        <v>0</v>
      </c>
    </row>
    <row r="1369" spans="1:25" ht="43.2" hidden="1">
      <c r="A1369">
        <v>1367</v>
      </c>
      <c r="B1369" s="1" t="s">
        <v>1368</v>
      </c>
      <c r="C1369" s="1" t="s">
        <v>5477</v>
      </c>
      <c r="D1369" s="21" t="b" cm="1">
        <f t="array" ref="D1369">IF(OR(ISNUMBER(SEARCH({" COMEDY "," fun "," laugh ","hilarious"}," "&amp;B1369:C1369&amp;" "))),"Comedy",IF(OR(ISNUMBER(SEARCH({" sad "," thriller "," crime"," murder "," dark "," revenge "}," "&amp;B1369:C1369&amp;" "))),"thriller",IF(OR(ISNUMBER(SEARCH({" strange "," evil "," horror "," dark "," strange"}," "&amp;B1369:C1369&amp;" "))),"horror",IF(OR(ISNUMBER(SEARCH({" food "," kitchen "," yummy "," gourmet "," dining","bbq"}," "&amp;B1369:C1369&amp;" "))),"food"))))</f>
        <v>0</v>
      </c>
      <c r="E1369" s="3">
        <v>5000</v>
      </c>
      <c r="F1369" s="4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68"/>
        <v>114</v>
      </c>
      <c r="Q1369">
        <f t="shared" si="169"/>
        <v>63.48</v>
      </c>
      <c r="R1369" t="s">
        <v>8323</v>
      </c>
      <c r="S1369" t="s">
        <v>8324</v>
      </c>
      <c r="T1369" s="13">
        <f t="shared" si="170"/>
        <v>42292.002893518518</v>
      </c>
      <c r="U1369" s="13">
        <f t="shared" si="171"/>
        <v>42322.044560185182</v>
      </c>
      <c r="V1369">
        <f t="shared" si="172"/>
        <v>2015</v>
      </c>
      <c r="W1369" t="str">
        <f t="shared" si="173"/>
        <v>rock</v>
      </c>
      <c r="X1369" t="str">
        <f t="shared" si="174"/>
        <v>ExceededGoal</v>
      </c>
      <c r="Y1369" s="12" t="b">
        <f t="shared" si="175"/>
        <v>0</v>
      </c>
    </row>
    <row r="1370" spans="1:25" ht="43.2" hidden="1">
      <c r="A1370">
        <v>1368</v>
      </c>
      <c r="B1370" s="1" t="s">
        <v>1369</v>
      </c>
      <c r="C1370" s="1" t="s">
        <v>5478</v>
      </c>
      <c r="D1370" s="21" t="b" cm="1">
        <f t="array" ref="D1370">IF(OR(ISNUMBER(SEARCH({" COMEDY "," fun "," laugh ","hilarious"}," "&amp;B1370:C1370&amp;" "))),"Comedy",IF(OR(ISNUMBER(SEARCH({" sad "," thriller "," crime"," murder "," dark "," revenge "}," "&amp;B1370:C1370&amp;" "))),"thriller",IF(OR(ISNUMBER(SEARCH({" strange "," evil "," horror "," dark "," strange"}," "&amp;B1370:C1370&amp;" "))),"horror",IF(OR(ISNUMBER(SEARCH({" food "," kitchen "," yummy "," gourmet "," dining","bbq"}," "&amp;B1370:C1370&amp;" "))),"food"))))</f>
        <v>0</v>
      </c>
      <c r="E1370" s="3">
        <v>5000</v>
      </c>
      <c r="F1370" s="4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68"/>
        <v>111</v>
      </c>
      <c r="Q1370">
        <f t="shared" si="169"/>
        <v>63.62</v>
      </c>
      <c r="R1370" t="s">
        <v>8323</v>
      </c>
      <c r="S1370" t="s">
        <v>8324</v>
      </c>
      <c r="T1370" s="13">
        <f t="shared" si="170"/>
        <v>42146.190902777773</v>
      </c>
      <c r="U1370" s="13">
        <f t="shared" si="171"/>
        <v>42170.190902777773</v>
      </c>
      <c r="V1370">
        <f t="shared" si="172"/>
        <v>2015</v>
      </c>
      <c r="W1370" t="str">
        <f t="shared" si="173"/>
        <v>rock</v>
      </c>
      <c r="X1370" t="str">
        <f t="shared" si="174"/>
        <v>ExceededGoal</v>
      </c>
      <c r="Y1370" s="12" t="b">
        <f t="shared" si="175"/>
        <v>0</v>
      </c>
    </row>
    <row r="1371" spans="1:25" ht="43.2" hidden="1">
      <c r="A1371">
        <v>1369</v>
      </c>
      <c r="B1371" s="1" t="s">
        <v>1370</v>
      </c>
      <c r="C1371" s="1" t="s">
        <v>5479</v>
      </c>
      <c r="D1371" s="21" t="b" cm="1">
        <f t="array" ref="D1371">IF(OR(ISNUMBER(SEARCH({" COMEDY "," fun "," laugh ","hilarious"}," "&amp;B1371:C1371&amp;" "))),"Comedy",IF(OR(ISNUMBER(SEARCH({" sad "," thriller "," crime"," murder "," dark "," revenge "}," "&amp;B1371:C1371&amp;" "))),"thriller",IF(OR(ISNUMBER(SEARCH({" strange "," evil "," horror "," dark "," strange"}," "&amp;B1371:C1371&amp;" "))),"horror",IF(OR(ISNUMBER(SEARCH({" food "," kitchen "," yummy "," gourmet "," dining","bbq"}," "&amp;B1371:C1371&amp;" "))),"food"))))</f>
        <v>0</v>
      </c>
      <c r="E1371" s="3">
        <v>32360</v>
      </c>
      <c r="F1371" s="4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68"/>
        <v>105</v>
      </c>
      <c r="Q1371">
        <f t="shared" si="169"/>
        <v>83.97</v>
      </c>
      <c r="R1371" t="s">
        <v>8323</v>
      </c>
      <c r="S1371" t="s">
        <v>8324</v>
      </c>
      <c r="T1371" s="13">
        <f t="shared" si="170"/>
        <v>41710.594282407408</v>
      </c>
      <c r="U1371" s="13">
        <f t="shared" si="171"/>
        <v>41740.594282407408</v>
      </c>
      <c r="V1371">
        <f t="shared" si="172"/>
        <v>2014</v>
      </c>
      <c r="W1371" t="str">
        <f t="shared" si="173"/>
        <v>rock</v>
      </c>
      <c r="X1371" t="str">
        <f t="shared" si="174"/>
        <v>ExceededGoal</v>
      </c>
      <c r="Y1371" s="12" t="b">
        <f t="shared" si="175"/>
        <v>0</v>
      </c>
    </row>
    <row r="1372" spans="1:25" ht="28.8" hidden="1">
      <c r="A1372">
        <v>1370</v>
      </c>
      <c r="B1372" s="1" t="s">
        <v>1371</v>
      </c>
      <c r="C1372" s="1" t="s">
        <v>5480</v>
      </c>
      <c r="D1372" s="21" t="str" cm="1">
        <f t="array" ref="D1372">IF(OR(ISNUMBER(SEARCH({" COMEDY "," fun "," laugh ","hilarious"}," "&amp;B1372:C1372&amp;" "))),"Comedy",IF(OR(ISNUMBER(SEARCH({" sad "," thriller "," crime"," murder "," dark "," revenge "}," "&amp;B1372:C1372&amp;" "))),"thriller",IF(OR(ISNUMBER(SEARCH({" strange "," evil "," horror "," dark "," strange"}," "&amp;B1372:C1372&amp;" "))),"horror",IF(OR(ISNUMBER(SEARCH({" food "," kitchen "," yummy "," gourmet "," dining","bbq"}," "&amp;B1372:C1372&amp;" "))),"food"))))</f>
        <v>food</v>
      </c>
      <c r="E1372" s="3">
        <v>1500</v>
      </c>
      <c r="F1372" s="4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68"/>
        <v>104</v>
      </c>
      <c r="Q1372">
        <f t="shared" si="169"/>
        <v>77.75</v>
      </c>
      <c r="R1372" t="s">
        <v>8323</v>
      </c>
      <c r="S1372" t="s">
        <v>8324</v>
      </c>
      <c r="T1372" s="13">
        <f t="shared" si="170"/>
        <v>41548.00335648148</v>
      </c>
      <c r="U1372" s="13">
        <f t="shared" si="171"/>
        <v>41563.00335648148</v>
      </c>
      <c r="V1372">
        <f t="shared" si="172"/>
        <v>2013</v>
      </c>
      <c r="W1372" t="str">
        <f t="shared" si="173"/>
        <v>rock</v>
      </c>
      <c r="X1372" t="str">
        <f t="shared" si="174"/>
        <v>ExceededGoal</v>
      </c>
      <c r="Y1372" s="12" t="b">
        <f t="shared" si="175"/>
        <v>0</v>
      </c>
    </row>
    <row r="1373" spans="1:25" ht="43.2" hidden="1">
      <c r="A1373">
        <v>1371</v>
      </c>
      <c r="B1373" s="1" t="s">
        <v>1372</v>
      </c>
      <c r="C1373" s="1" t="s">
        <v>5481</v>
      </c>
      <c r="D1373" s="21" t="b" cm="1">
        <f t="array" ref="D1373">IF(OR(ISNUMBER(SEARCH({" COMEDY "," fun "," laugh ","hilarious"}," "&amp;B1373:C1373&amp;" "))),"Comedy",IF(OR(ISNUMBER(SEARCH({" sad "," thriller "," crime"," murder "," dark "," revenge "}," "&amp;B1373:C1373&amp;" "))),"thriller",IF(OR(ISNUMBER(SEARCH({" strange "," evil "," horror "," dark "," strange"}," "&amp;B1373:C1373&amp;" "))),"horror",IF(OR(ISNUMBER(SEARCH({" food "," kitchen "," yummy "," gourmet "," dining","bbq"}," "&amp;B1373:C1373&amp;" "))),"food"))))</f>
        <v>0</v>
      </c>
      <c r="E1373" s="3">
        <v>6999</v>
      </c>
      <c r="F1373" s="4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68"/>
        <v>107</v>
      </c>
      <c r="Q1373">
        <f t="shared" si="169"/>
        <v>107.07</v>
      </c>
      <c r="R1373" t="s">
        <v>8323</v>
      </c>
      <c r="S1373" t="s">
        <v>8324</v>
      </c>
      <c r="T1373" s="13">
        <f t="shared" si="170"/>
        <v>42101.758587962962</v>
      </c>
      <c r="U1373" s="13">
        <f t="shared" si="171"/>
        <v>42131.758587962962</v>
      </c>
      <c r="V1373">
        <f t="shared" si="172"/>
        <v>2015</v>
      </c>
      <c r="W1373" t="str">
        <f t="shared" si="173"/>
        <v>rock</v>
      </c>
      <c r="X1373" t="str">
        <f t="shared" si="174"/>
        <v>ExceededGoal</v>
      </c>
      <c r="Y1373" s="12" t="b">
        <f t="shared" si="175"/>
        <v>0</v>
      </c>
    </row>
    <row r="1374" spans="1:25" hidden="1">
      <c r="A1374">
        <v>1372</v>
      </c>
      <c r="B1374" s="1" t="s">
        <v>1373</v>
      </c>
      <c r="C1374" s="1" t="s">
        <v>5482</v>
      </c>
      <c r="D1374" s="21" t="b" cm="1">
        <f t="array" ref="D1374">IF(OR(ISNUMBER(SEARCH({" COMEDY "," fun "," laugh ","hilarious"}," "&amp;B1374:C1374&amp;" "))),"Comedy",IF(OR(ISNUMBER(SEARCH({" sad "," thriller "," crime"," murder "," dark "," revenge "}," "&amp;B1374:C1374&amp;" "))),"thriller",IF(OR(ISNUMBER(SEARCH({" strange "," evil "," horror "," dark "," strange"}," "&amp;B1374:C1374&amp;" "))),"horror",IF(OR(ISNUMBER(SEARCH({" food "," kitchen "," yummy "," gourmet "," dining","bbq"}," "&amp;B1374:C1374&amp;" "))),"food"))))</f>
        <v>0</v>
      </c>
      <c r="E1374" s="3">
        <v>500</v>
      </c>
      <c r="F1374" s="4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68"/>
        <v>124</v>
      </c>
      <c r="Q1374">
        <f t="shared" si="169"/>
        <v>38.75</v>
      </c>
      <c r="R1374" t="s">
        <v>8323</v>
      </c>
      <c r="S1374" t="s">
        <v>8324</v>
      </c>
      <c r="T1374" s="13">
        <f t="shared" si="170"/>
        <v>41072.739953703705</v>
      </c>
      <c r="U1374" s="13">
        <f t="shared" si="171"/>
        <v>41102.739953703705</v>
      </c>
      <c r="V1374">
        <f t="shared" si="172"/>
        <v>2012</v>
      </c>
      <c r="W1374" t="str">
        <f t="shared" si="173"/>
        <v>rock</v>
      </c>
      <c r="X1374" t="str">
        <f t="shared" si="174"/>
        <v>ExceededGoal</v>
      </c>
      <c r="Y1374" s="12" t="b">
        <f t="shared" si="175"/>
        <v>0</v>
      </c>
    </row>
    <row r="1375" spans="1:25" ht="28.8" hidden="1">
      <c r="A1375">
        <v>1373</v>
      </c>
      <c r="B1375" s="1" t="s">
        <v>1374</v>
      </c>
      <c r="C1375" s="1" t="s">
        <v>5483</v>
      </c>
      <c r="D1375" s="21" t="b" cm="1">
        <f t="array" ref="D1375">IF(OR(ISNUMBER(SEARCH({" COMEDY "," fun "," laugh ","hilarious"}," "&amp;B1375:C1375&amp;" "))),"Comedy",IF(OR(ISNUMBER(SEARCH({" sad "," thriller "," crime"," murder "," dark "," revenge "}," "&amp;B1375:C1375&amp;" "))),"thriller",IF(OR(ISNUMBER(SEARCH({" strange "," evil "," horror "," dark "," strange"}," "&amp;B1375:C1375&amp;" "))),"horror",IF(OR(ISNUMBER(SEARCH({" food "," kitchen "," yummy "," gourmet "," dining","bbq"}," "&amp;B1375:C1375&amp;" "))),"food"))))</f>
        <v>0</v>
      </c>
      <c r="E1375" s="3">
        <v>10000</v>
      </c>
      <c r="F1375" s="4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68"/>
        <v>105</v>
      </c>
      <c r="Q1375">
        <f t="shared" si="169"/>
        <v>201.94</v>
      </c>
      <c r="R1375" t="s">
        <v>8323</v>
      </c>
      <c r="S1375" t="s">
        <v>8324</v>
      </c>
      <c r="T1375" s="13">
        <f t="shared" si="170"/>
        <v>42704.95177083333</v>
      </c>
      <c r="U1375" s="13">
        <f t="shared" si="171"/>
        <v>42734.95177083333</v>
      </c>
      <c r="V1375">
        <f t="shared" si="172"/>
        <v>2016</v>
      </c>
      <c r="W1375" t="str">
        <f t="shared" si="173"/>
        <v>rock</v>
      </c>
      <c r="X1375" t="str">
        <f t="shared" si="174"/>
        <v>ExceededGoal</v>
      </c>
      <c r="Y1375" s="12" t="b">
        <f t="shared" si="175"/>
        <v>0</v>
      </c>
    </row>
    <row r="1376" spans="1:25" ht="43.2" hidden="1">
      <c r="A1376">
        <v>1374</v>
      </c>
      <c r="B1376" s="1" t="s">
        <v>1375</v>
      </c>
      <c r="C1376" s="1" t="s">
        <v>5484</v>
      </c>
      <c r="D1376" s="21" t="b" cm="1">
        <f t="array" ref="D1376">IF(OR(ISNUMBER(SEARCH({" COMEDY "," fun "," laugh ","hilarious"}," "&amp;B1376:C1376&amp;" "))),"Comedy",IF(OR(ISNUMBER(SEARCH({" sad "," thriller "," crime"," murder "," dark "," revenge "}," "&amp;B1376:C1376&amp;" "))),"thriller",IF(OR(ISNUMBER(SEARCH({" strange "," evil "," horror "," dark "," strange"}," "&amp;B1376:C1376&amp;" "))),"horror",IF(OR(ISNUMBER(SEARCH({" food "," kitchen "," yummy "," gourmet "," dining","bbq"}," "&amp;B1376:C1376&amp;" "))),"food"))))</f>
        <v>0</v>
      </c>
      <c r="E1376" s="3">
        <v>1500</v>
      </c>
      <c r="F1376" s="4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68"/>
        <v>189</v>
      </c>
      <c r="Q1376">
        <f t="shared" si="169"/>
        <v>43.06</v>
      </c>
      <c r="R1376" t="s">
        <v>8323</v>
      </c>
      <c r="S1376" t="s">
        <v>8324</v>
      </c>
      <c r="T1376" s="13">
        <f t="shared" si="170"/>
        <v>42424.161898148144</v>
      </c>
      <c r="U1376" s="13">
        <f t="shared" si="171"/>
        <v>42454.12023148148</v>
      </c>
      <c r="V1376">
        <f t="shared" si="172"/>
        <v>2016</v>
      </c>
      <c r="W1376" t="str">
        <f t="shared" si="173"/>
        <v>rock</v>
      </c>
      <c r="X1376" t="str">
        <f t="shared" si="174"/>
        <v>ExceededGoal</v>
      </c>
      <c r="Y1376" s="12" t="b">
        <f t="shared" si="175"/>
        <v>0</v>
      </c>
    </row>
    <row r="1377" spans="1:25" ht="57.6" hidden="1">
      <c r="A1377">
        <v>1375</v>
      </c>
      <c r="B1377" s="1" t="s">
        <v>1376</v>
      </c>
      <c r="C1377" s="1" t="s">
        <v>5485</v>
      </c>
      <c r="D1377" s="21" t="b" cm="1">
        <f t="array" ref="D1377">IF(OR(ISNUMBER(SEARCH({" COMEDY "," fun "," laugh ","hilarious"}," "&amp;B1377:C1377&amp;" "))),"Comedy",IF(OR(ISNUMBER(SEARCH({" sad "," thriller "," crime"," murder "," dark "," revenge "}," "&amp;B1377:C1377&amp;" "))),"thriller",IF(OR(ISNUMBER(SEARCH({" strange "," evil "," horror "," dark "," strange"}," "&amp;B1377:C1377&amp;" "))),"horror",IF(OR(ISNUMBER(SEARCH({" food "," kitchen "," yummy "," gourmet "," dining","bbq"}," "&amp;B1377:C1377&amp;" "))),"food"))))</f>
        <v>0</v>
      </c>
      <c r="E1377" s="3">
        <v>4000</v>
      </c>
      <c r="F1377" s="4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68"/>
        <v>171</v>
      </c>
      <c r="Q1377">
        <f t="shared" si="169"/>
        <v>62.87</v>
      </c>
      <c r="R1377" t="s">
        <v>8323</v>
      </c>
      <c r="S1377" t="s">
        <v>8324</v>
      </c>
      <c r="T1377" s="13">
        <f t="shared" si="170"/>
        <v>42720.066192129627</v>
      </c>
      <c r="U1377" s="13">
        <f t="shared" si="171"/>
        <v>42750.066192129627</v>
      </c>
      <c r="V1377">
        <f t="shared" si="172"/>
        <v>2016</v>
      </c>
      <c r="W1377" t="str">
        <f t="shared" si="173"/>
        <v>rock</v>
      </c>
      <c r="X1377" t="str">
        <f t="shared" si="174"/>
        <v>ExceededGoal</v>
      </c>
      <c r="Y1377" s="12" t="b">
        <f t="shared" si="175"/>
        <v>0</v>
      </c>
    </row>
    <row r="1378" spans="1:25" ht="28.8" hidden="1">
      <c r="A1378">
        <v>1376</v>
      </c>
      <c r="B1378" s="1" t="s">
        <v>1377</v>
      </c>
      <c r="C1378" s="1" t="s">
        <v>5486</v>
      </c>
      <c r="D1378" s="21" t="b" cm="1">
        <f t="array" ref="D1378">IF(OR(ISNUMBER(SEARCH({" COMEDY "," fun "," laugh ","hilarious"}," "&amp;B1378:C1378&amp;" "))),"Comedy",IF(OR(ISNUMBER(SEARCH({" sad "," thriller "," crime"," murder "," dark "," revenge "}," "&amp;B1378:C1378&amp;" "))),"thriller",IF(OR(ISNUMBER(SEARCH({" strange "," evil "," horror "," dark "," strange"}," "&amp;B1378:C1378&amp;" "))),"horror",IF(OR(ISNUMBER(SEARCH({" food "," kitchen "," yummy "," gourmet "," dining","bbq"}," "&amp;B1378:C1378&amp;" "))),"food"))))</f>
        <v>0</v>
      </c>
      <c r="E1378" s="3">
        <v>3700</v>
      </c>
      <c r="F1378" s="4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68"/>
        <v>252</v>
      </c>
      <c r="Q1378">
        <f t="shared" si="169"/>
        <v>55.61</v>
      </c>
      <c r="R1378" t="s">
        <v>8323</v>
      </c>
      <c r="S1378" t="s">
        <v>8324</v>
      </c>
      <c r="T1378" s="13">
        <f t="shared" si="170"/>
        <v>42677.669050925921</v>
      </c>
      <c r="U1378" s="13">
        <f t="shared" si="171"/>
        <v>42707.710717592592</v>
      </c>
      <c r="V1378">
        <f t="shared" si="172"/>
        <v>2016</v>
      </c>
      <c r="W1378" t="str">
        <f t="shared" si="173"/>
        <v>rock</v>
      </c>
      <c r="X1378" t="str">
        <f t="shared" si="174"/>
        <v>ExceededGoal</v>
      </c>
      <c r="Y1378" s="12" t="b">
        <f t="shared" si="175"/>
        <v>0</v>
      </c>
    </row>
    <row r="1379" spans="1:25" ht="43.2" hidden="1">
      <c r="A1379">
        <v>1377</v>
      </c>
      <c r="B1379" s="1" t="s">
        <v>1378</v>
      </c>
      <c r="C1379" s="1" t="s">
        <v>5487</v>
      </c>
      <c r="D1379" s="21" t="b" cm="1">
        <f t="array" ref="D1379">IF(OR(ISNUMBER(SEARCH({" COMEDY "," fun "," laugh ","hilarious"}," "&amp;B1379:C1379&amp;" "))),"Comedy",IF(OR(ISNUMBER(SEARCH({" sad "," thriller "," crime"," murder "," dark "," revenge "}," "&amp;B1379:C1379&amp;" "))),"thriller",IF(OR(ISNUMBER(SEARCH({" strange "," evil "," horror "," dark "," strange"}," "&amp;B1379:C1379&amp;" "))),"horror",IF(OR(ISNUMBER(SEARCH({" food "," kitchen "," yummy "," gourmet "," dining","bbq"}," "&amp;B1379:C1379&amp;" "))),"food"))))</f>
        <v>0</v>
      </c>
      <c r="E1379" s="3">
        <v>1300</v>
      </c>
      <c r="F1379" s="4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68"/>
        <v>116</v>
      </c>
      <c r="Q1379">
        <f t="shared" si="169"/>
        <v>48.71</v>
      </c>
      <c r="R1379" t="s">
        <v>8323</v>
      </c>
      <c r="S1379" t="s">
        <v>8324</v>
      </c>
      <c r="T1379" s="13">
        <f t="shared" si="170"/>
        <v>42747.219560185185</v>
      </c>
      <c r="U1379" s="13">
        <f t="shared" si="171"/>
        <v>42769.174305555556</v>
      </c>
      <c r="V1379">
        <f t="shared" si="172"/>
        <v>2017</v>
      </c>
      <c r="W1379" t="str">
        <f t="shared" si="173"/>
        <v>rock</v>
      </c>
      <c r="X1379" t="str">
        <f t="shared" si="174"/>
        <v>ExceededGoal</v>
      </c>
      <c r="Y1379" s="12" t="b">
        <f t="shared" si="175"/>
        <v>0</v>
      </c>
    </row>
    <row r="1380" spans="1:25" hidden="1">
      <c r="A1380">
        <v>1378</v>
      </c>
      <c r="B1380" s="1" t="s">
        <v>1379</v>
      </c>
      <c r="C1380" s="1" t="s">
        <v>5488</v>
      </c>
      <c r="D1380" s="21" t="b" cm="1">
        <f t="array" ref="D1380">IF(OR(ISNUMBER(SEARCH({" COMEDY "," fun "," laugh ","hilarious"}," "&amp;B1380:C1380&amp;" "))),"Comedy",IF(OR(ISNUMBER(SEARCH({" sad "," thriller "," crime"," murder "," dark "," revenge "}," "&amp;B1380:C1380&amp;" "))),"thriller",IF(OR(ISNUMBER(SEARCH({" strange "," evil "," horror "," dark "," strange"}," "&amp;B1380:C1380&amp;" "))),"horror",IF(OR(ISNUMBER(SEARCH({" food "," kitchen "," yummy "," gourmet "," dining","bbq"}," "&amp;B1380:C1380&amp;" "))),"food"))))</f>
        <v>0</v>
      </c>
      <c r="E1380" s="3">
        <v>2000</v>
      </c>
      <c r="F1380" s="4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68"/>
        <v>203</v>
      </c>
      <c r="Q1380">
        <f t="shared" si="169"/>
        <v>30.58</v>
      </c>
      <c r="R1380" t="s">
        <v>8323</v>
      </c>
      <c r="S1380" t="s">
        <v>8324</v>
      </c>
      <c r="T1380" s="13">
        <f t="shared" si="170"/>
        <v>42568.759374999994</v>
      </c>
      <c r="U1380" s="13">
        <f t="shared" si="171"/>
        <v>42583.759374999994</v>
      </c>
      <c r="V1380">
        <f t="shared" si="172"/>
        <v>2016</v>
      </c>
      <c r="W1380" t="str">
        <f t="shared" si="173"/>
        <v>rock</v>
      </c>
      <c r="X1380" t="str">
        <f t="shared" si="174"/>
        <v>ExceededGoal</v>
      </c>
      <c r="Y1380" s="12" t="b">
        <f t="shared" si="175"/>
        <v>0</v>
      </c>
    </row>
    <row r="1381" spans="1:25" ht="28.8" hidden="1">
      <c r="A1381">
        <v>1379</v>
      </c>
      <c r="B1381" s="1" t="s">
        <v>1380</v>
      </c>
      <c r="C1381" s="1" t="s">
        <v>5489</v>
      </c>
      <c r="D1381" s="21" t="b" cm="1">
        <f t="array" ref="D1381">IF(OR(ISNUMBER(SEARCH({" COMEDY "," fun "," laugh ","hilarious"}," "&amp;B1381:C1381&amp;" "))),"Comedy",IF(OR(ISNUMBER(SEARCH({" sad "," thriller "," crime"," murder "," dark "," revenge "}," "&amp;B1381:C1381&amp;" "))),"thriller",IF(OR(ISNUMBER(SEARCH({" strange "," evil "," horror "," dark "," strange"}," "&amp;B1381:C1381&amp;" "))),"horror",IF(OR(ISNUMBER(SEARCH({" food "," kitchen "," yummy "," gourmet "," dining","bbq"}," "&amp;B1381:C1381&amp;" "))),"food"))))</f>
        <v>0</v>
      </c>
      <c r="E1381" s="3">
        <v>10000</v>
      </c>
      <c r="F1381" s="4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68"/>
        <v>112</v>
      </c>
      <c r="Q1381">
        <f t="shared" si="169"/>
        <v>73.91</v>
      </c>
      <c r="R1381" t="s">
        <v>8323</v>
      </c>
      <c r="S1381" t="s">
        <v>8324</v>
      </c>
      <c r="T1381" s="13">
        <f t="shared" si="170"/>
        <v>42130.491620370376</v>
      </c>
      <c r="U1381" s="13">
        <f t="shared" si="171"/>
        <v>42160.491620370376</v>
      </c>
      <c r="V1381">
        <f t="shared" si="172"/>
        <v>2015</v>
      </c>
      <c r="W1381" t="str">
        <f t="shared" si="173"/>
        <v>rock</v>
      </c>
      <c r="X1381" t="str">
        <f t="shared" si="174"/>
        <v>ExceededGoal</v>
      </c>
      <c r="Y1381" s="12" t="b">
        <f t="shared" si="175"/>
        <v>0</v>
      </c>
    </row>
    <row r="1382" spans="1:25" ht="43.2" hidden="1">
      <c r="A1382">
        <v>1380</v>
      </c>
      <c r="B1382" s="1" t="s">
        <v>1381</v>
      </c>
      <c r="C1382" s="1" t="s">
        <v>5490</v>
      </c>
      <c r="D1382" s="21" t="b" cm="1">
        <f t="array" ref="D1382">IF(OR(ISNUMBER(SEARCH({" COMEDY "," fun "," laugh ","hilarious"}," "&amp;B1382:C1382&amp;" "))),"Comedy",IF(OR(ISNUMBER(SEARCH({" sad "," thriller "," crime"," murder "," dark "," revenge "}," "&amp;B1382:C1382&amp;" "))),"thriller",IF(OR(ISNUMBER(SEARCH({" strange "," evil "," horror "," dark "," strange"}," "&amp;B1382:C1382&amp;" "))),"horror",IF(OR(ISNUMBER(SEARCH({" food "," kitchen "," yummy "," gourmet "," dining","bbq"}," "&amp;B1382:C1382&amp;" "))),"food"))))</f>
        <v>0</v>
      </c>
      <c r="E1382" s="3">
        <v>25</v>
      </c>
      <c r="F1382" s="4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68"/>
        <v>424</v>
      </c>
      <c r="Q1382">
        <f t="shared" si="169"/>
        <v>21.2</v>
      </c>
      <c r="R1382" t="s">
        <v>8323</v>
      </c>
      <c r="S1382" t="s">
        <v>8324</v>
      </c>
      <c r="T1382" s="13">
        <f t="shared" si="170"/>
        <v>42141.762800925921</v>
      </c>
      <c r="U1382" s="13">
        <f t="shared" si="171"/>
        <v>42164.083333333328</v>
      </c>
      <c r="V1382">
        <f t="shared" si="172"/>
        <v>2015</v>
      </c>
      <c r="W1382" t="str">
        <f t="shared" si="173"/>
        <v>rock</v>
      </c>
      <c r="X1382" t="str">
        <f t="shared" si="174"/>
        <v>ExceededGoal</v>
      </c>
      <c r="Y1382" s="12" t="b">
        <f t="shared" si="175"/>
        <v>0</v>
      </c>
    </row>
    <row r="1383" spans="1:25" ht="57.6" hidden="1">
      <c r="A1383">
        <v>1381</v>
      </c>
      <c r="B1383" s="1" t="s">
        <v>1382</v>
      </c>
      <c r="C1383" s="1" t="s">
        <v>5491</v>
      </c>
      <c r="D1383" s="21" t="b" cm="1">
        <f t="array" ref="D1383">IF(OR(ISNUMBER(SEARCH({" COMEDY "," fun "," laugh ","hilarious"}," "&amp;B1383:C1383&amp;" "))),"Comedy",IF(OR(ISNUMBER(SEARCH({" sad "," thriller "," crime"," murder "," dark "," revenge "}," "&amp;B1383:C1383&amp;" "))),"thriller",IF(OR(ISNUMBER(SEARCH({" strange "," evil "," horror "," dark "," strange"}," "&amp;B1383:C1383&amp;" "))),"horror",IF(OR(ISNUMBER(SEARCH({" food "," kitchen "," yummy "," gourmet "," dining","bbq"}," "&amp;B1383:C1383&amp;" "))),"food"))))</f>
        <v>0</v>
      </c>
      <c r="E1383" s="3">
        <v>5000</v>
      </c>
      <c r="F1383" s="4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68"/>
        <v>107</v>
      </c>
      <c r="Q1383">
        <f t="shared" si="169"/>
        <v>73.36</v>
      </c>
      <c r="R1383" t="s">
        <v>8323</v>
      </c>
      <c r="S1383" t="s">
        <v>8324</v>
      </c>
      <c r="T1383" s="13">
        <f t="shared" si="170"/>
        <v>42703.214409722219</v>
      </c>
      <c r="U1383" s="13">
        <f t="shared" si="171"/>
        <v>42733.214409722219</v>
      </c>
      <c r="V1383">
        <f t="shared" si="172"/>
        <v>2016</v>
      </c>
      <c r="W1383" t="str">
        <f t="shared" si="173"/>
        <v>rock</v>
      </c>
      <c r="X1383" t="str">
        <f t="shared" si="174"/>
        <v>ExceededGoal</v>
      </c>
      <c r="Y1383" s="12" t="b">
        <f t="shared" si="175"/>
        <v>0</v>
      </c>
    </row>
    <row r="1384" spans="1:25" ht="43.2" hidden="1">
      <c r="A1384">
        <v>1382</v>
      </c>
      <c r="B1384" s="1" t="s">
        <v>1383</v>
      </c>
      <c r="C1384" s="1" t="s">
        <v>5492</v>
      </c>
      <c r="D1384" s="21" t="b" cm="1">
        <f t="array" ref="D1384">IF(OR(ISNUMBER(SEARCH({" COMEDY "," fun "," laugh ","hilarious"}," "&amp;B1384:C1384&amp;" "))),"Comedy",IF(OR(ISNUMBER(SEARCH({" sad "," thriller "," crime"," murder "," dark "," revenge "}," "&amp;B1384:C1384&amp;" "))),"thriller",IF(OR(ISNUMBER(SEARCH({" strange "," evil "," horror "," dark "," strange"}," "&amp;B1384:C1384&amp;" "))),"horror",IF(OR(ISNUMBER(SEARCH({" food "," kitchen "," yummy "," gourmet "," dining","bbq"}," "&amp;B1384:C1384&amp;" "))),"food"))))</f>
        <v>0</v>
      </c>
      <c r="E1384" s="3">
        <v>8000</v>
      </c>
      <c r="F1384" s="4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68"/>
        <v>104</v>
      </c>
      <c r="Q1384">
        <f t="shared" si="169"/>
        <v>56.41</v>
      </c>
      <c r="R1384" t="s">
        <v>8323</v>
      </c>
      <c r="S1384" t="s">
        <v>8324</v>
      </c>
      <c r="T1384" s="13">
        <f t="shared" si="170"/>
        <v>41370.800185185188</v>
      </c>
      <c r="U1384" s="13">
        <f t="shared" si="171"/>
        <v>41400.800185185188</v>
      </c>
      <c r="V1384">
        <f t="shared" si="172"/>
        <v>2013</v>
      </c>
      <c r="W1384" t="str">
        <f t="shared" si="173"/>
        <v>rock</v>
      </c>
      <c r="X1384" t="str">
        <f t="shared" si="174"/>
        <v>ExceededGoal</v>
      </c>
      <c r="Y1384" s="12" t="b">
        <f t="shared" si="175"/>
        <v>0</v>
      </c>
    </row>
    <row r="1385" spans="1:25" ht="43.2" hidden="1">
      <c r="A1385">
        <v>1383</v>
      </c>
      <c r="B1385" s="1" t="s">
        <v>1384</v>
      </c>
      <c r="C1385" s="1" t="s">
        <v>5493</v>
      </c>
      <c r="D1385" s="21" t="b" cm="1">
        <f t="array" ref="D1385">IF(OR(ISNUMBER(SEARCH({" COMEDY "," fun "," laugh ","hilarious"}," "&amp;B1385:C1385&amp;" "))),"Comedy",IF(OR(ISNUMBER(SEARCH({" sad "," thriller "," crime"," murder "," dark "," revenge "}," "&amp;B1385:C1385&amp;" "))),"thriller",IF(OR(ISNUMBER(SEARCH({" strange "," evil "," horror "," dark "," strange"}," "&amp;B1385:C1385&amp;" "))),"horror",IF(OR(ISNUMBER(SEARCH({" food "," kitchen "," yummy "," gourmet "," dining","bbq"}," "&amp;B1385:C1385&amp;" "))),"food"))))</f>
        <v>0</v>
      </c>
      <c r="E1385" s="3">
        <v>2200</v>
      </c>
      <c r="F1385" s="4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68"/>
        <v>212</v>
      </c>
      <c r="Q1385">
        <f t="shared" si="169"/>
        <v>50.25</v>
      </c>
      <c r="R1385" t="s">
        <v>8323</v>
      </c>
      <c r="S1385" t="s">
        <v>8324</v>
      </c>
      <c r="T1385" s="13">
        <f t="shared" si="170"/>
        <v>42707.074976851851</v>
      </c>
      <c r="U1385" s="13">
        <f t="shared" si="171"/>
        <v>42727.074976851851</v>
      </c>
      <c r="V1385">
        <f t="shared" si="172"/>
        <v>2016</v>
      </c>
      <c r="W1385" t="str">
        <f t="shared" si="173"/>
        <v>rock</v>
      </c>
      <c r="X1385" t="str">
        <f t="shared" si="174"/>
        <v>ExceededGoal</v>
      </c>
      <c r="Y1385" s="12" t="b">
        <f t="shared" si="175"/>
        <v>0</v>
      </c>
    </row>
    <row r="1386" spans="1:25" ht="43.2" hidden="1">
      <c r="A1386">
        <v>1384</v>
      </c>
      <c r="B1386" s="1" t="s">
        <v>1385</v>
      </c>
      <c r="C1386" s="1" t="s">
        <v>5494</v>
      </c>
      <c r="D1386" s="21" t="b" cm="1">
        <f t="array" ref="D1386">IF(OR(ISNUMBER(SEARCH({" COMEDY "," fun "," laugh ","hilarious"}," "&amp;B1386:C1386&amp;" "))),"Comedy",IF(OR(ISNUMBER(SEARCH({" sad "," thriller "," crime"," murder "," dark "," revenge "}," "&amp;B1386:C1386&amp;" "))),"thriller",IF(OR(ISNUMBER(SEARCH({" strange "," evil "," horror "," dark "," strange"}," "&amp;B1386:C1386&amp;" "))),"horror",IF(OR(ISNUMBER(SEARCH({" food "," kitchen "," yummy "," gourmet "," dining","bbq"}," "&amp;B1386:C1386&amp;" "))),"food"))))</f>
        <v>0</v>
      </c>
      <c r="E1386" s="3">
        <v>3500</v>
      </c>
      <c r="F1386" s="4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68"/>
        <v>124</v>
      </c>
      <c r="Q1386">
        <f t="shared" si="169"/>
        <v>68.94</v>
      </c>
      <c r="R1386" t="s">
        <v>8323</v>
      </c>
      <c r="S1386" t="s">
        <v>8324</v>
      </c>
      <c r="T1386" s="13">
        <f t="shared" si="170"/>
        <v>42160.735208333332</v>
      </c>
      <c r="U1386" s="13">
        <f t="shared" si="171"/>
        <v>42190.735208333332</v>
      </c>
      <c r="V1386">
        <f t="shared" si="172"/>
        <v>2015</v>
      </c>
      <c r="W1386" t="str">
        <f t="shared" si="173"/>
        <v>rock</v>
      </c>
      <c r="X1386" t="str">
        <f t="shared" si="174"/>
        <v>ExceededGoal</v>
      </c>
      <c r="Y1386" s="12" t="b">
        <f t="shared" si="175"/>
        <v>0</v>
      </c>
    </row>
    <row r="1387" spans="1:25" ht="43.2" hidden="1">
      <c r="A1387">
        <v>1385</v>
      </c>
      <c r="B1387" s="1" t="s">
        <v>1386</v>
      </c>
      <c r="C1387" s="1" t="s">
        <v>5495</v>
      </c>
      <c r="D1387" s="21" t="b" cm="1">
        <f t="array" ref="D1387">IF(OR(ISNUMBER(SEARCH({" COMEDY "," fun "," laugh ","hilarious"}," "&amp;B1387:C1387&amp;" "))),"Comedy",IF(OR(ISNUMBER(SEARCH({" sad "," thriller "," crime"," murder "," dark "," revenge "}," "&amp;B1387:C1387&amp;" "))),"thriller",IF(OR(ISNUMBER(SEARCH({" strange "," evil "," horror "," dark "," strange"}," "&amp;B1387:C1387&amp;" "))),"horror",IF(OR(ISNUMBER(SEARCH({" food "," kitchen "," yummy "," gourmet "," dining","bbq"}," "&amp;B1387:C1387&amp;" "))),"food"))))</f>
        <v>0</v>
      </c>
      <c r="E1387" s="3">
        <v>8000</v>
      </c>
      <c r="F1387" s="4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68"/>
        <v>110</v>
      </c>
      <c r="Q1387">
        <f t="shared" si="169"/>
        <v>65.91</v>
      </c>
      <c r="R1387" t="s">
        <v>8323</v>
      </c>
      <c r="S1387" t="s">
        <v>8324</v>
      </c>
      <c r="T1387" s="13">
        <f t="shared" si="170"/>
        <v>42433.688900462963</v>
      </c>
      <c r="U1387" s="13">
        <f t="shared" si="171"/>
        <v>42489.507638888885</v>
      </c>
      <c r="V1387">
        <f t="shared" si="172"/>
        <v>2016</v>
      </c>
      <c r="W1387" t="str">
        <f t="shared" si="173"/>
        <v>rock</v>
      </c>
      <c r="X1387" t="str">
        <f t="shared" si="174"/>
        <v>ExceededGoal</v>
      </c>
      <c r="Y1387" s="12" t="b">
        <f t="shared" si="175"/>
        <v>0</v>
      </c>
    </row>
    <row r="1388" spans="1:25" ht="28.8" hidden="1">
      <c r="A1388">
        <v>1386</v>
      </c>
      <c r="B1388" s="1" t="s">
        <v>1387</v>
      </c>
      <c r="C1388" s="1" t="s">
        <v>5496</v>
      </c>
      <c r="D1388" s="21" t="b" cm="1">
        <f t="array" ref="D1388">IF(OR(ISNUMBER(SEARCH({" COMEDY "," fun "," laugh ","hilarious"}," "&amp;B1388:C1388&amp;" "))),"Comedy",IF(OR(ISNUMBER(SEARCH({" sad "," thriller "," crime"," murder "," dark "," revenge "}," "&amp;B1388:C1388&amp;" "))),"thriller",IF(OR(ISNUMBER(SEARCH({" strange "," evil "," horror "," dark "," strange"}," "&amp;B1388:C1388&amp;" "))),"horror",IF(OR(ISNUMBER(SEARCH({" food "," kitchen "," yummy "," gourmet "," dining","bbq"}," "&amp;B1388:C1388&amp;" "))),"food"))))</f>
        <v>0</v>
      </c>
      <c r="E1388" s="3">
        <v>400</v>
      </c>
      <c r="F1388" s="4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68"/>
        <v>219</v>
      </c>
      <c r="Q1388">
        <f t="shared" si="169"/>
        <v>62.5</v>
      </c>
      <c r="R1388" t="s">
        <v>8323</v>
      </c>
      <c r="S1388" t="s">
        <v>8324</v>
      </c>
      <c r="T1388" s="13">
        <f t="shared" si="170"/>
        <v>42184.646863425922</v>
      </c>
      <c r="U1388" s="13">
        <f t="shared" si="171"/>
        <v>42214.646863425922</v>
      </c>
      <c r="V1388">
        <f t="shared" si="172"/>
        <v>2015</v>
      </c>
      <c r="W1388" t="str">
        <f t="shared" si="173"/>
        <v>rock</v>
      </c>
      <c r="X1388" t="str">
        <f t="shared" si="174"/>
        <v>ExceededGoal</v>
      </c>
      <c r="Y1388" s="12" t="b">
        <f t="shared" si="175"/>
        <v>0</v>
      </c>
    </row>
    <row r="1389" spans="1:25" ht="43.2" hidden="1">
      <c r="A1389">
        <v>1387</v>
      </c>
      <c r="B1389" s="1" t="s">
        <v>1388</v>
      </c>
      <c r="C1389" s="1" t="s">
        <v>5497</v>
      </c>
      <c r="D1389" s="21" t="b" cm="1">
        <f t="array" ref="D1389">IF(OR(ISNUMBER(SEARCH({" COMEDY "," fun "," laugh ","hilarious"}," "&amp;B1389:C1389&amp;" "))),"Comedy",IF(OR(ISNUMBER(SEARCH({" sad "," thriller "," crime"," murder "," dark "," revenge "}," "&amp;B1389:C1389&amp;" "))),"thriller",IF(OR(ISNUMBER(SEARCH({" strange "," evil "," horror "," dark "," strange"}," "&amp;B1389:C1389&amp;" "))),"horror",IF(OR(ISNUMBER(SEARCH({" food "," kitchen "," yummy "," gourmet "," dining","bbq"}," "&amp;B1389:C1389&amp;" "))),"food"))))</f>
        <v>0</v>
      </c>
      <c r="E1389" s="3">
        <v>4000</v>
      </c>
      <c r="F1389" s="4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68"/>
        <v>137</v>
      </c>
      <c r="Q1389">
        <f t="shared" si="169"/>
        <v>70.06</v>
      </c>
      <c r="R1389" t="s">
        <v>8323</v>
      </c>
      <c r="S1389" t="s">
        <v>8324</v>
      </c>
      <c r="T1389" s="13">
        <f t="shared" si="170"/>
        <v>42126.92123842593</v>
      </c>
      <c r="U1389" s="13">
        <f t="shared" si="171"/>
        <v>42158.1875</v>
      </c>
      <c r="V1389">
        <f t="shared" si="172"/>
        <v>2015</v>
      </c>
      <c r="W1389" t="str">
        <f t="shared" si="173"/>
        <v>rock</v>
      </c>
      <c r="X1389" t="str">
        <f t="shared" si="174"/>
        <v>ExceededGoal</v>
      </c>
      <c r="Y1389" s="12" t="b">
        <f t="shared" si="175"/>
        <v>0</v>
      </c>
    </row>
    <row r="1390" spans="1:25" ht="43.2" hidden="1">
      <c r="A1390">
        <v>1388</v>
      </c>
      <c r="B1390" s="1" t="s">
        <v>1389</v>
      </c>
      <c r="C1390" s="1" t="s">
        <v>5498</v>
      </c>
      <c r="D1390" s="21" t="b" cm="1">
        <f t="array" ref="D1390">IF(OR(ISNUMBER(SEARCH({" COMEDY "," fun "," laugh ","hilarious"}," "&amp;B1390:C1390&amp;" "))),"Comedy",IF(OR(ISNUMBER(SEARCH({" sad "," thriller "," crime"," murder "," dark "," revenge "}," "&amp;B1390:C1390&amp;" "))),"thriller",IF(OR(ISNUMBER(SEARCH({" strange "," evil "," horror "," dark "," strange"}," "&amp;B1390:C1390&amp;" "))),"horror",IF(OR(ISNUMBER(SEARCH({" food "," kitchen "," yummy "," gourmet "," dining","bbq"}," "&amp;B1390:C1390&amp;" "))),"food"))))</f>
        <v>0</v>
      </c>
      <c r="E1390" s="3">
        <v>5000</v>
      </c>
      <c r="F1390" s="4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68"/>
        <v>135</v>
      </c>
      <c r="Q1390">
        <f t="shared" si="169"/>
        <v>60.18</v>
      </c>
      <c r="R1390" t="s">
        <v>8323</v>
      </c>
      <c r="S1390" t="s">
        <v>8324</v>
      </c>
      <c r="T1390" s="13">
        <f t="shared" si="170"/>
        <v>42634.614780092597</v>
      </c>
      <c r="U1390" s="13">
        <f t="shared" si="171"/>
        <v>42660.676388888889</v>
      </c>
      <c r="V1390">
        <f t="shared" si="172"/>
        <v>2016</v>
      </c>
      <c r="W1390" t="str">
        <f t="shared" si="173"/>
        <v>rock</v>
      </c>
      <c r="X1390" t="str">
        <f t="shared" si="174"/>
        <v>ExceededGoal</v>
      </c>
      <c r="Y1390" s="12" t="b">
        <f t="shared" si="175"/>
        <v>0</v>
      </c>
    </row>
    <row r="1391" spans="1:25" ht="28.8" hidden="1">
      <c r="A1391">
        <v>1389</v>
      </c>
      <c r="B1391" s="1" t="s">
        <v>1390</v>
      </c>
      <c r="C1391" s="1" t="s">
        <v>5499</v>
      </c>
      <c r="D1391" s="21" t="b" cm="1">
        <f t="array" ref="D1391">IF(OR(ISNUMBER(SEARCH({" COMEDY "," fun "," laugh ","hilarious"}," "&amp;B1391:C1391&amp;" "))),"Comedy",IF(OR(ISNUMBER(SEARCH({" sad "," thriller "," crime"," murder "," dark "," revenge "}," "&amp;B1391:C1391&amp;" "))),"thriller",IF(OR(ISNUMBER(SEARCH({" strange "," evil "," horror "," dark "," strange"}," "&amp;B1391:C1391&amp;" "))),"horror",IF(OR(ISNUMBER(SEARCH({" food "," kitchen "," yummy "," gourmet "," dining","bbq"}," "&amp;B1391:C1391&amp;" "))),"food"))))</f>
        <v>0</v>
      </c>
      <c r="E1391" s="3">
        <v>500</v>
      </c>
      <c r="F1391" s="4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68"/>
        <v>145</v>
      </c>
      <c r="Q1391">
        <f t="shared" si="169"/>
        <v>21.38</v>
      </c>
      <c r="R1391" t="s">
        <v>8323</v>
      </c>
      <c r="S1391" t="s">
        <v>8324</v>
      </c>
      <c r="T1391" s="13">
        <f t="shared" si="170"/>
        <v>42565.480983796297</v>
      </c>
      <c r="U1391" s="13">
        <f t="shared" si="171"/>
        <v>42595.480983796297</v>
      </c>
      <c r="V1391">
        <f t="shared" si="172"/>
        <v>2016</v>
      </c>
      <c r="W1391" t="str">
        <f t="shared" si="173"/>
        <v>rock</v>
      </c>
      <c r="X1391" t="str">
        <f t="shared" si="174"/>
        <v>ExceededGoal</v>
      </c>
      <c r="Y1391" s="12" t="b">
        <f t="shared" si="175"/>
        <v>0</v>
      </c>
    </row>
    <row r="1392" spans="1:25" ht="43.2" hidden="1">
      <c r="A1392">
        <v>1390</v>
      </c>
      <c r="B1392" s="1" t="s">
        <v>1391</v>
      </c>
      <c r="C1392" s="1" t="s">
        <v>5500</v>
      </c>
      <c r="D1392" s="21" t="b" cm="1">
        <f t="array" ref="D1392">IF(OR(ISNUMBER(SEARCH({" COMEDY "," fun "," laugh ","hilarious"}," "&amp;B1392:C1392&amp;" "))),"Comedy",IF(OR(ISNUMBER(SEARCH({" sad "," thriller "," crime"," murder "," dark "," revenge "}," "&amp;B1392:C1392&amp;" "))),"thriller",IF(OR(ISNUMBER(SEARCH({" strange "," evil "," horror "," dark "," strange"}," "&amp;B1392:C1392&amp;" "))),"horror",IF(OR(ISNUMBER(SEARCH({" food "," kitchen "," yummy "," gourmet "," dining","bbq"}," "&amp;B1392:C1392&amp;" "))),"food"))))</f>
        <v>0</v>
      </c>
      <c r="E1392" s="3">
        <v>2800</v>
      </c>
      <c r="F1392" s="4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68"/>
        <v>109</v>
      </c>
      <c r="Q1392">
        <f t="shared" si="169"/>
        <v>160.79</v>
      </c>
      <c r="R1392" t="s">
        <v>8323</v>
      </c>
      <c r="S1392" t="s">
        <v>8324</v>
      </c>
      <c r="T1392" s="13">
        <f t="shared" si="170"/>
        <v>42087.803310185183</v>
      </c>
      <c r="U1392" s="13">
        <f t="shared" si="171"/>
        <v>42121.716666666667</v>
      </c>
      <c r="V1392">
        <f t="shared" si="172"/>
        <v>2015</v>
      </c>
      <c r="W1392" t="str">
        <f t="shared" si="173"/>
        <v>rock</v>
      </c>
      <c r="X1392" t="str">
        <f t="shared" si="174"/>
        <v>ExceededGoal</v>
      </c>
      <c r="Y1392" s="12" t="b">
        <f t="shared" si="175"/>
        <v>0</v>
      </c>
    </row>
    <row r="1393" spans="1:25" ht="43.2" hidden="1">
      <c r="A1393">
        <v>1391</v>
      </c>
      <c r="B1393" s="1" t="s">
        <v>1392</v>
      </c>
      <c r="C1393" s="1" t="s">
        <v>5501</v>
      </c>
      <c r="D1393" s="21" t="b" cm="1">
        <f t="array" ref="D1393">IF(OR(ISNUMBER(SEARCH({" COMEDY "," fun "," laugh ","hilarious"}," "&amp;B1393:C1393&amp;" "))),"Comedy",IF(OR(ISNUMBER(SEARCH({" sad "," thriller "," crime"," murder "," dark "," revenge "}," "&amp;B1393:C1393&amp;" "))),"thriller",IF(OR(ISNUMBER(SEARCH({" strange "," evil "," horror "," dark "," strange"}," "&amp;B1393:C1393&amp;" "))),"horror",IF(OR(ISNUMBER(SEARCH({" food "," kitchen "," yummy "," gourmet "," dining","bbq"}," "&amp;B1393:C1393&amp;" "))),"food"))))</f>
        <v>0</v>
      </c>
      <c r="E1393" s="3">
        <v>500</v>
      </c>
      <c r="F1393" s="4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68"/>
        <v>110</v>
      </c>
      <c r="Q1393">
        <f t="shared" si="169"/>
        <v>42.38</v>
      </c>
      <c r="R1393" t="s">
        <v>8323</v>
      </c>
      <c r="S1393" t="s">
        <v>8324</v>
      </c>
      <c r="T1393" s="13">
        <f t="shared" si="170"/>
        <v>42193.650671296295</v>
      </c>
      <c r="U1393" s="13">
        <f t="shared" si="171"/>
        <v>42238.207638888889</v>
      </c>
      <c r="V1393">
        <f t="shared" si="172"/>
        <v>2015</v>
      </c>
      <c r="W1393" t="str">
        <f t="shared" si="173"/>
        <v>rock</v>
      </c>
      <c r="X1393" t="str">
        <f t="shared" si="174"/>
        <v>ExceededGoal</v>
      </c>
      <c r="Y1393" s="12" t="b">
        <f t="shared" si="175"/>
        <v>0</v>
      </c>
    </row>
    <row r="1394" spans="1:25" ht="43.2" hidden="1">
      <c r="A1394">
        <v>1392</v>
      </c>
      <c r="B1394" s="1" t="s">
        <v>1393</v>
      </c>
      <c r="C1394" s="1" t="s">
        <v>5502</v>
      </c>
      <c r="D1394" s="21" t="b" cm="1">
        <f t="array" ref="D1394">IF(OR(ISNUMBER(SEARCH({" COMEDY "," fun "," laugh ","hilarious"}," "&amp;B1394:C1394&amp;" "))),"Comedy",IF(OR(ISNUMBER(SEARCH({" sad "," thriller "," crime"," murder "," dark "," revenge "}," "&amp;B1394:C1394&amp;" "))),"thriller",IF(OR(ISNUMBER(SEARCH({" strange "," evil "," horror "," dark "," strange"}," "&amp;B1394:C1394&amp;" "))),"horror",IF(OR(ISNUMBER(SEARCH({" food "," kitchen "," yummy "," gourmet "," dining","bbq"}," "&amp;B1394:C1394&amp;" "))),"food"))))</f>
        <v>0</v>
      </c>
      <c r="E1394" s="3">
        <v>2500</v>
      </c>
      <c r="F1394" s="4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68"/>
        <v>114</v>
      </c>
      <c r="Q1394">
        <f t="shared" si="169"/>
        <v>27.32</v>
      </c>
      <c r="R1394" t="s">
        <v>8323</v>
      </c>
      <c r="S1394" t="s">
        <v>8324</v>
      </c>
      <c r="T1394" s="13">
        <f t="shared" si="170"/>
        <v>42401.154930555553</v>
      </c>
      <c r="U1394" s="13">
        <f t="shared" si="171"/>
        <v>42432.154930555553</v>
      </c>
      <c r="V1394">
        <f t="shared" si="172"/>
        <v>2016</v>
      </c>
      <c r="W1394" t="str">
        <f t="shared" si="173"/>
        <v>rock</v>
      </c>
      <c r="X1394" t="str">
        <f t="shared" si="174"/>
        <v>ExceededGoal</v>
      </c>
      <c r="Y1394" s="12" t="b">
        <f t="shared" si="175"/>
        <v>0</v>
      </c>
    </row>
    <row r="1395" spans="1:25" hidden="1">
      <c r="A1395">
        <v>1393</v>
      </c>
      <c r="B1395" s="1" t="s">
        <v>1394</v>
      </c>
      <c r="C1395" s="1" t="s">
        <v>5503</v>
      </c>
      <c r="D1395" s="21" t="b" cm="1">
        <f t="array" ref="D1395">IF(OR(ISNUMBER(SEARCH({" COMEDY "," fun "," laugh ","hilarious"}," "&amp;B1395:C1395&amp;" "))),"Comedy",IF(OR(ISNUMBER(SEARCH({" sad "," thriller "," crime"," murder "," dark "," revenge "}," "&amp;B1395:C1395&amp;" "))),"thriller",IF(OR(ISNUMBER(SEARCH({" strange "," evil "," horror "," dark "," strange"}," "&amp;B1395:C1395&amp;" "))),"horror",IF(OR(ISNUMBER(SEARCH({" food "," kitchen "," yummy "," gourmet "," dining","bbq"}," "&amp;B1395:C1395&amp;" "))),"food"))))</f>
        <v>0</v>
      </c>
      <c r="E1395" s="3">
        <v>10000</v>
      </c>
      <c r="F1395" s="4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68"/>
        <v>102</v>
      </c>
      <c r="Q1395">
        <f t="shared" si="169"/>
        <v>196.83</v>
      </c>
      <c r="R1395" t="s">
        <v>8323</v>
      </c>
      <c r="S1395" t="s">
        <v>8324</v>
      </c>
      <c r="T1395" s="13">
        <f t="shared" si="170"/>
        <v>42553.681979166664</v>
      </c>
      <c r="U1395" s="13">
        <f t="shared" si="171"/>
        <v>42583.681979166664</v>
      </c>
      <c r="V1395">
        <f t="shared" si="172"/>
        <v>2016</v>
      </c>
      <c r="W1395" t="str">
        <f t="shared" si="173"/>
        <v>rock</v>
      </c>
      <c r="X1395" t="str">
        <f t="shared" si="174"/>
        <v>ExceededGoal</v>
      </c>
      <c r="Y1395" s="12" t="b">
        <f t="shared" si="175"/>
        <v>0</v>
      </c>
    </row>
    <row r="1396" spans="1:25" ht="43.2" hidden="1">
      <c r="A1396">
        <v>1394</v>
      </c>
      <c r="B1396" s="1" t="s">
        <v>1395</v>
      </c>
      <c r="C1396" s="1" t="s">
        <v>5504</v>
      </c>
      <c r="D1396" s="21" t="b" cm="1">
        <f t="array" ref="D1396">IF(OR(ISNUMBER(SEARCH({" COMEDY "," fun "," laugh ","hilarious"}," "&amp;B1396:C1396&amp;" "))),"Comedy",IF(OR(ISNUMBER(SEARCH({" sad "," thriller "," crime"," murder "," dark "," revenge "}," "&amp;B1396:C1396&amp;" "))),"thriller",IF(OR(ISNUMBER(SEARCH({" strange "," evil "," horror "," dark "," strange"}," "&amp;B1396:C1396&amp;" "))),"horror",IF(OR(ISNUMBER(SEARCH({" food "," kitchen "," yummy "," gourmet "," dining","bbq"}," "&amp;B1396:C1396&amp;" "))),"food"))))</f>
        <v>0</v>
      </c>
      <c r="E1396" s="3">
        <v>750</v>
      </c>
      <c r="F1396" s="4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68"/>
        <v>122</v>
      </c>
      <c r="Q1396">
        <f t="shared" si="169"/>
        <v>53.88</v>
      </c>
      <c r="R1396" t="s">
        <v>8323</v>
      </c>
      <c r="S1396" t="s">
        <v>8324</v>
      </c>
      <c r="T1396" s="13">
        <f t="shared" si="170"/>
        <v>42752.144976851851</v>
      </c>
      <c r="U1396" s="13">
        <f t="shared" si="171"/>
        <v>42795.125</v>
      </c>
      <c r="V1396">
        <f t="shared" si="172"/>
        <v>2017</v>
      </c>
      <c r="W1396" t="str">
        <f t="shared" si="173"/>
        <v>rock</v>
      </c>
      <c r="X1396" t="str">
        <f t="shared" si="174"/>
        <v>ExceededGoal</v>
      </c>
      <c r="Y1396" s="12" t="b">
        <f t="shared" si="175"/>
        <v>0</v>
      </c>
    </row>
    <row r="1397" spans="1:25" hidden="1">
      <c r="A1397">
        <v>1395</v>
      </c>
      <c r="B1397" s="1" t="s">
        <v>1396</v>
      </c>
      <c r="C1397" s="1" t="s">
        <v>5505</v>
      </c>
      <c r="D1397" s="21" t="b" cm="1">
        <f t="array" ref="D1397">IF(OR(ISNUMBER(SEARCH({" COMEDY "," fun "," laugh ","hilarious"}," "&amp;B1397:C1397&amp;" "))),"Comedy",IF(OR(ISNUMBER(SEARCH({" sad "," thriller "," crime"," murder "," dark "," revenge "}," "&amp;B1397:C1397&amp;" "))),"thriller",IF(OR(ISNUMBER(SEARCH({" strange "," evil "," horror "," dark "," strange"}," "&amp;B1397:C1397&amp;" "))),"horror",IF(OR(ISNUMBER(SEARCH({" food "," kitchen "," yummy "," gourmet "," dining","bbq"}," "&amp;B1397:C1397&amp;" "))),"food"))))</f>
        <v>0</v>
      </c>
      <c r="E1397" s="3">
        <v>3500</v>
      </c>
      <c r="F1397" s="4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68"/>
        <v>112</v>
      </c>
      <c r="Q1397">
        <f t="shared" si="169"/>
        <v>47.76</v>
      </c>
      <c r="R1397" t="s">
        <v>8323</v>
      </c>
      <c r="S1397" t="s">
        <v>8324</v>
      </c>
      <c r="T1397" s="13">
        <f t="shared" si="170"/>
        <v>42719.90834490741</v>
      </c>
      <c r="U1397" s="13">
        <f t="shared" si="171"/>
        <v>42749.90834490741</v>
      </c>
      <c r="V1397">
        <f t="shared" si="172"/>
        <v>2016</v>
      </c>
      <c r="W1397" t="str">
        <f t="shared" si="173"/>
        <v>rock</v>
      </c>
      <c r="X1397" t="str">
        <f t="shared" si="174"/>
        <v>ExceededGoal</v>
      </c>
      <c r="Y1397" s="12" t="b">
        <f t="shared" si="175"/>
        <v>0</v>
      </c>
    </row>
    <row r="1398" spans="1:25" ht="43.2" hidden="1">
      <c r="A1398">
        <v>1396</v>
      </c>
      <c r="B1398" s="1" t="s">
        <v>1397</v>
      </c>
      <c r="C1398" s="1" t="s">
        <v>5506</v>
      </c>
      <c r="D1398" s="21" t="b" cm="1">
        <f t="array" ref="D1398">IF(OR(ISNUMBER(SEARCH({" COMEDY "," fun "," laugh ","hilarious"}," "&amp;B1398:C1398&amp;" "))),"Comedy",IF(OR(ISNUMBER(SEARCH({" sad "," thriller "," crime"," murder "," dark "," revenge "}," "&amp;B1398:C1398&amp;" "))),"thriller",IF(OR(ISNUMBER(SEARCH({" strange "," evil "," horror "," dark "," strange"}," "&amp;B1398:C1398&amp;" "))),"horror",IF(OR(ISNUMBER(SEARCH({" food "," kitchen "," yummy "," gourmet "," dining","bbq"}," "&amp;B1398:C1398&amp;" "))),"food"))))</f>
        <v>0</v>
      </c>
      <c r="E1398" s="3">
        <v>6000</v>
      </c>
      <c r="F1398" s="4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68"/>
        <v>107</v>
      </c>
      <c r="Q1398">
        <f t="shared" si="169"/>
        <v>88.19</v>
      </c>
      <c r="R1398" t="s">
        <v>8323</v>
      </c>
      <c r="S1398" t="s">
        <v>8324</v>
      </c>
      <c r="T1398" s="13">
        <f t="shared" si="170"/>
        <v>42018.99863425926</v>
      </c>
      <c r="U1398" s="13">
        <f t="shared" si="171"/>
        <v>42048.99863425926</v>
      </c>
      <c r="V1398">
        <f t="shared" si="172"/>
        <v>2015</v>
      </c>
      <c r="W1398" t="str">
        <f t="shared" si="173"/>
        <v>rock</v>
      </c>
      <c r="X1398" t="str">
        <f t="shared" si="174"/>
        <v>ExceededGoal</v>
      </c>
      <c r="Y1398" s="12" t="b">
        <f t="shared" si="175"/>
        <v>0</v>
      </c>
    </row>
    <row r="1399" spans="1:25" ht="43.2" hidden="1">
      <c r="A1399">
        <v>1397</v>
      </c>
      <c r="B1399" s="1" t="s">
        <v>1398</v>
      </c>
      <c r="C1399" s="1" t="s">
        <v>5507</v>
      </c>
      <c r="D1399" s="21" t="b" cm="1">
        <f t="array" ref="D1399">IF(OR(ISNUMBER(SEARCH({" COMEDY "," fun "," laugh ","hilarious"}," "&amp;B1399:C1399&amp;" "))),"Comedy",IF(OR(ISNUMBER(SEARCH({" sad "," thriller "," crime"," murder "," dark "," revenge "}," "&amp;B1399:C1399&amp;" "))),"thriller",IF(OR(ISNUMBER(SEARCH({" strange "," evil "," horror "," dark "," strange"}," "&amp;B1399:C1399&amp;" "))),"horror",IF(OR(ISNUMBER(SEARCH({" food "," kitchen "," yummy "," gourmet "," dining","bbq"}," "&amp;B1399:C1399&amp;" "))),"food"))))</f>
        <v>0</v>
      </c>
      <c r="E1399" s="3">
        <v>10000</v>
      </c>
      <c r="F1399" s="4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68"/>
        <v>114</v>
      </c>
      <c r="Q1399">
        <f t="shared" si="169"/>
        <v>72.06</v>
      </c>
      <c r="R1399" t="s">
        <v>8323</v>
      </c>
      <c r="S1399" t="s">
        <v>8324</v>
      </c>
      <c r="T1399" s="13">
        <f t="shared" si="170"/>
        <v>42640.917939814812</v>
      </c>
      <c r="U1399" s="13">
        <f t="shared" si="171"/>
        <v>42670.888194444444</v>
      </c>
      <c r="V1399">
        <f t="shared" si="172"/>
        <v>2016</v>
      </c>
      <c r="W1399" t="str">
        <f t="shared" si="173"/>
        <v>rock</v>
      </c>
      <c r="X1399" t="str">
        <f t="shared" si="174"/>
        <v>ExceededGoal</v>
      </c>
      <c r="Y1399" s="12" t="b">
        <f t="shared" si="175"/>
        <v>0</v>
      </c>
    </row>
    <row r="1400" spans="1:25" ht="43.2" hidden="1">
      <c r="A1400">
        <v>1398</v>
      </c>
      <c r="B1400" s="1" t="s">
        <v>1399</v>
      </c>
      <c r="C1400" s="1" t="s">
        <v>5508</v>
      </c>
      <c r="D1400" s="21" t="b" cm="1">
        <f t="array" ref="D1400">IF(OR(ISNUMBER(SEARCH({" COMEDY "," fun "," laugh ","hilarious"}," "&amp;B1400:C1400&amp;" "))),"Comedy",IF(OR(ISNUMBER(SEARCH({" sad "," thriller "," crime"," murder "," dark "," revenge "}," "&amp;B1400:C1400&amp;" "))),"thriller",IF(OR(ISNUMBER(SEARCH({" strange "," evil "," horror "," dark "," strange"}," "&amp;B1400:C1400&amp;" "))),"horror",IF(OR(ISNUMBER(SEARCH({" food "," kitchen "," yummy "," gourmet "," dining","bbq"}," "&amp;B1400:C1400&amp;" "))),"food"))))</f>
        <v>0</v>
      </c>
      <c r="E1400" s="3">
        <v>4400</v>
      </c>
      <c r="F1400" s="4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68"/>
        <v>110</v>
      </c>
      <c r="Q1400">
        <f t="shared" si="169"/>
        <v>74.25</v>
      </c>
      <c r="R1400" t="s">
        <v>8323</v>
      </c>
      <c r="S1400" t="s">
        <v>8324</v>
      </c>
      <c r="T1400" s="13">
        <f t="shared" si="170"/>
        <v>42526.874236111107</v>
      </c>
      <c r="U1400" s="13">
        <f t="shared" si="171"/>
        <v>42556.874236111107</v>
      </c>
      <c r="V1400">
        <f t="shared" si="172"/>
        <v>2016</v>
      </c>
      <c r="W1400" t="str">
        <f t="shared" si="173"/>
        <v>rock</v>
      </c>
      <c r="X1400" t="str">
        <f t="shared" si="174"/>
        <v>ExceededGoal</v>
      </c>
      <c r="Y1400" s="12" t="b">
        <f t="shared" si="175"/>
        <v>0</v>
      </c>
    </row>
    <row r="1401" spans="1:25" ht="43.2" hidden="1">
      <c r="A1401">
        <v>1399</v>
      </c>
      <c r="B1401" s="1" t="s">
        <v>1400</v>
      </c>
      <c r="C1401" s="1" t="s">
        <v>5509</v>
      </c>
      <c r="D1401" s="21" t="b" cm="1">
        <f t="array" ref="D1401">IF(OR(ISNUMBER(SEARCH({" COMEDY "," fun "," laugh ","hilarious"}," "&amp;B1401:C1401&amp;" "))),"Comedy",IF(OR(ISNUMBER(SEARCH({" sad "," thriller "," crime"," murder "," dark "," revenge "}," "&amp;B1401:C1401&amp;" "))),"thriller",IF(OR(ISNUMBER(SEARCH({" strange "," evil "," horror "," dark "," strange"}," "&amp;B1401:C1401&amp;" "))),"horror",IF(OR(ISNUMBER(SEARCH({" food "," kitchen "," yummy "," gourmet "," dining","bbq"}," "&amp;B1401:C1401&amp;" "))),"food"))))</f>
        <v>0</v>
      </c>
      <c r="E1401" s="3">
        <v>9000</v>
      </c>
      <c r="F1401" s="4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68"/>
        <v>126</v>
      </c>
      <c r="Q1401">
        <f t="shared" si="169"/>
        <v>61.7</v>
      </c>
      <c r="R1401" t="s">
        <v>8323</v>
      </c>
      <c r="S1401" t="s">
        <v>8324</v>
      </c>
      <c r="T1401" s="13">
        <f t="shared" si="170"/>
        <v>41889.004317129627</v>
      </c>
      <c r="U1401" s="13">
        <f t="shared" si="171"/>
        <v>41919.004317129627</v>
      </c>
      <c r="V1401">
        <f t="shared" si="172"/>
        <v>2014</v>
      </c>
      <c r="W1401" t="str">
        <f t="shared" si="173"/>
        <v>rock</v>
      </c>
      <c r="X1401" t="str">
        <f t="shared" si="174"/>
        <v>ExceededGoal</v>
      </c>
      <c r="Y1401" s="12" t="b">
        <f t="shared" si="175"/>
        <v>0</v>
      </c>
    </row>
    <row r="1402" spans="1:25" ht="43.2" hidden="1">
      <c r="A1402">
        <v>1400</v>
      </c>
      <c r="B1402" s="1" t="s">
        <v>1401</v>
      </c>
      <c r="C1402" s="1" t="s">
        <v>5510</v>
      </c>
      <c r="D1402" s="21" t="b" cm="1">
        <f t="array" ref="D1402">IF(OR(ISNUMBER(SEARCH({" COMEDY "," fun "," laugh ","hilarious"}," "&amp;B1402:C1402&amp;" "))),"Comedy",IF(OR(ISNUMBER(SEARCH({" sad "," thriller "," crime"," murder "," dark "," revenge "}," "&amp;B1402:C1402&amp;" "))),"thriller",IF(OR(ISNUMBER(SEARCH({" strange "," evil "," horror "," dark "," strange"}," "&amp;B1402:C1402&amp;" "))),"horror",IF(OR(ISNUMBER(SEARCH({" food "," kitchen "," yummy "," gourmet "," dining","bbq"}," "&amp;B1402:C1402&amp;" "))),"food"))))</f>
        <v>0</v>
      </c>
      <c r="E1402" s="3">
        <v>350</v>
      </c>
      <c r="F1402" s="4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68"/>
        <v>167</v>
      </c>
      <c r="Q1402">
        <f t="shared" si="169"/>
        <v>17.239999999999998</v>
      </c>
      <c r="R1402" t="s">
        <v>8323</v>
      </c>
      <c r="S1402" t="s">
        <v>8324</v>
      </c>
      <c r="T1402" s="13">
        <f t="shared" si="170"/>
        <v>42498.341122685189</v>
      </c>
      <c r="U1402" s="13">
        <f t="shared" si="171"/>
        <v>42533.229166666672</v>
      </c>
      <c r="V1402">
        <f t="shared" si="172"/>
        <v>2016</v>
      </c>
      <c r="W1402" t="str">
        <f t="shared" si="173"/>
        <v>rock</v>
      </c>
      <c r="X1402" t="str">
        <f t="shared" si="174"/>
        <v>ExceededGoal</v>
      </c>
      <c r="Y1402" s="12" t="b">
        <f t="shared" si="175"/>
        <v>0</v>
      </c>
    </row>
    <row r="1403" spans="1:25" ht="57.6" hidden="1">
      <c r="A1403">
        <v>1401</v>
      </c>
      <c r="B1403" s="1" t="s">
        <v>1402</v>
      </c>
      <c r="C1403" s="1" t="s">
        <v>5511</v>
      </c>
      <c r="D1403" s="21" t="b" cm="1">
        <f t="array" ref="D1403">IF(OR(ISNUMBER(SEARCH({" COMEDY "," fun "," laugh ","hilarious"}," "&amp;B1403:C1403&amp;" "))),"Comedy",IF(OR(ISNUMBER(SEARCH({" sad "," thriller "," crime"," murder "," dark "," revenge "}," "&amp;B1403:C1403&amp;" "))),"thriller",IF(OR(ISNUMBER(SEARCH({" strange "," evil "," horror "," dark "," strange"}," "&amp;B1403:C1403&amp;" "))),"horror",IF(OR(ISNUMBER(SEARCH({" food "," kitchen "," yummy "," gourmet "," dining","bbq"}," "&amp;B1403:C1403&amp;" "))),"food"))))</f>
        <v>0</v>
      </c>
      <c r="E1403" s="3">
        <v>2500</v>
      </c>
      <c r="F1403" s="4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68"/>
        <v>497</v>
      </c>
      <c r="Q1403">
        <f t="shared" si="169"/>
        <v>51.72</v>
      </c>
      <c r="R1403" t="s">
        <v>8323</v>
      </c>
      <c r="S1403" t="s">
        <v>8324</v>
      </c>
      <c r="T1403" s="13">
        <f t="shared" si="170"/>
        <v>41399.99622685185</v>
      </c>
      <c r="U1403" s="13">
        <f t="shared" si="171"/>
        <v>41420.99622685185</v>
      </c>
      <c r="V1403">
        <f t="shared" si="172"/>
        <v>2013</v>
      </c>
      <c r="W1403" t="str">
        <f t="shared" si="173"/>
        <v>rock</v>
      </c>
      <c r="X1403" t="str">
        <f t="shared" si="174"/>
        <v>ExceededGoal</v>
      </c>
      <c r="Y1403" s="12" t="b">
        <f t="shared" si="175"/>
        <v>0</v>
      </c>
    </row>
    <row r="1404" spans="1:25" ht="43.2" hidden="1">
      <c r="A1404">
        <v>1402</v>
      </c>
      <c r="B1404" s="1" t="s">
        <v>1403</v>
      </c>
      <c r="C1404" s="1" t="s">
        <v>5512</v>
      </c>
      <c r="D1404" s="21" t="b" cm="1">
        <f t="array" ref="D1404">IF(OR(ISNUMBER(SEARCH({" COMEDY "," fun "," laugh ","hilarious"}," "&amp;B1404:C1404&amp;" "))),"Comedy",IF(OR(ISNUMBER(SEARCH({" sad "," thriller "," crime"," murder "," dark "," revenge "}," "&amp;B1404:C1404&amp;" "))),"thriller",IF(OR(ISNUMBER(SEARCH({" strange "," evil "," horror "," dark "," strange"}," "&amp;B1404:C1404&amp;" "))),"horror",IF(OR(ISNUMBER(SEARCH({" food "," kitchen "," yummy "," gourmet "," dining","bbq"}," "&amp;B1404:C1404&amp;" "))),"food"))))</f>
        <v>0</v>
      </c>
      <c r="E1404" s="3">
        <v>2500</v>
      </c>
      <c r="F1404" s="4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68"/>
        <v>109</v>
      </c>
      <c r="Q1404">
        <f t="shared" si="169"/>
        <v>24.15</v>
      </c>
      <c r="R1404" t="s">
        <v>8323</v>
      </c>
      <c r="S1404" t="s">
        <v>8324</v>
      </c>
      <c r="T1404" s="13">
        <f t="shared" si="170"/>
        <v>42065.053368055553</v>
      </c>
      <c r="U1404" s="13">
        <f t="shared" si="171"/>
        <v>42125.011701388896</v>
      </c>
      <c r="V1404">
        <f t="shared" si="172"/>
        <v>2015</v>
      </c>
      <c r="W1404" t="str">
        <f t="shared" si="173"/>
        <v>rock</v>
      </c>
      <c r="X1404" t="str">
        <f t="shared" si="174"/>
        <v>ExceededGoal</v>
      </c>
      <c r="Y1404" s="12" t="b">
        <f t="shared" si="175"/>
        <v>0</v>
      </c>
    </row>
    <row r="1405" spans="1:25" ht="43.2" hidden="1">
      <c r="A1405">
        <v>1403</v>
      </c>
      <c r="B1405" s="1" t="s">
        <v>1404</v>
      </c>
      <c r="C1405" s="1" t="s">
        <v>5513</v>
      </c>
      <c r="D1405" s="21" t="b" cm="1">
        <f t="array" ref="D1405">IF(OR(ISNUMBER(SEARCH({" COMEDY "," fun "," laugh ","hilarious"}," "&amp;B1405:C1405&amp;" "))),"Comedy",IF(OR(ISNUMBER(SEARCH({" sad "," thriller "," crime"," murder "," dark "," revenge "}," "&amp;B1405:C1405&amp;" "))),"thriller",IF(OR(ISNUMBER(SEARCH({" strange "," evil "," horror "," dark "," strange"}," "&amp;B1405:C1405&amp;" "))),"horror",IF(OR(ISNUMBER(SEARCH({" food "," kitchen "," yummy "," gourmet "," dining","bbq"}," "&amp;B1405:C1405&amp;" "))),"food"))))</f>
        <v>0</v>
      </c>
      <c r="E1405" s="3">
        <v>4000</v>
      </c>
      <c r="F1405" s="4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68"/>
        <v>103</v>
      </c>
      <c r="Q1405">
        <f t="shared" si="169"/>
        <v>62.17</v>
      </c>
      <c r="R1405" t="s">
        <v>8323</v>
      </c>
      <c r="S1405" t="s">
        <v>8324</v>
      </c>
      <c r="T1405" s="13">
        <f t="shared" si="170"/>
        <v>41451.062905092593</v>
      </c>
      <c r="U1405" s="13">
        <f t="shared" si="171"/>
        <v>41481.062905092593</v>
      </c>
      <c r="V1405">
        <f t="shared" si="172"/>
        <v>2013</v>
      </c>
      <c r="W1405" t="str">
        <f t="shared" si="173"/>
        <v>rock</v>
      </c>
      <c r="X1405" t="str">
        <f t="shared" si="174"/>
        <v>ExceededGoal</v>
      </c>
      <c r="Y1405" s="12" t="b">
        <f t="shared" si="175"/>
        <v>0</v>
      </c>
    </row>
    <row r="1406" spans="1:25" ht="43.2" hidden="1">
      <c r="A1406">
        <v>1404</v>
      </c>
      <c r="B1406" s="1" t="s">
        <v>1405</v>
      </c>
      <c r="C1406" s="1" t="s">
        <v>5514</v>
      </c>
      <c r="D1406" s="21" t="b" cm="1">
        <f t="array" ref="D1406">IF(OR(ISNUMBER(SEARCH({" COMEDY "," fun "," laugh ","hilarious"}," "&amp;B1406:C1406&amp;" "))),"Comedy",IF(OR(ISNUMBER(SEARCH({" sad "," thriller "," crime"," murder "," dark "," revenge "}," "&amp;B1406:C1406&amp;" "))),"thriller",IF(OR(ISNUMBER(SEARCH({" strange "," evil "," horror "," dark "," strange"}," "&amp;B1406:C1406&amp;" "))),"horror",IF(OR(ISNUMBER(SEARCH({" food "," kitchen "," yummy "," gourmet "," dining","bbq"}," "&amp;B1406:C1406&amp;" "))),"food"))))</f>
        <v>0</v>
      </c>
      <c r="E1406" s="3">
        <v>14500</v>
      </c>
      <c r="F1406" s="4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68"/>
        <v>2</v>
      </c>
      <c r="Q1406">
        <f t="shared" si="169"/>
        <v>48.2</v>
      </c>
      <c r="R1406" t="s">
        <v>8320</v>
      </c>
      <c r="S1406" t="s">
        <v>8339</v>
      </c>
      <c r="T1406" s="13">
        <f t="shared" si="170"/>
        <v>42032.510243055556</v>
      </c>
      <c r="U1406" s="13">
        <f t="shared" si="171"/>
        <v>42057.510243055556</v>
      </c>
      <c r="V1406">
        <f t="shared" si="172"/>
        <v>2015</v>
      </c>
      <c r="W1406" t="str">
        <f t="shared" si="173"/>
        <v>translations</v>
      </c>
      <c r="X1406" t="str">
        <f t="shared" si="174"/>
        <v>UnderFunded</v>
      </c>
      <c r="Y1406" s="12" t="b">
        <f t="shared" si="175"/>
        <v>0</v>
      </c>
    </row>
    <row r="1407" spans="1:25" ht="28.8" hidden="1">
      <c r="A1407">
        <v>1405</v>
      </c>
      <c r="B1407" s="1" t="s">
        <v>1406</v>
      </c>
      <c r="C1407" s="1" t="s">
        <v>5515</v>
      </c>
      <c r="D1407" s="21" t="b" cm="1">
        <f t="array" ref="D1407">IF(OR(ISNUMBER(SEARCH({" COMEDY "," fun "," laugh ","hilarious"}," "&amp;B1407:C1407&amp;" "))),"Comedy",IF(OR(ISNUMBER(SEARCH({" sad "," thriller "," crime"," murder "," dark "," revenge "}," "&amp;B1407:C1407&amp;" "))),"thriller",IF(OR(ISNUMBER(SEARCH({" strange "," evil "," horror "," dark "," strange"}," "&amp;B1407:C1407&amp;" "))),"horror",IF(OR(ISNUMBER(SEARCH({" food "," kitchen "," yummy "," gourmet "," dining","bbq"}," "&amp;B1407:C1407&amp;" "))),"food"))))</f>
        <v>0</v>
      </c>
      <c r="E1407" s="3">
        <v>25000</v>
      </c>
      <c r="F1407" s="4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68"/>
        <v>0</v>
      </c>
      <c r="Q1407">
        <f t="shared" si="169"/>
        <v>6.18</v>
      </c>
      <c r="R1407" t="s">
        <v>8320</v>
      </c>
      <c r="S1407" t="s">
        <v>8339</v>
      </c>
      <c r="T1407" s="13">
        <f t="shared" si="170"/>
        <v>41941.680567129632</v>
      </c>
      <c r="U1407" s="13">
        <f t="shared" si="171"/>
        <v>41971.722233796296</v>
      </c>
      <c r="V1407">
        <f t="shared" si="172"/>
        <v>2014</v>
      </c>
      <c r="W1407" t="str">
        <f t="shared" si="173"/>
        <v>translations</v>
      </c>
      <c r="X1407" t="str">
        <f t="shared" si="174"/>
        <v>UnderFunded</v>
      </c>
      <c r="Y1407" s="12" t="b">
        <f t="shared" si="175"/>
        <v>0</v>
      </c>
    </row>
    <row r="1408" spans="1:25" hidden="1">
      <c r="A1408">
        <v>1406</v>
      </c>
      <c r="B1408" s="1" t="s">
        <v>1407</v>
      </c>
      <c r="C1408" s="1" t="s">
        <v>5516</v>
      </c>
      <c r="D1408" s="21" t="b" cm="1">
        <f t="array" ref="D1408">IF(OR(ISNUMBER(SEARCH({" COMEDY "," fun "," laugh ","hilarious"}," "&amp;B1408:C1408&amp;" "))),"Comedy",IF(OR(ISNUMBER(SEARCH({" sad "," thriller "," crime"," murder "," dark "," revenge "}," "&amp;B1408:C1408&amp;" "))),"thriller",IF(OR(ISNUMBER(SEARCH({" strange "," evil "," horror "," dark "," strange"}," "&amp;B1408:C1408&amp;" "))),"horror",IF(OR(ISNUMBER(SEARCH({" food "," kitchen "," yummy "," gourmet "," dining","bbq"}," "&amp;B1408:C1408&amp;" "))),"food"))))</f>
        <v>0</v>
      </c>
      <c r="E1408" s="3">
        <v>12000</v>
      </c>
      <c r="F1408" s="4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68"/>
        <v>0</v>
      </c>
      <c r="Q1408">
        <f t="shared" si="169"/>
        <v>5</v>
      </c>
      <c r="R1408" t="s">
        <v>8320</v>
      </c>
      <c r="S1408" t="s">
        <v>8339</v>
      </c>
      <c r="T1408" s="13">
        <f t="shared" si="170"/>
        <v>42297.432951388888</v>
      </c>
      <c r="U1408" s="13">
        <f t="shared" si="171"/>
        <v>42350.416666666672</v>
      </c>
      <c r="V1408">
        <f t="shared" si="172"/>
        <v>2015</v>
      </c>
      <c r="W1408" t="str">
        <f t="shared" si="173"/>
        <v>translations</v>
      </c>
      <c r="X1408" t="str">
        <f t="shared" si="174"/>
        <v>UnderFunded</v>
      </c>
      <c r="Y1408" s="12" t="b">
        <f t="shared" si="175"/>
        <v>0</v>
      </c>
    </row>
    <row r="1409" spans="1:25" ht="43.2" hidden="1">
      <c r="A1409">
        <v>1407</v>
      </c>
      <c r="B1409" s="1" t="s">
        <v>1408</v>
      </c>
      <c r="C1409" s="1" t="s">
        <v>5517</v>
      </c>
      <c r="D1409" s="21" t="b" cm="1">
        <f t="array" ref="D1409">IF(OR(ISNUMBER(SEARCH({" COMEDY "," fun "," laugh ","hilarious"}," "&amp;B1409:C1409&amp;" "))),"Comedy",IF(OR(ISNUMBER(SEARCH({" sad "," thriller "," crime"," murder "," dark "," revenge "}," "&amp;B1409:C1409&amp;" "))),"thriller",IF(OR(ISNUMBER(SEARCH({" strange "," evil "," horror "," dark "," strange"}," "&amp;B1409:C1409&amp;" "))),"horror",IF(OR(ISNUMBER(SEARCH({" food "," kitchen "," yummy "," gourmet "," dining","bbq"}," "&amp;B1409:C1409&amp;" "))),"food"))))</f>
        <v>0</v>
      </c>
      <c r="E1409" s="3">
        <v>3000</v>
      </c>
      <c r="F1409" s="4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68"/>
        <v>1</v>
      </c>
      <c r="Q1409">
        <f t="shared" si="169"/>
        <v>7.5</v>
      </c>
      <c r="R1409" t="s">
        <v>8320</v>
      </c>
      <c r="S1409" t="s">
        <v>8339</v>
      </c>
      <c r="T1409" s="13">
        <f t="shared" si="170"/>
        <v>41838.536782407406</v>
      </c>
      <c r="U1409" s="13">
        <f t="shared" si="171"/>
        <v>41863.536782407406</v>
      </c>
      <c r="V1409">
        <f t="shared" si="172"/>
        <v>2014</v>
      </c>
      <c r="W1409" t="str">
        <f t="shared" si="173"/>
        <v>translations</v>
      </c>
      <c r="X1409" t="str">
        <f t="shared" si="174"/>
        <v>UnderFunded</v>
      </c>
      <c r="Y1409" s="12" t="b">
        <f t="shared" si="175"/>
        <v>0</v>
      </c>
    </row>
    <row r="1410" spans="1:25" ht="43.2" hidden="1">
      <c r="A1410">
        <v>1408</v>
      </c>
      <c r="B1410" s="1" t="s">
        <v>1409</v>
      </c>
      <c r="C1410" s="1" t="s">
        <v>5518</v>
      </c>
      <c r="D1410" s="21" t="b" cm="1">
        <f t="array" ref="D1410">IF(OR(ISNUMBER(SEARCH({" COMEDY "," fun "," laugh ","hilarious"}," "&amp;B1410:C1410&amp;" "))),"Comedy",IF(OR(ISNUMBER(SEARCH({" sad "," thriller "," crime"," murder "," dark "," revenge "}," "&amp;B1410:C1410&amp;" "))),"thriller",IF(OR(ISNUMBER(SEARCH({" strange "," evil "," horror "," dark "," strange"}," "&amp;B1410:C1410&amp;" "))),"horror",IF(OR(ISNUMBER(SEARCH({" food "," kitchen "," yummy "," gourmet "," dining","bbq"}," "&amp;B1410:C1410&amp;" "))),"food"))))</f>
        <v>0</v>
      </c>
      <c r="E1410" s="3">
        <v>1000</v>
      </c>
      <c r="F1410" s="4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68"/>
        <v>7</v>
      </c>
      <c r="Q1410">
        <f t="shared" si="169"/>
        <v>12</v>
      </c>
      <c r="R1410" t="s">
        <v>8320</v>
      </c>
      <c r="S1410" t="s">
        <v>8339</v>
      </c>
      <c r="T1410" s="13">
        <f t="shared" si="170"/>
        <v>42291.872175925921</v>
      </c>
      <c r="U1410" s="13">
        <f t="shared" si="171"/>
        <v>42321.913842592592</v>
      </c>
      <c r="V1410">
        <f t="shared" si="172"/>
        <v>2015</v>
      </c>
      <c r="W1410" t="str">
        <f t="shared" si="173"/>
        <v>translations</v>
      </c>
      <c r="X1410" t="str">
        <f t="shared" si="174"/>
        <v>UnderFunded</v>
      </c>
      <c r="Y1410" s="12" t="b">
        <f t="shared" si="175"/>
        <v>0</v>
      </c>
    </row>
    <row r="1411" spans="1:25" ht="43.2" hidden="1">
      <c r="A1411">
        <v>1409</v>
      </c>
      <c r="B1411" s="1" t="s">
        <v>1410</v>
      </c>
      <c r="C1411" s="1" t="s">
        <v>5519</v>
      </c>
      <c r="D1411" s="21" t="b" cm="1">
        <f t="array" ref="D1411">IF(OR(ISNUMBER(SEARCH({" COMEDY "," fun "," laugh ","hilarious"}," "&amp;B1411:C1411&amp;" "))),"Comedy",IF(OR(ISNUMBER(SEARCH({" sad "," thriller "," crime"," murder "," dark "," revenge "}," "&amp;B1411:C1411&amp;" "))),"thriller",IF(OR(ISNUMBER(SEARCH({" strange "," evil "," horror "," dark "," strange"}," "&amp;B1411:C1411&amp;" "))),"horror",IF(OR(ISNUMBER(SEARCH({" food "," kitchen "," yummy "," gourmet "," dining","bbq"}," "&amp;B1411:C1411&amp;" "))),"food"))))</f>
        <v>0</v>
      </c>
      <c r="E1411" s="3">
        <v>4000</v>
      </c>
      <c r="F1411" s="4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76">IFERROR(ROUND((F1411/E1411)*100,0),0)</f>
        <v>0</v>
      </c>
      <c r="Q1411">
        <f t="shared" ref="Q1411:Q1474" si="177">IFERROR(ROUND(F1411/M1411,2),0)</f>
        <v>0</v>
      </c>
      <c r="R1411" t="s">
        <v>8320</v>
      </c>
      <c r="S1411" t="s">
        <v>8339</v>
      </c>
      <c r="T1411" s="13">
        <f t="shared" ref="T1411:T1474" si="178">(((K1411/60)/60)/24)+DATE(1970,1,1)</f>
        <v>41945.133506944447</v>
      </c>
      <c r="U1411" s="13">
        <f t="shared" ref="U1411:U1474" si="179">(((J1411/60)/60)/24)+DATE(1970,1,1)</f>
        <v>42005.175173611111</v>
      </c>
      <c r="V1411">
        <f t="shared" ref="V1411:V1474" si="180">YEAR(T1411)</f>
        <v>2014</v>
      </c>
      <c r="W1411" t="str">
        <f t="shared" ref="W1411:W1474" si="181">IF(OR(S1411="musical","space"),"Musical and Spaces",S1411)</f>
        <v>translations</v>
      </c>
      <c r="X1411" t="str">
        <f t="shared" ref="X1411:X1474" si="182">IF(P1411-100&gt;0,"ExceededGoal","UnderFunded")</f>
        <v>UnderFunded</v>
      </c>
      <c r="Y1411" s="12" t="b">
        <f t="shared" ref="Y1411:Y1474" si="183">IFERROR(IF(R1411="theater",ROUND(F1411/M1411,2)),0)</f>
        <v>0</v>
      </c>
    </row>
    <row r="1412" spans="1:25" ht="43.2" hidden="1">
      <c r="A1412">
        <v>1410</v>
      </c>
      <c r="B1412" s="1" t="s">
        <v>1411</v>
      </c>
      <c r="C1412" s="1" t="s">
        <v>5520</v>
      </c>
      <c r="D1412" s="21" t="b" cm="1">
        <f t="array" ref="D1412">IF(OR(ISNUMBER(SEARCH({" COMEDY "," fun "," laugh ","hilarious"}," "&amp;B1412:C1412&amp;" "))),"Comedy",IF(OR(ISNUMBER(SEARCH({" sad "," thriller "," crime"," murder "," dark "," revenge "}," "&amp;B1412:C1412&amp;" "))),"thriller",IF(OR(ISNUMBER(SEARCH({" strange "," evil "," horror "," dark "," strange"}," "&amp;B1412:C1412&amp;" "))),"horror",IF(OR(ISNUMBER(SEARCH({" food "," kitchen "," yummy "," gourmet "," dining","bbq"}," "&amp;B1412:C1412&amp;" "))),"food"))))</f>
        <v>0</v>
      </c>
      <c r="E1412" s="3">
        <v>6000</v>
      </c>
      <c r="F1412" s="4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76"/>
        <v>0</v>
      </c>
      <c r="Q1412">
        <f t="shared" si="177"/>
        <v>1</v>
      </c>
      <c r="R1412" t="s">
        <v>8320</v>
      </c>
      <c r="S1412" t="s">
        <v>8339</v>
      </c>
      <c r="T1412" s="13">
        <f t="shared" si="178"/>
        <v>42479.318518518514</v>
      </c>
      <c r="U1412" s="13">
        <f t="shared" si="179"/>
        <v>42524.318518518514</v>
      </c>
      <c r="V1412">
        <f t="shared" si="180"/>
        <v>2016</v>
      </c>
      <c r="W1412" t="str">
        <f t="shared" si="181"/>
        <v>translations</v>
      </c>
      <c r="X1412" t="str">
        <f t="shared" si="182"/>
        <v>UnderFunded</v>
      </c>
      <c r="Y1412" s="12" t="b">
        <f t="shared" si="183"/>
        <v>0</v>
      </c>
    </row>
    <row r="1413" spans="1:25" ht="57.6" hidden="1">
      <c r="A1413">
        <v>1411</v>
      </c>
      <c r="B1413" s="1" t="s">
        <v>1412</v>
      </c>
      <c r="C1413" s="1" t="s">
        <v>5521</v>
      </c>
      <c r="D1413" s="21" t="b" cm="1">
        <f t="array" ref="D1413">IF(OR(ISNUMBER(SEARCH({" COMEDY "," fun "," laugh ","hilarious"}," "&amp;B1413:C1413&amp;" "))),"Comedy",IF(OR(ISNUMBER(SEARCH({" sad "," thriller "," crime"," murder "," dark "," revenge "}," "&amp;B1413:C1413&amp;" "))),"thriller",IF(OR(ISNUMBER(SEARCH({" strange "," evil "," horror "," dark "," strange"}," "&amp;B1413:C1413&amp;" "))),"horror",IF(OR(ISNUMBER(SEARCH({" food "," kitchen "," yummy "," gourmet "," dining","bbq"}," "&amp;B1413:C1413&amp;" "))),"food"))))</f>
        <v>0</v>
      </c>
      <c r="E1413" s="3">
        <v>3000</v>
      </c>
      <c r="F1413" s="4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76"/>
        <v>0</v>
      </c>
      <c r="Q1413">
        <f t="shared" si="177"/>
        <v>2.33</v>
      </c>
      <c r="R1413" t="s">
        <v>8320</v>
      </c>
      <c r="S1413" t="s">
        <v>8339</v>
      </c>
      <c r="T1413" s="13">
        <f t="shared" si="178"/>
        <v>42013.059027777781</v>
      </c>
      <c r="U1413" s="13">
        <f t="shared" si="179"/>
        <v>42041.059027777781</v>
      </c>
      <c r="V1413">
        <f t="shared" si="180"/>
        <v>2015</v>
      </c>
      <c r="W1413" t="str">
        <f t="shared" si="181"/>
        <v>translations</v>
      </c>
      <c r="X1413" t="str">
        <f t="shared" si="182"/>
        <v>UnderFunded</v>
      </c>
      <c r="Y1413" s="12" t="b">
        <f t="shared" si="183"/>
        <v>0</v>
      </c>
    </row>
    <row r="1414" spans="1:25" ht="28.8" hidden="1">
      <c r="A1414">
        <v>1412</v>
      </c>
      <c r="B1414" s="1" t="s">
        <v>1413</v>
      </c>
      <c r="C1414" s="1" t="s">
        <v>5522</v>
      </c>
      <c r="D1414" s="21" t="b" cm="1">
        <f t="array" ref="D1414">IF(OR(ISNUMBER(SEARCH({" COMEDY "," fun "," laugh ","hilarious"}," "&amp;B1414:C1414&amp;" "))),"Comedy",IF(OR(ISNUMBER(SEARCH({" sad "," thriller "," crime"," murder "," dark "," revenge "}," "&amp;B1414:C1414&amp;" "))),"thriller",IF(OR(ISNUMBER(SEARCH({" strange "," evil "," horror "," dark "," strange"}," "&amp;B1414:C1414&amp;" "))),"horror",IF(OR(ISNUMBER(SEARCH({" food "," kitchen "," yummy "," gourmet "," dining","bbq"}," "&amp;B1414:C1414&amp;" "))),"food"))))</f>
        <v>0</v>
      </c>
      <c r="E1414" s="3">
        <v>7000</v>
      </c>
      <c r="F1414" s="4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76"/>
        <v>5</v>
      </c>
      <c r="Q1414">
        <f t="shared" si="177"/>
        <v>24.62</v>
      </c>
      <c r="R1414" t="s">
        <v>8320</v>
      </c>
      <c r="S1414" t="s">
        <v>8339</v>
      </c>
      <c r="T1414" s="13">
        <f t="shared" si="178"/>
        <v>41947.063645833332</v>
      </c>
      <c r="U1414" s="13">
        <f t="shared" si="179"/>
        <v>41977.063645833332</v>
      </c>
      <c r="V1414">
        <f t="shared" si="180"/>
        <v>2014</v>
      </c>
      <c r="W1414" t="str">
        <f t="shared" si="181"/>
        <v>translations</v>
      </c>
      <c r="X1414" t="str">
        <f t="shared" si="182"/>
        <v>UnderFunded</v>
      </c>
      <c r="Y1414" s="12" t="b">
        <f t="shared" si="183"/>
        <v>0</v>
      </c>
    </row>
    <row r="1415" spans="1:25" ht="57.6" hidden="1">
      <c r="A1415">
        <v>1413</v>
      </c>
      <c r="B1415" s="1" t="s">
        <v>1414</v>
      </c>
      <c r="C1415" s="1" t="s">
        <v>5523</v>
      </c>
      <c r="D1415" s="21" t="b" cm="1">
        <f t="array" ref="D1415">IF(OR(ISNUMBER(SEARCH({" COMEDY "," fun "," laugh ","hilarious"}," "&amp;B1415:C1415&amp;" "))),"Comedy",IF(OR(ISNUMBER(SEARCH({" sad "," thriller "," crime"," murder "," dark "," revenge "}," "&amp;B1415:C1415&amp;" "))),"thriller",IF(OR(ISNUMBER(SEARCH({" strange "," evil "," horror "," dark "," strange"}," "&amp;B1415:C1415&amp;" "))),"horror",IF(OR(ISNUMBER(SEARCH({" food "," kitchen "," yummy "," gourmet "," dining","bbq"}," "&amp;B1415:C1415&amp;" "))),"food"))))</f>
        <v>0</v>
      </c>
      <c r="E1415" s="3">
        <v>2000</v>
      </c>
      <c r="F1415" s="4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76"/>
        <v>5</v>
      </c>
      <c r="Q1415">
        <f t="shared" si="177"/>
        <v>100</v>
      </c>
      <c r="R1415" t="s">
        <v>8320</v>
      </c>
      <c r="S1415" t="s">
        <v>8339</v>
      </c>
      <c r="T1415" s="13">
        <f t="shared" si="178"/>
        <v>42360.437152777777</v>
      </c>
      <c r="U1415" s="13">
        <f t="shared" si="179"/>
        <v>42420.437152777777</v>
      </c>
      <c r="V1415">
        <f t="shared" si="180"/>
        <v>2015</v>
      </c>
      <c r="W1415" t="str">
        <f t="shared" si="181"/>
        <v>translations</v>
      </c>
      <c r="X1415" t="str">
        <f t="shared" si="182"/>
        <v>UnderFunded</v>
      </c>
      <c r="Y1415" s="12" t="b">
        <f t="shared" si="183"/>
        <v>0</v>
      </c>
    </row>
    <row r="1416" spans="1:25" ht="43.2" hidden="1">
      <c r="A1416">
        <v>1414</v>
      </c>
      <c r="B1416" s="1" t="s">
        <v>1415</v>
      </c>
      <c r="C1416" s="1" t="s">
        <v>5524</v>
      </c>
      <c r="D1416" s="21" t="b" cm="1">
        <f t="array" ref="D1416">IF(OR(ISNUMBER(SEARCH({" COMEDY "," fun "," laugh ","hilarious"}," "&amp;B1416:C1416&amp;" "))),"Comedy",IF(OR(ISNUMBER(SEARCH({" sad "," thriller "," crime"," murder "," dark "," revenge "}," "&amp;B1416:C1416&amp;" "))),"thriller",IF(OR(ISNUMBER(SEARCH({" strange "," evil "," horror "," dark "," strange"}," "&amp;B1416:C1416&amp;" "))),"horror",IF(OR(ISNUMBER(SEARCH({" food "," kitchen "," yummy "," gourmet "," dining","bbq"}," "&amp;B1416:C1416&amp;" "))),"food"))))</f>
        <v>0</v>
      </c>
      <c r="E1416" s="3">
        <v>500</v>
      </c>
      <c r="F1416" s="4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76"/>
        <v>0</v>
      </c>
      <c r="Q1416">
        <f t="shared" si="177"/>
        <v>1</v>
      </c>
      <c r="R1416" t="s">
        <v>8320</v>
      </c>
      <c r="S1416" t="s">
        <v>8339</v>
      </c>
      <c r="T1416" s="13">
        <f t="shared" si="178"/>
        <v>42708.25309027778</v>
      </c>
      <c r="U1416" s="13">
        <f t="shared" si="179"/>
        <v>42738.25309027778</v>
      </c>
      <c r="V1416">
        <f t="shared" si="180"/>
        <v>2016</v>
      </c>
      <c r="W1416" t="str">
        <f t="shared" si="181"/>
        <v>translations</v>
      </c>
      <c r="X1416" t="str">
        <f t="shared" si="182"/>
        <v>UnderFunded</v>
      </c>
      <c r="Y1416" s="12" t="b">
        <f t="shared" si="183"/>
        <v>0</v>
      </c>
    </row>
    <row r="1417" spans="1:25" ht="43.2" hidden="1">
      <c r="A1417">
        <v>1415</v>
      </c>
      <c r="B1417" s="1" t="s">
        <v>1416</v>
      </c>
      <c r="C1417" s="1" t="s">
        <v>5525</v>
      </c>
      <c r="D1417" s="21" t="b" cm="1">
        <f t="array" ref="D1417">IF(OR(ISNUMBER(SEARCH({" COMEDY "," fun "," laugh ","hilarious"}," "&amp;B1417:C1417&amp;" "))),"Comedy",IF(OR(ISNUMBER(SEARCH({" sad "," thriller "," crime"," murder "," dark "," revenge "}," "&amp;B1417:C1417&amp;" "))),"thriller",IF(OR(ISNUMBER(SEARCH({" strange "," evil "," horror "," dark "," strange"}," "&amp;B1417:C1417&amp;" "))),"horror",IF(OR(ISNUMBER(SEARCH({" food "," kitchen "," yummy "," gourmet "," dining","bbq"}," "&amp;B1417:C1417&amp;" "))),"food"))))</f>
        <v>0</v>
      </c>
      <c r="E1417" s="3">
        <v>4400</v>
      </c>
      <c r="F1417" s="4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76"/>
        <v>18</v>
      </c>
      <c r="Q1417">
        <f t="shared" si="177"/>
        <v>88.89</v>
      </c>
      <c r="R1417" t="s">
        <v>8320</v>
      </c>
      <c r="S1417" t="s">
        <v>8339</v>
      </c>
      <c r="T1417" s="13">
        <f t="shared" si="178"/>
        <v>42192.675821759258</v>
      </c>
      <c r="U1417" s="13">
        <f t="shared" si="179"/>
        <v>42232.675821759258</v>
      </c>
      <c r="V1417">
        <f t="shared" si="180"/>
        <v>2015</v>
      </c>
      <c r="W1417" t="str">
        <f t="shared" si="181"/>
        <v>translations</v>
      </c>
      <c r="X1417" t="str">
        <f t="shared" si="182"/>
        <v>UnderFunded</v>
      </c>
      <c r="Y1417" s="12" t="b">
        <f t="shared" si="183"/>
        <v>0</v>
      </c>
    </row>
    <row r="1418" spans="1:25" ht="43.2" hidden="1">
      <c r="A1418">
        <v>1416</v>
      </c>
      <c r="B1418" s="1" t="s">
        <v>1417</v>
      </c>
      <c r="C1418" s="1" t="s">
        <v>5526</v>
      </c>
      <c r="D1418" s="21" t="b" cm="1">
        <f t="array" ref="D1418">IF(OR(ISNUMBER(SEARCH({" COMEDY "," fun "," laugh ","hilarious"}," "&amp;B1418:C1418&amp;" "))),"Comedy",IF(OR(ISNUMBER(SEARCH({" sad "," thriller "," crime"," murder "," dark "," revenge "}," "&amp;B1418:C1418&amp;" "))),"thriller",IF(OR(ISNUMBER(SEARCH({" strange "," evil "," horror "," dark "," strange"}," "&amp;B1418:C1418&amp;" "))),"horror",IF(OR(ISNUMBER(SEARCH({" food "," kitchen "," yummy "," gourmet "," dining","bbq"}," "&amp;B1418:C1418&amp;" "))),"food"))))</f>
        <v>0</v>
      </c>
      <c r="E1418" s="3">
        <v>50000</v>
      </c>
      <c r="F1418" s="4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76"/>
        <v>0</v>
      </c>
      <c r="Q1418">
        <f t="shared" si="177"/>
        <v>0</v>
      </c>
      <c r="R1418" t="s">
        <v>8320</v>
      </c>
      <c r="S1418" t="s">
        <v>8339</v>
      </c>
      <c r="T1418" s="13">
        <f t="shared" si="178"/>
        <v>42299.926145833335</v>
      </c>
      <c r="U1418" s="13">
        <f t="shared" si="179"/>
        <v>42329.967812499999</v>
      </c>
      <c r="V1418">
        <f t="shared" si="180"/>
        <v>2015</v>
      </c>
      <c r="W1418" t="str">
        <f t="shared" si="181"/>
        <v>translations</v>
      </c>
      <c r="X1418" t="str">
        <f t="shared" si="182"/>
        <v>UnderFunded</v>
      </c>
      <c r="Y1418" s="12" t="b">
        <f t="shared" si="183"/>
        <v>0</v>
      </c>
    </row>
    <row r="1419" spans="1:25" ht="43.2" hidden="1">
      <c r="A1419">
        <v>1417</v>
      </c>
      <c r="B1419" s="1" t="s">
        <v>1418</v>
      </c>
      <c r="C1419" s="1" t="s">
        <v>5527</v>
      </c>
      <c r="D1419" s="21" t="b" cm="1">
        <f t="array" ref="D1419">IF(OR(ISNUMBER(SEARCH({" COMEDY "," fun "," laugh ","hilarious"}," "&amp;B1419:C1419&amp;" "))),"Comedy",IF(OR(ISNUMBER(SEARCH({" sad "," thriller "," crime"," murder "," dark "," revenge "}," "&amp;B1419:C1419&amp;" "))),"thriller",IF(OR(ISNUMBER(SEARCH({" strange "," evil "," horror "," dark "," strange"}," "&amp;B1419:C1419&amp;" "))),"horror",IF(OR(ISNUMBER(SEARCH({" food "," kitchen "," yummy "," gourmet "," dining","bbq"}," "&amp;B1419:C1419&amp;" "))),"food"))))</f>
        <v>0</v>
      </c>
      <c r="E1419" s="3">
        <v>4500</v>
      </c>
      <c r="F1419" s="4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76"/>
        <v>1</v>
      </c>
      <c r="Q1419">
        <f t="shared" si="177"/>
        <v>27.5</v>
      </c>
      <c r="R1419" t="s">
        <v>8320</v>
      </c>
      <c r="S1419" t="s">
        <v>8339</v>
      </c>
      <c r="T1419" s="13">
        <f t="shared" si="178"/>
        <v>42232.15016203704</v>
      </c>
      <c r="U1419" s="13">
        <f t="shared" si="179"/>
        <v>42262.465972222228</v>
      </c>
      <c r="V1419">
        <f t="shared" si="180"/>
        <v>2015</v>
      </c>
      <c r="W1419" t="str">
        <f t="shared" si="181"/>
        <v>translations</v>
      </c>
      <c r="X1419" t="str">
        <f t="shared" si="182"/>
        <v>UnderFunded</v>
      </c>
      <c r="Y1419" s="12" t="b">
        <f t="shared" si="183"/>
        <v>0</v>
      </c>
    </row>
    <row r="1420" spans="1:25" ht="57.6" hidden="1">
      <c r="A1420">
        <v>1418</v>
      </c>
      <c r="B1420" s="1" t="s">
        <v>1419</v>
      </c>
      <c r="C1420" s="1" t="s">
        <v>5528</v>
      </c>
      <c r="D1420" s="21" t="b" cm="1">
        <f t="array" ref="D1420">IF(OR(ISNUMBER(SEARCH({" COMEDY "," fun "," laugh ","hilarious"}," "&amp;B1420:C1420&amp;" "))),"Comedy",IF(OR(ISNUMBER(SEARCH({" sad "," thriller "," crime"," murder "," dark "," revenge "}," "&amp;B1420:C1420&amp;" "))),"thriller",IF(OR(ISNUMBER(SEARCH({" strange "," evil "," horror "," dark "," strange"}," "&amp;B1420:C1420&amp;" "))),"horror",IF(OR(ISNUMBER(SEARCH({" food "," kitchen "," yummy "," gourmet "," dining","bbq"}," "&amp;B1420:C1420&amp;" "))),"food"))))</f>
        <v>0</v>
      </c>
      <c r="E1420" s="3">
        <v>3000</v>
      </c>
      <c r="F1420" s="4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76"/>
        <v>0</v>
      </c>
      <c r="Q1420">
        <f t="shared" si="177"/>
        <v>6</v>
      </c>
      <c r="R1420" t="s">
        <v>8320</v>
      </c>
      <c r="S1420" t="s">
        <v>8339</v>
      </c>
      <c r="T1420" s="13">
        <f t="shared" si="178"/>
        <v>42395.456412037034</v>
      </c>
      <c r="U1420" s="13">
        <f t="shared" si="179"/>
        <v>42425.456412037034</v>
      </c>
      <c r="V1420">
        <f t="shared" si="180"/>
        <v>2016</v>
      </c>
      <c r="W1420" t="str">
        <f t="shared" si="181"/>
        <v>translations</v>
      </c>
      <c r="X1420" t="str">
        <f t="shared" si="182"/>
        <v>UnderFunded</v>
      </c>
      <c r="Y1420" s="12" t="b">
        <f t="shared" si="183"/>
        <v>0</v>
      </c>
    </row>
    <row r="1421" spans="1:25" ht="57.6" hidden="1">
      <c r="A1421">
        <v>1419</v>
      </c>
      <c r="B1421" s="1" t="s">
        <v>1420</v>
      </c>
      <c r="C1421" s="1" t="s">
        <v>5529</v>
      </c>
      <c r="D1421" s="21" t="b" cm="1">
        <f t="array" ref="D1421">IF(OR(ISNUMBER(SEARCH({" COMEDY "," fun "," laugh ","hilarious"}," "&amp;B1421:C1421&amp;" "))),"Comedy",IF(OR(ISNUMBER(SEARCH({" sad "," thriller "," crime"," murder "," dark "," revenge "}," "&amp;B1421:C1421&amp;" "))),"thriller",IF(OR(ISNUMBER(SEARCH({" strange "," evil "," horror "," dark "," strange"}," "&amp;B1421:C1421&amp;" "))),"horror",IF(OR(ISNUMBER(SEARCH({" food "," kitchen "," yummy "," gourmet "," dining","bbq"}," "&amp;B1421:C1421&amp;" "))),"food"))))</f>
        <v>0</v>
      </c>
      <c r="E1421" s="3">
        <v>6300</v>
      </c>
      <c r="F1421" s="4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76"/>
        <v>7</v>
      </c>
      <c r="Q1421">
        <f t="shared" si="177"/>
        <v>44.5</v>
      </c>
      <c r="R1421" t="s">
        <v>8320</v>
      </c>
      <c r="S1421" t="s">
        <v>8339</v>
      </c>
      <c r="T1421" s="13">
        <f t="shared" si="178"/>
        <v>42622.456238425926</v>
      </c>
      <c r="U1421" s="13">
        <f t="shared" si="179"/>
        <v>42652.456238425926</v>
      </c>
      <c r="V1421">
        <f t="shared" si="180"/>
        <v>2016</v>
      </c>
      <c r="W1421" t="str">
        <f t="shared" si="181"/>
        <v>translations</v>
      </c>
      <c r="X1421" t="str">
        <f t="shared" si="182"/>
        <v>UnderFunded</v>
      </c>
      <c r="Y1421" s="12" t="b">
        <f t="shared" si="183"/>
        <v>0</v>
      </c>
    </row>
    <row r="1422" spans="1:25" ht="28.8" hidden="1">
      <c r="A1422">
        <v>1420</v>
      </c>
      <c r="B1422" s="1" t="s">
        <v>1421</v>
      </c>
      <c r="C1422" s="1" t="s">
        <v>5530</v>
      </c>
      <c r="D1422" s="21" t="b" cm="1">
        <f t="array" ref="D1422">IF(OR(ISNUMBER(SEARCH({" COMEDY "," fun "," laugh ","hilarious"}," "&amp;B1422:C1422&amp;" "))),"Comedy",IF(OR(ISNUMBER(SEARCH({" sad "," thriller "," crime"," murder "," dark "," revenge "}," "&amp;B1422:C1422&amp;" "))),"thriller",IF(OR(ISNUMBER(SEARCH({" strange "," evil "," horror "," dark "," strange"}," "&amp;B1422:C1422&amp;" "))),"horror",IF(OR(ISNUMBER(SEARCH({" food "," kitchen "," yummy "," gourmet "," dining","bbq"}," "&amp;B1422:C1422&amp;" "))),"food"))))</f>
        <v>0</v>
      </c>
      <c r="E1422" s="3">
        <v>110</v>
      </c>
      <c r="F1422" s="4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76"/>
        <v>3</v>
      </c>
      <c r="Q1422">
        <f t="shared" si="177"/>
        <v>1</v>
      </c>
      <c r="R1422" t="s">
        <v>8320</v>
      </c>
      <c r="S1422" t="s">
        <v>8339</v>
      </c>
      <c r="T1422" s="13">
        <f t="shared" si="178"/>
        <v>42524.667662037042</v>
      </c>
      <c r="U1422" s="13">
        <f t="shared" si="179"/>
        <v>42549.667662037042</v>
      </c>
      <c r="V1422">
        <f t="shared" si="180"/>
        <v>2016</v>
      </c>
      <c r="W1422" t="str">
        <f t="shared" si="181"/>
        <v>translations</v>
      </c>
      <c r="X1422" t="str">
        <f t="shared" si="182"/>
        <v>UnderFunded</v>
      </c>
      <c r="Y1422" s="12" t="b">
        <f t="shared" si="183"/>
        <v>0</v>
      </c>
    </row>
    <row r="1423" spans="1:25" ht="57.6" hidden="1">
      <c r="A1423">
        <v>1421</v>
      </c>
      <c r="B1423" s="1" t="s">
        <v>1422</v>
      </c>
      <c r="C1423" s="1" t="s">
        <v>5531</v>
      </c>
      <c r="D1423" s="21" t="b" cm="1">
        <f t="array" ref="D1423">IF(OR(ISNUMBER(SEARCH({" COMEDY "," fun "," laugh ","hilarious"}," "&amp;B1423:C1423&amp;" "))),"Comedy",IF(OR(ISNUMBER(SEARCH({" sad "," thriller "," crime"," murder "," dark "," revenge "}," "&amp;B1423:C1423&amp;" "))),"thriller",IF(OR(ISNUMBER(SEARCH({" strange "," evil "," horror "," dark "," strange"}," "&amp;B1423:C1423&amp;" "))),"horror",IF(OR(ISNUMBER(SEARCH({" food "," kitchen "," yummy "," gourmet "," dining","bbq"}," "&amp;B1423:C1423&amp;" "))),"food"))))</f>
        <v>0</v>
      </c>
      <c r="E1423" s="3">
        <v>200000</v>
      </c>
      <c r="F1423" s="4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76"/>
        <v>0</v>
      </c>
      <c r="Q1423">
        <f t="shared" si="177"/>
        <v>100</v>
      </c>
      <c r="R1423" t="s">
        <v>8320</v>
      </c>
      <c r="S1423" t="s">
        <v>8339</v>
      </c>
      <c r="T1423" s="13">
        <f t="shared" si="178"/>
        <v>42013.915613425925</v>
      </c>
      <c r="U1423" s="13">
        <f t="shared" si="179"/>
        <v>42043.915613425925</v>
      </c>
      <c r="V1423">
        <f t="shared" si="180"/>
        <v>2015</v>
      </c>
      <c r="W1423" t="str">
        <f t="shared" si="181"/>
        <v>translations</v>
      </c>
      <c r="X1423" t="str">
        <f t="shared" si="182"/>
        <v>UnderFunded</v>
      </c>
      <c r="Y1423" s="12" t="b">
        <f t="shared" si="183"/>
        <v>0</v>
      </c>
    </row>
    <row r="1424" spans="1:25" ht="43.2" hidden="1">
      <c r="A1424">
        <v>1422</v>
      </c>
      <c r="B1424" s="1" t="s">
        <v>1423</v>
      </c>
      <c r="C1424" s="1" t="s">
        <v>5532</v>
      </c>
      <c r="D1424" s="21" t="b" cm="1">
        <f t="array" ref="D1424">IF(OR(ISNUMBER(SEARCH({" COMEDY "," fun "," laugh ","hilarious"}," "&amp;B1424:C1424&amp;" "))),"Comedy",IF(OR(ISNUMBER(SEARCH({" sad "," thriller "," crime"," murder "," dark "," revenge "}," "&amp;B1424:C1424&amp;" "))),"thriller",IF(OR(ISNUMBER(SEARCH({" strange "," evil "," horror "," dark "," strange"}," "&amp;B1424:C1424&amp;" "))),"horror",IF(OR(ISNUMBER(SEARCH({" food "," kitchen "," yummy "," gourmet "," dining","bbq"}," "&amp;B1424:C1424&amp;" "))),"food"))))</f>
        <v>0</v>
      </c>
      <c r="E1424" s="3">
        <v>25000</v>
      </c>
      <c r="F1424" s="4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76"/>
        <v>0</v>
      </c>
      <c r="Q1424">
        <f t="shared" si="177"/>
        <v>13</v>
      </c>
      <c r="R1424" t="s">
        <v>8320</v>
      </c>
      <c r="S1424" t="s">
        <v>8339</v>
      </c>
      <c r="T1424" s="13">
        <f t="shared" si="178"/>
        <v>42604.239629629628</v>
      </c>
      <c r="U1424" s="13">
        <f t="shared" si="179"/>
        <v>42634.239629629628</v>
      </c>
      <c r="V1424">
        <f t="shared" si="180"/>
        <v>2016</v>
      </c>
      <c r="W1424" t="str">
        <f t="shared" si="181"/>
        <v>translations</v>
      </c>
      <c r="X1424" t="str">
        <f t="shared" si="182"/>
        <v>UnderFunded</v>
      </c>
      <c r="Y1424" s="12" t="b">
        <f t="shared" si="183"/>
        <v>0</v>
      </c>
    </row>
    <row r="1425" spans="1:25" ht="43.2" hidden="1">
      <c r="A1425">
        <v>1423</v>
      </c>
      <c r="B1425" s="1" t="s">
        <v>1424</v>
      </c>
      <c r="C1425" s="1" t="s">
        <v>5533</v>
      </c>
      <c r="D1425" s="21" t="b" cm="1">
        <f t="array" ref="D1425">IF(OR(ISNUMBER(SEARCH({" COMEDY "," fun "," laugh ","hilarious"}," "&amp;B1425:C1425&amp;" "))),"Comedy",IF(OR(ISNUMBER(SEARCH({" sad "," thriller "," crime"," murder "," dark "," revenge "}," "&amp;B1425:C1425&amp;" "))),"thriller",IF(OR(ISNUMBER(SEARCH({" strange "," evil "," horror "," dark "," strange"}," "&amp;B1425:C1425&amp;" "))),"horror",IF(OR(ISNUMBER(SEARCH({" food "," kitchen "," yummy "," gourmet "," dining","bbq"}," "&amp;B1425:C1425&amp;" "))),"food"))))</f>
        <v>0</v>
      </c>
      <c r="E1425" s="3">
        <v>30000</v>
      </c>
      <c r="F1425" s="4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76"/>
        <v>0</v>
      </c>
      <c r="Q1425">
        <f t="shared" si="177"/>
        <v>100</v>
      </c>
      <c r="R1425" t="s">
        <v>8320</v>
      </c>
      <c r="S1425" t="s">
        <v>8339</v>
      </c>
      <c r="T1425" s="13">
        <f t="shared" si="178"/>
        <v>42340.360312500001</v>
      </c>
      <c r="U1425" s="13">
        <f t="shared" si="179"/>
        <v>42370.360312500001</v>
      </c>
      <c r="V1425">
        <f t="shared" si="180"/>
        <v>2015</v>
      </c>
      <c r="W1425" t="str">
        <f t="shared" si="181"/>
        <v>translations</v>
      </c>
      <c r="X1425" t="str">
        <f t="shared" si="182"/>
        <v>UnderFunded</v>
      </c>
      <c r="Y1425" s="12" t="b">
        <f t="shared" si="183"/>
        <v>0</v>
      </c>
    </row>
    <row r="1426" spans="1:25" ht="43.2" hidden="1">
      <c r="A1426">
        <v>1424</v>
      </c>
      <c r="B1426" s="1" t="s">
        <v>1425</v>
      </c>
      <c r="C1426" s="1" t="s">
        <v>5534</v>
      </c>
      <c r="D1426" s="21" t="b" cm="1">
        <f t="array" ref="D1426">IF(OR(ISNUMBER(SEARCH({" COMEDY "," fun "," laugh ","hilarious"}," "&amp;B1426:C1426&amp;" "))),"Comedy",IF(OR(ISNUMBER(SEARCH({" sad "," thriller "," crime"," murder "," dark "," revenge "}," "&amp;B1426:C1426&amp;" "))),"thriller",IF(OR(ISNUMBER(SEARCH({" strange "," evil "," horror "," dark "," strange"}," "&amp;B1426:C1426&amp;" "))),"horror",IF(OR(ISNUMBER(SEARCH({" food "," kitchen "," yummy "," gourmet "," dining","bbq"}," "&amp;B1426:C1426&amp;" "))),"food"))))</f>
        <v>0</v>
      </c>
      <c r="E1426" s="3">
        <v>7500</v>
      </c>
      <c r="F1426" s="4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76"/>
        <v>20</v>
      </c>
      <c r="Q1426">
        <f t="shared" si="177"/>
        <v>109.07</v>
      </c>
      <c r="R1426" t="s">
        <v>8320</v>
      </c>
      <c r="S1426" t="s">
        <v>8339</v>
      </c>
      <c r="T1426" s="13">
        <f t="shared" si="178"/>
        <v>42676.717615740738</v>
      </c>
      <c r="U1426" s="13">
        <f t="shared" si="179"/>
        <v>42689.759282407409</v>
      </c>
      <c r="V1426">
        <f t="shared" si="180"/>
        <v>2016</v>
      </c>
      <c r="W1426" t="str">
        <f t="shared" si="181"/>
        <v>translations</v>
      </c>
      <c r="X1426" t="str">
        <f t="shared" si="182"/>
        <v>UnderFunded</v>
      </c>
      <c r="Y1426" s="12" t="b">
        <f t="shared" si="183"/>
        <v>0</v>
      </c>
    </row>
    <row r="1427" spans="1:25" ht="43.2" hidden="1">
      <c r="A1427">
        <v>1425</v>
      </c>
      <c r="B1427" s="1" t="s">
        <v>1426</v>
      </c>
      <c r="C1427" s="1" t="s">
        <v>5535</v>
      </c>
      <c r="D1427" s="21" t="b" cm="1">
        <f t="array" ref="D1427">IF(OR(ISNUMBER(SEARCH({" COMEDY "," fun "," laugh ","hilarious"}," "&amp;B1427:C1427&amp;" "))),"Comedy",IF(OR(ISNUMBER(SEARCH({" sad "," thriller "," crime"," murder "," dark "," revenge "}," "&amp;B1427:C1427&amp;" "))),"thriller",IF(OR(ISNUMBER(SEARCH({" strange "," evil "," horror "," dark "," strange"}," "&amp;B1427:C1427&amp;" "))),"horror",IF(OR(ISNUMBER(SEARCH({" food "," kitchen "," yummy "," gourmet "," dining","bbq"}," "&amp;B1427:C1427&amp;" "))),"food"))))</f>
        <v>0</v>
      </c>
      <c r="E1427" s="3">
        <v>13000</v>
      </c>
      <c r="F1427" s="4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76"/>
        <v>0</v>
      </c>
      <c r="Q1427">
        <f t="shared" si="177"/>
        <v>0</v>
      </c>
      <c r="R1427" t="s">
        <v>8320</v>
      </c>
      <c r="S1427" t="s">
        <v>8339</v>
      </c>
      <c r="T1427" s="13">
        <f t="shared" si="178"/>
        <v>42093.131469907406</v>
      </c>
      <c r="U1427" s="13">
        <f t="shared" si="179"/>
        <v>42123.131469907406</v>
      </c>
      <c r="V1427">
        <f t="shared" si="180"/>
        <v>2015</v>
      </c>
      <c r="W1427" t="str">
        <f t="shared" si="181"/>
        <v>translations</v>
      </c>
      <c r="X1427" t="str">
        <f t="shared" si="182"/>
        <v>UnderFunded</v>
      </c>
      <c r="Y1427" s="12" t="b">
        <f t="shared" si="183"/>
        <v>0</v>
      </c>
    </row>
    <row r="1428" spans="1:25" ht="43.2" hidden="1">
      <c r="A1428">
        <v>1426</v>
      </c>
      <c r="B1428" s="1" t="s">
        <v>1427</v>
      </c>
      <c r="C1428" s="1" t="s">
        <v>5536</v>
      </c>
      <c r="D1428" s="21" t="b" cm="1">
        <f t="array" ref="D1428">IF(OR(ISNUMBER(SEARCH({" COMEDY "," fun "," laugh ","hilarious"}," "&amp;B1428:C1428&amp;" "))),"Comedy",IF(OR(ISNUMBER(SEARCH({" sad "," thriller "," crime"," murder "," dark "," revenge "}," "&amp;B1428:C1428&amp;" "))),"thriller",IF(OR(ISNUMBER(SEARCH({" strange "," evil "," horror "," dark "," strange"}," "&amp;B1428:C1428&amp;" "))),"horror",IF(OR(ISNUMBER(SEARCH({" food "," kitchen "," yummy "," gourmet "," dining","bbq"}," "&amp;B1428:C1428&amp;" "))),"food"))))</f>
        <v>0</v>
      </c>
      <c r="E1428" s="3">
        <v>1000</v>
      </c>
      <c r="F1428" s="4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76"/>
        <v>0</v>
      </c>
      <c r="Q1428">
        <f t="shared" si="177"/>
        <v>0</v>
      </c>
      <c r="R1428" t="s">
        <v>8320</v>
      </c>
      <c r="S1428" t="s">
        <v>8339</v>
      </c>
      <c r="T1428" s="13">
        <f t="shared" si="178"/>
        <v>42180.390277777777</v>
      </c>
      <c r="U1428" s="13">
        <f t="shared" si="179"/>
        <v>42240.390277777777</v>
      </c>
      <c r="V1428">
        <f t="shared" si="180"/>
        <v>2015</v>
      </c>
      <c r="W1428" t="str">
        <f t="shared" si="181"/>
        <v>translations</v>
      </c>
      <c r="X1428" t="str">
        <f t="shared" si="182"/>
        <v>UnderFunded</v>
      </c>
      <c r="Y1428" s="12" t="b">
        <f t="shared" si="183"/>
        <v>0</v>
      </c>
    </row>
    <row r="1429" spans="1:25" ht="57.6" hidden="1">
      <c r="A1429">
        <v>1427</v>
      </c>
      <c r="B1429" s="1" t="s">
        <v>1428</v>
      </c>
      <c r="C1429" s="1" t="s">
        <v>5537</v>
      </c>
      <c r="D1429" s="21" t="b" cm="1">
        <f t="array" ref="D1429">IF(OR(ISNUMBER(SEARCH({" COMEDY "," fun "," laugh ","hilarious"}," "&amp;B1429:C1429&amp;" "))),"Comedy",IF(OR(ISNUMBER(SEARCH({" sad "," thriller "," crime"," murder "," dark "," revenge "}," "&amp;B1429:C1429&amp;" "))),"thriller",IF(OR(ISNUMBER(SEARCH({" strange "," evil "," horror "," dark "," strange"}," "&amp;B1429:C1429&amp;" "))),"horror",IF(OR(ISNUMBER(SEARCH({" food "," kitchen "," yummy "," gourmet "," dining","bbq"}," "&amp;B1429:C1429&amp;" "))),"food"))))</f>
        <v>0</v>
      </c>
      <c r="E1429" s="3">
        <v>5000</v>
      </c>
      <c r="F1429" s="4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76"/>
        <v>8</v>
      </c>
      <c r="Q1429">
        <f t="shared" si="177"/>
        <v>104.75</v>
      </c>
      <c r="R1429" t="s">
        <v>8320</v>
      </c>
      <c r="S1429" t="s">
        <v>8339</v>
      </c>
      <c r="T1429" s="13">
        <f t="shared" si="178"/>
        <v>42601.851678240739</v>
      </c>
      <c r="U1429" s="13">
        <f t="shared" si="179"/>
        <v>42631.851678240739</v>
      </c>
      <c r="V1429">
        <f t="shared" si="180"/>
        <v>2016</v>
      </c>
      <c r="W1429" t="str">
        <f t="shared" si="181"/>
        <v>translations</v>
      </c>
      <c r="X1429" t="str">
        <f t="shared" si="182"/>
        <v>UnderFunded</v>
      </c>
      <c r="Y1429" s="12" t="b">
        <f t="shared" si="183"/>
        <v>0</v>
      </c>
    </row>
    <row r="1430" spans="1:25" ht="43.2" hidden="1">
      <c r="A1430">
        <v>1428</v>
      </c>
      <c r="B1430" s="1" t="s">
        <v>1429</v>
      </c>
      <c r="C1430" s="1" t="s">
        <v>5538</v>
      </c>
      <c r="D1430" s="21" t="b" cm="1">
        <f t="array" ref="D1430">IF(OR(ISNUMBER(SEARCH({" COMEDY "," fun "," laugh ","hilarious"}," "&amp;B1430:C1430&amp;" "))),"Comedy",IF(OR(ISNUMBER(SEARCH({" sad "," thriller "," crime"," murder "," dark "," revenge "}," "&amp;B1430:C1430&amp;" "))),"thriller",IF(OR(ISNUMBER(SEARCH({" strange "," evil "," horror "," dark "," strange"}," "&amp;B1430:C1430&amp;" "))),"horror",IF(OR(ISNUMBER(SEARCH({" food "," kitchen "," yummy "," gourmet "," dining","bbq"}," "&amp;B1430:C1430&amp;" "))),"food"))))</f>
        <v>0</v>
      </c>
      <c r="E1430" s="3">
        <v>1000</v>
      </c>
      <c r="F1430" s="4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76"/>
        <v>5</v>
      </c>
      <c r="Q1430">
        <f t="shared" si="177"/>
        <v>15</v>
      </c>
      <c r="R1430" t="s">
        <v>8320</v>
      </c>
      <c r="S1430" t="s">
        <v>8339</v>
      </c>
      <c r="T1430" s="13">
        <f t="shared" si="178"/>
        <v>42432.379826388889</v>
      </c>
      <c r="U1430" s="13">
        <f t="shared" si="179"/>
        <v>42462.338159722218</v>
      </c>
      <c r="V1430">
        <f t="shared" si="180"/>
        <v>2016</v>
      </c>
      <c r="W1430" t="str">
        <f t="shared" si="181"/>
        <v>translations</v>
      </c>
      <c r="X1430" t="str">
        <f t="shared" si="182"/>
        <v>UnderFunded</v>
      </c>
      <c r="Y1430" s="12" t="b">
        <f t="shared" si="183"/>
        <v>0</v>
      </c>
    </row>
    <row r="1431" spans="1:25" ht="43.2" hidden="1">
      <c r="A1431">
        <v>1429</v>
      </c>
      <c r="B1431" s="1" t="s">
        <v>1430</v>
      </c>
      <c r="C1431" s="1" t="s">
        <v>5539</v>
      </c>
      <c r="D1431" s="21" t="b" cm="1">
        <f t="array" ref="D1431">IF(OR(ISNUMBER(SEARCH({" COMEDY "," fun "," laugh ","hilarious"}," "&amp;B1431:C1431&amp;" "))),"Comedy",IF(OR(ISNUMBER(SEARCH({" sad "," thriller "," crime"," murder "," dark "," revenge "}," "&amp;B1431:C1431&amp;" "))),"thriller",IF(OR(ISNUMBER(SEARCH({" strange "," evil "," horror "," dark "," strange"}," "&amp;B1431:C1431&amp;" "))),"horror",IF(OR(ISNUMBER(SEARCH({" food "," kitchen "," yummy "," gourmet "," dining","bbq"}," "&amp;B1431:C1431&amp;" "))),"food"))))</f>
        <v>0</v>
      </c>
      <c r="E1431" s="3">
        <v>10000</v>
      </c>
      <c r="F1431" s="4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76"/>
        <v>0</v>
      </c>
      <c r="Q1431">
        <f t="shared" si="177"/>
        <v>0</v>
      </c>
      <c r="R1431" t="s">
        <v>8320</v>
      </c>
      <c r="S1431" t="s">
        <v>8339</v>
      </c>
      <c r="T1431" s="13">
        <f t="shared" si="178"/>
        <v>42074.060671296291</v>
      </c>
      <c r="U1431" s="13">
        <f t="shared" si="179"/>
        <v>42104.060671296291</v>
      </c>
      <c r="V1431">
        <f t="shared" si="180"/>
        <v>2015</v>
      </c>
      <c r="W1431" t="str">
        <f t="shared" si="181"/>
        <v>translations</v>
      </c>
      <c r="X1431" t="str">
        <f t="shared" si="182"/>
        <v>UnderFunded</v>
      </c>
      <c r="Y1431" s="12" t="b">
        <f t="shared" si="183"/>
        <v>0</v>
      </c>
    </row>
    <row r="1432" spans="1:25" ht="43.2" hidden="1">
      <c r="A1432">
        <v>1430</v>
      </c>
      <c r="B1432" s="1" t="s">
        <v>1431</v>
      </c>
      <c r="C1432" s="1" t="s">
        <v>5540</v>
      </c>
      <c r="D1432" s="21" t="b" cm="1">
        <f t="array" ref="D1432">IF(OR(ISNUMBER(SEARCH({" COMEDY "," fun "," laugh ","hilarious"}," "&amp;B1432:C1432&amp;" "))),"Comedy",IF(OR(ISNUMBER(SEARCH({" sad "," thriller "," crime"," murder "," dark "," revenge "}," "&amp;B1432:C1432&amp;" "))),"thriller",IF(OR(ISNUMBER(SEARCH({" strange "," evil "," horror "," dark "," strange"}," "&amp;B1432:C1432&amp;" "))),"horror",IF(OR(ISNUMBER(SEARCH({" food "," kitchen "," yummy "," gourmet "," dining","bbq"}," "&amp;B1432:C1432&amp;" "))),"food"))))</f>
        <v>0</v>
      </c>
      <c r="E1432" s="3">
        <v>5000</v>
      </c>
      <c r="F1432" s="4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76"/>
        <v>8</v>
      </c>
      <c r="Q1432">
        <f t="shared" si="177"/>
        <v>80.599999999999994</v>
      </c>
      <c r="R1432" t="s">
        <v>8320</v>
      </c>
      <c r="S1432" t="s">
        <v>8339</v>
      </c>
      <c r="T1432" s="13">
        <f t="shared" si="178"/>
        <v>41961.813518518517</v>
      </c>
      <c r="U1432" s="13">
        <f t="shared" si="179"/>
        <v>41992.813518518517</v>
      </c>
      <c r="V1432">
        <f t="shared" si="180"/>
        <v>2014</v>
      </c>
      <c r="W1432" t="str">
        <f t="shared" si="181"/>
        <v>translations</v>
      </c>
      <c r="X1432" t="str">
        <f t="shared" si="182"/>
        <v>UnderFunded</v>
      </c>
      <c r="Y1432" s="12" t="b">
        <f t="shared" si="183"/>
        <v>0</v>
      </c>
    </row>
    <row r="1433" spans="1:25" ht="43.2" hidden="1">
      <c r="A1433">
        <v>1431</v>
      </c>
      <c r="B1433" s="1" t="s">
        <v>1432</v>
      </c>
      <c r="C1433" s="1" t="s">
        <v>5541</v>
      </c>
      <c r="D1433" s="21" t="b" cm="1">
        <f t="array" ref="D1433">IF(OR(ISNUMBER(SEARCH({" COMEDY "," fun "," laugh ","hilarious"}," "&amp;B1433:C1433&amp;" "))),"Comedy",IF(OR(ISNUMBER(SEARCH({" sad "," thriller "," crime"," murder "," dark "," revenge "}," "&amp;B1433:C1433&amp;" "))),"thriller",IF(OR(ISNUMBER(SEARCH({" strange "," evil "," horror "," dark "," strange"}," "&amp;B1433:C1433&amp;" "))),"horror",IF(OR(ISNUMBER(SEARCH({" food "," kitchen "," yummy "," gourmet "," dining","bbq"}," "&amp;B1433:C1433&amp;" "))),"food"))))</f>
        <v>0</v>
      </c>
      <c r="E1433" s="3">
        <v>17000</v>
      </c>
      <c r="F1433" s="4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76"/>
        <v>32</v>
      </c>
      <c r="Q1433">
        <f t="shared" si="177"/>
        <v>115.55</v>
      </c>
      <c r="R1433" t="s">
        <v>8320</v>
      </c>
      <c r="S1433" t="s">
        <v>8339</v>
      </c>
      <c r="T1433" s="13">
        <f t="shared" si="178"/>
        <v>42304.210833333331</v>
      </c>
      <c r="U1433" s="13">
        <f t="shared" si="179"/>
        <v>42334.252500000002</v>
      </c>
      <c r="V1433">
        <f t="shared" si="180"/>
        <v>2015</v>
      </c>
      <c r="W1433" t="str">
        <f t="shared" si="181"/>
        <v>translations</v>
      </c>
      <c r="X1433" t="str">
        <f t="shared" si="182"/>
        <v>UnderFunded</v>
      </c>
      <c r="Y1433" s="12" t="b">
        <f t="shared" si="183"/>
        <v>0</v>
      </c>
    </row>
    <row r="1434" spans="1:25" ht="43.2" hidden="1">
      <c r="A1434">
        <v>1432</v>
      </c>
      <c r="B1434" s="1" t="s">
        <v>1433</v>
      </c>
      <c r="C1434" s="1" t="s">
        <v>5542</v>
      </c>
      <c r="D1434" s="21" t="b" cm="1">
        <f t="array" ref="D1434">IF(OR(ISNUMBER(SEARCH({" COMEDY "," fun "," laugh ","hilarious"}," "&amp;B1434:C1434&amp;" "))),"Comedy",IF(OR(ISNUMBER(SEARCH({" sad "," thriller "," crime"," murder "," dark "," revenge "}," "&amp;B1434:C1434&amp;" "))),"thriller",IF(OR(ISNUMBER(SEARCH({" strange "," evil "," horror "," dark "," strange"}," "&amp;B1434:C1434&amp;" "))),"horror",IF(OR(ISNUMBER(SEARCH({" food "," kitchen "," yummy "," gourmet "," dining","bbq"}," "&amp;B1434:C1434&amp;" "))),"food"))))</f>
        <v>0</v>
      </c>
      <c r="E1434" s="3">
        <v>40000</v>
      </c>
      <c r="F1434" s="4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76"/>
        <v>0</v>
      </c>
      <c r="Q1434">
        <f t="shared" si="177"/>
        <v>0</v>
      </c>
      <c r="R1434" t="s">
        <v>8320</v>
      </c>
      <c r="S1434" t="s">
        <v>8339</v>
      </c>
      <c r="T1434" s="13">
        <f t="shared" si="178"/>
        <v>42175.780416666668</v>
      </c>
      <c r="U1434" s="13">
        <f t="shared" si="179"/>
        <v>42205.780416666668</v>
      </c>
      <c r="V1434">
        <f t="shared" si="180"/>
        <v>2015</v>
      </c>
      <c r="W1434" t="str">
        <f t="shared" si="181"/>
        <v>translations</v>
      </c>
      <c r="X1434" t="str">
        <f t="shared" si="182"/>
        <v>UnderFunded</v>
      </c>
      <c r="Y1434" s="12" t="b">
        <f t="shared" si="183"/>
        <v>0</v>
      </c>
    </row>
    <row r="1435" spans="1:25" ht="43.2" hidden="1">
      <c r="A1435">
        <v>1433</v>
      </c>
      <c r="B1435" s="1" t="s">
        <v>1434</v>
      </c>
      <c r="C1435" s="1" t="s">
        <v>5543</v>
      </c>
      <c r="D1435" s="21" t="b" cm="1">
        <f t="array" ref="D1435">IF(OR(ISNUMBER(SEARCH({" COMEDY "," fun "," laugh ","hilarious"}," "&amp;B1435:C1435&amp;" "))),"Comedy",IF(OR(ISNUMBER(SEARCH({" sad "," thriller "," crime"," murder "," dark "," revenge "}," "&amp;B1435:C1435&amp;" "))),"thriller",IF(OR(ISNUMBER(SEARCH({" strange "," evil "," horror "," dark "," strange"}," "&amp;B1435:C1435&amp;" "))),"horror",IF(OR(ISNUMBER(SEARCH({" food "," kitchen "," yummy "," gourmet "," dining","bbq"}," "&amp;B1435:C1435&amp;" "))),"food"))))</f>
        <v>0</v>
      </c>
      <c r="E1435" s="3">
        <v>12000</v>
      </c>
      <c r="F1435" s="4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76"/>
        <v>7</v>
      </c>
      <c r="Q1435">
        <f t="shared" si="177"/>
        <v>80.5</v>
      </c>
      <c r="R1435" t="s">
        <v>8320</v>
      </c>
      <c r="S1435" t="s">
        <v>8339</v>
      </c>
      <c r="T1435" s="13">
        <f t="shared" si="178"/>
        <v>42673.625868055555</v>
      </c>
      <c r="U1435" s="13">
        <f t="shared" si="179"/>
        <v>42714.458333333328</v>
      </c>
      <c r="V1435">
        <f t="shared" si="180"/>
        <v>2016</v>
      </c>
      <c r="W1435" t="str">
        <f t="shared" si="181"/>
        <v>translations</v>
      </c>
      <c r="X1435" t="str">
        <f t="shared" si="182"/>
        <v>UnderFunded</v>
      </c>
      <c r="Y1435" s="12" t="b">
        <f t="shared" si="183"/>
        <v>0</v>
      </c>
    </row>
    <row r="1436" spans="1:25" ht="43.2" hidden="1">
      <c r="A1436">
        <v>1434</v>
      </c>
      <c r="B1436" s="1" t="s">
        <v>1435</v>
      </c>
      <c r="C1436" s="1" t="s">
        <v>5544</v>
      </c>
      <c r="D1436" s="21" t="b" cm="1">
        <f t="array" ref="D1436">IF(OR(ISNUMBER(SEARCH({" COMEDY "," fun "," laugh ","hilarious"}," "&amp;B1436:C1436&amp;" "))),"Comedy",IF(OR(ISNUMBER(SEARCH({" sad "," thriller "," crime"," murder "," dark "," revenge "}," "&amp;B1436:C1436&amp;" "))),"thriller",IF(OR(ISNUMBER(SEARCH({" strange "," evil "," horror "," dark "," strange"}," "&amp;B1436:C1436&amp;" "))),"horror",IF(OR(ISNUMBER(SEARCH({" food "," kitchen "," yummy "," gourmet "," dining","bbq"}," "&amp;B1436:C1436&amp;" "))),"food"))))</f>
        <v>0</v>
      </c>
      <c r="E1436" s="3">
        <v>82000</v>
      </c>
      <c r="F1436" s="4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76"/>
        <v>10</v>
      </c>
      <c r="Q1436">
        <f t="shared" si="177"/>
        <v>744.55</v>
      </c>
      <c r="R1436" t="s">
        <v>8320</v>
      </c>
      <c r="S1436" t="s">
        <v>8339</v>
      </c>
      <c r="T1436" s="13">
        <f t="shared" si="178"/>
        <v>42142.767106481479</v>
      </c>
      <c r="U1436" s="13">
        <f t="shared" si="179"/>
        <v>42163.625</v>
      </c>
      <c r="V1436">
        <f t="shared" si="180"/>
        <v>2015</v>
      </c>
      <c r="W1436" t="str">
        <f t="shared" si="181"/>
        <v>translations</v>
      </c>
      <c r="X1436" t="str">
        <f t="shared" si="182"/>
        <v>UnderFunded</v>
      </c>
      <c r="Y1436" s="12" t="b">
        <f t="shared" si="183"/>
        <v>0</v>
      </c>
    </row>
    <row r="1437" spans="1:25" ht="43.2" hidden="1">
      <c r="A1437">
        <v>1435</v>
      </c>
      <c r="B1437" s="1" t="s">
        <v>1436</v>
      </c>
      <c r="C1437" s="1" t="s">
        <v>5545</v>
      </c>
      <c r="D1437" s="21" t="b" cm="1">
        <f t="array" ref="D1437">IF(OR(ISNUMBER(SEARCH({" COMEDY "," fun "," laugh ","hilarious"}," "&amp;B1437:C1437&amp;" "))),"Comedy",IF(OR(ISNUMBER(SEARCH({" sad "," thriller "," crime"," murder "," dark "," revenge "}," "&amp;B1437:C1437&amp;" "))),"thriller",IF(OR(ISNUMBER(SEARCH({" strange "," evil "," horror "," dark "," strange"}," "&amp;B1437:C1437&amp;" "))),"horror",IF(OR(ISNUMBER(SEARCH({" food "," kitchen "," yummy "," gourmet "," dining","bbq"}," "&amp;B1437:C1437&amp;" "))),"food"))))</f>
        <v>0</v>
      </c>
      <c r="E1437" s="3">
        <v>15000</v>
      </c>
      <c r="F1437" s="4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76"/>
        <v>0</v>
      </c>
      <c r="Q1437">
        <f t="shared" si="177"/>
        <v>7.5</v>
      </c>
      <c r="R1437" t="s">
        <v>8320</v>
      </c>
      <c r="S1437" t="s">
        <v>8339</v>
      </c>
      <c r="T1437" s="13">
        <f t="shared" si="178"/>
        <v>42258.780324074076</v>
      </c>
      <c r="U1437" s="13">
        <f t="shared" si="179"/>
        <v>42288.780324074076</v>
      </c>
      <c r="V1437">
        <f t="shared" si="180"/>
        <v>2015</v>
      </c>
      <c r="W1437" t="str">
        <f t="shared" si="181"/>
        <v>translations</v>
      </c>
      <c r="X1437" t="str">
        <f t="shared" si="182"/>
        <v>UnderFunded</v>
      </c>
      <c r="Y1437" s="12" t="b">
        <f t="shared" si="183"/>
        <v>0</v>
      </c>
    </row>
    <row r="1438" spans="1:25" ht="43.2" hidden="1">
      <c r="A1438">
        <v>1436</v>
      </c>
      <c r="B1438" s="1" t="s">
        <v>1437</v>
      </c>
      <c r="C1438" s="1" t="s">
        <v>5546</v>
      </c>
      <c r="D1438" s="21" t="b" cm="1">
        <f t="array" ref="D1438">IF(OR(ISNUMBER(SEARCH({" COMEDY "," fun "," laugh ","hilarious"}," "&amp;B1438:C1438&amp;" "))),"Comedy",IF(OR(ISNUMBER(SEARCH({" sad "," thriller "," crime"," murder "," dark "," revenge "}," "&amp;B1438:C1438&amp;" "))),"thriller",IF(OR(ISNUMBER(SEARCH({" strange "," evil "," horror "," dark "," strange"}," "&amp;B1438:C1438&amp;" "))),"horror",IF(OR(ISNUMBER(SEARCH({" food "," kitchen "," yummy "," gourmet "," dining","bbq"}," "&amp;B1438:C1438&amp;" "))),"food"))))</f>
        <v>0</v>
      </c>
      <c r="E1438" s="3">
        <v>10000</v>
      </c>
      <c r="F1438" s="4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76"/>
        <v>1</v>
      </c>
      <c r="Q1438">
        <f t="shared" si="177"/>
        <v>38.5</v>
      </c>
      <c r="R1438" t="s">
        <v>8320</v>
      </c>
      <c r="S1438" t="s">
        <v>8339</v>
      </c>
      <c r="T1438" s="13">
        <f t="shared" si="178"/>
        <v>42391.35019675926</v>
      </c>
      <c r="U1438" s="13">
        <f t="shared" si="179"/>
        <v>42421.35019675926</v>
      </c>
      <c r="V1438">
        <f t="shared" si="180"/>
        <v>2016</v>
      </c>
      <c r="W1438" t="str">
        <f t="shared" si="181"/>
        <v>translations</v>
      </c>
      <c r="X1438" t="str">
        <f t="shared" si="182"/>
        <v>UnderFunded</v>
      </c>
      <c r="Y1438" s="12" t="b">
        <f t="shared" si="183"/>
        <v>0</v>
      </c>
    </row>
    <row r="1439" spans="1:25" ht="57.6" hidden="1">
      <c r="A1439">
        <v>1437</v>
      </c>
      <c r="B1439" s="1" t="s">
        <v>1438</v>
      </c>
      <c r="C1439" s="1" t="s">
        <v>5547</v>
      </c>
      <c r="D1439" s="21" t="b" cm="1">
        <f t="array" ref="D1439">IF(OR(ISNUMBER(SEARCH({" COMEDY "," fun "," laugh ","hilarious"}," "&amp;B1439:C1439&amp;" "))),"Comedy",IF(OR(ISNUMBER(SEARCH({" sad "," thriller "," crime"," murder "," dark "," revenge "}," "&amp;B1439:C1439&amp;" "))),"thriller",IF(OR(ISNUMBER(SEARCH({" strange "," evil "," horror "," dark "," strange"}," "&amp;B1439:C1439&amp;" "))),"horror",IF(OR(ISNUMBER(SEARCH({" food "," kitchen "," yummy "," gourmet "," dining","bbq"}," "&amp;B1439:C1439&amp;" "))),"food"))))</f>
        <v>0</v>
      </c>
      <c r="E1439" s="3">
        <v>3000</v>
      </c>
      <c r="F1439" s="4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76"/>
        <v>27</v>
      </c>
      <c r="Q1439">
        <f t="shared" si="177"/>
        <v>36.68</v>
      </c>
      <c r="R1439" t="s">
        <v>8320</v>
      </c>
      <c r="S1439" t="s">
        <v>8339</v>
      </c>
      <c r="T1439" s="13">
        <f t="shared" si="178"/>
        <v>41796.531701388885</v>
      </c>
      <c r="U1439" s="13">
        <f t="shared" si="179"/>
        <v>41833.207638888889</v>
      </c>
      <c r="V1439">
        <f t="shared" si="180"/>
        <v>2014</v>
      </c>
      <c r="W1439" t="str">
        <f t="shared" si="181"/>
        <v>translations</v>
      </c>
      <c r="X1439" t="str">
        <f t="shared" si="182"/>
        <v>UnderFunded</v>
      </c>
      <c r="Y1439" s="12" t="b">
        <f t="shared" si="183"/>
        <v>0</v>
      </c>
    </row>
    <row r="1440" spans="1:25" ht="43.2" hidden="1">
      <c r="A1440">
        <v>1438</v>
      </c>
      <c r="B1440" s="1" t="s">
        <v>1439</v>
      </c>
      <c r="C1440" s="1" t="s">
        <v>5548</v>
      </c>
      <c r="D1440" s="21" t="b" cm="1">
        <f t="array" ref="D1440">IF(OR(ISNUMBER(SEARCH({" COMEDY "," fun "," laugh ","hilarious"}," "&amp;B1440:C1440&amp;" "))),"Comedy",IF(OR(ISNUMBER(SEARCH({" sad "," thriller "," crime"," murder "," dark "," revenge "}," "&amp;B1440:C1440&amp;" "))),"thriller",IF(OR(ISNUMBER(SEARCH({" strange "," evil "," horror "," dark "," strange"}," "&amp;B1440:C1440&amp;" "))),"horror",IF(OR(ISNUMBER(SEARCH({" food "," kitchen "," yummy "," gourmet "," dining","bbq"}," "&amp;B1440:C1440&amp;" "))),"food"))))</f>
        <v>0</v>
      </c>
      <c r="E1440" s="3">
        <v>20000</v>
      </c>
      <c r="F1440" s="4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76"/>
        <v>3</v>
      </c>
      <c r="Q1440">
        <f t="shared" si="177"/>
        <v>75</v>
      </c>
      <c r="R1440" t="s">
        <v>8320</v>
      </c>
      <c r="S1440" t="s">
        <v>8339</v>
      </c>
      <c r="T1440" s="13">
        <f t="shared" si="178"/>
        <v>42457.871516203704</v>
      </c>
      <c r="U1440" s="13">
        <f t="shared" si="179"/>
        <v>42487.579861111109</v>
      </c>
      <c r="V1440">
        <f t="shared" si="180"/>
        <v>2016</v>
      </c>
      <c r="W1440" t="str">
        <f t="shared" si="181"/>
        <v>translations</v>
      </c>
      <c r="X1440" t="str">
        <f t="shared" si="182"/>
        <v>UnderFunded</v>
      </c>
      <c r="Y1440" s="12" t="b">
        <f t="shared" si="183"/>
        <v>0</v>
      </c>
    </row>
    <row r="1441" spans="1:25" ht="43.2" hidden="1">
      <c r="A1441">
        <v>1439</v>
      </c>
      <c r="B1441" s="1" t="s">
        <v>1440</v>
      </c>
      <c r="C1441" s="1" t="s">
        <v>5549</v>
      </c>
      <c r="D1441" s="21" t="b" cm="1">
        <f t="array" ref="D1441">IF(OR(ISNUMBER(SEARCH({" COMEDY "," fun "," laugh ","hilarious"}," "&amp;B1441:C1441&amp;" "))),"Comedy",IF(OR(ISNUMBER(SEARCH({" sad "," thriller "," crime"," murder "," dark "," revenge "}," "&amp;B1441:C1441&amp;" "))),"thriller",IF(OR(ISNUMBER(SEARCH({" strange "," evil "," horror "," dark "," strange"}," "&amp;B1441:C1441&amp;" "))),"horror",IF(OR(ISNUMBER(SEARCH({" food "," kitchen "," yummy "," gourmet "," dining","bbq"}," "&amp;B1441:C1441&amp;" "))),"food"))))</f>
        <v>0</v>
      </c>
      <c r="E1441" s="3">
        <v>2725</v>
      </c>
      <c r="F1441" s="4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76"/>
        <v>7</v>
      </c>
      <c r="Q1441">
        <f t="shared" si="177"/>
        <v>30</v>
      </c>
      <c r="R1441" t="s">
        <v>8320</v>
      </c>
      <c r="S1441" t="s">
        <v>8339</v>
      </c>
      <c r="T1441" s="13">
        <f t="shared" si="178"/>
        <v>42040.829872685179</v>
      </c>
      <c r="U1441" s="13">
        <f t="shared" si="179"/>
        <v>42070.829872685179</v>
      </c>
      <c r="V1441">
        <f t="shared" si="180"/>
        <v>2015</v>
      </c>
      <c r="W1441" t="str">
        <f t="shared" si="181"/>
        <v>translations</v>
      </c>
      <c r="X1441" t="str">
        <f t="shared" si="182"/>
        <v>UnderFunded</v>
      </c>
      <c r="Y1441" s="12" t="b">
        <f t="shared" si="183"/>
        <v>0</v>
      </c>
    </row>
    <row r="1442" spans="1:25" ht="43.2" hidden="1">
      <c r="A1442">
        <v>1440</v>
      </c>
      <c r="B1442" s="1" t="s">
        <v>1441</v>
      </c>
      <c r="C1442" s="1" t="s">
        <v>5550</v>
      </c>
      <c r="D1442" s="21" t="b" cm="1">
        <f t="array" ref="D1442">IF(OR(ISNUMBER(SEARCH({" COMEDY "," fun "," laugh ","hilarious"}," "&amp;B1442:C1442&amp;" "))),"Comedy",IF(OR(ISNUMBER(SEARCH({" sad "," thriller "," crime"," murder "," dark "," revenge "}," "&amp;B1442:C1442&amp;" "))),"thriller",IF(OR(ISNUMBER(SEARCH({" strange "," evil "," horror "," dark "," strange"}," "&amp;B1442:C1442&amp;" "))),"horror",IF(OR(ISNUMBER(SEARCH({" food "," kitchen "," yummy "," gourmet "," dining","bbq"}," "&amp;B1442:C1442&amp;" "))),"food"))))</f>
        <v>0</v>
      </c>
      <c r="E1442" s="3">
        <v>13000</v>
      </c>
      <c r="F1442" s="4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76"/>
        <v>0</v>
      </c>
      <c r="Q1442">
        <f t="shared" si="177"/>
        <v>1</v>
      </c>
      <c r="R1442" t="s">
        <v>8320</v>
      </c>
      <c r="S1442" t="s">
        <v>8339</v>
      </c>
      <c r="T1442" s="13">
        <f t="shared" si="178"/>
        <v>42486.748414351852</v>
      </c>
      <c r="U1442" s="13">
        <f t="shared" si="179"/>
        <v>42516.748414351852</v>
      </c>
      <c r="V1442">
        <f t="shared" si="180"/>
        <v>2016</v>
      </c>
      <c r="W1442" t="str">
        <f t="shared" si="181"/>
        <v>translations</v>
      </c>
      <c r="X1442" t="str">
        <f t="shared" si="182"/>
        <v>UnderFunded</v>
      </c>
      <c r="Y1442" s="12" t="b">
        <f t="shared" si="183"/>
        <v>0</v>
      </c>
    </row>
    <row r="1443" spans="1:25" ht="43.2" hidden="1">
      <c r="A1443">
        <v>1441</v>
      </c>
      <c r="B1443" s="1" t="s">
        <v>1442</v>
      </c>
      <c r="C1443" s="1" t="s">
        <v>5551</v>
      </c>
      <c r="D1443" s="21" t="b" cm="1">
        <f t="array" ref="D1443">IF(OR(ISNUMBER(SEARCH({" COMEDY "," fun "," laugh ","hilarious"}," "&amp;B1443:C1443&amp;" "))),"Comedy",IF(OR(ISNUMBER(SEARCH({" sad "," thriller "," crime"," murder "," dark "," revenge "}," "&amp;B1443:C1443&amp;" "))),"thriller",IF(OR(ISNUMBER(SEARCH({" strange "," evil "," horror "," dark "," strange"}," "&amp;B1443:C1443&amp;" "))),"horror",IF(OR(ISNUMBER(SEARCH({" food "," kitchen "," yummy "," gourmet "," dining","bbq"}," "&amp;B1443:C1443&amp;" "))),"food"))))</f>
        <v>0</v>
      </c>
      <c r="E1443" s="3">
        <v>180000</v>
      </c>
      <c r="F1443" s="4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76"/>
        <v>1</v>
      </c>
      <c r="Q1443">
        <f t="shared" si="177"/>
        <v>673.33</v>
      </c>
      <c r="R1443" t="s">
        <v>8320</v>
      </c>
      <c r="S1443" t="s">
        <v>8339</v>
      </c>
      <c r="T1443" s="13">
        <f t="shared" si="178"/>
        <v>42198.765844907408</v>
      </c>
      <c r="U1443" s="13">
        <f t="shared" si="179"/>
        <v>42258.765844907408</v>
      </c>
      <c r="V1443">
        <f t="shared" si="180"/>
        <v>2015</v>
      </c>
      <c r="W1443" t="str">
        <f t="shared" si="181"/>
        <v>translations</v>
      </c>
      <c r="X1443" t="str">
        <f t="shared" si="182"/>
        <v>UnderFunded</v>
      </c>
      <c r="Y1443" s="12" t="b">
        <f t="shared" si="183"/>
        <v>0</v>
      </c>
    </row>
    <row r="1444" spans="1:25" ht="43.2" hidden="1">
      <c r="A1444">
        <v>1442</v>
      </c>
      <c r="B1444" s="1" t="s">
        <v>1443</v>
      </c>
      <c r="C1444" s="1" t="s">
        <v>5552</v>
      </c>
      <c r="D1444" s="21" t="b" cm="1">
        <f t="array" ref="D1444">IF(OR(ISNUMBER(SEARCH({" COMEDY "," fun "," laugh ","hilarious"}," "&amp;B1444:C1444&amp;" "))),"Comedy",IF(OR(ISNUMBER(SEARCH({" sad "," thriller "," crime"," murder "," dark "," revenge "}," "&amp;B1444:C1444&amp;" "))),"thriller",IF(OR(ISNUMBER(SEARCH({" strange "," evil "," horror "," dark "," strange"}," "&amp;B1444:C1444&amp;" "))),"horror",IF(OR(ISNUMBER(SEARCH({" food "," kitchen "," yummy "," gourmet "," dining","bbq"}," "&amp;B1444:C1444&amp;" "))),"food"))))</f>
        <v>0</v>
      </c>
      <c r="E1444" s="3">
        <v>1500</v>
      </c>
      <c r="F1444" s="4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76"/>
        <v>0</v>
      </c>
      <c r="Q1444">
        <f t="shared" si="177"/>
        <v>0</v>
      </c>
      <c r="R1444" t="s">
        <v>8320</v>
      </c>
      <c r="S1444" t="s">
        <v>8339</v>
      </c>
      <c r="T1444" s="13">
        <f t="shared" si="178"/>
        <v>42485.64534722222</v>
      </c>
      <c r="U1444" s="13">
        <f t="shared" si="179"/>
        <v>42515.64534722222</v>
      </c>
      <c r="V1444">
        <f t="shared" si="180"/>
        <v>2016</v>
      </c>
      <c r="W1444" t="str">
        <f t="shared" si="181"/>
        <v>translations</v>
      </c>
      <c r="X1444" t="str">
        <f t="shared" si="182"/>
        <v>UnderFunded</v>
      </c>
      <c r="Y1444" s="12" t="b">
        <f t="shared" si="183"/>
        <v>0</v>
      </c>
    </row>
    <row r="1445" spans="1:25" ht="43.2" hidden="1">
      <c r="A1445">
        <v>1443</v>
      </c>
      <c r="B1445" s="1" t="s">
        <v>1444</v>
      </c>
      <c r="C1445" s="1" t="s">
        <v>5553</v>
      </c>
      <c r="D1445" s="21" t="b" cm="1">
        <f t="array" ref="D1445">IF(OR(ISNUMBER(SEARCH({" COMEDY "," fun "," laugh ","hilarious"}," "&amp;B1445:C1445&amp;" "))),"Comedy",IF(OR(ISNUMBER(SEARCH({" sad "," thriller "," crime"," murder "," dark "," revenge "}," "&amp;B1445:C1445&amp;" "))),"thriller",IF(OR(ISNUMBER(SEARCH({" strange "," evil "," horror "," dark "," strange"}," "&amp;B1445:C1445&amp;" "))),"horror",IF(OR(ISNUMBER(SEARCH({" food "," kitchen "," yummy "," gourmet "," dining","bbq"}," "&amp;B1445:C1445&amp;" "))),"food"))))</f>
        <v>0</v>
      </c>
      <c r="E1445" s="3">
        <v>13000</v>
      </c>
      <c r="F1445" s="4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76"/>
        <v>0</v>
      </c>
      <c r="Q1445">
        <f t="shared" si="177"/>
        <v>0</v>
      </c>
      <c r="R1445" t="s">
        <v>8320</v>
      </c>
      <c r="S1445" t="s">
        <v>8339</v>
      </c>
      <c r="T1445" s="13">
        <f t="shared" si="178"/>
        <v>42707.926030092596</v>
      </c>
      <c r="U1445" s="13">
        <f t="shared" si="179"/>
        <v>42737.926030092596</v>
      </c>
      <c r="V1445">
        <f t="shared" si="180"/>
        <v>2016</v>
      </c>
      <c r="W1445" t="str">
        <f t="shared" si="181"/>
        <v>translations</v>
      </c>
      <c r="X1445" t="str">
        <f t="shared" si="182"/>
        <v>UnderFunded</v>
      </c>
      <c r="Y1445" s="12" t="b">
        <f t="shared" si="183"/>
        <v>0</v>
      </c>
    </row>
    <row r="1446" spans="1:25" ht="43.2" hidden="1">
      <c r="A1446">
        <v>1444</v>
      </c>
      <c r="B1446" s="1" t="s">
        <v>1445</v>
      </c>
      <c r="C1446" s="1" t="s">
        <v>5554</v>
      </c>
      <c r="D1446" s="21" t="b" cm="1">
        <f t="array" ref="D1446">IF(OR(ISNUMBER(SEARCH({" COMEDY "," fun "," laugh ","hilarious"}," "&amp;B1446:C1446&amp;" "))),"Comedy",IF(OR(ISNUMBER(SEARCH({" sad "," thriller "," crime"," murder "," dark "," revenge "}," "&amp;B1446:C1446&amp;" "))),"thriller",IF(OR(ISNUMBER(SEARCH({" strange "," evil "," horror "," dark "," strange"}," "&amp;B1446:C1446&amp;" "))),"horror",IF(OR(ISNUMBER(SEARCH({" food "," kitchen "," yummy "," gourmet "," dining","bbq"}," "&amp;B1446:C1446&amp;" "))),"food"))))</f>
        <v>0</v>
      </c>
      <c r="E1446" s="3">
        <v>4950</v>
      </c>
      <c r="F1446" s="4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76"/>
        <v>0</v>
      </c>
      <c r="Q1446">
        <f t="shared" si="177"/>
        <v>0</v>
      </c>
      <c r="R1446" t="s">
        <v>8320</v>
      </c>
      <c r="S1446" t="s">
        <v>8339</v>
      </c>
      <c r="T1446" s="13">
        <f t="shared" si="178"/>
        <v>42199.873402777783</v>
      </c>
      <c r="U1446" s="13">
        <f t="shared" si="179"/>
        <v>42259.873402777783</v>
      </c>
      <c r="V1446">
        <f t="shared" si="180"/>
        <v>2015</v>
      </c>
      <c r="W1446" t="str">
        <f t="shared" si="181"/>
        <v>translations</v>
      </c>
      <c r="X1446" t="str">
        <f t="shared" si="182"/>
        <v>UnderFunded</v>
      </c>
      <c r="Y1446" s="12" t="b">
        <f t="shared" si="183"/>
        <v>0</v>
      </c>
    </row>
    <row r="1447" spans="1:25" ht="43.2" hidden="1">
      <c r="A1447">
        <v>1445</v>
      </c>
      <c r="B1447" s="1" t="s">
        <v>1446</v>
      </c>
      <c r="C1447" s="1" t="s">
        <v>5555</v>
      </c>
      <c r="D1447" s="21" t="b" cm="1">
        <f t="array" ref="D1447">IF(OR(ISNUMBER(SEARCH({" COMEDY "," fun "," laugh ","hilarious"}," "&amp;B1447:C1447&amp;" "))),"Comedy",IF(OR(ISNUMBER(SEARCH({" sad "," thriller "," crime"," murder "," dark "," revenge "}," "&amp;B1447:C1447&amp;" "))),"thriller",IF(OR(ISNUMBER(SEARCH({" strange "," evil "," horror "," dark "," strange"}," "&amp;B1447:C1447&amp;" "))),"horror",IF(OR(ISNUMBER(SEARCH({" food "," kitchen "," yummy "," gourmet "," dining","bbq"}," "&amp;B1447:C1447&amp;" "))),"food"))))</f>
        <v>0</v>
      </c>
      <c r="E1447" s="3">
        <v>130000</v>
      </c>
      <c r="F1447" s="4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76"/>
        <v>0</v>
      </c>
      <c r="Q1447">
        <f t="shared" si="177"/>
        <v>0</v>
      </c>
      <c r="R1447" t="s">
        <v>8320</v>
      </c>
      <c r="S1447" t="s">
        <v>8339</v>
      </c>
      <c r="T1447" s="13">
        <f t="shared" si="178"/>
        <v>42139.542303240742</v>
      </c>
      <c r="U1447" s="13">
        <f t="shared" si="179"/>
        <v>42169.542303240742</v>
      </c>
      <c r="V1447">
        <f t="shared" si="180"/>
        <v>2015</v>
      </c>
      <c r="W1447" t="str">
        <f t="shared" si="181"/>
        <v>translations</v>
      </c>
      <c r="X1447" t="str">
        <f t="shared" si="182"/>
        <v>UnderFunded</v>
      </c>
      <c r="Y1447" s="12" t="b">
        <f t="shared" si="183"/>
        <v>0</v>
      </c>
    </row>
    <row r="1448" spans="1:25" ht="43.2" hidden="1">
      <c r="A1448">
        <v>1446</v>
      </c>
      <c r="B1448" s="1" t="s">
        <v>1447</v>
      </c>
      <c r="C1448" s="1" t="s">
        <v>5556</v>
      </c>
      <c r="D1448" s="21" t="b" cm="1">
        <f t="array" ref="D1448">IF(OR(ISNUMBER(SEARCH({" COMEDY "," fun "," laugh ","hilarious"}," "&amp;B1448:C1448&amp;" "))),"Comedy",IF(OR(ISNUMBER(SEARCH({" sad "," thriller "," crime"," murder "," dark "," revenge "}," "&amp;B1448:C1448&amp;" "))),"thriller",IF(OR(ISNUMBER(SEARCH({" strange "," evil "," horror "," dark "," strange"}," "&amp;B1448:C1448&amp;" "))),"horror",IF(OR(ISNUMBER(SEARCH({" food "," kitchen "," yummy "," gourmet "," dining","bbq"}," "&amp;B1448:C1448&amp;" "))),"food"))))</f>
        <v>0</v>
      </c>
      <c r="E1448" s="3">
        <v>900</v>
      </c>
      <c r="F1448" s="4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76"/>
        <v>0</v>
      </c>
      <c r="Q1448">
        <f t="shared" si="177"/>
        <v>0</v>
      </c>
      <c r="R1448" t="s">
        <v>8320</v>
      </c>
      <c r="S1448" t="s">
        <v>8339</v>
      </c>
      <c r="T1448" s="13">
        <f t="shared" si="178"/>
        <v>42461.447662037041</v>
      </c>
      <c r="U1448" s="13">
        <f t="shared" si="179"/>
        <v>42481.447662037041</v>
      </c>
      <c r="V1448">
        <f t="shared" si="180"/>
        <v>2016</v>
      </c>
      <c r="W1448" t="str">
        <f t="shared" si="181"/>
        <v>translations</v>
      </c>
      <c r="X1448" t="str">
        <f t="shared" si="182"/>
        <v>UnderFunded</v>
      </c>
      <c r="Y1448" s="12" t="b">
        <f t="shared" si="183"/>
        <v>0</v>
      </c>
    </row>
    <row r="1449" spans="1:25" ht="28.8" hidden="1">
      <c r="A1449">
        <v>1447</v>
      </c>
      <c r="B1449" s="1" t="s">
        <v>1448</v>
      </c>
      <c r="C1449" s="1" t="s">
        <v>5557</v>
      </c>
      <c r="D1449" s="21" t="b" cm="1">
        <f t="array" ref="D1449">IF(OR(ISNUMBER(SEARCH({" COMEDY "," fun "," laugh ","hilarious"}," "&amp;B1449:C1449&amp;" "))),"Comedy",IF(OR(ISNUMBER(SEARCH({" sad "," thriller "," crime"," murder "," dark "," revenge "}," "&amp;B1449:C1449&amp;" "))),"thriller",IF(OR(ISNUMBER(SEARCH({" strange "," evil "," horror "," dark "," strange"}," "&amp;B1449:C1449&amp;" "))),"horror",IF(OR(ISNUMBER(SEARCH({" food "," kitchen "," yummy "," gourmet "," dining","bbq"}," "&amp;B1449:C1449&amp;" "))),"food"))))</f>
        <v>0</v>
      </c>
      <c r="E1449" s="3">
        <v>500000</v>
      </c>
      <c r="F1449" s="4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76"/>
        <v>0</v>
      </c>
      <c r="Q1449">
        <f t="shared" si="177"/>
        <v>25</v>
      </c>
      <c r="R1449" t="s">
        <v>8320</v>
      </c>
      <c r="S1449" t="s">
        <v>8339</v>
      </c>
      <c r="T1449" s="13">
        <f t="shared" si="178"/>
        <v>42529.730717592596</v>
      </c>
      <c r="U1449" s="13">
        <f t="shared" si="179"/>
        <v>42559.730717592596</v>
      </c>
      <c r="V1449">
        <f t="shared" si="180"/>
        <v>2016</v>
      </c>
      <c r="W1449" t="str">
        <f t="shared" si="181"/>
        <v>translations</v>
      </c>
      <c r="X1449" t="str">
        <f t="shared" si="182"/>
        <v>UnderFunded</v>
      </c>
      <c r="Y1449" s="12" t="b">
        <f t="shared" si="183"/>
        <v>0</v>
      </c>
    </row>
    <row r="1450" spans="1:25" ht="57.6" hidden="1">
      <c r="A1450">
        <v>1448</v>
      </c>
      <c r="B1450" s="1" t="s">
        <v>1449</v>
      </c>
      <c r="C1450" s="1" t="s">
        <v>5558</v>
      </c>
      <c r="D1450" s="21" t="b" cm="1">
        <f t="array" ref="D1450">IF(OR(ISNUMBER(SEARCH({" COMEDY "," fun "," laugh ","hilarious"}," "&amp;B1450:C1450&amp;" "))),"Comedy",IF(OR(ISNUMBER(SEARCH({" sad "," thriller "," crime"," murder "," dark "," revenge "}," "&amp;B1450:C1450&amp;" "))),"thriller",IF(OR(ISNUMBER(SEARCH({" strange "," evil "," horror "," dark "," strange"}," "&amp;B1450:C1450&amp;" "))),"horror",IF(OR(ISNUMBER(SEARCH({" food "," kitchen "," yummy "," gourmet "," dining","bbq"}," "&amp;B1450:C1450&amp;" "))),"food"))))</f>
        <v>0</v>
      </c>
      <c r="E1450" s="3">
        <v>200000</v>
      </c>
      <c r="F1450" s="4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76"/>
        <v>0</v>
      </c>
      <c r="Q1450">
        <f t="shared" si="177"/>
        <v>0</v>
      </c>
      <c r="R1450" t="s">
        <v>8320</v>
      </c>
      <c r="S1450" t="s">
        <v>8339</v>
      </c>
      <c r="T1450" s="13">
        <f t="shared" si="178"/>
        <v>42115.936550925922</v>
      </c>
      <c r="U1450" s="13">
        <f t="shared" si="179"/>
        <v>42146.225694444445</v>
      </c>
      <c r="V1450">
        <f t="shared" si="180"/>
        <v>2015</v>
      </c>
      <c r="W1450" t="str">
        <f t="shared" si="181"/>
        <v>translations</v>
      </c>
      <c r="X1450" t="str">
        <f t="shared" si="182"/>
        <v>UnderFunded</v>
      </c>
      <c r="Y1450" s="12" t="b">
        <f t="shared" si="183"/>
        <v>0</v>
      </c>
    </row>
    <row r="1451" spans="1:25" ht="43.2" hidden="1">
      <c r="A1451">
        <v>1449</v>
      </c>
      <c r="B1451" s="1" t="s">
        <v>1450</v>
      </c>
      <c r="C1451" s="1" t="s">
        <v>5559</v>
      </c>
      <c r="D1451" s="21" t="b" cm="1">
        <f t="array" ref="D1451">IF(OR(ISNUMBER(SEARCH({" COMEDY "," fun "," laugh ","hilarious"}," "&amp;B1451:C1451&amp;" "))),"Comedy",IF(OR(ISNUMBER(SEARCH({" sad "," thriller "," crime"," murder "," dark "," revenge "}," "&amp;B1451:C1451&amp;" "))),"thriller",IF(OR(ISNUMBER(SEARCH({" strange "," evil "," horror "," dark "," strange"}," "&amp;B1451:C1451&amp;" "))),"horror",IF(OR(ISNUMBER(SEARCH({" food "," kitchen "," yummy "," gourmet "," dining","bbq"}," "&amp;B1451:C1451&amp;" "))),"food"))))</f>
        <v>0</v>
      </c>
      <c r="E1451" s="3">
        <v>8888</v>
      </c>
      <c r="F1451" s="4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76"/>
        <v>0</v>
      </c>
      <c r="Q1451">
        <f t="shared" si="177"/>
        <v>0</v>
      </c>
      <c r="R1451" t="s">
        <v>8320</v>
      </c>
      <c r="S1451" t="s">
        <v>8339</v>
      </c>
      <c r="T1451" s="13">
        <f t="shared" si="178"/>
        <v>42086.811400462961</v>
      </c>
      <c r="U1451" s="13">
        <f t="shared" si="179"/>
        <v>42134.811400462961</v>
      </c>
      <c r="V1451">
        <f t="shared" si="180"/>
        <v>2015</v>
      </c>
      <c r="W1451" t="str">
        <f t="shared" si="181"/>
        <v>translations</v>
      </c>
      <c r="X1451" t="str">
        <f t="shared" si="182"/>
        <v>UnderFunded</v>
      </c>
      <c r="Y1451" s="12" t="b">
        <f t="shared" si="183"/>
        <v>0</v>
      </c>
    </row>
    <row r="1452" spans="1:25" ht="57.6" hidden="1">
      <c r="A1452">
        <v>1450</v>
      </c>
      <c r="B1452" s="1" t="s">
        <v>1451</v>
      </c>
      <c r="C1452" s="1" t="s">
        <v>5560</v>
      </c>
      <c r="D1452" s="21" t="b" cm="1">
        <f t="array" ref="D1452">IF(OR(ISNUMBER(SEARCH({" COMEDY "," fun "," laugh ","hilarious"}," "&amp;B1452:C1452&amp;" "))),"Comedy",IF(OR(ISNUMBER(SEARCH({" sad "," thriller "," crime"," murder "," dark "," revenge "}," "&amp;B1452:C1452&amp;" "))),"thriller",IF(OR(ISNUMBER(SEARCH({" strange "," evil "," horror "," dark "," strange"}," "&amp;B1452:C1452&amp;" "))),"horror",IF(OR(ISNUMBER(SEARCH({" food "," kitchen "," yummy "," gourmet "," dining","bbq"}," "&amp;B1452:C1452&amp;" "))),"food"))))</f>
        <v>0</v>
      </c>
      <c r="E1452" s="3">
        <v>100000</v>
      </c>
      <c r="F1452" s="4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76"/>
        <v>0</v>
      </c>
      <c r="Q1452">
        <f t="shared" si="177"/>
        <v>1</v>
      </c>
      <c r="R1452" t="s">
        <v>8320</v>
      </c>
      <c r="S1452" t="s">
        <v>8339</v>
      </c>
      <c r="T1452" s="13">
        <f t="shared" si="178"/>
        <v>42390.171261574069</v>
      </c>
      <c r="U1452" s="13">
        <f t="shared" si="179"/>
        <v>42420.171261574069</v>
      </c>
      <c r="V1452">
        <f t="shared" si="180"/>
        <v>2016</v>
      </c>
      <c r="W1452" t="str">
        <f t="shared" si="181"/>
        <v>translations</v>
      </c>
      <c r="X1452" t="str">
        <f t="shared" si="182"/>
        <v>UnderFunded</v>
      </c>
      <c r="Y1452" s="12" t="b">
        <f t="shared" si="183"/>
        <v>0</v>
      </c>
    </row>
    <row r="1453" spans="1:25" ht="43.2" hidden="1">
      <c r="A1453">
        <v>1451</v>
      </c>
      <c r="B1453" s="1" t="s">
        <v>1452</v>
      </c>
      <c r="C1453" s="1" t="s">
        <v>5561</v>
      </c>
      <c r="D1453" s="21" t="b" cm="1">
        <f t="array" ref="D1453">IF(OR(ISNUMBER(SEARCH({" COMEDY "," fun "," laugh ","hilarious"}," "&amp;B1453:C1453&amp;" "))),"Comedy",IF(OR(ISNUMBER(SEARCH({" sad "," thriller "," crime"," murder "," dark "," revenge "}," "&amp;B1453:C1453&amp;" "))),"thriller",IF(OR(ISNUMBER(SEARCH({" strange "," evil "," horror "," dark "," strange"}," "&amp;B1453:C1453&amp;" "))),"horror",IF(OR(ISNUMBER(SEARCH({" food "," kitchen "," yummy "," gourmet "," dining","bbq"}," "&amp;B1453:C1453&amp;" "))),"food"))))</f>
        <v>0</v>
      </c>
      <c r="E1453" s="3">
        <v>18950</v>
      </c>
      <c r="F1453" s="4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76"/>
        <v>0</v>
      </c>
      <c r="Q1453">
        <f t="shared" si="177"/>
        <v>1</v>
      </c>
      <c r="R1453" t="s">
        <v>8320</v>
      </c>
      <c r="S1453" t="s">
        <v>8339</v>
      </c>
      <c r="T1453" s="13">
        <f t="shared" si="178"/>
        <v>41931.959016203706</v>
      </c>
      <c r="U1453" s="13">
        <f t="shared" si="179"/>
        <v>41962.00068287037</v>
      </c>
      <c r="V1453">
        <f t="shared" si="180"/>
        <v>2014</v>
      </c>
      <c r="W1453" t="str">
        <f t="shared" si="181"/>
        <v>translations</v>
      </c>
      <c r="X1453" t="str">
        <f t="shared" si="182"/>
        <v>UnderFunded</v>
      </c>
      <c r="Y1453" s="12" t="b">
        <f t="shared" si="183"/>
        <v>0</v>
      </c>
    </row>
    <row r="1454" spans="1:25" ht="28.8" hidden="1">
      <c r="A1454">
        <v>1452</v>
      </c>
      <c r="B1454" s="1" t="s">
        <v>1453</v>
      </c>
      <c r="C1454" s="1" t="s">
        <v>5562</v>
      </c>
      <c r="D1454" s="21" t="b" cm="1">
        <f t="array" ref="D1454">IF(OR(ISNUMBER(SEARCH({" COMEDY "," fun "," laugh ","hilarious"}," "&amp;B1454:C1454&amp;" "))),"Comedy",IF(OR(ISNUMBER(SEARCH({" sad "," thriller "," crime"," murder "," dark "," revenge "}," "&amp;B1454:C1454&amp;" "))),"thriller",IF(OR(ISNUMBER(SEARCH({" strange "," evil "," horror "," dark "," strange"}," "&amp;B1454:C1454&amp;" "))),"horror",IF(OR(ISNUMBER(SEARCH({" food "," kitchen "," yummy "," gourmet "," dining","bbq"}," "&amp;B1454:C1454&amp;" "))),"food"))))</f>
        <v>0</v>
      </c>
      <c r="E1454" s="3">
        <v>14000</v>
      </c>
      <c r="F1454" s="4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76"/>
        <v>0</v>
      </c>
      <c r="Q1454">
        <f t="shared" si="177"/>
        <v>0</v>
      </c>
      <c r="R1454" t="s">
        <v>8320</v>
      </c>
      <c r="S1454" t="s">
        <v>8339</v>
      </c>
      <c r="T1454" s="13">
        <f t="shared" si="178"/>
        <v>41818.703275462962</v>
      </c>
      <c r="U1454" s="13">
        <f t="shared" si="179"/>
        <v>41848.703275462962</v>
      </c>
      <c r="V1454">
        <f t="shared" si="180"/>
        <v>2014</v>
      </c>
      <c r="W1454" t="str">
        <f t="shared" si="181"/>
        <v>translations</v>
      </c>
      <c r="X1454" t="str">
        <f t="shared" si="182"/>
        <v>UnderFunded</v>
      </c>
      <c r="Y1454" s="12" t="b">
        <f t="shared" si="183"/>
        <v>0</v>
      </c>
    </row>
    <row r="1455" spans="1:25" ht="43.2" hidden="1">
      <c r="A1455">
        <v>1453</v>
      </c>
      <c r="B1455" s="1" t="s">
        <v>1454</v>
      </c>
      <c r="C1455" s="1" t="s">
        <v>5563</v>
      </c>
      <c r="D1455" s="21" t="b" cm="1">
        <f t="array" ref="D1455">IF(OR(ISNUMBER(SEARCH({" COMEDY "," fun "," laugh ","hilarious"}," "&amp;B1455:C1455&amp;" "))),"Comedy",IF(OR(ISNUMBER(SEARCH({" sad "," thriller "," crime"," murder "," dark "," revenge "}," "&amp;B1455:C1455&amp;" "))),"thriller",IF(OR(ISNUMBER(SEARCH({" strange "," evil "," horror "," dark "," strange"}," "&amp;B1455:C1455&amp;" "))),"horror",IF(OR(ISNUMBER(SEARCH({" food "," kitchen "," yummy "," gourmet "," dining","bbq"}," "&amp;B1455:C1455&amp;" "))),"food"))))</f>
        <v>0</v>
      </c>
      <c r="E1455" s="3">
        <v>25000</v>
      </c>
      <c r="F1455" s="4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76"/>
        <v>0</v>
      </c>
      <c r="Q1455">
        <f t="shared" si="177"/>
        <v>0</v>
      </c>
      <c r="R1455" t="s">
        <v>8320</v>
      </c>
      <c r="S1455" t="s">
        <v>8339</v>
      </c>
      <c r="T1455" s="13">
        <f t="shared" si="178"/>
        <v>42795.696145833332</v>
      </c>
      <c r="U1455" s="13">
        <f t="shared" si="179"/>
        <v>42840.654479166667</v>
      </c>
      <c r="V1455">
        <f t="shared" si="180"/>
        <v>2017</v>
      </c>
      <c r="W1455" t="str">
        <f t="shared" si="181"/>
        <v>translations</v>
      </c>
      <c r="X1455" t="str">
        <f t="shared" si="182"/>
        <v>UnderFunded</v>
      </c>
      <c r="Y1455" s="12" t="b">
        <f t="shared" si="183"/>
        <v>0</v>
      </c>
    </row>
    <row r="1456" spans="1:25" ht="43.2" hidden="1">
      <c r="A1456">
        <v>1454</v>
      </c>
      <c r="B1456" s="1" t="s">
        <v>1455</v>
      </c>
      <c r="C1456" s="1" t="s">
        <v>5564</v>
      </c>
      <c r="D1456" s="21" t="b" cm="1">
        <f t="array" ref="D1456">IF(OR(ISNUMBER(SEARCH({" COMEDY "," fun "," laugh ","hilarious"}," "&amp;B1456:C1456&amp;" "))),"Comedy",IF(OR(ISNUMBER(SEARCH({" sad "," thriller "," crime"," murder "," dark "," revenge "}," "&amp;B1456:C1456&amp;" "))),"thriller",IF(OR(ISNUMBER(SEARCH({" strange "," evil "," horror "," dark "," strange"}," "&amp;B1456:C1456&amp;" "))),"horror",IF(OR(ISNUMBER(SEARCH({" food "," kitchen "," yummy "," gourmet "," dining","bbq"}," "&amp;B1456:C1456&amp;" "))),"food"))))</f>
        <v>0</v>
      </c>
      <c r="E1456" s="3">
        <v>1750</v>
      </c>
      <c r="F1456" s="4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76"/>
        <v>1</v>
      </c>
      <c r="Q1456">
        <f t="shared" si="177"/>
        <v>15</v>
      </c>
      <c r="R1456" t="s">
        <v>8320</v>
      </c>
      <c r="S1456" t="s">
        <v>8339</v>
      </c>
      <c r="T1456" s="13">
        <f t="shared" si="178"/>
        <v>42463.866666666669</v>
      </c>
      <c r="U1456" s="13">
        <f t="shared" si="179"/>
        <v>42484.915972222225</v>
      </c>
      <c r="V1456">
        <f t="shared" si="180"/>
        <v>2016</v>
      </c>
      <c r="W1456" t="str">
        <f t="shared" si="181"/>
        <v>translations</v>
      </c>
      <c r="X1456" t="str">
        <f t="shared" si="182"/>
        <v>UnderFunded</v>
      </c>
      <c r="Y1456" s="12" t="b">
        <f t="shared" si="183"/>
        <v>0</v>
      </c>
    </row>
    <row r="1457" spans="1:25" ht="43.2" hidden="1">
      <c r="A1457">
        <v>1455</v>
      </c>
      <c r="B1457" s="1" t="s">
        <v>1456</v>
      </c>
      <c r="C1457" s="1" t="s">
        <v>5565</v>
      </c>
      <c r="D1457" s="21" t="b" cm="1">
        <f t="array" ref="D1457">IF(OR(ISNUMBER(SEARCH({" COMEDY "," fun "," laugh ","hilarious"}," "&amp;B1457:C1457&amp;" "))),"Comedy",IF(OR(ISNUMBER(SEARCH({" sad "," thriller "," crime"," murder "," dark "," revenge "}," "&amp;B1457:C1457&amp;" "))),"thriller",IF(OR(ISNUMBER(SEARCH({" strange "," evil "," horror "," dark "," strange"}," "&amp;B1457:C1457&amp;" "))),"horror",IF(OR(ISNUMBER(SEARCH({" food "," kitchen "," yummy "," gourmet "," dining","bbq"}," "&amp;B1457:C1457&amp;" "))),"food"))))</f>
        <v>0</v>
      </c>
      <c r="E1457" s="3">
        <v>15000</v>
      </c>
      <c r="F1457" s="4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76"/>
        <v>11</v>
      </c>
      <c r="Q1457">
        <f t="shared" si="177"/>
        <v>225</v>
      </c>
      <c r="R1457" t="s">
        <v>8320</v>
      </c>
      <c r="S1457" t="s">
        <v>8339</v>
      </c>
      <c r="T1457" s="13">
        <f t="shared" si="178"/>
        <v>41832.672685185185</v>
      </c>
      <c r="U1457" s="13">
        <f t="shared" si="179"/>
        <v>41887.568749999999</v>
      </c>
      <c r="V1457">
        <f t="shared" si="180"/>
        <v>2014</v>
      </c>
      <c r="W1457" t="str">
        <f t="shared" si="181"/>
        <v>translations</v>
      </c>
      <c r="X1457" t="str">
        <f t="shared" si="182"/>
        <v>UnderFunded</v>
      </c>
      <c r="Y1457" s="12" t="b">
        <f t="shared" si="183"/>
        <v>0</v>
      </c>
    </row>
    <row r="1458" spans="1:25" hidden="1">
      <c r="A1458">
        <v>1456</v>
      </c>
      <c r="B1458" s="1" t="s">
        <v>1457</v>
      </c>
      <c r="C1458" s="1" t="s">
        <v>5566</v>
      </c>
      <c r="D1458" s="21" t="b" cm="1">
        <f t="array" ref="D1458">IF(OR(ISNUMBER(SEARCH({" COMEDY "," fun "," laugh ","hilarious"}," "&amp;B1458:C1458&amp;" "))),"Comedy",IF(OR(ISNUMBER(SEARCH({" sad "," thriller "," crime"," murder "," dark "," revenge "}," "&amp;B1458:C1458&amp;" "))),"thriller",IF(OR(ISNUMBER(SEARCH({" strange "," evil "," horror "," dark "," strange"}," "&amp;B1458:C1458&amp;" "))),"horror",IF(OR(ISNUMBER(SEARCH({" food "," kitchen "," yummy "," gourmet "," dining","bbq"}," "&amp;B1458:C1458&amp;" "))),"food"))))</f>
        <v>0</v>
      </c>
      <c r="E1458" s="3">
        <v>5000</v>
      </c>
      <c r="F1458" s="4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76"/>
        <v>3</v>
      </c>
      <c r="Q1458">
        <f t="shared" si="177"/>
        <v>48.33</v>
      </c>
      <c r="R1458" t="s">
        <v>8320</v>
      </c>
      <c r="S1458" t="s">
        <v>8339</v>
      </c>
      <c r="T1458" s="13">
        <f t="shared" si="178"/>
        <v>42708.668576388889</v>
      </c>
      <c r="U1458" s="13">
        <f t="shared" si="179"/>
        <v>42738.668576388889</v>
      </c>
      <c r="V1458">
        <f t="shared" si="180"/>
        <v>2016</v>
      </c>
      <c r="W1458" t="str">
        <f t="shared" si="181"/>
        <v>translations</v>
      </c>
      <c r="X1458" t="str">
        <f t="shared" si="182"/>
        <v>UnderFunded</v>
      </c>
      <c r="Y1458" s="12" t="b">
        <f t="shared" si="183"/>
        <v>0</v>
      </c>
    </row>
    <row r="1459" spans="1:25" ht="28.8" hidden="1">
      <c r="A1459">
        <v>1457</v>
      </c>
      <c r="B1459" s="1" t="s">
        <v>1458</v>
      </c>
      <c r="C1459" s="1" t="s">
        <v>5567</v>
      </c>
      <c r="D1459" s="21" t="b" cm="1">
        <f t="array" ref="D1459">IF(OR(ISNUMBER(SEARCH({" COMEDY "," fun "," laugh ","hilarious"}," "&amp;B1459:C1459&amp;" "))),"Comedy",IF(OR(ISNUMBER(SEARCH({" sad "," thriller "," crime"," murder "," dark "," revenge "}," "&amp;B1459:C1459&amp;" "))),"thriller",IF(OR(ISNUMBER(SEARCH({" strange "," evil "," horror "," dark "," strange"}," "&amp;B1459:C1459&amp;" "))),"horror",IF(OR(ISNUMBER(SEARCH({" food "," kitchen "," yummy "," gourmet "," dining","bbq"}," "&amp;B1459:C1459&amp;" "))),"food"))))</f>
        <v>0</v>
      </c>
      <c r="E1459" s="3">
        <v>6000</v>
      </c>
      <c r="F1459" s="4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76"/>
        <v>0</v>
      </c>
      <c r="Q1459">
        <f t="shared" si="177"/>
        <v>0</v>
      </c>
      <c r="R1459" t="s">
        <v>8320</v>
      </c>
      <c r="S1459" t="s">
        <v>8339</v>
      </c>
      <c r="T1459" s="13">
        <f t="shared" si="178"/>
        <v>42289.89634259259</v>
      </c>
      <c r="U1459" s="13">
        <f t="shared" si="179"/>
        <v>42319.938009259262</v>
      </c>
      <c r="V1459">
        <f t="shared" si="180"/>
        <v>2015</v>
      </c>
      <c r="W1459" t="str">
        <f t="shared" si="181"/>
        <v>translations</v>
      </c>
      <c r="X1459" t="str">
        <f t="shared" si="182"/>
        <v>UnderFunded</v>
      </c>
      <c r="Y1459" s="12" t="b">
        <f t="shared" si="183"/>
        <v>0</v>
      </c>
    </row>
    <row r="1460" spans="1:25" ht="57.6" hidden="1">
      <c r="A1460">
        <v>1458</v>
      </c>
      <c r="B1460" s="1" t="s">
        <v>1459</v>
      </c>
      <c r="C1460" s="1" t="s">
        <v>5568</v>
      </c>
      <c r="D1460" s="21" t="b" cm="1">
        <f t="array" ref="D1460">IF(OR(ISNUMBER(SEARCH({" COMEDY "," fun "," laugh ","hilarious"}," "&amp;B1460:C1460&amp;" "))),"Comedy",IF(OR(ISNUMBER(SEARCH({" sad "," thriller "," crime"," murder "," dark "," revenge "}," "&amp;B1460:C1460&amp;" "))),"thriller",IF(OR(ISNUMBER(SEARCH({" strange "," evil "," horror "," dark "," strange"}," "&amp;B1460:C1460&amp;" "))),"horror",IF(OR(ISNUMBER(SEARCH({" food "," kitchen "," yummy "," gourmet "," dining","bbq"}," "&amp;B1460:C1460&amp;" "))),"food"))))</f>
        <v>0</v>
      </c>
      <c r="E1460" s="3">
        <v>5000</v>
      </c>
      <c r="F1460" s="4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76"/>
        <v>0</v>
      </c>
      <c r="Q1460">
        <f t="shared" si="177"/>
        <v>0</v>
      </c>
      <c r="R1460" t="s">
        <v>8320</v>
      </c>
      <c r="S1460" t="s">
        <v>8339</v>
      </c>
      <c r="T1460" s="13">
        <f t="shared" si="178"/>
        <v>41831.705555555556</v>
      </c>
      <c r="U1460" s="13">
        <f t="shared" si="179"/>
        <v>41862.166666666664</v>
      </c>
      <c r="V1460">
        <f t="shared" si="180"/>
        <v>2014</v>
      </c>
      <c r="W1460" t="str">
        <f t="shared" si="181"/>
        <v>translations</v>
      </c>
      <c r="X1460" t="str">
        <f t="shared" si="182"/>
        <v>UnderFunded</v>
      </c>
      <c r="Y1460" s="12" t="b">
        <f t="shared" si="183"/>
        <v>0</v>
      </c>
    </row>
    <row r="1461" spans="1:25" ht="43.2" hidden="1">
      <c r="A1461">
        <v>1459</v>
      </c>
      <c r="B1461" s="1" t="s">
        <v>1460</v>
      </c>
      <c r="C1461" s="1" t="s">
        <v>5569</v>
      </c>
      <c r="D1461" s="21" t="b" cm="1">
        <f t="array" ref="D1461">IF(OR(ISNUMBER(SEARCH({" COMEDY "," fun "," laugh ","hilarious"}," "&amp;B1461:C1461&amp;" "))),"Comedy",IF(OR(ISNUMBER(SEARCH({" sad "," thriller "," crime"," murder "," dark "," revenge "}," "&amp;B1461:C1461&amp;" "))),"thriller",IF(OR(ISNUMBER(SEARCH({" strange "," evil "," horror "," dark "," strange"}," "&amp;B1461:C1461&amp;" "))),"horror",IF(OR(ISNUMBER(SEARCH({" food "," kitchen "," yummy "," gourmet "," dining","bbq"}," "&amp;B1461:C1461&amp;" "))),"food"))))</f>
        <v>0</v>
      </c>
      <c r="E1461" s="3">
        <v>37000</v>
      </c>
      <c r="F1461" s="4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76"/>
        <v>0</v>
      </c>
      <c r="Q1461">
        <f t="shared" si="177"/>
        <v>0</v>
      </c>
      <c r="R1461" t="s">
        <v>8320</v>
      </c>
      <c r="S1461" t="s">
        <v>8339</v>
      </c>
      <c r="T1461" s="13">
        <f t="shared" si="178"/>
        <v>42312.204814814817</v>
      </c>
      <c r="U1461" s="13">
        <f t="shared" si="179"/>
        <v>42340.725694444445</v>
      </c>
      <c r="V1461">
        <f t="shared" si="180"/>
        <v>2015</v>
      </c>
      <c r="W1461" t="str">
        <f t="shared" si="181"/>
        <v>translations</v>
      </c>
      <c r="X1461" t="str">
        <f t="shared" si="182"/>
        <v>UnderFunded</v>
      </c>
      <c r="Y1461" s="12" t="b">
        <f t="shared" si="183"/>
        <v>0</v>
      </c>
    </row>
    <row r="1462" spans="1:25" ht="43.2" hidden="1">
      <c r="A1462">
        <v>1460</v>
      </c>
      <c r="B1462" s="1" t="s">
        <v>1461</v>
      </c>
      <c r="C1462" s="1" t="s">
        <v>5570</v>
      </c>
      <c r="D1462" s="21" t="b" cm="1">
        <f t="array" ref="D1462">IF(OR(ISNUMBER(SEARCH({" COMEDY "," fun "," laugh ","hilarious"}," "&amp;B1462:C1462&amp;" "))),"Comedy",IF(OR(ISNUMBER(SEARCH({" sad "," thriller "," crime"," murder "," dark "," revenge "}," "&amp;B1462:C1462&amp;" "))),"thriller",IF(OR(ISNUMBER(SEARCH({" strange "," evil "," horror "," dark "," strange"}," "&amp;B1462:C1462&amp;" "))),"horror",IF(OR(ISNUMBER(SEARCH({" food "," kitchen "," yummy "," gourmet "," dining","bbq"}," "&amp;B1462:C1462&amp;" "))),"food"))))</f>
        <v>0</v>
      </c>
      <c r="E1462" s="3">
        <v>25000000</v>
      </c>
      <c r="F1462" s="4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76"/>
        <v>0</v>
      </c>
      <c r="Q1462">
        <f t="shared" si="177"/>
        <v>0</v>
      </c>
      <c r="R1462" t="s">
        <v>8320</v>
      </c>
      <c r="S1462" t="s">
        <v>8339</v>
      </c>
      <c r="T1462" s="13">
        <f t="shared" si="178"/>
        <v>41915.896967592591</v>
      </c>
      <c r="U1462" s="13">
        <f t="shared" si="179"/>
        <v>41973.989583333328</v>
      </c>
      <c r="V1462">
        <f t="shared" si="180"/>
        <v>2014</v>
      </c>
      <c r="W1462" t="str">
        <f t="shared" si="181"/>
        <v>translations</v>
      </c>
      <c r="X1462" t="str">
        <f t="shared" si="182"/>
        <v>UnderFunded</v>
      </c>
      <c r="Y1462" s="12" t="b">
        <f t="shared" si="183"/>
        <v>0</v>
      </c>
    </row>
    <row r="1463" spans="1:25" ht="28.8" hidden="1">
      <c r="A1463">
        <v>1461</v>
      </c>
      <c r="B1463" s="1" t="s">
        <v>1462</v>
      </c>
      <c r="C1463" s="1" t="s">
        <v>5571</v>
      </c>
      <c r="D1463" s="21" t="b" cm="1">
        <f t="array" ref="D1463">IF(OR(ISNUMBER(SEARCH({" COMEDY "," fun "," laugh ","hilarious"}," "&amp;B1463:C1463&amp;" "))),"Comedy",IF(OR(ISNUMBER(SEARCH({" sad "," thriller "," crime"," murder "," dark "," revenge "}," "&amp;B1463:C1463&amp;" "))),"thriller",IF(OR(ISNUMBER(SEARCH({" strange "," evil "," horror "," dark "," strange"}," "&amp;B1463:C1463&amp;" "))),"horror",IF(OR(ISNUMBER(SEARCH({" food "," kitchen "," yummy "," gourmet "," dining","bbq"}," "&amp;B1463:C1463&amp;" "))),"food"))))</f>
        <v>0</v>
      </c>
      <c r="E1463" s="3">
        <v>15000</v>
      </c>
      <c r="F1463" s="4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76"/>
        <v>101</v>
      </c>
      <c r="Q1463">
        <f t="shared" si="177"/>
        <v>44.67</v>
      </c>
      <c r="R1463" t="s">
        <v>8320</v>
      </c>
      <c r="S1463" t="s">
        <v>8340</v>
      </c>
      <c r="T1463" s="13">
        <f t="shared" si="178"/>
        <v>41899.645300925928</v>
      </c>
      <c r="U1463" s="13">
        <f t="shared" si="179"/>
        <v>41933</v>
      </c>
      <c r="V1463">
        <f t="shared" si="180"/>
        <v>2014</v>
      </c>
      <c r="W1463" t="str">
        <f t="shared" si="181"/>
        <v>radio &amp; podcasts</v>
      </c>
      <c r="X1463" t="str">
        <f t="shared" si="182"/>
        <v>ExceededGoal</v>
      </c>
      <c r="Y1463" s="12" t="b">
        <f t="shared" si="183"/>
        <v>0</v>
      </c>
    </row>
    <row r="1464" spans="1:25" ht="28.8" hidden="1">
      <c r="A1464">
        <v>1462</v>
      </c>
      <c r="B1464" s="1" t="s">
        <v>1463</v>
      </c>
      <c r="C1464" s="1" t="s">
        <v>5572</v>
      </c>
      <c r="D1464" s="21" t="b" cm="1">
        <f t="array" ref="D1464">IF(OR(ISNUMBER(SEARCH({" COMEDY "," fun "," laugh ","hilarious"}," "&amp;B1464:C1464&amp;" "))),"Comedy",IF(OR(ISNUMBER(SEARCH({" sad "," thriller "," crime"," murder "," dark "," revenge "}," "&amp;B1464:C1464&amp;" "))),"thriller",IF(OR(ISNUMBER(SEARCH({" strange "," evil "," horror "," dark "," strange"}," "&amp;B1464:C1464&amp;" "))),"horror",IF(OR(ISNUMBER(SEARCH({" food "," kitchen "," yummy "," gourmet "," dining","bbq"}," "&amp;B1464:C1464&amp;" "))),"food"))))</f>
        <v>0</v>
      </c>
      <c r="E1464" s="3">
        <v>4000</v>
      </c>
      <c r="F1464" s="4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76"/>
        <v>109</v>
      </c>
      <c r="Q1464">
        <f t="shared" si="177"/>
        <v>28.94</v>
      </c>
      <c r="R1464" t="s">
        <v>8320</v>
      </c>
      <c r="S1464" t="s">
        <v>8340</v>
      </c>
      <c r="T1464" s="13">
        <f t="shared" si="178"/>
        <v>41344.662858796299</v>
      </c>
      <c r="U1464" s="13">
        <f t="shared" si="179"/>
        <v>41374.662858796299</v>
      </c>
      <c r="V1464">
        <f t="shared" si="180"/>
        <v>2013</v>
      </c>
      <c r="W1464" t="str">
        <f t="shared" si="181"/>
        <v>radio &amp; podcasts</v>
      </c>
      <c r="X1464" t="str">
        <f t="shared" si="182"/>
        <v>ExceededGoal</v>
      </c>
      <c r="Y1464" s="12" t="b">
        <f t="shared" si="183"/>
        <v>0</v>
      </c>
    </row>
    <row r="1465" spans="1:25" ht="43.2" hidden="1">
      <c r="A1465">
        <v>1463</v>
      </c>
      <c r="B1465" s="1" t="s">
        <v>1464</v>
      </c>
      <c r="C1465" s="1" t="s">
        <v>5573</v>
      </c>
      <c r="D1465" s="21" t="b" cm="1">
        <f t="array" ref="D1465">IF(OR(ISNUMBER(SEARCH({" COMEDY "," fun "," laugh ","hilarious"}," "&amp;B1465:C1465&amp;" "))),"Comedy",IF(OR(ISNUMBER(SEARCH({" sad "," thriller "," crime"," murder "," dark "," revenge "}," "&amp;B1465:C1465&amp;" "))),"thriller",IF(OR(ISNUMBER(SEARCH({" strange "," evil "," horror "," dark "," strange"}," "&amp;B1465:C1465&amp;" "))),"horror",IF(OR(ISNUMBER(SEARCH({" food "," kitchen "," yummy "," gourmet "," dining","bbq"}," "&amp;B1465:C1465&amp;" "))),"food"))))</f>
        <v>0</v>
      </c>
      <c r="E1465" s="3">
        <v>600</v>
      </c>
      <c r="F1465" s="4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76"/>
        <v>148</v>
      </c>
      <c r="Q1465">
        <f t="shared" si="177"/>
        <v>35.44</v>
      </c>
      <c r="R1465" t="s">
        <v>8320</v>
      </c>
      <c r="S1465" t="s">
        <v>8340</v>
      </c>
      <c r="T1465" s="13">
        <f t="shared" si="178"/>
        <v>41326.911319444444</v>
      </c>
      <c r="U1465" s="13">
        <f t="shared" si="179"/>
        <v>41371.869652777779</v>
      </c>
      <c r="V1465">
        <f t="shared" si="180"/>
        <v>2013</v>
      </c>
      <c r="W1465" t="str">
        <f t="shared" si="181"/>
        <v>radio &amp; podcasts</v>
      </c>
      <c r="X1465" t="str">
        <f t="shared" si="182"/>
        <v>ExceededGoal</v>
      </c>
      <c r="Y1465" s="12" t="b">
        <f t="shared" si="183"/>
        <v>0</v>
      </c>
    </row>
    <row r="1466" spans="1:25" hidden="1">
      <c r="A1466">
        <v>1464</v>
      </c>
      <c r="B1466" s="1" t="s">
        <v>1465</v>
      </c>
      <c r="C1466" s="1" t="s">
        <v>5574</v>
      </c>
      <c r="D1466" s="21" t="b" cm="1">
        <f t="array" ref="D1466">IF(OR(ISNUMBER(SEARCH({" COMEDY "," fun "," laugh ","hilarious"}," "&amp;B1466:C1466&amp;" "))),"Comedy",IF(OR(ISNUMBER(SEARCH({" sad "," thriller "," crime"," murder "," dark "," revenge "}," "&amp;B1466:C1466&amp;" "))),"thriller",IF(OR(ISNUMBER(SEARCH({" strange "," evil "," horror "," dark "," strange"}," "&amp;B1466:C1466&amp;" "))),"horror",IF(OR(ISNUMBER(SEARCH({" food "," kitchen "," yummy "," gourmet "," dining","bbq"}," "&amp;B1466:C1466&amp;" "))),"food"))))</f>
        <v>0</v>
      </c>
      <c r="E1466" s="3">
        <v>5000</v>
      </c>
      <c r="F1466" s="4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76"/>
        <v>163</v>
      </c>
      <c r="Q1466">
        <f t="shared" si="177"/>
        <v>34.869999999999997</v>
      </c>
      <c r="R1466" t="s">
        <v>8320</v>
      </c>
      <c r="S1466" t="s">
        <v>8340</v>
      </c>
      <c r="T1466" s="13">
        <f t="shared" si="178"/>
        <v>41291.661550925928</v>
      </c>
      <c r="U1466" s="13">
        <f t="shared" si="179"/>
        <v>41321.661550925928</v>
      </c>
      <c r="V1466">
        <f t="shared" si="180"/>
        <v>2013</v>
      </c>
      <c r="W1466" t="str">
        <f t="shared" si="181"/>
        <v>radio &amp; podcasts</v>
      </c>
      <c r="X1466" t="str">
        <f t="shared" si="182"/>
        <v>ExceededGoal</v>
      </c>
      <c r="Y1466" s="12" t="b">
        <f t="shared" si="183"/>
        <v>0</v>
      </c>
    </row>
    <row r="1467" spans="1:25" ht="43.2" hidden="1">
      <c r="A1467">
        <v>1465</v>
      </c>
      <c r="B1467" s="1" t="s">
        <v>1466</v>
      </c>
      <c r="C1467" s="1" t="s">
        <v>5575</v>
      </c>
      <c r="D1467" s="21" t="b" cm="1">
        <f t="array" ref="D1467">IF(OR(ISNUMBER(SEARCH({" COMEDY "," fun "," laugh ","hilarious"}," "&amp;B1467:C1467&amp;" "))),"Comedy",IF(OR(ISNUMBER(SEARCH({" sad "," thriller "," crime"," murder "," dark "," revenge "}," "&amp;B1467:C1467&amp;" "))),"thriller",IF(OR(ISNUMBER(SEARCH({" strange "," evil "," horror "," dark "," strange"}," "&amp;B1467:C1467&amp;" "))),"horror",IF(OR(ISNUMBER(SEARCH({" food "," kitchen "," yummy "," gourmet "," dining","bbq"}," "&amp;B1467:C1467&amp;" "))),"food"))))</f>
        <v>0</v>
      </c>
      <c r="E1467" s="3">
        <v>30000</v>
      </c>
      <c r="F1467" s="4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76"/>
        <v>456</v>
      </c>
      <c r="Q1467">
        <f t="shared" si="177"/>
        <v>52.62</v>
      </c>
      <c r="R1467" t="s">
        <v>8320</v>
      </c>
      <c r="S1467" t="s">
        <v>8340</v>
      </c>
      <c r="T1467" s="13">
        <f t="shared" si="178"/>
        <v>40959.734398148146</v>
      </c>
      <c r="U1467" s="13">
        <f t="shared" si="179"/>
        <v>40990.125</v>
      </c>
      <c r="V1467">
        <f t="shared" si="180"/>
        <v>2012</v>
      </c>
      <c r="W1467" t="str">
        <f t="shared" si="181"/>
        <v>radio &amp; podcasts</v>
      </c>
      <c r="X1467" t="str">
        <f t="shared" si="182"/>
        <v>ExceededGoal</v>
      </c>
      <c r="Y1467" s="12" t="b">
        <f t="shared" si="183"/>
        <v>0</v>
      </c>
    </row>
    <row r="1468" spans="1:25" ht="43.2" hidden="1">
      <c r="A1468">
        <v>1466</v>
      </c>
      <c r="B1468" s="1" t="s">
        <v>1467</v>
      </c>
      <c r="C1468" s="1" t="s">
        <v>5576</v>
      </c>
      <c r="D1468" s="21" t="b" cm="1">
        <f t="array" ref="D1468">IF(OR(ISNUMBER(SEARCH({" COMEDY "," fun "," laugh ","hilarious"}," "&amp;B1468:C1468&amp;" "))),"Comedy",IF(OR(ISNUMBER(SEARCH({" sad "," thriller "," crime"," murder "," dark "," revenge "}," "&amp;B1468:C1468&amp;" "))),"thriller",IF(OR(ISNUMBER(SEARCH({" strange "," evil "," horror "," dark "," strange"}," "&amp;B1468:C1468&amp;" "))),"horror",IF(OR(ISNUMBER(SEARCH({" food "," kitchen "," yummy "," gourmet "," dining","bbq"}," "&amp;B1468:C1468&amp;" "))),"food"))))</f>
        <v>0</v>
      </c>
      <c r="E1468" s="3">
        <v>16000</v>
      </c>
      <c r="F1468" s="4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76"/>
        <v>108</v>
      </c>
      <c r="Q1468">
        <f t="shared" si="177"/>
        <v>69.599999999999994</v>
      </c>
      <c r="R1468" t="s">
        <v>8320</v>
      </c>
      <c r="S1468" t="s">
        <v>8340</v>
      </c>
      <c r="T1468" s="13">
        <f t="shared" si="178"/>
        <v>42340.172060185185</v>
      </c>
      <c r="U1468" s="13">
        <f t="shared" si="179"/>
        <v>42381.208333333328</v>
      </c>
      <c r="V1468">
        <f t="shared" si="180"/>
        <v>2015</v>
      </c>
      <c r="W1468" t="str">
        <f t="shared" si="181"/>
        <v>radio &amp; podcasts</v>
      </c>
      <c r="X1468" t="str">
        <f t="shared" si="182"/>
        <v>ExceededGoal</v>
      </c>
      <c r="Y1468" s="12" t="b">
        <f t="shared" si="183"/>
        <v>0</v>
      </c>
    </row>
    <row r="1469" spans="1:25" ht="28.8" hidden="1">
      <c r="A1469">
        <v>1467</v>
      </c>
      <c r="B1469" s="1" t="s">
        <v>1468</v>
      </c>
      <c r="C1469" s="1" t="s">
        <v>5577</v>
      </c>
      <c r="D1469" s="21" t="b" cm="1">
        <f t="array" ref="D1469">IF(OR(ISNUMBER(SEARCH({" COMEDY "," fun "," laugh ","hilarious"}," "&amp;B1469:C1469&amp;" "))),"Comedy",IF(OR(ISNUMBER(SEARCH({" sad "," thriller "," crime"," murder "," dark "," revenge "}," "&amp;B1469:C1469&amp;" "))),"thriller",IF(OR(ISNUMBER(SEARCH({" strange "," evil "," horror "," dark "," strange"}," "&amp;B1469:C1469&amp;" "))),"horror",IF(OR(ISNUMBER(SEARCH({" food "," kitchen "," yummy "," gourmet "," dining","bbq"}," "&amp;B1469:C1469&amp;" "))),"food"))))</f>
        <v>0</v>
      </c>
      <c r="E1469" s="3">
        <v>40000</v>
      </c>
      <c r="F1469" s="4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76"/>
        <v>115</v>
      </c>
      <c r="Q1469">
        <f t="shared" si="177"/>
        <v>76.72</v>
      </c>
      <c r="R1469" t="s">
        <v>8320</v>
      </c>
      <c r="S1469" t="s">
        <v>8340</v>
      </c>
      <c r="T1469" s="13">
        <f t="shared" si="178"/>
        <v>40933.80190972222</v>
      </c>
      <c r="U1469" s="13">
        <f t="shared" si="179"/>
        <v>40993.760243055556</v>
      </c>
      <c r="V1469">
        <f t="shared" si="180"/>
        <v>2012</v>
      </c>
      <c r="W1469" t="str">
        <f t="shared" si="181"/>
        <v>radio &amp; podcasts</v>
      </c>
      <c r="X1469" t="str">
        <f t="shared" si="182"/>
        <v>ExceededGoal</v>
      </c>
      <c r="Y1469" s="12" t="b">
        <f t="shared" si="183"/>
        <v>0</v>
      </c>
    </row>
    <row r="1470" spans="1:25" ht="43.2" hidden="1">
      <c r="A1470">
        <v>1468</v>
      </c>
      <c r="B1470" s="1" t="s">
        <v>1469</v>
      </c>
      <c r="C1470" s="1" t="s">
        <v>5578</v>
      </c>
      <c r="D1470" s="21" t="b" cm="1">
        <f t="array" ref="D1470">IF(OR(ISNUMBER(SEARCH({" COMEDY "," fun "," laugh ","hilarious"}," "&amp;B1470:C1470&amp;" "))),"Comedy",IF(OR(ISNUMBER(SEARCH({" sad "," thriller "," crime"," murder "," dark "," revenge "}," "&amp;B1470:C1470&amp;" "))),"thriller",IF(OR(ISNUMBER(SEARCH({" strange "," evil "," horror "," dark "," strange"}," "&amp;B1470:C1470&amp;" "))),"horror",IF(OR(ISNUMBER(SEARCH({" food "," kitchen "," yummy "," gourmet "," dining","bbq"}," "&amp;B1470:C1470&amp;" "))),"food"))))</f>
        <v>0</v>
      </c>
      <c r="E1470" s="3">
        <v>9500</v>
      </c>
      <c r="F1470" s="4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76"/>
        <v>102</v>
      </c>
      <c r="Q1470">
        <f t="shared" si="177"/>
        <v>33.19</v>
      </c>
      <c r="R1470" t="s">
        <v>8320</v>
      </c>
      <c r="S1470" t="s">
        <v>8340</v>
      </c>
      <c r="T1470" s="13">
        <f t="shared" si="178"/>
        <v>40646.014456018522</v>
      </c>
      <c r="U1470" s="13">
        <f t="shared" si="179"/>
        <v>40706.014456018522</v>
      </c>
      <c r="V1470">
        <f t="shared" si="180"/>
        <v>2011</v>
      </c>
      <c r="W1470" t="str">
        <f t="shared" si="181"/>
        <v>radio &amp; podcasts</v>
      </c>
      <c r="X1470" t="str">
        <f t="shared" si="182"/>
        <v>ExceededGoal</v>
      </c>
      <c r="Y1470" s="12" t="b">
        <f t="shared" si="183"/>
        <v>0</v>
      </c>
    </row>
    <row r="1471" spans="1:25" ht="43.2" hidden="1">
      <c r="A1471">
        <v>1469</v>
      </c>
      <c r="B1471" s="1" t="s">
        <v>1470</v>
      </c>
      <c r="C1471" s="1" t="s">
        <v>5579</v>
      </c>
      <c r="D1471" s="21" t="b" cm="1">
        <f t="array" ref="D1471">IF(OR(ISNUMBER(SEARCH({" COMEDY "," fun "," laugh ","hilarious"}," "&amp;B1471:C1471&amp;" "))),"Comedy",IF(OR(ISNUMBER(SEARCH({" sad "," thriller "," crime"," murder "," dark "," revenge "}," "&amp;B1471:C1471&amp;" "))),"thriller",IF(OR(ISNUMBER(SEARCH({" strange "," evil "," horror "," dark "," strange"}," "&amp;B1471:C1471&amp;" "))),"horror",IF(OR(ISNUMBER(SEARCH({" food "," kitchen "," yummy "," gourmet "," dining","bbq"}," "&amp;B1471:C1471&amp;" "))),"food"))))</f>
        <v>0</v>
      </c>
      <c r="E1471" s="3">
        <v>44250</v>
      </c>
      <c r="F1471" s="4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76"/>
        <v>108</v>
      </c>
      <c r="Q1471">
        <f t="shared" si="177"/>
        <v>149.46</v>
      </c>
      <c r="R1471" t="s">
        <v>8320</v>
      </c>
      <c r="S1471" t="s">
        <v>8340</v>
      </c>
      <c r="T1471" s="13">
        <f t="shared" si="178"/>
        <v>41290.598483796297</v>
      </c>
      <c r="U1471" s="13">
        <f t="shared" si="179"/>
        <v>41320.598483796297</v>
      </c>
      <c r="V1471">
        <f t="shared" si="180"/>
        <v>2013</v>
      </c>
      <c r="W1471" t="str">
        <f t="shared" si="181"/>
        <v>radio &amp; podcasts</v>
      </c>
      <c r="X1471" t="str">
        <f t="shared" si="182"/>
        <v>ExceededGoal</v>
      </c>
      <c r="Y1471" s="12" t="b">
        <f t="shared" si="183"/>
        <v>0</v>
      </c>
    </row>
    <row r="1472" spans="1:25" ht="57.6" hidden="1">
      <c r="A1472">
        <v>1470</v>
      </c>
      <c r="B1472" s="1" t="s">
        <v>1471</v>
      </c>
      <c r="C1472" s="1" t="s">
        <v>5580</v>
      </c>
      <c r="D1472" s="21" t="b" cm="1">
        <f t="array" ref="D1472">IF(OR(ISNUMBER(SEARCH({" COMEDY "," fun "," laugh ","hilarious"}," "&amp;B1472:C1472&amp;" "))),"Comedy",IF(OR(ISNUMBER(SEARCH({" sad "," thriller "," crime"," murder "," dark "," revenge "}," "&amp;B1472:C1472&amp;" "))),"thriller",IF(OR(ISNUMBER(SEARCH({" strange "," evil "," horror "," dark "," strange"}," "&amp;B1472:C1472&amp;" "))),"horror",IF(OR(ISNUMBER(SEARCH({" food "," kitchen "," yummy "," gourmet "," dining","bbq"}," "&amp;B1472:C1472&amp;" "))),"food"))))</f>
        <v>0</v>
      </c>
      <c r="E1472" s="3">
        <v>1500</v>
      </c>
      <c r="F1472" s="4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76"/>
        <v>125</v>
      </c>
      <c r="Q1472">
        <f t="shared" si="177"/>
        <v>23.17</v>
      </c>
      <c r="R1472" t="s">
        <v>8320</v>
      </c>
      <c r="S1472" t="s">
        <v>8340</v>
      </c>
      <c r="T1472" s="13">
        <f t="shared" si="178"/>
        <v>41250.827118055553</v>
      </c>
      <c r="U1472" s="13">
        <f t="shared" si="179"/>
        <v>41271.827118055553</v>
      </c>
      <c r="V1472">
        <f t="shared" si="180"/>
        <v>2012</v>
      </c>
      <c r="W1472" t="str">
        <f t="shared" si="181"/>
        <v>radio &amp; podcasts</v>
      </c>
      <c r="X1472" t="str">
        <f t="shared" si="182"/>
        <v>ExceededGoal</v>
      </c>
      <c r="Y1472" s="12" t="b">
        <f t="shared" si="183"/>
        <v>0</v>
      </c>
    </row>
    <row r="1473" spans="1:25" ht="43.2" hidden="1">
      <c r="A1473">
        <v>1471</v>
      </c>
      <c r="B1473" s="1" t="s">
        <v>1472</v>
      </c>
      <c r="C1473" s="1" t="s">
        <v>5581</v>
      </c>
      <c r="D1473" s="21" t="b" cm="1">
        <f t="array" ref="D1473">IF(OR(ISNUMBER(SEARCH({" COMEDY "," fun "," laugh ","hilarious"}," "&amp;B1473:C1473&amp;" "))),"Comedy",IF(OR(ISNUMBER(SEARCH({" sad "," thriller "," crime"," murder "," dark "," revenge "}," "&amp;B1473:C1473&amp;" "))),"thriller",IF(OR(ISNUMBER(SEARCH({" strange "," evil "," horror "," dark "," strange"}," "&amp;B1473:C1473&amp;" "))),"horror",IF(OR(ISNUMBER(SEARCH({" food "," kitchen "," yummy "," gourmet "," dining","bbq"}," "&amp;B1473:C1473&amp;" "))),"food"))))</f>
        <v>0</v>
      </c>
      <c r="E1473" s="3">
        <v>32000</v>
      </c>
      <c r="F1473" s="4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76"/>
        <v>104</v>
      </c>
      <c r="Q1473">
        <f t="shared" si="177"/>
        <v>96.88</v>
      </c>
      <c r="R1473" t="s">
        <v>8320</v>
      </c>
      <c r="S1473" t="s">
        <v>8340</v>
      </c>
      <c r="T1473" s="13">
        <f t="shared" si="178"/>
        <v>42073.957569444443</v>
      </c>
      <c r="U1473" s="13">
        <f t="shared" si="179"/>
        <v>42103.957569444443</v>
      </c>
      <c r="V1473">
        <f t="shared" si="180"/>
        <v>2015</v>
      </c>
      <c r="W1473" t="str">
        <f t="shared" si="181"/>
        <v>radio &amp; podcasts</v>
      </c>
      <c r="X1473" t="str">
        <f t="shared" si="182"/>
        <v>ExceededGoal</v>
      </c>
      <c r="Y1473" s="12" t="b">
        <f t="shared" si="183"/>
        <v>0</v>
      </c>
    </row>
    <row r="1474" spans="1:25" ht="57.6" hidden="1">
      <c r="A1474">
        <v>1472</v>
      </c>
      <c r="B1474" s="1" t="s">
        <v>1473</v>
      </c>
      <c r="C1474" s="1" t="s">
        <v>5582</v>
      </c>
      <c r="D1474" s="21" t="b" cm="1">
        <f t="array" ref="D1474">IF(OR(ISNUMBER(SEARCH({" COMEDY "," fun "," laugh ","hilarious"}," "&amp;B1474:C1474&amp;" "))),"Comedy",IF(OR(ISNUMBER(SEARCH({" sad "," thriller "," crime"," murder "," dark "," revenge "}," "&amp;B1474:C1474&amp;" "))),"thriller",IF(OR(ISNUMBER(SEARCH({" strange "," evil "," horror "," dark "," strange"}," "&amp;B1474:C1474&amp;" "))),"horror",IF(OR(ISNUMBER(SEARCH({" food "," kitchen "," yummy "," gourmet "," dining","bbq"}," "&amp;B1474:C1474&amp;" "))),"food"))))</f>
        <v>0</v>
      </c>
      <c r="E1474" s="3">
        <v>25000</v>
      </c>
      <c r="F1474" s="4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76"/>
        <v>139</v>
      </c>
      <c r="Q1474">
        <f t="shared" si="177"/>
        <v>103.2</v>
      </c>
      <c r="R1474" t="s">
        <v>8320</v>
      </c>
      <c r="S1474" t="s">
        <v>8340</v>
      </c>
      <c r="T1474" s="13">
        <f t="shared" si="178"/>
        <v>41533.542858796296</v>
      </c>
      <c r="U1474" s="13">
        <f t="shared" si="179"/>
        <v>41563.542858796296</v>
      </c>
      <c r="V1474">
        <f t="shared" si="180"/>
        <v>2013</v>
      </c>
      <c r="W1474" t="str">
        <f t="shared" si="181"/>
        <v>radio &amp; podcasts</v>
      </c>
      <c r="X1474" t="str">
        <f t="shared" si="182"/>
        <v>ExceededGoal</v>
      </c>
      <c r="Y1474" s="12" t="b">
        <f t="shared" si="183"/>
        <v>0</v>
      </c>
    </row>
    <row r="1475" spans="1:25" hidden="1">
      <c r="A1475">
        <v>1473</v>
      </c>
      <c r="B1475" s="1" t="s">
        <v>1474</v>
      </c>
      <c r="C1475" s="1" t="s">
        <v>5583</v>
      </c>
      <c r="D1475" s="21" t="b" cm="1">
        <f t="array" ref="D1475">IF(OR(ISNUMBER(SEARCH({" COMEDY "," fun "," laugh ","hilarious"}," "&amp;B1475:C1475&amp;" "))),"Comedy",IF(OR(ISNUMBER(SEARCH({" sad "," thriller "," crime"," murder "," dark "," revenge "}," "&amp;B1475:C1475&amp;" "))),"thriller",IF(OR(ISNUMBER(SEARCH({" strange "," evil "," horror "," dark "," strange"}," "&amp;B1475:C1475&amp;" "))),"horror",IF(OR(ISNUMBER(SEARCH({" food "," kitchen "," yummy "," gourmet "," dining","bbq"}," "&amp;B1475:C1475&amp;" "))),"food"))))</f>
        <v>0</v>
      </c>
      <c r="E1475" s="3">
        <v>1500</v>
      </c>
      <c r="F1475" s="4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84">IFERROR(ROUND((F1475/E1475)*100,0),0)</f>
        <v>121</v>
      </c>
      <c r="Q1475">
        <f t="shared" ref="Q1475:Q1538" si="185">IFERROR(ROUND(F1475/M1475,2),0)</f>
        <v>38.46</v>
      </c>
      <c r="R1475" t="s">
        <v>8320</v>
      </c>
      <c r="S1475" t="s">
        <v>8340</v>
      </c>
      <c r="T1475" s="13">
        <f t="shared" ref="T1475:T1538" si="186">(((K1475/60)/60)/24)+DATE(1970,1,1)</f>
        <v>40939.979618055557</v>
      </c>
      <c r="U1475" s="13">
        <f t="shared" ref="U1475:U1538" si="187">(((J1475/60)/60)/24)+DATE(1970,1,1)</f>
        <v>40969.979618055557</v>
      </c>
      <c r="V1475">
        <f t="shared" ref="V1475:V1538" si="188">YEAR(T1475)</f>
        <v>2012</v>
      </c>
      <c r="W1475" t="str">
        <f t="shared" ref="W1475:W1538" si="189">IF(OR(S1475="musical","space"),"Musical and Spaces",S1475)</f>
        <v>radio &amp; podcasts</v>
      </c>
      <c r="X1475" t="str">
        <f t="shared" ref="X1475:X1538" si="190">IF(P1475-100&gt;0,"ExceededGoal","UnderFunded")</f>
        <v>ExceededGoal</v>
      </c>
      <c r="Y1475" s="12" t="b">
        <f t="shared" ref="Y1475:Y1538" si="191">IFERROR(IF(R1475="theater",ROUND(F1475/M1475,2)),0)</f>
        <v>0</v>
      </c>
    </row>
    <row r="1476" spans="1:25" ht="43.2" hidden="1">
      <c r="A1476">
        <v>1474</v>
      </c>
      <c r="B1476" s="1" t="s">
        <v>1475</v>
      </c>
      <c r="C1476" s="1" t="s">
        <v>5584</v>
      </c>
      <c r="D1476" s="21" t="b" cm="1">
        <f t="array" ref="D1476">IF(OR(ISNUMBER(SEARCH({" COMEDY "," fun "," laugh ","hilarious"}," "&amp;B1476:C1476&amp;" "))),"Comedy",IF(OR(ISNUMBER(SEARCH({" sad "," thriller "," crime"," murder "," dark "," revenge "}," "&amp;B1476:C1476&amp;" "))),"thriller",IF(OR(ISNUMBER(SEARCH({" strange "," evil "," horror "," dark "," strange"}," "&amp;B1476:C1476&amp;" "))),"horror",IF(OR(ISNUMBER(SEARCH({" food "," kitchen "," yummy "," gourmet "," dining","bbq"}," "&amp;B1476:C1476&amp;" "))),"food"))))</f>
        <v>0</v>
      </c>
      <c r="E1476" s="3">
        <v>3000</v>
      </c>
      <c r="F1476" s="4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84"/>
        <v>112</v>
      </c>
      <c r="Q1476">
        <f t="shared" si="185"/>
        <v>44.32</v>
      </c>
      <c r="R1476" t="s">
        <v>8320</v>
      </c>
      <c r="S1476" t="s">
        <v>8340</v>
      </c>
      <c r="T1476" s="13">
        <f t="shared" si="186"/>
        <v>41500.727916666663</v>
      </c>
      <c r="U1476" s="13">
        <f t="shared" si="187"/>
        <v>41530.727916666663</v>
      </c>
      <c r="V1476">
        <f t="shared" si="188"/>
        <v>2013</v>
      </c>
      <c r="W1476" t="str">
        <f t="shared" si="189"/>
        <v>radio &amp; podcasts</v>
      </c>
      <c r="X1476" t="str">
        <f t="shared" si="190"/>
        <v>ExceededGoal</v>
      </c>
      <c r="Y1476" s="12" t="b">
        <f t="shared" si="191"/>
        <v>0</v>
      </c>
    </row>
    <row r="1477" spans="1:25" ht="43.2" hidden="1">
      <c r="A1477">
        <v>1475</v>
      </c>
      <c r="B1477" s="1" t="s">
        <v>1476</v>
      </c>
      <c r="C1477" s="1" t="s">
        <v>5585</v>
      </c>
      <c r="D1477" s="21" t="str" cm="1">
        <f t="array" ref="D1477">IF(OR(ISNUMBER(SEARCH({" COMEDY "," fun "," laugh ","hilarious"}," "&amp;B1477:C1477&amp;" "))),"Comedy",IF(OR(ISNUMBER(SEARCH({" sad "," thriller "," crime"," murder "," dark "," revenge "}," "&amp;B1477:C1477&amp;" "))),"thriller",IF(OR(ISNUMBER(SEARCH({" strange "," evil "," horror "," dark "," strange"}," "&amp;B1477:C1477&amp;" "))),"horror",IF(OR(ISNUMBER(SEARCH({" food "," kitchen "," yummy "," gourmet "," dining","bbq"}," "&amp;B1477:C1477&amp;" "))),"food"))))</f>
        <v>Comedy</v>
      </c>
      <c r="E1477" s="3">
        <v>15000</v>
      </c>
      <c r="F1477" s="4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84"/>
        <v>189</v>
      </c>
      <c r="Q1477">
        <f t="shared" si="185"/>
        <v>64.17</v>
      </c>
      <c r="R1477" t="s">
        <v>8320</v>
      </c>
      <c r="S1477" t="s">
        <v>8340</v>
      </c>
      <c r="T1477" s="13">
        <f t="shared" si="186"/>
        <v>41960.722951388889</v>
      </c>
      <c r="U1477" s="13">
        <f t="shared" si="187"/>
        <v>41993.207638888889</v>
      </c>
      <c r="V1477">
        <f t="shared" si="188"/>
        <v>2014</v>
      </c>
      <c r="W1477" t="str">
        <f t="shared" si="189"/>
        <v>radio &amp; podcasts</v>
      </c>
      <c r="X1477" t="str">
        <f t="shared" si="190"/>
        <v>ExceededGoal</v>
      </c>
      <c r="Y1477" s="12" t="b">
        <f t="shared" si="191"/>
        <v>0</v>
      </c>
    </row>
    <row r="1478" spans="1:25" ht="28.8" hidden="1">
      <c r="A1478">
        <v>1476</v>
      </c>
      <c r="B1478" s="1" t="s">
        <v>1477</v>
      </c>
      <c r="C1478" s="1" t="s">
        <v>5586</v>
      </c>
      <c r="D1478" s="21" t="str" cm="1">
        <f t="array" ref="D1478">IF(OR(ISNUMBER(SEARCH({" COMEDY "," fun "," laugh ","hilarious"}," "&amp;B1478:C1478&amp;" "))),"Comedy",IF(OR(ISNUMBER(SEARCH({" sad "," thriller "," crime"," murder "," dark "," revenge "}," "&amp;B1478:C1478&amp;" "))),"thriller",IF(OR(ISNUMBER(SEARCH({" strange "," evil "," horror "," dark "," strange"}," "&amp;B1478:C1478&amp;" "))),"horror",IF(OR(ISNUMBER(SEARCH({" food "," kitchen "," yummy "," gourmet "," dining","bbq"}," "&amp;B1478:C1478&amp;" "))),"food"))))</f>
        <v>Comedy</v>
      </c>
      <c r="E1478" s="3">
        <v>6000</v>
      </c>
      <c r="F1478" s="4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84"/>
        <v>662</v>
      </c>
      <c r="Q1478">
        <f t="shared" si="185"/>
        <v>43.33</v>
      </c>
      <c r="R1478" t="s">
        <v>8320</v>
      </c>
      <c r="S1478" t="s">
        <v>8340</v>
      </c>
      <c r="T1478" s="13">
        <f t="shared" si="186"/>
        <v>40766.041921296295</v>
      </c>
      <c r="U1478" s="13">
        <f t="shared" si="187"/>
        <v>40796.041921296295</v>
      </c>
      <c r="V1478">
        <f t="shared" si="188"/>
        <v>2011</v>
      </c>
      <c r="W1478" t="str">
        <f t="shared" si="189"/>
        <v>radio &amp; podcasts</v>
      </c>
      <c r="X1478" t="str">
        <f t="shared" si="190"/>
        <v>ExceededGoal</v>
      </c>
      <c r="Y1478" s="12" t="b">
        <f t="shared" si="191"/>
        <v>0</v>
      </c>
    </row>
    <row r="1479" spans="1:25" ht="43.2" hidden="1">
      <c r="A1479">
        <v>1477</v>
      </c>
      <c r="B1479" s="1" t="s">
        <v>1478</v>
      </c>
      <c r="C1479" s="1" t="s">
        <v>5587</v>
      </c>
      <c r="D1479" s="21" t="b" cm="1">
        <f t="array" ref="D1479">IF(OR(ISNUMBER(SEARCH({" COMEDY "," fun "," laugh ","hilarious"}," "&amp;B1479:C1479&amp;" "))),"Comedy",IF(OR(ISNUMBER(SEARCH({" sad "," thriller "," crime"," murder "," dark "," revenge "}," "&amp;B1479:C1479&amp;" "))),"thriller",IF(OR(ISNUMBER(SEARCH({" strange "," evil "," horror "," dark "," strange"}," "&amp;B1479:C1479&amp;" "))),"horror",IF(OR(ISNUMBER(SEARCH({" food "," kitchen "," yummy "," gourmet "," dining","bbq"}," "&amp;B1479:C1479&amp;" "))),"food"))))</f>
        <v>0</v>
      </c>
      <c r="E1479" s="3">
        <v>30000</v>
      </c>
      <c r="F1479" s="4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84"/>
        <v>111</v>
      </c>
      <c r="Q1479">
        <f t="shared" si="185"/>
        <v>90.5</v>
      </c>
      <c r="R1479" t="s">
        <v>8320</v>
      </c>
      <c r="S1479" t="s">
        <v>8340</v>
      </c>
      <c r="T1479" s="13">
        <f t="shared" si="186"/>
        <v>40840.615787037037</v>
      </c>
      <c r="U1479" s="13">
        <f t="shared" si="187"/>
        <v>40900.125</v>
      </c>
      <c r="V1479">
        <f t="shared" si="188"/>
        <v>2011</v>
      </c>
      <c r="W1479" t="str">
        <f t="shared" si="189"/>
        <v>radio &amp; podcasts</v>
      </c>
      <c r="X1479" t="str">
        <f t="shared" si="190"/>
        <v>ExceededGoal</v>
      </c>
      <c r="Y1479" s="12" t="b">
        <f t="shared" si="191"/>
        <v>0</v>
      </c>
    </row>
    <row r="1480" spans="1:25" ht="43.2" hidden="1">
      <c r="A1480">
        <v>1478</v>
      </c>
      <c r="B1480" s="1" t="s">
        <v>1479</v>
      </c>
      <c r="C1480" s="1" t="s">
        <v>5588</v>
      </c>
      <c r="D1480" s="21" t="b" cm="1">
        <f t="array" ref="D1480">IF(OR(ISNUMBER(SEARCH({" COMEDY "," fun "," laugh ","hilarious"}," "&amp;B1480:C1480&amp;" "))),"Comedy",IF(OR(ISNUMBER(SEARCH({" sad "," thriller "," crime"," murder "," dark "," revenge "}," "&amp;B1480:C1480&amp;" "))),"thriller",IF(OR(ISNUMBER(SEARCH({" strange "," evil "," horror "," dark "," strange"}," "&amp;B1480:C1480&amp;" "))),"horror",IF(OR(ISNUMBER(SEARCH({" food "," kitchen "," yummy "," gourmet "," dining","bbq"}," "&amp;B1480:C1480&amp;" "))),"food"))))</f>
        <v>0</v>
      </c>
      <c r="E1480" s="3">
        <v>50000</v>
      </c>
      <c r="F1480" s="4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84"/>
        <v>1182</v>
      </c>
      <c r="Q1480">
        <f t="shared" si="185"/>
        <v>29.19</v>
      </c>
      <c r="R1480" t="s">
        <v>8320</v>
      </c>
      <c r="S1480" t="s">
        <v>8340</v>
      </c>
      <c r="T1480" s="13">
        <f t="shared" si="186"/>
        <v>41394.871678240743</v>
      </c>
      <c r="U1480" s="13">
        <f t="shared" si="187"/>
        <v>41408.871678240743</v>
      </c>
      <c r="V1480">
        <f t="shared" si="188"/>
        <v>2013</v>
      </c>
      <c r="W1480" t="str">
        <f t="shared" si="189"/>
        <v>radio &amp; podcasts</v>
      </c>
      <c r="X1480" t="str">
        <f t="shared" si="190"/>
        <v>ExceededGoal</v>
      </c>
      <c r="Y1480" s="12" t="b">
        <f t="shared" si="191"/>
        <v>0</v>
      </c>
    </row>
    <row r="1481" spans="1:25" ht="43.2" hidden="1">
      <c r="A1481">
        <v>1479</v>
      </c>
      <c r="B1481" s="1" t="s">
        <v>1480</v>
      </c>
      <c r="C1481" s="1" t="s">
        <v>5589</v>
      </c>
      <c r="D1481" s="21" t="b" cm="1">
        <f t="array" ref="D1481">IF(OR(ISNUMBER(SEARCH({" COMEDY "," fun "," laugh ","hilarious"}," "&amp;B1481:C1481&amp;" "))),"Comedy",IF(OR(ISNUMBER(SEARCH({" sad "," thriller "," crime"," murder "," dark "," revenge "}," "&amp;B1481:C1481&amp;" "))),"thriller",IF(OR(ISNUMBER(SEARCH({" strange "," evil "," horror "," dark "," strange"}," "&amp;B1481:C1481&amp;" "))),"horror",IF(OR(ISNUMBER(SEARCH({" food "," kitchen "," yummy "," gourmet "," dining","bbq"}," "&amp;B1481:C1481&amp;" "))),"food"))))</f>
        <v>0</v>
      </c>
      <c r="E1481" s="3">
        <v>1600</v>
      </c>
      <c r="F1481" s="4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84"/>
        <v>137</v>
      </c>
      <c r="Q1481">
        <f t="shared" si="185"/>
        <v>30.96</v>
      </c>
      <c r="R1481" t="s">
        <v>8320</v>
      </c>
      <c r="S1481" t="s">
        <v>8340</v>
      </c>
      <c r="T1481" s="13">
        <f t="shared" si="186"/>
        <v>41754.745243055557</v>
      </c>
      <c r="U1481" s="13">
        <f t="shared" si="187"/>
        <v>41769.165972222225</v>
      </c>
      <c r="V1481">
        <f t="shared" si="188"/>
        <v>2014</v>
      </c>
      <c r="W1481" t="str">
        <f t="shared" si="189"/>
        <v>radio &amp; podcasts</v>
      </c>
      <c r="X1481" t="str">
        <f t="shared" si="190"/>
        <v>ExceededGoal</v>
      </c>
      <c r="Y1481" s="12" t="b">
        <f t="shared" si="191"/>
        <v>0</v>
      </c>
    </row>
    <row r="1482" spans="1:25" ht="43.2" hidden="1">
      <c r="A1482">
        <v>1480</v>
      </c>
      <c r="B1482" s="1" t="s">
        <v>1481</v>
      </c>
      <c r="C1482" s="1" t="s">
        <v>5590</v>
      </c>
      <c r="D1482" s="21" t="b" cm="1">
        <f t="array" ref="D1482">IF(OR(ISNUMBER(SEARCH({" COMEDY "," fun "," laugh ","hilarious"}," "&amp;B1482:C1482&amp;" "))),"Comedy",IF(OR(ISNUMBER(SEARCH({" sad "," thriller "," crime"," murder "," dark "," revenge "}," "&amp;B1482:C1482&amp;" "))),"thriller",IF(OR(ISNUMBER(SEARCH({" strange "," evil "," horror "," dark "," strange"}," "&amp;B1482:C1482&amp;" "))),"horror",IF(OR(ISNUMBER(SEARCH({" food "," kitchen "," yummy "," gourmet "," dining","bbq"}," "&amp;B1482:C1482&amp;" "))),"food"))))</f>
        <v>0</v>
      </c>
      <c r="E1482" s="3">
        <v>50000</v>
      </c>
      <c r="F1482" s="4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84"/>
        <v>117</v>
      </c>
      <c r="Q1482">
        <f t="shared" si="185"/>
        <v>92.16</v>
      </c>
      <c r="R1482" t="s">
        <v>8320</v>
      </c>
      <c r="S1482" t="s">
        <v>8340</v>
      </c>
      <c r="T1482" s="13">
        <f t="shared" si="186"/>
        <v>41464.934016203704</v>
      </c>
      <c r="U1482" s="13">
        <f t="shared" si="187"/>
        <v>41481.708333333336</v>
      </c>
      <c r="V1482">
        <f t="shared" si="188"/>
        <v>2013</v>
      </c>
      <c r="W1482" t="str">
        <f t="shared" si="189"/>
        <v>radio &amp; podcasts</v>
      </c>
      <c r="X1482" t="str">
        <f t="shared" si="190"/>
        <v>ExceededGoal</v>
      </c>
      <c r="Y1482" s="12" t="b">
        <f t="shared" si="191"/>
        <v>0</v>
      </c>
    </row>
    <row r="1483" spans="1:25" ht="43.2" hidden="1">
      <c r="A1483">
        <v>1481</v>
      </c>
      <c r="B1483" s="1" t="s">
        <v>1482</v>
      </c>
      <c r="C1483" s="1" t="s">
        <v>5591</v>
      </c>
      <c r="D1483" s="21" t="b" cm="1">
        <f t="array" ref="D1483">IF(OR(ISNUMBER(SEARCH({" COMEDY "," fun "," laugh ","hilarious"}," "&amp;B1483:C1483&amp;" "))),"Comedy",IF(OR(ISNUMBER(SEARCH({" sad "," thriller "," crime"," murder "," dark "," revenge "}," "&amp;B1483:C1483&amp;" "))),"thriller",IF(OR(ISNUMBER(SEARCH({" strange "," evil "," horror "," dark "," strange"}," "&amp;B1483:C1483&amp;" "))),"horror",IF(OR(ISNUMBER(SEARCH({" food "," kitchen "," yummy "," gourmet "," dining","bbq"}," "&amp;B1483:C1483&amp;" "))),"food"))))</f>
        <v>0</v>
      </c>
      <c r="E1483" s="3">
        <v>5000</v>
      </c>
      <c r="F1483" s="4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84"/>
        <v>2</v>
      </c>
      <c r="Q1483">
        <f t="shared" si="185"/>
        <v>17.5</v>
      </c>
      <c r="R1483" t="s">
        <v>8320</v>
      </c>
      <c r="S1483" t="s">
        <v>8322</v>
      </c>
      <c r="T1483" s="13">
        <f t="shared" si="186"/>
        <v>41550.922974537039</v>
      </c>
      <c r="U1483" s="13">
        <f t="shared" si="187"/>
        <v>41580.922974537039</v>
      </c>
      <c r="V1483">
        <f t="shared" si="188"/>
        <v>2013</v>
      </c>
      <c r="W1483" t="str">
        <f t="shared" si="189"/>
        <v>fiction</v>
      </c>
      <c r="X1483" t="str">
        <f t="shared" si="190"/>
        <v>UnderFunded</v>
      </c>
      <c r="Y1483" s="12" t="b">
        <f t="shared" si="191"/>
        <v>0</v>
      </c>
    </row>
    <row r="1484" spans="1:25" ht="43.2" hidden="1">
      <c r="A1484">
        <v>1482</v>
      </c>
      <c r="B1484" s="1" t="s">
        <v>1483</v>
      </c>
      <c r="C1484" s="1" t="s">
        <v>5592</v>
      </c>
      <c r="D1484" s="21" t="b" cm="1">
        <f t="array" ref="D1484">IF(OR(ISNUMBER(SEARCH({" COMEDY "," fun "," laugh ","hilarious"}," "&amp;B1484:C1484&amp;" "))),"Comedy",IF(OR(ISNUMBER(SEARCH({" sad "," thriller "," crime"," murder "," dark "," revenge "}," "&amp;B1484:C1484&amp;" "))),"thriller",IF(OR(ISNUMBER(SEARCH({" strange "," evil "," horror "," dark "," strange"}," "&amp;B1484:C1484&amp;" "))),"horror",IF(OR(ISNUMBER(SEARCH({" food "," kitchen "," yummy "," gourmet "," dining","bbq"}," "&amp;B1484:C1484&amp;" "))),"food"))))</f>
        <v>0</v>
      </c>
      <c r="E1484" s="3">
        <v>5000</v>
      </c>
      <c r="F1484" s="4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84"/>
        <v>0</v>
      </c>
      <c r="Q1484">
        <f t="shared" si="185"/>
        <v>5</v>
      </c>
      <c r="R1484" t="s">
        <v>8320</v>
      </c>
      <c r="S1484" t="s">
        <v>8322</v>
      </c>
      <c r="T1484" s="13">
        <f t="shared" si="186"/>
        <v>41136.85805555556</v>
      </c>
      <c r="U1484" s="13">
        <f t="shared" si="187"/>
        <v>41159.32708333333</v>
      </c>
      <c r="V1484">
        <f t="shared" si="188"/>
        <v>2012</v>
      </c>
      <c r="W1484" t="str">
        <f t="shared" si="189"/>
        <v>fiction</v>
      </c>
      <c r="X1484" t="str">
        <f t="shared" si="190"/>
        <v>UnderFunded</v>
      </c>
      <c r="Y1484" s="12" t="b">
        <f t="shared" si="191"/>
        <v>0</v>
      </c>
    </row>
    <row r="1485" spans="1:25" ht="43.2" hidden="1">
      <c r="A1485">
        <v>1483</v>
      </c>
      <c r="B1485" s="1" t="s">
        <v>1484</v>
      </c>
      <c r="C1485" s="1" t="s">
        <v>5593</v>
      </c>
      <c r="D1485" s="21" t="str" cm="1">
        <f t="array" ref="D1485">IF(OR(ISNUMBER(SEARCH({" COMEDY "," fun "," laugh ","hilarious"}," "&amp;B1485:C1485&amp;" "))),"Comedy",IF(OR(ISNUMBER(SEARCH({" sad "," thriller "," crime"," murder "," dark "," revenge "}," "&amp;B1485:C1485&amp;" "))),"thriller",IF(OR(ISNUMBER(SEARCH({" strange "," evil "," horror "," dark "," strange"}," "&amp;B1485:C1485&amp;" "))),"horror",IF(OR(ISNUMBER(SEARCH({" food "," kitchen "," yummy "," gourmet "," dining","bbq"}," "&amp;B1485:C1485&amp;" "))),"food"))))</f>
        <v>horror</v>
      </c>
      <c r="E1485" s="3">
        <v>7000</v>
      </c>
      <c r="F1485" s="4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84"/>
        <v>1</v>
      </c>
      <c r="Q1485">
        <f t="shared" si="185"/>
        <v>25</v>
      </c>
      <c r="R1485" t="s">
        <v>8320</v>
      </c>
      <c r="S1485" t="s">
        <v>8322</v>
      </c>
      <c r="T1485" s="13">
        <f t="shared" si="186"/>
        <v>42548.192997685182</v>
      </c>
      <c r="U1485" s="13">
        <f t="shared" si="187"/>
        <v>42573.192997685182</v>
      </c>
      <c r="V1485">
        <f t="shared" si="188"/>
        <v>2016</v>
      </c>
      <c r="W1485" t="str">
        <f t="shared" si="189"/>
        <v>fiction</v>
      </c>
      <c r="X1485" t="str">
        <f t="shared" si="190"/>
        <v>UnderFunded</v>
      </c>
      <c r="Y1485" s="12" t="b">
        <f t="shared" si="191"/>
        <v>0</v>
      </c>
    </row>
    <row r="1486" spans="1:25" hidden="1">
      <c r="A1486">
        <v>1484</v>
      </c>
      <c r="B1486" s="1" t="s">
        <v>1485</v>
      </c>
      <c r="C1486" s="1" t="s">
        <v>5594</v>
      </c>
      <c r="D1486" s="21" t="b" cm="1">
        <f t="array" ref="D1486">IF(OR(ISNUMBER(SEARCH({" COMEDY "," fun "," laugh ","hilarious"}," "&amp;B1486:C1486&amp;" "))),"Comedy",IF(OR(ISNUMBER(SEARCH({" sad "," thriller "," crime"," murder "," dark "," revenge "}," "&amp;B1486:C1486&amp;" "))),"thriller",IF(OR(ISNUMBER(SEARCH({" strange "," evil "," horror "," dark "," strange"}," "&amp;B1486:C1486&amp;" "))),"horror",IF(OR(ISNUMBER(SEARCH({" food "," kitchen "," yummy "," gourmet "," dining","bbq"}," "&amp;B1486:C1486&amp;" "))),"food"))))</f>
        <v>0</v>
      </c>
      <c r="E1486" s="3">
        <v>2000</v>
      </c>
      <c r="F1486" s="4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84"/>
        <v>0</v>
      </c>
      <c r="Q1486">
        <f t="shared" si="185"/>
        <v>0</v>
      </c>
      <c r="R1486" t="s">
        <v>8320</v>
      </c>
      <c r="S1486" t="s">
        <v>8322</v>
      </c>
      <c r="T1486" s="13">
        <f t="shared" si="186"/>
        <v>41053.200960648144</v>
      </c>
      <c r="U1486" s="13">
        <f t="shared" si="187"/>
        <v>41111.618750000001</v>
      </c>
      <c r="V1486">
        <f t="shared" si="188"/>
        <v>2012</v>
      </c>
      <c r="W1486" t="str">
        <f t="shared" si="189"/>
        <v>fiction</v>
      </c>
      <c r="X1486" t="str">
        <f t="shared" si="190"/>
        <v>UnderFunded</v>
      </c>
      <c r="Y1486" s="12" t="b">
        <f t="shared" si="191"/>
        <v>0</v>
      </c>
    </row>
    <row r="1487" spans="1:25" ht="43.2" hidden="1">
      <c r="A1487">
        <v>1485</v>
      </c>
      <c r="B1487" s="1" t="s">
        <v>1486</v>
      </c>
      <c r="C1487" s="1" t="s">
        <v>5595</v>
      </c>
      <c r="D1487" s="21" t="b" cm="1">
        <f t="array" ref="D1487">IF(OR(ISNUMBER(SEARCH({" COMEDY "," fun "," laugh ","hilarious"}," "&amp;B1487:C1487&amp;" "))),"Comedy",IF(OR(ISNUMBER(SEARCH({" sad "," thriller "," crime"," murder "," dark "," revenge "}," "&amp;B1487:C1487&amp;" "))),"thriller",IF(OR(ISNUMBER(SEARCH({" strange "," evil "," horror "," dark "," strange"}," "&amp;B1487:C1487&amp;" "))),"horror",IF(OR(ISNUMBER(SEARCH({" food "," kitchen "," yummy "," gourmet "," dining","bbq"}," "&amp;B1487:C1487&amp;" "))),"food"))))</f>
        <v>0</v>
      </c>
      <c r="E1487" s="3">
        <v>6700</v>
      </c>
      <c r="F1487" s="4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84"/>
        <v>2</v>
      </c>
      <c r="Q1487">
        <f t="shared" si="185"/>
        <v>50</v>
      </c>
      <c r="R1487" t="s">
        <v>8320</v>
      </c>
      <c r="S1487" t="s">
        <v>8322</v>
      </c>
      <c r="T1487" s="13">
        <f t="shared" si="186"/>
        <v>42130.795983796299</v>
      </c>
      <c r="U1487" s="13">
        <f t="shared" si="187"/>
        <v>42175.795983796299</v>
      </c>
      <c r="V1487">
        <f t="shared" si="188"/>
        <v>2015</v>
      </c>
      <c r="W1487" t="str">
        <f t="shared" si="189"/>
        <v>fiction</v>
      </c>
      <c r="X1487" t="str">
        <f t="shared" si="190"/>
        <v>UnderFunded</v>
      </c>
      <c r="Y1487" s="12" t="b">
        <f t="shared" si="191"/>
        <v>0</v>
      </c>
    </row>
    <row r="1488" spans="1:25" ht="57.6" hidden="1">
      <c r="A1488">
        <v>1486</v>
      </c>
      <c r="B1488" s="1" t="s">
        <v>1487</v>
      </c>
      <c r="C1488" s="1" t="s">
        <v>5596</v>
      </c>
      <c r="D1488" s="21" t="b" cm="1">
        <f t="array" ref="D1488">IF(OR(ISNUMBER(SEARCH({" COMEDY "," fun "," laugh ","hilarious"}," "&amp;B1488:C1488&amp;" "))),"Comedy",IF(OR(ISNUMBER(SEARCH({" sad "," thriller "," crime"," murder "," dark "," revenge "}," "&amp;B1488:C1488&amp;" "))),"thriller",IF(OR(ISNUMBER(SEARCH({" strange "," evil "," horror "," dark "," strange"}," "&amp;B1488:C1488&amp;" "))),"horror",IF(OR(ISNUMBER(SEARCH({" food "," kitchen "," yummy "," gourmet "," dining","bbq"}," "&amp;B1488:C1488&amp;" "))),"food"))))</f>
        <v>0</v>
      </c>
      <c r="E1488" s="3">
        <v>20000</v>
      </c>
      <c r="F1488" s="4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84"/>
        <v>0</v>
      </c>
      <c r="Q1488">
        <f t="shared" si="185"/>
        <v>16</v>
      </c>
      <c r="R1488" t="s">
        <v>8320</v>
      </c>
      <c r="S1488" t="s">
        <v>8322</v>
      </c>
      <c r="T1488" s="13">
        <f t="shared" si="186"/>
        <v>42032.168530092589</v>
      </c>
      <c r="U1488" s="13">
        <f t="shared" si="187"/>
        <v>42062.168530092589</v>
      </c>
      <c r="V1488">
        <f t="shared" si="188"/>
        <v>2015</v>
      </c>
      <c r="W1488" t="str">
        <f t="shared" si="189"/>
        <v>fiction</v>
      </c>
      <c r="X1488" t="str">
        <f t="shared" si="190"/>
        <v>UnderFunded</v>
      </c>
      <c r="Y1488" s="12" t="b">
        <f t="shared" si="191"/>
        <v>0</v>
      </c>
    </row>
    <row r="1489" spans="1:25" ht="43.2" hidden="1">
      <c r="A1489">
        <v>1487</v>
      </c>
      <c r="B1489" s="1" t="s">
        <v>1488</v>
      </c>
      <c r="C1489" s="1" t="s">
        <v>5597</v>
      </c>
      <c r="D1489" s="21" t="b" cm="1">
        <f t="array" ref="D1489">IF(OR(ISNUMBER(SEARCH({" COMEDY "," fun "," laugh ","hilarious"}," "&amp;B1489:C1489&amp;" "))),"Comedy",IF(OR(ISNUMBER(SEARCH({" sad "," thriller "," crime"," murder "," dark "," revenge "}," "&amp;B1489:C1489&amp;" "))),"thriller",IF(OR(ISNUMBER(SEARCH({" strange "," evil "," horror "," dark "," strange"}," "&amp;B1489:C1489&amp;" "))),"horror",IF(OR(ISNUMBER(SEARCH({" food "," kitchen "," yummy "," gourmet "," dining","bbq"}," "&amp;B1489:C1489&amp;" "))),"food"))))</f>
        <v>0</v>
      </c>
      <c r="E1489" s="3">
        <v>10000</v>
      </c>
      <c r="F1489" s="4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84"/>
        <v>0</v>
      </c>
      <c r="Q1489">
        <f t="shared" si="185"/>
        <v>0</v>
      </c>
      <c r="R1489" t="s">
        <v>8320</v>
      </c>
      <c r="S1489" t="s">
        <v>8322</v>
      </c>
      <c r="T1489" s="13">
        <f t="shared" si="186"/>
        <v>42554.917488425926</v>
      </c>
      <c r="U1489" s="13">
        <f t="shared" si="187"/>
        <v>42584.917488425926</v>
      </c>
      <c r="V1489">
        <f t="shared" si="188"/>
        <v>2016</v>
      </c>
      <c r="W1489" t="str">
        <f t="shared" si="189"/>
        <v>fiction</v>
      </c>
      <c r="X1489" t="str">
        <f t="shared" si="190"/>
        <v>UnderFunded</v>
      </c>
      <c r="Y1489" s="12" t="b">
        <f t="shared" si="191"/>
        <v>0</v>
      </c>
    </row>
    <row r="1490" spans="1:25" ht="43.2" hidden="1">
      <c r="A1490">
        <v>1488</v>
      </c>
      <c r="B1490" s="1" t="s">
        <v>1489</v>
      </c>
      <c r="C1490" s="1" t="s">
        <v>5598</v>
      </c>
      <c r="D1490" s="21" t="b" cm="1">
        <f t="array" ref="D1490">IF(OR(ISNUMBER(SEARCH({" COMEDY "," fun "," laugh ","hilarious"}," "&amp;B1490:C1490&amp;" "))),"Comedy",IF(OR(ISNUMBER(SEARCH({" sad "," thriller "," crime"," murder "," dark "," revenge "}," "&amp;B1490:C1490&amp;" "))),"thriller",IF(OR(ISNUMBER(SEARCH({" strange "," evil "," horror "," dark "," strange"}," "&amp;B1490:C1490&amp;" "))),"horror",IF(OR(ISNUMBER(SEARCH({" food "," kitchen "," yummy "," gourmet "," dining","bbq"}," "&amp;B1490:C1490&amp;" "))),"food"))))</f>
        <v>0</v>
      </c>
      <c r="E1490" s="3">
        <v>15000</v>
      </c>
      <c r="F1490" s="4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84"/>
        <v>2</v>
      </c>
      <c r="Q1490">
        <f t="shared" si="185"/>
        <v>60</v>
      </c>
      <c r="R1490" t="s">
        <v>8320</v>
      </c>
      <c r="S1490" t="s">
        <v>8322</v>
      </c>
      <c r="T1490" s="13">
        <f t="shared" si="186"/>
        <v>41614.563194444447</v>
      </c>
      <c r="U1490" s="13">
        <f t="shared" si="187"/>
        <v>41644.563194444447</v>
      </c>
      <c r="V1490">
        <f t="shared" si="188"/>
        <v>2013</v>
      </c>
      <c r="W1490" t="str">
        <f t="shared" si="189"/>
        <v>fiction</v>
      </c>
      <c r="X1490" t="str">
        <f t="shared" si="190"/>
        <v>UnderFunded</v>
      </c>
      <c r="Y1490" s="12" t="b">
        <f t="shared" si="191"/>
        <v>0</v>
      </c>
    </row>
    <row r="1491" spans="1:25" ht="43.2" hidden="1">
      <c r="A1491">
        <v>1489</v>
      </c>
      <c r="B1491" s="1" t="s">
        <v>1490</v>
      </c>
      <c r="C1491" s="1" t="s">
        <v>5599</v>
      </c>
      <c r="D1491" s="21" t="b" cm="1">
        <f t="array" ref="D1491">IF(OR(ISNUMBER(SEARCH({" COMEDY "," fun "," laugh ","hilarious"}," "&amp;B1491:C1491&amp;" "))),"Comedy",IF(OR(ISNUMBER(SEARCH({" sad "," thriller "," crime"," murder "," dark "," revenge "}," "&amp;B1491:C1491&amp;" "))),"thriller",IF(OR(ISNUMBER(SEARCH({" strange "," evil "," horror "," dark "," strange"}," "&amp;B1491:C1491&amp;" "))),"horror",IF(OR(ISNUMBER(SEARCH({" food "," kitchen "," yummy "," gourmet "," dining","bbq"}," "&amp;B1491:C1491&amp;" "))),"food"))))</f>
        <v>0</v>
      </c>
      <c r="E1491" s="3">
        <v>5000</v>
      </c>
      <c r="F1491" s="4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84"/>
        <v>0</v>
      </c>
      <c r="Q1491">
        <f t="shared" si="185"/>
        <v>0</v>
      </c>
      <c r="R1491" t="s">
        <v>8320</v>
      </c>
      <c r="S1491" t="s">
        <v>8322</v>
      </c>
      <c r="T1491" s="13">
        <f t="shared" si="186"/>
        <v>41198.611712962964</v>
      </c>
      <c r="U1491" s="13">
        <f t="shared" si="187"/>
        <v>41228.653379629628</v>
      </c>
      <c r="V1491">
        <f t="shared" si="188"/>
        <v>2012</v>
      </c>
      <c r="W1491" t="str">
        <f t="shared" si="189"/>
        <v>fiction</v>
      </c>
      <c r="X1491" t="str">
        <f t="shared" si="190"/>
        <v>UnderFunded</v>
      </c>
      <c r="Y1491" s="12" t="b">
        <f t="shared" si="191"/>
        <v>0</v>
      </c>
    </row>
    <row r="1492" spans="1:25" ht="43.2" hidden="1">
      <c r="A1492">
        <v>1490</v>
      </c>
      <c r="B1492" s="1" t="s">
        <v>1491</v>
      </c>
      <c r="C1492" s="1" t="s">
        <v>5600</v>
      </c>
      <c r="D1492" s="21" t="b" cm="1">
        <f t="array" ref="D1492">IF(OR(ISNUMBER(SEARCH({" COMEDY "," fun "," laugh ","hilarious"}," "&amp;B1492:C1492&amp;" "))),"Comedy",IF(OR(ISNUMBER(SEARCH({" sad "," thriller "," crime"," murder "," dark "," revenge "}," "&amp;B1492:C1492&amp;" "))),"thriller",IF(OR(ISNUMBER(SEARCH({" strange "," evil "," horror "," dark "," strange"}," "&amp;B1492:C1492&amp;" "))),"horror",IF(OR(ISNUMBER(SEARCH({" food "," kitchen "," yummy "," gourmet "," dining","bbq"}," "&amp;B1492:C1492&amp;" "))),"food"))))</f>
        <v>0</v>
      </c>
      <c r="E1492" s="3">
        <v>2900</v>
      </c>
      <c r="F1492" s="4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84"/>
        <v>31</v>
      </c>
      <c r="Q1492">
        <f t="shared" si="185"/>
        <v>47.11</v>
      </c>
      <c r="R1492" t="s">
        <v>8320</v>
      </c>
      <c r="S1492" t="s">
        <v>8322</v>
      </c>
      <c r="T1492" s="13">
        <f t="shared" si="186"/>
        <v>41520.561041666668</v>
      </c>
      <c r="U1492" s="13">
        <f t="shared" si="187"/>
        <v>41549.561041666668</v>
      </c>
      <c r="V1492">
        <f t="shared" si="188"/>
        <v>2013</v>
      </c>
      <c r="W1492" t="str">
        <f t="shared" si="189"/>
        <v>fiction</v>
      </c>
      <c r="X1492" t="str">
        <f t="shared" si="190"/>
        <v>UnderFunded</v>
      </c>
      <c r="Y1492" s="12" t="b">
        <f t="shared" si="191"/>
        <v>0</v>
      </c>
    </row>
    <row r="1493" spans="1:25" ht="43.2" hidden="1">
      <c r="A1493">
        <v>1491</v>
      </c>
      <c r="B1493" s="1" t="s">
        <v>1492</v>
      </c>
      <c r="C1493" s="1" t="s">
        <v>5601</v>
      </c>
      <c r="D1493" s="21" t="b" cm="1">
        <f t="array" ref="D1493">IF(OR(ISNUMBER(SEARCH({" COMEDY "," fun "," laugh ","hilarious"}," "&amp;B1493:C1493&amp;" "))),"Comedy",IF(OR(ISNUMBER(SEARCH({" sad "," thriller "," crime"," murder "," dark "," revenge "}," "&amp;B1493:C1493&amp;" "))),"thriller",IF(OR(ISNUMBER(SEARCH({" strange "," evil "," horror "," dark "," strange"}," "&amp;B1493:C1493&amp;" "))),"horror",IF(OR(ISNUMBER(SEARCH({" food "," kitchen "," yummy "," gourmet "," dining","bbq"}," "&amp;B1493:C1493&amp;" "))),"food"))))</f>
        <v>0</v>
      </c>
      <c r="E1493" s="3">
        <v>1200</v>
      </c>
      <c r="F1493" s="4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84"/>
        <v>8</v>
      </c>
      <c r="Q1493">
        <f t="shared" si="185"/>
        <v>100</v>
      </c>
      <c r="R1493" t="s">
        <v>8320</v>
      </c>
      <c r="S1493" t="s">
        <v>8322</v>
      </c>
      <c r="T1493" s="13">
        <f t="shared" si="186"/>
        <v>41991.713460648149</v>
      </c>
      <c r="U1493" s="13">
        <f t="shared" si="187"/>
        <v>42050.651388888888</v>
      </c>
      <c r="V1493">
        <f t="shared" si="188"/>
        <v>2014</v>
      </c>
      <c r="W1493" t="str">
        <f t="shared" si="189"/>
        <v>fiction</v>
      </c>
      <c r="X1493" t="str">
        <f t="shared" si="190"/>
        <v>UnderFunded</v>
      </c>
      <c r="Y1493" s="12" t="b">
        <f t="shared" si="191"/>
        <v>0</v>
      </c>
    </row>
    <row r="1494" spans="1:25" ht="57.6" hidden="1">
      <c r="A1494">
        <v>1492</v>
      </c>
      <c r="B1494" s="1" t="s">
        <v>1493</v>
      </c>
      <c r="C1494" s="1" t="s">
        <v>5602</v>
      </c>
      <c r="D1494" s="21" t="b" cm="1">
        <f t="array" ref="D1494">IF(OR(ISNUMBER(SEARCH({" COMEDY "," fun "," laugh ","hilarious"}," "&amp;B1494:C1494&amp;" "))),"Comedy",IF(OR(ISNUMBER(SEARCH({" sad "," thriller "," crime"," murder "," dark "," revenge "}," "&amp;B1494:C1494&amp;" "))),"thriller",IF(OR(ISNUMBER(SEARCH({" strange "," evil "," horror "," dark "," strange"}," "&amp;B1494:C1494&amp;" "))),"horror",IF(OR(ISNUMBER(SEARCH({" food "," kitchen "," yummy "," gourmet "," dining","bbq"}," "&amp;B1494:C1494&amp;" "))),"food"))))</f>
        <v>0</v>
      </c>
      <c r="E1494" s="3">
        <v>4000</v>
      </c>
      <c r="F1494" s="4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84"/>
        <v>1</v>
      </c>
      <c r="Q1494">
        <f t="shared" si="185"/>
        <v>15</v>
      </c>
      <c r="R1494" t="s">
        <v>8320</v>
      </c>
      <c r="S1494" t="s">
        <v>8322</v>
      </c>
      <c r="T1494" s="13">
        <f t="shared" si="186"/>
        <v>40682.884791666671</v>
      </c>
      <c r="U1494" s="13">
        <f t="shared" si="187"/>
        <v>40712.884791666671</v>
      </c>
      <c r="V1494">
        <f t="shared" si="188"/>
        <v>2011</v>
      </c>
      <c r="W1494" t="str">
        <f t="shared" si="189"/>
        <v>fiction</v>
      </c>
      <c r="X1494" t="str">
        <f t="shared" si="190"/>
        <v>UnderFunded</v>
      </c>
      <c r="Y1494" s="12" t="b">
        <f t="shared" si="191"/>
        <v>0</v>
      </c>
    </row>
    <row r="1495" spans="1:25" ht="28.8" hidden="1">
      <c r="A1495">
        <v>1493</v>
      </c>
      <c r="B1495" s="1" t="s">
        <v>1494</v>
      </c>
      <c r="C1495" s="1" t="s">
        <v>5603</v>
      </c>
      <c r="D1495" s="21" t="b" cm="1">
        <f t="array" ref="D1495">IF(OR(ISNUMBER(SEARCH({" COMEDY "," fun "," laugh ","hilarious"}," "&amp;B1495:C1495&amp;" "))),"Comedy",IF(OR(ISNUMBER(SEARCH({" sad "," thriller "," crime"," murder "," dark "," revenge "}," "&amp;B1495:C1495&amp;" "))),"thriller",IF(OR(ISNUMBER(SEARCH({" strange "," evil "," horror "," dark "," strange"}," "&amp;B1495:C1495&amp;" "))),"horror",IF(OR(ISNUMBER(SEARCH({" food "," kitchen "," yummy "," gourmet "," dining","bbq"}," "&amp;B1495:C1495&amp;" "))),"food"))))</f>
        <v>0</v>
      </c>
      <c r="E1495" s="3">
        <v>2400</v>
      </c>
      <c r="F1495" s="4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84"/>
        <v>0</v>
      </c>
      <c r="Q1495">
        <f t="shared" si="185"/>
        <v>0</v>
      </c>
      <c r="R1495" t="s">
        <v>8320</v>
      </c>
      <c r="S1495" t="s">
        <v>8322</v>
      </c>
      <c r="T1495" s="13">
        <f t="shared" si="186"/>
        <v>41411.866608796299</v>
      </c>
      <c r="U1495" s="13">
        <f t="shared" si="187"/>
        <v>41441.866608796299</v>
      </c>
      <c r="V1495">
        <f t="shared" si="188"/>
        <v>2013</v>
      </c>
      <c r="W1495" t="str">
        <f t="shared" si="189"/>
        <v>fiction</v>
      </c>
      <c r="X1495" t="str">
        <f t="shared" si="190"/>
        <v>UnderFunded</v>
      </c>
      <c r="Y1495" s="12" t="b">
        <f t="shared" si="191"/>
        <v>0</v>
      </c>
    </row>
    <row r="1496" spans="1:25" ht="43.2" hidden="1">
      <c r="A1496">
        <v>1494</v>
      </c>
      <c r="B1496" s="1" t="s">
        <v>1495</v>
      </c>
      <c r="C1496" s="1" t="s">
        <v>5604</v>
      </c>
      <c r="D1496" s="21" t="b" cm="1">
        <f t="array" ref="D1496">IF(OR(ISNUMBER(SEARCH({" COMEDY "," fun "," laugh ","hilarious"}," "&amp;B1496:C1496&amp;" "))),"Comedy",IF(OR(ISNUMBER(SEARCH({" sad "," thriller "," crime"," murder "," dark "," revenge "}," "&amp;B1496:C1496&amp;" "))),"thriller",IF(OR(ISNUMBER(SEARCH({" strange "," evil "," horror "," dark "," strange"}," "&amp;B1496:C1496&amp;" "))),"horror",IF(OR(ISNUMBER(SEARCH({" food "," kitchen "," yummy "," gourmet "," dining","bbq"}," "&amp;B1496:C1496&amp;" "))),"food"))))</f>
        <v>0</v>
      </c>
      <c r="E1496" s="3">
        <v>5000</v>
      </c>
      <c r="F1496" s="4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84"/>
        <v>9</v>
      </c>
      <c r="Q1496">
        <f t="shared" si="185"/>
        <v>40.450000000000003</v>
      </c>
      <c r="R1496" t="s">
        <v>8320</v>
      </c>
      <c r="S1496" t="s">
        <v>8322</v>
      </c>
      <c r="T1496" s="13">
        <f t="shared" si="186"/>
        <v>42067.722372685181</v>
      </c>
      <c r="U1496" s="13">
        <f t="shared" si="187"/>
        <v>42097.651388888888</v>
      </c>
      <c r="V1496">
        <f t="shared" si="188"/>
        <v>2015</v>
      </c>
      <c r="W1496" t="str">
        <f t="shared" si="189"/>
        <v>fiction</v>
      </c>
      <c r="X1496" t="str">
        <f t="shared" si="190"/>
        <v>UnderFunded</v>
      </c>
      <c r="Y1496" s="12" t="b">
        <f t="shared" si="191"/>
        <v>0</v>
      </c>
    </row>
    <row r="1497" spans="1:25" ht="28.8" hidden="1">
      <c r="A1497">
        <v>1495</v>
      </c>
      <c r="B1497" s="1" t="s">
        <v>1496</v>
      </c>
      <c r="C1497" s="1" t="s">
        <v>5605</v>
      </c>
      <c r="D1497" s="21" t="b" cm="1">
        <f t="array" ref="D1497">IF(OR(ISNUMBER(SEARCH({" COMEDY "," fun "," laugh ","hilarious"}," "&amp;B1497:C1497&amp;" "))),"Comedy",IF(OR(ISNUMBER(SEARCH({" sad "," thriller "," crime"," murder "," dark "," revenge "}," "&amp;B1497:C1497&amp;" "))),"thriller",IF(OR(ISNUMBER(SEARCH({" strange "," evil "," horror "," dark "," strange"}," "&amp;B1497:C1497&amp;" "))),"horror",IF(OR(ISNUMBER(SEARCH({" food "," kitchen "," yummy "," gourmet "," dining","bbq"}," "&amp;B1497:C1497&amp;" "))),"food"))))</f>
        <v>0</v>
      </c>
      <c r="E1497" s="3">
        <v>2000</v>
      </c>
      <c r="F1497" s="4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84"/>
        <v>0</v>
      </c>
      <c r="Q1497">
        <f t="shared" si="185"/>
        <v>0</v>
      </c>
      <c r="R1497" t="s">
        <v>8320</v>
      </c>
      <c r="S1497" t="s">
        <v>8322</v>
      </c>
      <c r="T1497" s="13">
        <f t="shared" si="186"/>
        <v>40752.789710648147</v>
      </c>
      <c r="U1497" s="13">
        <f t="shared" si="187"/>
        <v>40782.789710648147</v>
      </c>
      <c r="V1497">
        <f t="shared" si="188"/>
        <v>2011</v>
      </c>
      <c r="W1497" t="str">
        <f t="shared" si="189"/>
        <v>fiction</v>
      </c>
      <c r="X1497" t="str">
        <f t="shared" si="190"/>
        <v>UnderFunded</v>
      </c>
      <c r="Y1497" s="12" t="b">
        <f t="shared" si="191"/>
        <v>0</v>
      </c>
    </row>
    <row r="1498" spans="1:25" ht="43.2" hidden="1">
      <c r="A1498">
        <v>1496</v>
      </c>
      <c r="B1498" s="1" t="s">
        <v>1497</v>
      </c>
      <c r="C1498" s="1" t="s">
        <v>5606</v>
      </c>
      <c r="D1498" s="21" t="b" cm="1">
        <f t="array" ref="D1498">IF(OR(ISNUMBER(SEARCH({" COMEDY "," fun "," laugh ","hilarious"}," "&amp;B1498:C1498&amp;" "))),"Comedy",IF(OR(ISNUMBER(SEARCH({" sad "," thriller "," crime"," murder "," dark "," revenge "}," "&amp;B1498:C1498&amp;" "))),"thriller",IF(OR(ISNUMBER(SEARCH({" strange "," evil "," horror "," dark "," strange"}," "&amp;B1498:C1498&amp;" "))),"horror",IF(OR(ISNUMBER(SEARCH({" food "," kitchen "," yummy "," gourmet "," dining","bbq"}," "&amp;B1498:C1498&amp;" "))),"food"))))</f>
        <v>0</v>
      </c>
      <c r="E1498" s="3">
        <v>1500</v>
      </c>
      <c r="F1498" s="4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84"/>
        <v>0</v>
      </c>
      <c r="Q1498">
        <f t="shared" si="185"/>
        <v>0</v>
      </c>
      <c r="R1498" t="s">
        <v>8320</v>
      </c>
      <c r="S1498" t="s">
        <v>8322</v>
      </c>
      <c r="T1498" s="13">
        <f t="shared" si="186"/>
        <v>41838.475219907406</v>
      </c>
      <c r="U1498" s="13">
        <f t="shared" si="187"/>
        <v>41898.475219907406</v>
      </c>
      <c r="V1498">
        <f t="shared" si="188"/>
        <v>2014</v>
      </c>
      <c r="W1498" t="str">
        <f t="shared" si="189"/>
        <v>fiction</v>
      </c>
      <c r="X1498" t="str">
        <f t="shared" si="190"/>
        <v>UnderFunded</v>
      </c>
      <c r="Y1498" s="12" t="b">
        <f t="shared" si="191"/>
        <v>0</v>
      </c>
    </row>
    <row r="1499" spans="1:25" ht="43.2" hidden="1">
      <c r="A1499">
        <v>1497</v>
      </c>
      <c r="B1499" s="1" t="s">
        <v>1498</v>
      </c>
      <c r="C1499" s="1" t="s">
        <v>5607</v>
      </c>
      <c r="D1499" s="21" t="b" cm="1">
        <f t="array" ref="D1499">IF(OR(ISNUMBER(SEARCH({" COMEDY "," fun "," laugh ","hilarious"}," "&amp;B1499:C1499&amp;" "))),"Comedy",IF(OR(ISNUMBER(SEARCH({" sad "," thriller "," crime"," murder "," dark "," revenge "}," "&amp;B1499:C1499&amp;" "))),"thriller",IF(OR(ISNUMBER(SEARCH({" strange "," evil "," horror "," dark "," strange"}," "&amp;B1499:C1499&amp;" "))),"horror",IF(OR(ISNUMBER(SEARCH({" food "," kitchen "," yummy "," gourmet "," dining","bbq"}," "&amp;B1499:C1499&amp;" "))),"food"))))</f>
        <v>0</v>
      </c>
      <c r="E1499" s="3">
        <v>15000</v>
      </c>
      <c r="F1499" s="4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84"/>
        <v>0</v>
      </c>
      <c r="Q1499">
        <f t="shared" si="185"/>
        <v>1</v>
      </c>
      <c r="R1499" t="s">
        <v>8320</v>
      </c>
      <c r="S1499" t="s">
        <v>8322</v>
      </c>
      <c r="T1499" s="13">
        <f t="shared" si="186"/>
        <v>41444.64261574074</v>
      </c>
      <c r="U1499" s="13">
        <f t="shared" si="187"/>
        <v>41486.821527777778</v>
      </c>
      <c r="V1499">
        <f t="shared" si="188"/>
        <v>2013</v>
      </c>
      <c r="W1499" t="str">
        <f t="shared" si="189"/>
        <v>fiction</v>
      </c>
      <c r="X1499" t="str">
        <f t="shared" si="190"/>
        <v>UnderFunded</v>
      </c>
      <c r="Y1499" s="12" t="b">
        <f t="shared" si="191"/>
        <v>0</v>
      </c>
    </row>
    <row r="1500" spans="1:25" ht="43.2" hidden="1">
      <c r="A1500">
        <v>1498</v>
      </c>
      <c r="B1500" s="1" t="s">
        <v>1499</v>
      </c>
      <c r="C1500" s="1" t="s">
        <v>5608</v>
      </c>
      <c r="D1500" s="21" t="b" cm="1">
        <f t="array" ref="D1500">IF(OR(ISNUMBER(SEARCH({" COMEDY "," fun "," laugh ","hilarious"}," "&amp;B1500:C1500&amp;" "))),"Comedy",IF(OR(ISNUMBER(SEARCH({" sad "," thriller "," crime"," murder "," dark "," revenge "}," "&amp;B1500:C1500&amp;" "))),"thriller",IF(OR(ISNUMBER(SEARCH({" strange "," evil "," horror "," dark "," strange"}," "&amp;B1500:C1500&amp;" "))),"horror",IF(OR(ISNUMBER(SEARCH({" food "," kitchen "," yummy "," gourmet "," dining","bbq"}," "&amp;B1500:C1500&amp;" "))),"food"))))</f>
        <v>0</v>
      </c>
      <c r="E1500" s="3">
        <v>3000</v>
      </c>
      <c r="F1500" s="4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84"/>
        <v>2</v>
      </c>
      <c r="Q1500">
        <f t="shared" si="185"/>
        <v>19</v>
      </c>
      <c r="R1500" t="s">
        <v>8320</v>
      </c>
      <c r="S1500" t="s">
        <v>8322</v>
      </c>
      <c r="T1500" s="13">
        <f t="shared" si="186"/>
        <v>41840.983541666668</v>
      </c>
      <c r="U1500" s="13">
        <f t="shared" si="187"/>
        <v>41885.983541666668</v>
      </c>
      <c r="V1500">
        <f t="shared" si="188"/>
        <v>2014</v>
      </c>
      <c r="W1500" t="str">
        <f t="shared" si="189"/>
        <v>fiction</v>
      </c>
      <c r="X1500" t="str">
        <f t="shared" si="190"/>
        <v>UnderFunded</v>
      </c>
      <c r="Y1500" s="12" t="b">
        <f t="shared" si="191"/>
        <v>0</v>
      </c>
    </row>
    <row r="1501" spans="1:25" ht="43.2" hidden="1">
      <c r="A1501">
        <v>1499</v>
      </c>
      <c r="B1501" s="1" t="s">
        <v>1500</v>
      </c>
      <c r="C1501" s="1" t="s">
        <v>5609</v>
      </c>
      <c r="D1501" s="21" t="b" cm="1">
        <f t="array" ref="D1501">IF(OR(ISNUMBER(SEARCH({" COMEDY "," fun "," laugh ","hilarious"}," "&amp;B1501:C1501&amp;" "))),"Comedy",IF(OR(ISNUMBER(SEARCH({" sad "," thriller "," crime"," murder "," dark "," revenge "}," "&amp;B1501:C1501&amp;" "))),"thriller",IF(OR(ISNUMBER(SEARCH({" strange "," evil "," horror "," dark "," strange"}," "&amp;B1501:C1501&amp;" "))),"horror",IF(OR(ISNUMBER(SEARCH({" food "," kitchen "," yummy "," gourmet "," dining","bbq"}," "&amp;B1501:C1501&amp;" "))),"food"))))</f>
        <v>0</v>
      </c>
      <c r="E1501" s="3">
        <v>2000</v>
      </c>
      <c r="F1501" s="4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84"/>
        <v>0</v>
      </c>
      <c r="Q1501">
        <f t="shared" si="185"/>
        <v>5</v>
      </c>
      <c r="R1501" t="s">
        <v>8320</v>
      </c>
      <c r="S1501" t="s">
        <v>8322</v>
      </c>
      <c r="T1501" s="13">
        <f t="shared" si="186"/>
        <v>42527.007326388892</v>
      </c>
      <c r="U1501" s="13">
        <f t="shared" si="187"/>
        <v>42587.007326388892</v>
      </c>
      <c r="V1501">
        <f t="shared" si="188"/>
        <v>2016</v>
      </c>
      <c r="W1501" t="str">
        <f t="shared" si="189"/>
        <v>fiction</v>
      </c>
      <c r="X1501" t="str">
        <f t="shared" si="190"/>
        <v>UnderFunded</v>
      </c>
      <c r="Y1501" s="12" t="b">
        <f t="shared" si="191"/>
        <v>0</v>
      </c>
    </row>
    <row r="1502" spans="1:25" ht="43.2" hidden="1">
      <c r="A1502">
        <v>1500</v>
      </c>
      <c r="B1502" s="1" t="s">
        <v>1501</v>
      </c>
      <c r="C1502" s="1" t="s">
        <v>5610</v>
      </c>
      <c r="D1502" s="21" t="b" cm="1">
        <f t="array" ref="D1502">IF(OR(ISNUMBER(SEARCH({" COMEDY "," fun "," laugh ","hilarious"}," "&amp;B1502:C1502&amp;" "))),"Comedy",IF(OR(ISNUMBER(SEARCH({" sad "," thriller "," crime"," murder "," dark "," revenge "}," "&amp;B1502:C1502&amp;" "))),"thriller",IF(OR(ISNUMBER(SEARCH({" strange "," evil "," horror "," dark "," strange"}," "&amp;B1502:C1502&amp;" "))),"horror",IF(OR(ISNUMBER(SEARCH({" food "," kitchen "," yummy "," gourmet "," dining","bbq"}," "&amp;B1502:C1502&amp;" "))),"food"))))</f>
        <v>0</v>
      </c>
      <c r="E1502" s="3">
        <v>2800</v>
      </c>
      <c r="F1502" s="4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84"/>
        <v>25</v>
      </c>
      <c r="Q1502">
        <f t="shared" si="185"/>
        <v>46.73</v>
      </c>
      <c r="R1502" t="s">
        <v>8320</v>
      </c>
      <c r="S1502" t="s">
        <v>8322</v>
      </c>
      <c r="T1502" s="13">
        <f t="shared" si="186"/>
        <v>41365.904594907406</v>
      </c>
      <c r="U1502" s="13">
        <f t="shared" si="187"/>
        <v>41395.904594907406</v>
      </c>
      <c r="V1502">
        <f t="shared" si="188"/>
        <v>2013</v>
      </c>
      <c r="W1502" t="str">
        <f t="shared" si="189"/>
        <v>fiction</v>
      </c>
      <c r="X1502" t="str">
        <f t="shared" si="190"/>
        <v>UnderFunded</v>
      </c>
      <c r="Y1502" s="12" t="b">
        <f t="shared" si="191"/>
        <v>0</v>
      </c>
    </row>
    <row r="1503" spans="1:25" ht="28.8" hidden="1">
      <c r="A1503">
        <v>1501</v>
      </c>
      <c r="B1503" s="1" t="s">
        <v>1502</v>
      </c>
      <c r="C1503" s="1" t="s">
        <v>5611</v>
      </c>
      <c r="D1503" s="21" t="b" cm="1">
        <f t="array" ref="D1503">IF(OR(ISNUMBER(SEARCH({" COMEDY "," fun "," laugh ","hilarious"}," "&amp;B1503:C1503&amp;" "))),"Comedy",IF(OR(ISNUMBER(SEARCH({" sad "," thriller "," crime"," murder "," dark "," revenge "}," "&amp;B1503:C1503&amp;" "))),"thriller",IF(OR(ISNUMBER(SEARCH({" strange "," evil "," horror "," dark "," strange"}," "&amp;B1503:C1503&amp;" "))),"horror",IF(OR(ISNUMBER(SEARCH({" food "," kitchen "," yummy "," gourmet "," dining","bbq"}," "&amp;B1503:C1503&amp;" "))),"food"))))</f>
        <v>0</v>
      </c>
      <c r="E1503" s="3">
        <v>52000</v>
      </c>
      <c r="F1503" s="4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84"/>
        <v>166</v>
      </c>
      <c r="Q1503">
        <f t="shared" si="185"/>
        <v>97.73</v>
      </c>
      <c r="R1503" t="s">
        <v>8336</v>
      </c>
      <c r="S1503" t="s">
        <v>8337</v>
      </c>
      <c r="T1503" s="13">
        <f t="shared" si="186"/>
        <v>42163.583599537036</v>
      </c>
      <c r="U1503" s="13">
        <f t="shared" si="187"/>
        <v>42193.583599537036</v>
      </c>
      <c r="V1503">
        <f t="shared" si="188"/>
        <v>2015</v>
      </c>
      <c r="W1503" t="str">
        <f t="shared" si="189"/>
        <v>photobooks</v>
      </c>
      <c r="X1503" t="str">
        <f t="shared" si="190"/>
        <v>ExceededGoal</v>
      </c>
      <c r="Y1503" s="12" t="b">
        <f t="shared" si="191"/>
        <v>0</v>
      </c>
    </row>
    <row r="1504" spans="1:25" ht="43.2" hidden="1">
      <c r="A1504">
        <v>1502</v>
      </c>
      <c r="B1504" s="1" t="s">
        <v>1503</v>
      </c>
      <c r="C1504" s="1" t="s">
        <v>5612</v>
      </c>
      <c r="D1504" s="21" t="b" cm="1">
        <f t="array" ref="D1504">IF(OR(ISNUMBER(SEARCH({" COMEDY "," fun "," laugh ","hilarious"}," "&amp;B1504:C1504&amp;" "))),"Comedy",IF(OR(ISNUMBER(SEARCH({" sad "," thriller "," crime"," murder "," dark "," revenge "}," "&amp;B1504:C1504&amp;" "))),"thriller",IF(OR(ISNUMBER(SEARCH({" strange "," evil "," horror "," dark "," strange"}," "&amp;B1504:C1504&amp;" "))),"horror",IF(OR(ISNUMBER(SEARCH({" food "," kitchen "," yummy "," gourmet "," dining","bbq"}," "&amp;B1504:C1504&amp;" "))),"food"))))</f>
        <v>0</v>
      </c>
      <c r="E1504" s="3">
        <v>22000</v>
      </c>
      <c r="F1504" s="4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84"/>
        <v>101</v>
      </c>
      <c r="Q1504">
        <f t="shared" si="185"/>
        <v>67.84</v>
      </c>
      <c r="R1504" t="s">
        <v>8336</v>
      </c>
      <c r="S1504" t="s">
        <v>8337</v>
      </c>
      <c r="T1504" s="13">
        <f t="shared" si="186"/>
        <v>42426.542592592596</v>
      </c>
      <c r="U1504" s="13">
        <f t="shared" si="187"/>
        <v>42454.916666666672</v>
      </c>
      <c r="V1504">
        <f t="shared" si="188"/>
        <v>2016</v>
      </c>
      <c r="W1504" t="str">
        <f t="shared" si="189"/>
        <v>photobooks</v>
      </c>
      <c r="X1504" t="str">
        <f t="shared" si="190"/>
        <v>ExceededGoal</v>
      </c>
      <c r="Y1504" s="12" t="b">
        <f t="shared" si="191"/>
        <v>0</v>
      </c>
    </row>
    <row r="1505" spans="1:25" ht="43.2" hidden="1">
      <c r="A1505">
        <v>1503</v>
      </c>
      <c r="B1505" s="1" t="s">
        <v>1504</v>
      </c>
      <c r="C1505" s="1" t="s">
        <v>5613</v>
      </c>
      <c r="D1505" s="21" t="b" cm="1">
        <f t="array" ref="D1505">IF(OR(ISNUMBER(SEARCH({" COMEDY "," fun "," laugh ","hilarious"}," "&amp;B1505:C1505&amp;" "))),"Comedy",IF(OR(ISNUMBER(SEARCH({" sad "," thriller "," crime"," murder "," dark "," revenge "}," "&amp;B1505:C1505&amp;" "))),"thriller",IF(OR(ISNUMBER(SEARCH({" strange "," evil "," horror "," dark "," strange"}," "&amp;B1505:C1505&amp;" "))),"horror",IF(OR(ISNUMBER(SEARCH({" food "," kitchen "," yummy "," gourmet "," dining","bbq"}," "&amp;B1505:C1505&amp;" "))),"food"))))</f>
        <v>0</v>
      </c>
      <c r="E1505" s="3">
        <v>3750</v>
      </c>
      <c r="F1505" s="4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84"/>
        <v>108</v>
      </c>
      <c r="Q1505">
        <f t="shared" si="185"/>
        <v>56.98</v>
      </c>
      <c r="R1505" t="s">
        <v>8336</v>
      </c>
      <c r="S1505" t="s">
        <v>8337</v>
      </c>
      <c r="T1505" s="13">
        <f t="shared" si="186"/>
        <v>42606.347233796296</v>
      </c>
      <c r="U1505" s="13">
        <f t="shared" si="187"/>
        <v>42666.347233796296</v>
      </c>
      <c r="V1505">
        <f t="shared" si="188"/>
        <v>2016</v>
      </c>
      <c r="W1505" t="str">
        <f t="shared" si="189"/>
        <v>photobooks</v>
      </c>
      <c r="X1505" t="str">
        <f t="shared" si="190"/>
        <v>ExceededGoal</v>
      </c>
      <c r="Y1505" s="12" t="b">
        <f t="shared" si="191"/>
        <v>0</v>
      </c>
    </row>
    <row r="1506" spans="1:25" ht="43.2" hidden="1">
      <c r="A1506">
        <v>1504</v>
      </c>
      <c r="B1506" s="1" t="s">
        <v>1505</v>
      </c>
      <c r="C1506" s="1" t="s">
        <v>5614</v>
      </c>
      <c r="D1506" s="21" t="b" cm="1">
        <f t="array" ref="D1506">IF(OR(ISNUMBER(SEARCH({" COMEDY "," fun "," laugh ","hilarious"}," "&amp;B1506:C1506&amp;" "))),"Comedy",IF(OR(ISNUMBER(SEARCH({" sad "," thriller "," crime"," murder "," dark "," revenge "}," "&amp;B1506:C1506&amp;" "))),"thriller",IF(OR(ISNUMBER(SEARCH({" strange "," evil "," horror "," dark "," strange"}," "&amp;B1506:C1506&amp;" "))),"horror",IF(OR(ISNUMBER(SEARCH({" food "," kitchen "," yummy "," gourmet "," dining","bbq"}," "&amp;B1506:C1506&amp;" "))),"food"))))</f>
        <v>0</v>
      </c>
      <c r="E1506" s="3">
        <v>6500</v>
      </c>
      <c r="F1506" s="4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84"/>
        <v>278</v>
      </c>
      <c r="Q1506">
        <f t="shared" si="185"/>
        <v>67.16</v>
      </c>
      <c r="R1506" t="s">
        <v>8336</v>
      </c>
      <c r="S1506" t="s">
        <v>8337</v>
      </c>
      <c r="T1506" s="13">
        <f t="shared" si="186"/>
        <v>41772.657685185186</v>
      </c>
      <c r="U1506" s="13">
        <f t="shared" si="187"/>
        <v>41800.356249999997</v>
      </c>
      <c r="V1506">
        <f t="shared" si="188"/>
        <v>2014</v>
      </c>
      <c r="W1506" t="str">
        <f t="shared" si="189"/>
        <v>photobooks</v>
      </c>
      <c r="X1506" t="str">
        <f t="shared" si="190"/>
        <v>ExceededGoal</v>
      </c>
      <c r="Y1506" s="12" t="b">
        <f t="shared" si="191"/>
        <v>0</v>
      </c>
    </row>
    <row r="1507" spans="1:25" ht="57.6" hidden="1">
      <c r="A1507">
        <v>1505</v>
      </c>
      <c r="B1507" s="1" t="s">
        <v>1506</v>
      </c>
      <c r="C1507" s="1" t="s">
        <v>5615</v>
      </c>
      <c r="D1507" s="21" t="b" cm="1">
        <f t="array" ref="D1507">IF(OR(ISNUMBER(SEARCH({" COMEDY "," fun "," laugh ","hilarious"}," "&amp;B1507:C1507&amp;" "))),"Comedy",IF(OR(ISNUMBER(SEARCH({" sad "," thriller "," crime"," murder "," dark "," revenge "}," "&amp;B1507:C1507&amp;" "))),"thriller",IF(OR(ISNUMBER(SEARCH({" strange "," evil "," horror "," dark "," strange"}," "&amp;B1507:C1507&amp;" "))),"horror",IF(OR(ISNUMBER(SEARCH({" food "," kitchen "," yummy "," gourmet "," dining","bbq"}," "&amp;B1507:C1507&amp;" "))),"food"))))</f>
        <v>0</v>
      </c>
      <c r="E1507" s="3">
        <v>16000</v>
      </c>
      <c r="F1507" s="4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84"/>
        <v>104</v>
      </c>
      <c r="Q1507">
        <f t="shared" si="185"/>
        <v>48.04</v>
      </c>
      <c r="R1507" t="s">
        <v>8336</v>
      </c>
      <c r="S1507" t="s">
        <v>8337</v>
      </c>
      <c r="T1507" s="13">
        <f t="shared" si="186"/>
        <v>42414.44332175926</v>
      </c>
      <c r="U1507" s="13">
        <f t="shared" si="187"/>
        <v>42451.834027777775</v>
      </c>
      <c r="V1507">
        <f t="shared" si="188"/>
        <v>2016</v>
      </c>
      <c r="W1507" t="str">
        <f t="shared" si="189"/>
        <v>photobooks</v>
      </c>
      <c r="X1507" t="str">
        <f t="shared" si="190"/>
        <v>ExceededGoal</v>
      </c>
      <c r="Y1507" s="12" t="b">
        <f t="shared" si="191"/>
        <v>0</v>
      </c>
    </row>
    <row r="1508" spans="1:25" ht="43.2" hidden="1">
      <c r="A1508">
        <v>1506</v>
      </c>
      <c r="B1508" s="1" t="s">
        <v>1507</v>
      </c>
      <c r="C1508" s="1" t="s">
        <v>5616</v>
      </c>
      <c r="D1508" s="21" t="b" cm="1">
        <f t="array" ref="D1508">IF(OR(ISNUMBER(SEARCH({" COMEDY "," fun "," laugh ","hilarious"}," "&amp;B1508:C1508&amp;" "))),"Comedy",IF(OR(ISNUMBER(SEARCH({" sad "," thriller "," crime"," murder "," dark "," revenge "}," "&amp;B1508:C1508&amp;" "))),"thriller",IF(OR(ISNUMBER(SEARCH({" strange "," evil "," horror "," dark "," strange"}," "&amp;B1508:C1508&amp;" "))),"horror",IF(OR(ISNUMBER(SEARCH({" food "," kitchen "," yummy "," gourmet "," dining","bbq"}," "&amp;B1508:C1508&amp;" "))),"food"))))</f>
        <v>0</v>
      </c>
      <c r="E1508" s="3">
        <v>1500</v>
      </c>
      <c r="F1508" s="4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84"/>
        <v>111</v>
      </c>
      <c r="Q1508">
        <f t="shared" si="185"/>
        <v>38.86</v>
      </c>
      <c r="R1508" t="s">
        <v>8336</v>
      </c>
      <c r="S1508" t="s">
        <v>8337</v>
      </c>
      <c r="T1508" s="13">
        <f t="shared" si="186"/>
        <v>41814.785925925928</v>
      </c>
      <c r="U1508" s="13">
        <f t="shared" si="187"/>
        <v>41844.785925925928</v>
      </c>
      <c r="V1508">
        <f t="shared" si="188"/>
        <v>2014</v>
      </c>
      <c r="W1508" t="str">
        <f t="shared" si="189"/>
        <v>photobooks</v>
      </c>
      <c r="X1508" t="str">
        <f t="shared" si="190"/>
        <v>ExceededGoal</v>
      </c>
      <c r="Y1508" s="12" t="b">
        <f t="shared" si="191"/>
        <v>0</v>
      </c>
    </row>
    <row r="1509" spans="1:25" ht="57.6" hidden="1">
      <c r="A1509">
        <v>1507</v>
      </c>
      <c r="B1509" s="1" t="s">
        <v>1508</v>
      </c>
      <c r="C1509" s="1" t="s">
        <v>5617</v>
      </c>
      <c r="D1509" s="21" t="b" cm="1">
        <f t="array" ref="D1509">IF(OR(ISNUMBER(SEARCH({" COMEDY "," fun "," laugh ","hilarious"}," "&amp;B1509:C1509&amp;" "))),"Comedy",IF(OR(ISNUMBER(SEARCH({" sad "," thriller "," crime"," murder "," dark "," revenge "}," "&amp;B1509:C1509&amp;" "))),"thriller",IF(OR(ISNUMBER(SEARCH({" strange "," evil "," horror "," dark "," strange"}," "&amp;B1509:C1509&amp;" "))),"horror",IF(OR(ISNUMBER(SEARCH({" food "," kitchen "," yummy "," gourmet "," dining","bbq"}," "&amp;B1509:C1509&amp;" "))),"food"))))</f>
        <v>0</v>
      </c>
      <c r="E1509" s="3">
        <v>1200</v>
      </c>
      <c r="F1509" s="4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84"/>
        <v>215</v>
      </c>
      <c r="Q1509">
        <f t="shared" si="185"/>
        <v>78.180000000000007</v>
      </c>
      <c r="R1509" t="s">
        <v>8336</v>
      </c>
      <c r="S1509" t="s">
        <v>8337</v>
      </c>
      <c r="T1509" s="13">
        <f t="shared" si="186"/>
        <v>40254.450335648151</v>
      </c>
      <c r="U1509" s="13">
        <f t="shared" si="187"/>
        <v>40313.340277777781</v>
      </c>
      <c r="V1509">
        <f t="shared" si="188"/>
        <v>2010</v>
      </c>
      <c r="W1509" t="str">
        <f t="shared" si="189"/>
        <v>photobooks</v>
      </c>
      <c r="X1509" t="str">
        <f t="shared" si="190"/>
        <v>ExceededGoal</v>
      </c>
      <c r="Y1509" s="12" t="b">
        <f t="shared" si="191"/>
        <v>0</v>
      </c>
    </row>
    <row r="1510" spans="1:25" ht="43.2" hidden="1">
      <c r="A1510">
        <v>1508</v>
      </c>
      <c r="B1510" s="1" t="s">
        <v>1509</v>
      </c>
      <c r="C1510" s="1" t="s">
        <v>5618</v>
      </c>
      <c r="D1510" s="21" t="b" cm="1">
        <f t="array" ref="D1510">IF(OR(ISNUMBER(SEARCH({" COMEDY "," fun "," laugh ","hilarious"}," "&amp;B1510:C1510&amp;" "))),"Comedy",IF(OR(ISNUMBER(SEARCH({" sad "," thriller "," crime"," murder "," dark "," revenge "}," "&amp;B1510:C1510&amp;" "))),"thriller",IF(OR(ISNUMBER(SEARCH({" strange "," evil "," horror "," dark "," strange"}," "&amp;B1510:C1510&amp;" "))),"horror",IF(OR(ISNUMBER(SEARCH({" food "," kitchen "," yummy "," gourmet "," dining","bbq"}," "&amp;B1510:C1510&amp;" "))),"food"))))</f>
        <v>0</v>
      </c>
      <c r="E1510" s="3">
        <v>18500</v>
      </c>
      <c r="F1510" s="4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84"/>
        <v>111</v>
      </c>
      <c r="Q1510">
        <f t="shared" si="185"/>
        <v>97.11</v>
      </c>
      <c r="R1510" t="s">
        <v>8336</v>
      </c>
      <c r="S1510" t="s">
        <v>8337</v>
      </c>
      <c r="T1510" s="13">
        <f t="shared" si="186"/>
        <v>41786.614363425928</v>
      </c>
      <c r="U1510" s="13">
        <f t="shared" si="187"/>
        <v>41817.614363425928</v>
      </c>
      <c r="V1510">
        <f t="shared" si="188"/>
        <v>2014</v>
      </c>
      <c r="W1510" t="str">
        <f t="shared" si="189"/>
        <v>photobooks</v>
      </c>
      <c r="X1510" t="str">
        <f t="shared" si="190"/>
        <v>ExceededGoal</v>
      </c>
      <c r="Y1510" s="12" t="b">
        <f t="shared" si="191"/>
        <v>0</v>
      </c>
    </row>
    <row r="1511" spans="1:25" ht="43.2" hidden="1">
      <c r="A1511">
        <v>1509</v>
      </c>
      <c r="B1511" s="1" t="s">
        <v>1510</v>
      </c>
      <c r="C1511" s="1" t="s">
        <v>5619</v>
      </c>
      <c r="D1511" s="21" t="b" cm="1">
        <f t="array" ref="D1511">IF(OR(ISNUMBER(SEARCH({" COMEDY "," fun "," laugh ","hilarious"}," "&amp;B1511:C1511&amp;" "))),"Comedy",IF(OR(ISNUMBER(SEARCH({" sad "," thriller "," crime"," murder "," dark "," revenge "}," "&amp;B1511:C1511&amp;" "))),"thriller",IF(OR(ISNUMBER(SEARCH({" strange "," evil "," horror "," dark "," strange"}," "&amp;B1511:C1511&amp;" "))),"horror",IF(OR(ISNUMBER(SEARCH({" food "," kitchen "," yummy "," gourmet "," dining","bbq"}," "&amp;B1511:C1511&amp;" "))),"food"))))</f>
        <v>0</v>
      </c>
      <c r="E1511" s="3">
        <v>17500</v>
      </c>
      <c r="F1511" s="4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84"/>
        <v>124</v>
      </c>
      <c r="Q1511">
        <f t="shared" si="185"/>
        <v>110.39</v>
      </c>
      <c r="R1511" t="s">
        <v>8336</v>
      </c>
      <c r="S1511" t="s">
        <v>8337</v>
      </c>
      <c r="T1511" s="13">
        <f t="shared" si="186"/>
        <v>42751.533391203702</v>
      </c>
      <c r="U1511" s="13">
        <f t="shared" si="187"/>
        <v>42780.957638888889</v>
      </c>
      <c r="V1511">
        <f t="shared" si="188"/>
        <v>2017</v>
      </c>
      <c r="W1511" t="str">
        <f t="shared" si="189"/>
        <v>photobooks</v>
      </c>
      <c r="X1511" t="str">
        <f t="shared" si="190"/>
        <v>ExceededGoal</v>
      </c>
      <c r="Y1511" s="12" t="b">
        <f t="shared" si="191"/>
        <v>0</v>
      </c>
    </row>
    <row r="1512" spans="1:25" ht="43.2" hidden="1">
      <c r="A1512">
        <v>1510</v>
      </c>
      <c r="B1512" s="1" t="s">
        <v>1511</v>
      </c>
      <c r="C1512" s="1" t="s">
        <v>5620</v>
      </c>
      <c r="D1512" s="21" t="b" cm="1">
        <f t="array" ref="D1512">IF(OR(ISNUMBER(SEARCH({" COMEDY "," fun "," laugh ","hilarious"}," "&amp;B1512:C1512&amp;" "))),"Comedy",IF(OR(ISNUMBER(SEARCH({" sad "," thriller "," crime"," murder "," dark "," revenge "}," "&amp;B1512:C1512&amp;" "))),"thriller",IF(OR(ISNUMBER(SEARCH({" strange "," evil "," horror "," dark "," strange"}," "&amp;B1512:C1512&amp;" "))),"horror",IF(OR(ISNUMBER(SEARCH({" food "," kitchen "," yummy "," gourmet "," dining","bbq"}," "&amp;B1512:C1512&amp;" "))),"food"))))</f>
        <v>0</v>
      </c>
      <c r="E1512" s="3">
        <v>16000</v>
      </c>
      <c r="F1512" s="4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84"/>
        <v>101</v>
      </c>
      <c r="Q1512">
        <f t="shared" si="185"/>
        <v>39.92</v>
      </c>
      <c r="R1512" t="s">
        <v>8336</v>
      </c>
      <c r="S1512" t="s">
        <v>8337</v>
      </c>
      <c r="T1512" s="13">
        <f t="shared" si="186"/>
        <v>41809.385162037033</v>
      </c>
      <c r="U1512" s="13">
        <f t="shared" si="187"/>
        <v>41839.385162037033</v>
      </c>
      <c r="V1512">
        <f t="shared" si="188"/>
        <v>2014</v>
      </c>
      <c r="W1512" t="str">
        <f t="shared" si="189"/>
        <v>photobooks</v>
      </c>
      <c r="X1512" t="str">
        <f t="shared" si="190"/>
        <v>ExceededGoal</v>
      </c>
      <c r="Y1512" s="12" t="b">
        <f t="shared" si="191"/>
        <v>0</v>
      </c>
    </row>
    <row r="1513" spans="1:25" ht="57.6" hidden="1">
      <c r="A1513">
        <v>1511</v>
      </c>
      <c r="B1513" s="1" t="s">
        <v>1512</v>
      </c>
      <c r="C1513" s="1" t="s">
        <v>5621</v>
      </c>
      <c r="D1513" s="21" t="b" cm="1">
        <f t="array" ref="D1513">IF(OR(ISNUMBER(SEARCH({" COMEDY "," fun "," laugh ","hilarious"}," "&amp;B1513:C1513&amp;" "))),"Comedy",IF(OR(ISNUMBER(SEARCH({" sad "," thriller "," crime"," murder "," dark "," revenge "}," "&amp;B1513:C1513&amp;" "))),"thriller",IF(OR(ISNUMBER(SEARCH({" strange "," evil "," horror "," dark "," strange"}," "&amp;B1513:C1513&amp;" "))),"horror",IF(OR(ISNUMBER(SEARCH({" food "," kitchen "," yummy "," gourmet "," dining","bbq"}," "&amp;B1513:C1513&amp;" "))),"food"))))</f>
        <v>0</v>
      </c>
      <c r="E1513" s="3">
        <v>14000</v>
      </c>
      <c r="F1513" s="4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84"/>
        <v>112</v>
      </c>
      <c r="Q1513">
        <f t="shared" si="185"/>
        <v>75.98</v>
      </c>
      <c r="R1513" t="s">
        <v>8336</v>
      </c>
      <c r="S1513" t="s">
        <v>8337</v>
      </c>
      <c r="T1513" s="13">
        <f t="shared" si="186"/>
        <v>42296.583379629628</v>
      </c>
      <c r="U1513" s="13">
        <f t="shared" si="187"/>
        <v>42326.625046296293</v>
      </c>
      <c r="V1513">
        <f t="shared" si="188"/>
        <v>2015</v>
      </c>
      <c r="W1513" t="str">
        <f t="shared" si="189"/>
        <v>photobooks</v>
      </c>
      <c r="X1513" t="str">
        <f t="shared" si="190"/>
        <v>ExceededGoal</v>
      </c>
      <c r="Y1513" s="12" t="b">
        <f t="shared" si="191"/>
        <v>0</v>
      </c>
    </row>
    <row r="1514" spans="1:25" ht="43.2" hidden="1">
      <c r="A1514">
        <v>1512</v>
      </c>
      <c r="B1514" s="1" t="s">
        <v>1513</v>
      </c>
      <c r="C1514" s="1" t="s">
        <v>5622</v>
      </c>
      <c r="D1514" s="21" t="b" cm="1">
        <f t="array" ref="D1514">IF(OR(ISNUMBER(SEARCH({" COMEDY "," fun "," laugh ","hilarious"}," "&amp;B1514:C1514&amp;" "))),"Comedy",IF(OR(ISNUMBER(SEARCH({" sad "," thriller "," crime"," murder "," dark "," revenge "}," "&amp;B1514:C1514&amp;" "))),"thriller",IF(OR(ISNUMBER(SEARCH({" strange "," evil "," horror "," dark "," strange"}," "&amp;B1514:C1514&amp;" "))),"horror",IF(OR(ISNUMBER(SEARCH({" food "," kitchen "," yummy "," gourmet "," dining","bbq"}," "&amp;B1514:C1514&amp;" "))),"food"))))</f>
        <v>0</v>
      </c>
      <c r="E1514" s="3">
        <v>3500</v>
      </c>
      <c r="F1514" s="4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84"/>
        <v>559</v>
      </c>
      <c r="Q1514">
        <f t="shared" si="185"/>
        <v>58.38</v>
      </c>
      <c r="R1514" t="s">
        <v>8336</v>
      </c>
      <c r="S1514" t="s">
        <v>8337</v>
      </c>
      <c r="T1514" s="13">
        <f t="shared" si="186"/>
        <v>42741.684479166666</v>
      </c>
      <c r="U1514" s="13">
        <f t="shared" si="187"/>
        <v>42771.684479166666</v>
      </c>
      <c r="V1514">
        <f t="shared" si="188"/>
        <v>2017</v>
      </c>
      <c r="W1514" t="str">
        <f t="shared" si="189"/>
        <v>photobooks</v>
      </c>
      <c r="X1514" t="str">
        <f t="shared" si="190"/>
        <v>ExceededGoal</v>
      </c>
      <c r="Y1514" s="12" t="b">
        <f t="shared" si="191"/>
        <v>0</v>
      </c>
    </row>
    <row r="1515" spans="1:25" ht="43.2" hidden="1">
      <c r="A1515">
        <v>1513</v>
      </c>
      <c r="B1515" s="1" t="s">
        <v>1514</v>
      </c>
      <c r="C1515" s="1" t="s">
        <v>5623</v>
      </c>
      <c r="D1515" s="21" t="b" cm="1">
        <f t="array" ref="D1515">IF(OR(ISNUMBER(SEARCH({" COMEDY "," fun "," laugh ","hilarious"}," "&amp;B1515:C1515&amp;" "))),"Comedy",IF(OR(ISNUMBER(SEARCH({" sad "," thriller "," crime"," murder "," dark "," revenge "}," "&amp;B1515:C1515&amp;" "))),"thriller",IF(OR(ISNUMBER(SEARCH({" strange "," evil "," horror "," dark "," strange"}," "&amp;B1515:C1515&amp;" "))),"horror",IF(OR(ISNUMBER(SEARCH({" food "," kitchen "," yummy "," gourmet "," dining","bbq"}," "&amp;B1515:C1515&amp;" "))),"food"))))</f>
        <v>0</v>
      </c>
      <c r="E1515" s="3">
        <v>8000</v>
      </c>
      <c r="F1515" s="4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84"/>
        <v>150</v>
      </c>
      <c r="Q1515">
        <f t="shared" si="185"/>
        <v>55.82</v>
      </c>
      <c r="R1515" t="s">
        <v>8336</v>
      </c>
      <c r="S1515" t="s">
        <v>8337</v>
      </c>
      <c r="T1515" s="13">
        <f t="shared" si="186"/>
        <v>41806.637337962966</v>
      </c>
      <c r="U1515" s="13">
        <f t="shared" si="187"/>
        <v>41836.637337962966</v>
      </c>
      <c r="V1515">
        <f t="shared" si="188"/>
        <v>2014</v>
      </c>
      <c r="W1515" t="str">
        <f t="shared" si="189"/>
        <v>photobooks</v>
      </c>
      <c r="X1515" t="str">
        <f t="shared" si="190"/>
        <v>ExceededGoal</v>
      </c>
      <c r="Y1515" s="12" t="b">
        <f t="shared" si="191"/>
        <v>0</v>
      </c>
    </row>
    <row r="1516" spans="1:25" ht="43.2" hidden="1">
      <c r="A1516">
        <v>1514</v>
      </c>
      <c r="B1516" s="1" t="s">
        <v>1515</v>
      </c>
      <c r="C1516" s="1" t="s">
        <v>5624</v>
      </c>
      <c r="D1516" s="21" t="b" cm="1">
        <f t="array" ref="D1516">IF(OR(ISNUMBER(SEARCH({" COMEDY "," fun "," laugh ","hilarious"}," "&amp;B1516:C1516&amp;" "))),"Comedy",IF(OR(ISNUMBER(SEARCH({" sad "," thriller "," crime"," murder "," dark "," revenge "}," "&amp;B1516:C1516&amp;" "))),"thriller",IF(OR(ISNUMBER(SEARCH({" strange "," evil "," horror "," dark "," strange"}," "&amp;B1516:C1516&amp;" "))),"horror",IF(OR(ISNUMBER(SEARCH({" food "," kitchen "," yummy "," gourmet "," dining","bbq"}," "&amp;B1516:C1516&amp;" "))),"food"))))</f>
        <v>0</v>
      </c>
      <c r="E1516" s="3">
        <v>25000</v>
      </c>
      <c r="F1516" s="4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84"/>
        <v>106</v>
      </c>
      <c r="Q1516">
        <f t="shared" si="185"/>
        <v>151.24</v>
      </c>
      <c r="R1516" t="s">
        <v>8336</v>
      </c>
      <c r="S1516" t="s">
        <v>8337</v>
      </c>
      <c r="T1516" s="13">
        <f t="shared" si="186"/>
        <v>42234.597685185188</v>
      </c>
      <c r="U1516" s="13">
        <f t="shared" si="187"/>
        <v>42274.597685185188</v>
      </c>
      <c r="V1516">
        <f t="shared" si="188"/>
        <v>2015</v>
      </c>
      <c r="W1516" t="str">
        <f t="shared" si="189"/>
        <v>photobooks</v>
      </c>
      <c r="X1516" t="str">
        <f t="shared" si="190"/>
        <v>ExceededGoal</v>
      </c>
      <c r="Y1516" s="12" t="b">
        <f t="shared" si="191"/>
        <v>0</v>
      </c>
    </row>
    <row r="1517" spans="1:25" ht="43.2" hidden="1">
      <c r="A1517">
        <v>1515</v>
      </c>
      <c r="B1517" s="1" t="s">
        <v>1516</v>
      </c>
      <c r="C1517" s="1" t="s">
        <v>5625</v>
      </c>
      <c r="D1517" s="21" t="b" cm="1">
        <f t="array" ref="D1517">IF(OR(ISNUMBER(SEARCH({" COMEDY "," fun "," laugh ","hilarious"}," "&amp;B1517:C1517&amp;" "))),"Comedy",IF(OR(ISNUMBER(SEARCH({" sad "," thriller "," crime"," murder "," dark "," revenge "}," "&amp;B1517:C1517&amp;" "))),"thriller",IF(OR(ISNUMBER(SEARCH({" strange "," evil "," horror "," dark "," strange"}," "&amp;B1517:C1517&amp;" "))),"horror",IF(OR(ISNUMBER(SEARCH({" food "," kitchen "," yummy "," gourmet "," dining","bbq"}," "&amp;B1517:C1517&amp;" "))),"food"))))</f>
        <v>0</v>
      </c>
      <c r="E1517" s="3">
        <v>300000</v>
      </c>
      <c r="F1517" s="4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84"/>
        <v>157</v>
      </c>
      <c r="Q1517">
        <f t="shared" si="185"/>
        <v>849.67</v>
      </c>
      <c r="R1517" t="s">
        <v>8336</v>
      </c>
      <c r="S1517" t="s">
        <v>8337</v>
      </c>
      <c r="T1517" s="13">
        <f t="shared" si="186"/>
        <v>42415.253437499996</v>
      </c>
      <c r="U1517" s="13">
        <f t="shared" si="187"/>
        <v>42445.211770833332</v>
      </c>
      <c r="V1517">
        <f t="shared" si="188"/>
        <v>2016</v>
      </c>
      <c r="W1517" t="str">
        <f t="shared" si="189"/>
        <v>photobooks</v>
      </c>
      <c r="X1517" t="str">
        <f t="shared" si="190"/>
        <v>ExceededGoal</v>
      </c>
      <c r="Y1517" s="12" t="b">
        <f t="shared" si="191"/>
        <v>0</v>
      </c>
    </row>
    <row r="1518" spans="1:25" ht="43.2" hidden="1">
      <c r="A1518">
        <v>1516</v>
      </c>
      <c r="B1518" s="1" t="s">
        <v>1517</v>
      </c>
      <c r="C1518" s="1" t="s">
        <v>5626</v>
      </c>
      <c r="D1518" s="21" t="b" cm="1">
        <f t="array" ref="D1518">IF(OR(ISNUMBER(SEARCH({" COMEDY "," fun "," laugh ","hilarious"}," "&amp;B1518:C1518&amp;" "))),"Comedy",IF(OR(ISNUMBER(SEARCH({" sad "," thriller "," crime"," murder "," dark "," revenge "}," "&amp;B1518:C1518&amp;" "))),"thriller",IF(OR(ISNUMBER(SEARCH({" strange "," evil "," horror "," dark "," strange"}," "&amp;B1518:C1518&amp;" "))),"horror",IF(OR(ISNUMBER(SEARCH({" food "," kitchen "," yummy "," gourmet "," dining","bbq"}," "&amp;B1518:C1518&amp;" "))),"food"))))</f>
        <v>0</v>
      </c>
      <c r="E1518" s="3">
        <v>17000</v>
      </c>
      <c r="F1518" s="4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84"/>
        <v>109</v>
      </c>
      <c r="Q1518">
        <f t="shared" si="185"/>
        <v>159.24</v>
      </c>
      <c r="R1518" t="s">
        <v>8336</v>
      </c>
      <c r="S1518" t="s">
        <v>8337</v>
      </c>
      <c r="T1518" s="13">
        <f t="shared" si="186"/>
        <v>42619.466342592597</v>
      </c>
      <c r="U1518" s="13">
        <f t="shared" si="187"/>
        <v>42649.583333333328</v>
      </c>
      <c r="V1518">
        <f t="shared" si="188"/>
        <v>2016</v>
      </c>
      <c r="W1518" t="str">
        <f t="shared" si="189"/>
        <v>photobooks</v>
      </c>
      <c r="X1518" t="str">
        <f t="shared" si="190"/>
        <v>ExceededGoal</v>
      </c>
      <c r="Y1518" s="12" t="b">
        <f t="shared" si="191"/>
        <v>0</v>
      </c>
    </row>
    <row r="1519" spans="1:25" ht="43.2" hidden="1">
      <c r="A1519">
        <v>1517</v>
      </c>
      <c r="B1519" s="1" t="s">
        <v>1518</v>
      </c>
      <c r="C1519" s="1" t="s">
        <v>5627</v>
      </c>
      <c r="D1519" s="21" t="b" cm="1">
        <f t="array" ref="D1519">IF(OR(ISNUMBER(SEARCH({" COMEDY "," fun "," laugh ","hilarious"}," "&amp;B1519:C1519&amp;" "))),"Comedy",IF(OR(ISNUMBER(SEARCH({" sad "," thriller "," crime"," murder "," dark "," revenge "}," "&amp;B1519:C1519&amp;" "))),"thriller",IF(OR(ISNUMBER(SEARCH({" strange "," evil "," horror "," dark "," strange"}," "&amp;B1519:C1519&amp;" "))),"horror",IF(OR(ISNUMBER(SEARCH({" food "," kitchen "," yummy "," gourmet "," dining","bbq"}," "&amp;B1519:C1519&amp;" "))),"food"))))</f>
        <v>0</v>
      </c>
      <c r="E1519" s="3">
        <v>15000</v>
      </c>
      <c r="F1519" s="4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84"/>
        <v>162</v>
      </c>
      <c r="Q1519">
        <f t="shared" si="185"/>
        <v>39.51</v>
      </c>
      <c r="R1519" t="s">
        <v>8336</v>
      </c>
      <c r="S1519" t="s">
        <v>8337</v>
      </c>
      <c r="T1519" s="13">
        <f t="shared" si="186"/>
        <v>41948.56658564815</v>
      </c>
      <c r="U1519" s="13">
        <f t="shared" si="187"/>
        <v>41979.25</v>
      </c>
      <c r="V1519">
        <f t="shared" si="188"/>
        <v>2014</v>
      </c>
      <c r="W1519" t="str">
        <f t="shared" si="189"/>
        <v>photobooks</v>
      </c>
      <c r="X1519" t="str">
        <f t="shared" si="190"/>
        <v>ExceededGoal</v>
      </c>
      <c r="Y1519" s="12" t="b">
        <f t="shared" si="191"/>
        <v>0</v>
      </c>
    </row>
    <row r="1520" spans="1:25" ht="28.8" hidden="1">
      <c r="A1520">
        <v>1518</v>
      </c>
      <c r="B1520" s="1" t="s">
        <v>1519</v>
      </c>
      <c r="C1520" s="1" t="s">
        <v>5628</v>
      </c>
      <c r="D1520" s="21" t="b" cm="1">
        <f t="array" ref="D1520">IF(OR(ISNUMBER(SEARCH({" COMEDY "," fun "," laugh ","hilarious"}," "&amp;B1520:C1520&amp;" "))),"Comedy",IF(OR(ISNUMBER(SEARCH({" sad "," thriller "," crime"," murder "," dark "," revenge "}," "&amp;B1520:C1520&amp;" "))),"thriller",IF(OR(ISNUMBER(SEARCH({" strange "," evil "," horror "," dark "," strange"}," "&amp;B1520:C1520&amp;" "))),"horror",IF(OR(ISNUMBER(SEARCH({" food "," kitchen "," yummy "," gourmet "," dining","bbq"}," "&amp;B1520:C1520&amp;" "))),"food"))))</f>
        <v>0</v>
      </c>
      <c r="E1520" s="3">
        <v>15000</v>
      </c>
      <c r="F1520" s="4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84"/>
        <v>205</v>
      </c>
      <c r="Q1520">
        <f t="shared" si="185"/>
        <v>130.53</v>
      </c>
      <c r="R1520" t="s">
        <v>8336</v>
      </c>
      <c r="S1520" t="s">
        <v>8337</v>
      </c>
      <c r="T1520" s="13">
        <f t="shared" si="186"/>
        <v>41760.8200462963</v>
      </c>
      <c r="U1520" s="13">
        <f t="shared" si="187"/>
        <v>41790.8200462963</v>
      </c>
      <c r="V1520">
        <f t="shared" si="188"/>
        <v>2014</v>
      </c>
      <c r="W1520" t="str">
        <f t="shared" si="189"/>
        <v>photobooks</v>
      </c>
      <c r="X1520" t="str">
        <f t="shared" si="190"/>
        <v>ExceededGoal</v>
      </c>
      <c r="Y1520" s="12" t="b">
        <f t="shared" si="191"/>
        <v>0</v>
      </c>
    </row>
    <row r="1521" spans="1:25" ht="43.2" hidden="1">
      <c r="A1521">
        <v>1519</v>
      </c>
      <c r="B1521" s="1" t="s">
        <v>1520</v>
      </c>
      <c r="C1521" s="1" t="s">
        <v>5629</v>
      </c>
      <c r="D1521" s="21" t="b" cm="1">
        <f t="array" ref="D1521">IF(OR(ISNUMBER(SEARCH({" COMEDY "," fun "," laugh ","hilarious"}," "&amp;B1521:C1521&amp;" "))),"Comedy",IF(OR(ISNUMBER(SEARCH({" sad "," thriller "," crime"," murder "," dark "," revenge "}," "&amp;B1521:C1521&amp;" "))),"thriller",IF(OR(ISNUMBER(SEARCH({" strange "," evil "," horror "," dark "," strange"}," "&amp;B1521:C1521&amp;" "))),"horror",IF(OR(ISNUMBER(SEARCH({" food "," kitchen "," yummy "," gourmet "," dining","bbq"}," "&amp;B1521:C1521&amp;" "))),"food"))))</f>
        <v>0</v>
      </c>
      <c r="E1521" s="3">
        <v>9000</v>
      </c>
      <c r="F1521" s="4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84"/>
        <v>103</v>
      </c>
      <c r="Q1521">
        <f t="shared" si="185"/>
        <v>64.16</v>
      </c>
      <c r="R1521" t="s">
        <v>8336</v>
      </c>
      <c r="S1521" t="s">
        <v>8337</v>
      </c>
      <c r="T1521" s="13">
        <f t="shared" si="186"/>
        <v>41782.741701388892</v>
      </c>
      <c r="U1521" s="13">
        <f t="shared" si="187"/>
        <v>41810.915972222225</v>
      </c>
      <c r="V1521">
        <f t="shared" si="188"/>
        <v>2014</v>
      </c>
      <c r="W1521" t="str">
        <f t="shared" si="189"/>
        <v>photobooks</v>
      </c>
      <c r="X1521" t="str">
        <f t="shared" si="190"/>
        <v>ExceededGoal</v>
      </c>
      <c r="Y1521" s="12" t="b">
        <f t="shared" si="191"/>
        <v>0</v>
      </c>
    </row>
    <row r="1522" spans="1:25" ht="28.8" hidden="1">
      <c r="A1522">
        <v>1520</v>
      </c>
      <c r="B1522" s="1" t="s">
        <v>1521</v>
      </c>
      <c r="C1522" s="1" t="s">
        <v>5630</v>
      </c>
      <c r="D1522" s="21" t="b" cm="1">
        <f t="array" ref="D1522">IF(OR(ISNUMBER(SEARCH({" COMEDY "," fun "," laugh ","hilarious"}," "&amp;B1522:C1522&amp;" "))),"Comedy",IF(OR(ISNUMBER(SEARCH({" sad "," thriller "," crime"," murder "," dark "," revenge "}," "&amp;B1522:C1522&amp;" "))),"thriller",IF(OR(ISNUMBER(SEARCH({" strange "," evil "," horror "," dark "," strange"}," "&amp;B1522:C1522&amp;" "))),"horror",IF(OR(ISNUMBER(SEARCH({" food "," kitchen "," yummy "," gourmet "," dining","bbq"}," "&amp;B1522:C1522&amp;" "))),"food"))))</f>
        <v>0</v>
      </c>
      <c r="E1522" s="3">
        <v>18000</v>
      </c>
      <c r="F1522" s="4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84"/>
        <v>103</v>
      </c>
      <c r="Q1522">
        <f t="shared" si="185"/>
        <v>111.53</v>
      </c>
      <c r="R1522" t="s">
        <v>8336</v>
      </c>
      <c r="S1522" t="s">
        <v>8337</v>
      </c>
      <c r="T1522" s="13">
        <f t="shared" si="186"/>
        <v>41955.857789351852</v>
      </c>
      <c r="U1522" s="13">
        <f t="shared" si="187"/>
        <v>41992.166666666672</v>
      </c>
      <c r="V1522">
        <f t="shared" si="188"/>
        <v>2014</v>
      </c>
      <c r="W1522" t="str">
        <f t="shared" si="189"/>
        <v>photobooks</v>
      </c>
      <c r="X1522" t="str">
        <f t="shared" si="190"/>
        <v>ExceededGoal</v>
      </c>
      <c r="Y1522" s="12" t="b">
        <f t="shared" si="191"/>
        <v>0</v>
      </c>
    </row>
    <row r="1523" spans="1:25" ht="43.2" hidden="1">
      <c r="A1523">
        <v>1521</v>
      </c>
      <c r="B1523" s="1" t="s">
        <v>1522</v>
      </c>
      <c r="C1523" s="1" t="s">
        <v>5631</v>
      </c>
      <c r="D1523" s="21" t="b" cm="1">
        <f t="array" ref="D1523">IF(OR(ISNUMBER(SEARCH({" COMEDY "," fun "," laugh ","hilarious"}," "&amp;B1523:C1523&amp;" "))),"Comedy",IF(OR(ISNUMBER(SEARCH({" sad "," thriller "," crime"," murder "," dark "," revenge "}," "&amp;B1523:C1523&amp;" "))),"thriller",IF(OR(ISNUMBER(SEARCH({" strange "," evil "," horror "," dark "," strange"}," "&amp;B1523:C1523&amp;" "))),"horror",IF(OR(ISNUMBER(SEARCH({" food "," kitchen "," yummy "," gourmet "," dining","bbq"}," "&amp;B1523:C1523&amp;" "))),"food"))))</f>
        <v>0</v>
      </c>
      <c r="E1523" s="3">
        <v>37500</v>
      </c>
      <c r="F1523" s="4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84"/>
        <v>107</v>
      </c>
      <c r="Q1523">
        <f t="shared" si="185"/>
        <v>170.45</v>
      </c>
      <c r="R1523" t="s">
        <v>8336</v>
      </c>
      <c r="S1523" t="s">
        <v>8337</v>
      </c>
      <c r="T1523" s="13">
        <f t="shared" si="186"/>
        <v>42493.167719907404</v>
      </c>
      <c r="U1523" s="13">
        <f t="shared" si="187"/>
        <v>42528.167719907404</v>
      </c>
      <c r="V1523">
        <f t="shared" si="188"/>
        <v>2016</v>
      </c>
      <c r="W1523" t="str">
        <f t="shared" si="189"/>
        <v>photobooks</v>
      </c>
      <c r="X1523" t="str">
        <f t="shared" si="190"/>
        <v>ExceededGoal</v>
      </c>
      <c r="Y1523" s="12" t="b">
        <f t="shared" si="191"/>
        <v>0</v>
      </c>
    </row>
    <row r="1524" spans="1:25" ht="57.6" hidden="1">
      <c r="A1524">
        <v>1522</v>
      </c>
      <c r="B1524" s="1" t="s">
        <v>1523</v>
      </c>
      <c r="C1524" s="1" t="s">
        <v>5632</v>
      </c>
      <c r="D1524" s="21" t="b" cm="1">
        <f t="array" ref="D1524">IF(OR(ISNUMBER(SEARCH({" COMEDY "," fun "," laugh ","hilarious"}," "&amp;B1524:C1524&amp;" "))),"Comedy",IF(OR(ISNUMBER(SEARCH({" sad "," thriller "," crime"," murder "," dark "," revenge "}," "&amp;B1524:C1524&amp;" "))),"thriller",IF(OR(ISNUMBER(SEARCH({" strange "," evil "," horror "," dark "," strange"}," "&amp;B1524:C1524&amp;" "))),"horror",IF(OR(ISNUMBER(SEARCH({" food "," kitchen "," yummy "," gourmet "," dining","bbq"}," "&amp;B1524:C1524&amp;" "))),"food"))))</f>
        <v>0</v>
      </c>
      <c r="E1524" s="3">
        <v>43500</v>
      </c>
      <c r="F1524" s="4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84"/>
        <v>139</v>
      </c>
      <c r="Q1524">
        <f t="shared" si="185"/>
        <v>133.74</v>
      </c>
      <c r="R1524" t="s">
        <v>8336</v>
      </c>
      <c r="S1524" t="s">
        <v>8337</v>
      </c>
      <c r="T1524" s="13">
        <f t="shared" si="186"/>
        <v>41899.830312500002</v>
      </c>
      <c r="U1524" s="13">
        <f t="shared" si="187"/>
        <v>41929.830312500002</v>
      </c>
      <c r="V1524">
        <f t="shared" si="188"/>
        <v>2014</v>
      </c>
      <c r="W1524" t="str">
        <f t="shared" si="189"/>
        <v>photobooks</v>
      </c>
      <c r="X1524" t="str">
        <f t="shared" si="190"/>
        <v>ExceededGoal</v>
      </c>
      <c r="Y1524" s="12" t="b">
        <f t="shared" si="191"/>
        <v>0</v>
      </c>
    </row>
    <row r="1525" spans="1:25" ht="43.2" hidden="1">
      <c r="A1525">
        <v>1523</v>
      </c>
      <c r="B1525" s="1" t="s">
        <v>1524</v>
      </c>
      <c r="C1525" s="1" t="s">
        <v>5633</v>
      </c>
      <c r="D1525" s="21" t="b" cm="1">
        <f t="array" ref="D1525">IF(OR(ISNUMBER(SEARCH({" COMEDY "," fun "," laugh ","hilarious"}," "&amp;B1525:C1525&amp;" "))),"Comedy",IF(OR(ISNUMBER(SEARCH({" sad "," thriller "," crime"," murder "," dark "," revenge "}," "&amp;B1525:C1525&amp;" "))),"thriller",IF(OR(ISNUMBER(SEARCH({" strange "," evil "," horror "," dark "," strange"}," "&amp;B1525:C1525&amp;" "))),"horror",IF(OR(ISNUMBER(SEARCH({" food "," kitchen "," yummy "," gourmet "," dining","bbq"}," "&amp;B1525:C1525&amp;" "))),"food"))))</f>
        <v>0</v>
      </c>
      <c r="E1525" s="3">
        <v>18500</v>
      </c>
      <c r="F1525" s="4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84"/>
        <v>125</v>
      </c>
      <c r="Q1525">
        <f t="shared" si="185"/>
        <v>95.83</v>
      </c>
      <c r="R1525" t="s">
        <v>8336</v>
      </c>
      <c r="S1525" t="s">
        <v>8337</v>
      </c>
      <c r="T1525" s="13">
        <f t="shared" si="186"/>
        <v>41964.751342592594</v>
      </c>
      <c r="U1525" s="13">
        <f t="shared" si="187"/>
        <v>41996</v>
      </c>
      <c r="V1525">
        <f t="shared" si="188"/>
        <v>2014</v>
      </c>
      <c r="W1525" t="str">
        <f t="shared" si="189"/>
        <v>photobooks</v>
      </c>
      <c r="X1525" t="str">
        <f t="shared" si="190"/>
        <v>ExceededGoal</v>
      </c>
      <c r="Y1525" s="12" t="b">
        <f t="shared" si="191"/>
        <v>0</v>
      </c>
    </row>
    <row r="1526" spans="1:25" ht="43.2" hidden="1">
      <c r="A1526">
        <v>1524</v>
      </c>
      <c r="B1526" s="1" t="s">
        <v>1525</v>
      </c>
      <c r="C1526" s="1" t="s">
        <v>5634</v>
      </c>
      <c r="D1526" s="21" t="b" cm="1">
        <f t="array" ref="D1526">IF(OR(ISNUMBER(SEARCH({" COMEDY "," fun "," laugh ","hilarious"}," "&amp;B1526:C1526&amp;" "))),"Comedy",IF(OR(ISNUMBER(SEARCH({" sad "," thriller "," crime"," murder "," dark "," revenge "}," "&amp;B1526:C1526&amp;" "))),"thriller",IF(OR(ISNUMBER(SEARCH({" strange "," evil "," horror "," dark "," strange"}," "&amp;B1526:C1526&amp;" "))),"horror",IF(OR(ISNUMBER(SEARCH({" food "," kitchen "," yummy "," gourmet "," dining","bbq"}," "&amp;B1526:C1526&amp;" "))),"food"))))</f>
        <v>0</v>
      </c>
      <c r="E1526" s="3">
        <v>3000</v>
      </c>
      <c r="F1526" s="4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84"/>
        <v>207</v>
      </c>
      <c r="Q1526">
        <f t="shared" si="185"/>
        <v>221.79</v>
      </c>
      <c r="R1526" t="s">
        <v>8336</v>
      </c>
      <c r="S1526" t="s">
        <v>8337</v>
      </c>
      <c r="T1526" s="13">
        <f t="shared" si="186"/>
        <v>42756.501041666663</v>
      </c>
      <c r="U1526" s="13">
        <f t="shared" si="187"/>
        <v>42786.501041666663</v>
      </c>
      <c r="V1526">
        <f t="shared" si="188"/>
        <v>2017</v>
      </c>
      <c r="W1526" t="str">
        <f t="shared" si="189"/>
        <v>photobooks</v>
      </c>
      <c r="X1526" t="str">
        <f t="shared" si="190"/>
        <v>ExceededGoal</v>
      </c>
      <c r="Y1526" s="12" t="b">
        <f t="shared" si="191"/>
        <v>0</v>
      </c>
    </row>
    <row r="1527" spans="1:25" ht="43.2" hidden="1">
      <c r="A1527">
        <v>1525</v>
      </c>
      <c r="B1527" s="1" t="s">
        <v>1526</v>
      </c>
      <c r="C1527" s="1" t="s">
        <v>5635</v>
      </c>
      <c r="D1527" s="21" t="b" cm="1">
        <f t="array" ref="D1527">IF(OR(ISNUMBER(SEARCH({" COMEDY "," fun "," laugh ","hilarious"}," "&amp;B1527:C1527&amp;" "))),"Comedy",IF(OR(ISNUMBER(SEARCH({" sad "," thriller "," crime"," murder "," dark "," revenge "}," "&amp;B1527:C1527&amp;" "))),"thriller",IF(OR(ISNUMBER(SEARCH({" strange "," evil "," horror "," dark "," strange"}," "&amp;B1527:C1527&amp;" "))),"horror",IF(OR(ISNUMBER(SEARCH({" food "," kitchen "," yummy "," gourmet "," dining","bbq"}," "&amp;B1527:C1527&amp;" "))),"food"))))</f>
        <v>0</v>
      </c>
      <c r="E1527" s="3">
        <v>2600</v>
      </c>
      <c r="F1527" s="4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84"/>
        <v>174</v>
      </c>
      <c r="Q1527">
        <f t="shared" si="185"/>
        <v>32.32</v>
      </c>
      <c r="R1527" t="s">
        <v>8336</v>
      </c>
      <c r="S1527" t="s">
        <v>8337</v>
      </c>
      <c r="T1527" s="13">
        <f t="shared" si="186"/>
        <v>42570.702986111108</v>
      </c>
      <c r="U1527" s="13">
        <f t="shared" si="187"/>
        <v>42600.702986111108</v>
      </c>
      <c r="V1527">
        <f t="shared" si="188"/>
        <v>2016</v>
      </c>
      <c r="W1527" t="str">
        <f t="shared" si="189"/>
        <v>photobooks</v>
      </c>
      <c r="X1527" t="str">
        <f t="shared" si="190"/>
        <v>ExceededGoal</v>
      </c>
      <c r="Y1527" s="12" t="b">
        <f t="shared" si="191"/>
        <v>0</v>
      </c>
    </row>
    <row r="1528" spans="1:25" ht="43.2" hidden="1">
      <c r="A1528">
        <v>1526</v>
      </c>
      <c r="B1528" s="1" t="s">
        <v>1527</v>
      </c>
      <c r="C1528" s="1" t="s">
        <v>5636</v>
      </c>
      <c r="D1528" s="21" t="b" cm="1">
        <f t="array" ref="D1528">IF(OR(ISNUMBER(SEARCH({" COMEDY "," fun "," laugh ","hilarious"}," "&amp;B1528:C1528&amp;" "))),"Comedy",IF(OR(ISNUMBER(SEARCH({" sad "," thriller "," crime"," murder "," dark "," revenge "}," "&amp;B1528:C1528&amp;" "))),"thriller",IF(OR(ISNUMBER(SEARCH({" strange "," evil "," horror "," dark "," strange"}," "&amp;B1528:C1528&amp;" "))),"horror",IF(OR(ISNUMBER(SEARCH({" food "," kitchen "," yummy "," gourmet "," dining","bbq"}," "&amp;B1528:C1528&amp;" "))),"food"))))</f>
        <v>0</v>
      </c>
      <c r="E1528" s="3">
        <v>23000</v>
      </c>
      <c r="F1528" s="4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84"/>
        <v>120</v>
      </c>
      <c r="Q1528">
        <f t="shared" si="185"/>
        <v>98.84</v>
      </c>
      <c r="R1528" t="s">
        <v>8336</v>
      </c>
      <c r="S1528" t="s">
        <v>8337</v>
      </c>
      <c r="T1528" s="13">
        <f t="shared" si="186"/>
        <v>42339.276006944448</v>
      </c>
      <c r="U1528" s="13">
        <f t="shared" si="187"/>
        <v>42388.276006944448</v>
      </c>
      <c r="V1528">
        <f t="shared" si="188"/>
        <v>2015</v>
      </c>
      <c r="W1528" t="str">
        <f t="shared" si="189"/>
        <v>photobooks</v>
      </c>
      <c r="X1528" t="str">
        <f t="shared" si="190"/>
        <v>ExceededGoal</v>
      </c>
      <c r="Y1528" s="12" t="b">
        <f t="shared" si="191"/>
        <v>0</v>
      </c>
    </row>
    <row r="1529" spans="1:25" ht="43.2" hidden="1">
      <c r="A1529">
        <v>1527</v>
      </c>
      <c r="B1529" s="1" t="s">
        <v>1528</v>
      </c>
      <c r="C1529" s="1" t="s">
        <v>5637</v>
      </c>
      <c r="D1529" s="21" t="b" cm="1">
        <f t="array" ref="D1529">IF(OR(ISNUMBER(SEARCH({" COMEDY "," fun "," laugh ","hilarious"}," "&amp;B1529:C1529&amp;" "))),"Comedy",IF(OR(ISNUMBER(SEARCH({" sad "," thriller "," crime"," murder "," dark "," revenge "}," "&amp;B1529:C1529&amp;" "))),"thriller",IF(OR(ISNUMBER(SEARCH({" strange "," evil "," horror "," dark "," strange"}," "&amp;B1529:C1529&amp;" "))),"horror",IF(OR(ISNUMBER(SEARCH({" food "," kitchen "," yummy "," gourmet "," dining","bbq"}," "&amp;B1529:C1529&amp;" "))),"food"))))</f>
        <v>0</v>
      </c>
      <c r="E1529" s="3">
        <v>3500</v>
      </c>
      <c r="F1529" s="4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84"/>
        <v>110</v>
      </c>
      <c r="Q1529">
        <f t="shared" si="185"/>
        <v>55.22</v>
      </c>
      <c r="R1529" t="s">
        <v>8336</v>
      </c>
      <c r="S1529" t="s">
        <v>8337</v>
      </c>
      <c r="T1529" s="13">
        <f t="shared" si="186"/>
        <v>42780.600532407407</v>
      </c>
      <c r="U1529" s="13">
        <f t="shared" si="187"/>
        <v>42808.558865740735</v>
      </c>
      <c r="V1529">
        <f t="shared" si="188"/>
        <v>2017</v>
      </c>
      <c r="W1529" t="str">
        <f t="shared" si="189"/>
        <v>photobooks</v>
      </c>
      <c r="X1529" t="str">
        <f t="shared" si="190"/>
        <v>ExceededGoal</v>
      </c>
      <c r="Y1529" s="12" t="b">
        <f t="shared" si="191"/>
        <v>0</v>
      </c>
    </row>
    <row r="1530" spans="1:25" ht="28.8" hidden="1">
      <c r="A1530">
        <v>1528</v>
      </c>
      <c r="B1530" s="1" t="s">
        <v>1529</v>
      </c>
      <c r="C1530" s="1" t="s">
        <v>5638</v>
      </c>
      <c r="D1530" s="21" t="b" cm="1">
        <f t="array" ref="D1530">IF(OR(ISNUMBER(SEARCH({" COMEDY "," fun "," laugh ","hilarious"}," "&amp;B1530:C1530&amp;" "))),"Comedy",IF(OR(ISNUMBER(SEARCH({" sad "," thriller "," crime"," murder "," dark "," revenge "}," "&amp;B1530:C1530&amp;" "))),"thriller",IF(OR(ISNUMBER(SEARCH({" strange "," evil "," horror "," dark "," strange"}," "&amp;B1530:C1530&amp;" "))),"horror",IF(OR(ISNUMBER(SEARCH({" food "," kitchen "," yummy "," gourmet "," dining","bbq"}," "&amp;B1530:C1530&amp;" "))),"food"))))</f>
        <v>0</v>
      </c>
      <c r="E1530" s="3">
        <v>3000</v>
      </c>
      <c r="F1530" s="4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84"/>
        <v>282</v>
      </c>
      <c r="Q1530">
        <f t="shared" si="185"/>
        <v>52.79</v>
      </c>
      <c r="R1530" t="s">
        <v>8336</v>
      </c>
      <c r="S1530" t="s">
        <v>8337</v>
      </c>
      <c r="T1530" s="13">
        <f t="shared" si="186"/>
        <v>42736.732893518521</v>
      </c>
      <c r="U1530" s="13">
        <f t="shared" si="187"/>
        <v>42767</v>
      </c>
      <c r="V1530">
        <f t="shared" si="188"/>
        <v>2017</v>
      </c>
      <c r="W1530" t="str">
        <f t="shared" si="189"/>
        <v>photobooks</v>
      </c>
      <c r="X1530" t="str">
        <f t="shared" si="190"/>
        <v>ExceededGoal</v>
      </c>
      <c r="Y1530" s="12" t="b">
        <f t="shared" si="191"/>
        <v>0</v>
      </c>
    </row>
    <row r="1531" spans="1:25" ht="28.8" hidden="1">
      <c r="A1531">
        <v>1529</v>
      </c>
      <c r="B1531" s="1" t="s">
        <v>1530</v>
      </c>
      <c r="C1531" s="1" t="s">
        <v>5639</v>
      </c>
      <c r="D1531" s="21" t="b" cm="1">
        <f t="array" ref="D1531">IF(OR(ISNUMBER(SEARCH({" COMEDY "," fun "," laugh ","hilarious"}," "&amp;B1531:C1531&amp;" "))),"Comedy",IF(OR(ISNUMBER(SEARCH({" sad "," thriller "," crime"," murder "," dark "," revenge "}," "&amp;B1531:C1531&amp;" "))),"thriller",IF(OR(ISNUMBER(SEARCH({" strange "," evil "," horror "," dark "," strange"}," "&amp;B1531:C1531&amp;" "))),"horror",IF(OR(ISNUMBER(SEARCH({" food "," kitchen "," yummy "," gourmet "," dining","bbq"}," "&amp;B1531:C1531&amp;" "))),"food"))))</f>
        <v>0</v>
      </c>
      <c r="E1531" s="3">
        <v>19000</v>
      </c>
      <c r="F1531" s="4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84"/>
        <v>101</v>
      </c>
      <c r="Q1531">
        <f t="shared" si="185"/>
        <v>135.66999999999999</v>
      </c>
      <c r="R1531" t="s">
        <v>8336</v>
      </c>
      <c r="S1531" t="s">
        <v>8337</v>
      </c>
      <c r="T1531" s="13">
        <f t="shared" si="186"/>
        <v>42052.628703703704</v>
      </c>
      <c r="U1531" s="13">
        <f t="shared" si="187"/>
        <v>42082.587037037039</v>
      </c>
      <c r="V1531">
        <f t="shared" si="188"/>
        <v>2015</v>
      </c>
      <c r="W1531" t="str">
        <f t="shared" si="189"/>
        <v>photobooks</v>
      </c>
      <c r="X1531" t="str">
        <f t="shared" si="190"/>
        <v>ExceededGoal</v>
      </c>
      <c r="Y1531" s="12" t="b">
        <f t="shared" si="191"/>
        <v>0</v>
      </c>
    </row>
    <row r="1532" spans="1:25" ht="57.6" hidden="1">
      <c r="A1532">
        <v>1530</v>
      </c>
      <c r="B1532" s="1" t="s">
        <v>1531</v>
      </c>
      <c r="C1532" s="1" t="s">
        <v>5640</v>
      </c>
      <c r="D1532" s="21" t="b" cm="1">
        <f t="array" ref="D1532">IF(OR(ISNUMBER(SEARCH({" COMEDY "," fun "," laugh ","hilarious"}," "&amp;B1532:C1532&amp;" "))),"Comedy",IF(OR(ISNUMBER(SEARCH({" sad "," thriller "," crime"," murder "," dark "," revenge "}," "&amp;B1532:C1532&amp;" "))),"thriller",IF(OR(ISNUMBER(SEARCH({" strange "," evil "," horror "," dark "," strange"}," "&amp;B1532:C1532&amp;" "))),"horror",IF(OR(ISNUMBER(SEARCH({" food "," kitchen "," yummy "," gourmet "," dining","bbq"}," "&amp;B1532:C1532&amp;" "))),"food"))))</f>
        <v>0</v>
      </c>
      <c r="E1532" s="3">
        <v>35000</v>
      </c>
      <c r="F1532" s="4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84"/>
        <v>135</v>
      </c>
      <c r="Q1532">
        <f t="shared" si="185"/>
        <v>53.99</v>
      </c>
      <c r="R1532" t="s">
        <v>8336</v>
      </c>
      <c r="S1532" t="s">
        <v>8337</v>
      </c>
      <c r="T1532" s="13">
        <f t="shared" si="186"/>
        <v>42275.767303240747</v>
      </c>
      <c r="U1532" s="13">
        <f t="shared" si="187"/>
        <v>42300.767303240747</v>
      </c>
      <c r="V1532">
        <f t="shared" si="188"/>
        <v>2015</v>
      </c>
      <c r="W1532" t="str">
        <f t="shared" si="189"/>
        <v>photobooks</v>
      </c>
      <c r="X1532" t="str">
        <f t="shared" si="190"/>
        <v>ExceededGoal</v>
      </c>
      <c r="Y1532" s="12" t="b">
        <f t="shared" si="191"/>
        <v>0</v>
      </c>
    </row>
    <row r="1533" spans="1:25" ht="57.6" hidden="1">
      <c r="A1533">
        <v>1531</v>
      </c>
      <c r="B1533" s="1" t="s">
        <v>1532</v>
      </c>
      <c r="C1533" s="1" t="s">
        <v>5641</v>
      </c>
      <c r="D1533" s="21" t="b" cm="1">
        <f t="array" ref="D1533">IF(OR(ISNUMBER(SEARCH({" COMEDY "," fun "," laugh ","hilarious"}," "&amp;B1533:C1533&amp;" "))),"Comedy",IF(OR(ISNUMBER(SEARCH({" sad "," thriller "," crime"," murder "," dark "," revenge "}," "&amp;B1533:C1533&amp;" "))),"thriller",IF(OR(ISNUMBER(SEARCH({" strange "," evil "," horror "," dark "," strange"}," "&amp;B1533:C1533&amp;" "))),"horror",IF(OR(ISNUMBER(SEARCH({" food "," kitchen "," yummy "," gourmet "," dining","bbq"}," "&amp;B1533:C1533&amp;" "))),"food"))))</f>
        <v>0</v>
      </c>
      <c r="E1533" s="3">
        <v>2350</v>
      </c>
      <c r="F1533" s="4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84"/>
        <v>176</v>
      </c>
      <c r="Q1533">
        <f t="shared" si="185"/>
        <v>56.64</v>
      </c>
      <c r="R1533" t="s">
        <v>8336</v>
      </c>
      <c r="S1533" t="s">
        <v>8337</v>
      </c>
      <c r="T1533" s="13">
        <f t="shared" si="186"/>
        <v>41941.802384259259</v>
      </c>
      <c r="U1533" s="13">
        <f t="shared" si="187"/>
        <v>41974.125</v>
      </c>
      <c r="V1533">
        <f t="shared" si="188"/>
        <v>2014</v>
      </c>
      <c r="W1533" t="str">
        <f t="shared" si="189"/>
        <v>photobooks</v>
      </c>
      <c r="X1533" t="str">
        <f t="shared" si="190"/>
        <v>ExceededGoal</v>
      </c>
      <c r="Y1533" s="12" t="b">
        <f t="shared" si="191"/>
        <v>0</v>
      </c>
    </row>
    <row r="1534" spans="1:25" ht="43.2" hidden="1">
      <c r="A1534">
        <v>1532</v>
      </c>
      <c r="B1534" s="1" t="s">
        <v>1533</v>
      </c>
      <c r="C1534" s="1" t="s">
        <v>5642</v>
      </c>
      <c r="D1534" s="21" t="b" cm="1">
        <f t="array" ref="D1534">IF(OR(ISNUMBER(SEARCH({" COMEDY "," fun "," laugh ","hilarious"}," "&amp;B1534:C1534&amp;" "))),"Comedy",IF(OR(ISNUMBER(SEARCH({" sad "," thriller "," crime"," murder "," dark "," revenge "}," "&amp;B1534:C1534&amp;" "))),"thriller",IF(OR(ISNUMBER(SEARCH({" strange "," evil "," horror "," dark "," strange"}," "&amp;B1534:C1534&amp;" "))),"horror",IF(OR(ISNUMBER(SEARCH({" food "," kitchen "," yummy "," gourmet "," dining","bbq"}," "&amp;B1534:C1534&amp;" "))),"food"))))</f>
        <v>0</v>
      </c>
      <c r="E1534" s="3">
        <v>5000</v>
      </c>
      <c r="F1534" s="4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84"/>
        <v>484</v>
      </c>
      <c r="Q1534">
        <f t="shared" si="185"/>
        <v>82.32</v>
      </c>
      <c r="R1534" t="s">
        <v>8336</v>
      </c>
      <c r="S1534" t="s">
        <v>8337</v>
      </c>
      <c r="T1534" s="13">
        <f t="shared" si="186"/>
        <v>42391.475289351853</v>
      </c>
      <c r="U1534" s="13">
        <f t="shared" si="187"/>
        <v>42415.625</v>
      </c>
      <c r="V1534">
        <f t="shared" si="188"/>
        <v>2016</v>
      </c>
      <c r="W1534" t="str">
        <f t="shared" si="189"/>
        <v>photobooks</v>
      </c>
      <c r="X1534" t="str">
        <f t="shared" si="190"/>
        <v>ExceededGoal</v>
      </c>
      <c r="Y1534" s="12" t="b">
        <f t="shared" si="191"/>
        <v>0</v>
      </c>
    </row>
    <row r="1535" spans="1:25" ht="43.2" hidden="1">
      <c r="A1535">
        <v>1533</v>
      </c>
      <c r="B1535" s="1" t="s">
        <v>1534</v>
      </c>
      <c r="C1535" s="1" t="s">
        <v>5643</v>
      </c>
      <c r="D1535" s="21" t="b" cm="1">
        <f t="array" ref="D1535">IF(OR(ISNUMBER(SEARCH({" COMEDY "," fun "," laugh ","hilarious"}," "&amp;B1535:C1535&amp;" "))),"Comedy",IF(OR(ISNUMBER(SEARCH({" sad "," thriller "," crime"," murder "," dark "," revenge "}," "&amp;B1535:C1535&amp;" "))),"thriller",IF(OR(ISNUMBER(SEARCH({" strange "," evil "," horror "," dark "," strange"}," "&amp;B1535:C1535&amp;" "))),"horror",IF(OR(ISNUMBER(SEARCH({" food "," kitchen "," yummy "," gourmet "," dining","bbq"}," "&amp;B1535:C1535&amp;" "))),"food"))))</f>
        <v>0</v>
      </c>
      <c r="E1535" s="3">
        <v>45000</v>
      </c>
      <c r="F1535" s="4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84"/>
        <v>145</v>
      </c>
      <c r="Q1535">
        <f t="shared" si="185"/>
        <v>88.26</v>
      </c>
      <c r="R1535" t="s">
        <v>8336</v>
      </c>
      <c r="S1535" t="s">
        <v>8337</v>
      </c>
      <c r="T1535" s="13">
        <f t="shared" si="186"/>
        <v>42443.00204861111</v>
      </c>
      <c r="U1535" s="13">
        <f t="shared" si="187"/>
        <v>42492.165972222225</v>
      </c>
      <c r="V1535">
        <f t="shared" si="188"/>
        <v>2016</v>
      </c>
      <c r="W1535" t="str">
        <f t="shared" si="189"/>
        <v>photobooks</v>
      </c>
      <c r="X1535" t="str">
        <f t="shared" si="190"/>
        <v>ExceededGoal</v>
      </c>
      <c r="Y1535" s="12" t="b">
        <f t="shared" si="191"/>
        <v>0</v>
      </c>
    </row>
    <row r="1536" spans="1:25" ht="43.2" hidden="1">
      <c r="A1536">
        <v>1534</v>
      </c>
      <c r="B1536" s="1" t="s">
        <v>1535</v>
      </c>
      <c r="C1536" s="1" t="s">
        <v>5644</v>
      </c>
      <c r="D1536" s="21" t="b" cm="1">
        <f t="array" ref="D1536">IF(OR(ISNUMBER(SEARCH({" COMEDY "," fun "," laugh ","hilarious"}," "&amp;B1536:C1536&amp;" "))),"Comedy",IF(OR(ISNUMBER(SEARCH({" sad "," thriller "," crime"," murder "," dark "," revenge "}," "&amp;B1536:C1536&amp;" "))),"thriller",IF(OR(ISNUMBER(SEARCH({" strange "," evil "," horror "," dark "," strange"}," "&amp;B1536:C1536&amp;" "))),"horror",IF(OR(ISNUMBER(SEARCH({" food "," kitchen "," yummy "," gourmet "," dining","bbq"}," "&amp;B1536:C1536&amp;" "))),"food"))))</f>
        <v>0</v>
      </c>
      <c r="E1536" s="3">
        <v>7500</v>
      </c>
      <c r="F1536" s="4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84"/>
        <v>418</v>
      </c>
      <c r="Q1536">
        <f t="shared" si="185"/>
        <v>84.91</v>
      </c>
      <c r="R1536" t="s">
        <v>8336</v>
      </c>
      <c r="S1536" t="s">
        <v>8337</v>
      </c>
      <c r="T1536" s="13">
        <f t="shared" si="186"/>
        <v>42221.67432870371</v>
      </c>
      <c r="U1536" s="13">
        <f t="shared" si="187"/>
        <v>42251.67432870371</v>
      </c>
      <c r="V1536">
        <f t="shared" si="188"/>
        <v>2015</v>
      </c>
      <c r="W1536" t="str">
        <f t="shared" si="189"/>
        <v>photobooks</v>
      </c>
      <c r="X1536" t="str">
        <f t="shared" si="190"/>
        <v>ExceededGoal</v>
      </c>
      <c r="Y1536" s="12" t="b">
        <f t="shared" si="191"/>
        <v>0</v>
      </c>
    </row>
    <row r="1537" spans="1:25" ht="43.2" hidden="1">
      <c r="A1537">
        <v>1535</v>
      </c>
      <c r="B1537" s="1" t="s">
        <v>1536</v>
      </c>
      <c r="C1537" s="1" t="s">
        <v>5645</v>
      </c>
      <c r="D1537" s="21" t="b" cm="1">
        <f t="array" ref="D1537">IF(OR(ISNUMBER(SEARCH({" COMEDY "," fun "," laugh ","hilarious"}," "&amp;B1537:C1537&amp;" "))),"Comedy",IF(OR(ISNUMBER(SEARCH({" sad "," thriller "," crime"," murder "," dark "," revenge "}," "&amp;B1537:C1537&amp;" "))),"thriller",IF(OR(ISNUMBER(SEARCH({" strange "," evil "," horror "," dark "," strange"}," "&amp;B1537:C1537&amp;" "))),"horror",IF(OR(ISNUMBER(SEARCH({" food "," kitchen "," yummy "," gourmet "," dining","bbq"}," "&amp;B1537:C1537&amp;" "))),"food"))))</f>
        <v>0</v>
      </c>
      <c r="E1537" s="3">
        <v>4000</v>
      </c>
      <c r="F1537" s="4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84"/>
        <v>132</v>
      </c>
      <c r="Q1537">
        <f t="shared" si="185"/>
        <v>48.15</v>
      </c>
      <c r="R1537" t="s">
        <v>8336</v>
      </c>
      <c r="S1537" t="s">
        <v>8337</v>
      </c>
      <c r="T1537" s="13">
        <f t="shared" si="186"/>
        <v>42484.829062500001</v>
      </c>
      <c r="U1537" s="13">
        <f t="shared" si="187"/>
        <v>42513.916666666672</v>
      </c>
      <c r="V1537">
        <f t="shared" si="188"/>
        <v>2016</v>
      </c>
      <c r="W1537" t="str">
        <f t="shared" si="189"/>
        <v>photobooks</v>
      </c>
      <c r="X1537" t="str">
        <f t="shared" si="190"/>
        <v>ExceededGoal</v>
      </c>
      <c r="Y1537" s="12" t="b">
        <f t="shared" si="191"/>
        <v>0</v>
      </c>
    </row>
    <row r="1538" spans="1:25" ht="57.6" hidden="1">
      <c r="A1538">
        <v>1536</v>
      </c>
      <c r="B1538" s="1" t="s">
        <v>1537</v>
      </c>
      <c r="C1538" s="1" t="s">
        <v>5646</v>
      </c>
      <c r="D1538" s="21" t="b" cm="1">
        <f t="array" ref="D1538">IF(OR(ISNUMBER(SEARCH({" COMEDY "," fun "," laugh ","hilarious"}," "&amp;B1538:C1538&amp;" "))),"Comedy",IF(OR(ISNUMBER(SEARCH({" sad "," thriller "," crime"," murder "," dark "," revenge "}," "&amp;B1538:C1538&amp;" "))),"thriller",IF(OR(ISNUMBER(SEARCH({" strange "," evil "," horror "," dark "," strange"}," "&amp;B1538:C1538&amp;" "))),"horror",IF(OR(ISNUMBER(SEARCH({" food "," kitchen "," yummy "," gourmet "," dining","bbq"}," "&amp;B1538:C1538&amp;" "))),"food"))))</f>
        <v>0</v>
      </c>
      <c r="E1538" s="3">
        <v>12000</v>
      </c>
      <c r="F1538" s="4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84"/>
        <v>250</v>
      </c>
      <c r="Q1538">
        <f t="shared" si="185"/>
        <v>66.02</v>
      </c>
      <c r="R1538" t="s">
        <v>8336</v>
      </c>
      <c r="S1538" t="s">
        <v>8337</v>
      </c>
      <c r="T1538" s="13">
        <f t="shared" si="186"/>
        <v>42213.802199074074</v>
      </c>
      <c r="U1538" s="13">
        <f t="shared" si="187"/>
        <v>42243.802199074074</v>
      </c>
      <c r="V1538">
        <f t="shared" si="188"/>
        <v>2015</v>
      </c>
      <c r="W1538" t="str">
        <f t="shared" si="189"/>
        <v>photobooks</v>
      </c>
      <c r="X1538" t="str">
        <f t="shared" si="190"/>
        <v>ExceededGoal</v>
      </c>
      <c r="Y1538" s="12" t="b">
        <f t="shared" si="191"/>
        <v>0</v>
      </c>
    </row>
    <row r="1539" spans="1:25" ht="43.2" hidden="1">
      <c r="A1539">
        <v>1537</v>
      </c>
      <c r="B1539" s="1" t="s">
        <v>1538</v>
      </c>
      <c r="C1539" s="1" t="s">
        <v>5647</v>
      </c>
      <c r="D1539" s="21" t="b" cm="1">
        <f t="array" ref="D1539">IF(OR(ISNUMBER(SEARCH({" COMEDY "," fun "," laugh ","hilarious"}," "&amp;B1539:C1539&amp;" "))),"Comedy",IF(OR(ISNUMBER(SEARCH({" sad "," thriller "," crime"," murder "," dark "," revenge "}," "&amp;B1539:C1539&amp;" "))),"thriller",IF(OR(ISNUMBER(SEARCH({" strange "," evil "," horror "," dark "," strange"}," "&amp;B1539:C1539&amp;" "))),"horror",IF(OR(ISNUMBER(SEARCH({" food "," kitchen "," yummy "," gourmet "," dining","bbq"}," "&amp;B1539:C1539&amp;" "))),"food"))))</f>
        <v>0</v>
      </c>
      <c r="E1539" s="3">
        <v>12000</v>
      </c>
      <c r="F1539" s="4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92">IFERROR(ROUND((F1539/E1539)*100,0),0)</f>
        <v>180</v>
      </c>
      <c r="Q1539">
        <f t="shared" ref="Q1539:Q1602" si="193">IFERROR(ROUND(F1539/M1539,2),0)</f>
        <v>96.38</v>
      </c>
      <c r="R1539" t="s">
        <v>8336</v>
      </c>
      <c r="S1539" t="s">
        <v>8337</v>
      </c>
      <c r="T1539" s="13">
        <f t="shared" ref="T1539:T1602" si="194">(((K1539/60)/60)/24)+DATE(1970,1,1)</f>
        <v>42552.315127314811</v>
      </c>
      <c r="U1539" s="13">
        <f t="shared" ref="U1539:U1602" si="195">(((J1539/60)/60)/24)+DATE(1970,1,1)</f>
        <v>42588.75</v>
      </c>
      <c r="V1539">
        <f t="shared" ref="V1539:V1602" si="196">YEAR(T1539)</f>
        <v>2016</v>
      </c>
      <c r="W1539" t="str">
        <f t="shared" ref="W1539:W1602" si="197">IF(OR(S1539="musical","space"),"Musical and Spaces",S1539)</f>
        <v>photobooks</v>
      </c>
      <c r="X1539" t="str">
        <f t="shared" ref="X1539:X1602" si="198">IF(P1539-100&gt;0,"ExceededGoal","UnderFunded")</f>
        <v>ExceededGoal</v>
      </c>
      <c r="Y1539" s="12" t="b">
        <f t="shared" ref="Y1539:Y1602" si="199">IFERROR(IF(R1539="theater",ROUND(F1539/M1539,2)),0)</f>
        <v>0</v>
      </c>
    </row>
    <row r="1540" spans="1:25" ht="43.2" hidden="1">
      <c r="A1540">
        <v>1538</v>
      </c>
      <c r="B1540" s="1" t="s">
        <v>1539</v>
      </c>
      <c r="C1540" s="1" t="s">
        <v>5648</v>
      </c>
      <c r="D1540" s="21" t="b" cm="1">
        <f t="array" ref="D1540">IF(OR(ISNUMBER(SEARCH({" COMEDY "," fun "," laugh ","hilarious"}," "&amp;B1540:C1540&amp;" "))),"Comedy",IF(OR(ISNUMBER(SEARCH({" sad "," thriller "," crime"," murder "," dark "," revenge "}," "&amp;B1540:C1540&amp;" "))),"thriller",IF(OR(ISNUMBER(SEARCH({" strange "," evil "," horror "," dark "," strange"}," "&amp;B1540:C1540&amp;" "))),"horror",IF(OR(ISNUMBER(SEARCH({" food "," kitchen "," yummy "," gourmet "," dining","bbq"}," "&amp;B1540:C1540&amp;" "))),"food"))))</f>
        <v>0</v>
      </c>
      <c r="E1540" s="3">
        <v>7000</v>
      </c>
      <c r="F1540" s="4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92"/>
        <v>103</v>
      </c>
      <c r="Q1540">
        <f t="shared" si="193"/>
        <v>156.16999999999999</v>
      </c>
      <c r="R1540" t="s">
        <v>8336</v>
      </c>
      <c r="S1540" t="s">
        <v>8337</v>
      </c>
      <c r="T1540" s="13">
        <f t="shared" si="194"/>
        <v>41981.782060185185</v>
      </c>
      <c r="U1540" s="13">
        <f t="shared" si="195"/>
        <v>42026.782060185185</v>
      </c>
      <c r="V1540">
        <f t="shared" si="196"/>
        <v>2014</v>
      </c>
      <c r="W1540" t="str">
        <f t="shared" si="197"/>
        <v>photobooks</v>
      </c>
      <c r="X1540" t="str">
        <f t="shared" si="198"/>
        <v>ExceededGoal</v>
      </c>
      <c r="Y1540" s="12" t="b">
        <f t="shared" si="199"/>
        <v>0</v>
      </c>
    </row>
    <row r="1541" spans="1:25" ht="43.2" hidden="1">
      <c r="A1541">
        <v>1539</v>
      </c>
      <c r="B1541" s="1" t="s">
        <v>1540</v>
      </c>
      <c r="C1541" s="1" t="s">
        <v>5649</v>
      </c>
      <c r="D1541" s="21" t="b" cm="1">
        <f t="array" ref="D1541">IF(OR(ISNUMBER(SEARCH({" COMEDY "," fun "," laugh ","hilarious"}," "&amp;B1541:C1541&amp;" "))),"Comedy",IF(OR(ISNUMBER(SEARCH({" sad "," thriller "," crime"," murder "," dark "," revenge "}," "&amp;B1541:C1541&amp;" "))),"thriller",IF(OR(ISNUMBER(SEARCH({" strange "," evil "," horror "," dark "," strange"}," "&amp;B1541:C1541&amp;" "))),"horror",IF(OR(ISNUMBER(SEARCH({" food "," kitchen "," yummy "," gourmet "," dining","bbq"}," "&amp;B1541:C1541&amp;" "))),"food"))))</f>
        <v>0</v>
      </c>
      <c r="E1541" s="3">
        <v>20000</v>
      </c>
      <c r="F1541" s="4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92"/>
        <v>136</v>
      </c>
      <c r="Q1541">
        <f t="shared" si="193"/>
        <v>95.76</v>
      </c>
      <c r="R1541" t="s">
        <v>8336</v>
      </c>
      <c r="S1541" t="s">
        <v>8337</v>
      </c>
      <c r="T1541" s="13">
        <f t="shared" si="194"/>
        <v>42705.919201388882</v>
      </c>
      <c r="U1541" s="13">
        <f t="shared" si="195"/>
        <v>42738.919201388882</v>
      </c>
      <c r="V1541">
        <f t="shared" si="196"/>
        <v>2016</v>
      </c>
      <c r="W1541" t="str">
        <f t="shared" si="197"/>
        <v>photobooks</v>
      </c>
      <c r="X1541" t="str">
        <f t="shared" si="198"/>
        <v>ExceededGoal</v>
      </c>
      <c r="Y1541" s="12" t="b">
        <f t="shared" si="199"/>
        <v>0</v>
      </c>
    </row>
    <row r="1542" spans="1:25" ht="43.2" hidden="1">
      <c r="A1542">
        <v>1540</v>
      </c>
      <c r="B1542" s="1" t="s">
        <v>1541</v>
      </c>
      <c r="C1542" s="1" t="s">
        <v>5650</v>
      </c>
      <c r="D1542" s="21" t="b" cm="1">
        <f t="array" ref="D1542">IF(OR(ISNUMBER(SEARCH({" COMEDY "," fun "," laugh ","hilarious"}," "&amp;B1542:C1542&amp;" "))),"Comedy",IF(OR(ISNUMBER(SEARCH({" sad "," thriller "," crime"," murder "," dark "," revenge "}," "&amp;B1542:C1542&amp;" "))),"thriller",IF(OR(ISNUMBER(SEARCH({" strange "," evil "," horror "," dark "," strange"}," "&amp;B1542:C1542&amp;" "))),"horror",IF(OR(ISNUMBER(SEARCH({" food "," kitchen "," yummy "," gourmet "," dining","bbq"}," "&amp;B1542:C1542&amp;" "))),"food"))))</f>
        <v>0</v>
      </c>
      <c r="E1542" s="3">
        <v>15000</v>
      </c>
      <c r="F1542" s="4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92"/>
        <v>118</v>
      </c>
      <c r="Q1542">
        <f t="shared" si="193"/>
        <v>180.41</v>
      </c>
      <c r="R1542" t="s">
        <v>8336</v>
      </c>
      <c r="S1542" t="s">
        <v>8337</v>
      </c>
      <c r="T1542" s="13">
        <f t="shared" si="194"/>
        <v>41939.00712962963</v>
      </c>
      <c r="U1542" s="13">
        <f t="shared" si="195"/>
        <v>41969.052083333328</v>
      </c>
      <c r="V1542">
        <f t="shared" si="196"/>
        <v>2014</v>
      </c>
      <c r="W1542" t="str">
        <f t="shared" si="197"/>
        <v>photobooks</v>
      </c>
      <c r="X1542" t="str">
        <f t="shared" si="198"/>
        <v>ExceededGoal</v>
      </c>
      <c r="Y1542" s="12" t="b">
        <f t="shared" si="199"/>
        <v>0</v>
      </c>
    </row>
    <row r="1543" spans="1:25" ht="43.2" hidden="1">
      <c r="A1543">
        <v>1541</v>
      </c>
      <c r="B1543" s="1" t="s">
        <v>1542</v>
      </c>
      <c r="C1543" s="1" t="s">
        <v>5651</v>
      </c>
      <c r="D1543" s="21" t="b" cm="1">
        <f t="array" ref="D1543">IF(OR(ISNUMBER(SEARCH({" COMEDY "," fun "," laugh ","hilarious"}," "&amp;B1543:C1543&amp;" "))),"Comedy",IF(OR(ISNUMBER(SEARCH({" sad "," thriller "," crime"," murder "," dark "," revenge "}," "&amp;B1543:C1543&amp;" "))),"thriller",IF(OR(ISNUMBER(SEARCH({" strange "," evil "," horror "," dark "," strange"}," "&amp;B1543:C1543&amp;" "))),"horror",IF(OR(ISNUMBER(SEARCH({" food "," kitchen "," yummy "," gourmet "," dining","bbq"}," "&amp;B1543:C1543&amp;" "))),"food"))))</f>
        <v>0</v>
      </c>
      <c r="E1543" s="3">
        <v>18000</v>
      </c>
      <c r="F1543" s="4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92"/>
        <v>0</v>
      </c>
      <c r="Q1543">
        <f t="shared" si="193"/>
        <v>3</v>
      </c>
      <c r="R1543" t="s">
        <v>8336</v>
      </c>
      <c r="S1543" t="s">
        <v>8341</v>
      </c>
      <c r="T1543" s="13">
        <f t="shared" si="194"/>
        <v>41974.712245370371</v>
      </c>
      <c r="U1543" s="13">
        <f t="shared" si="195"/>
        <v>42004.712245370371</v>
      </c>
      <c r="V1543">
        <f t="shared" si="196"/>
        <v>2014</v>
      </c>
      <c r="W1543" t="str">
        <f t="shared" si="197"/>
        <v>nature</v>
      </c>
      <c r="X1543" t="str">
        <f t="shared" si="198"/>
        <v>UnderFunded</v>
      </c>
      <c r="Y1543" s="12" t="b">
        <f t="shared" si="199"/>
        <v>0</v>
      </c>
    </row>
    <row r="1544" spans="1:25" ht="43.2" hidden="1">
      <c r="A1544">
        <v>1542</v>
      </c>
      <c r="B1544" s="1" t="s">
        <v>1543</v>
      </c>
      <c r="C1544" s="1" t="s">
        <v>5652</v>
      </c>
      <c r="D1544" s="21" t="b" cm="1">
        <f t="array" ref="D1544">IF(OR(ISNUMBER(SEARCH({" COMEDY "," fun "," laugh ","hilarious"}," "&amp;B1544:C1544&amp;" "))),"Comedy",IF(OR(ISNUMBER(SEARCH({" sad "," thriller "," crime"," murder "," dark "," revenge "}," "&amp;B1544:C1544&amp;" "))),"thriller",IF(OR(ISNUMBER(SEARCH({" strange "," evil "," horror "," dark "," strange"}," "&amp;B1544:C1544&amp;" "))),"horror",IF(OR(ISNUMBER(SEARCH({" food "," kitchen "," yummy "," gourmet "," dining","bbq"}," "&amp;B1544:C1544&amp;" "))),"food"))))</f>
        <v>0</v>
      </c>
      <c r="E1544" s="3">
        <v>500</v>
      </c>
      <c r="F1544" s="4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92"/>
        <v>4</v>
      </c>
      <c r="Q1544">
        <f t="shared" si="193"/>
        <v>20</v>
      </c>
      <c r="R1544" t="s">
        <v>8336</v>
      </c>
      <c r="S1544" t="s">
        <v>8341</v>
      </c>
      <c r="T1544" s="13">
        <f t="shared" si="194"/>
        <v>42170.996527777781</v>
      </c>
      <c r="U1544" s="13">
        <f t="shared" si="195"/>
        <v>42185.996527777781</v>
      </c>
      <c r="V1544">
        <f t="shared" si="196"/>
        <v>2015</v>
      </c>
      <c r="W1544" t="str">
        <f t="shared" si="197"/>
        <v>nature</v>
      </c>
      <c r="X1544" t="str">
        <f t="shared" si="198"/>
        <v>UnderFunded</v>
      </c>
      <c r="Y1544" s="12" t="b">
        <f t="shared" si="199"/>
        <v>0</v>
      </c>
    </row>
    <row r="1545" spans="1:25" ht="43.2" hidden="1">
      <c r="A1545">
        <v>1543</v>
      </c>
      <c r="B1545" s="1" t="s">
        <v>1544</v>
      </c>
      <c r="C1545" s="1" t="s">
        <v>5653</v>
      </c>
      <c r="D1545" s="21" t="b" cm="1">
        <f t="array" ref="D1545">IF(OR(ISNUMBER(SEARCH({" COMEDY "," fun "," laugh ","hilarious"}," "&amp;B1545:C1545&amp;" "))),"Comedy",IF(OR(ISNUMBER(SEARCH({" sad "," thriller "," crime"," murder "," dark "," revenge "}," "&amp;B1545:C1545&amp;" "))),"thriller",IF(OR(ISNUMBER(SEARCH({" strange "," evil "," horror "," dark "," strange"}," "&amp;B1545:C1545&amp;" "))),"horror",IF(OR(ISNUMBER(SEARCH({" food "," kitchen "," yummy "," gourmet "," dining","bbq"}," "&amp;B1545:C1545&amp;" "))),"food"))))</f>
        <v>0</v>
      </c>
      <c r="E1545" s="3">
        <v>2250</v>
      </c>
      <c r="F1545" s="4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92"/>
        <v>0</v>
      </c>
      <c r="Q1545">
        <f t="shared" si="193"/>
        <v>10</v>
      </c>
      <c r="R1545" t="s">
        <v>8336</v>
      </c>
      <c r="S1545" t="s">
        <v>8341</v>
      </c>
      <c r="T1545" s="13">
        <f t="shared" si="194"/>
        <v>41935.509652777779</v>
      </c>
      <c r="U1545" s="13">
        <f t="shared" si="195"/>
        <v>41965.551319444443</v>
      </c>
      <c r="V1545">
        <f t="shared" si="196"/>
        <v>2014</v>
      </c>
      <c r="W1545" t="str">
        <f t="shared" si="197"/>
        <v>nature</v>
      </c>
      <c r="X1545" t="str">
        <f t="shared" si="198"/>
        <v>UnderFunded</v>
      </c>
      <c r="Y1545" s="12" t="b">
        <f t="shared" si="199"/>
        <v>0</v>
      </c>
    </row>
    <row r="1546" spans="1:25" ht="43.2" hidden="1">
      <c r="A1546">
        <v>1544</v>
      </c>
      <c r="B1546" s="1" t="s">
        <v>1545</v>
      </c>
      <c r="C1546" s="1" t="s">
        <v>5654</v>
      </c>
      <c r="D1546" s="21" t="b" cm="1">
        <f t="array" ref="D1546">IF(OR(ISNUMBER(SEARCH({" COMEDY "," fun "," laugh ","hilarious"}," "&amp;B1546:C1546&amp;" "))),"Comedy",IF(OR(ISNUMBER(SEARCH({" sad "," thriller "," crime"," murder "," dark "," revenge "}," "&amp;B1546:C1546&amp;" "))),"thriller",IF(OR(ISNUMBER(SEARCH({" strange "," evil "," horror "," dark "," strange"}," "&amp;B1546:C1546&amp;" "))),"horror",IF(OR(ISNUMBER(SEARCH({" food "," kitchen "," yummy "," gourmet "," dining","bbq"}," "&amp;B1546:C1546&amp;" "))),"food"))))</f>
        <v>0</v>
      </c>
      <c r="E1546" s="3">
        <v>1000</v>
      </c>
      <c r="F1546" s="4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92"/>
        <v>0</v>
      </c>
      <c r="Q1546">
        <f t="shared" si="193"/>
        <v>0</v>
      </c>
      <c r="R1546" t="s">
        <v>8336</v>
      </c>
      <c r="S1546" t="s">
        <v>8341</v>
      </c>
      <c r="T1546" s="13">
        <f t="shared" si="194"/>
        <v>42053.051203703704</v>
      </c>
      <c r="U1546" s="13">
        <f t="shared" si="195"/>
        <v>42095.012499999997</v>
      </c>
      <c r="V1546">
        <f t="shared" si="196"/>
        <v>2015</v>
      </c>
      <c r="W1546" t="str">
        <f t="shared" si="197"/>
        <v>nature</v>
      </c>
      <c r="X1546" t="str">
        <f t="shared" si="198"/>
        <v>UnderFunded</v>
      </c>
      <c r="Y1546" s="12" t="b">
        <f t="shared" si="199"/>
        <v>0</v>
      </c>
    </row>
    <row r="1547" spans="1:25" ht="43.2" hidden="1">
      <c r="A1547">
        <v>1545</v>
      </c>
      <c r="B1547" s="1" t="s">
        <v>1546</v>
      </c>
      <c r="C1547" s="1" t="s">
        <v>5655</v>
      </c>
      <c r="D1547" s="21" t="b" cm="1">
        <f t="array" ref="D1547">IF(OR(ISNUMBER(SEARCH({" COMEDY "," fun "," laugh ","hilarious"}," "&amp;B1547:C1547&amp;" "))),"Comedy",IF(OR(ISNUMBER(SEARCH({" sad "," thriller "," crime"," murder "," dark "," revenge "}," "&amp;B1547:C1547&amp;" "))),"thriller",IF(OR(ISNUMBER(SEARCH({" strange "," evil "," horror "," dark "," strange"}," "&amp;B1547:C1547&amp;" "))),"horror",IF(OR(ISNUMBER(SEARCH({" food "," kitchen "," yummy "," gourmet "," dining","bbq"}," "&amp;B1547:C1547&amp;" "))),"food"))))</f>
        <v>0</v>
      </c>
      <c r="E1547" s="3">
        <v>3000</v>
      </c>
      <c r="F1547" s="4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92"/>
        <v>0</v>
      </c>
      <c r="Q1547">
        <f t="shared" si="193"/>
        <v>1</v>
      </c>
      <c r="R1547" t="s">
        <v>8336</v>
      </c>
      <c r="S1547" t="s">
        <v>8341</v>
      </c>
      <c r="T1547" s="13">
        <f t="shared" si="194"/>
        <v>42031.884652777779</v>
      </c>
      <c r="U1547" s="13">
        <f t="shared" si="195"/>
        <v>42065.886111111111</v>
      </c>
      <c r="V1547">
        <f t="shared" si="196"/>
        <v>2015</v>
      </c>
      <c r="W1547" t="str">
        <f t="shared" si="197"/>
        <v>nature</v>
      </c>
      <c r="X1547" t="str">
        <f t="shared" si="198"/>
        <v>UnderFunded</v>
      </c>
      <c r="Y1547" s="12" t="b">
        <f t="shared" si="199"/>
        <v>0</v>
      </c>
    </row>
    <row r="1548" spans="1:25" ht="43.2" hidden="1">
      <c r="A1548">
        <v>1546</v>
      </c>
      <c r="B1548" s="1" t="s">
        <v>1547</v>
      </c>
      <c r="C1548" s="1" t="s">
        <v>5656</v>
      </c>
      <c r="D1548" s="21" t="b" cm="1">
        <f t="array" ref="D1548">IF(OR(ISNUMBER(SEARCH({" COMEDY "," fun "," laugh ","hilarious"}," "&amp;B1548:C1548&amp;" "))),"Comedy",IF(OR(ISNUMBER(SEARCH({" sad "," thriller "," crime"," murder "," dark "," revenge "}," "&amp;B1548:C1548&amp;" "))),"thriller",IF(OR(ISNUMBER(SEARCH({" strange "," evil "," horror "," dark "," strange"}," "&amp;B1548:C1548&amp;" "))),"horror",IF(OR(ISNUMBER(SEARCH({" food "," kitchen "," yummy "," gourmet "," dining","bbq"}," "&amp;B1548:C1548&amp;" "))),"food"))))</f>
        <v>0</v>
      </c>
      <c r="E1548" s="3">
        <v>1000</v>
      </c>
      <c r="F1548" s="4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92"/>
        <v>29</v>
      </c>
      <c r="Q1548">
        <f t="shared" si="193"/>
        <v>26.27</v>
      </c>
      <c r="R1548" t="s">
        <v>8336</v>
      </c>
      <c r="S1548" t="s">
        <v>8341</v>
      </c>
      <c r="T1548" s="13">
        <f t="shared" si="194"/>
        <v>41839.212951388887</v>
      </c>
      <c r="U1548" s="13">
        <f t="shared" si="195"/>
        <v>41899.212951388887</v>
      </c>
      <c r="V1548">
        <f t="shared" si="196"/>
        <v>2014</v>
      </c>
      <c r="W1548" t="str">
        <f t="shared" si="197"/>
        <v>nature</v>
      </c>
      <c r="X1548" t="str">
        <f t="shared" si="198"/>
        <v>UnderFunded</v>
      </c>
      <c r="Y1548" s="12" t="b">
        <f t="shared" si="199"/>
        <v>0</v>
      </c>
    </row>
    <row r="1549" spans="1:25" ht="43.2" hidden="1">
      <c r="A1549">
        <v>1547</v>
      </c>
      <c r="B1549" s="1" t="s">
        <v>1548</v>
      </c>
      <c r="C1549" s="1" t="s">
        <v>5657</v>
      </c>
      <c r="D1549" s="21" t="b" cm="1">
        <f t="array" ref="D1549">IF(OR(ISNUMBER(SEARCH({" COMEDY "," fun "," laugh ","hilarious"}," "&amp;B1549:C1549&amp;" "))),"Comedy",IF(OR(ISNUMBER(SEARCH({" sad "," thriller "," crime"," murder "," dark "," revenge "}," "&amp;B1549:C1549&amp;" "))),"thriller",IF(OR(ISNUMBER(SEARCH({" strange "," evil "," horror "," dark "," strange"}," "&amp;B1549:C1549&amp;" "))),"horror",IF(OR(ISNUMBER(SEARCH({" food "," kitchen "," yummy "," gourmet "," dining","bbq"}," "&amp;B1549:C1549&amp;" "))),"food"))))</f>
        <v>0</v>
      </c>
      <c r="E1549" s="3">
        <v>20</v>
      </c>
      <c r="F1549" s="4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92"/>
        <v>0</v>
      </c>
      <c r="Q1549">
        <f t="shared" si="193"/>
        <v>0</v>
      </c>
      <c r="R1549" t="s">
        <v>8336</v>
      </c>
      <c r="S1549" t="s">
        <v>8341</v>
      </c>
      <c r="T1549" s="13">
        <f t="shared" si="194"/>
        <v>42782.426875000005</v>
      </c>
      <c r="U1549" s="13">
        <f t="shared" si="195"/>
        <v>42789.426875000005</v>
      </c>
      <c r="V1549">
        <f t="shared" si="196"/>
        <v>2017</v>
      </c>
      <c r="W1549" t="str">
        <f t="shared" si="197"/>
        <v>nature</v>
      </c>
      <c r="X1549" t="str">
        <f t="shared" si="198"/>
        <v>UnderFunded</v>
      </c>
      <c r="Y1549" s="12" t="b">
        <f t="shared" si="199"/>
        <v>0</v>
      </c>
    </row>
    <row r="1550" spans="1:25" ht="28.8" hidden="1">
      <c r="A1550">
        <v>1548</v>
      </c>
      <c r="B1550" s="1" t="s">
        <v>1549</v>
      </c>
      <c r="C1550" s="1" t="s">
        <v>5658</v>
      </c>
      <c r="D1550" s="21" t="b" cm="1">
        <f t="array" ref="D1550">IF(OR(ISNUMBER(SEARCH({" COMEDY "," fun "," laugh ","hilarious"}," "&amp;B1550:C1550&amp;" "))),"Comedy",IF(OR(ISNUMBER(SEARCH({" sad "," thriller "," crime"," murder "," dark "," revenge "}," "&amp;B1550:C1550&amp;" "))),"thriller",IF(OR(ISNUMBER(SEARCH({" strange "," evil "," horror "," dark "," strange"}," "&amp;B1550:C1550&amp;" "))),"horror",IF(OR(ISNUMBER(SEARCH({" food "," kitchen "," yummy "," gourmet "," dining","bbq"}," "&amp;B1550:C1550&amp;" "))),"food"))))</f>
        <v>0</v>
      </c>
      <c r="E1550" s="3">
        <v>700</v>
      </c>
      <c r="F1550" s="4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92"/>
        <v>9</v>
      </c>
      <c r="Q1550">
        <f t="shared" si="193"/>
        <v>60</v>
      </c>
      <c r="R1550" t="s">
        <v>8336</v>
      </c>
      <c r="S1550" t="s">
        <v>8341</v>
      </c>
      <c r="T1550" s="13">
        <f t="shared" si="194"/>
        <v>42286.88217592593</v>
      </c>
      <c r="U1550" s="13">
        <f t="shared" si="195"/>
        <v>42316.923842592587</v>
      </c>
      <c r="V1550">
        <f t="shared" si="196"/>
        <v>2015</v>
      </c>
      <c r="W1550" t="str">
        <f t="shared" si="197"/>
        <v>nature</v>
      </c>
      <c r="X1550" t="str">
        <f t="shared" si="198"/>
        <v>UnderFunded</v>
      </c>
      <c r="Y1550" s="12" t="b">
        <f t="shared" si="199"/>
        <v>0</v>
      </c>
    </row>
    <row r="1551" spans="1:25" ht="43.2" hidden="1">
      <c r="A1551">
        <v>1549</v>
      </c>
      <c r="B1551" s="1" t="s">
        <v>1550</v>
      </c>
      <c r="C1551" s="1" t="s">
        <v>5659</v>
      </c>
      <c r="D1551" s="21" t="b" cm="1">
        <f t="array" ref="D1551">IF(OR(ISNUMBER(SEARCH({" COMEDY "," fun "," laugh ","hilarious"}," "&amp;B1551:C1551&amp;" "))),"Comedy",IF(OR(ISNUMBER(SEARCH({" sad "," thriller "," crime"," murder "," dark "," revenge "}," "&amp;B1551:C1551&amp;" "))),"thriller",IF(OR(ISNUMBER(SEARCH({" strange "," evil "," horror "," dark "," strange"}," "&amp;B1551:C1551&amp;" "))),"horror",IF(OR(ISNUMBER(SEARCH({" food "," kitchen "," yummy "," gourmet "," dining","bbq"}," "&amp;B1551:C1551&amp;" "))),"food"))))</f>
        <v>0</v>
      </c>
      <c r="E1551" s="3">
        <v>500</v>
      </c>
      <c r="F1551" s="4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92"/>
        <v>34</v>
      </c>
      <c r="Q1551">
        <f t="shared" si="193"/>
        <v>28.33</v>
      </c>
      <c r="R1551" t="s">
        <v>8336</v>
      </c>
      <c r="S1551" t="s">
        <v>8341</v>
      </c>
      <c r="T1551" s="13">
        <f t="shared" si="194"/>
        <v>42281.136099537034</v>
      </c>
      <c r="U1551" s="13">
        <f t="shared" si="195"/>
        <v>42311.177766203706</v>
      </c>
      <c r="V1551">
        <f t="shared" si="196"/>
        <v>2015</v>
      </c>
      <c r="W1551" t="str">
        <f t="shared" si="197"/>
        <v>nature</v>
      </c>
      <c r="X1551" t="str">
        <f t="shared" si="198"/>
        <v>UnderFunded</v>
      </c>
      <c r="Y1551" s="12" t="b">
        <f t="shared" si="199"/>
        <v>0</v>
      </c>
    </row>
    <row r="1552" spans="1:25" ht="57.6" hidden="1">
      <c r="A1552">
        <v>1550</v>
      </c>
      <c r="B1552" s="1" t="s">
        <v>1551</v>
      </c>
      <c r="C1552" s="1" t="s">
        <v>5660</v>
      </c>
      <c r="D1552" s="21" t="b" cm="1">
        <f t="array" ref="D1552">IF(OR(ISNUMBER(SEARCH({" COMEDY "," fun "," laugh ","hilarious"}," "&amp;B1552:C1552&amp;" "))),"Comedy",IF(OR(ISNUMBER(SEARCH({" sad "," thriller "," crime"," murder "," dark "," revenge "}," "&amp;B1552:C1552&amp;" "))),"thriller",IF(OR(ISNUMBER(SEARCH({" strange "," evil "," horror "," dark "," strange"}," "&amp;B1552:C1552&amp;" "))),"horror",IF(OR(ISNUMBER(SEARCH({" food "," kitchen "," yummy "," gourmet "," dining","bbq"}," "&amp;B1552:C1552&amp;" "))),"food"))))</f>
        <v>0</v>
      </c>
      <c r="E1552" s="3">
        <v>750</v>
      </c>
      <c r="F1552" s="4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92"/>
        <v>13</v>
      </c>
      <c r="Q1552">
        <f t="shared" si="193"/>
        <v>14.43</v>
      </c>
      <c r="R1552" t="s">
        <v>8336</v>
      </c>
      <c r="S1552" t="s">
        <v>8341</v>
      </c>
      <c r="T1552" s="13">
        <f t="shared" si="194"/>
        <v>42472.449467592596</v>
      </c>
      <c r="U1552" s="13">
        <f t="shared" si="195"/>
        <v>42502.449467592596</v>
      </c>
      <c r="V1552">
        <f t="shared" si="196"/>
        <v>2016</v>
      </c>
      <c r="W1552" t="str">
        <f t="shared" si="197"/>
        <v>nature</v>
      </c>
      <c r="X1552" t="str">
        <f t="shared" si="198"/>
        <v>UnderFunded</v>
      </c>
      <c r="Y1552" s="12" t="b">
        <f t="shared" si="199"/>
        <v>0</v>
      </c>
    </row>
    <row r="1553" spans="1:25" ht="43.2" hidden="1">
      <c r="A1553">
        <v>1551</v>
      </c>
      <c r="B1553" s="1" t="s">
        <v>1552</v>
      </c>
      <c r="C1553" s="1" t="s">
        <v>5661</v>
      </c>
      <c r="D1553" s="21" t="b" cm="1">
        <f t="array" ref="D1553">IF(OR(ISNUMBER(SEARCH({" COMEDY "," fun "," laugh ","hilarious"}," "&amp;B1553:C1553&amp;" "))),"Comedy",IF(OR(ISNUMBER(SEARCH({" sad "," thriller "," crime"," murder "," dark "," revenge "}," "&amp;B1553:C1553&amp;" "))),"thriller",IF(OR(ISNUMBER(SEARCH({" strange "," evil "," horror "," dark "," strange"}," "&amp;B1553:C1553&amp;" "))),"horror",IF(OR(ISNUMBER(SEARCH({" food "," kitchen "," yummy "," gourmet "," dining","bbq"}," "&amp;B1553:C1553&amp;" "))),"food"))))</f>
        <v>0</v>
      </c>
      <c r="E1553" s="3">
        <v>3500</v>
      </c>
      <c r="F1553" s="4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92"/>
        <v>0</v>
      </c>
      <c r="Q1553">
        <f t="shared" si="193"/>
        <v>0</v>
      </c>
      <c r="R1553" t="s">
        <v>8336</v>
      </c>
      <c r="S1553" t="s">
        <v>8341</v>
      </c>
      <c r="T1553" s="13">
        <f t="shared" si="194"/>
        <v>42121.824525462958</v>
      </c>
      <c r="U1553" s="13">
        <f t="shared" si="195"/>
        <v>42151.824525462958</v>
      </c>
      <c r="V1553">
        <f t="shared" si="196"/>
        <v>2015</v>
      </c>
      <c r="W1553" t="str">
        <f t="shared" si="197"/>
        <v>nature</v>
      </c>
      <c r="X1553" t="str">
        <f t="shared" si="198"/>
        <v>UnderFunded</v>
      </c>
      <c r="Y1553" s="12" t="b">
        <f t="shared" si="199"/>
        <v>0</v>
      </c>
    </row>
    <row r="1554" spans="1:25" ht="43.2" hidden="1">
      <c r="A1554">
        <v>1552</v>
      </c>
      <c r="B1554" s="1" t="s">
        <v>1553</v>
      </c>
      <c r="C1554" s="1" t="s">
        <v>5662</v>
      </c>
      <c r="D1554" s="21" t="b" cm="1">
        <f t="array" ref="D1554">IF(OR(ISNUMBER(SEARCH({" COMEDY "," fun "," laugh ","hilarious"}," "&amp;B1554:C1554&amp;" "))),"Comedy",IF(OR(ISNUMBER(SEARCH({" sad "," thriller "," crime"," murder "," dark "," revenge "}," "&amp;B1554:C1554&amp;" "))),"thriller",IF(OR(ISNUMBER(SEARCH({" strange "," evil "," horror "," dark "," strange"}," "&amp;B1554:C1554&amp;" "))),"horror",IF(OR(ISNUMBER(SEARCH({" food "," kitchen "," yummy "," gourmet "," dining","bbq"}," "&amp;B1554:C1554&amp;" "))),"food"))))</f>
        <v>0</v>
      </c>
      <c r="E1554" s="3">
        <v>4300</v>
      </c>
      <c r="F1554" s="4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92"/>
        <v>49</v>
      </c>
      <c r="Q1554">
        <f t="shared" si="193"/>
        <v>132.19</v>
      </c>
      <c r="R1554" t="s">
        <v>8336</v>
      </c>
      <c r="S1554" t="s">
        <v>8341</v>
      </c>
      <c r="T1554" s="13">
        <f t="shared" si="194"/>
        <v>41892.688750000001</v>
      </c>
      <c r="U1554" s="13">
        <f t="shared" si="195"/>
        <v>41913.165972222225</v>
      </c>
      <c r="V1554">
        <f t="shared" si="196"/>
        <v>2014</v>
      </c>
      <c r="W1554" t="str">
        <f t="shared" si="197"/>
        <v>nature</v>
      </c>
      <c r="X1554" t="str">
        <f t="shared" si="198"/>
        <v>UnderFunded</v>
      </c>
      <c r="Y1554" s="12" t="b">
        <f t="shared" si="199"/>
        <v>0</v>
      </c>
    </row>
    <row r="1555" spans="1:25" ht="43.2" hidden="1">
      <c r="A1555">
        <v>1553</v>
      </c>
      <c r="B1555" s="1" t="s">
        <v>1554</v>
      </c>
      <c r="C1555" s="1" t="s">
        <v>5663</v>
      </c>
      <c r="D1555" s="21" t="b" cm="1">
        <f t="array" ref="D1555">IF(OR(ISNUMBER(SEARCH({" COMEDY "," fun "," laugh ","hilarious"}," "&amp;B1555:C1555&amp;" "))),"Comedy",IF(OR(ISNUMBER(SEARCH({" sad "," thriller "," crime"," murder "," dark "," revenge "}," "&amp;B1555:C1555&amp;" "))),"thriller",IF(OR(ISNUMBER(SEARCH({" strange "," evil "," horror "," dark "," strange"}," "&amp;B1555:C1555&amp;" "))),"horror",IF(OR(ISNUMBER(SEARCH({" food "," kitchen "," yummy "," gourmet "," dining","bbq"}," "&amp;B1555:C1555&amp;" "))),"food"))))</f>
        <v>0</v>
      </c>
      <c r="E1555" s="3">
        <v>6000</v>
      </c>
      <c r="F1555" s="4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92"/>
        <v>0</v>
      </c>
      <c r="Q1555">
        <f t="shared" si="193"/>
        <v>0</v>
      </c>
      <c r="R1555" t="s">
        <v>8336</v>
      </c>
      <c r="S1555" t="s">
        <v>8341</v>
      </c>
      <c r="T1555" s="13">
        <f t="shared" si="194"/>
        <v>42219.282951388886</v>
      </c>
      <c r="U1555" s="13">
        <f t="shared" si="195"/>
        <v>42249.282951388886</v>
      </c>
      <c r="V1555">
        <f t="shared" si="196"/>
        <v>2015</v>
      </c>
      <c r="W1555" t="str">
        <f t="shared" si="197"/>
        <v>nature</v>
      </c>
      <c r="X1555" t="str">
        <f t="shared" si="198"/>
        <v>UnderFunded</v>
      </c>
      <c r="Y1555" s="12" t="b">
        <f t="shared" si="199"/>
        <v>0</v>
      </c>
    </row>
    <row r="1556" spans="1:25" ht="57.6" hidden="1">
      <c r="A1556">
        <v>1554</v>
      </c>
      <c r="B1556" s="1" t="s">
        <v>1555</v>
      </c>
      <c r="C1556" s="1" t="s">
        <v>5664</v>
      </c>
      <c r="D1556" s="21" t="b" cm="1">
        <f t="array" ref="D1556">IF(OR(ISNUMBER(SEARCH({" COMEDY "," fun "," laugh ","hilarious"}," "&amp;B1556:C1556&amp;" "))),"Comedy",IF(OR(ISNUMBER(SEARCH({" sad "," thriller "," crime"," murder "," dark "," revenge "}," "&amp;B1556:C1556&amp;" "))),"thriller",IF(OR(ISNUMBER(SEARCH({" strange "," evil "," horror "," dark "," strange"}," "&amp;B1556:C1556&amp;" "))),"horror",IF(OR(ISNUMBER(SEARCH({" food "," kitchen "," yummy "," gourmet "," dining","bbq"}," "&amp;B1556:C1556&amp;" "))),"food"))))</f>
        <v>0</v>
      </c>
      <c r="E1556" s="3">
        <v>20000</v>
      </c>
      <c r="F1556" s="4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92"/>
        <v>0</v>
      </c>
      <c r="Q1556">
        <f t="shared" si="193"/>
        <v>0</v>
      </c>
      <c r="R1556" t="s">
        <v>8336</v>
      </c>
      <c r="S1556" t="s">
        <v>8341</v>
      </c>
      <c r="T1556" s="13">
        <f t="shared" si="194"/>
        <v>42188.252199074079</v>
      </c>
      <c r="U1556" s="13">
        <f t="shared" si="195"/>
        <v>42218.252199074079</v>
      </c>
      <c r="V1556">
        <f t="shared" si="196"/>
        <v>2015</v>
      </c>
      <c r="W1556" t="str">
        <f t="shared" si="197"/>
        <v>nature</v>
      </c>
      <c r="X1556" t="str">
        <f t="shared" si="198"/>
        <v>UnderFunded</v>
      </c>
      <c r="Y1556" s="12" t="b">
        <f t="shared" si="199"/>
        <v>0</v>
      </c>
    </row>
    <row r="1557" spans="1:25" ht="43.2" hidden="1">
      <c r="A1557">
        <v>1555</v>
      </c>
      <c r="B1557" s="1" t="s">
        <v>1556</v>
      </c>
      <c r="C1557" s="1" t="s">
        <v>5665</v>
      </c>
      <c r="D1557" s="21" t="b" cm="1">
        <f t="array" ref="D1557">IF(OR(ISNUMBER(SEARCH({" COMEDY "," fun "," laugh ","hilarious"}," "&amp;B1557:C1557&amp;" "))),"Comedy",IF(OR(ISNUMBER(SEARCH({" sad "," thriller "," crime"," murder "," dark "," revenge "}," "&amp;B1557:C1557&amp;" "))),"thriller",IF(OR(ISNUMBER(SEARCH({" strange "," evil "," horror "," dark "," strange"}," "&amp;B1557:C1557&amp;" "))),"horror",IF(OR(ISNUMBER(SEARCH({" food "," kitchen "," yummy "," gourmet "," dining","bbq"}," "&amp;B1557:C1557&amp;" "))),"food"))))</f>
        <v>0</v>
      </c>
      <c r="E1557" s="3">
        <v>750</v>
      </c>
      <c r="F1557" s="4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92"/>
        <v>0</v>
      </c>
      <c r="Q1557">
        <f t="shared" si="193"/>
        <v>0</v>
      </c>
      <c r="R1557" t="s">
        <v>8336</v>
      </c>
      <c r="S1557" t="s">
        <v>8341</v>
      </c>
      <c r="T1557" s="13">
        <f t="shared" si="194"/>
        <v>42241.613796296297</v>
      </c>
      <c r="U1557" s="13">
        <f t="shared" si="195"/>
        <v>42264.708333333328</v>
      </c>
      <c r="V1557">
        <f t="shared" si="196"/>
        <v>2015</v>
      </c>
      <c r="W1557" t="str">
        <f t="shared" si="197"/>
        <v>nature</v>
      </c>
      <c r="X1557" t="str">
        <f t="shared" si="198"/>
        <v>UnderFunded</v>
      </c>
      <c r="Y1557" s="12" t="b">
        <f t="shared" si="199"/>
        <v>0</v>
      </c>
    </row>
    <row r="1558" spans="1:25" ht="43.2" hidden="1">
      <c r="A1558">
        <v>1556</v>
      </c>
      <c r="B1558" s="1" t="s">
        <v>1557</v>
      </c>
      <c r="C1558" s="1" t="s">
        <v>5666</v>
      </c>
      <c r="D1558" s="21" t="b" cm="1">
        <f t="array" ref="D1558">IF(OR(ISNUMBER(SEARCH({" COMEDY "," fun "," laugh ","hilarious"}," "&amp;B1558:C1558&amp;" "))),"Comedy",IF(OR(ISNUMBER(SEARCH({" sad "," thriller "," crime"," murder "," dark "," revenge "}," "&amp;B1558:C1558&amp;" "))),"thriller",IF(OR(ISNUMBER(SEARCH({" strange "," evil "," horror "," dark "," strange"}," "&amp;B1558:C1558&amp;" "))),"horror",IF(OR(ISNUMBER(SEARCH({" food "," kitchen "," yummy "," gourmet "," dining","bbq"}," "&amp;B1558:C1558&amp;" "))),"food"))))</f>
        <v>0</v>
      </c>
      <c r="E1558" s="3">
        <v>1500</v>
      </c>
      <c r="F1558" s="4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92"/>
        <v>45</v>
      </c>
      <c r="Q1558">
        <f t="shared" si="193"/>
        <v>56.42</v>
      </c>
      <c r="R1558" t="s">
        <v>8336</v>
      </c>
      <c r="S1558" t="s">
        <v>8341</v>
      </c>
      <c r="T1558" s="13">
        <f t="shared" si="194"/>
        <v>42525.153055555551</v>
      </c>
      <c r="U1558" s="13">
        <f t="shared" si="195"/>
        <v>42555.153055555551</v>
      </c>
      <c r="V1558">
        <f t="shared" si="196"/>
        <v>2016</v>
      </c>
      <c r="W1558" t="str">
        <f t="shared" si="197"/>
        <v>nature</v>
      </c>
      <c r="X1558" t="str">
        <f t="shared" si="198"/>
        <v>UnderFunded</v>
      </c>
      <c r="Y1558" s="12" t="b">
        <f t="shared" si="199"/>
        <v>0</v>
      </c>
    </row>
    <row r="1559" spans="1:25" ht="43.2" hidden="1">
      <c r="A1559">
        <v>1557</v>
      </c>
      <c r="B1559" s="1" t="s">
        <v>1558</v>
      </c>
      <c r="C1559" s="1" t="s">
        <v>5667</v>
      </c>
      <c r="D1559" s="21" t="b" cm="1">
        <f t="array" ref="D1559">IF(OR(ISNUMBER(SEARCH({" COMEDY "," fun "," laugh ","hilarious"}," "&amp;B1559:C1559&amp;" "))),"Comedy",IF(OR(ISNUMBER(SEARCH({" sad "," thriller "," crime"," murder "," dark "," revenge "}," "&amp;B1559:C1559&amp;" "))),"thriller",IF(OR(ISNUMBER(SEARCH({" strange "," evil "," horror "," dark "," strange"}," "&amp;B1559:C1559&amp;" "))),"horror",IF(OR(ISNUMBER(SEARCH({" food "," kitchen "," yummy "," gourmet "," dining","bbq"}," "&amp;B1559:C1559&amp;" "))),"food"))))</f>
        <v>0</v>
      </c>
      <c r="E1559" s="3">
        <v>2500</v>
      </c>
      <c r="F1559" s="4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92"/>
        <v>4</v>
      </c>
      <c r="Q1559">
        <f t="shared" si="193"/>
        <v>100</v>
      </c>
      <c r="R1559" t="s">
        <v>8336</v>
      </c>
      <c r="S1559" t="s">
        <v>8341</v>
      </c>
      <c r="T1559" s="13">
        <f t="shared" si="194"/>
        <v>41871.65315972222</v>
      </c>
      <c r="U1559" s="13">
        <f t="shared" si="195"/>
        <v>41902.65315972222</v>
      </c>
      <c r="V1559">
        <f t="shared" si="196"/>
        <v>2014</v>
      </c>
      <c r="W1559" t="str">
        <f t="shared" si="197"/>
        <v>nature</v>
      </c>
      <c r="X1559" t="str">
        <f t="shared" si="198"/>
        <v>UnderFunded</v>
      </c>
      <c r="Y1559" s="12" t="b">
        <f t="shared" si="199"/>
        <v>0</v>
      </c>
    </row>
    <row r="1560" spans="1:25" ht="43.2" hidden="1">
      <c r="A1560">
        <v>1558</v>
      </c>
      <c r="B1560" s="1" t="s">
        <v>1559</v>
      </c>
      <c r="C1560" s="1" t="s">
        <v>5668</v>
      </c>
      <c r="D1560" s="21" t="b" cm="1">
        <f t="array" ref="D1560">IF(OR(ISNUMBER(SEARCH({" COMEDY "," fun "," laugh ","hilarious"}," "&amp;B1560:C1560&amp;" "))),"Comedy",IF(OR(ISNUMBER(SEARCH({" sad "," thriller "," crime"," murder "," dark "," revenge "}," "&amp;B1560:C1560&amp;" "))),"thriller",IF(OR(ISNUMBER(SEARCH({" strange "," evil "," horror "," dark "," strange"}," "&amp;B1560:C1560&amp;" "))),"horror",IF(OR(ISNUMBER(SEARCH({" food "," kitchen "," yummy "," gourmet "," dining","bbq"}," "&amp;B1560:C1560&amp;" "))),"food"))))</f>
        <v>0</v>
      </c>
      <c r="E1560" s="3">
        <v>750</v>
      </c>
      <c r="F1560" s="4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92"/>
        <v>5</v>
      </c>
      <c r="Q1560">
        <f t="shared" si="193"/>
        <v>11.67</v>
      </c>
      <c r="R1560" t="s">
        <v>8336</v>
      </c>
      <c r="S1560" t="s">
        <v>8341</v>
      </c>
      <c r="T1560" s="13">
        <f t="shared" si="194"/>
        <v>42185.397673611107</v>
      </c>
      <c r="U1560" s="13">
        <f t="shared" si="195"/>
        <v>42244.508333333331</v>
      </c>
      <c r="V1560">
        <f t="shared" si="196"/>
        <v>2015</v>
      </c>
      <c r="W1560" t="str">
        <f t="shared" si="197"/>
        <v>nature</v>
      </c>
      <c r="X1560" t="str">
        <f t="shared" si="198"/>
        <v>UnderFunded</v>
      </c>
      <c r="Y1560" s="12" t="b">
        <f t="shared" si="199"/>
        <v>0</v>
      </c>
    </row>
    <row r="1561" spans="1:25" ht="28.8" hidden="1">
      <c r="A1561">
        <v>1559</v>
      </c>
      <c r="B1561" s="1" t="s">
        <v>1560</v>
      </c>
      <c r="C1561" s="1" t="s">
        <v>5669</v>
      </c>
      <c r="D1561" s="21" t="b" cm="1">
        <f t="array" ref="D1561">IF(OR(ISNUMBER(SEARCH({" COMEDY "," fun "," laugh ","hilarious"}," "&amp;B1561:C1561&amp;" "))),"Comedy",IF(OR(ISNUMBER(SEARCH({" sad "," thriller "," crime"," murder "," dark "," revenge "}," "&amp;B1561:C1561&amp;" "))),"thriller",IF(OR(ISNUMBER(SEARCH({" strange "," evil "," horror "," dark "," strange"}," "&amp;B1561:C1561&amp;" "))),"horror",IF(OR(ISNUMBER(SEARCH({" food "," kitchen "," yummy "," gourmet "," dining","bbq"}," "&amp;B1561:C1561&amp;" "))),"food"))))</f>
        <v>0</v>
      </c>
      <c r="E1561" s="3">
        <v>15000</v>
      </c>
      <c r="F1561" s="4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92"/>
        <v>0</v>
      </c>
      <c r="Q1561">
        <f t="shared" si="193"/>
        <v>50</v>
      </c>
      <c r="R1561" t="s">
        <v>8336</v>
      </c>
      <c r="S1561" t="s">
        <v>8341</v>
      </c>
      <c r="T1561" s="13">
        <f t="shared" si="194"/>
        <v>42108.05322916666</v>
      </c>
      <c r="U1561" s="13">
        <f t="shared" si="195"/>
        <v>42123.05322916666</v>
      </c>
      <c r="V1561">
        <f t="shared" si="196"/>
        <v>2015</v>
      </c>
      <c r="W1561" t="str">
        <f t="shared" si="197"/>
        <v>nature</v>
      </c>
      <c r="X1561" t="str">
        <f t="shared" si="198"/>
        <v>UnderFunded</v>
      </c>
      <c r="Y1561" s="12" t="b">
        <f t="shared" si="199"/>
        <v>0</v>
      </c>
    </row>
    <row r="1562" spans="1:25" ht="43.2" hidden="1">
      <c r="A1562">
        <v>1560</v>
      </c>
      <c r="B1562" s="1" t="s">
        <v>1561</v>
      </c>
      <c r="C1562" s="1" t="s">
        <v>5670</v>
      </c>
      <c r="D1562" s="21" t="b" cm="1">
        <f t="array" ref="D1562">IF(OR(ISNUMBER(SEARCH({" COMEDY "," fun "," laugh ","hilarious"}," "&amp;B1562:C1562&amp;" "))),"Comedy",IF(OR(ISNUMBER(SEARCH({" sad "," thriller "," crime"," murder "," dark "," revenge "}," "&amp;B1562:C1562&amp;" "))),"thriller",IF(OR(ISNUMBER(SEARCH({" strange "," evil "," horror "," dark "," strange"}," "&amp;B1562:C1562&amp;" "))),"horror",IF(OR(ISNUMBER(SEARCH({" food "," kitchen "," yummy "," gourmet "," dining","bbq"}," "&amp;B1562:C1562&amp;" "))),"food"))))</f>
        <v>0</v>
      </c>
      <c r="E1562" s="3">
        <v>2500</v>
      </c>
      <c r="F1562" s="4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92"/>
        <v>4</v>
      </c>
      <c r="Q1562">
        <f t="shared" si="193"/>
        <v>23.5</v>
      </c>
      <c r="R1562" t="s">
        <v>8336</v>
      </c>
      <c r="S1562" t="s">
        <v>8341</v>
      </c>
      <c r="T1562" s="13">
        <f t="shared" si="194"/>
        <v>41936.020752314813</v>
      </c>
      <c r="U1562" s="13">
        <f t="shared" si="195"/>
        <v>41956.062418981484</v>
      </c>
      <c r="V1562">
        <f t="shared" si="196"/>
        <v>2014</v>
      </c>
      <c r="W1562" t="str">
        <f t="shared" si="197"/>
        <v>nature</v>
      </c>
      <c r="X1562" t="str">
        <f t="shared" si="198"/>
        <v>UnderFunded</v>
      </c>
      <c r="Y1562" s="12" t="b">
        <f t="shared" si="199"/>
        <v>0</v>
      </c>
    </row>
    <row r="1563" spans="1:25" ht="43.2" hidden="1">
      <c r="A1563">
        <v>1561</v>
      </c>
      <c r="B1563" s="1" t="s">
        <v>1562</v>
      </c>
      <c r="C1563" s="1" t="s">
        <v>5671</v>
      </c>
      <c r="D1563" s="21" t="b" cm="1">
        <f t="array" ref="D1563">IF(OR(ISNUMBER(SEARCH({" COMEDY "," fun "," laugh ","hilarious"}," "&amp;B1563:C1563&amp;" "))),"Comedy",IF(OR(ISNUMBER(SEARCH({" sad "," thriller "," crime"," murder "," dark "," revenge "}," "&amp;B1563:C1563&amp;" "))),"thriller",IF(OR(ISNUMBER(SEARCH({" strange "," evil "," horror "," dark "," strange"}," "&amp;B1563:C1563&amp;" "))),"horror",IF(OR(ISNUMBER(SEARCH({" food "," kitchen "," yummy "," gourmet "," dining","bbq"}," "&amp;B1563:C1563&amp;" "))),"food"))))</f>
        <v>0</v>
      </c>
      <c r="E1563" s="3">
        <v>10000</v>
      </c>
      <c r="F1563" s="4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92"/>
        <v>1</v>
      </c>
      <c r="Q1563">
        <f t="shared" si="193"/>
        <v>67</v>
      </c>
      <c r="R1563" t="s">
        <v>8320</v>
      </c>
      <c r="S1563" t="s">
        <v>8342</v>
      </c>
      <c r="T1563" s="13">
        <f t="shared" si="194"/>
        <v>41555.041701388887</v>
      </c>
      <c r="U1563" s="13">
        <f t="shared" si="195"/>
        <v>41585.083368055559</v>
      </c>
      <c r="V1563">
        <f t="shared" si="196"/>
        <v>2013</v>
      </c>
      <c r="W1563" t="str">
        <f t="shared" si="197"/>
        <v>art books</v>
      </c>
      <c r="X1563" t="str">
        <f t="shared" si="198"/>
        <v>UnderFunded</v>
      </c>
      <c r="Y1563" s="12" t="b">
        <f t="shared" si="199"/>
        <v>0</v>
      </c>
    </row>
    <row r="1564" spans="1:25" ht="57.6" hidden="1">
      <c r="A1564">
        <v>1562</v>
      </c>
      <c r="B1564" s="1" t="s">
        <v>1563</v>
      </c>
      <c r="C1564" s="1" t="s">
        <v>5672</v>
      </c>
      <c r="D1564" s="21" t="b" cm="1">
        <f t="array" ref="D1564">IF(OR(ISNUMBER(SEARCH({" COMEDY "," fun "," laugh ","hilarious"}," "&amp;B1564:C1564&amp;" "))),"Comedy",IF(OR(ISNUMBER(SEARCH({" sad "," thriller "," crime"," murder "," dark "," revenge "}," "&amp;B1564:C1564&amp;" "))),"thriller",IF(OR(ISNUMBER(SEARCH({" strange "," evil "," horror "," dark "," strange"}," "&amp;B1564:C1564&amp;" "))),"horror",IF(OR(ISNUMBER(SEARCH({" food "," kitchen "," yummy "," gourmet "," dining","bbq"}," "&amp;B1564:C1564&amp;" "))),"food"))))</f>
        <v>0</v>
      </c>
      <c r="E1564" s="3">
        <v>4000</v>
      </c>
      <c r="F1564" s="4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92"/>
        <v>0</v>
      </c>
      <c r="Q1564">
        <f t="shared" si="193"/>
        <v>0</v>
      </c>
      <c r="R1564" t="s">
        <v>8320</v>
      </c>
      <c r="S1564" t="s">
        <v>8342</v>
      </c>
      <c r="T1564" s="13">
        <f t="shared" si="194"/>
        <v>40079.566157407404</v>
      </c>
      <c r="U1564" s="13">
        <f t="shared" si="195"/>
        <v>40149.034722222219</v>
      </c>
      <c r="V1564">
        <f t="shared" si="196"/>
        <v>2009</v>
      </c>
      <c r="W1564" t="str">
        <f t="shared" si="197"/>
        <v>art books</v>
      </c>
      <c r="X1564" t="str">
        <f t="shared" si="198"/>
        <v>UnderFunded</v>
      </c>
      <c r="Y1564" s="12" t="b">
        <f t="shared" si="199"/>
        <v>0</v>
      </c>
    </row>
    <row r="1565" spans="1:25" ht="43.2" hidden="1">
      <c r="A1565">
        <v>1563</v>
      </c>
      <c r="B1565" s="1" t="s">
        <v>1564</v>
      </c>
      <c r="C1565" s="1" t="s">
        <v>5673</v>
      </c>
      <c r="D1565" s="21" t="b" cm="1">
        <f t="array" ref="D1565">IF(OR(ISNUMBER(SEARCH({" COMEDY "," fun "," laugh ","hilarious"}," "&amp;B1565:C1565&amp;" "))),"Comedy",IF(OR(ISNUMBER(SEARCH({" sad "," thriller "," crime"," murder "," dark "," revenge "}," "&amp;B1565:C1565&amp;" "))),"thriller",IF(OR(ISNUMBER(SEARCH({" strange "," evil "," horror "," dark "," strange"}," "&amp;B1565:C1565&amp;" "))),"horror",IF(OR(ISNUMBER(SEARCH({" food "," kitchen "," yummy "," gourmet "," dining","bbq"}," "&amp;B1565:C1565&amp;" "))),"food"))))</f>
        <v>0</v>
      </c>
      <c r="E1565" s="3">
        <v>6000</v>
      </c>
      <c r="F1565" s="4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92"/>
        <v>1</v>
      </c>
      <c r="Q1565">
        <f t="shared" si="193"/>
        <v>42.5</v>
      </c>
      <c r="R1565" t="s">
        <v>8320</v>
      </c>
      <c r="S1565" t="s">
        <v>8342</v>
      </c>
      <c r="T1565" s="13">
        <f t="shared" si="194"/>
        <v>41652.742488425924</v>
      </c>
      <c r="U1565" s="13">
        <f t="shared" si="195"/>
        <v>41712.700821759259</v>
      </c>
      <c r="V1565">
        <f t="shared" si="196"/>
        <v>2014</v>
      </c>
      <c r="W1565" t="str">
        <f t="shared" si="197"/>
        <v>art books</v>
      </c>
      <c r="X1565" t="str">
        <f t="shared" si="198"/>
        <v>UnderFunded</v>
      </c>
      <c r="Y1565" s="12" t="b">
        <f t="shared" si="199"/>
        <v>0</v>
      </c>
    </row>
    <row r="1566" spans="1:25" ht="43.2" hidden="1">
      <c r="A1566">
        <v>1564</v>
      </c>
      <c r="B1566" s="1" t="s">
        <v>1565</v>
      </c>
      <c r="C1566" s="1" t="s">
        <v>5674</v>
      </c>
      <c r="D1566" s="21" t="b" cm="1">
        <f t="array" ref="D1566">IF(OR(ISNUMBER(SEARCH({" COMEDY "," fun "," laugh ","hilarious"}," "&amp;B1566:C1566&amp;" "))),"Comedy",IF(OR(ISNUMBER(SEARCH({" sad "," thriller "," crime"," murder "," dark "," revenge "}," "&amp;B1566:C1566&amp;" "))),"thriller",IF(OR(ISNUMBER(SEARCH({" strange "," evil "," horror "," dark "," strange"}," "&amp;B1566:C1566&amp;" "))),"horror",IF(OR(ISNUMBER(SEARCH({" food "," kitchen "," yummy "," gourmet "," dining","bbq"}," "&amp;B1566:C1566&amp;" "))),"food"))))</f>
        <v>0</v>
      </c>
      <c r="E1566" s="3">
        <v>10000</v>
      </c>
      <c r="F1566" s="4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92"/>
        <v>0</v>
      </c>
      <c r="Q1566">
        <f t="shared" si="193"/>
        <v>10</v>
      </c>
      <c r="R1566" t="s">
        <v>8320</v>
      </c>
      <c r="S1566" t="s">
        <v>8342</v>
      </c>
      <c r="T1566" s="13">
        <f t="shared" si="194"/>
        <v>42121.367002314815</v>
      </c>
      <c r="U1566" s="13">
        <f t="shared" si="195"/>
        <v>42152.836805555555</v>
      </c>
      <c r="V1566">
        <f t="shared" si="196"/>
        <v>2015</v>
      </c>
      <c r="W1566" t="str">
        <f t="shared" si="197"/>
        <v>art books</v>
      </c>
      <c r="X1566" t="str">
        <f t="shared" si="198"/>
        <v>UnderFunded</v>
      </c>
      <c r="Y1566" s="12" t="b">
        <f t="shared" si="199"/>
        <v>0</v>
      </c>
    </row>
    <row r="1567" spans="1:25" ht="43.2" hidden="1">
      <c r="A1567">
        <v>1565</v>
      </c>
      <c r="B1567" s="1" t="s">
        <v>1566</v>
      </c>
      <c r="C1567" s="1" t="s">
        <v>5675</v>
      </c>
      <c r="D1567" s="21" t="b" cm="1">
        <f t="array" ref="D1567">IF(OR(ISNUMBER(SEARCH({" COMEDY "," fun "," laugh ","hilarious"}," "&amp;B1567:C1567&amp;" "))),"Comedy",IF(OR(ISNUMBER(SEARCH({" sad "," thriller "," crime"," murder "," dark "," revenge "}," "&amp;B1567:C1567&amp;" "))),"thriller",IF(OR(ISNUMBER(SEARCH({" strange "," evil "," horror "," dark "," strange"}," "&amp;B1567:C1567&amp;" "))),"horror",IF(OR(ISNUMBER(SEARCH({" food "," kitchen "," yummy "," gourmet "," dining","bbq"}," "&amp;B1567:C1567&amp;" "))),"food"))))</f>
        <v>0</v>
      </c>
      <c r="E1567" s="3">
        <v>4000</v>
      </c>
      <c r="F1567" s="4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92"/>
        <v>3</v>
      </c>
      <c r="Q1567">
        <f t="shared" si="193"/>
        <v>100</v>
      </c>
      <c r="R1567" t="s">
        <v>8320</v>
      </c>
      <c r="S1567" t="s">
        <v>8342</v>
      </c>
      <c r="T1567" s="13">
        <f t="shared" si="194"/>
        <v>40672.729872685188</v>
      </c>
      <c r="U1567" s="13">
        <f t="shared" si="195"/>
        <v>40702.729872685188</v>
      </c>
      <c r="V1567">
        <f t="shared" si="196"/>
        <v>2011</v>
      </c>
      <c r="W1567" t="str">
        <f t="shared" si="197"/>
        <v>art books</v>
      </c>
      <c r="X1567" t="str">
        <f t="shared" si="198"/>
        <v>UnderFunded</v>
      </c>
      <c r="Y1567" s="12" t="b">
        <f t="shared" si="199"/>
        <v>0</v>
      </c>
    </row>
    <row r="1568" spans="1:25" ht="43.2" hidden="1">
      <c r="A1568">
        <v>1566</v>
      </c>
      <c r="B1568" s="1" t="s">
        <v>1567</v>
      </c>
      <c r="C1568" s="1" t="s">
        <v>5676</v>
      </c>
      <c r="D1568" s="21" t="b" cm="1">
        <f t="array" ref="D1568">IF(OR(ISNUMBER(SEARCH({" COMEDY "," fun "," laugh ","hilarious"}," "&amp;B1568:C1568&amp;" "))),"Comedy",IF(OR(ISNUMBER(SEARCH({" sad "," thriller "," crime"," murder "," dark "," revenge "}," "&amp;B1568:C1568&amp;" "))),"thriller",IF(OR(ISNUMBER(SEARCH({" strange "," evil "," horror "," dark "," strange"}," "&amp;B1568:C1568&amp;" "))),"horror",IF(OR(ISNUMBER(SEARCH({" food "," kitchen "," yummy "," gourmet "," dining","bbq"}," "&amp;B1568:C1568&amp;" "))),"food"))))</f>
        <v>0</v>
      </c>
      <c r="E1568" s="3">
        <v>30000</v>
      </c>
      <c r="F1568" s="4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92"/>
        <v>21</v>
      </c>
      <c r="Q1568">
        <f t="shared" si="193"/>
        <v>108.05</v>
      </c>
      <c r="R1568" t="s">
        <v>8320</v>
      </c>
      <c r="S1568" t="s">
        <v>8342</v>
      </c>
      <c r="T1568" s="13">
        <f t="shared" si="194"/>
        <v>42549.916712962964</v>
      </c>
      <c r="U1568" s="13">
        <f t="shared" si="195"/>
        <v>42578.916666666672</v>
      </c>
      <c r="V1568">
        <f t="shared" si="196"/>
        <v>2016</v>
      </c>
      <c r="W1568" t="str">
        <f t="shared" si="197"/>
        <v>art books</v>
      </c>
      <c r="X1568" t="str">
        <f t="shared" si="198"/>
        <v>UnderFunded</v>
      </c>
      <c r="Y1568" s="12" t="b">
        <f t="shared" si="199"/>
        <v>0</v>
      </c>
    </row>
    <row r="1569" spans="1:25" ht="43.2" hidden="1">
      <c r="A1569">
        <v>1567</v>
      </c>
      <c r="B1569" s="1" t="s">
        <v>1568</v>
      </c>
      <c r="C1569" s="1" t="s">
        <v>5677</v>
      </c>
      <c r="D1569" s="21" t="b" cm="1">
        <f t="array" ref="D1569">IF(OR(ISNUMBER(SEARCH({" COMEDY "," fun "," laugh ","hilarious"}," "&amp;B1569:C1569&amp;" "))),"Comedy",IF(OR(ISNUMBER(SEARCH({" sad "," thriller "," crime"," murder "," dark "," revenge "}," "&amp;B1569:C1569&amp;" "))),"thriller",IF(OR(ISNUMBER(SEARCH({" strange "," evil "," horror "," dark "," strange"}," "&amp;B1569:C1569&amp;" "))),"horror",IF(OR(ISNUMBER(SEARCH({" food "," kitchen "," yummy "," gourmet "," dining","bbq"}," "&amp;B1569:C1569&amp;" "))),"food"))))</f>
        <v>0</v>
      </c>
      <c r="E1569" s="3">
        <v>8500</v>
      </c>
      <c r="F1569" s="4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92"/>
        <v>4</v>
      </c>
      <c r="Q1569">
        <f t="shared" si="193"/>
        <v>26.92</v>
      </c>
      <c r="R1569" t="s">
        <v>8320</v>
      </c>
      <c r="S1569" t="s">
        <v>8342</v>
      </c>
      <c r="T1569" s="13">
        <f t="shared" si="194"/>
        <v>41671.936863425923</v>
      </c>
      <c r="U1569" s="13">
        <f t="shared" si="195"/>
        <v>41687</v>
      </c>
      <c r="V1569">
        <f t="shared" si="196"/>
        <v>2014</v>
      </c>
      <c r="W1569" t="str">
        <f t="shared" si="197"/>
        <v>art books</v>
      </c>
      <c r="X1569" t="str">
        <f t="shared" si="198"/>
        <v>UnderFunded</v>
      </c>
      <c r="Y1569" s="12" t="b">
        <f t="shared" si="199"/>
        <v>0</v>
      </c>
    </row>
    <row r="1570" spans="1:25" ht="43.2" hidden="1">
      <c r="A1570">
        <v>1568</v>
      </c>
      <c r="B1570" s="1" t="s">
        <v>1569</v>
      </c>
      <c r="C1570" s="1" t="s">
        <v>5678</v>
      </c>
      <c r="D1570" s="21" t="b" cm="1">
        <f t="array" ref="D1570">IF(OR(ISNUMBER(SEARCH({" COMEDY "," fun "," laugh ","hilarious"}," "&amp;B1570:C1570&amp;" "))),"Comedy",IF(OR(ISNUMBER(SEARCH({" sad "," thriller "," crime"," murder "," dark "," revenge "}," "&amp;B1570:C1570&amp;" "))),"thriller",IF(OR(ISNUMBER(SEARCH({" strange "," evil "," horror "," dark "," strange"}," "&amp;B1570:C1570&amp;" "))),"horror",IF(OR(ISNUMBER(SEARCH({" food "," kitchen "," yummy "," gourmet "," dining","bbq"}," "&amp;B1570:C1570&amp;" "))),"food"))))</f>
        <v>0</v>
      </c>
      <c r="E1570" s="3">
        <v>25000</v>
      </c>
      <c r="F1570" s="4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92"/>
        <v>14</v>
      </c>
      <c r="Q1570">
        <f t="shared" si="193"/>
        <v>155</v>
      </c>
      <c r="R1570" t="s">
        <v>8320</v>
      </c>
      <c r="S1570" t="s">
        <v>8342</v>
      </c>
      <c r="T1570" s="13">
        <f t="shared" si="194"/>
        <v>41962.062326388885</v>
      </c>
      <c r="U1570" s="13">
        <f t="shared" si="195"/>
        <v>41997.062326388885</v>
      </c>
      <c r="V1570">
        <f t="shared" si="196"/>
        <v>2014</v>
      </c>
      <c r="W1570" t="str">
        <f t="shared" si="197"/>
        <v>art books</v>
      </c>
      <c r="X1570" t="str">
        <f t="shared" si="198"/>
        <v>UnderFunded</v>
      </c>
      <c r="Y1570" s="12" t="b">
        <f t="shared" si="199"/>
        <v>0</v>
      </c>
    </row>
    <row r="1571" spans="1:25" hidden="1">
      <c r="A1571">
        <v>1569</v>
      </c>
      <c r="B1571" s="1" t="s">
        <v>1570</v>
      </c>
      <c r="C1571" s="1" t="s">
        <v>5679</v>
      </c>
      <c r="D1571" s="21" t="b" cm="1">
        <f t="array" ref="D1571">IF(OR(ISNUMBER(SEARCH({" COMEDY "," fun "," laugh ","hilarious"}," "&amp;B1571:C1571&amp;" "))),"Comedy",IF(OR(ISNUMBER(SEARCH({" sad "," thriller "," crime"," murder "," dark "," revenge "}," "&amp;B1571:C1571&amp;" "))),"thriller",IF(OR(ISNUMBER(SEARCH({" strange "," evil "," horror "," dark "," strange"}," "&amp;B1571:C1571&amp;" "))),"horror",IF(OR(ISNUMBER(SEARCH({" food "," kitchen "," yummy "," gourmet "," dining","bbq"}," "&amp;B1571:C1571&amp;" "))),"food"))))</f>
        <v>0</v>
      </c>
      <c r="E1571" s="3">
        <v>30000</v>
      </c>
      <c r="F1571" s="4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92"/>
        <v>0</v>
      </c>
      <c r="Q1571">
        <f t="shared" si="193"/>
        <v>0</v>
      </c>
      <c r="R1571" t="s">
        <v>8320</v>
      </c>
      <c r="S1571" t="s">
        <v>8342</v>
      </c>
      <c r="T1571" s="13">
        <f t="shared" si="194"/>
        <v>41389.679560185185</v>
      </c>
      <c r="U1571" s="13">
        <f t="shared" si="195"/>
        <v>41419.679560185185</v>
      </c>
      <c r="V1571">
        <f t="shared" si="196"/>
        <v>2013</v>
      </c>
      <c r="W1571" t="str">
        <f t="shared" si="197"/>
        <v>art books</v>
      </c>
      <c r="X1571" t="str">
        <f t="shared" si="198"/>
        <v>UnderFunded</v>
      </c>
      <c r="Y1571" s="12" t="b">
        <f t="shared" si="199"/>
        <v>0</v>
      </c>
    </row>
    <row r="1572" spans="1:25" ht="28.8" hidden="1">
      <c r="A1572">
        <v>1570</v>
      </c>
      <c r="B1572" s="1" t="s">
        <v>1571</v>
      </c>
      <c r="C1572" s="1" t="s">
        <v>5680</v>
      </c>
      <c r="D1572" s="21" t="b" cm="1">
        <f t="array" ref="D1572">IF(OR(ISNUMBER(SEARCH({" COMEDY "," fun "," laugh ","hilarious"}," "&amp;B1572:C1572&amp;" "))),"Comedy",IF(OR(ISNUMBER(SEARCH({" sad "," thriller "," crime"," murder "," dark "," revenge "}," "&amp;B1572:C1572&amp;" "))),"thriller",IF(OR(ISNUMBER(SEARCH({" strange "," evil "," horror "," dark "," strange"}," "&amp;B1572:C1572&amp;" "))),"horror",IF(OR(ISNUMBER(SEARCH({" food "," kitchen "," yummy "," gourmet "," dining","bbq"}," "&amp;B1572:C1572&amp;" "))),"food"))))</f>
        <v>0</v>
      </c>
      <c r="E1572" s="3">
        <v>6000</v>
      </c>
      <c r="F1572" s="4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92"/>
        <v>41</v>
      </c>
      <c r="Q1572">
        <f t="shared" si="193"/>
        <v>47.77</v>
      </c>
      <c r="R1572" t="s">
        <v>8320</v>
      </c>
      <c r="S1572" t="s">
        <v>8342</v>
      </c>
      <c r="T1572" s="13">
        <f t="shared" si="194"/>
        <v>42438.813449074078</v>
      </c>
      <c r="U1572" s="13">
        <f t="shared" si="195"/>
        <v>42468.771782407406</v>
      </c>
      <c r="V1572">
        <f t="shared" si="196"/>
        <v>2016</v>
      </c>
      <c r="W1572" t="str">
        <f t="shared" si="197"/>
        <v>art books</v>
      </c>
      <c r="X1572" t="str">
        <f t="shared" si="198"/>
        <v>UnderFunded</v>
      </c>
      <c r="Y1572" s="12" t="b">
        <f t="shared" si="199"/>
        <v>0</v>
      </c>
    </row>
    <row r="1573" spans="1:25" ht="57.6" hidden="1">
      <c r="A1573">
        <v>1571</v>
      </c>
      <c r="B1573" s="1" t="s">
        <v>1572</v>
      </c>
      <c r="C1573" s="1" t="s">
        <v>5681</v>
      </c>
      <c r="D1573" s="21" t="b" cm="1">
        <f t="array" ref="D1573">IF(OR(ISNUMBER(SEARCH({" COMEDY "," fun "," laugh ","hilarious"}," "&amp;B1573:C1573&amp;" "))),"Comedy",IF(OR(ISNUMBER(SEARCH({" sad "," thriller "," crime"," murder "," dark "," revenge "}," "&amp;B1573:C1573&amp;" "))),"thriller",IF(OR(ISNUMBER(SEARCH({" strange "," evil "," horror "," dark "," strange"}," "&amp;B1573:C1573&amp;" "))),"horror",IF(OR(ISNUMBER(SEARCH({" food "," kitchen "," yummy "," gourmet "," dining","bbq"}," "&amp;B1573:C1573&amp;" "))),"food"))))</f>
        <v>0</v>
      </c>
      <c r="E1573" s="3">
        <v>12100</v>
      </c>
      <c r="F1573" s="4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92"/>
        <v>1</v>
      </c>
      <c r="Q1573">
        <f t="shared" si="193"/>
        <v>20</v>
      </c>
      <c r="R1573" t="s">
        <v>8320</v>
      </c>
      <c r="S1573" t="s">
        <v>8342</v>
      </c>
      <c r="T1573" s="13">
        <f t="shared" si="194"/>
        <v>42144.769479166673</v>
      </c>
      <c r="U1573" s="13">
        <f t="shared" si="195"/>
        <v>42174.769479166673</v>
      </c>
      <c r="V1573">
        <f t="shared" si="196"/>
        <v>2015</v>
      </c>
      <c r="W1573" t="str">
        <f t="shared" si="197"/>
        <v>art books</v>
      </c>
      <c r="X1573" t="str">
        <f t="shared" si="198"/>
        <v>UnderFunded</v>
      </c>
      <c r="Y1573" s="12" t="b">
        <f t="shared" si="199"/>
        <v>0</v>
      </c>
    </row>
    <row r="1574" spans="1:25" ht="43.2" hidden="1">
      <c r="A1574">
        <v>1572</v>
      </c>
      <c r="B1574" s="1" t="s">
        <v>1573</v>
      </c>
      <c r="C1574" s="1" t="s">
        <v>5682</v>
      </c>
      <c r="D1574" s="21" t="b" cm="1">
        <f t="array" ref="D1574">IF(OR(ISNUMBER(SEARCH({" COMEDY "," fun "," laugh ","hilarious"}," "&amp;B1574:C1574&amp;" "))),"Comedy",IF(OR(ISNUMBER(SEARCH({" sad "," thriller "," crime"," murder "," dark "," revenge "}," "&amp;B1574:C1574&amp;" "))),"thriller",IF(OR(ISNUMBER(SEARCH({" strange "," evil "," horror "," dark "," strange"}," "&amp;B1574:C1574&amp;" "))),"horror",IF(OR(ISNUMBER(SEARCH({" food "," kitchen "," yummy "," gourmet "," dining","bbq"}," "&amp;B1574:C1574&amp;" "))),"food"))))</f>
        <v>0</v>
      </c>
      <c r="E1574" s="3">
        <v>2500</v>
      </c>
      <c r="F1574" s="4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92"/>
        <v>5</v>
      </c>
      <c r="Q1574">
        <f t="shared" si="193"/>
        <v>41.67</v>
      </c>
      <c r="R1574" t="s">
        <v>8320</v>
      </c>
      <c r="S1574" t="s">
        <v>8342</v>
      </c>
      <c r="T1574" s="13">
        <f t="shared" si="194"/>
        <v>42404.033090277779</v>
      </c>
      <c r="U1574" s="13">
        <f t="shared" si="195"/>
        <v>42428.999305555553</v>
      </c>
      <c r="V1574">
        <f t="shared" si="196"/>
        <v>2016</v>
      </c>
      <c r="W1574" t="str">
        <f t="shared" si="197"/>
        <v>art books</v>
      </c>
      <c r="X1574" t="str">
        <f t="shared" si="198"/>
        <v>UnderFunded</v>
      </c>
      <c r="Y1574" s="12" t="b">
        <f t="shared" si="199"/>
        <v>0</v>
      </c>
    </row>
    <row r="1575" spans="1:25" ht="43.2" hidden="1">
      <c r="A1575">
        <v>1573</v>
      </c>
      <c r="B1575" s="1" t="s">
        <v>1574</v>
      </c>
      <c r="C1575" s="1" t="s">
        <v>5683</v>
      </c>
      <c r="D1575" s="21" t="b" cm="1">
        <f t="array" ref="D1575">IF(OR(ISNUMBER(SEARCH({" COMEDY "," fun "," laugh ","hilarious"}," "&amp;B1575:C1575&amp;" "))),"Comedy",IF(OR(ISNUMBER(SEARCH({" sad "," thriller "," crime"," murder "," dark "," revenge "}," "&amp;B1575:C1575&amp;" "))),"thriller",IF(OR(ISNUMBER(SEARCH({" strange "," evil "," horror "," dark "," strange"}," "&amp;B1575:C1575&amp;" "))),"horror",IF(OR(ISNUMBER(SEARCH({" food "," kitchen "," yummy "," gourmet "," dining","bbq"}," "&amp;B1575:C1575&amp;" "))),"food"))))</f>
        <v>0</v>
      </c>
      <c r="E1575" s="3">
        <v>9000</v>
      </c>
      <c r="F1575" s="4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92"/>
        <v>2</v>
      </c>
      <c r="Q1575">
        <f t="shared" si="193"/>
        <v>74.33</v>
      </c>
      <c r="R1575" t="s">
        <v>8320</v>
      </c>
      <c r="S1575" t="s">
        <v>8342</v>
      </c>
      <c r="T1575" s="13">
        <f t="shared" si="194"/>
        <v>42786.000023148154</v>
      </c>
      <c r="U1575" s="13">
        <f t="shared" si="195"/>
        <v>42826.165972222225</v>
      </c>
      <c r="V1575">
        <f t="shared" si="196"/>
        <v>2017</v>
      </c>
      <c r="W1575" t="str">
        <f t="shared" si="197"/>
        <v>art books</v>
      </c>
      <c r="X1575" t="str">
        <f t="shared" si="198"/>
        <v>UnderFunded</v>
      </c>
      <c r="Y1575" s="12" t="b">
        <f t="shared" si="199"/>
        <v>0</v>
      </c>
    </row>
    <row r="1576" spans="1:25" ht="43.2" hidden="1">
      <c r="A1576">
        <v>1574</v>
      </c>
      <c r="B1576" s="1" t="s">
        <v>1575</v>
      </c>
      <c r="C1576" s="1" t="s">
        <v>5684</v>
      </c>
      <c r="D1576" s="21" t="b" cm="1">
        <f t="array" ref="D1576">IF(OR(ISNUMBER(SEARCH({" COMEDY "," fun "," laugh ","hilarious"}," "&amp;B1576:C1576&amp;" "))),"Comedy",IF(OR(ISNUMBER(SEARCH({" sad "," thriller "," crime"," murder "," dark "," revenge "}," "&amp;B1576:C1576&amp;" "))),"thriller",IF(OR(ISNUMBER(SEARCH({" strange "," evil "," horror "," dark "," strange"}," "&amp;B1576:C1576&amp;" "))),"horror",IF(OR(ISNUMBER(SEARCH({" food "," kitchen "," yummy "," gourmet "," dining","bbq"}," "&amp;B1576:C1576&amp;" "))),"food"))))</f>
        <v>0</v>
      </c>
      <c r="E1576" s="3">
        <v>10000</v>
      </c>
      <c r="F1576" s="4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92"/>
        <v>5</v>
      </c>
      <c r="Q1576">
        <f t="shared" si="193"/>
        <v>84.33</v>
      </c>
      <c r="R1576" t="s">
        <v>8320</v>
      </c>
      <c r="S1576" t="s">
        <v>8342</v>
      </c>
      <c r="T1576" s="13">
        <f t="shared" si="194"/>
        <v>42017.927418981482</v>
      </c>
      <c r="U1576" s="13">
        <f t="shared" si="195"/>
        <v>42052.927418981482</v>
      </c>
      <c r="V1576">
        <f t="shared" si="196"/>
        <v>2015</v>
      </c>
      <c r="W1576" t="str">
        <f t="shared" si="197"/>
        <v>art books</v>
      </c>
      <c r="X1576" t="str">
        <f t="shared" si="198"/>
        <v>UnderFunded</v>
      </c>
      <c r="Y1576" s="12" t="b">
        <f t="shared" si="199"/>
        <v>0</v>
      </c>
    </row>
    <row r="1577" spans="1:25" ht="43.2" hidden="1">
      <c r="A1577">
        <v>1575</v>
      </c>
      <c r="B1577" s="1" t="s">
        <v>1576</v>
      </c>
      <c r="C1577" s="1" t="s">
        <v>5685</v>
      </c>
      <c r="D1577" s="21" t="b" cm="1">
        <f t="array" ref="D1577">IF(OR(ISNUMBER(SEARCH({" COMEDY "," fun "," laugh ","hilarious"}," "&amp;B1577:C1577&amp;" "))),"Comedy",IF(OR(ISNUMBER(SEARCH({" sad "," thriller "," crime"," murder "," dark "," revenge "}," "&amp;B1577:C1577&amp;" "))),"thriller",IF(OR(ISNUMBER(SEARCH({" strange "," evil "," horror "," dark "," strange"}," "&amp;B1577:C1577&amp;" "))),"horror",IF(OR(ISNUMBER(SEARCH({" food "," kitchen "," yummy "," gourmet "," dining","bbq"}," "&amp;B1577:C1577&amp;" "))),"food"))))</f>
        <v>0</v>
      </c>
      <c r="E1577" s="3">
        <v>10000</v>
      </c>
      <c r="F1577" s="4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92"/>
        <v>23</v>
      </c>
      <c r="Q1577">
        <f t="shared" si="193"/>
        <v>65.459999999999994</v>
      </c>
      <c r="R1577" t="s">
        <v>8320</v>
      </c>
      <c r="S1577" t="s">
        <v>8342</v>
      </c>
      <c r="T1577" s="13">
        <f t="shared" si="194"/>
        <v>41799.524259259262</v>
      </c>
      <c r="U1577" s="13">
        <f t="shared" si="195"/>
        <v>41829.524259259262</v>
      </c>
      <c r="V1577">
        <f t="shared" si="196"/>
        <v>2014</v>
      </c>
      <c r="W1577" t="str">
        <f t="shared" si="197"/>
        <v>art books</v>
      </c>
      <c r="X1577" t="str">
        <f t="shared" si="198"/>
        <v>UnderFunded</v>
      </c>
      <c r="Y1577" s="12" t="b">
        <f t="shared" si="199"/>
        <v>0</v>
      </c>
    </row>
    <row r="1578" spans="1:25" ht="28.8" hidden="1">
      <c r="A1578">
        <v>1576</v>
      </c>
      <c r="B1578" s="1" t="s">
        <v>1577</v>
      </c>
      <c r="C1578" s="1" t="s">
        <v>5686</v>
      </c>
      <c r="D1578" s="21" t="b" cm="1">
        <f t="array" ref="D1578">IF(OR(ISNUMBER(SEARCH({" COMEDY "," fun "," laugh ","hilarious"}," "&amp;B1578:C1578&amp;" "))),"Comedy",IF(OR(ISNUMBER(SEARCH({" sad "," thriller "," crime"," murder "," dark "," revenge "}," "&amp;B1578:C1578&amp;" "))),"thriller",IF(OR(ISNUMBER(SEARCH({" strange "," evil "," horror "," dark "," strange"}," "&amp;B1578:C1578&amp;" "))),"horror",IF(OR(ISNUMBER(SEARCH({" food "," kitchen "," yummy "," gourmet "," dining","bbq"}," "&amp;B1578:C1578&amp;" "))),"food"))))</f>
        <v>0</v>
      </c>
      <c r="E1578" s="3">
        <v>5000</v>
      </c>
      <c r="F1578" s="4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92"/>
        <v>13</v>
      </c>
      <c r="Q1578">
        <f t="shared" si="193"/>
        <v>65</v>
      </c>
      <c r="R1578" t="s">
        <v>8320</v>
      </c>
      <c r="S1578" t="s">
        <v>8342</v>
      </c>
      <c r="T1578" s="13">
        <f t="shared" si="194"/>
        <v>42140.879259259258</v>
      </c>
      <c r="U1578" s="13">
        <f t="shared" si="195"/>
        <v>42185.879259259258</v>
      </c>
      <c r="V1578">
        <f t="shared" si="196"/>
        <v>2015</v>
      </c>
      <c r="W1578" t="str">
        <f t="shared" si="197"/>
        <v>art books</v>
      </c>
      <c r="X1578" t="str">
        <f t="shared" si="198"/>
        <v>UnderFunded</v>
      </c>
      <c r="Y1578" s="12" t="b">
        <f t="shared" si="199"/>
        <v>0</v>
      </c>
    </row>
    <row r="1579" spans="1:25" ht="43.2" hidden="1">
      <c r="A1579">
        <v>1577</v>
      </c>
      <c r="B1579" s="1" t="s">
        <v>1578</v>
      </c>
      <c r="C1579" s="1" t="s">
        <v>5687</v>
      </c>
      <c r="D1579" s="21" t="b" cm="1">
        <f t="array" ref="D1579">IF(OR(ISNUMBER(SEARCH({" COMEDY "," fun "," laugh ","hilarious"}," "&amp;B1579:C1579&amp;" "))),"Comedy",IF(OR(ISNUMBER(SEARCH({" sad "," thriller "," crime"," murder "," dark "," revenge "}," "&amp;B1579:C1579&amp;" "))),"thriller",IF(OR(ISNUMBER(SEARCH({" strange "," evil "," horror "," dark "," strange"}," "&amp;B1579:C1579&amp;" "))),"horror",IF(OR(ISNUMBER(SEARCH({" food "," kitchen "," yummy "," gourmet "," dining","bbq"}," "&amp;B1579:C1579&amp;" "))),"food"))))</f>
        <v>0</v>
      </c>
      <c r="E1579" s="3">
        <v>10000</v>
      </c>
      <c r="F1579" s="4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92"/>
        <v>1</v>
      </c>
      <c r="Q1579">
        <f t="shared" si="193"/>
        <v>27.5</v>
      </c>
      <c r="R1579" t="s">
        <v>8320</v>
      </c>
      <c r="S1579" t="s">
        <v>8342</v>
      </c>
      <c r="T1579" s="13">
        <f t="shared" si="194"/>
        <v>41054.847777777781</v>
      </c>
      <c r="U1579" s="13">
        <f t="shared" si="195"/>
        <v>41114.847777777781</v>
      </c>
      <c r="V1579">
        <f t="shared" si="196"/>
        <v>2012</v>
      </c>
      <c r="W1579" t="str">
        <f t="shared" si="197"/>
        <v>art books</v>
      </c>
      <c r="X1579" t="str">
        <f t="shared" si="198"/>
        <v>UnderFunded</v>
      </c>
      <c r="Y1579" s="12" t="b">
        <f t="shared" si="199"/>
        <v>0</v>
      </c>
    </row>
    <row r="1580" spans="1:25" ht="57.6" hidden="1">
      <c r="A1580">
        <v>1578</v>
      </c>
      <c r="B1580" s="1" t="s">
        <v>1579</v>
      </c>
      <c r="C1580" s="1" t="s">
        <v>5688</v>
      </c>
      <c r="D1580" s="21" t="b" cm="1">
        <f t="array" ref="D1580">IF(OR(ISNUMBER(SEARCH({" COMEDY "," fun "," laugh ","hilarious"}," "&amp;B1580:C1580&amp;" "))),"Comedy",IF(OR(ISNUMBER(SEARCH({" sad "," thriller "," crime"," murder "," dark "," revenge "}," "&amp;B1580:C1580&amp;" "))),"thriller",IF(OR(ISNUMBER(SEARCH({" strange "," evil "," horror "," dark "," strange"}," "&amp;B1580:C1580&amp;" "))),"horror",IF(OR(ISNUMBER(SEARCH({" food "," kitchen "," yummy "," gourmet "," dining","bbq"}," "&amp;B1580:C1580&amp;" "))),"food"))))</f>
        <v>0</v>
      </c>
      <c r="E1580" s="3">
        <v>1897</v>
      </c>
      <c r="F1580" s="4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92"/>
        <v>11</v>
      </c>
      <c r="Q1580">
        <f t="shared" si="193"/>
        <v>51.25</v>
      </c>
      <c r="R1580" t="s">
        <v>8320</v>
      </c>
      <c r="S1580" t="s">
        <v>8342</v>
      </c>
      <c r="T1580" s="13">
        <f t="shared" si="194"/>
        <v>40399.065868055557</v>
      </c>
      <c r="U1580" s="13">
        <f t="shared" si="195"/>
        <v>40423.083333333336</v>
      </c>
      <c r="V1580">
        <f t="shared" si="196"/>
        <v>2010</v>
      </c>
      <c r="W1580" t="str">
        <f t="shared" si="197"/>
        <v>art books</v>
      </c>
      <c r="X1580" t="str">
        <f t="shared" si="198"/>
        <v>UnderFunded</v>
      </c>
      <c r="Y1580" s="12" t="b">
        <f t="shared" si="199"/>
        <v>0</v>
      </c>
    </row>
    <row r="1581" spans="1:25" ht="28.8" hidden="1">
      <c r="A1581">
        <v>1579</v>
      </c>
      <c r="B1581" s="1" t="s">
        <v>1580</v>
      </c>
      <c r="C1581" s="1" t="s">
        <v>5689</v>
      </c>
      <c r="D1581" s="21" t="b" cm="1">
        <f t="array" ref="D1581">IF(OR(ISNUMBER(SEARCH({" COMEDY "," fun "," laugh ","hilarious"}," "&amp;B1581:C1581&amp;" "))),"Comedy",IF(OR(ISNUMBER(SEARCH({" sad "," thriller "," crime"," murder "," dark "," revenge "}," "&amp;B1581:C1581&amp;" "))),"thriller",IF(OR(ISNUMBER(SEARCH({" strange "," evil "," horror "," dark "," strange"}," "&amp;B1581:C1581&amp;" "))),"horror",IF(OR(ISNUMBER(SEARCH({" food "," kitchen "," yummy "," gourmet "," dining","bbq"}," "&amp;B1581:C1581&amp;" "))),"food"))))</f>
        <v>0</v>
      </c>
      <c r="E1581" s="3">
        <v>3333</v>
      </c>
      <c r="F1581" s="4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92"/>
        <v>1</v>
      </c>
      <c r="Q1581">
        <f t="shared" si="193"/>
        <v>14</v>
      </c>
      <c r="R1581" t="s">
        <v>8320</v>
      </c>
      <c r="S1581" t="s">
        <v>8342</v>
      </c>
      <c r="T1581" s="13">
        <f t="shared" si="194"/>
        <v>41481.996423611112</v>
      </c>
      <c r="U1581" s="13">
        <f t="shared" si="195"/>
        <v>41514.996423611112</v>
      </c>
      <c r="V1581">
        <f t="shared" si="196"/>
        <v>2013</v>
      </c>
      <c r="W1581" t="str">
        <f t="shared" si="197"/>
        <v>art books</v>
      </c>
      <c r="X1581" t="str">
        <f t="shared" si="198"/>
        <v>UnderFunded</v>
      </c>
      <c r="Y1581" s="12" t="b">
        <f t="shared" si="199"/>
        <v>0</v>
      </c>
    </row>
    <row r="1582" spans="1:25" ht="43.2" hidden="1">
      <c r="A1582">
        <v>1580</v>
      </c>
      <c r="B1582" s="1" t="s">
        <v>1581</v>
      </c>
      <c r="C1582" s="1" t="s">
        <v>5690</v>
      </c>
      <c r="D1582" s="21" t="b" cm="1">
        <f t="array" ref="D1582">IF(OR(ISNUMBER(SEARCH({" COMEDY "," fun "," laugh ","hilarious"}," "&amp;B1582:C1582&amp;" "))),"Comedy",IF(OR(ISNUMBER(SEARCH({" sad "," thriller "," crime"," murder "," dark "," revenge "}," "&amp;B1582:C1582&amp;" "))),"thriller",IF(OR(ISNUMBER(SEARCH({" strange "," evil "," horror "," dark "," strange"}," "&amp;B1582:C1582&amp;" "))),"horror",IF(OR(ISNUMBER(SEARCH({" food "," kitchen "," yummy "," gourmet "," dining","bbq"}," "&amp;B1582:C1582&amp;" "))),"food"))))</f>
        <v>0</v>
      </c>
      <c r="E1582" s="3">
        <v>1750</v>
      </c>
      <c r="F1582" s="4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92"/>
        <v>0</v>
      </c>
      <c r="Q1582">
        <f t="shared" si="193"/>
        <v>0</v>
      </c>
      <c r="R1582" t="s">
        <v>8320</v>
      </c>
      <c r="S1582" t="s">
        <v>8342</v>
      </c>
      <c r="T1582" s="13">
        <f t="shared" si="194"/>
        <v>40990.050069444449</v>
      </c>
      <c r="U1582" s="13">
        <f t="shared" si="195"/>
        <v>41050.050069444449</v>
      </c>
      <c r="V1582">
        <f t="shared" si="196"/>
        <v>2012</v>
      </c>
      <c r="W1582" t="str">
        <f t="shared" si="197"/>
        <v>art books</v>
      </c>
      <c r="X1582" t="str">
        <f t="shared" si="198"/>
        <v>UnderFunded</v>
      </c>
      <c r="Y1582" s="12" t="b">
        <f t="shared" si="199"/>
        <v>0</v>
      </c>
    </row>
    <row r="1583" spans="1:25" ht="43.2" hidden="1">
      <c r="A1583">
        <v>1581</v>
      </c>
      <c r="B1583" s="1" t="s">
        <v>1582</v>
      </c>
      <c r="C1583" s="1" t="s">
        <v>5691</v>
      </c>
      <c r="D1583" s="21" t="b" cm="1">
        <f t="array" ref="D1583">IF(OR(ISNUMBER(SEARCH({" COMEDY "," fun "," laugh ","hilarious"}," "&amp;B1583:C1583&amp;" "))),"Comedy",IF(OR(ISNUMBER(SEARCH({" sad "," thriller "," crime"," murder "," dark "," revenge "}," "&amp;B1583:C1583&amp;" "))),"thriller",IF(OR(ISNUMBER(SEARCH({" strange "," evil "," horror "," dark "," strange"}," "&amp;B1583:C1583&amp;" "))),"horror",IF(OR(ISNUMBER(SEARCH({" food "," kitchen "," yummy "," gourmet "," dining","bbq"}," "&amp;B1583:C1583&amp;" "))),"food"))))</f>
        <v>0</v>
      </c>
      <c r="E1583" s="3">
        <v>1000</v>
      </c>
      <c r="F1583" s="4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92"/>
        <v>1</v>
      </c>
      <c r="Q1583">
        <f t="shared" si="193"/>
        <v>5</v>
      </c>
      <c r="R1583" t="s">
        <v>8336</v>
      </c>
      <c r="S1583" t="s">
        <v>8343</v>
      </c>
      <c r="T1583" s="13">
        <f t="shared" si="194"/>
        <v>42325.448958333334</v>
      </c>
      <c r="U1583" s="13">
        <f t="shared" si="195"/>
        <v>42357.448958333334</v>
      </c>
      <c r="V1583">
        <f t="shared" si="196"/>
        <v>2015</v>
      </c>
      <c r="W1583" t="str">
        <f t="shared" si="197"/>
        <v>places</v>
      </c>
      <c r="X1583" t="str">
        <f t="shared" si="198"/>
        <v>UnderFunded</v>
      </c>
      <c r="Y1583" s="12" t="b">
        <f t="shared" si="199"/>
        <v>0</v>
      </c>
    </row>
    <row r="1584" spans="1:25" ht="28.8" hidden="1">
      <c r="A1584">
        <v>1582</v>
      </c>
      <c r="B1584" s="1" t="s">
        <v>1583</v>
      </c>
      <c r="C1584" s="1" t="s">
        <v>5692</v>
      </c>
      <c r="D1584" s="21" t="b" cm="1">
        <f t="array" ref="D1584">IF(OR(ISNUMBER(SEARCH({" COMEDY "," fun "," laugh ","hilarious"}," "&amp;B1584:C1584&amp;" "))),"Comedy",IF(OR(ISNUMBER(SEARCH({" sad "," thriller "," crime"," murder "," dark "," revenge "}," "&amp;B1584:C1584&amp;" "))),"thriller",IF(OR(ISNUMBER(SEARCH({" strange "," evil "," horror "," dark "," strange"}," "&amp;B1584:C1584&amp;" "))),"horror",IF(OR(ISNUMBER(SEARCH({" food "," kitchen "," yummy "," gourmet "," dining","bbq"}," "&amp;B1584:C1584&amp;" "))),"food"))))</f>
        <v>0</v>
      </c>
      <c r="E1584" s="3">
        <v>1000</v>
      </c>
      <c r="F1584" s="4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92"/>
        <v>9</v>
      </c>
      <c r="Q1584">
        <f t="shared" si="193"/>
        <v>31</v>
      </c>
      <c r="R1584" t="s">
        <v>8336</v>
      </c>
      <c r="S1584" t="s">
        <v>8343</v>
      </c>
      <c r="T1584" s="13">
        <f t="shared" si="194"/>
        <v>42246.789965277778</v>
      </c>
      <c r="U1584" s="13">
        <f t="shared" si="195"/>
        <v>42303.888888888891</v>
      </c>
      <c r="V1584">
        <f t="shared" si="196"/>
        <v>2015</v>
      </c>
      <c r="W1584" t="str">
        <f t="shared" si="197"/>
        <v>places</v>
      </c>
      <c r="X1584" t="str">
        <f t="shared" si="198"/>
        <v>UnderFunded</v>
      </c>
      <c r="Y1584" s="12" t="b">
        <f t="shared" si="199"/>
        <v>0</v>
      </c>
    </row>
    <row r="1585" spans="1:25" ht="57.6" hidden="1">
      <c r="A1585">
        <v>1583</v>
      </c>
      <c r="B1585" s="1" t="s">
        <v>1584</v>
      </c>
      <c r="C1585" s="1" t="s">
        <v>5693</v>
      </c>
      <c r="D1585" s="21" t="b" cm="1">
        <f t="array" ref="D1585">IF(OR(ISNUMBER(SEARCH({" COMEDY "," fun "," laugh ","hilarious"}," "&amp;B1585:C1585&amp;" "))),"Comedy",IF(OR(ISNUMBER(SEARCH({" sad "," thriller "," crime"," murder "," dark "," revenge "}," "&amp;B1585:C1585&amp;" "))),"thriller",IF(OR(ISNUMBER(SEARCH({" strange "," evil "," horror "," dark "," strange"}," "&amp;B1585:C1585&amp;" "))),"horror",IF(OR(ISNUMBER(SEARCH({" food "," kitchen "," yummy "," gourmet "," dining","bbq"}," "&amp;B1585:C1585&amp;" "))),"food"))))</f>
        <v>0</v>
      </c>
      <c r="E1585" s="3">
        <v>20000</v>
      </c>
      <c r="F1585" s="4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92"/>
        <v>0</v>
      </c>
      <c r="Q1585">
        <f t="shared" si="193"/>
        <v>15</v>
      </c>
      <c r="R1585" t="s">
        <v>8336</v>
      </c>
      <c r="S1585" t="s">
        <v>8343</v>
      </c>
      <c r="T1585" s="13">
        <f t="shared" si="194"/>
        <v>41877.904988425929</v>
      </c>
      <c r="U1585" s="13">
        <f t="shared" si="195"/>
        <v>41907.904988425929</v>
      </c>
      <c r="V1585">
        <f t="shared" si="196"/>
        <v>2014</v>
      </c>
      <c r="W1585" t="str">
        <f t="shared" si="197"/>
        <v>places</v>
      </c>
      <c r="X1585" t="str">
        <f t="shared" si="198"/>
        <v>UnderFunded</v>
      </c>
      <c r="Y1585" s="12" t="b">
        <f t="shared" si="199"/>
        <v>0</v>
      </c>
    </row>
    <row r="1586" spans="1:25" ht="43.2" hidden="1">
      <c r="A1586">
        <v>1584</v>
      </c>
      <c r="B1586" s="1" t="s">
        <v>1585</v>
      </c>
      <c r="C1586" s="1" t="s">
        <v>5694</v>
      </c>
      <c r="D1586" s="21" t="b" cm="1">
        <f t="array" ref="D1586">IF(OR(ISNUMBER(SEARCH({" COMEDY "," fun "," laugh ","hilarious"}," "&amp;B1586:C1586&amp;" "))),"Comedy",IF(OR(ISNUMBER(SEARCH({" sad "," thriller "," crime"," murder "," dark "," revenge "}," "&amp;B1586:C1586&amp;" "))),"thriller",IF(OR(ISNUMBER(SEARCH({" strange "," evil "," horror "," dark "," strange"}," "&amp;B1586:C1586&amp;" "))),"horror",IF(OR(ISNUMBER(SEARCH({" food "," kitchen "," yummy "," gourmet "," dining","bbq"}," "&amp;B1586:C1586&amp;" "))),"food"))))</f>
        <v>0</v>
      </c>
      <c r="E1586" s="3">
        <v>1200</v>
      </c>
      <c r="F1586" s="4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92"/>
        <v>0</v>
      </c>
      <c r="Q1586">
        <f t="shared" si="193"/>
        <v>0</v>
      </c>
      <c r="R1586" t="s">
        <v>8336</v>
      </c>
      <c r="S1586" t="s">
        <v>8343</v>
      </c>
      <c r="T1586" s="13">
        <f t="shared" si="194"/>
        <v>41779.649317129632</v>
      </c>
      <c r="U1586" s="13">
        <f t="shared" si="195"/>
        <v>41789.649317129632</v>
      </c>
      <c r="V1586">
        <f t="shared" si="196"/>
        <v>2014</v>
      </c>
      <c r="W1586" t="str">
        <f t="shared" si="197"/>
        <v>places</v>
      </c>
      <c r="X1586" t="str">
        <f t="shared" si="198"/>
        <v>UnderFunded</v>
      </c>
      <c r="Y1586" s="12" t="b">
        <f t="shared" si="199"/>
        <v>0</v>
      </c>
    </row>
    <row r="1587" spans="1:25" ht="57.6" hidden="1">
      <c r="A1587">
        <v>1585</v>
      </c>
      <c r="B1587" s="1" t="s">
        <v>1586</v>
      </c>
      <c r="C1587" s="1" t="s">
        <v>5695</v>
      </c>
      <c r="D1587" s="21" t="b" cm="1">
        <f t="array" ref="D1587">IF(OR(ISNUMBER(SEARCH({" COMEDY "," fun "," laugh ","hilarious"}," "&amp;B1587:C1587&amp;" "))),"Comedy",IF(OR(ISNUMBER(SEARCH({" sad "," thriller "," crime"," murder "," dark "," revenge "}," "&amp;B1587:C1587&amp;" "))),"thriller",IF(OR(ISNUMBER(SEARCH({" strange "," evil "," horror "," dark "," strange"}," "&amp;B1587:C1587&amp;" "))),"horror",IF(OR(ISNUMBER(SEARCH({" food "," kitchen "," yummy "," gourmet "," dining","bbq"}," "&amp;B1587:C1587&amp;" "))),"food"))))</f>
        <v>0</v>
      </c>
      <c r="E1587" s="3">
        <v>2000</v>
      </c>
      <c r="F1587" s="4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92"/>
        <v>79</v>
      </c>
      <c r="Q1587">
        <f t="shared" si="193"/>
        <v>131.66999999999999</v>
      </c>
      <c r="R1587" t="s">
        <v>8336</v>
      </c>
      <c r="S1587" t="s">
        <v>8343</v>
      </c>
      <c r="T1587" s="13">
        <f t="shared" si="194"/>
        <v>42707.895462962959</v>
      </c>
      <c r="U1587" s="13">
        <f t="shared" si="195"/>
        <v>42729.458333333328</v>
      </c>
      <c r="V1587">
        <f t="shared" si="196"/>
        <v>2016</v>
      </c>
      <c r="W1587" t="str">
        <f t="shared" si="197"/>
        <v>places</v>
      </c>
      <c r="X1587" t="str">
        <f t="shared" si="198"/>
        <v>UnderFunded</v>
      </c>
      <c r="Y1587" s="12" t="b">
        <f t="shared" si="199"/>
        <v>0</v>
      </c>
    </row>
    <row r="1588" spans="1:25" ht="28.8" hidden="1">
      <c r="A1588">
        <v>1586</v>
      </c>
      <c r="B1588" s="1" t="s">
        <v>1587</v>
      </c>
      <c r="C1588" s="1" t="s">
        <v>5696</v>
      </c>
      <c r="D1588" s="21" t="b" cm="1">
        <f t="array" ref="D1588">IF(OR(ISNUMBER(SEARCH({" COMEDY "," fun "," laugh ","hilarious"}," "&amp;B1588:C1588&amp;" "))),"Comedy",IF(OR(ISNUMBER(SEARCH({" sad "," thriller "," crime"," murder "," dark "," revenge "}," "&amp;B1588:C1588&amp;" "))),"thriller",IF(OR(ISNUMBER(SEARCH({" strange "," evil "," horror "," dark "," strange"}," "&amp;B1588:C1588&amp;" "))),"horror",IF(OR(ISNUMBER(SEARCH({" food "," kitchen "," yummy "," gourmet "," dining","bbq"}," "&amp;B1588:C1588&amp;" "))),"food"))))</f>
        <v>0</v>
      </c>
      <c r="E1588" s="3">
        <v>1500</v>
      </c>
      <c r="F1588" s="4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92"/>
        <v>0</v>
      </c>
      <c r="Q1588">
        <f t="shared" si="193"/>
        <v>0</v>
      </c>
      <c r="R1588" t="s">
        <v>8336</v>
      </c>
      <c r="S1588" t="s">
        <v>8343</v>
      </c>
      <c r="T1588" s="13">
        <f t="shared" si="194"/>
        <v>42069.104421296302</v>
      </c>
      <c r="U1588" s="13">
        <f t="shared" si="195"/>
        <v>42099.062754629631</v>
      </c>
      <c r="V1588">
        <f t="shared" si="196"/>
        <v>2015</v>
      </c>
      <c r="W1588" t="str">
        <f t="shared" si="197"/>
        <v>places</v>
      </c>
      <c r="X1588" t="str">
        <f t="shared" si="198"/>
        <v>UnderFunded</v>
      </c>
      <c r="Y1588" s="12" t="b">
        <f t="shared" si="199"/>
        <v>0</v>
      </c>
    </row>
    <row r="1589" spans="1:25" ht="57.6" hidden="1">
      <c r="A1589">
        <v>1587</v>
      </c>
      <c r="B1589" s="1" t="s">
        <v>1588</v>
      </c>
      <c r="C1589" s="1" t="s">
        <v>5697</v>
      </c>
      <c r="D1589" s="21" t="b" cm="1">
        <f t="array" ref="D1589">IF(OR(ISNUMBER(SEARCH({" COMEDY "," fun "," laugh ","hilarious"}," "&amp;B1589:C1589&amp;" "))),"Comedy",IF(OR(ISNUMBER(SEARCH({" sad "," thriller "," crime"," murder "," dark "," revenge "}," "&amp;B1589:C1589&amp;" "))),"thriller",IF(OR(ISNUMBER(SEARCH({" strange "," evil "," horror "," dark "," strange"}," "&amp;B1589:C1589&amp;" "))),"horror",IF(OR(ISNUMBER(SEARCH({" food "," kitchen "," yummy "," gourmet "," dining","bbq"}," "&amp;B1589:C1589&amp;" "))),"food"))))</f>
        <v>0</v>
      </c>
      <c r="E1589" s="3">
        <v>7500</v>
      </c>
      <c r="F1589" s="4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92"/>
        <v>0</v>
      </c>
      <c r="Q1589">
        <f t="shared" si="193"/>
        <v>1</v>
      </c>
      <c r="R1589" t="s">
        <v>8336</v>
      </c>
      <c r="S1589" t="s">
        <v>8343</v>
      </c>
      <c r="T1589" s="13">
        <f t="shared" si="194"/>
        <v>41956.950983796298</v>
      </c>
      <c r="U1589" s="13">
        <f t="shared" si="195"/>
        <v>41986.950983796298</v>
      </c>
      <c r="V1589">
        <f t="shared" si="196"/>
        <v>2014</v>
      </c>
      <c r="W1589" t="str">
        <f t="shared" si="197"/>
        <v>places</v>
      </c>
      <c r="X1589" t="str">
        <f t="shared" si="198"/>
        <v>UnderFunded</v>
      </c>
      <c r="Y1589" s="12" t="b">
        <f t="shared" si="199"/>
        <v>0</v>
      </c>
    </row>
    <row r="1590" spans="1:25" ht="28.8" hidden="1">
      <c r="A1590">
        <v>1588</v>
      </c>
      <c r="B1590" s="1" t="s">
        <v>1589</v>
      </c>
      <c r="C1590" s="1" t="s">
        <v>5698</v>
      </c>
      <c r="D1590" s="21" t="b" cm="1">
        <f t="array" ref="D1590">IF(OR(ISNUMBER(SEARCH({" COMEDY "," fun "," laugh ","hilarious"}," "&amp;B1590:C1590&amp;" "))),"Comedy",IF(OR(ISNUMBER(SEARCH({" sad "," thriller "," crime"," murder "," dark "," revenge "}," "&amp;B1590:C1590&amp;" "))),"thriller",IF(OR(ISNUMBER(SEARCH({" strange "," evil "," horror "," dark "," strange"}," "&amp;B1590:C1590&amp;" "))),"horror",IF(OR(ISNUMBER(SEARCH({" food "," kitchen "," yummy "," gourmet "," dining","bbq"}," "&amp;B1590:C1590&amp;" "))),"food"))))</f>
        <v>0</v>
      </c>
      <c r="E1590" s="3">
        <v>516</v>
      </c>
      <c r="F1590" s="4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92"/>
        <v>0</v>
      </c>
      <c r="Q1590">
        <f t="shared" si="193"/>
        <v>0</v>
      </c>
      <c r="R1590" t="s">
        <v>8336</v>
      </c>
      <c r="S1590" t="s">
        <v>8343</v>
      </c>
      <c r="T1590" s="13">
        <f t="shared" si="194"/>
        <v>42005.24998842593</v>
      </c>
      <c r="U1590" s="13">
        <f t="shared" si="195"/>
        <v>42035.841666666667</v>
      </c>
      <c r="V1590">
        <f t="shared" si="196"/>
        <v>2015</v>
      </c>
      <c r="W1590" t="str">
        <f t="shared" si="197"/>
        <v>places</v>
      </c>
      <c r="X1590" t="str">
        <f t="shared" si="198"/>
        <v>UnderFunded</v>
      </c>
      <c r="Y1590" s="12" t="b">
        <f t="shared" si="199"/>
        <v>0</v>
      </c>
    </row>
    <row r="1591" spans="1:25" ht="43.2" hidden="1">
      <c r="A1591">
        <v>1589</v>
      </c>
      <c r="B1591" s="1" t="s">
        <v>1590</v>
      </c>
      <c r="C1591" s="1" t="s">
        <v>5699</v>
      </c>
      <c r="D1591" s="21" t="b" cm="1">
        <f t="array" ref="D1591">IF(OR(ISNUMBER(SEARCH({" COMEDY "," fun "," laugh ","hilarious"}," "&amp;B1591:C1591&amp;" "))),"Comedy",IF(OR(ISNUMBER(SEARCH({" sad "," thriller "," crime"," murder "," dark "," revenge "}," "&amp;B1591:C1591&amp;" "))),"thriller",IF(OR(ISNUMBER(SEARCH({" strange "," evil "," horror "," dark "," strange"}," "&amp;B1591:C1591&amp;" "))),"horror",IF(OR(ISNUMBER(SEARCH({" food "," kitchen "," yummy "," gourmet "," dining","bbq"}," "&amp;B1591:C1591&amp;" "))),"food"))))</f>
        <v>0</v>
      </c>
      <c r="E1591" s="3">
        <v>1200</v>
      </c>
      <c r="F1591" s="4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92"/>
        <v>0</v>
      </c>
      <c r="Q1591">
        <f t="shared" si="193"/>
        <v>0</v>
      </c>
      <c r="R1591" t="s">
        <v>8336</v>
      </c>
      <c r="S1591" t="s">
        <v>8343</v>
      </c>
      <c r="T1591" s="13">
        <f t="shared" si="194"/>
        <v>42256.984791666662</v>
      </c>
      <c r="U1591" s="13">
        <f t="shared" si="195"/>
        <v>42286.984791666662</v>
      </c>
      <c r="V1591">
        <f t="shared" si="196"/>
        <v>2015</v>
      </c>
      <c r="W1591" t="str">
        <f t="shared" si="197"/>
        <v>places</v>
      </c>
      <c r="X1591" t="str">
        <f t="shared" si="198"/>
        <v>UnderFunded</v>
      </c>
      <c r="Y1591" s="12" t="b">
        <f t="shared" si="199"/>
        <v>0</v>
      </c>
    </row>
    <row r="1592" spans="1:25" hidden="1">
      <c r="A1592">
        <v>1590</v>
      </c>
      <c r="B1592" s="1" t="s">
        <v>1591</v>
      </c>
      <c r="C1592" s="1" t="s">
        <v>5700</v>
      </c>
      <c r="D1592" s="21" t="b" cm="1">
        <f t="array" ref="D1592">IF(OR(ISNUMBER(SEARCH({" COMEDY "," fun "," laugh ","hilarious"}," "&amp;B1592:C1592&amp;" "))),"Comedy",IF(OR(ISNUMBER(SEARCH({" sad "," thriller "," crime"," murder "," dark "," revenge "}," "&amp;B1592:C1592&amp;" "))),"thriller",IF(OR(ISNUMBER(SEARCH({" strange "," evil "," horror "," dark "," strange"}," "&amp;B1592:C1592&amp;" "))),"horror",IF(OR(ISNUMBER(SEARCH({" food "," kitchen "," yummy "," gourmet "," dining","bbq"}," "&amp;B1592:C1592&amp;" "))),"food"))))</f>
        <v>0</v>
      </c>
      <c r="E1592" s="3">
        <v>60000</v>
      </c>
      <c r="F1592" s="4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92"/>
        <v>2</v>
      </c>
      <c r="Q1592">
        <f t="shared" si="193"/>
        <v>510</v>
      </c>
      <c r="R1592" t="s">
        <v>8336</v>
      </c>
      <c r="S1592" t="s">
        <v>8343</v>
      </c>
      <c r="T1592" s="13">
        <f t="shared" si="194"/>
        <v>42240.857222222221</v>
      </c>
      <c r="U1592" s="13">
        <f t="shared" si="195"/>
        <v>42270.857222222221</v>
      </c>
      <c r="V1592">
        <f t="shared" si="196"/>
        <v>2015</v>
      </c>
      <c r="W1592" t="str">
        <f t="shared" si="197"/>
        <v>places</v>
      </c>
      <c r="X1592" t="str">
        <f t="shared" si="198"/>
        <v>UnderFunded</v>
      </c>
      <c r="Y1592" s="12" t="b">
        <f t="shared" si="199"/>
        <v>0</v>
      </c>
    </row>
    <row r="1593" spans="1:25" ht="57.6" hidden="1">
      <c r="A1593">
        <v>1591</v>
      </c>
      <c r="B1593" s="1" t="s">
        <v>1592</v>
      </c>
      <c r="C1593" s="1" t="s">
        <v>5701</v>
      </c>
      <c r="D1593" s="21" t="b" cm="1">
        <f t="array" ref="D1593">IF(OR(ISNUMBER(SEARCH({" COMEDY "," fun "," laugh ","hilarious"}," "&amp;B1593:C1593&amp;" "))),"Comedy",IF(OR(ISNUMBER(SEARCH({" sad "," thriller "," crime"," murder "," dark "," revenge "}," "&amp;B1593:C1593&amp;" "))),"thriller",IF(OR(ISNUMBER(SEARCH({" strange "," evil "," horror "," dark "," strange"}," "&amp;B1593:C1593&amp;" "))),"horror",IF(OR(ISNUMBER(SEARCH({" food "," kitchen "," yummy "," gourmet "," dining","bbq"}," "&amp;B1593:C1593&amp;" "))),"food"))))</f>
        <v>0</v>
      </c>
      <c r="E1593" s="3">
        <v>14000</v>
      </c>
      <c r="F1593" s="4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92"/>
        <v>29</v>
      </c>
      <c r="Q1593">
        <f t="shared" si="193"/>
        <v>44.48</v>
      </c>
      <c r="R1593" t="s">
        <v>8336</v>
      </c>
      <c r="S1593" t="s">
        <v>8343</v>
      </c>
      <c r="T1593" s="13">
        <f t="shared" si="194"/>
        <v>42433.726168981477</v>
      </c>
      <c r="U1593" s="13">
        <f t="shared" si="195"/>
        <v>42463.68450231482</v>
      </c>
      <c r="V1593">
        <f t="shared" si="196"/>
        <v>2016</v>
      </c>
      <c r="W1593" t="str">
        <f t="shared" si="197"/>
        <v>places</v>
      </c>
      <c r="X1593" t="str">
        <f t="shared" si="198"/>
        <v>UnderFunded</v>
      </c>
      <c r="Y1593" s="12" t="b">
        <f t="shared" si="199"/>
        <v>0</v>
      </c>
    </row>
    <row r="1594" spans="1:25" ht="28.8" hidden="1">
      <c r="A1594">
        <v>1592</v>
      </c>
      <c r="B1594" s="1" t="s">
        <v>1593</v>
      </c>
      <c r="C1594" s="1" t="s">
        <v>5702</v>
      </c>
      <c r="D1594" s="21" t="b" cm="1">
        <f t="array" ref="D1594">IF(OR(ISNUMBER(SEARCH({" COMEDY "," fun "," laugh ","hilarious"}," "&amp;B1594:C1594&amp;" "))),"Comedy",IF(OR(ISNUMBER(SEARCH({" sad "," thriller "," crime"," murder "," dark "," revenge "}," "&amp;B1594:C1594&amp;" "))),"thriller",IF(OR(ISNUMBER(SEARCH({" strange "," evil "," horror "," dark "," strange"}," "&amp;B1594:C1594&amp;" "))),"horror",IF(OR(ISNUMBER(SEARCH({" food "," kitchen "," yummy "," gourmet "," dining","bbq"}," "&amp;B1594:C1594&amp;" "))),"food"))))</f>
        <v>0</v>
      </c>
      <c r="E1594" s="3">
        <v>25</v>
      </c>
      <c r="F1594" s="4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92"/>
        <v>0</v>
      </c>
      <c r="Q1594">
        <f t="shared" si="193"/>
        <v>0</v>
      </c>
      <c r="R1594" t="s">
        <v>8336</v>
      </c>
      <c r="S1594" t="s">
        <v>8343</v>
      </c>
      <c r="T1594" s="13">
        <f t="shared" si="194"/>
        <v>42046.072743055556</v>
      </c>
      <c r="U1594" s="13">
        <f t="shared" si="195"/>
        <v>42091.031076388885</v>
      </c>
      <c r="V1594">
        <f t="shared" si="196"/>
        <v>2015</v>
      </c>
      <c r="W1594" t="str">
        <f t="shared" si="197"/>
        <v>places</v>
      </c>
      <c r="X1594" t="str">
        <f t="shared" si="198"/>
        <v>UnderFunded</v>
      </c>
      <c r="Y1594" s="12" t="b">
        <f t="shared" si="199"/>
        <v>0</v>
      </c>
    </row>
    <row r="1595" spans="1:25" ht="28.8" hidden="1">
      <c r="A1595">
        <v>1593</v>
      </c>
      <c r="B1595" s="1" t="s">
        <v>1594</v>
      </c>
      <c r="C1595" s="1" t="s">
        <v>5703</v>
      </c>
      <c r="D1595" s="21" t="b" cm="1">
        <f t="array" ref="D1595">IF(OR(ISNUMBER(SEARCH({" COMEDY "," fun "," laugh ","hilarious"}," "&amp;B1595:C1595&amp;" "))),"Comedy",IF(OR(ISNUMBER(SEARCH({" sad "," thriller "," crime"," murder "," dark "," revenge "}," "&amp;B1595:C1595&amp;" "))),"thriller",IF(OR(ISNUMBER(SEARCH({" strange "," evil "," horror "," dark "," strange"}," "&amp;B1595:C1595&amp;" "))),"horror",IF(OR(ISNUMBER(SEARCH({" food "," kitchen "," yummy "," gourmet "," dining","bbq"}," "&amp;B1595:C1595&amp;" "))),"food"))))</f>
        <v>0</v>
      </c>
      <c r="E1595" s="3">
        <v>22000</v>
      </c>
      <c r="F1595" s="4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92"/>
        <v>0</v>
      </c>
      <c r="Q1595">
        <f t="shared" si="193"/>
        <v>1</v>
      </c>
      <c r="R1595" t="s">
        <v>8336</v>
      </c>
      <c r="S1595" t="s">
        <v>8343</v>
      </c>
      <c r="T1595" s="13">
        <f t="shared" si="194"/>
        <v>42033.845543981486</v>
      </c>
      <c r="U1595" s="13">
        <f t="shared" si="195"/>
        <v>42063.845543981486</v>
      </c>
      <c r="V1595">
        <f t="shared" si="196"/>
        <v>2015</v>
      </c>
      <c r="W1595" t="str">
        <f t="shared" si="197"/>
        <v>places</v>
      </c>
      <c r="X1595" t="str">
        <f t="shared" si="198"/>
        <v>UnderFunded</v>
      </c>
      <c r="Y1595" s="12" t="b">
        <f t="shared" si="199"/>
        <v>0</v>
      </c>
    </row>
    <row r="1596" spans="1:25" ht="28.8" hidden="1">
      <c r="A1596">
        <v>1594</v>
      </c>
      <c r="B1596" s="1" t="s">
        <v>1595</v>
      </c>
      <c r="C1596" s="1" t="s">
        <v>5704</v>
      </c>
      <c r="D1596" s="21" t="b" cm="1">
        <f t="array" ref="D1596">IF(OR(ISNUMBER(SEARCH({" COMEDY "," fun "," laugh ","hilarious"}," "&amp;B1596:C1596&amp;" "))),"Comedy",IF(OR(ISNUMBER(SEARCH({" sad "," thriller "," crime"," murder "," dark "," revenge "}," "&amp;B1596:C1596&amp;" "))),"thriller",IF(OR(ISNUMBER(SEARCH({" strange "," evil "," horror "," dark "," strange"}," "&amp;B1596:C1596&amp;" "))),"horror",IF(OR(ISNUMBER(SEARCH({" food "," kitchen "," yummy "," gourmet "," dining","bbq"}," "&amp;B1596:C1596&amp;" "))),"food"))))</f>
        <v>0</v>
      </c>
      <c r="E1596" s="3">
        <v>1000</v>
      </c>
      <c r="F1596" s="4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92"/>
        <v>21</v>
      </c>
      <c r="Q1596">
        <f t="shared" si="193"/>
        <v>20.5</v>
      </c>
      <c r="R1596" t="s">
        <v>8336</v>
      </c>
      <c r="S1596" t="s">
        <v>8343</v>
      </c>
      <c r="T1596" s="13">
        <f t="shared" si="194"/>
        <v>42445.712754629625</v>
      </c>
      <c r="U1596" s="13">
        <f t="shared" si="195"/>
        <v>42505.681249999994</v>
      </c>
      <c r="V1596">
        <f t="shared" si="196"/>
        <v>2016</v>
      </c>
      <c r="W1596" t="str">
        <f t="shared" si="197"/>
        <v>places</v>
      </c>
      <c r="X1596" t="str">
        <f t="shared" si="198"/>
        <v>UnderFunded</v>
      </c>
      <c r="Y1596" s="12" t="b">
        <f t="shared" si="199"/>
        <v>0</v>
      </c>
    </row>
    <row r="1597" spans="1:25" ht="43.2" hidden="1">
      <c r="A1597">
        <v>1595</v>
      </c>
      <c r="B1597" s="1" t="s">
        <v>1596</v>
      </c>
      <c r="C1597" s="1" t="s">
        <v>5705</v>
      </c>
      <c r="D1597" s="21" t="b" cm="1">
        <f t="array" ref="D1597">IF(OR(ISNUMBER(SEARCH({" COMEDY "," fun "," laugh ","hilarious"}," "&amp;B1597:C1597&amp;" "))),"Comedy",IF(OR(ISNUMBER(SEARCH({" sad "," thriller "," crime"," murder "," dark "," revenge "}," "&amp;B1597:C1597&amp;" "))),"thriller",IF(OR(ISNUMBER(SEARCH({" strange "," evil "," horror "," dark "," strange"}," "&amp;B1597:C1597&amp;" "))),"horror",IF(OR(ISNUMBER(SEARCH({" food "," kitchen "," yummy "," gourmet "," dining","bbq"}," "&amp;B1597:C1597&amp;" "))),"food"))))</f>
        <v>0</v>
      </c>
      <c r="E1597" s="3">
        <v>100000</v>
      </c>
      <c r="F1597" s="4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92"/>
        <v>0</v>
      </c>
      <c r="Q1597">
        <f t="shared" si="193"/>
        <v>40</v>
      </c>
      <c r="R1597" t="s">
        <v>8336</v>
      </c>
      <c r="S1597" t="s">
        <v>8343</v>
      </c>
      <c r="T1597" s="13">
        <f t="shared" si="194"/>
        <v>41780.050092592595</v>
      </c>
      <c r="U1597" s="13">
        <f t="shared" si="195"/>
        <v>41808.842361111114</v>
      </c>
      <c r="V1597">
        <f t="shared" si="196"/>
        <v>2014</v>
      </c>
      <c r="W1597" t="str">
        <f t="shared" si="197"/>
        <v>places</v>
      </c>
      <c r="X1597" t="str">
        <f t="shared" si="198"/>
        <v>UnderFunded</v>
      </c>
      <c r="Y1597" s="12" t="b">
        <f t="shared" si="199"/>
        <v>0</v>
      </c>
    </row>
    <row r="1598" spans="1:25" ht="43.2" hidden="1">
      <c r="A1598">
        <v>1596</v>
      </c>
      <c r="B1598" s="1" t="s">
        <v>1597</v>
      </c>
      <c r="C1598" s="1" t="s">
        <v>5706</v>
      </c>
      <c r="D1598" s="21" t="b" cm="1">
        <f t="array" ref="D1598">IF(OR(ISNUMBER(SEARCH({" COMEDY "," fun "," laugh ","hilarious"}," "&amp;B1598:C1598&amp;" "))),"Comedy",IF(OR(ISNUMBER(SEARCH({" sad "," thriller "," crime"," murder "," dark "," revenge "}," "&amp;B1598:C1598&amp;" "))),"thriller",IF(OR(ISNUMBER(SEARCH({" strange "," evil "," horror "," dark "," strange"}," "&amp;B1598:C1598&amp;" "))),"horror",IF(OR(ISNUMBER(SEARCH({" food "," kitchen "," yummy "," gourmet "," dining","bbq"}," "&amp;B1598:C1598&amp;" "))),"food"))))</f>
        <v>0</v>
      </c>
      <c r="E1598" s="3">
        <v>3250</v>
      </c>
      <c r="F1598" s="4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92"/>
        <v>2</v>
      </c>
      <c r="Q1598">
        <f t="shared" si="193"/>
        <v>25</v>
      </c>
      <c r="R1598" t="s">
        <v>8336</v>
      </c>
      <c r="S1598" t="s">
        <v>8343</v>
      </c>
      <c r="T1598" s="13">
        <f t="shared" si="194"/>
        <v>41941.430196759262</v>
      </c>
      <c r="U1598" s="13">
        <f t="shared" si="195"/>
        <v>41986.471863425926</v>
      </c>
      <c r="V1598">
        <f t="shared" si="196"/>
        <v>2014</v>
      </c>
      <c r="W1598" t="str">
        <f t="shared" si="197"/>
        <v>places</v>
      </c>
      <c r="X1598" t="str">
        <f t="shared" si="198"/>
        <v>UnderFunded</v>
      </c>
      <c r="Y1598" s="12" t="b">
        <f t="shared" si="199"/>
        <v>0</v>
      </c>
    </row>
    <row r="1599" spans="1:25" ht="43.2" hidden="1">
      <c r="A1599">
        <v>1597</v>
      </c>
      <c r="B1599" s="1" t="s">
        <v>1598</v>
      </c>
      <c r="C1599" s="1" t="s">
        <v>5707</v>
      </c>
      <c r="D1599" s="21" t="b" cm="1">
        <f t="array" ref="D1599">IF(OR(ISNUMBER(SEARCH({" COMEDY "," fun "," laugh ","hilarious"}," "&amp;B1599:C1599&amp;" "))),"Comedy",IF(OR(ISNUMBER(SEARCH({" sad "," thriller "," crime"," murder "," dark "," revenge "}," "&amp;B1599:C1599&amp;" "))),"thriller",IF(OR(ISNUMBER(SEARCH({" strange "," evil "," horror "," dark "," strange"}," "&amp;B1599:C1599&amp;" "))),"horror",IF(OR(ISNUMBER(SEARCH({" food "," kitchen "," yummy "," gourmet "," dining","bbq"}," "&amp;B1599:C1599&amp;" "))),"food"))))</f>
        <v>0</v>
      </c>
      <c r="E1599" s="3">
        <v>15000</v>
      </c>
      <c r="F1599" s="4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92"/>
        <v>0</v>
      </c>
      <c r="Q1599">
        <f t="shared" si="193"/>
        <v>0</v>
      </c>
      <c r="R1599" t="s">
        <v>8336</v>
      </c>
      <c r="S1599" t="s">
        <v>8343</v>
      </c>
      <c r="T1599" s="13">
        <f t="shared" si="194"/>
        <v>42603.354131944448</v>
      </c>
      <c r="U1599" s="13">
        <f t="shared" si="195"/>
        <v>42633.354131944448</v>
      </c>
      <c r="V1599">
        <f t="shared" si="196"/>
        <v>2016</v>
      </c>
      <c r="W1599" t="str">
        <f t="shared" si="197"/>
        <v>places</v>
      </c>
      <c r="X1599" t="str">
        <f t="shared" si="198"/>
        <v>UnderFunded</v>
      </c>
      <c r="Y1599" s="12" t="b">
        <f t="shared" si="199"/>
        <v>0</v>
      </c>
    </row>
    <row r="1600" spans="1:25" ht="57.6" hidden="1">
      <c r="A1600">
        <v>1598</v>
      </c>
      <c r="B1600" s="1" t="s">
        <v>1599</v>
      </c>
      <c r="C1600" s="1" t="s">
        <v>5708</v>
      </c>
      <c r="D1600" s="21" t="b" cm="1">
        <f t="array" ref="D1600">IF(OR(ISNUMBER(SEARCH({" COMEDY "," fun "," laugh ","hilarious"}," "&amp;B1600:C1600&amp;" "))),"Comedy",IF(OR(ISNUMBER(SEARCH({" sad "," thriller "," crime"," murder "," dark "," revenge "}," "&amp;B1600:C1600&amp;" "))),"thriller",IF(OR(ISNUMBER(SEARCH({" strange "," evil "," horror "," dark "," strange"}," "&amp;B1600:C1600&amp;" "))),"horror",IF(OR(ISNUMBER(SEARCH({" food "," kitchen "," yummy "," gourmet "," dining","bbq"}," "&amp;B1600:C1600&amp;" "))),"food"))))</f>
        <v>0</v>
      </c>
      <c r="E1600" s="3">
        <v>800</v>
      </c>
      <c r="F1600" s="4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92"/>
        <v>0</v>
      </c>
      <c r="Q1600">
        <f t="shared" si="193"/>
        <v>1</v>
      </c>
      <c r="R1600" t="s">
        <v>8336</v>
      </c>
      <c r="S1600" t="s">
        <v>8343</v>
      </c>
      <c r="T1600" s="13">
        <f t="shared" si="194"/>
        <v>42151.667337962965</v>
      </c>
      <c r="U1600" s="13">
        <f t="shared" si="195"/>
        <v>42211.667337962965</v>
      </c>
      <c r="V1600">
        <f t="shared" si="196"/>
        <v>2015</v>
      </c>
      <c r="W1600" t="str">
        <f t="shared" si="197"/>
        <v>places</v>
      </c>
      <c r="X1600" t="str">
        <f t="shared" si="198"/>
        <v>UnderFunded</v>
      </c>
      <c r="Y1600" s="12" t="b">
        <f t="shared" si="199"/>
        <v>0</v>
      </c>
    </row>
    <row r="1601" spans="1:25" ht="43.2" hidden="1">
      <c r="A1601">
        <v>1599</v>
      </c>
      <c r="B1601" s="1" t="s">
        <v>1600</v>
      </c>
      <c r="C1601" s="1" t="s">
        <v>5709</v>
      </c>
      <c r="D1601" s="21" t="b" cm="1">
        <f t="array" ref="D1601">IF(OR(ISNUMBER(SEARCH({" COMEDY "," fun "," laugh ","hilarious"}," "&amp;B1601:C1601&amp;" "))),"Comedy",IF(OR(ISNUMBER(SEARCH({" sad "," thriller "," crime"," murder "," dark "," revenge "}," "&amp;B1601:C1601&amp;" "))),"thriller",IF(OR(ISNUMBER(SEARCH({" strange "," evil "," horror "," dark "," strange"}," "&amp;B1601:C1601&amp;" "))),"horror",IF(OR(ISNUMBER(SEARCH({" food "," kitchen "," yummy "," gourmet "," dining","bbq"}," "&amp;B1601:C1601&amp;" "))),"food"))))</f>
        <v>0</v>
      </c>
      <c r="E1601" s="3">
        <v>500</v>
      </c>
      <c r="F1601" s="4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92"/>
        <v>0</v>
      </c>
      <c r="Q1601">
        <f t="shared" si="193"/>
        <v>0</v>
      </c>
      <c r="R1601" t="s">
        <v>8336</v>
      </c>
      <c r="S1601" t="s">
        <v>8343</v>
      </c>
      <c r="T1601" s="13">
        <f t="shared" si="194"/>
        <v>42438.53907407407</v>
      </c>
      <c r="U1601" s="13">
        <f t="shared" si="195"/>
        <v>42468.497407407413</v>
      </c>
      <c r="V1601">
        <f t="shared" si="196"/>
        <v>2016</v>
      </c>
      <c r="W1601" t="str">
        <f t="shared" si="197"/>
        <v>places</v>
      </c>
      <c r="X1601" t="str">
        <f t="shared" si="198"/>
        <v>UnderFunded</v>
      </c>
      <c r="Y1601" s="12" t="b">
        <f t="shared" si="199"/>
        <v>0</v>
      </c>
    </row>
    <row r="1602" spans="1:25" ht="43.2" hidden="1">
      <c r="A1602">
        <v>1600</v>
      </c>
      <c r="B1602" s="1" t="s">
        <v>1601</v>
      </c>
      <c r="C1602" s="1" t="s">
        <v>5710</v>
      </c>
      <c r="D1602" s="21" t="b" cm="1">
        <f t="array" ref="D1602">IF(OR(ISNUMBER(SEARCH({" COMEDY "," fun "," laugh ","hilarious"}," "&amp;B1602:C1602&amp;" "))),"Comedy",IF(OR(ISNUMBER(SEARCH({" sad "," thriller "," crime"," murder "," dark "," revenge "}," "&amp;B1602:C1602&amp;" "))),"thriller",IF(OR(ISNUMBER(SEARCH({" strange "," evil "," horror "," dark "," strange"}," "&amp;B1602:C1602&amp;" "))),"horror",IF(OR(ISNUMBER(SEARCH({" food "," kitchen "," yummy "," gourmet "," dining","bbq"}," "&amp;B1602:C1602&amp;" "))),"food"))))</f>
        <v>0</v>
      </c>
      <c r="E1602" s="3">
        <v>5000</v>
      </c>
      <c r="F1602" s="4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92"/>
        <v>7</v>
      </c>
      <c r="Q1602">
        <f t="shared" si="193"/>
        <v>40.78</v>
      </c>
      <c r="R1602" t="s">
        <v>8336</v>
      </c>
      <c r="S1602" t="s">
        <v>8343</v>
      </c>
      <c r="T1602" s="13">
        <f t="shared" si="194"/>
        <v>41791.057314814818</v>
      </c>
      <c r="U1602" s="13">
        <f t="shared" si="195"/>
        <v>41835.21597222222</v>
      </c>
      <c r="V1602">
        <f t="shared" si="196"/>
        <v>2014</v>
      </c>
      <c r="W1602" t="str">
        <f t="shared" si="197"/>
        <v>places</v>
      </c>
      <c r="X1602" t="str">
        <f t="shared" si="198"/>
        <v>UnderFunded</v>
      </c>
      <c r="Y1602" s="12" t="b">
        <f t="shared" si="199"/>
        <v>0</v>
      </c>
    </row>
    <row r="1603" spans="1:25" ht="43.2" hidden="1">
      <c r="A1603">
        <v>1601</v>
      </c>
      <c r="B1603" s="1" t="s">
        <v>1602</v>
      </c>
      <c r="C1603" s="1" t="s">
        <v>5711</v>
      </c>
      <c r="D1603" s="21" t="b" cm="1">
        <f t="array" ref="D1603">IF(OR(ISNUMBER(SEARCH({" COMEDY "," fun "," laugh ","hilarious"}," "&amp;B1603:C1603&amp;" "))),"Comedy",IF(OR(ISNUMBER(SEARCH({" sad "," thriller "," crime"," murder "," dark "," revenge "}," "&amp;B1603:C1603&amp;" "))),"thriller",IF(OR(ISNUMBER(SEARCH({" strange "," evil "," horror "," dark "," strange"}," "&amp;B1603:C1603&amp;" "))),"horror",IF(OR(ISNUMBER(SEARCH({" food "," kitchen "," yummy "," gourmet "," dining","bbq"}," "&amp;B1603:C1603&amp;" "))),"food"))))</f>
        <v>0</v>
      </c>
      <c r="E1603" s="3">
        <v>2500</v>
      </c>
      <c r="F1603" s="4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200">IFERROR(ROUND((F1603/E1603)*100,0),0)</f>
        <v>108</v>
      </c>
      <c r="Q1603">
        <f t="shared" ref="Q1603:Q1666" si="201">IFERROR(ROUND(F1603/M1603,2),0)</f>
        <v>48.33</v>
      </c>
      <c r="R1603" t="s">
        <v>8323</v>
      </c>
      <c r="S1603" t="s">
        <v>8324</v>
      </c>
      <c r="T1603" s="13">
        <f t="shared" ref="T1603:T1666" si="202">(((K1603/60)/60)/24)+DATE(1970,1,1)</f>
        <v>40638.092974537038</v>
      </c>
      <c r="U1603" s="13">
        <f t="shared" ref="U1603:U1666" si="203">(((J1603/60)/60)/24)+DATE(1970,1,1)</f>
        <v>40668.092974537038</v>
      </c>
      <c r="V1603">
        <f t="shared" ref="V1603:V1666" si="204">YEAR(T1603)</f>
        <v>2011</v>
      </c>
      <c r="W1603" t="str">
        <f t="shared" ref="W1603:W1666" si="205">IF(OR(S1603="musical","space"),"Musical and Spaces",S1603)</f>
        <v>rock</v>
      </c>
      <c r="X1603" t="str">
        <f t="shared" ref="X1603:X1666" si="206">IF(P1603-100&gt;0,"ExceededGoal","UnderFunded")</f>
        <v>ExceededGoal</v>
      </c>
      <c r="Y1603" s="12" t="b">
        <f t="shared" ref="Y1603:Y1666" si="207">IFERROR(IF(R1603="theater",ROUND(F1603/M1603,2)),0)</f>
        <v>0</v>
      </c>
    </row>
    <row r="1604" spans="1:25" ht="43.2" hidden="1">
      <c r="A1604">
        <v>1602</v>
      </c>
      <c r="B1604" s="1" t="s">
        <v>1603</v>
      </c>
      <c r="C1604" s="1" t="s">
        <v>5712</v>
      </c>
      <c r="D1604" s="21" t="b" cm="1">
        <f t="array" ref="D1604">IF(OR(ISNUMBER(SEARCH({" COMEDY "," fun "," laugh ","hilarious"}," "&amp;B1604:C1604&amp;" "))),"Comedy",IF(OR(ISNUMBER(SEARCH({" sad "," thriller "," crime"," murder "," dark "," revenge "}," "&amp;B1604:C1604&amp;" "))),"thriller",IF(OR(ISNUMBER(SEARCH({" strange "," evil "," horror "," dark "," strange"}," "&amp;B1604:C1604&amp;" "))),"horror",IF(OR(ISNUMBER(SEARCH({" food "," kitchen "," yummy "," gourmet "," dining","bbq"}," "&amp;B1604:C1604&amp;" "))),"food"))))</f>
        <v>0</v>
      </c>
      <c r="E1604" s="3">
        <v>1500</v>
      </c>
      <c r="F1604" s="4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200"/>
        <v>100</v>
      </c>
      <c r="Q1604">
        <f t="shared" si="201"/>
        <v>46.95</v>
      </c>
      <c r="R1604" t="s">
        <v>8323</v>
      </c>
      <c r="S1604" t="s">
        <v>8324</v>
      </c>
      <c r="T1604" s="13">
        <f t="shared" si="202"/>
        <v>40788.297650462962</v>
      </c>
      <c r="U1604" s="13">
        <f t="shared" si="203"/>
        <v>40830.958333333336</v>
      </c>
      <c r="V1604">
        <f t="shared" si="204"/>
        <v>2011</v>
      </c>
      <c r="W1604" t="str">
        <f t="shared" si="205"/>
        <v>rock</v>
      </c>
      <c r="X1604" t="str">
        <f t="shared" si="206"/>
        <v>UnderFunded</v>
      </c>
      <c r="Y1604" s="12" t="b">
        <f t="shared" si="207"/>
        <v>0</v>
      </c>
    </row>
    <row r="1605" spans="1:25" ht="28.8" hidden="1">
      <c r="A1605">
        <v>1603</v>
      </c>
      <c r="B1605" s="1" t="s">
        <v>1604</v>
      </c>
      <c r="C1605" s="1" t="s">
        <v>5713</v>
      </c>
      <c r="D1605" s="21" t="b" cm="1">
        <f t="array" ref="D1605">IF(OR(ISNUMBER(SEARCH({" COMEDY "," fun "," laugh ","hilarious"}," "&amp;B1605:C1605&amp;" "))),"Comedy",IF(OR(ISNUMBER(SEARCH({" sad "," thriller "," crime"," murder "," dark "," revenge "}," "&amp;B1605:C1605&amp;" "))),"thriller",IF(OR(ISNUMBER(SEARCH({" strange "," evil "," horror "," dark "," strange"}," "&amp;B1605:C1605&amp;" "))),"horror",IF(OR(ISNUMBER(SEARCH({" food "," kitchen "," yummy "," gourmet "," dining","bbq"}," "&amp;B1605:C1605&amp;" "))),"food"))))</f>
        <v>0</v>
      </c>
      <c r="E1605" s="3">
        <v>2000</v>
      </c>
      <c r="F1605" s="4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200"/>
        <v>100</v>
      </c>
      <c r="Q1605">
        <f t="shared" si="201"/>
        <v>66.69</v>
      </c>
      <c r="R1605" t="s">
        <v>8323</v>
      </c>
      <c r="S1605" t="s">
        <v>8324</v>
      </c>
      <c r="T1605" s="13">
        <f t="shared" si="202"/>
        <v>40876.169664351852</v>
      </c>
      <c r="U1605" s="13">
        <f t="shared" si="203"/>
        <v>40936.169664351852</v>
      </c>
      <c r="V1605">
        <f t="shared" si="204"/>
        <v>2011</v>
      </c>
      <c r="W1605" t="str">
        <f t="shared" si="205"/>
        <v>rock</v>
      </c>
      <c r="X1605" t="str">
        <f t="shared" si="206"/>
        <v>UnderFunded</v>
      </c>
      <c r="Y1605" s="12" t="b">
        <f t="shared" si="207"/>
        <v>0</v>
      </c>
    </row>
    <row r="1606" spans="1:25" ht="43.2" hidden="1">
      <c r="A1606">
        <v>1604</v>
      </c>
      <c r="B1606" s="1" t="s">
        <v>1605</v>
      </c>
      <c r="C1606" s="1" t="s">
        <v>5714</v>
      </c>
      <c r="D1606" s="21" t="b" cm="1">
        <f t="array" ref="D1606">IF(OR(ISNUMBER(SEARCH({" COMEDY "," fun "," laugh ","hilarious"}," "&amp;B1606:C1606&amp;" "))),"Comedy",IF(OR(ISNUMBER(SEARCH({" sad "," thriller "," crime"," murder "," dark "," revenge "}," "&amp;B1606:C1606&amp;" "))),"thriller",IF(OR(ISNUMBER(SEARCH({" strange "," evil "," horror "," dark "," strange"}," "&amp;B1606:C1606&amp;" "))),"horror",IF(OR(ISNUMBER(SEARCH({" food "," kitchen "," yummy "," gourmet "," dining","bbq"}," "&amp;B1606:C1606&amp;" "))),"food"))))</f>
        <v>0</v>
      </c>
      <c r="E1606" s="3">
        <v>2800</v>
      </c>
      <c r="F1606" s="4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200"/>
        <v>122</v>
      </c>
      <c r="Q1606">
        <f t="shared" si="201"/>
        <v>48.84</v>
      </c>
      <c r="R1606" t="s">
        <v>8323</v>
      </c>
      <c r="S1606" t="s">
        <v>8324</v>
      </c>
      <c r="T1606" s="13">
        <f t="shared" si="202"/>
        <v>40945.845312500001</v>
      </c>
      <c r="U1606" s="13">
        <f t="shared" si="203"/>
        <v>40985.80364583333</v>
      </c>
      <c r="V1606">
        <f t="shared" si="204"/>
        <v>2012</v>
      </c>
      <c r="W1606" t="str">
        <f t="shared" si="205"/>
        <v>rock</v>
      </c>
      <c r="X1606" t="str">
        <f t="shared" si="206"/>
        <v>ExceededGoal</v>
      </c>
      <c r="Y1606" s="12" t="b">
        <f t="shared" si="207"/>
        <v>0</v>
      </c>
    </row>
    <row r="1607" spans="1:25" ht="43.2" hidden="1">
      <c r="A1607">
        <v>1605</v>
      </c>
      <c r="B1607" s="1" t="s">
        <v>1606</v>
      </c>
      <c r="C1607" s="1" t="s">
        <v>5715</v>
      </c>
      <c r="D1607" s="21" t="b" cm="1">
        <f t="array" ref="D1607">IF(OR(ISNUMBER(SEARCH({" COMEDY "," fun "," laugh ","hilarious"}," "&amp;B1607:C1607&amp;" "))),"Comedy",IF(OR(ISNUMBER(SEARCH({" sad "," thriller "," crime"," murder "," dark "," revenge "}," "&amp;B1607:C1607&amp;" "))),"thriller",IF(OR(ISNUMBER(SEARCH({" strange "," evil "," horror "," dark "," strange"}," "&amp;B1607:C1607&amp;" "))),"horror",IF(OR(ISNUMBER(SEARCH({" food "," kitchen "," yummy "," gourmet "," dining","bbq"}," "&amp;B1607:C1607&amp;" "))),"food"))))</f>
        <v>0</v>
      </c>
      <c r="E1607" s="3">
        <v>6000</v>
      </c>
      <c r="F1607" s="4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200"/>
        <v>101</v>
      </c>
      <c r="Q1607">
        <f t="shared" si="201"/>
        <v>137.31</v>
      </c>
      <c r="R1607" t="s">
        <v>8323</v>
      </c>
      <c r="S1607" t="s">
        <v>8324</v>
      </c>
      <c r="T1607" s="13">
        <f t="shared" si="202"/>
        <v>40747.012881944444</v>
      </c>
      <c r="U1607" s="13">
        <f t="shared" si="203"/>
        <v>40756.291666666664</v>
      </c>
      <c r="V1607">
        <f t="shared" si="204"/>
        <v>2011</v>
      </c>
      <c r="W1607" t="str">
        <f t="shared" si="205"/>
        <v>rock</v>
      </c>
      <c r="X1607" t="str">
        <f t="shared" si="206"/>
        <v>ExceededGoal</v>
      </c>
      <c r="Y1607" s="12" t="b">
        <f t="shared" si="207"/>
        <v>0</v>
      </c>
    </row>
    <row r="1608" spans="1:25" ht="43.2" hidden="1">
      <c r="A1608">
        <v>1606</v>
      </c>
      <c r="B1608" s="1" t="s">
        <v>1607</v>
      </c>
      <c r="C1608" s="1" t="s">
        <v>5716</v>
      </c>
      <c r="D1608" s="21" t="b" cm="1">
        <f t="array" ref="D1608">IF(OR(ISNUMBER(SEARCH({" COMEDY "," fun "," laugh ","hilarious"}," "&amp;B1608:C1608&amp;" "))),"Comedy",IF(OR(ISNUMBER(SEARCH({" sad "," thriller "," crime"," murder "," dark "," revenge "}," "&amp;B1608:C1608&amp;" "))),"thriller",IF(OR(ISNUMBER(SEARCH({" strange "," evil "," horror "," dark "," strange"}," "&amp;B1608:C1608&amp;" "))),"horror",IF(OR(ISNUMBER(SEARCH({" food "," kitchen "," yummy "," gourmet "," dining","bbq"}," "&amp;B1608:C1608&amp;" "))),"food"))))</f>
        <v>0</v>
      </c>
      <c r="E1608" s="3">
        <v>8000</v>
      </c>
      <c r="F1608" s="4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200"/>
        <v>101</v>
      </c>
      <c r="Q1608">
        <f t="shared" si="201"/>
        <v>87.83</v>
      </c>
      <c r="R1608" t="s">
        <v>8323</v>
      </c>
      <c r="S1608" t="s">
        <v>8324</v>
      </c>
      <c r="T1608" s="13">
        <f t="shared" si="202"/>
        <v>40536.111550925925</v>
      </c>
      <c r="U1608" s="13">
        <f t="shared" si="203"/>
        <v>40626.069884259261</v>
      </c>
      <c r="V1608">
        <f t="shared" si="204"/>
        <v>2010</v>
      </c>
      <c r="W1608" t="str">
        <f t="shared" si="205"/>
        <v>rock</v>
      </c>
      <c r="X1608" t="str">
        <f t="shared" si="206"/>
        <v>ExceededGoal</v>
      </c>
      <c r="Y1608" s="12" t="b">
        <f t="shared" si="207"/>
        <v>0</v>
      </c>
    </row>
    <row r="1609" spans="1:25" ht="43.2" hidden="1">
      <c r="A1609">
        <v>1607</v>
      </c>
      <c r="B1609" s="1" t="s">
        <v>1608</v>
      </c>
      <c r="C1609" s="1" t="s">
        <v>5717</v>
      </c>
      <c r="D1609" s="21" t="b" cm="1">
        <f t="array" ref="D1609">IF(OR(ISNUMBER(SEARCH({" COMEDY "," fun "," laugh ","hilarious"}," "&amp;B1609:C1609&amp;" "))),"Comedy",IF(OR(ISNUMBER(SEARCH({" sad "," thriller "," crime"," murder "," dark "," revenge "}," "&amp;B1609:C1609&amp;" "))),"thriller",IF(OR(ISNUMBER(SEARCH({" strange "," evil "," horror "," dark "," strange"}," "&amp;B1609:C1609&amp;" "))),"horror",IF(OR(ISNUMBER(SEARCH({" food "," kitchen "," yummy "," gourmet "," dining","bbq"}," "&amp;B1609:C1609&amp;" "))),"food"))))</f>
        <v>0</v>
      </c>
      <c r="E1609" s="3">
        <v>10000</v>
      </c>
      <c r="F1609" s="4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200"/>
        <v>145</v>
      </c>
      <c r="Q1609">
        <f t="shared" si="201"/>
        <v>70.790000000000006</v>
      </c>
      <c r="R1609" t="s">
        <v>8323</v>
      </c>
      <c r="S1609" t="s">
        <v>8324</v>
      </c>
      <c r="T1609" s="13">
        <f t="shared" si="202"/>
        <v>41053.80846064815</v>
      </c>
      <c r="U1609" s="13">
        <f t="shared" si="203"/>
        <v>41074.80846064815</v>
      </c>
      <c r="V1609">
        <f t="shared" si="204"/>
        <v>2012</v>
      </c>
      <c r="W1609" t="str">
        <f t="shared" si="205"/>
        <v>rock</v>
      </c>
      <c r="X1609" t="str">
        <f t="shared" si="206"/>
        <v>ExceededGoal</v>
      </c>
      <c r="Y1609" s="12" t="b">
        <f t="shared" si="207"/>
        <v>0</v>
      </c>
    </row>
    <row r="1610" spans="1:25" ht="28.8" hidden="1">
      <c r="A1610">
        <v>1608</v>
      </c>
      <c r="B1610" s="1" t="s">
        <v>1609</v>
      </c>
      <c r="C1610" s="1" t="s">
        <v>5718</v>
      </c>
      <c r="D1610" s="21" t="b" cm="1">
        <f t="array" ref="D1610">IF(OR(ISNUMBER(SEARCH({" COMEDY "," fun "," laugh ","hilarious"}," "&amp;B1610:C1610&amp;" "))),"Comedy",IF(OR(ISNUMBER(SEARCH({" sad "," thriller "," crime"," murder "," dark "," revenge "}," "&amp;B1610:C1610&amp;" "))),"thriller",IF(OR(ISNUMBER(SEARCH({" strange "," evil "," horror "," dark "," strange"}," "&amp;B1610:C1610&amp;" "))),"horror",IF(OR(ISNUMBER(SEARCH({" food "," kitchen "," yummy "," gourmet "," dining","bbq"}," "&amp;B1610:C1610&amp;" "))),"food"))))</f>
        <v>0</v>
      </c>
      <c r="E1610" s="3">
        <v>1200</v>
      </c>
      <c r="F1610" s="4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200"/>
        <v>101</v>
      </c>
      <c r="Q1610">
        <f t="shared" si="201"/>
        <v>52.83</v>
      </c>
      <c r="R1610" t="s">
        <v>8323</v>
      </c>
      <c r="S1610" t="s">
        <v>8324</v>
      </c>
      <c r="T1610" s="13">
        <f t="shared" si="202"/>
        <v>41607.83085648148</v>
      </c>
      <c r="U1610" s="13">
        <f t="shared" si="203"/>
        <v>41640.226388888892</v>
      </c>
      <c r="V1610">
        <f t="shared" si="204"/>
        <v>2013</v>
      </c>
      <c r="W1610" t="str">
        <f t="shared" si="205"/>
        <v>rock</v>
      </c>
      <c r="X1610" t="str">
        <f t="shared" si="206"/>
        <v>ExceededGoal</v>
      </c>
      <c r="Y1610" s="12" t="b">
        <f t="shared" si="207"/>
        <v>0</v>
      </c>
    </row>
    <row r="1611" spans="1:25" ht="43.2" hidden="1">
      <c r="A1611">
        <v>1609</v>
      </c>
      <c r="B1611" s="1" t="s">
        <v>1610</v>
      </c>
      <c r="C1611" s="1" t="s">
        <v>5719</v>
      </c>
      <c r="D1611" s="21" t="b" cm="1">
        <f t="array" ref="D1611">IF(OR(ISNUMBER(SEARCH({" COMEDY "," fun "," laugh ","hilarious"}," "&amp;B1611:C1611&amp;" "))),"Comedy",IF(OR(ISNUMBER(SEARCH({" sad "," thriller "," crime"," murder "," dark "," revenge "}," "&amp;B1611:C1611&amp;" "))),"thriller",IF(OR(ISNUMBER(SEARCH({" strange "," evil "," horror "," dark "," strange"}," "&amp;B1611:C1611&amp;" "))),"horror",IF(OR(ISNUMBER(SEARCH({" food "," kitchen "," yummy "," gourmet "," dining","bbq"}," "&amp;B1611:C1611&amp;" "))),"food"))))</f>
        <v>0</v>
      </c>
      <c r="E1611" s="3">
        <v>1500</v>
      </c>
      <c r="F1611" s="4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200"/>
        <v>118</v>
      </c>
      <c r="Q1611">
        <f t="shared" si="201"/>
        <v>443.75</v>
      </c>
      <c r="R1611" t="s">
        <v>8323</v>
      </c>
      <c r="S1611" t="s">
        <v>8324</v>
      </c>
      <c r="T1611" s="13">
        <f t="shared" si="202"/>
        <v>40796.001261574071</v>
      </c>
      <c r="U1611" s="13">
        <f t="shared" si="203"/>
        <v>40849.333333333336</v>
      </c>
      <c r="V1611">
        <f t="shared" si="204"/>
        <v>2011</v>
      </c>
      <c r="W1611" t="str">
        <f t="shared" si="205"/>
        <v>rock</v>
      </c>
      <c r="X1611" t="str">
        <f t="shared" si="206"/>
        <v>ExceededGoal</v>
      </c>
      <c r="Y1611" s="12" t="b">
        <f t="shared" si="207"/>
        <v>0</v>
      </c>
    </row>
    <row r="1612" spans="1:25" ht="28.8" hidden="1">
      <c r="A1612">
        <v>1610</v>
      </c>
      <c r="B1612" s="1" t="s">
        <v>1611</v>
      </c>
      <c r="C1612" s="1" t="s">
        <v>5720</v>
      </c>
      <c r="D1612" s="21" t="b" cm="1">
        <f t="array" ref="D1612">IF(OR(ISNUMBER(SEARCH({" COMEDY "," fun "," laugh ","hilarious"}," "&amp;B1612:C1612&amp;" "))),"Comedy",IF(OR(ISNUMBER(SEARCH({" sad "," thriller "," crime"," murder "," dark "," revenge "}," "&amp;B1612:C1612&amp;" "))),"thriller",IF(OR(ISNUMBER(SEARCH({" strange "," evil "," horror "," dark "," strange"}," "&amp;B1612:C1612&amp;" "))),"horror",IF(OR(ISNUMBER(SEARCH({" food "," kitchen "," yummy "," gourmet "," dining","bbq"}," "&amp;B1612:C1612&amp;" "))),"food"))))</f>
        <v>0</v>
      </c>
      <c r="E1612" s="3">
        <v>2000</v>
      </c>
      <c r="F1612" s="4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200"/>
        <v>272</v>
      </c>
      <c r="Q1612">
        <f t="shared" si="201"/>
        <v>48.54</v>
      </c>
      <c r="R1612" t="s">
        <v>8323</v>
      </c>
      <c r="S1612" t="s">
        <v>8324</v>
      </c>
      <c r="T1612" s="13">
        <f t="shared" si="202"/>
        <v>41228.924884259257</v>
      </c>
      <c r="U1612" s="13">
        <f t="shared" si="203"/>
        <v>41258.924884259257</v>
      </c>
      <c r="V1612">
        <f t="shared" si="204"/>
        <v>2012</v>
      </c>
      <c r="W1612" t="str">
        <f t="shared" si="205"/>
        <v>rock</v>
      </c>
      <c r="X1612" t="str">
        <f t="shared" si="206"/>
        <v>ExceededGoal</v>
      </c>
      <c r="Y1612" s="12" t="b">
        <f t="shared" si="207"/>
        <v>0</v>
      </c>
    </row>
    <row r="1613" spans="1:25" hidden="1">
      <c r="A1613">
        <v>1611</v>
      </c>
      <c r="B1613" s="1" t="s">
        <v>1612</v>
      </c>
      <c r="C1613" s="1" t="s">
        <v>5721</v>
      </c>
      <c r="D1613" s="21" t="b" cm="1">
        <f t="array" ref="D1613">IF(OR(ISNUMBER(SEARCH({" COMEDY "," fun "," laugh ","hilarious"}," "&amp;B1613:C1613&amp;" "))),"Comedy",IF(OR(ISNUMBER(SEARCH({" sad "," thriller "," crime"," murder "," dark "," revenge "}," "&amp;B1613:C1613&amp;" "))),"thriller",IF(OR(ISNUMBER(SEARCH({" strange "," evil "," horror "," dark "," strange"}," "&amp;B1613:C1613&amp;" "))),"horror",IF(OR(ISNUMBER(SEARCH({" food "," kitchen "," yummy "," gourmet "," dining","bbq"}," "&amp;B1613:C1613&amp;" "))),"food"))))</f>
        <v>0</v>
      </c>
      <c r="E1613" s="3">
        <v>800</v>
      </c>
      <c r="F1613" s="4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200"/>
        <v>125</v>
      </c>
      <c r="Q1613">
        <f t="shared" si="201"/>
        <v>37.07</v>
      </c>
      <c r="R1613" t="s">
        <v>8323</v>
      </c>
      <c r="S1613" t="s">
        <v>8324</v>
      </c>
      <c r="T1613" s="13">
        <f t="shared" si="202"/>
        <v>41409.00037037037</v>
      </c>
      <c r="U1613" s="13">
        <f t="shared" si="203"/>
        <v>41430.00037037037</v>
      </c>
      <c r="V1613">
        <f t="shared" si="204"/>
        <v>2013</v>
      </c>
      <c r="W1613" t="str">
        <f t="shared" si="205"/>
        <v>rock</v>
      </c>
      <c r="X1613" t="str">
        <f t="shared" si="206"/>
        <v>ExceededGoal</v>
      </c>
      <c r="Y1613" s="12" t="b">
        <f t="shared" si="207"/>
        <v>0</v>
      </c>
    </row>
    <row r="1614" spans="1:25" ht="43.2" hidden="1">
      <c r="A1614">
        <v>1612</v>
      </c>
      <c r="B1614" s="1" t="s">
        <v>1613</v>
      </c>
      <c r="C1614" s="1" t="s">
        <v>5722</v>
      </c>
      <c r="D1614" s="21" t="b" cm="1">
        <f t="array" ref="D1614">IF(OR(ISNUMBER(SEARCH({" COMEDY "," fun "," laugh ","hilarious"}," "&amp;B1614:C1614&amp;" "))),"Comedy",IF(OR(ISNUMBER(SEARCH({" sad "," thriller "," crime"," murder "," dark "," revenge "}," "&amp;B1614:C1614&amp;" "))),"thriller",IF(OR(ISNUMBER(SEARCH({" strange "," evil "," horror "," dark "," strange"}," "&amp;B1614:C1614&amp;" "))),"horror",IF(OR(ISNUMBER(SEARCH({" food "," kitchen "," yummy "," gourmet "," dining","bbq"}," "&amp;B1614:C1614&amp;" "))),"food"))))</f>
        <v>0</v>
      </c>
      <c r="E1614" s="3">
        <v>500</v>
      </c>
      <c r="F1614" s="4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200"/>
        <v>110</v>
      </c>
      <c r="Q1614">
        <f t="shared" si="201"/>
        <v>50</v>
      </c>
      <c r="R1614" t="s">
        <v>8323</v>
      </c>
      <c r="S1614" t="s">
        <v>8324</v>
      </c>
      <c r="T1614" s="13">
        <f t="shared" si="202"/>
        <v>41246.874814814815</v>
      </c>
      <c r="U1614" s="13">
        <f t="shared" si="203"/>
        <v>41276.874814814815</v>
      </c>
      <c r="V1614">
        <f t="shared" si="204"/>
        <v>2012</v>
      </c>
      <c r="W1614" t="str">
        <f t="shared" si="205"/>
        <v>rock</v>
      </c>
      <c r="X1614" t="str">
        <f t="shared" si="206"/>
        <v>ExceededGoal</v>
      </c>
      <c r="Y1614" s="12" t="b">
        <f t="shared" si="207"/>
        <v>0</v>
      </c>
    </row>
    <row r="1615" spans="1:25" ht="43.2" hidden="1">
      <c r="A1615">
        <v>1613</v>
      </c>
      <c r="B1615" s="1" t="s">
        <v>1614</v>
      </c>
      <c r="C1615" s="1" t="s">
        <v>5723</v>
      </c>
      <c r="D1615" s="21" t="b" cm="1">
        <f t="array" ref="D1615">IF(OR(ISNUMBER(SEARCH({" COMEDY "," fun "," laugh ","hilarious"}," "&amp;B1615:C1615&amp;" "))),"Comedy",IF(OR(ISNUMBER(SEARCH({" sad "," thriller "," crime"," murder "," dark "," revenge "}," "&amp;B1615:C1615&amp;" "))),"thriller",IF(OR(ISNUMBER(SEARCH({" strange "," evil "," horror "," dark "," strange"}," "&amp;B1615:C1615&amp;" "))),"horror",IF(OR(ISNUMBER(SEARCH({" food "," kitchen "," yummy "," gourmet "," dining","bbq"}," "&amp;B1615:C1615&amp;" "))),"food"))))</f>
        <v>0</v>
      </c>
      <c r="E1615" s="3">
        <v>1000</v>
      </c>
      <c r="F1615" s="4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200"/>
        <v>102</v>
      </c>
      <c r="Q1615">
        <f t="shared" si="201"/>
        <v>39.04</v>
      </c>
      <c r="R1615" t="s">
        <v>8323</v>
      </c>
      <c r="S1615" t="s">
        <v>8324</v>
      </c>
      <c r="T1615" s="13">
        <f t="shared" si="202"/>
        <v>41082.069467592592</v>
      </c>
      <c r="U1615" s="13">
        <f t="shared" si="203"/>
        <v>41112.069467592592</v>
      </c>
      <c r="V1615">
        <f t="shared" si="204"/>
        <v>2012</v>
      </c>
      <c r="W1615" t="str">
        <f t="shared" si="205"/>
        <v>rock</v>
      </c>
      <c r="X1615" t="str">
        <f t="shared" si="206"/>
        <v>ExceededGoal</v>
      </c>
      <c r="Y1615" s="12" t="b">
        <f t="shared" si="207"/>
        <v>0</v>
      </c>
    </row>
    <row r="1616" spans="1:25" ht="43.2" hidden="1">
      <c r="A1616">
        <v>1614</v>
      </c>
      <c r="B1616" s="1" t="s">
        <v>1615</v>
      </c>
      <c r="C1616" s="1" t="s">
        <v>5724</v>
      </c>
      <c r="D1616" s="21" t="b" cm="1">
        <f t="array" ref="D1616">IF(OR(ISNUMBER(SEARCH({" COMEDY "," fun "," laugh ","hilarious"}," "&amp;B1616:C1616&amp;" "))),"Comedy",IF(OR(ISNUMBER(SEARCH({" sad "," thriller "," crime"," murder "," dark "," revenge "}," "&amp;B1616:C1616&amp;" "))),"thriller",IF(OR(ISNUMBER(SEARCH({" strange "," evil "," horror "," dark "," strange"}," "&amp;B1616:C1616&amp;" "))),"horror",IF(OR(ISNUMBER(SEARCH({" food "," kitchen "," yummy "," gourmet "," dining","bbq"}," "&amp;B1616:C1616&amp;" "))),"food"))))</f>
        <v>0</v>
      </c>
      <c r="E1616" s="3">
        <v>5000</v>
      </c>
      <c r="F1616" s="4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200"/>
        <v>103</v>
      </c>
      <c r="Q1616">
        <f t="shared" si="201"/>
        <v>66.69</v>
      </c>
      <c r="R1616" t="s">
        <v>8323</v>
      </c>
      <c r="S1616" t="s">
        <v>8324</v>
      </c>
      <c r="T1616" s="13">
        <f t="shared" si="202"/>
        <v>41794.981122685182</v>
      </c>
      <c r="U1616" s="13">
        <f t="shared" si="203"/>
        <v>41854.708333333336</v>
      </c>
      <c r="V1616">
        <f t="shared" si="204"/>
        <v>2014</v>
      </c>
      <c r="W1616" t="str">
        <f t="shared" si="205"/>
        <v>rock</v>
      </c>
      <c r="X1616" t="str">
        <f t="shared" si="206"/>
        <v>ExceededGoal</v>
      </c>
      <c r="Y1616" s="12" t="b">
        <f t="shared" si="207"/>
        <v>0</v>
      </c>
    </row>
    <row r="1617" spans="1:25" ht="43.2" hidden="1">
      <c r="A1617">
        <v>1615</v>
      </c>
      <c r="B1617" s="1" t="s">
        <v>1616</v>
      </c>
      <c r="C1617" s="1" t="s">
        <v>5725</v>
      </c>
      <c r="D1617" s="21" t="b" cm="1">
        <f t="array" ref="D1617">IF(OR(ISNUMBER(SEARCH({" COMEDY "," fun "," laugh ","hilarious"}," "&amp;B1617:C1617&amp;" "))),"Comedy",IF(OR(ISNUMBER(SEARCH({" sad "," thriller "," crime"," murder "," dark "," revenge "}," "&amp;B1617:C1617&amp;" "))),"thriller",IF(OR(ISNUMBER(SEARCH({" strange "," evil "," horror "," dark "," strange"}," "&amp;B1617:C1617&amp;" "))),"horror",IF(OR(ISNUMBER(SEARCH({" food "," kitchen "," yummy "," gourmet "," dining","bbq"}," "&amp;B1617:C1617&amp;" "))),"food"))))</f>
        <v>0</v>
      </c>
      <c r="E1617" s="3">
        <v>8000</v>
      </c>
      <c r="F1617" s="4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200"/>
        <v>114</v>
      </c>
      <c r="Q1617">
        <f t="shared" si="201"/>
        <v>67.13</v>
      </c>
      <c r="R1617" t="s">
        <v>8323</v>
      </c>
      <c r="S1617" t="s">
        <v>8324</v>
      </c>
      <c r="T1617" s="13">
        <f t="shared" si="202"/>
        <v>40845.050879629627</v>
      </c>
      <c r="U1617" s="13">
        <f t="shared" si="203"/>
        <v>40890.092546296299</v>
      </c>
      <c r="V1617">
        <f t="shared" si="204"/>
        <v>2011</v>
      </c>
      <c r="W1617" t="str">
        <f t="shared" si="205"/>
        <v>rock</v>
      </c>
      <c r="X1617" t="str">
        <f t="shared" si="206"/>
        <v>ExceededGoal</v>
      </c>
      <c r="Y1617" s="12" t="b">
        <f t="shared" si="207"/>
        <v>0</v>
      </c>
    </row>
    <row r="1618" spans="1:25" ht="43.2" hidden="1">
      <c r="A1618">
        <v>1616</v>
      </c>
      <c r="B1618" s="1" t="s">
        <v>1617</v>
      </c>
      <c r="C1618" s="1" t="s">
        <v>5726</v>
      </c>
      <c r="D1618" s="21" t="b" cm="1">
        <f t="array" ref="D1618">IF(OR(ISNUMBER(SEARCH({" COMEDY "," fun "," laugh ","hilarious"}," "&amp;B1618:C1618&amp;" "))),"Comedy",IF(OR(ISNUMBER(SEARCH({" sad "," thriller "," crime"," murder "," dark "," revenge "}," "&amp;B1618:C1618&amp;" "))),"thriller",IF(OR(ISNUMBER(SEARCH({" strange "," evil "," horror "," dark "," strange"}," "&amp;B1618:C1618&amp;" "))),"horror",IF(OR(ISNUMBER(SEARCH({" food "," kitchen "," yummy "," gourmet "," dining","bbq"}," "&amp;B1618:C1618&amp;" "))),"food"))))</f>
        <v>0</v>
      </c>
      <c r="E1618" s="3">
        <v>10000</v>
      </c>
      <c r="F1618" s="4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200"/>
        <v>104</v>
      </c>
      <c r="Q1618">
        <f t="shared" si="201"/>
        <v>66.37</v>
      </c>
      <c r="R1618" t="s">
        <v>8323</v>
      </c>
      <c r="S1618" t="s">
        <v>8324</v>
      </c>
      <c r="T1618" s="13">
        <f t="shared" si="202"/>
        <v>41194.715520833335</v>
      </c>
      <c r="U1618" s="13">
        <f t="shared" si="203"/>
        <v>41235.916666666664</v>
      </c>
      <c r="V1618">
        <f t="shared" si="204"/>
        <v>2012</v>
      </c>
      <c r="W1618" t="str">
        <f t="shared" si="205"/>
        <v>rock</v>
      </c>
      <c r="X1618" t="str">
        <f t="shared" si="206"/>
        <v>ExceededGoal</v>
      </c>
      <c r="Y1618" s="12" t="b">
        <f t="shared" si="207"/>
        <v>0</v>
      </c>
    </row>
    <row r="1619" spans="1:25" ht="28.8" hidden="1">
      <c r="A1619">
        <v>1617</v>
      </c>
      <c r="B1619" s="1" t="s">
        <v>1618</v>
      </c>
      <c r="C1619" s="1" t="s">
        <v>5727</v>
      </c>
      <c r="D1619" s="21" t="b" cm="1">
        <f t="array" ref="D1619">IF(OR(ISNUMBER(SEARCH({" COMEDY "," fun "," laugh ","hilarious"}," "&amp;B1619:C1619&amp;" "))),"Comedy",IF(OR(ISNUMBER(SEARCH({" sad "," thriller "," crime"," murder "," dark "," revenge "}," "&amp;B1619:C1619&amp;" "))),"thriller",IF(OR(ISNUMBER(SEARCH({" strange "," evil "," horror "," dark "," strange"}," "&amp;B1619:C1619&amp;" "))),"horror",IF(OR(ISNUMBER(SEARCH({" food "," kitchen "," yummy "," gourmet "," dining","bbq"}," "&amp;B1619:C1619&amp;" "))),"food"))))</f>
        <v>0</v>
      </c>
      <c r="E1619" s="3">
        <v>7000</v>
      </c>
      <c r="F1619" s="4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200"/>
        <v>146</v>
      </c>
      <c r="Q1619">
        <f t="shared" si="201"/>
        <v>64.62</v>
      </c>
      <c r="R1619" t="s">
        <v>8323</v>
      </c>
      <c r="S1619" t="s">
        <v>8324</v>
      </c>
      <c r="T1619" s="13">
        <f t="shared" si="202"/>
        <v>41546.664212962962</v>
      </c>
      <c r="U1619" s="13">
        <f t="shared" si="203"/>
        <v>41579.791666666664</v>
      </c>
      <c r="V1619">
        <f t="shared" si="204"/>
        <v>2013</v>
      </c>
      <c r="W1619" t="str">
        <f t="shared" si="205"/>
        <v>rock</v>
      </c>
      <c r="X1619" t="str">
        <f t="shared" si="206"/>
        <v>ExceededGoal</v>
      </c>
      <c r="Y1619" s="12" t="b">
        <f t="shared" si="207"/>
        <v>0</v>
      </c>
    </row>
    <row r="1620" spans="1:25" ht="43.2" hidden="1">
      <c r="A1620">
        <v>1618</v>
      </c>
      <c r="B1620" s="1" t="s">
        <v>1619</v>
      </c>
      <c r="C1620" s="1" t="s">
        <v>5728</v>
      </c>
      <c r="D1620" s="21" t="b" cm="1">
        <f t="array" ref="D1620">IF(OR(ISNUMBER(SEARCH({" COMEDY "," fun "," laugh ","hilarious"}," "&amp;B1620:C1620&amp;" "))),"Comedy",IF(OR(ISNUMBER(SEARCH({" sad "," thriller "," crime"," murder "," dark "," revenge "}," "&amp;B1620:C1620&amp;" "))),"thriller",IF(OR(ISNUMBER(SEARCH({" strange "," evil "," horror "," dark "," strange"}," "&amp;B1620:C1620&amp;" "))),"horror",IF(OR(ISNUMBER(SEARCH({" food "," kitchen "," yummy "," gourmet "," dining","bbq"}," "&amp;B1620:C1620&amp;" "))),"food"))))</f>
        <v>0</v>
      </c>
      <c r="E1620" s="3">
        <v>1500</v>
      </c>
      <c r="F1620" s="4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200"/>
        <v>105</v>
      </c>
      <c r="Q1620">
        <f t="shared" si="201"/>
        <v>58.37</v>
      </c>
      <c r="R1620" t="s">
        <v>8323</v>
      </c>
      <c r="S1620" t="s">
        <v>8324</v>
      </c>
      <c r="T1620" s="13">
        <f t="shared" si="202"/>
        <v>41301.654340277775</v>
      </c>
      <c r="U1620" s="13">
        <f t="shared" si="203"/>
        <v>41341.654340277775</v>
      </c>
      <c r="V1620">
        <f t="shared" si="204"/>
        <v>2013</v>
      </c>
      <c r="W1620" t="str">
        <f t="shared" si="205"/>
        <v>rock</v>
      </c>
      <c r="X1620" t="str">
        <f t="shared" si="206"/>
        <v>ExceededGoal</v>
      </c>
      <c r="Y1620" s="12" t="b">
        <f t="shared" si="207"/>
        <v>0</v>
      </c>
    </row>
    <row r="1621" spans="1:25" ht="43.2" hidden="1">
      <c r="A1621">
        <v>1619</v>
      </c>
      <c r="B1621" s="1" t="s">
        <v>1620</v>
      </c>
      <c r="C1621" s="1" t="s">
        <v>5729</v>
      </c>
      <c r="D1621" s="21" t="b" cm="1">
        <f t="array" ref="D1621">IF(OR(ISNUMBER(SEARCH({" COMEDY "," fun "," laugh ","hilarious"}," "&amp;B1621:C1621&amp;" "))),"Comedy",IF(OR(ISNUMBER(SEARCH({" sad "," thriller "," crime"," murder "," dark "," revenge "}," "&amp;B1621:C1621&amp;" "))),"thriller",IF(OR(ISNUMBER(SEARCH({" strange "," evil "," horror "," dark "," strange"}," "&amp;B1621:C1621&amp;" "))),"horror",IF(OR(ISNUMBER(SEARCH({" food "," kitchen "," yummy "," gourmet "," dining","bbq"}," "&amp;B1621:C1621&amp;" "))),"food"))))</f>
        <v>0</v>
      </c>
      <c r="E1621" s="3">
        <v>1500</v>
      </c>
      <c r="F1621" s="4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200"/>
        <v>133</v>
      </c>
      <c r="Q1621">
        <f t="shared" si="201"/>
        <v>86.96</v>
      </c>
      <c r="R1621" t="s">
        <v>8323</v>
      </c>
      <c r="S1621" t="s">
        <v>8324</v>
      </c>
      <c r="T1621" s="13">
        <f t="shared" si="202"/>
        <v>41876.18618055556</v>
      </c>
      <c r="U1621" s="13">
        <f t="shared" si="203"/>
        <v>41897.18618055556</v>
      </c>
      <c r="V1621">
        <f t="shared" si="204"/>
        <v>2014</v>
      </c>
      <c r="W1621" t="str">
        <f t="shared" si="205"/>
        <v>rock</v>
      </c>
      <c r="X1621" t="str">
        <f t="shared" si="206"/>
        <v>ExceededGoal</v>
      </c>
      <c r="Y1621" s="12" t="b">
        <f t="shared" si="207"/>
        <v>0</v>
      </c>
    </row>
    <row r="1622" spans="1:25" ht="28.8" hidden="1">
      <c r="A1622">
        <v>1620</v>
      </c>
      <c r="B1622" s="1" t="s">
        <v>1621</v>
      </c>
      <c r="C1622" s="1" t="s">
        <v>5730</v>
      </c>
      <c r="D1622" s="21" t="b" cm="1">
        <f t="array" ref="D1622">IF(OR(ISNUMBER(SEARCH({" COMEDY "," fun "," laugh ","hilarious"}," "&amp;B1622:C1622&amp;" "))),"Comedy",IF(OR(ISNUMBER(SEARCH({" sad "," thriller "," crime"," murder "," dark "," revenge "}," "&amp;B1622:C1622&amp;" "))),"thriller",IF(OR(ISNUMBER(SEARCH({" strange "," evil "," horror "," dark "," strange"}," "&amp;B1622:C1622&amp;" "))),"horror",IF(OR(ISNUMBER(SEARCH({" food "," kitchen "," yummy "," gourmet "," dining","bbq"}," "&amp;B1622:C1622&amp;" "))),"food"))))</f>
        <v>0</v>
      </c>
      <c r="E1622" s="3">
        <v>1000</v>
      </c>
      <c r="F1622" s="4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200"/>
        <v>113</v>
      </c>
      <c r="Q1622">
        <f t="shared" si="201"/>
        <v>66.47</v>
      </c>
      <c r="R1622" t="s">
        <v>8323</v>
      </c>
      <c r="S1622" t="s">
        <v>8324</v>
      </c>
      <c r="T1622" s="13">
        <f t="shared" si="202"/>
        <v>41321.339583333334</v>
      </c>
      <c r="U1622" s="13">
        <f t="shared" si="203"/>
        <v>41328.339583333334</v>
      </c>
      <c r="V1622">
        <f t="shared" si="204"/>
        <v>2013</v>
      </c>
      <c r="W1622" t="str">
        <f t="shared" si="205"/>
        <v>rock</v>
      </c>
      <c r="X1622" t="str">
        <f t="shared" si="206"/>
        <v>ExceededGoal</v>
      </c>
      <c r="Y1622" s="12" t="b">
        <f t="shared" si="207"/>
        <v>0</v>
      </c>
    </row>
    <row r="1623" spans="1:25" ht="43.2" hidden="1">
      <c r="A1623">
        <v>1621</v>
      </c>
      <c r="B1623" s="1" t="s">
        <v>1622</v>
      </c>
      <c r="C1623" s="1" t="s">
        <v>5731</v>
      </c>
      <c r="D1623" s="21" t="b" cm="1">
        <f t="array" ref="D1623">IF(OR(ISNUMBER(SEARCH({" COMEDY "," fun "," laugh ","hilarious"}," "&amp;B1623:C1623&amp;" "))),"Comedy",IF(OR(ISNUMBER(SEARCH({" sad "," thriller "," crime"," murder "," dark "," revenge "}," "&amp;B1623:C1623&amp;" "))),"thriller",IF(OR(ISNUMBER(SEARCH({" strange "," evil "," horror "," dark "," strange"}," "&amp;B1623:C1623&amp;" "))),"horror",IF(OR(ISNUMBER(SEARCH({" food "," kitchen "," yummy "," gourmet "," dining","bbq"}," "&amp;B1623:C1623&amp;" "))),"food"))))</f>
        <v>0</v>
      </c>
      <c r="E1623" s="3">
        <v>5000</v>
      </c>
      <c r="F1623" s="4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200"/>
        <v>121</v>
      </c>
      <c r="Q1623">
        <f t="shared" si="201"/>
        <v>163.78</v>
      </c>
      <c r="R1623" t="s">
        <v>8323</v>
      </c>
      <c r="S1623" t="s">
        <v>8324</v>
      </c>
      <c r="T1623" s="13">
        <f t="shared" si="202"/>
        <v>41003.60665509259</v>
      </c>
      <c r="U1623" s="13">
        <f t="shared" si="203"/>
        <v>41057.165972222225</v>
      </c>
      <c r="V1623">
        <f t="shared" si="204"/>
        <v>2012</v>
      </c>
      <c r="W1623" t="str">
        <f t="shared" si="205"/>
        <v>rock</v>
      </c>
      <c r="X1623" t="str">
        <f t="shared" si="206"/>
        <v>ExceededGoal</v>
      </c>
      <c r="Y1623" s="12" t="b">
        <f t="shared" si="207"/>
        <v>0</v>
      </c>
    </row>
    <row r="1624" spans="1:25" ht="43.2" hidden="1">
      <c r="A1624">
        <v>1622</v>
      </c>
      <c r="B1624" s="1" t="s">
        <v>1623</v>
      </c>
      <c r="C1624" s="1" t="s">
        <v>5732</v>
      </c>
      <c r="D1624" s="21" t="b" cm="1">
        <f t="array" ref="D1624">IF(OR(ISNUMBER(SEARCH({" COMEDY "," fun "," laugh ","hilarious"}," "&amp;B1624:C1624&amp;" "))),"Comedy",IF(OR(ISNUMBER(SEARCH({" sad "," thriller "," crime"," murder "," dark "," revenge "}," "&amp;B1624:C1624&amp;" "))),"thriller",IF(OR(ISNUMBER(SEARCH({" strange "," evil "," horror "," dark "," strange"}," "&amp;B1624:C1624&amp;" "))),"horror",IF(OR(ISNUMBER(SEARCH({" food "," kitchen "," yummy "," gourmet "," dining","bbq"}," "&amp;B1624:C1624&amp;" "))),"food"))))</f>
        <v>0</v>
      </c>
      <c r="E1624" s="3">
        <v>6900</v>
      </c>
      <c r="F1624" s="4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200"/>
        <v>102</v>
      </c>
      <c r="Q1624">
        <f t="shared" si="201"/>
        <v>107.98</v>
      </c>
      <c r="R1624" t="s">
        <v>8323</v>
      </c>
      <c r="S1624" t="s">
        <v>8324</v>
      </c>
      <c r="T1624" s="13">
        <f t="shared" si="202"/>
        <v>41950.29483796296</v>
      </c>
      <c r="U1624" s="13">
        <f t="shared" si="203"/>
        <v>41990.332638888889</v>
      </c>
      <c r="V1624">
        <f t="shared" si="204"/>
        <v>2014</v>
      </c>
      <c r="W1624" t="str">
        <f t="shared" si="205"/>
        <v>rock</v>
      </c>
      <c r="X1624" t="str">
        <f t="shared" si="206"/>
        <v>ExceededGoal</v>
      </c>
      <c r="Y1624" s="12" t="b">
        <f t="shared" si="207"/>
        <v>0</v>
      </c>
    </row>
    <row r="1625" spans="1:25" ht="43.2" hidden="1">
      <c r="A1625">
        <v>1623</v>
      </c>
      <c r="B1625" s="1" t="s">
        <v>1624</v>
      </c>
      <c r="C1625" s="1" t="s">
        <v>5733</v>
      </c>
      <c r="D1625" s="21" t="b" cm="1">
        <f t="array" ref="D1625">IF(OR(ISNUMBER(SEARCH({" COMEDY "," fun "," laugh ","hilarious"}," "&amp;B1625:C1625&amp;" "))),"Comedy",IF(OR(ISNUMBER(SEARCH({" sad "," thriller "," crime"," murder "," dark "," revenge "}," "&amp;B1625:C1625&amp;" "))),"thriller",IF(OR(ISNUMBER(SEARCH({" strange "," evil "," horror "," dark "," strange"}," "&amp;B1625:C1625&amp;" "))),"horror",IF(OR(ISNUMBER(SEARCH({" food "," kitchen "," yummy "," gourmet "," dining","bbq"}," "&amp;B1625:C1625&amp;" "))),"food"))))</f>
        <v>0</v>
      </c>
      <c r="E1625" s="3">
        <v>750</v>
      </c>
      <c r="F1625" s="4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200"/>
        <v>101</v>
      </c>
      <c r="Q1625">
        <f t="shared" si="201"/>
        <v>42.11</v>
      </c>
      <c r="R1625" t="s">
        <v>8323</v>
      </c>
      <c r="S1625" t="s">
        <v>8324</v>
      </c>
      <c r="T1625" s="13">
        <f t="shared" si="202"/>
        <v>41453.688530092593</v>
      </c>
      <c r="U1625" s="13">
        <f t="shared" si="203"/>
        <v>41513.688530092593</v>
      </c>
      <c r="V1625">
        <f t="shared" si="204"/>
        <v>2013</v>
      </c>
      <c r="W1625" t="str">
        <f t="shared" si="205"/>
        <v>rock</v>
      </c>
      <c r="X1625" t="str">
        <f t="shared" si="206"/>
        <v>ExceededGoal</v>
      </c>
      <c r="Y1625" s="12" t="b">
        <f t="shared" si="207"/>
        <v>0</v>
      </c>
    </row>
    <row r="1626" spans="1:25" ht="43.2" hidden="1">
      <c r="A1626">
        <v>1624</v>
      </c>
      <c r="B1626" s="1" t="s">
        <v>1625</v>
      </c>
      <c r="C1626" s="1" t="s">
        <v>5734</v>
      </c>
      <c r="D1626" s="21" t="b" cm="1">
        <f t="array" ref="D1626">IF(OR(ISNUMBER(SEARCH({" COMEDY "," fun "," laugh ","hilarious"}," "&amp;B1626:C1626&amp;" "))),"Comedy",IF(OR(ISNUMBER(SEARCH({" sad "," thriller "," crime"," murder "," dark "," revenge "}," "&amp;B1626:C1626&amp;" "))),"thriller",IF(OR(ISNUMBER(SEARCH({" strange "," evil "," horror "," dark "," strange"}," "&amp;B1626:C1626&amp;" "))),"horror",IF(OR(ISNUMBER(SEARCH({" food "," kitchen "," yummy "," gourmet "," dining","bbq"}," "&amp;B1626:C1626&amp;" "))),"food"))))</f>
        <v>0</v>
      </c>
      <c r="E1626" s="3">
        <v>1000</v>
      </c>
      <c r="F1626" s="4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200"/>
        <v>118</v>
      </c>
      <c r="Q1626">
        <f t="shared" si="201"/>
        <v>47.2</v>
      </c>
      <c r="R1626" t="s">
        <v>8323</v>
      </c>
      <c r="S1626" t="s">
        <v>8324</v>
      </c>
      <c r="T1626" s="13">
        <f t="shared" si="202"/>
        <v>41243.367303240739</v>
      </c>
      <c r="U1626" s="13">
        <f t="shared" si="203"/>
        <v>41283.367303240739</v>
      </c>
      <c r="V1626">
        <f t="shared" si="204"/>
        <v>2012</v>
      </c>
      <c r="W1626" t="str">
        <f t="shared" si="205"/>
        <v>rock</v>
      </c>
      <c r="X1626" t="str">
        <f t="shared" si="206"/>
        <v>ExceededGoal</v>
      </c>
      <c r="Y1626" s="12" t="b">
        <f t="shared" si="207"/>
        <v>0</v>
      </c>
    </row>
    <row r="1627" spans="1:25" ht="57.6" hidden="1">
      <c r="A1627">
        <v>1625</v>
      </c>
      <c r="B1627" s="1" t="s">
        <v>1626</v>
      </c>
      <c r="C1627" s="1" t="s">
        <v>5735</v>
      </c>
      <c r="D1627" s="21" t="b" cm="1">
        <f t="array" ref="D1627">IF(OR(ISNUMBER(SEARCH({" COMEDY "," fun "," laugh ","hilarious"}," "&amp;B1627:C1627&amp;" "))),"Comedy",IF(OR(ISNUMBER(SEARCH({" sad "," thriller "," crime"," murder "," dark "," revenge "}," "&amp;B1627:C1627&amp;" "))),"thriller",IF(OR(ISNUMBER(SEARCH({" strange "," evil "," horror "," dark "," strange"}," "&amp;B1627:C1627&amp;" "))),"horror",IF(OR(ISNUMBER(SEARCH({" food "," kitchen "," yummy "," gourmet "," dining","bbq"}," "&amp;B1627:C1627&amp;" "))),"food"))))</f>
        <v>0</v>
      </c>
      <c r="E1627" s="3">
        <v>7500</v>
      </c>
      <c r="F1627" s="4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200"/>
        <v>155</v>
      </c>
      <c r="Q1627">
        <f t="shared" si="201"/>
        <v>112.02</v>
      </c>
      <c r="R1627" t="s">
        <v>8323</v>
      </c>
      <c r="S1627" t="s">
        <v>8324</v>
      </c>
      <c r="T1627" s="13">
        <f t="shared" si="202"/>
        <v>41135.699687500004</v>
      </c>
      <c r="U1627" s="13">
        <f t="shared" si="203"/>
        <v>41163.699687500004</v>
      </c>
      <c r="V1627">
        <f t="shared" si="204"/>
        <v>2012</v>
      </c>
      <c r="W1627" t="str">
        <f t="shared" si="205"/>
        <v>rock</v>
      </c>
      <c r="X1627" t="str">
        <f t="shared" si="206"/>
        <v>ExceededGoal</v>
      </c>
      <c r="Y1627" s="12" t="b">
        <f t="shared" si="207"/>
        <v>0</v>
      </c>
    </row>
    <row r="1628" spans="1:25" ht="43.2" hidden="1">
      <c r="A1628">
        <v>1626</v>
      </c>
      <c r="B1628" s="1" t="s">
        <v>1627</v>
      </c>
      <c r="C1628" s="1" t="s">
        <v>5736</v>
      </c>
      <c r="D1628" s="21" t="b" cm="1">
        <f t="array" ref="D1628">IF(OR(ISNUMBER(SEARCH({" COMEDY "," fun "," laugh ","hilarious"}," "&amp;B1628:C1628&amp;" "))),"Comedy",IF(OR(ISNUMBER(SEARCH({" sad "," thriller "," crime"," murder "," dark "," revenge "}," "&amp;B1628:C1628&amp;" "))),"thriller",IF(OR(ISNUMBER(SEARCH({" strange "," evil "," horror "," dark "," strange"}," "&amp;B1628:C1628&amp;" "))),"horror",IF(OR(ISNUMBER(SEARCH({" food "," kitchen "," yummy "," gourmet "," dining","bbq"}," "&amp;B1628:C1628&amp;" "))),"food"))))</f>
        <v>0</v>
      </c>
      <c r="E1628" s="3">
        <v>8000</v>
      </c>
      <c r="F1628" s="4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200"/>
        <v>101</v>
      </c>
      <c r="Q1628">
        <f t="shared" si="201"/>
        <v>74.95</v>
      </c>
      <c r="R1628" t="s">
        <v>8323</v>
      </c>
      <c r="S1628" t="s">
        <v>8324</v>
      </c>
      <c r="T1628" s="13">
        <f t="shared" si="202"/>
        <v>41579.847997685189</v>
      </c>
      <c r="U1628" s="13">
        <f t="shared" si="203"/>
        <v>41609.889664351853</v>
      </c>
      <c r="V1628">
        <f t="shared" si="204"/>
        <v>2013</v>
      </c>
      <c r="W1628" t="str">
        <f t="shared" si="205"/>
        <v>rock</v>
      </c>
      <c r="X1628" t="str">
        <f t="shared" si="206"/>
        <v>ExceededGoal</v>
      </c>
      <c r="Y1628" s="12" t="b">
        <f t="shared" si="207"/>
        <v>0</v>
      </c>
    </row>
    <row r="1629" spans="1:25" ht="43.2" hidden="1">
      <c r="A1629">
        <v>1627</v>
      </c>
      <c r="B1629" s="1" t="s">
        <v>1628</v>
      </c>
      <c r="C1629" s="1" t="s">
        <v>5737</v>
      </c>
      <c r="D1629" s="21" t="b" cm="1">
        <f t="array" ref="D1629">IF(OR(ISNUMBER(SEARCH({" COMEDY "," fun "," laugh ","hilarious"}," "&amp;B1629:C1629&amp;" "))),"Comedy",IF(OR(ISNUMBER(SEARCH({" sad "," thriller "," crime"," murder "," dark "," revenge "}," "&amp;B1629:C1629&amp;" "))),"thriller",IF(OR(ISNUMBER(SEARCH({" strange "," evil "," horror "," dark "," strange"}," "&amp;B1629:C1629&amp;" "))),"horror",IF(OR(ISNUMBER(SEARCH({" food "," kitchen "," yummy "," gourmet "," dining","bbq"}," "&amp;B1629:C1629&amp;" "))),"food"))))</f>
        <v>0</v>
      </c>
      <c r="E1629" s="3">
        <v>2000</v>
      </c>
      <c r="F1629" s="4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200"/>
        <v>117</v>
      </c>
      <c r="Q1629">
        <f t="shared" si="201"/>
        <v>61.58</v>
      </c>
      <c r="R1629" t="s">
        <v>8323</v>
      </c>
      <c r="S1629" t="s">
        <v>8324</v>
      </c>
      <c r="T1629" s="13">
        <f t="shared" si="202"/>
        <v>41205.707048611112</v>
      </c>
      <c r="U1629" s="13">
        <f t="shared" si="203"/>
        <v>41239.207638888889</v>
      </c>
      <c r="V1629">
        <f t="shared" si="204"/>
        <v>2012</v>
      </c>
      <c r="W1629" t="str">
        <f t="shared" si="205"/>
        <v>rock</v>
      </c>
      <c r="X1629" t="str">
        <f t="shared" si="206"/>
        <v>ExceededGoal</v>
      </c>
      <c r="Y1629" s="12" t="b">
        <f t="shared" si="207"/>
        <v>0</v>
      </c>
    </row>
    <row r="1630" spans="1:25" ht="28.8" hidden="1">
      <c r="A1630">
        <v>1628</v>
      </c>
      <c r="B1630" s="1" t="s">
        <v>1629</v>
      </c>
      <c r="C1630" s="1" t="s">
        <v>5738</v>
      </c>
      <c r="D1630" s="21" t="b" cm="1">
        <f t="array" ref="D1630">IF(OR(ISNUMBER(SEARCH({" COMEDY "," fun "," laugh ","hilarious"}," "&amp;B1630:C1630&amp;" "))),"Comedy",IF(OR(ISNUMBER(SEARCH({" sad "," thriller "," crime"," murder "," dark "," revenge "}," "&amp;B1630:C1630&amp;" "))),"thriller",IF(OR(ISNUMBER(SEARCH({" strange "," evil "," horror "," dark "," strange"}," "&amp;B1630:C1630&amp;" "))),"horror",IF(OR(ISNUMBER(SEARCH({" food "," kitchen "," yummy "," gourmet "," dining","bbq"}," "&amp;B1630:C1630&amp;" "))),"food"))))</f>
        <v>0</v>
      </c>
      <c r="E1630" s="3">
        <v>4000</v>
      </c>
      <c r="F1630" s="4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200"/>
        <v>101</v>
      </c>
      <c r="Q1630">
        <f t="shared" si="201"/>
        <v>45.88</v>
      </c>
      <c r="R1630" t="s">
        <v>8323</v>
      </c>
      <c r="S1630" t="s">
        <v>8324</v>
      </c>
      <c r="T1630" s="13">
        <f t="shared" si="202"/>
        <v>41774.737060185187</v>
      </c>
      <c r="U1630" s="13">
        <f t="shared" si="203"/>
        <v>41807.737060185187</v>
      </c>
      <c r="V1630">
        <f t="shared" si="204"/>
        <v>2014</v>
      </c>
      <c r="W1630" t="str">
        <f t="shared" si="205"/>
        <v>rock</v>
      </c>
      <c r="X1630" t="str">
        <f t="shared" si="206"/>
        <v>ExceededGoal</v>
      </c>
      <c r="Y1630" s="12" t="b">
        <f t="shared" si="207"/>
        <v>0</v>
      </c>
    </row>
    <row r="1631" spans="1:25" ht="28.8" hidden="1">
      <c r="A1631">
        <v>1629</v>
      </c>
      <c r="B1631" s="1" t="s">
        <v>1630</v>
      </c>
      <c r="C1631" s="1" t="s">
        <v>5739</v>
      </c>
      <c r="D1631" s="21" t="b" cm="1">
        <f t="array" ref="D1631">IF(OR(ISNUMBER(SEARCH({" COMEDY "," fun "," laugh ","hilarious"}," "&amp;B1631:C1631&amp;" "))),"Comedy",IF(OR(ISNUMBER(SEARCH({" sad "," thriller "," crime"," murder "," dark "," revenge "}," "&amp;B1631:C1631&amp;" "))),"thriller",IF(OR(ISNUMBER(SEARCH({" strange "," evil "," horror "," dark "," strange"}," "&amp;B1631:C1631&amp;" "))),"horror",IF(OR(ISNUMBER(SEARCH({" food "," kitchen "," yummy "," gourmet "," dining","bbq"}," "&amp;B1631:C1631&amp;" "))),"food"))))</f>
        <v>0</v>
      </c>
      <c r="E1631" s="3">
        <v>6000</v>
      </c>
      <c r="F1631" s="4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200"/>
        <v>104</v>
      </c>
      <c r="Q1631">
        <f t="shared" si="201"/>
        <v>75.849999999999994</v>
      </c>
      <c r="R1631" t="s">
        <v>8323</v>
      </c>
      <c r="S1631" t="s">
        <v>8324</v>
      </c>
      <c r="T1631" s="13">
        <f t="shared" si="202"/>
        <v>41645.867280092592</v>
      </c>
      <c r="U1631" s="13">
        <f t="shared" si="203"/>
        <v>41690.867280092592</v>
      </c>
      <c r="V1631">
        <f t="shared" si="204"/>
        <v>2014</v>
      </c>
      <c r="W1631" t="str">
        <f t="shared" si="205"/>
        <v>rock</v>
      </c>
      <c r="X1631" t="str">
        <f t="shared" si="206"/>
        <v>ExceededGoal</v>
      </c>
      <c r="Y1631" s="12" t="b">
        <f t="shared" si="207"/>
        <v>0</v>
      </c>
    </row>
    <row r="1632" spans="1:25" ht="43.2" hidden="1">
      <c r="A1632">
        <v>1630</v>
      </c>
      <c r="B1632" s="1" t="s">
        <v>1631</v>
      </c>
      <c r="C1632" s="1" t="s">
        <v>5740</v>
      </c>
      <c r="D1632" s="21" t="b" cm="1">
        <f t="array" ref="D1632">IF(OR(ISNUMBER(SEARCH({" COMEDY "," fun "," laugh ","hilarious"}," "&amp;B1632:C1632&amp;" "))),"Comedy",IF(OR(ISNUMBER(SEARCH({" sad "," thriller "," crime"," murder "," dark "," revenge "}," "&amp;B1632:C1632&amp;" "))),"thriller",IF(OR(ISNUMBER(SEARCH({" strange "," evil "," horror "," dark "," strange"}," "&amp;B1632:C1632&amp;" "))),"horror",IF(OR(ISNUMBER(SEARCH({" food "," kitchen "," yummy "," gourmet "," dining","bbq"}," "&amp;B1632:C1632&amp;" "))),"food"))))</f>
        <v>0</v>
      </c>
      <c r="E1632" s="3">
        <v>4000</v>
      </c>
      <c r="F1632" s="4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200"/>
        <v>265</v>
      </c>
      <c r="Q1632">
        <f t="shared" si="201"/>
        <v>84.21</v>
      </c>
      <c r="R1632" t="s">
        <v>8323</v>
      </c>
      <c r="S1632" t="s">
        <v>8324</v>
      </c>
      <c r="T1632" s="13">
        <f t="shared" si="202"/>
        <v>40939.837673611109</v>
      </c>
      <c r="U1632" s="13">
        <f t="shared" si="203"/>
        <v>40970.290972222225</v>
      </c>
      <c r="V1632">
        <f t="shared" si="204"/>
        <v>2012</v>
      </c>
      <c r="W1632" t="str">
        <f t="shared" si="205"/>
        <v>rock</v>
      </c>
      <c r="X1632" t="str">
        <f t="shared" si="206"/>
        <v>ExceededGoal</v>
      </c>
      <c r="Y1632" s="12" t="b">
        <f t="shared" si="207"/>
        <v>0</v>
      </c>
    </row>
    <row r="1633" spans="1:25" ht="43.2" hidden="1">
      <c r="A1633">
        <v>1631</v>
      </c>
      <c r="B1633" s="1" t="s">
        <v>1632</v>
      </c>
      <c r="C1633" s="1" t="s">
        <v>5741</v>
      </c>
      <c r="D1633" s="21" t="b" cm="1">
        <f t="array" ref="D1633">IF(OR(ISNUMBER(SEARCH({" COMEDY "," fun "," laugh ","hilarious"}," "&amp;B1633:C1633&amp;" "))),"Comedy",IF(OR(ISNUMBER(SEARCH({" sad "," thriller "," crime"," murder "," dark "," revenge "}," "&amp;B1633:C1633&amp;" "))),"thriller",IF(OR(ISNUMBER(SEARCH({" strange "," evil "," horror "," dark "," strange"}," "&amp;B1633:C1633&amp;" "))),"horror",IF(OR(ISNUMBER(SEARCH({" food "," kitchen "," yummy "," gourmet "," dining","bbq"}," "&amp;B1633:C1633&amp;" "))),"food"))))</f>
        <v>0</v>
      </c>
      <c r="E1633" s="3">
        <v>10000</v>
      </c>
      <c r="F1633" s="4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200"/>
        <v>156</v>
      </c>
      <c r="Q1633">
        <f t="shared" si="201"/>
        <v>117.23</v>
      </c>
      <c r="R1633" t="s">
        <v>8323</v>
      </c>
      <c r="S1633" t="s">
        <v>8324</v>
      </c>
      <c r="T1633" s="13">
        <f t="shared" si="202"/>
        <v>41164.859502314815</v>
      </c>
      <c r="U1633" s="13">
        <f t="shared" si="203"/>
        <v>41194.859502314815</v>
      </c>
      <c r="V1633">
        <f t="shared" si="204"/>
        <v>2012</v>
      </c>
      <c r="W1633" t="str">
        <f t="shared" si="205"/>
        <v>rock</v>
      </c>
      <c r="X1633" t="str">
        <f t="shared" si="206"/>
        <v>ExceededGoal</v>
      </c>
      <c r="Y1633" s="12" t="b">
        <f t="shared" si="207"/>
        <v>0</v>
      </c>
    </row>
    <row r="1634" spans="1:25" ht="43.2" hidden="1">
      <c r="A1634">
        <v>1632</v>
      </c>
      <c r="B1634" s="1" t="s">
        <v>1633</v>
      </c>
      <c r="C1634" s="1" t="s">
        <v>5742</v>
      </c>
      <c r="D1634" s="21" t="b" cm="1">
        <f t="array" ref="D1634">IF(OR(ISNUMBER(SEARCH({" COMEDY "," fun "," laugh ","hilarious"}," "&amp;B1634:C1634&amp;" "))),"Comedy",IF(OR(ISNUMBER(SEARCH({" sad "," thriller "," crime"," murder "," dark "," revenge "}," "&amp;B1634:C1634&amp;" "))),"thriller",IF(OR(ISNUMBER(SEARCH({" strange "," evil "," horror "," dark "," strange"}," "&amp;B1634:C1634&amp;" "))),"horror",IF(OR(ISNUMBER(SEARCH({" food "," kitchen "," yummy "," gourmet "," dining","bbq"}," "&amp;B1634:C1634&amp;" "))),"food"))))</f>
        <v>0</v>
      </c>
      <c r="E1634" s="3">
        <v>4000</v>
      </c>
      <c r="F1634" s="4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200"/>
        <v>102</v>
      </c>
      <c r="Q1634">
        <f t="shared" si="201"/>
        <v>86.49</v>
      </c>
      <c r="R1634" t="s">
        <v>8323</v>
      </c>
      <c r="S1634" t="s">
        <v>8324</v>
      </c>
      <c r="T1634" s="13">
        <f t="shared" si="202"/>
        <v>40750.340902777774</v>
      </c>
      <c r="U1634" s="13">
        <f t="shared" si="203"/>
        <v>40810.340902777774</v>
      </c>
      <c r="V1634">
        <f t="shared" si="204"/>
        <v>2011</v>
      </c>
      <c r="W1634" t="str">
        <f t="shared" si="205"/>
        <v>rock</v>
      </c>
      <c r="X1634" t="str">
        <f t="shared" si="206"/>
        <v>ExceededGoal</v>
      </c>
      <c r="Y1634" s="12" t="b">
        <f t="shared" si="207"/>
        <v>0</v>
      </c>
    </row>
    <row r="1635" spans="1:25" ht="43.2" hidden="1">
      <c r="A1635">
        <v>1633</v>
      </c>
      <c r="B1635" s="1" t="s">
        <v>1634</v>
      </c>
      <c r="C1635" s="1" t="s">
        <v>5743</v>
      </c>
      <c r="D1635" s="21" t="b" cm="1">
        <f t="array" ref="D1635">IF(OR(ISNUMBER(SEARCH({" COMEDY "," fun "," laugh ","hilarious"}," "&amp;B1635:C1635&amp;" "))),"Comedy",IF(OR(ISNUMBER(SEARCH({" sad "," thriller "," crime"," murder "," dark "," revenge "}," "&amp;B1635:C1635&amp;" "))),"thriller",IF(OR(ISNUMBER(SEARCH({" strange "," evil "," horror "," dark "," strange"}," "&amp;B1635:C1635&amp;" "))),"horror",IF(OR(ISNUMBER(SEARCH({" food "," kitchen "," yummy "," gourmet "," dining","bbq"}," "&amp;B1635:C1635&amp;" "))),"food"))))</f>
        <v>0</v>
      </c>
      <c r="E1635" s="3">
        <v>10000</v>
      </c>
      <c r="F1635" s="4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200"/>
        <v>100</v>
      </c>
      <c r="Q1635">
        <f t="shared" si="201"/>
        <v>172.41</v>
      </c>
      <c r="R1635" t="s">
        <v>8323</v>
      </c>
      <c r="S1635" t="s">
        <v>8324</v>
      </c>
      <c r="T1635" s="13">
        <f t="shared" si="202"/>
        <v>40896.883750000001</v>
      </c>
      <c r="U1635" s="13">
        <f t="shared" si="203"/>
        <v>40924.208333333336</v>
      </c>
      <c r="V1635">
        <f t="shared" si="204"/>
        <v>2011</v>
      </c>
      <c r="W1635" t="str">
        <f t="shared" si="205"/>
        <v>rock</v>
      </c>
      <c r="X1635" t="str">
        <f t="shared" si="206"/>
        <v>UnderFunded</v>
      </c>
      <c r="Y1635" s="12" t="b">
        <f t="shared" si="207"/>
        <v>0</v>
      </c>
    </row>
    <row r="1636" spans="1:25" ht="43.2" hidden="1">
      <c r="A1636">
        <v>1634</v>
      </c>
      <c r="B1636" s="1" t="s">
        <v>1635</v>
      </c>
      <c r="C1636" s="1" t="s">
        <v>5744</v>
      </c>
      <c r="D1636" s="21" t="b" cm="1">
        <f t="array" ref="D1636">IF(OR(ISNUMBER(SEARCH({" COMEDY "," fun "," laugh ","hilarious"}," "&amp;B1636:C1636&amp;" "))),"Comedy",IF(OR(ISNUMBER(SEARCH({" sad "," thriller "," crime"," murder "," dark "," revenge "}," "&amp;B1636:C1636&amp;" "))),"thriller",IF(OR(ISNUMBER(SEARCH({" strange "," evil "," horror "," dark "," strange"}," "&amp;B1636:C1636&amp;" "))),"horror",IF(OR(ISNUMBER(SEARCH({" food "," kitchen "," yummy "," gourmet "," dining","bbq"}," "&amp;B1636:C1636&amp;" "))),"food"))))</f>
        <v>0</v>
      </c>
      <c r="E1636" s="3">
        <v>2000</v>
      </c>
      <c r="F1636" s="4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200"/>
        <v>101</v>
      </c>
      <c r="Q1636">
        <f t="shared" si="201"/>
        <v>62.81</v>
      </c>
      <c r="R1636" t="s">
        <v>8323</v>
      </c>
      <c r="S1636" t="s">
        <v>8324</v>
      </c>
      <c r="T1636" s="13">
        <f t="shared" si="202"/>
        <v>40658.189826388887</v>
      </c>
      <c r="U1636" s="13">
        <f t="shared" si="203"/>
        <v>40696.249305555553</v>
      </c>
      <c r="V1636">
        <f t="shared" si="204"/>
        <v>2011</v>
      </c>
      <c r="W1636" t="str">
        <f t="shared" si="205"/>
        <v>rock</v>
      </c>
      <c r="X1636" t="str">
        <f t="shared" si="206"/>
        <v>ExceededGoal</v>
      </c>
      <c r="Y1636" s="12" t="b">
        <f t="shared" si="207"/>
        <v>0</v>
      </c>
    </row>
    <row r="1637" spans="1:25" ht="57.6" hidden="1">
      <c r="A1637">
        <v>1635</v>
      </c>
      <c r="B1637" s="1" t="s">
        <v>1636</v>
      </c>
      <c r="C1637" s="1" t="s">
        <v>5745</v>
      </c>
      <c r="D1637" s="21" t="b" cm="1">
        <f t="array" ref="D1637">IF(OR(ISNUMBER(SEARCH({" COMEDY "," fun "," laugh ","hilarious"}," "&amp;B1637:C1637&amp;" "))),"Comedy",IF(OR(ISNUMBER(SEARCH({" sad "," thriller "," crime"," murder "," dark "," revenge "}," "&amp;B1637:C1637&amp;" "))),"thriller",IF(OR(ISNUMBER(SEARCH({" strange "," evil "," horror "," dark "," strange"}," "&amp;B1637:C1637&amp;" "))),"horror",IF(OR(ISNUMBER(SEARCH({" food "," kitchen "," yummy "," gourmet "," dining","bbq"}," "&amp;B1637:C1637&amp;" "))),"food"))))</f>
        <v>0</v>
      </c>
      <c r="E1637" s="3">
        <v>2000</v>
      </c>
      <c r="F1637" s="4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200"/>
        <v>125</v>
      </c>
      <c r="Q1637">
        <f t="shared" si="201"/>
        <v>67.73</v>
      </c>
      <c r="R1637" t="s">
        <v>8323</v>
      </c>
      <c r="S1637" t="s">
        <v>8324</v>
      </c>
      <c r="T1637" s="13">
        <f t="shared" si="202"/>
        <v>42502.868761574078</v>
      </c>
      <c r="U1637" s="13">
        <f t="shared" si="203"/>
        <v>42562.868761574078</v>
      </c>
      <c r="V1637">
        <f t="shared" si="204"/>
        <v>2016</v>
      </c>
      <c r="W1637" t="str">
        <f t="shared" si="205"/>
        <v>rock</v>
      </c>
      <c r="X1637" t="str">
        <f t="shared" si="206"/>
        <v>ExceededGoal</v>
      </c>
      <c r="Y1637" s="12" t="b">
        <f t="shared" si="207"/>
        <v>0</v>
      </c>
    </row>
    <row r="1638" spans="1:25" ht="43.2" hidden="1">
      <c r="A1638">
        <v>1636</v>
      </c>
      <c r="B1638" s="1" t="s">
        <v>1637</v>
      </c>
      <c r="C1638" s="1" t="s">
        <v>5746</v>
      </c>
      <c r="D1638" s="21" t="b" cm="1">
        <f t="array" ref="D1638">IF(OR(ISNUMBER(SEARCH({" COMEDY "," fun "," laugh ","hilarious"}," "&amp;B1638:C1638&amp;" "))),"Comedy",IF(OR(ISNUMBER(SEARCH({" sad "," thriller "," crime"," murder "," dark "," revenge "}," "&amp;B1638:C1638&amp;" "))),"thriller",IF(OR(ISNUMBER(SEARCH({" strange "," evil "," horror "," dark "," strange"}," "&amp;B1638:C1638&amp;" "))),"horror",IF(OR(ISNUMBER(SEARCH({" food "," kitchen "," yummy "," gourmet "," dining","bbq"}," "&amp;B1638:C1638&amp;" "))),"food"))))</f>
        <v>0</v>
      </c>
      <c r="E1638" s="3">
        <v>4500</v>
      </c>
      <c r="F1638" s="4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200"/>
        <v>104</v>
      </c>
      <c r="Q1638">
        <f t="shared" si="201"/>
        <v>53.56</v>
      </c>
      <c r="R1638" t="s">
        <v>8323</v>
      </c>
      <c r="S1638" t="s">
        <v>8324</v>
      </c>
      <c r="T1638" s="13">
        <f t="shared" si="202"/>
        <v>40663.08666666667</v>
      </c>
      <c r="U1638" s="13">
        <f t="shared" si="203"/>
        <v>40706.166666666664</v>
      </c>
      <c r="V1638">
        <f t="shared" si="204"/>
        <v>2011</v>
      </c>
      <c r="W1638" t="str">
        <f t="shared" si="205"/>
        <v>rock</v>
      </c>
      <c r="X1638" t="str">
        <f t="shared" si="206"/>
        <v>ExceededGoal</v>
      </c>
      <c r="Y1638" s="12" t="b">
        <f t="shared" si="207"/>
        <v>0</v>
      </c>
    </row>
    <row r="1639" spans="1:25" ht="43.2" hidden="1">
      <c r="A1639">
        <v>1637</v>
      </c>
      <c r="B1639" s="1" t="s">
        <v>1638</v>
      </c>
      <c r="C1639" s="1" t="s">
        <v>5747</v>
      </c>
      <c r="D1639" s="21" t="b" cm="1">
        <f t="array" ref="D1639">IF(OR(ISNUMBER(SEARCH({" COMEDY "," fun "," laugh ","hilarious"}," "&amp;B1639:C1639&amp;" "))),"Comedy",IF(OR(ISNUMBER(SEARCH({" sad "," thriller "," crime"," murder "," dark "," revenge "}," "&amp;B1639:C1639&amp;" "))),"thriller",IF(OR(ISNUMBER(SEARCH({" strange "," evil "," horror "," dark "," strange"}," "&amp;B1639:C1639&amp;" "))),"horror",IF(OR(ISNUMBER(SEARCH({" food "," kitchen "," yummy "," gourmet "," dining","bbq"}," "&amp;B1639:C1639&amp;" "))),"food"))))</f>
        <v>0</v>
      </c>
      <c r="E1639" s="3">
        <v>500</v>
      </c>
      <c r="F1639" s="4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200"/>
        <v>104</v>
      </c>
      <c r="Q1639">
        <f t="shared" si="201"/>
        <v>34.6</v>
      </c>
      <c r="R1639" t="s">
        <v>8323</v>
      </c>
      <c r="S1639" t="s">
        <v>8324</v>
      </c>
      <c r="T1639" s="13">
        <f t="shared" si="202"/>
        <v>40122.751620370371</v>
      </c>
      <c r="U1639" s="13">
        <f t="shared" si="203"/>
        <v>40178.98541666667</v>
      </c>
      <c r="V1639">
        <f t="shared" si="204"/>
        <v>2009</v>
      </c>
      <c r="W1639" t="str">
        <f t="shared" si="205"/>
        <v>rock</v>
      </c>
      <c r="X1639" t="str">
        <f t="shared" si="206"/>
        <v>ExceededGoal</v>
      </c>
      <c r="Y1639" s="12" t="b">
        <f t="shared" si="207"/>
        <v>0</v>
      </c>
    </row>
    <row r="1640" spans="1:25" ht="28.8" hidden="1">
      <c r="A1640">
        <v>1638</v>
      </c>
      <c r="B1640" s="1" t="s">
        <v>1639</v>
      </c>
      <c r="C1640" s="1" t="s">
        <v>5748</v>
      </c>
      <c r="D1640" s="21" t="b" cm="1">
        <f t="array" ref="D1640">IF(OR(ISNUMBER(SEARCH({" COMEDY "," fun "," laugh ","hilarious"}," "&amp;B1640:C1640&amp;" "))),"Comedy",IF(OR(ISNUMBER(SEARCH({" sad "," thriller "," crime"," murder "," dark "," revenge "}," "&amp;B1640:C1640&amp;" "))),"thriller",IF(OR(ISNUMBER(SEARCH({" strange "," evil "," horror "," dark "," strange"}," "&amp;B1640:C1640&amp;" "))),"horror",IF(OR(ISNUMBER(SEARCH({" food "," kitchen "," yummy "," gourmet "," dining","bbq"}," "&amp;B1640:C1640&amp;" "))),"food"))))</f>
        <v>0</v>
      </c>
      <c r="E1640" s="3">
        <v>1000</v>
      </c>
      <c r="F1640" s="4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200"/>
        <v>105</v>
      </c>
      <c r="Q1640">
        <f t="shared" si="201"/>
        <v>38.89</v>
      </c>
      <c r="R1640" t="s">
        <v>8323</v>
      </c>
      <c r="S1640" t="s">
        <v>8324</v>
      </c>
      <c r="T1640" s="13">
        <f t="shared" si="202"/>
        <v>41288.68712962963</v>
      </c>
      <c r="U1640" s="13">
        <f t="shared" si="203"/>
        <v>41333.892361111109</v>
      </c>
      <c r="V1640">
        <f t="shared" si="204"/>
        <v>2013</v>
      </c>
      <c r="W1640" t="str">
        <f t="shared" si="205"/>
        <v>rock</v>
      </c>
      <c r="X1640" t="str">
        <f t="shared" si="206"/>
        <v>ExceededGoal</v>
      </c>
      <c r="Y1640" s="12" t="b">
        <f t="shared" si="207"/>
        <v>0</v>
      </c>
    </row>
    <row r="1641" spans="1:25" ht="43.2" hidden="1">
      <c r="A1641">
        <v>1639</v>
      </c>
      <c r="B1641" s="1" t="s">
        <v>1640</v>
      </c>
      <c r="C1641" s="1" t="s">
        <v>5749</v>
      </c>
      <c r="D1641" s="21" t="b" cm="1">
        <f t="array" ref="D1641">IF(OR(ISNUMBER(SEARCH({" COMEDY "," fun "," laugh ","hilarious"}," "&amp;B1641:C1641&amp;" "))),"Comedy",IF(OR(ISNUMBER(SEARCH({" sad "," thriller "," crime"," murder "," dark "," revenge "}," "&amp;B1641:C1641&amp;" "))),"thriller",IF(OR(ISNUMBER(SEARCH({" strange "," evil "," horror "," dark "," strange"}," "&amp;B1641:C1641&amp;" "))),"horror",IF(OR(ISNUMBER(SEARCH({" food "," kitchen "," yummy "," gourmet "," dining","bbq"}," "&amp;B1641:C1641&amp;" "))),"food"))))</f>
        <v>0</v>
      </c>
      <c r="E1641" s="3">
        <v>1800</v>
      </c>
      <c r="F1641" s="4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200"/>
        <v>100</v>
      </c>
      <c r="Q1641">
        <f t="shared" si="201"/>
        <v>94.74</v>
      </c>
      <c r="R1641" t="s">
        <v>8323</v>
      </c>
      <c r="S1641" t="s">
        <v>8324</v>
      </c>
      <c r="T1641" s="13">
        <f t="shared" si="202"/>
        <v>40941.652372685188</v>
      </c>
      <c r="U1641" s="13">
        <f t="shared" si="203"/>
        <v>40971.652372685188</v>
      </c>
      <c r="V1641">
        <f t="shared" si="204"/>
        <v>2012</v>
      </c>
      <c r="W1641" t="str">
        <f t="shared" si="205"/>
        <v>rock</v>
      </c>
      <c r="X1641" t="str">
        <f t="shared" si="206"/>
        <v>UnderFunded</v>
      </c>
      <c r="Y1641" s="12" t="b">
        <f t="shared" si="207"/>
        <v>0</v>
      </c>
    </row>
    <row r="1642" spans="1:25" ht="43.2" hidden="1">
      <c r="A1642">
        <v>1640</v>
      </c>
      <c r="B1642" s="1" t="s">
        <v>1641</v>
      </c>
      <c r="C1642" s="1" t="s">
        <v>5750</v>
      </c>
      <c r="D1642" s="21" t="b" cm="1">
        <f t="array" ref="D1642">IF(OR(ISNUMBER(SEARCH({" COMEDY "," fun "," laugh ","hilarious"}," "&amp;B1642:C1642&amp;" "))),"Comedy",IF(OR(ISNUMBER(SEARCH({" sad "," thriller "," crime"," murder "," dark "," revenge "}," "&amp;B1642:C1642&amp;" "))),"thriller",IF(OR(ISNUMBER(SEARCH({" strange "," evil "," horror "," dark "," strange"}," "&amp;B1642:C1642&amp;" "))),"horror",IF(OR(ISNUMBER(SEARCH({" food "," kitchen "," yummy "," gourmet "," dining","bbq"}," "&amp;B1642:C1642&amp;" "))),"food"))))</f>
        <v>0</v>
      </c>
      <c r="E1642" s="3">
        <v>400</v>
      </c>
      <c r="F1642" s="4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200"/>
        <v>170</v>
      </c>
      <c r="Q1642">
        <f t="shared" si="201"/>
        <v>39.97</v>
      </c>
      <c r="R1642" t="s">
        <v>8323</v>
      </c>
      <c r="S1642" t="s">
        <v>8324</v>
      </c>
      <c r="T1642" s="13">
        <f t="shared" si="202"/>
        <v>40379.23096064815</v>
      </c>
      <c r="U1642" s="13">
        <f t="shared" si="203"/>
        <v>40393.082638888889</v>
      </c>
      <c r="V1642">
        <f t="shared" si="204"/>
        <v>2010</v>
      </c>
      <c r="W1642" t="str">
        <f t="shared" si="205"/>
        <v>rock</v>
      </c>
      <c r="X1642" t="str">
        <f t="shared" si="206"/>
        <v>ExceededGoal</v>
      </c>
      <c r="Y1642" s="12" t="b">
        <f t="shared" si="207"/>
        <v>0</v>
      </c>
    </row>
    <row r="1643" spans="1:25" ht="28.8" hidden="1">
      <c r="A1643">
        <v>1641</v>
      </c>
      <c r="B1643" s="1" t="s">
        <v>1642</v>
      </c>
      <c r="C1643" s="1" t="s">
        <v>5751</v>
      </c>
      <c r="D1643" s="21" t="b" cm="1">
        <f t="array" ref="D1643">IF(OR(ISNUMBER(SEARCH({" COMEDY "," fun "," laugh ","hilarious"}," "&amp;B1643:C1643&amp;" "))),"Comedy",IF(OR(ISNUMBER(SEARCH({" sad "," thriller "," crime"," murder "," dark "," revenge "}," "&amp;B1643:C1643&amp;" "))),"thriller",IF(OR(ISNUMBER(SEARCH({" strange "," evil "," horror "," dark "," strange"}," "&amp;B1643:C1643&amp;" "))),"horror",IF(OR(ISNUMBER(SEARCH({" food "," kitchen "," yummy "," gourmet "," dining","bbq"}," "&amp;B1643:C1643&amp;" "))),"food"))))</f>
        <v>0</v>
      </c>
      <c r="E1643" s="3">
        <v>2500</v>
      </c>
      <c r="F1643" s="4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200"/>
        <v>101</v>
      </c>
      <c r="Q1643">
        <f t="shared" si="201"/>
        <v>97.5</v>
      </c>
      <c r="R1643" t="s">
        <v>8323</v>
      </c>
      <c r="S1643" t="s">
        <v>8344</v>
      </c>
      <c r="T1643" s="13">
        <f t="shared" si="202"/>
        <v>41962.596574074079</v>
      </c>
      <c r="U1643" s="13">
        <f t="shared" si="203"/>
        <v>41992.596574074079</v>
      </c>
      <c r="V1643">
        <f t="shared" si="204"/>
        <v>2014</v>
      </c>
      <c r="W1643" t="str">
        <f t="shared" si="205"/>
        <v>pop</v>
      </c>
      <c r="X1643" t="str">
        <f t="shared" si="206"/>
        <v>ExceededGoal</v>
      </c>
      <c r="Y1643" s="12" t="b">
        <f t="shared" si="207"/>
        <v>0</v>
      </c>
    </row>
    <row r="1644" spans="1:25" ht="43.2" hidden="1">
      <c r="A1644">
        <v>1642</v>
      </c>
      <c r="B1644" s="1" t="s">
        <v>1643</v>
      </c>
      <c r="C1644" s="1" t="s">
        <v>5752</v>
      </c>
      <c r="D1644" s="21" t="b" cm="1">
        <f t="array" ref="D1644">IF(OR(ISNUMBER(SEARCH({" COMEDY "," fun "," laugh ","hilarious"}," "&amp;B1644:C1644&amp;" "))),"Comedy",IF(OR(ISNUMBER(SEARCH({" sad "," thriller "," crime"," murder "," dark "," revenge "}," "&amp;B1644:C1644&amp;" "))),"thriller",IF(OR(ISNUMBER(SEARCH({" strange "," evil "," horror "," dark "," strange"}," "&amp;B1644:C1644&amp;" "))),"horror",IF(OR(ISNUMBER(SEARCH({" food "," kitchen "," yummy "," gourmet "," dining","bbq"}," "&amp;B1644:C1644&amp;" "))),"food"))))</f>
        <v>0</v>
      </c>
      <c r="E1644" s="3">
        <v>1200</v>
      </c>
      <c r="F1644" s="4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200"/>
        <v>100</v>
      </c>
      <c r="Q1644">
        <f t="shared" si="201"/>
        <v>42.86</v>
      </c>
      <c r="R1644" t="s">
        <v>8323</v>
      </c>
      <c r="S1644" t="s">
        <v>8344</v>
      </c>
      <c r="T1644" s="13">
        <f t="shared" si="202"/>
        <v>40688.024618055555</v>
      </c>
      <c r="U1644" s="13">
        <f t="shared" si="203"/>
        <v>40708.024618055555</v>
      </c>
      <c r="V1644">
        <f t="shared" si="204"/>
        <v>2011</v>
      </c>
      <c r="W1644" t="str">
        <f t="shared" si="205"/>
        <v>pop</v>
      </c>
      <c r="X1644" t="str">
        <f t="shared" si="206"/>
        <v>UnderFunded</v>
      </c>
      <c r="Y1644" s="12" t="b">
        <f t="shared" si="207"/>
        <v>0</v>
      </c>
    </row>
    <row r="1645" spans="1:25" ht="28.8" hidden="1">
      <c r="A1645">
        <v>1643</v>
      </c>
      <c r="B1645" s="1" t="s">
        <v>1644</v>
      </c>
      <c r="C1645" s="1" t="s">
        <v>5753</v>
      </c>
      <c r="D1645" s="21" t="b" cm="1">
        <f t="array" ref="D1645">IF(OR(ISNUMBER(SEARCH({" COMEDY "," fun "," laugh ","hilarious"}," "&amp;B1645:C1645&amp;" "))),"Comedy",IF(OR(ISNUMBER(SEARCH({" sad "," thriller "," crime"," murder "," dark "," revenge "}," "&amp;B1645:C1645&amp;" "))),"thriller",IF(OR(ISNUMBER(SEARCH({" strange "," evil "," horror "," dark "," strange"}," "&amp;B1645:C1645&amp;" "))),"horror",IF(OR(ISNUMBER(SEARCH({" food "," kitchen "," yummy "," gourmet "," dining","bbq"}," "&amp;B1645:C1645&amp;" "))),"food"))))</f>
        <v>0</v>
      </c>
      <c r="E1645" s="3">
        <v>5000</v>
      </c>
      <c r="F1645" s="4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200"/>
        <v>125</v>
      </c>
      <c r="Q1645">
        <f t="shared" si="201"/>
        <v>168.51</v>
      </c>
      <c r="R1645" t="s">
        <v>8323</v>
      </c>
      <c r="S1645" t="s">
        <v>8344</v>
      </c>
      <c r="T1645" s="13">
        <f t="shared" si="202"/>
        <v>41146.824212962965</v>
      </c>
      <c r="U1645" s="13">
        <f t="shared" si="203"/>
        <v>41176.824212962965</v>
      </c>
      <c r="V1645">
        <f t="shared" si="204"/>
        <v>2012</v>
      </c>
      <c r="W1645" t="str">
        <f t="shared" si="205"/>
        <v>pop</v>
      </c>
      <c r="X1645" t="str">
        <f t="shared" si="206"/>
        <v>ExceededGoal</v>
      </c>
      <c r="Y1645" s="12" t="b">
        <f t="shared" si="207"/>
        <v>0</v>
      </c>
    </row>
    <row r="1646" spans="1:25" ht="43.2" hidden="1">
      <c r="A1646">
        <v>1644</v>
      </c>
      <c r="B1646" s="1" t="s">
        <v>1645</v>
      </c>
      <c r="C1646" s="1" t="s">
        <v>5754</v>
      </c>
      <c r="D1646" s="21" t="b" cm="1">
        <f t="array" ref="D1646">IF(OR(ISNUMBER(SEARCH({" COMEDY "," fun "," laugh ","hilarious"}," "&amp;B1646:C1646&amp;" "))),"Comedy",IF(OR(ISNUMBER(SEARCH({" sad "," thriller "," crime"," murder "," dark "," revenge "}," "&amp;B1646:C1646&amp;" "))),"thriller",IF(OR(ISNUMBER(SEARCH({" strange "," evil "," horror "," dark "," strange"}," "&amp;B1646:C1646&amp;" "))),"horror",IF(OR(ISNUMBER(SEARCH({" food "," kitchen "," yummy "," gourmet "," dining","bbq"}," "&amp;B1646:C1646&amp;" "))),"food"))))</f>
        <v>0</v>
      </c>
      <c r="E1646" s="3">
        <v>10000</v>
      </c>
      <c r="F1646" s="4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200"/>
        <v>110</v>
      </c>
      <c r="Q1646">
        <f t="shared" si="201"/>
        <v>85.55</v>
      </c>
      <c r="R1646" t="s">
        <v>8323</v>
      </c>
      <c r="S1646" t="s">
        <v>8344</v>
      </c>
      <c r="T1646" s="13">
        <f t="shared" si="202"/>
        <v>41175.05972222222</v>
      </c>
      <c r="U1646" s="13">
        <f t="shared" si="203"/>
        <v>41235.101388888892</v>
      </c>
      <c r="V1646">
        <f t="shared" si="204"/>
        <v>2012</v>
      </c>
      <c r="W1646" t="str">
        <f t="shared" si="205"/>
        <v>pop</v>
      </c>
      <c r="X1646" t="str">
        <f t="shared" si="206"/>
        <v>ExceededGoal</v>
      </c>
      <c r="Y1646" s="12" t="b">
        <f t="shared" si="207"/>
        <v>0</v>
      </c>
    </row>
    <row r="1647" spans="1:25" ht="43.2" hidden="1">
      <c r="A1647">
        <v>1645</v>
      </c>
      <c r="B1647" s="1" t="s">
        <v>1646</v>
      </c>
      <c r="C1647" s="1" t="s">
        <v>5755</v>
      </c>
      <c r="D1647" s="21" t="b" cm="1">
        <f t="array" ref="D1647">IF(OR(ISNUMBER(SEARCH({" COMEDY "," fun "," laugh ","hilarious"}," "&amp;B1647:C1647&amp;" "))),"Comedy",IF(OR(ISNUMBER(SEARCH({" sad "," thriller "," crime"," murder "," dark "," revenge "}," "&amp;B1647:C1647&amp;" "))),"thriller",IF(OR(ISNUMBER(SEARCH({" strange "," evil "," horror "," dark "," strange"}," "&amp;B1647:C1647&amp;" "))),"horror",IF(OR(ISNUMBER(SEARCH({" food "," kitchen "," yummy "," gourmet "," dining","bbq"}," "&amp;B1647:C1647&amp;" "))),"food"))))</f>
        <v>0</v>
      </c>
      <c r="E1647" s="3">
        <v>5000</v>
      </c>
      <c r="F1647" s="4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200"/>
        <v>111</v>
      </c>
      <c r="Q1647">
        <f t="shared" si="201"/>
        <v>554</v>
      </c>
      <c r="R1647" t="s">
        <v>8323</v>
      </c>
      <c r="S1647" t="s">
        <v>8344</v>
      </c>
      <c r="T1647" s="13">
        <f t="shared" si="202"/>
        <v>41521.617361111108</v>
      </c>
      <c r="U1647" s="13">
        <f t="shared" si="203"/>
        <v>41535.617361111108</v>
      </c>
      <c r="V1647">
        <f t="shared" si="204"/>
        <v>2013</v>
      </c>
      <c r="W1647" t="str">
        <f t="shared" si="205"/>
        <v>pop</v>
      </c>
      <c r="X1647" t="str">
        <f t="shared" si="206"/>
        <v>ExceededGoal</v>
      </c>
      <c r="Y1647" s="12" t="b">
        <f t="shared" si="207"/>
        <v>0</v>
      </c>
    </row>
    <row r="1648" spans="1:25" ht="57.6" hidden="1">
      <c r="A1648">
        <v>1646</v>
      </c>
      <c r="B1648" s="1" t="s">
        <v>1647</v>
      </c>
      <c r="C1648" s="1" t="s">
        <v>5756</v>
      </c>
      <c r="D1648" s="21" t="b" cm="1">
        <f t="array" ref="D1648">IF(OR(ISNUMBER(SEARCH({" COMEDY "," fun "," laugh ","hilarious"}," "&amp;B1648:C1648&amp;" "))),"Comedy",IF(OR(ISNUMBER(SEARCH({" sad "," thriller "," crime"," murder "," dark "," revenge "}," "&amp;B1648:C1648&amp;" "))),"thriller",IF(OR(ISNUMBER(SEARCH({" strange "," evil "," horror "," dark "," strange"}," "&amp;B1648:C1648&amp;" "))),"horror",IF(OR(ISNUMBER(SEARCH({" food "," kitchen "," yummy "," gourmet "," dining","bbq"}," "&amp;B1648:C1648&amp;" "))),"food"))))</f>
        <v>0</v>
      </c>
      <c r="E1648" s="3">
        <v>2000</v>
      </c>
      <c r="F1648" s="4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200"/>
        <v>110</v>
      </c>
      <c r="Q1648">
        <f t="shared" si="201"/>
        <v>26.55</v>
      </c>
      <c r="R1648" t="s">
        <v>8323</v>
      </c>
      <c r="S1648" t="s">
        <v>8344</v>
      </c>
      <c r="T1648" s="13">
        <f t="shared" si="202"/>
        <v>41833.450266203705</v>
      </c>
      <c r="U1648" s="13">
        <f t="shared" si="203"/>
        <v>41865.757638888892</v>
      </c>
      <c r="V1648">
        <f t="shared" si="204"/>
        <v>2014</v>
      </c>
      <c r="W1648" t="str">
        <f t="shared" si="205"/>
        <v>pop</v>
      </c>
      <c r="X1648" t="str">
        <f t="shared" si="206"/>
        <v>ExceededGoal</v>
      </c>
      <c r="Y1648" s="12" t="b">
        <f t="shared" si="207"/>
        <v>0</v>
      </c>
    </row>
    <row r="1649" spans="1:25" ht="43.2" hidden="1">
      <c r="A1649">
        <v>1647</v>
      </c>
      <c r="B1649" s="1" t="s">
        <v>1648</v>
      </c>
      <c r="C1649" s="1" t="s">
        <v>5757</v>
      </c>
      <c r="D1649" s="21" t="b" cm="1">
        <f t="array" ref="D1649">IF(OR(ISNUMBER(SEARCH({" COMEDY "," fun "," laugh ","hilarious"}," "&amp;B1649:C1649&amp;" "))),"Comedy",IF(OR(ISNUMBER(SEARCH({" sad "," thriller "," crime"," murder "," dark "," revenge "}," "&amp;B1649:C1649&amp;" "))),"thriller",IF(OR(ISNUMBER(SEARCH({" strange "," evil "," horror "," dark "," strange"}," "&amp;B1649:C1649&amp;" "))),"horror",IF(OR(ISNUMBER(SEARCH({" food "," kitchen "," yummy "," gourmet "," dining","bbq"}," "&amp;B1649:C1649&amp;" "))),"food"))))</f>
        <v>0</v>
      </c>
      <c r="E1649" s="3">
        <v>5000</v>
      </c>
      <c r="F1649" s="4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200"/>
        <v>105</v>
      </c>
      <c r="Q1649">
        <f t="shared" si="201"/>
        <v>113.83</v>
      </c>
      <c r="R1649" t="s">
        <v>8323</v>
      </c>
      <c r="S1649" t="s">
        <v>8344</v>
      </c>
      <c r="T1649" s="13">
        <f t="shared" si="202"/>
        <v>41039.409456018519</v>
      </c>
      <c r="U1649" s="13">
        <f t="shared" si="203"/>
        <v>41069.409456018519</v>
      </c>
      <c r="V1649">
        <f t="shared" si="204"/>
        <v>2012</v>
      </c>
      <c r="W1649" t="str">
        <f t="shared" si="205"/>
        <v>pop</v>
      </c>
      <c r="X1649" t="str">
        <f t="shared" si="206"/>
        <v>ExceededGoal</v>
      </c>
      <c r="Y1649" s="12" t="b">
        <f t="shared" si="207"/>
        <v>0</v>
      </c>
    </row>
    <row r="1650" spans="1:25" ht="43.2" hidden="1">
      <c r="A1650">
        <v>1648</v>
      </c>
      <c r="B1650" s="1" t="s">
        <v>1649</v>
      </c>
      <c r="C1650" s="1" t="s">
        <v>5758</v>
      </c>
      <c r="D1650" s="21" t="b" cm="1">
        <f t="array" ref="D1650">IF(OR(ISNUMBER(SEARCH({" COMEDY "," fun "," laugh ","hilarious"}," "&amp;B1650:C1650&amp;" "))),"Comedy",IF(OR(ISNUMBER(SEARCH({" sad "," thriller "," crime"," murder "," dark "," revenge "}," "&amp;B1650:C1650&amp;" "))),"thriller",IF(OR(ISNUMBER(SEARCH({" strange "," evil "," horror "," dark "," strange"}," "&amp;B1650:C1650&amp;" "))),"horror",IF(OR(ISNUMBER(SEARCH({" food "," kitchen "," yummy "," gourmet "," dining","bbq"}," "&amp;B1650:C1650&amp;" "))),"food"))))</f>
        <v>0</v>
      </c>
      <c r="E1650" s="3">
        <v>2300</v>
      </c>
      <c r="F1650" s="4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200"/>
        <v>125</v>
      </c>
      <c r="Q1650">
        <f t="shared" si="201"/>
        <v>32.01</v>
      </c>
      <c r="R1650" t="s">
        <v>8323</v>
      </c>
      <c r="S1650" t="s">
        <v>8344</v>
      </c>
      <c r="T1650" s="13">
        <f t="shared" si="202"/>
        <v>40592.704652777778</v>
      </c>
      <c r="U1650" s="13">
        <f t="shared" si="203"/>
        <v>40622.662986111114</v>
      </c>
      <c r="V1650">
        <f t="shared" si="204"/>
        <v>2011</v>
      </c>
      <c r="W1650" t="str">
        <f t="shared" si="205"/>
        <v>pop</v>
      </c>
      <c r="X1650" t="str">
        <f t="shared" si="206"/>
        <v>ExceededGoal</v>
      </c>
      <c r="Y1650" s="12" t="b">
        <f t="shared" si="207"/>
        <v>0</v>
      </c>
    </row>
    <row r="1651" spans="1:25" ht="43.2" hidden="1">
      <c r="A1651">
        <v>1649</v>
      </c>
      <c r="B1651" s="1" t="s">
        <v>1650</v>
      </c>
      <c r="C1651" s="1" t="s">
        <v>5759</v>
      </c>
      <c r="D1651" s="21" t="b" cm="1">
        <f t="array" ref="D1651">IF(OR(ISNUMBER(SEARCH({" COMEDY "," fun "," laugh ","hilarious"}," "&amp;B1651:C1651&amp;" "))),"Comedy",IF(OR(ISNUMBER(SEARCH({" sad "," thriller "," crime"," murder "," dark "," revenge "}," "&amp;B1651:C1651&amp;" "))),"thriller",IF(OR(ISNUMBER(SEARCH({" strange "," evil "," horror "," dark "," strange"}," "&amp;B1651:C1651&amp;" "))),"horror",IF(OR(ISNUMBER(SEARCH({" food "," kitchen "," yummy "," gourmet "," dining","bbq"}," "&amp;B1651:C1651&amp;" "))),"food"))))</f>
        <v>0</v>
      </c>
      <c r="E1651" s="3">
        <v>3800</v>
      </c>
      <c r="F1651" s="4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200"/>
        <v>101</v>
      </c>
      <c r="Q1651">
        <f t="shared" si="201"/>
        <v>47.19</v>
      </c>
      <c r="R1651" t="s">
        <v>8323</v>
      </c>
      <c r="S1651" t="s">
        <v>8344</v>
      </c>
      <c r="T1651" s="13">
        <f t="shared" si="202"/>
        <v>41737.684664351851</v>
      </c>
      <c r="U1651" s="13">
        <f t="shared" si="203"/>
        <v>41782.684664351851</v>
      </c>
      <c r="V1651">
        <f t="shared" si="204"/>
        <v>2014</v>
      </c>
      <c r="W1651" t="str">
        <f t="shared" si="205"/>
        <v>pop</v>
      </c>
      <c r="X1651" t="str">
        <f t="shared" si="206"/>
        <v>ExceededGoal</v>
      </c>
      <c r="Y1651" s="12" t="b">
        <f t="shared" si="207"/>
        <v>0</v>
      </c>
    </row>
    <row r="1652" spans="1:25" ht="43.2" hidden="1">
      <c r="A1652">
        <v>1650</v>
      </c>
      <c r="B1652" s="1" t="s">
        <v>1651</v>
      </c>
      <c r="C1652" s="1" t="s">
        <v>5760</v>
      </c>
      <c r="D1652" s="21" t="b" cm="1">
        <f t="array" ref="D1652">IF(OR(ISNUMBER(SEARCH({" COMEDY "," fun "," laugh ","hilarious"}," "&amp;B1652:C1652&amp;" "))),"Comedy",IF(OR(ISNUMBER(SEARCH({" sad "," thriller "," crime"," murder "," dark "," revenge "}," "&amp;B1652:C1652&amp;" "))),"thriller",IF(OR(ISNUMBER(SEARCH({" strange "," evil "," horror "," dark "," strange"}," "&amp;B1652:C1652&amp;" "))),"horror",IF(OR(ISNUMBER(SEARCH({" food "," kitchen "," yummy "," gourmet "," dining","bbq"}," "&amp;B1652:C1652&amp;" "))),"food"))))</f>
        <v>0</v>
      </c>
      <c r="E1652" s="3">
        <v>2000</v>
      </c>
      <c r="F1652" s="4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200"/>
        <v>142</v>
      </c>
      <c r="Q1652">
        <f t="shared" si="201"/>
        <v>88.47</v>
      </c>
      <c r="R1652" t="s">
        <v>8323</v>
      </c>
      <c r="S1652" t="s">
        <v>8344</v>
      </c>
      <c r="T1652" s="13">
        <f t="shared" si="202"/>
        <v>41526.435613425929</v>
      </c>
      <c r="U1652" s="13">
        <f t="shared" si="203"/>
        <v>41556.435613425929</v>
      </c>
      <c r="V1652">
        <f t="shared" si="204"/>
        <v>2013</v>
      </c>
      <c r="W1652" t="str">
        <f t="shared" si="205"/>
        <v>pop</v>
      </c>
      <c r="X1652" t="str">
        <f t="shared" si="206"/>
        <v>ExceededGoal</v>
      </c>
      <c r="Y1652" s="12" t="b">
        <f t="shared" si="207"/>
        <v>0</v>
      </c>
    </row>
    <row r="1653" spans="1:25" ht="43.2" hidden="1">
      <c r="A1653">
        <v>1651</v>
      </c>
      <c r="B1653" s="1" t="s">
        <v>1652</v>
      </c>
      <c r="C1653" s="1" t="s">
        <v>5761</v>
      </c>
      <c r="D1653" s="21" t="b" cm="1">
        <f t="array" ref="D1653">IF(OR(ISNUMBER(SEARCH({" COMEDY "," fun "," laugh ","hilarious"}," "&amp;B1653:C1653&amp;" "))),"Comedy",IF(OR(ISNUMBER(SEARCH({" sad "," thriller "," crime"," murder "," dark "," revenge "}," "&amp;B1653:C1653&amp;" "))),"thriller",IF(OR(ISNUMBER(SEARCH({" strange "," evil "," horror "," dark "," strange"}," "&amp;B1653:C1653&amp;" "))),"horror",IF(OR(ISNUMBER(SEARCH({" food "," kitchen "," yummy "," gourmet "," dining","bbq"}," "&amp;B1653:C1653&amp;" "))),"food"))))</f>
        <v>0</v>
      </c>
      <c r="E1653" s="3">
        <v>2000</v>
      </c>
      <c r="F1653" s="4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200"/>
        <v>101</v>
      </c>
      <c r="Q1653">
        <f t="shared" si="201"/>
        <v>100.75</v>
      </c>
      <c r="R1653" t="s">
        <v>8323</v>
      </c>
      <c r="S1653" t="s">
        <v>8344</v>
      </c>
      <c r="T1653" s="13">
        <f t="shared" si="202"/>
        <v>40625.900694444441</v>
      </c>
      <c r="U1653" s="13">
        <f t="shared" si="203"/>
        <v>40659.290972222225</v>
      </c>
      <c r="V1653">
        <f t="shared" si="204"/>
        <v>2011</v>
      </c>
      <c r="W1653" t="str">
        <f t="shared" si="205"/>
        <v>pop</v>
      </c>
      <c r="X1653" t="str">
        <f t="shared" si="206"/>
        <v>ExceededGoal</v>
      </c>
      <c r="Y1653" s="12" t="b">
        <f t="shared" si="207"/>
        <v>0</v>
      </c>
    </row>
    <row r="1654" spans="1:25" ht="43.2" hidden="1">
      <c r="A1654">
        <v>1652</v>
      </c>
      <c r="B1654" s="1" t="s">
        <v>1653</v>
      </c>
      <c r="C1654" s="1" t="s">
        <v>5762</v>
      </c>
      <c r="D1654" s="21" t="b" cm="1">
        <f t="array" ref="D1654">IF(OR(ISNUMBER(SEARCH({" COMEDY "," fun "," laugh ","hilarious"}," "&amp;B1654:C1654&amp;" "))),"Comedy",IF(OR(ISNUMBER(SEARCH({" sad "," thriller "," crime"," murder "," dark "," revenge "}," "&amp;B1654:C1654&amp;" "))),"thriller",IF(OR(ISNUMBER(SEARCH({" strange "," evil "," horror "," dark "," strange"}," "&amp;B1654:C1654&amp;" "))),"horror",IF(OR(ISNUMBER(SEARCH({" food "," kitchen "," yummy "," gourmet "," dining","bbq"}," "&amp;B1654:C1654&amp;" "))),"food"))))</f>
        <v>0</v>
      </c>
      <c r="E1654" s="3">
        <v>4500</v>
      </c>
      <c r="F1654" s="4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200"/>
        <v>101</v>
      </c>
      <c r="Q1654">
        <f t="shared" si="201"/>
        <v>64.709999999999994</v>
      </c>
      <c r="R1654" t="s">
        <v>8323</v>
      </c>
      <c r="S1654" t="s">
        <v>8344</v>
      </c>
      <c r="T1654" s="13">
        <f t="shared" si="202"/>
        <v>41572.492974537039</v>
      </c>
      <c r="U1654" s="13">
        <f t="shared" si="203"/>
        <v>41602.534641203703</v>
      </c>
      <c r="V1654">
        <f t="shared" si="204"/>
        <v>2013</v>
      </c>
      <c r="W1654" t="str">
        <f t="shared" si="205"/>
        <v>pop</v>
      </c>
      <c r="X1654" t="str">
        <f t="shared" si="206"/>
        <v>ExceededGoal</v>
      </c>
      <c r="Y1654" s="12" t="b">
        <f t="shared" si="207"/>
        <v>0</v>
      </c>
    </row>
    <row r="1655" spans="1:25" ht="43.2" hidden="1">
      <c r="A1655">
        <v>1653</v>
      </c>
      <c r="B1655" s="1" t="s">
        <v>1654</v>
      </c>
      <c r="C1655" s="1" t="s">
        <v>5763</v>
      </c>
      <c r="D1655" s="21" t="b" cm="1">
        <f t="array" ref="D1655">IF(OR(ISNUMBER(SEARCH({" COMEDY "," fun "," laugh ","hilarious"}," "&amp;B1655:C1655&amp;" "))),"Comedy",IF(OR(ISNUMBER(SEARCH({" sad "," thriller "," crime"," murder "," dark "," revenge "}," "&amp;B1655:C1655&amp;" "))),"thriller",IF(OR(ISNUMBER(SEARCH({" strange "," evil "," horror "," dark "," strange"}," "&amp;B1655:C1655&amp;" "))),"horror",IF(OR(ISNUMBER(SEARCH({" food "," kitchen "," yummy "," gourmet "," dining","bbq"}," "&amp;B1655:C1655&amp;" "))),"food"))))</f>
        <v>0</v>
      </c>
      <c r="E1655" s="3">
        <v>5000</v>
      </c>
      <c r="F1655" s="4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200"/>
        <v>174</v>
      </c>
      <c r="Q1655">
        <f t="shared" si="201"/>
        <v>51.85</v>
      </c>
      <c r="R1655" t="s">
        <v>8323</v>
      </c>
      <c r="S1655" t="s">
        <v>8344</v>
      </c>
      <c r="T1655" s="13">
        <f t="shared" si="202"/>
        <v>40626.834444444445</v>
      </c>
      <c r="U1655" s="13">
        <f t="shared" si="203"/>
        <v>40657.834444444445</v>
      </c>
      <c r="V1655">
        <f t="shared" si="204"/>
        <v>2011</v>
      </c>
      <c r="W1655" t="str">
        <f t="shared" si="205"/>
        <v>pop</v>
      </c>
      <c r="X1655" t="str">
        <f t="shared" si="206"/>
        <v>ExceededGoal</v>
      </c>
      <c r="Y1655" s="12" t="b">
        <f t="shared" si="207"/>
        <v>0</v>
      </c>
    </row>
    <row r="1656" spans="1:25" ht="43.2" hidden="1">
      <c r="A1656">
        <v>1654</v>
      </c>
      <c r="B1656" s="1" t="s">
        <v>1655</v>
      </c>
      <c r="C1656" s="1" t="s">
        <v>5764</v>
      </c>
      <c r="D1656" s="21" t="b" cm="1">
        <f t="array" ref="D1656">IF(OR(ISNUMBER(SEARCH({" COMEDY "," fun "," laugh ","hilarious"}," "&amp;B1656:C1656&amp;" "))),"Comedy",IF(OR(ISNUMBER(SEARCH({" sad "," thriller "," crime"," murder "," dark "," revenge "}," "&amp;B1656:C1656&amp;" "))),"thriller",IF(OR(ISNUMBER(SEARCH({" strange "," evil "," horror "," dark "," strange"}," "&amp;B1656:C1656&amp;" "))),"horror",IF(OR(ISNUMBER(SEARCH({" food "," kitchen "," yummy "," gourmet "," dining","bbq"}," "&amp;B1656:C1656&amp;" "))),"food"))))</f>
        <v>0</v>
      </c>
      <c r="E1656" s="3">
        <v>1100</v>
      </c>
      <c r="F1656" s="4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200"/>
        <v>120</v>
      </c>
      <c r="Q1656">
        <f t="shared" si="201"/>
        <v>38.79</v>
      </c>
      <c r="R1656" t="s">
        <v>8323</v>
      </c>
      <c r="S1656" t="s">
        <v>8344</v>
      </c>
      <c r="T1656" s="13">
        <f t="shared" si="202"/>
        <v>40987.890740740739</v>
      </c>
      <c r="U1656" s="13">
        <f t="shared" si="203"/>
        <v>41017.890740740739</v>
      </c>
      <c r="V1656">
        <f t="shared" si="204"/>
        <v>2012</v>
      </c>
      <c r="W1656" t="str">
        <f t="shared" si="205"/>
        <v>pop</v>
      </c>
      <c r="X1656" t="str">
        <f t="shared" si="206"/>
        <v>ExceededGoal</v>
      </c>
      <c r="Y1656" s="12" t="b">
        <f t="shared" si="207"/>
        <v>0</v>
      </c>
    </row>
    <row r="1657" spans="1:25" ht="28.8" hidden="1">
      <c r="A1657">
        <v>1655</v>
      </c>
      <c r="B1657" s="1" t="s">
        <v>1656</v>
      </c>
      <c r="C1657" s="1" t="s">
        <v>5765</v>
      </c>
      <c r="D1657" s="21" t="b" cm="1">
        <f t="array" ref="D1657">IF(OR(ISNUMBER(SEARCH({" COMEDY "," fun "," laugh ","hilarious"}," "&amp;B1657:C1657&amp;" "))),"Comedy",IF(OR(ISNUMBER(SEARCH({" sad "," thriller "," crime"," murder "," dark "," revenge "}," "&amp;B1657:C1657&amp;" "))),"thriller",IF(OR(ISNUMBER(SEARCH({" strange "," evil "," horror "," dark "," strange"}," "&amp;B1657:C1657&amp;" "))),"horror",IF(OR(ISNUMBER(SEARCH({" food "," kitchen "," yummy "," gourmet "," dining","bbq"}," "&amp;B1657:C1657&amp;" "))),"food"))))</f>
        <v>0</v>
      </c>
      <c r="E1657" s="3">
        <v>1500</v>
      </c>
      <c r="F1657" s="4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200"/>
        <v>143</v>
      </c>
      <c r="Q1657">
        <f t="shared" si="201"/>
        <v>44.65</v>
      </c>
      <c r="R1657" t="s">
        <v>8323</v>
      </c>
      <c r="S1657" t="s">
        <v>8344</v>
      </c>
      <c r="T1657" s="13">
        <f t="shared" si="202"/>
        <v>40974.791898148149</v>
      </c>
      <c r="U1657" s="13">
        <f t="shared" si="203"/>
        <v>41004.750231481477</v>
      </c>
      <c r="V1657">
        <f t="shared" si="204"/>
        <v>2012</v>
      </c>
      <c r="W1657" t="str">
        <f t="shared" si="205"/>
        <v>pop</v>
      </c>
      <c r="X1657" t="str">
        <f t="shared" si="206"/>
        <v>ExceededGoal</v>
      </c>
      <c r="Y1657" s="12" t="b">
        <f t="shared" si="207"/>
        <v>0</v>
      </c>
    </row>
    <row r="1658" spans="1:25" ht="57.6" hidden="1">
      <c r="A1658">
        <v>1656</v>
      </c>
      <c r="B1658" s="1" t="s">
        <v>1657</v>
      </c>
      <c r="C1658" s="1" t="s">
        <v>5766</v>
      </c>
      <c r="D1658" s="21" t="b" cm="1">
        <f t="array" ref="D1658">IF(OR(ISNUMBER(SEARCH({" COMEDY "," fun "," laugh ","hilarious"}," "&amp;B1658:C1658&amp;" "))),"Comedy",IF(OR(ISNUMBER(SEARCH({" sad "," thriller "," crime"," murder "," dark "," revenge "}," "&amp;B1658:C1658&amp;" "))),"thriller",IF(OR(ISNUMBER(SEARCH({" strange "," evil "," horror "," dark "," strange"}," "&amp;B1658:C1658&amp;" "))),"horror",IF(OR(ISNUMBER(SEARCH({" food "," kitchen "," yummy "," gourmet "," dining","bbq"}," "&amp;B1658:C1658&amp;" "))),"food"))))</f>
        <v>0</v>
      </c>
      <c r="E1658" s="3">
        <v>7500</v>
      </c>
      <c r="F1658" s="4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200"/>
        <v>100</v>
      </c>
      <c r="Q1658">
        <f t="shared" si="201"/>
        <v>156.77000000000001</v>
      </c>
      <c r="R1658" t="s">
        <v>8323</v>
      </c>
      <c r="S1658" t="s">
        <v>8344</v>
      </c>
      <c r="T1658" s="13">
        <f t="shared" si="202"/>
        <v>41226.928842592592</v>
      </c>
      <c r="U1658" s="13">
        <f t="shared" si="203"/>
        <v>41256.928842592592</v>
      </c>
      <c r="V1658">
        <f t="shared" si="204"/>
        <v>2012</v>
      </c>
      <c r="W1658" t="str">
        <f t="shared" si="205"/>
        <v>pop</v>
      </c>
      <c r="X1658" t="str">
        <f t="shared" si="206"/>
        <v>UnderFunded</v>
      </c>
      <c r="Y1658" s="12" t="b">
        <f t="shared" si="207"/>
        <v>0</v>
      </c>
    </row>
    <row r="1659" spans="1:25" ht="43.2" hidden="1">
      <c r="A1659">
        <v>1657</v>
      </c>
      <c r="B1659" s="1" t="s">
        <v>1658</v>
      </c>
      <c r="C1659" s="1" t="s">
        <v>5767</v>
      </c>
      <c r="D1659" s="21" t="b" cm="1">
        <f t="array" ref="D1659">IF(OR(ISNUMBER(SEARCH({" COMEDY "," fun "," laugh ","hilarious"}," "&amp;B1659:C1659&amp;" "))),"Comedy",IF(OR(ISNUMBER(SEARCH({" sad "," thriller "," crime"," murder "," dark "," revenge "}," "&amp;B1659:C1659&amp;" "))),"thriller",IF(OR(ISNUMBER(SEARCH({" strange "," evil "," horror "," dark "," strange"}," "&amp;B1659:C1659&amp;" "))),"horror",IF(OR(ISNUMBER(SEARCH({" food "," kitchen "," yummy "," gourmet "," dining","bbq"}," "&amp;B1659:C1659&amp;" "))),"food"))))</f>
        <v>0</v>
      </c>
      <c r="E1659" s="3">
        <v>25000</v>
      </c>
      <c r="F1659" s="4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200"/>
        <v>105</v>
      </c>
      <c r="Q1659">
        <f t="shared" si="201"/>
        <v>118.7</v>
      </c>
      <c r="R1659" t="s">
        <v>8323</v>
      </c>
      <c r="S1659" t="s">
        <v>8344</v>
      </c>
      <c r="T1659" s="13">
        <f t="shared" si="202"/>
        <v>41023.782037037039</v>
      </c>
      <c r="U1659" s="13">
        <f t="shared" si="203"/>
        <v>41053.782037037039</v>
      </c>
      <c r="V1659">
        <f t="shared" si="204"/>
        <v>2012</v>
      </c>
      <c r="W1659" t="str">
        <f t="shared" si="205"/>
        <v>pop</v>
      </c>
      <c r="X1659" t="str">
        <f t="shared" si="206"/>
        <v>ExceededGoal</v>
      </c>
      <c r="Y1659" s="12" t="b">
        <f t="shared" si="207"/>
        <v>0</v>
      </c>
    </row>
    <row r="1660" spans="1:25" ht="43.2" hidden="1">
      <c r="A1660">
        <v>1658</v>
      </c>
      <c r="B1660" s="1" t="s">
        <v>1659</v>
      </c>
      <c r="C1660" s="1" t="s">
        <v>5768</v>
      </c>
      <c r="D1660" s="21" t="b" cm="1">
        <f t="array" ref="D1660">IF(OR(ISNUMBER(SEARCH({" COMEDY "," fun "," laugh ","hilarious"}," "&amp;B1660:C1660&amp;" "))),"Comedy",IF(OR(ISNUMBER(SEARCH({" sad "," thriller "," crime"," murder "," dark "," revenge "}," "&amp;B1660:C1660&amp;" "))),"thriller",IF(OR(ISNUMBER(SEARCH({" strange "," evil "," horror "," dark "," strange"}," "&amp;B1660:C1660&amp;" "))),"horror",IF(OR(ISNUMBER(SEARCH({" food "," kitchen "," yummy "," gourmet "," dining","bbq"}," "&amp;B1660:C1660&amp;" "))),"food"))))</f>
        <v>0</v>
      </c>
      <c r="E1660" s="3">
        <v>6000</v>
      </c>
      <c r="F1660" s="4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200"/>
        <v>132</v>
      </c>
      <c r="Q1660">
        <f t="shared" si="201"/>
        <v>74.150000000000006</v>
      </c>
      <c r="R1660" t="s">
        <v>8323</v>
      </c>
      <c r="S1660" t="s">
        <v>8344</v>
      </c>
      <c r="T1660" s="13">
        <f t="shared" si="202"/>
        <v>41223.22184027778</v>
      </c>
      <c r="U1660" s="13">
        <f t="shared" si="203"/>
        <v>41261.597222222219</v>
      </c>
      <c r="V1660">
        <f t="shared" si="204"/>
        <v>2012</v>
      </c>
      <c r="W1660" t="str">
        <f t="shared" si="205"/>
        <v>pop</v>
      </c>
      <c r="X1660" t="str">
        <f t="shared" si="206"/>
        <v>ExceededGoal</v>
      </c>
      <c r="Y1660" s="12" t="b">
        <f t="shared" si="207"/>
        <v>0</v>
      </c>
    </row>
    <row r="1661" spans="1:25" ht="43.2" hidden="1">
      <c r="A1661">
        <v>1659</v>
      </c>
      <c r="B1661" s="1" t="s">
        <v>1660</v>
      </c>
      <c r="C1661" s="1" t="s">
        <v>5769</v>
      </c>
      <c r="D1661" s="21" t="b" cm="1">
        <f t="array" ref="D1661">IF(OR(ISNUMBER(SEARCH({" COMEDY "," fun "," laugh ","hilarious"}," "&amp;B1661:C1661&amp;" "))),"Comedy",IF(OR(ISNUMBER(SEARCH({" sad "," thriller "," crime"," murder "," dark "," revenge "}," "&amp;B1661:C1661&amp;" "))),"thriller",IF(OR(ISNUMBER(SEARCH({" strange "," evil "," horror "," dark "," strange"}," "&amp;B1661:C1661&amp;" "))),"horror",IF(OR(ISNUMBER(SEARCH({" food "," kitchen "," yummy "," gourmet "," dining","bbq"}," "&amp;B1661:C1661&amp;" "))),"food"))))</f>
        <v>0</v>
      </c>
      <c r="E1661" s="3">
        <v>500</v>
      </c>
      <c r="F1661" s="4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200"/>
        <v>113</v>
      </c>
      <c r="Q1661">
        <f t="shared" si="201"/>
        <v>12.53</v>
      </c>
      <c r="R1661" t="s">
        <v>8323</v>
      </c>
      <c r="S1661" t="s">
        <v>8344</v>
      </c>
      <c r="T1661" s="13">
        <f t="shared" si="202"/>
        <v>41596.913437499999</v>
      </c>
      <c r="U1661" s="13">
        <f t="shared" si="203"/>
        <v>41625.5</v>
      </c>
      <c r="V1661">
        <f t="shared" si="204"/>
        <v>2013</v>
      </c>
      <c r="W1661" t="str">
        <f t="shared" si="205"/>
        <v>pop</v>
      </c>
      <c r="X1661" t="str">
        <f t="shared" si="206"/>
        <v>ExceededGoal</v>
      </c>
      <c r="Y1661" s="12" t="b">
        <f t="shared" si="207"/>
        <v>0</v>
      </c>
    </row>
    <row r="1662" spans="1:25" ht="57.6" hidden="1">
      <c r="A1662">
        <v>1660</v>
      </c>
      <c r="B1662" s="1" t="s">
        <v>1661</v>
      </c>
      <c r="C1662" s="1" t="s">
        <v>5770</v>
      </c>
      <c r="D1662" s="21" t="b" cm="1">
        <f t="array" ref="D1662">IF(OR(ISNUMBER(SEARCH({" COMEDY "," fun "," laugh ","hilarious"}," "&amp;B1662:C1662&amp;" "))),"Comedy",IF(OR(ISNUMBER(SEARCH({" sad "," thriller "," crime"," murder "," dark "," revenge "}," "&amp;B1662:C1662&amp;" "))),"thriller",IF(OR(ISNUMBER(SEARCH({" strange "," evil "," horror "," dark "," strange"}," "&amp;B1662:C1662&amp;" "))),"horror",IF(OR(ISNUMBER(SEARCH({" food "," kitchen "," yummy "," gourmet "," dining","bbq"}," "&amp;B1662:C1662&amp;" "))),"food"))))</f>
        <v>0</v>
      </c>
      <c r="E1662" s="3">
        <v>80</v>
      </c>
      <c r="F1662" s="4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200"/>
        <v>1254</v>
      </c>
      <c r="Q1662">
        <f t="shared" si="201"/>
        <v>27.86</v>
      </c>
      <c r="R1662" t="s">
        <v>8323</v>
      </c>
      <c r="S1662" t="s">
        <v>8344</v>
      </c>
      <c r="T1662" s="13">
        <f t="shared" si="202"/>
        <v>42459.693865740745</v>
      </c>
      <c r="U1662" s="13">
        <f t="shared" si="203"/>
        <v>42490.915972222225</v>
      </c>
      <c r="V1662">
        <f t="shared" si="204"/>
        <v>2016</v>
      </c>
      <c r="W1662" t="str">
        <f t="shared" si="205"/>
        <v>pop</v>
      </c>
      <c r="X1662" t="str">
        <f t="shared" si="206"/>
        <v>ExceededGoal</v>
      </c>
      <c r="Y1662" s="12" t="b">
        <f t="shared" si="207"/>
        <v>0</v>
      </c>
    </row>
    <row r="1663" spans="1:25" ht="57.6" hidden="1">
      <c r="A1663">
        <v>1661</v>
      </c>
      <c r="B1663" s="1" t="s">
        <v>1662</v>
      </c>
      <c r="C1663" s="1" t="s">
        <v>5771</v>
      </c>
      <c r="D1663" s="21" t="b" cm="1">
        <f t="array" ref="D1663">IF(OR(ISNUMBER(SEARCH({" COMEDY "," fun "," laugh ","hilarious"}," "&amp;B1663:C1663&amp;" "))),"Comedy",IF(OR(ISNUMBER(SEARCH({" sad "," thriller "," crime"," murder "," dark "," revenge "}," "&amp;B1663:C1663&amp;" "))),"thriller",IF(OR(ISNUMBER(SEARCH({" strange "," evil "," horror "," dark "," strange"}," "&amp;B1663:C1663&amp;" "))),"horror",IF(OR(ISNUMBER(SEARCH({" food "," kitchen "," yummy "," gourmet "," dining","bbq"}," "&amp;B1663:C1663&amp;" "))),"food"))))</f>
        <v>0</v>
      </c>
      <c r="E1663" s="3">
        <v>7900</v>
      </c>
      <c r="F1663" s="4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200"/>
        <v>103</v>
      </c>
      <c r="Q1663">
        <f t="shared" si="201"/>
        <v>80.180000000000007</v>
      </c>
      <c r="R1663" t="s">
        <v>8323</v>
      </c>
      <c r="S1663" t="s">
        <v>8344</v>
      </c>
      <c r="T1663" s="13">
        <f t="shared" si="202"/>
        <v>42343.998043981483</v>
      </c>
      <c r="U1663" s="13">
        <f t="shared" si="203"/>
        <v>42386.875</v>
      </c>
      <c r="V1663">
        <f t="shared" si="204"/>
        <v>2015</v>
      </c>
      <c r="W1663" t="str">
        <f t="shared" si="205"/>
        <v>pop</v>
      </c>
      <c r="X1663" t="str">
        <f t="shared" si="206"/>
        <v>ExceededGoal</v>
      </c>
      <c r="Y1663" s="12" t="b">
        <f t="shared" si="207"/>
        <v>0</v>
      </c>
    </row>
    <row r="1664" spans="1:25" ht="43.2" hidden="1">
      <c r="A1664">
        <v>1662</v>
      </c>
      <c r="B1664" s="1" t="s">
        <v>1663</v>
      </c>
      <c r="C1664" s="1" t="s">
        <v>5772</v>
      </c>
      <c r="D1664" s="21" t="b" cm="1">
        <f t="array" ref="D1664">IF(OR(ISNUMBER(SEARCH({" COMEDY "," fun "," laugh ","hilarious"}," "&amp;B1664:C1664&amp;" "))),"Comedy",IF(OR(ISNUMBER(SEARCH({" sad "," thriller "," crime"," murder "," dark "," revenge "}," "&amp;B1664:C1664&amp;" "))),"thriller",IF(OR(ISNUMBER(SEARCH({" strange "," evil "," horror "," dark "," strange"}," "&amp;B1664:C1664&amp;" "))),"horror",IF(OR(ISNUMBER(SEARCH({" food "," kitchen "," yummy "," gourmet "," dining","bbq"}," "&amp;B1664:C1664&amp;" "))),"food"))))</f>
        <v>0</v>
      </c>
      <c r="E1664" s="3">
        <v>8000</v>
      </c>
      <c r="F1664" s="4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200"/>
        <v>103</v>
      </c>
      <c r="Q1664">
        <f t="shared" si="201"/>
        <v>132.44</v>
      </c>
      <c r="R1664" t="s">
        <v>8323</v>
      </c>
      <c r="S1664" t="s">
        <v>8344</v>
      </c>
      <c r="T1664" s="13">
        <f t="shared" si="202"/>
        <v>40848.198333333334</v>
      </c>
      <c r="U1664" s="13">
        <f t="shared" si="203"/>
        <v>40908.239999999998</v>
      </c>
      <c r="V1664">
        <f t="shared" si="204"/>
        <v>2011</v>
      </c>
      <c r="W1664" t="str">
        <f t="shared" si="205"/>
        <v>pop</v>
      </c>
      <c r="X1664" t="str">
        <f t="shared" si="206"/>
        <v>ExceededGoal</v>
      </c>
      <c r="Y1664" s="12" t="b">
        <f t="shared" si="207"/>
        <v>0</v>
      </c>
    </row>
    <row r="1665" spans="1:25" ht="43.2" hidden="1">
      <c r="A1665">
        <v>1663</v>
      </c>
      <c r="B1665" s="1" t="s">
        <v>1664</v>
      </c>
      <c r="C1665" s="1" t="s">
        <v>5773</v>
      </c>
      <c r="D1665" s="21" t="b" cm="1">
        <f t="array" ref="D1665">IF(OR(ISNUMBER(SEARCH({" COMEDY "," fun "," laugh ","hilarious"}," "&amp;B1665:C1665&amp;" "))),"Comedy",IF(OR(ISNUMBER(SEARCH({" sad "," thriller "," crime"," murder "," dark "," revenge "}," "&amp;B1665:C1665&amp;" "))),"thriller",IF(OR(ISNUMBER(SEARCH({" strange "," evil "," horror "," dark "," strange"}," "&amp;B1665:C1665&amp;" "))),"horror",IF(OR(ISNUMBER(SEARCH({" food "," kitchen "," yummy "," gourmet "," dining","bbq"}," "&amp;B1665:C1665&amp;" "))),"food"))))</f>
        <v>0</v>
      </c>
      <c r="E1665" s="3">
        <v>1000</v>
      </c>
      <c r="F1665" s="4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200"/>
        <v>108</v>
      </c>
      <c r="Q1665">
        <f t="shared" si="201"/>
        <v>33.75</v>
      </c>
      <c r="R1665" t="s">
        <v>8323</v>
      </c>
      <c r="S1665" t="s">
        <v>8344</v>
      </c>
      <c r="T1665" s="13">
        <f t="shared" si="202"/>
        <v>42006.02207175926</v>
      </c>
      <c r="U1665" s="13">
        <f t="shared" si="203"/>
        <v>42036.02207175926</v>
      </c>
      <c r="V1665">
        <f t="shared" si="204"/>
        <v>2015</v>
      </c>
      <c r="W1665" t="str">
        <f t="shared" si="205"/>
        <v>pop</v>
      </c>
      <c r="X1665" t="str">
        <f t="shared" si="206"/>
        <v>ExceededGoal</v>
      </c>
      <c r="Y1665" s="12" t="b">
        <f t="shared" si="207"/>
        <v>0</v>
      </c>
    </row>
    <row r="1666" spans="1:25" ht="43.2" hidden="1">
      <c r="A1666">
        <v>1664</v>
      </c>
      <c r="B1666" s="1" t="s">
        <v>1665</v>
      </c>
      <c r="C1666" s="1" t="s">
        <v>5774</v>
      </c>
      <c r="D1666" s="21" t="b" cm="1">
        <f t="array" ref="D1666">IF(OR(ISNUMBER(SEARCH({" COMEDY "," fun "," laugh ","hilarious"}," "&amp;B1666:C1666&amp;" "))),"Comedy",IF(OR(ISNUMBER(SEARCH({" sad "," thriller "," crime"," murder "," dark "," revenge "}," "&amp;B1666:C1666&amp;" "))),"thriller",IF(OR(ISNUMBER(SEARCH({" strange "," evil "," horror "," dark "," strange"}," "&amp;B1666:C1666&amp;" "))),"horror",IF(OR(ISNUMBER(SEARCH({" food "," kitchen "," yummy "," gourmet "," dining","bbq"}," "&amp;B1666:C1666&amp;" "))),"food"))))</f>
        <v>0</v>
      </c>
      <c r="E1666" s="3">
        <v>2500</v>
      </c>
      <c r="F1666" s="4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200"/>
        <v>122</v>
      </c>
      <c r="Q1666">
        <f t="shared" si="201"/>
        <v>34.380000000000003</v>
      </c>
      <c r="R1666" t="s">
        <v>8323</v>
      </c>
      <c r="S1666" t="s">
        <v>8344</v>
      </c>
      <c r="T1666" s="13">
        <f t="shared" si="202"/>
        <v>40939.761782407404</v>
      </c>
      <c r="U1666" s="13">
        <f t="shared" si="203"/>
        <v>40984.165972222225</v>
      </c>
      <c r="V1666">
        <f t="shared" si="204"/>
        <v>2012</v>
      </c>
      <c r="W1666" t="str">
        <f t="shared" si="205"/>
        <v>pop</v>
      </c>
      <c r="X1666" t="str">
        <f t="shared" si="206"/>
        <v>ExceededGoal</v>
      </c>
      <c r="Y1666" s="12" t="b">
        <f t="shared" si="207"/>
        <v>0</v>
      </c>
    </row>
    <row r="1667" spans="1:25" ht="43.2" hidden="1">
      <c r="A1667">
        <v>1665</v>
      </c>
      <c r="B1667" s="1" t="s">
        <v>1666</v>
      </c>
      <c r="C1667" s="1" t="s">
        <v>5775</v>
      </c>
      <c r="D1667" s="21" t="b" cm="1">
        <f t="array" ref="D1667">IF(OR(ISNUMBER(SEARCH({" COMEDY "," fun "," laugh ","hilarious"}," "&amp;B1667:C1667&amp;" "))),"Comedy",IF(OR(ISNUMBER(SEARCH({" sad "," thriller "," crime"," murder "," dark "," revenge "}," "&amp;B1667:C1667&amp;" "))),"thriller",IF(OR(ISNUMBER(SEARCH({" strange "," evil "," horror "," dark "," strange"}," "&amp;B1667:C1667&amp;" "))),"horror",IF(OR(ISNUMBER(SEARCH({" food "," kitchen "," yummy "," gourmet "," dining","bbq"}," "&amp;B1667:C1667&amp;" "))),"food"))))</f>
        <v>0</v>
      </c>
      <c r="E1667" s="3">
        <v>3500</v>
      </c>
      <c r="F1667" s="4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208">IFERROR(ROUND((F1667/E1667)*100,0),0)</f>
        <v>119</v>
      </c>
      <c r="Q1667">
        <f t="shared" ref="Q1667:Q1730" si="209">IFERROR(ROUND(F1667/M1667,2),0)</f>
        <v>44.96</v>
      </c>
      <c r="R1667" t="s">
        <v>8323</v>
      </c>
      <c r="S1667" t="s">
        <v>8344</v>
      </c>
      <c r="T1667" s="13">
        <f t="shared" ref="T1667:T1730" si="210">(((K1667/60)/60)/24)+DATE(1970,1,1)</f>
        <v>40564.649456018517</v>
      </c>
      <c r="U1667" s="13">
        <f t="shared" ref="U1667:U1730" si="211">(((J1667/60)/60)/24)+DATE(1970,1,1)</f>
        <v>40596.125</v>
      </c>
      <c r="V1667">
        <f t="shared" ref="V1667:V1730" si="212">YEAR(T1667)</f>
        <v>2011</v>
      </c>
      <c r="W1667" t="str">
        <f t="shared" ref="W1667:W1730" si="213">IF(OR(S1667="musical","space"),"Musical and Spaces",S1667)</f>
        <v>pop</v>
      </c>
      <c r="X1667" t="str">
        <f t="shared" ref="X1667:X1730" si="214">IF(P1667-100&gt;0,"ExceededGoal","UnderFunded")</f>
        <v>ExceededGoal</v>
      </c>
      <c r="Y1667" s="12" t="b">
        <f t="shared" ref="Y1667:Y1730" si="215">IFERROR(IF(R1667="theater",ROUND(F1667/M1667,2)),0)</f>
        <v>0</v>
      </c>
    </row>
    <row r="1668" spans="1:25" ht="43.2" hidden="1">
      <c r="A1668">
        <v>1666</v>
      </c>
      <c r="B1668" s="1" t="s">
        <v>1667</v>
      </c>
      <c r="C1668" s="1" t="s">
        <v>5776</v>
      </c>
      <c r="D1668" s="21" t="b" cm="1">
        <f t="array" ref="D1668">IF(OR(ISNUMBER(SEARCH({" COMEDY "," fun "," laugh ","hilarious"}," "&amp;B1668:C1668&amp;" "))),"Comedy",IF(OR(ISNUMBER(SEARCH({" sad "," thriller "," crime"," murder "," dark "," revenge "}," "&amp;B1668:C1668&amp;" "))),"thriller",IF(OR(ISNUMBER(SEARCH({" strange "," evil "," horror "," dark "," strange"}," "&amp;B1668:C1668&amp;" "))),"horror",IF(OR(ISNUMBER(SEARCH({" food "," kitchen "," yummy "," gourmet "," dining","bbq"}," "&amp;B1668:C1668&amp;" "))),"food"))))</f>
        <v>0</v>
      </c>
      <c r="E1668" s="3">
        <v>2500</v>
      </c>
      <c r="F1668" s="4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208"/>
        <v>161</v>
      </c>
      <c r="Q1668">
        <f t="shared" si="209"/>
        <v>41.04</v>
      </c>
      <c r="R1668" t="s">
        <v>8323</v>
      </c>
      <c r="S1668" t="s">
        <v>8344</v>
      </c>
      <c r="T1668" s="13">
        <f t="shared" si="210"/>
        <v>41331.253159722226</v>
      </c>
      <c r="U1668" s="13">
        <f t="shared" si="211"/>
        <v>41361.211493055554</v>
      </c>
      <c r="V1668">
        <f t="shared" si="212"/>
        <v>2013</v>
      </c>
      <c r="W1668" t="str">
        <f t="shared" si="213"/>
        <v>pop</v>
      </c>
      <c r="X1668" t="str">
        <f t="shared" si="214"/>
        <v>ExceededGoal</v>
      </c>
      <c r="Y1668" s="12" t="b">
        <f t="shared" si="215"/>
        <v>0</v>
      </c>
    </row>
    <row r="1669" spans="1:25" ht="43.2" hidden="1">
      <c r="A1669">
        <v>1667</v>
      </c>
      <c r="B1669" s="1" t="s">
        <v>1668</v>
      </c>
      <c r="C1669" s="1" t="s">
        <v>5777</v>
      </c>
      <c r="D1669" s="21" t="b" cm="1">
        <f t="array" ref="D1669">IF(OR(ISNUMBER(SEARCH({" COMEDY "," fun "," laugh ","hilarious"}," "&amp;B1669:C1669&amp;" "))),"Comedy",IF(OR(ISNUMBER(SEARCH({" sad "," thriller "," crime"," murder "," dark "," revenge "}," "&amp;B1669:C1669&amp;" "))),"thriller",IF(OR(ISNUMBER(SEARCH({" strange "," evil "," horror "," dark "," strange"}," "&amp;B1669:C1669&amp;" "))),"horror",IF(OR(ISNUMBER(SEARCH({" food "," kitchen "," yummy "," gourmet "," dining","bbq"}," "&amp;B1669:C1669&amp;" "))),"food"))))</f>
        <v>0</v>
      </c>
      <c r="E1669" s="3">
        <v>3400</v>
      </c>
      <c r="F1669" s="4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208"/>
        <v>127</v>
      </c>
      <c r="Q1669">
        <f t="shared" si="209"/>
        <v>52.6</v>
      </c>
      <c r="R1669" t="s">
        <v>8323</v>
      </c>
      <c r="S1669" t="s">
        <v>8344</v>
      </c>
      <c r="T1669" s="13">
        <f t="shared" si="210"/>
        <v>41682.0705787037</v>
      </c>
      <c r="U1669" s="13">
        <f t="shared" si="211"/>
        <v>41709.290972222225</v>
      </c>
      <c r="V1669">
        <f t="shared" si="212"/>
        <v>2014</v>
      </c>
      <c r="W1669" t="str">
        <f t="shared" si="213"/>
        <v>pop</v>
      </c>
      <c r="X1669" t="str">
        <f t="shared" si="214"/>
        <v>ExceededGoal</v>
      </c>
      <c r="Y1669" s="12" t="b">
        <f t="shared" si="215"/>
        <v>0</v>
      </c>
    </row>
    <row r="1670" spans="1:25" ht="43.2" hidden="1">
      <c r="A1670">
        <v>1668</v>
      </c>
      <c r="B1670" s="1" t="s">
        <v>1669</v>
      </c>
      <c r="C1670" s="1" t="s">
        <v>5778</v>
      </c>
      <c r="D1670" s="21" t="b" cm="1">
        <f t="array" ref="D1670">IF(OR(ISNUMBER(SEARCH({" COMEDY "," fun "," laugh ","hilarious"}," "&amp;B1670:C1670&amp;" "))),"Comedy",IF(OR(ISNUMBER(SEARCH({" sad "," thriller "," crime"," murder "," dark "," revenge "}," "&amp;B1670:C1670&amp;" "))),"thriller",IF(OR(ISNUMBER(SEARCH({" strange "," evil "," horror "," dark "," strange"}," "&amp;B1670:C1670&amp;" "))),"horror",IF(OR(ISNUMBER(SEARCH({" food "," kitchen "," yummy "," gourmet "," dining","bbq"}," "&amp;B1670:C1670&amp;" "))),"food"))))</f>
        <v>0</v>
      </c>
      <c r="E1670" s="3">
        <v>8000</v>
      </c>
      <c r="F1670" s="4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208"/>
        <v>103</v>
      </c>
      <c r="Q1670">
        <f t="shared" si="209"/>
        <v>70.78</v>
      </c>
      <c r="R1670" t="s">
        <v>8323</v>
      </c>
      <c r="S1670" t="s">
        <v>8344</v>
      </c>
      <c r="T1670" s="13">
        <f t="shared" si="210"/>
        <v>40845.14975694444</v>
      </c>
      <c r="U1670" s="13">
        <f t="shared" si="211"/>
        <v>40875.191423611112</v>
      </c>
      <c r="V1670">
        <f t="shared" si="212"/>
        <v>2011</v>
      </c>
      <c r="W1670" t="str">
        <f t="shared" si="213"/>
        <v>pop</v>
      </c>
      <c r="X1670" t="str">
        <f t="shared" si="214"/>
        <v>ExceededGoal</v>
      </c>
      <c r="Y1670" s="12" t="b">
        <f t="shared" si="215"/>
        <v>0</v>
      </c>
    </row>
    <row r="1671" spans="1:25" ht="57.6" hidden="1">
      <c r="A1671">
        <v>1669</v>
      </c>
      <c r="B1671" s="1" t="s">
        <v>1670</v>
      </c>
      <c r="C1671" s="1" t="s">
        <v>5779</v>
      </c>
      <c r="D1671" s="21" t="b" cm="1">
        <f t="array" ref="D1671">IF(OR(ISNUMBER(SEARCH({" COMEDY "," fun "," laugh ","hilarious"}," "&amp;B1671:C1671&amp;" "))),"Comedy",IF(OR(ISNUMBER(SEARCH({" sad "," thriller "," crime"," murder "," dark "," revenge "}," "&amp;B1671:C1671&amp;" "))),"thriller",IF(OR(ISNUMBER(SEARCH({" strange "," evil "," horror "," dark "," strange"}," "&amp;B1671:C1671&amp;" "))),"horror",IF(OR(ISNUMBER(SEARCH({" food "," kitchen "," yummy "," gourmet "," dining","bbq"}," "&amp;B1671:C1671&amp;" "))),"food"))))</f>
        <v>0</v>
      </c>
      <c r="E1671" s="3">
        <v>2000</v>
      </c>
      <c r="F1671" s="4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208"/>
        <v>140</v>
      </c>
      <c r="Q1671">
        <f t="shared" si="209"/>
        <v>53.75</v>
      </c>
      <c r="R1671" t="s">
        <v>8323</v>
      </c>
      <c r="S1671" t="s">
        <v>8344</v>
      </c>
      <c r="T1671" s="13">
        <f t="shared" si="210"/>
        <v>42461.885138888887</v>
      </c>
      <c r="U1671" s="13">
        <f t="shared" si="211"/>
        <v>42521.885138888887</v>
      </c>
      <c r="V1671">
        <f t="shared" si="212"/>
        <v>2016</v>
      </c>
      <c r="W1671" t="str">
        <f t="shared" si="213"/>
        <v>pop</v>
      </c>
      <c r="X1671" t="str">
        <f t="shared" si="214"/>
        <v>ExceededGoal</v>
      </c>
      <c r="Y1671" s="12" t="b">
        <f t="shared" si="215"/>
        <v>0</v>
      </c>
    </row>
    <row r="1672" spans="1:25" ht="57.6" hidden="1">
      <c r="A1672">
        <v>1670</v>
      </c>
      <c r="B1672" s="1" t="s">
        <v>1671</v>
      </c>
      <c r="C1672" s="1" t="s">
        <v>5780</v>
      </c>
      <c r="D1672" s="21" t="b" cm="1">
        <f t="array" ref="D1672">IF(OR(ISNUMBER(SEARCH({" COMEDY "," fun "," laugh ","hilarious"}," "&amp;B1672:C1672&amp;" "))),"Comedy",IF(OR(ISNUMBER(SEARCH({" sad "," thriller "," crime"," murder "," dark "," revenge "}," "&amp;B1672:C1672&amp;" "))),"thriller",IF(OR(ISNUMBER(SEARCH({" strange "," evil "," horror "," dark "," strange"}," "&amp;B1672:C1672&amp;" "))),"horror",IF(OR(ISNUMBER(SEARCH({" food "," kitchen "," yummy "," gourmet "," dining","bbq"}," "&amp;B1672:C1672&amp;" "))),"food"))))</f>
        <v>0</v>
      </c>
      <c r="E1672" s="3">
        <v>1000</v>
      </c>
      <c r="F1672" s="4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208"/>
        <v>103</v>
      </c>
      <c r="Q1672">
        <f t="shared" si="209"/>
        <v>44.61</v>
      </c>
      <c r="R1672" t="s">
        <v>8323</v>
      </c>
      <c r="S1672" t="s">
        <v>8344</v>
      </c>
      <c r="T1672" s="13">
        <f t="shared" si="210"/>
        <v>40313.930543981485</v>
      </c>
      <c r="U1672" s="13">
        <f t="shared" si="211"/>
        <v>40364.166666666664</v>
      </c>
      <c r="V1672">
        <f t="shared" si="212"/>
        <v>2010</v>
      </c>
      <c r="W1672" t="str">
        <f t="shared" si="213"/>
        <v>pop</v>
      </c>
      <c r="X1672" t="str">
        <f t="shared" si="214"/>
        <v>ExceededGoal</v>
      </c>
      <c r="Y1672" s="12" t="b">
        <f t="shared" si="215"/>
        <v>0</v>
      </c>
    </row>
    <row r="1673" spans="1:25" ht="28.8" hidden="1">
      <c r="A1673">
        <v>1671</v>
      </c>
      <c r="B1673" s="1" t="s">
        <v>1672</v>
      </c>
      <c r="C1673" s="1" t="s">
        <v>5781</v>
      </c>
      <c r="D1673" s="21" t="b" cm="1">
        <f t="array" ref="D1673">IF(OR(ISNUMBER(SEARCH({" COMEDY "," fun "," laugh ","hilarious"}," "&amp;B1673:C1673&amp;" "))),"Comedy",IF(OR(ISNUMBER(SEARCH({" sad "," thriller "," crime"," murder "," dark "," revenge "}," "&amp;B1673:C1673&amp;" "))),"thriller",IF(OR(ISNUMBER(SEARCH({" strange "," evil "," horror "," dark "," strange"}," "&amp;B1673:C1673&amp;" "))),"horror",IF(OR(ISNUMBER(SEARCH({" food "," kitchen "," yummy "," gourmet "," dining","bbq"}," "&amp;B1673:C1673&amp;" "))),"food"))))</f>
        <v>0</v>
      </c>
      <c r="E1673" s="3">
        <v>2000</v>
      </c>
      <c r="F1673" s="4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208"/>
        <v>101</v>
      </c>
      <c r="Q1673">
        <f t="shared" si="209"/>
        <v>26.15</v>
      </c>
      <c r="R1673" t="s">
        <v>8323</v>
      </c>
      <c r="S1673" t="s">
        <v>8344</v>
      </c>
      <c r="T1673" s="13">
        <f t="shared" si="210"/>
        <v>42553.54414351852</v>
      </c>
      <c r="U1673" s="13">
        <f t="shared" si="211"/>
        <v>42583.54414351852</v>
      </c>
      <c r="V1673">
        <f t="shared" si="212"/>
        <v>2016</v>
      </c>
      <c r="W1673" t="str">
        <f t="shared" si="213"/>
        <v>pop</v>
      </c>
      <c r="X1673" t="str">
        <f t="shared" si="214"/>
        <v>ExceededGoal</v>
      </c>
      <c r="Y1673" s="12" t="b">
        <f t="shared" si="215"/>
        <v>0</v>
      </c>
    </row>
    <row r="1674" spans="1:25" ht="43.2" hidden="1">
      <c r="A1674">
        <v>1672</v>
      </c>
      <c r="B1674" s="1" t="s">
        <v>1673</v>
      </c>
      <c r="C1674" s="1" t="s">
        <v>5782</v>
      </c>
      <c r="D1674" s="21" t="b" cm="1">
        <f t="array" ref="D1674">IF(OR(ISNUMBER(SEARCH({" COMEDY "," fun "," laugh ","hilarious"}," "&amp;B1674:C1674&amp;" "))),"Comedy",IF(OR(ISNUMBER(SEARCH({" sad "," thriller "," crime"," murder "," dark "," revenge "}," "&amp;B1674:C1674&amp;" "))),"thriller",IF(OR(ISNUMBER(SEARCH({" strange "," evil "," horror "," dark "," strange"}," "&amp;B1674:C1674&amp;" "))),"horror",IF(OR(ISNUMBER(SEARCH({" food "," kitchen "," yummy "," gourmet "," dining","bbq"}," "&amp;B1674:C1674&amp;" "))),"food"))))</f>
        <v>0</v>
      </c>
      <c r="E1674" s="3">
        <v>1700</v>
      </c>
      <c r="F1674" s="4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208"/>
        <v>113</v>
      </c>
      <c r="Q1674">
        <f t="shared" si="209"/>
        <v>39.18</v>
      </c>
      <c r="R1674" t="s">
        <v>8323</v>
      </c>
      <c r="S1674" t="s">
        <v>8344</v>
      </c>
      <c r="T1674" s="13">
        <f t="shared" si="210"/>
        <v>41034.656597222223</v>
      </c>
      <c r="U1674" s="13">
        <f t="shared" si="211"/>
        <v>41064.656597222223</v>
      </c>
      <c r="V1674">
        <f t="shared" si="212"/>
        <v>2012</v>
      </c>
      <c r="W1674" t="str">
        <f t="shared" si="213"/>
        <v>pop</v>
      </c>
      <c r="X1674" t="str">
        <f t="shared" si="214"/>
        <v>ExceededGoal</v>
      </c>
      <c r="Y1674" s="12" t="b">
        <f t="shared" si="215"/>
        <v>0</v>
      </c>
    </row>
    <row r="1675" spans="1:25" ht="43.2" hidden="1">
      <c r="A1675">
        <v>1673</v>
      </c>
      <c r="B1675" s="1" t="s">
        <v>1674</v>
      </c>
      <c r="C1675" s="1" t="s">
        <v>5783</v>
      </c>
      <c r="D1675" s="21" t="b" cm="1">
        <f t="array" ref="D1675">IF(OR(ISNUMBER(SEARCH({" COMEDY "," fun "," laugh ","hilarious"}," "&amp;B1675:C1675&amp;" "))),"Comedy",IF(OR(ISNUMBER(SEARCH({" sad "," thriller "," crime"," murder "," dark "," revenge "}," "&amp;B1675:C1675&amp;" "))),"thriller",IF(OR(ISNUMBER(SEARCH({" strange "," evil "," horror "," dark "," strange"}," "&amp;B1675:C1675&amp;" "))),"horror",IF(OR(ISNUMBER(SEARCH({" food "," kitchen "," yummy "," gourmet "," dining","bbq"}," "&amp;B1675:C1675&amp;" "))),"food"))))</f>
        <v>0</v>
      </c>
      <c r="E1675" s="3">
        <v>2100</v>
      </c>
      <c r="F1675" s="4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208"/>
        <v>128</v>
      </c>
      <c r="Q1675">
        <f t="shared" si="209"/>
        <v>45.59</v>
      </c>
      <c r="R1675" t="s">
        <v>8323</v>
      </c>
      <c r="S1675" t="s">
        <v>8344</v>
      </c>
      <c r="T1675" s="13">
        <f t="shared" si="210"/>
        <v>42039.878379629634</v>
      </c>
      <c r="U1675" s="13">
        <f t="shared" si="211"/>
        <v>42069.878379629634</v>
      </c>
      <c r="V1675">
        <f t="shared" si="212"/>
        <v>2015</v>
      </c>
      <c r="W1675" t="str">
        <f t="shared" si="213"/>
        <v>pop</v>
      </c>
      <c r="X1675" t="str">
        <f t="shared" si="214"/>
        <v>ExceededGoal</v>
      </c>
      <c r="Y1675" s="12" t="b">
        <f t="shared" si="215"/>
        <v>0</v>
      </c>
    </row>
    <row r="1676" spans="1:25" ht="43.2" hidden="1">
      <c r="A1676">
        <v>1674</v>
      </c>
      <c r="B1676" s="1" t="s">
        <v>1675</v>
      </c>
      <c r="C1676" s="1" t="s">
        <v>5784</v>
      </c>
      <c r="D1676" s="21" t="b" cm="1">
        <f t="array" ref="D1676">IF(OR(ISNUMBER(SEARCH({" COMEDY "," fun "," laugh ","hilarious"}," "&amp;B1676:C1676&amp;" "))),"Comedy",IF(OR(ISNUMBER(SEARCH({" sad "," thriller "," crime"," murder "," dark "," revenge "}," "&amp;B1676:C1676&amp;" "))),"thriller",IF(OR(ISNUMBER(SEARCH({" strange "," evil "," horror "," dark "," strange"}," "&amp;B1676:C1676&amp;" "))),"horror",IF(OR(ISNUMBER(SEARCH({" food "," kitchen "," yummy "," gourmet "," dining","bbq"}," "&amp;B1676:C1676&amp;" "))),"food"))))</f>
        <v>0</v>
      </c>
      <c r="E1676" s="3">
        <v>5000</v>
      </c>
      <c r="F1676" s="4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208"/>
        <v>202</v>
      </c>
      <c r="Q1676">
        <f t="shared" si="209"/>
        <v>89.25</v>
      </c>
      <c r="R1676" t="s">
        <v>8323</v>
      </c>
      <c r="S1676" t="s">
        <v>8344</v>
      </c>
      <c r="T1676" s="13">
        <f t="shared" si="210"/>
        <v>42569.605393518519</v>
      </c>
      <c r="U1676" s="13">
        <f t="shared" si="211"/>
        <v>42600.290972222225</v>
      </c>
      <c r="V1676">
        <f t="shared" si="212"/>
        <v>2016</v>
      </c>
      <c r="W1676" t="str">
        <f t="shared" si="213"/>
        <v>pop</v>
      </c>
      <c r="X1676" t="str">
        <f t="shared" si="214"/>
        <v>ExceededGoal</v>
      </c>
      <c r="Y1676" s="12" t="b">
        <f t="shared" si="215"/>
        <v>0</v>
      </c>
    </row>
    <row r="1677" spans="1:25" ht="28.8" hidden="1">
      <c r="A1677">
        <v>1675</v>
      </c>
      <c r="B1677" s="1" t="s">
        <v>1676</v>
      </c>
      <c r="C1677" s="1" t="s">
        <v>5785</v>
      </c>
      <c r="D1677" s="21" t="b" cm="1">
        <f t="array" ref="D1677">IF(OR(ISNUMBER(SEARCH({" COMEDY "," fun "," laugh ","hilarious"}," "&amp;B1677:C1677&amp;" "))),"Comedy",IF(OR(ISNUMBER(SEARCH({" sad "," thriller "," crime"," murder "," dark "," revenge "}," "&amp;B1677:C1677&amp;" "))),"thriller",IF(OR(ISNUMBER(SEARCH({" strange "," evil "," horror "," dark "," strange"}," "&amp;B1677:C1677&amp;" "))),"horror",IF(OR(ISNUMBER(SEARCH({" food "," kitchen "," yummy "," gourmet "," dining","bbq"}," "&amp;B1677:C1677&amp;" "))),"food"))))</f>
        <v>0</v>
      </c>
      <c r="E1677" s="3">
        <v>1000</v>
      </c>
      <c r="F1677" s="4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208"/>
        <v>137</v>
      </c>
      <c r="Q1677">
        <f t="shared" si="209"/>
        <v>40.42</v>
      </c>
      <c r="R1677" t="s">
        <v>8323</v>
      </c>
      <c r="S1677" t="s">
        <v>8344</v>
      </c>
      <c r="T1677" s="13">
        <f t="shared" si="210"/>
        <v>40802.733101851853</v>
      </c>
      <c r="U1677" s="13">
        <f t="shared" si="211"/>
        <v>40832.918749999997</v>
      </c>
      <c r="V1677">
        <f t="shared" si="212"/>
        <v>2011</v>
      </c>
      <c r="W1677" t="str">
        <f t="shared" si="213"/>
        <v>pop</v>
      </c>
      <c r="X1677" t="str">
        <f t="shared" si="214"/>
        <v>ExceededGoal</v>
      </c>
      <c r="Y1677" s="12" t="b">
        <f t="shared" si="215"/>
        <v>0</v>
      </c>
    </row>
    <row r="1678" spans="1:25" ht="28.8" hidden="1">
      <c r="A1678">
        <v>1676</v>
      </c>
      <c r="B1678" s="1" t="s">
        <v>1677</v>
      </c>
      <c r="C1678" s="1" t="s">
        <v>5786</v>
      </c>
      <c r="D1678" s="21" t="b" cm="1">
        <f t="array" ref="D1678">IF(OR(ISNUMBER(SEARCH({" COMEDY "," fun "," laugh ","hilarious"}," "&amp;B1678:C1678&amp;" "))),"Comedy",IF(OR(ISNUMBER(SEARCH({" sad "," thriller "," crime"," murder "," dark "," revenge "}," "&amp;B1678:C1678&amp;" "))),"thriller",IF(OR(ISNUMBER(SEARCH({" strange "," evil "," horror "," dark "," strange"}," "&amp;B1678:C1678&amp;" "))),"horror",IF(OR(ISNUMBER(SEARCH({" food "," kitchen "," yummy "," gourmet "," dining","bbq"}," "&amp;B1678:C1678&amp;" "))),"food"))))</f>
        <v>0</v>
      </c>
      <c r="E1678" s="3">
        <v>3000</v>
      </c>
      <c r="F1678" s="4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208"/>
        <v>115</v>
      </c>
      <c r="Q1678">
        <f t="shared" si="209"/>
        <v>82.38</v>
      </c>
      <c r="R1678" t="s">
        <v>8323</v>
      </c>
      <c r="S1678" t="s">
        <v>8344</v>
      </c>
      <c r="T1678" s="13">
        <f t="shared" si="210"/>
        <v>40973.72623842593</v>
      </c>
      <c r="U1678" s="13">
        <f t="shared" si="211"/>
        <v>41020.165972222225</v>
      </c>
      <c r="V1678">
        <f t="shared" si="212"/>
        <v>2012</v>
      </c>
      <c r="W1678" t="str">
        <f t="shared" si="213"/>
        <v>pop</v>
      </c>
      <c r="X1678" t="str">
        <f t="shared" si="214"/>
        <v>ExceededGoal</v>
      </c>
      <c r="Y1678" s="12" t="b">
        <f t="shared" si="215"/>
        <v>0</v>
      </c>
    </row>
    <row r="1679" spans="1:25" ht="43.2" hidden="1">
      <c r="A1679">
        <v>1677</v>
      </c>
      <c r="B1679" s="1" t="s">
        <v>1678</v>
      </c>
      <c r="C1679" s="1" t="s">
        <v>5787</v>
      </c>
      <c r="D1679" s="21" t="b" cm="1">
        <f t="array" ref="D1679">IF(OR(ISNUMBER(SEARCH({" COMEDY "," fun "," laugh ","hilarious"}," "&amp;B1679:C1679&amp;" "))),"Comedy",IF(OR(ISNUMBER(SEARCH({" sad "," thriller "," crime"," murder "," dark "," revenge "}," "&amp;B1679:C1679&amp;" "))),"thriller",IF(OR(ISNUMBER(SEARCH({" strange "," evil "," horror "," dark "," strange"}," "&amp;B1679:C1679&amp;" "))),"horror",IF(OR(ISNUMBER(SEARCH({" food "," kitchen "," yummy "," gourmet "," dining","bbq"}," "&amp;B1679:C1679&amp;" "))),"food"))))</f>
        <v>0</v>
      </c>
      <c r="E1679" s="3">
        <v>6000</v>
      </c>
      <c r="F1679" s="4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208"/>
        <v>112</v>
      </c>
      <c r="Q1679">
        <f t="shared" si="209"/>
        <v>159.52000000000001</v>
      </c>
      <c r="R1679" t="s">
        <v>8323</v>
      </c>
      <c r="S1679" t="s">
        <v>8344</v>
      </c>
      <c r="T1679" s="13">
        <f t="shared" si="210"/>
        <v>42416.407129629632</v>
      </c>
      <c r="U1679" s="13">
        <f t="shared" si="211"/>
        <v>42476.249305555553</v>
      </c>
      <c r="V1679">
        <f t="shared" si="212"/>
        <v>2016</v>
      </c>
      <c r="W1679" t="str">
        <f t="shared" si="213"/>
        <v>pop</v>
      </c>
      <c r="X1679" t="str">
        <f t="shared" si="214"/>
        <v>ExceededGoal</v>
      </c>
      <c r="Y1679" s="12" t="b">
        <f t="shared" si="215"/>
        <v>0</v>
      </c>
    </row>
    <row r="1680" spans="1:25" ht="43.2" hidden="1">
      <c r="A1680">
        <v>1678</v>
      </c>
      <c r="B1680" s="1" t="s">
        <v>1679</v>
      </c>
      <c r="C1680" s="1" t="s">
        <v>5788</v>
      </c>
      <c r="D1680" s="21" t="b" cm="1">
        <f t="array" ref="D1680">IF(OR(ISNUMBER(SEARCH({" COMEDY "," fun "," laugh ","hilarious"}," "&amp;B1680:C1680&amp;" "))),"Comedy",IF(OR(ISNUMBER(SEARCH({" sad "," thriller "," crime"," murder "," dark "," revenge "}," "&amp;B1680:C1680&amp;" "))),"thriller",IF(OR(ISNUMBER(SEARCH({" strange "," evil "," horror "," dark "," strange"}," "&amp;B1680:C1680&amp;" "))),"horror",IF(OR(ISNUMBER(SEARCH({" food "," kitchen "," yummy "," gourmet "," dining","bbq"}," "&amp;B1680:C1680&amp;" "))),"food"))))</f>
        <v>0</v>
      </c>
      <c r="E1680" s="3">
        <v>1500</v>
      </c>
      <c r="F1680" s="4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208"/>
        <v>118</v>
      </c>
      <c r="Q1680">
        <f t="shared" si="209"/>
        <v>36.24</v>
      </c>
      <c r="R1680" t="s">
        <v>8323</v>
      </c>
      <c r="S1680" t="s">
        <v>8344</v>
      </c>
      <c r="T1680" s="13">
        <f t="shared" si="210"/>
        <v>41662.854988425926</v>
      </c>
      <c r="U1680" s="13">
        <f t="shared" si="211"/>
        <v>41676.854988425926</v>
      </c>
      <c r="V1680">
        <f t="shared" si="212"/>
        <v>2014</v>
      </c>
      <c r="W1680" t="str">
        <f t="shared" si="213"/>
        <v>pop</v>
      </c>
      <c r="X1680" t="str">
        <f t="shared" si="214"/>
        <v>ExceededGoal</v>
      </c>
      <c r="Y1680" s="12" t="b">
        <f t="shared" si="215"/>
        <v>0</v>
      </c>
    </row>
    <row r="1681" spans="1:25" ht="57.6" hidden="1">
      <c r="A1681">
        <v>1679</v>
      </c>
      <c r="B1681" s="1" t="s">
        <v>1680</v>
      </c>
      <c r="C1681" s="1" t="s">
        <v>5789</v>
      </c>
      <c r="D1681" s="21" t="b" cm="1">
        <f t="array" ref="D1681">IF(OR(ISNUMBER(SEARCH({" COMEDY "," fun "," laugh ","hilarious"}," "&amp;B1681:C1681&amp;" "))),"Comedy",IF(OR(ISNUMBER(SEARCH({" sad "," thriller "," crime"," murder "," dark "," revenge "}," "&amp;B1681:C1681&amp;" "))),"thriller",IF(OR(ISNUMBER(SEARCH({" strange "," evil "," horror "," dark "," strange"}," "&amp;B1681:C1681&amp;" "))),"horror",IF(OR(ISNUMBER(SEARCH({" food "," kitchen "," yummy "," gourmet "," dining","bbq"}," "&amp;B1681:C1681&amp;" "))),"food"))))</f>
        <v>0</v>
      </c>
      <c r="E1681" s="3">
        <v>2000</v>
      </c>
      <c r="F1681" s="4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208"/>
        <v>175</v>
      </c>
      <c r="Q1681">
        <f t="shared" si="209"/>
        <v>62.5</v>
      </c>
      <c r="R1681" t="s">
        <v>8323</v>
      </c>
      <c r="S1681" t="s">
        <v>8344</v>
      </c>
      <c r="T1681" s="13">
        <f t="shared" si="210"/>
        <v>40723.068807870368</v>
      </c>
      <c r="U1681" s="13">
        <f t="shared" si="211"/>
        <v>40746.068807870368</v>
      </c>
      <c r="V1681">
        <f t="shared" si="212"/>
        <v>2011</v>
      </c>
      <c r="W1681" t="str">
        <f t="shared" si="213"/>
        <v>pop</v>
      </c>
      <c r="X1681" t="str">
        <f t="shared" si="214"/>
        <v>ExceededGoal</v>
      </c>
      <c r="Y1681" s="12" t="b">
        <f t="shared" si="215"/>
        <v>0</v>
      </c>
    </row>
    <row r="1682" spans="1:25" ht="28.8" hidden="1">
      <c r="A1682">
        <v>1680</v>
      </c>
      <c r="B1682" s="1" t="s">
        <v>1681</v>
      </c>
      <c r="C1682" s="1" t="s">
        <v>5790</v>
      </c>
      <c r="D1682" s="21" t="b" cm="1">
        <f t="array" ref="D1682">IF(OR(ISNUMBER(SEARCH({" COMEDY "," fun "," laugh ","hilarious"}," "&amp;B1682:C1682&amp;" "))),"Comedy",IF(OR(ISNUMBER(SEARCH({" sad "," thriller "," crime"," murder "," dark "," revenge "}," "&amp;B1682:C1682&amp;" "))),"thriller",IF(OR(ISNUMBER(SEARCH({" strange "," evil "," horror "," dark "," strange"}," "&amp;B1682:C1682&amp;" "))),"horror",IF(OR(ISNUMBER(SEARCH({" food "," kitchen "," yummy "," gourmet "," dining","bbq"}," "&amp;B1682:C1682&amp;" "))),"food"))))</f>
        <v>0</v>
      </c>
      <c r="E1682" s="3">
        <v>1000</v>
      </c>
      <c r="F1682" s="4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208"/>
        <v>118</v>
      </c>
      <c r="Q1682">
        <f t="shared" si="209"/>
        <v>47</v>
      </c>
      <c r="R1682" t="s">
        <v>8323</v>
      </c>
      <c r="S1682" t="s">
        <v>8344</v>
      </c>
      <c r="T1682" s="13">
        <f t="shared" si="210"/>
        <v>41802.757719907408</v>
      </c>
      <c r="U1682" s="13">
        <f t="shared" si="211"/>
        <v>41832.757719907408</v>
      </c>
      <c r="V1682">
        <f t="shared" si="212"/>
        <v>2014</v>
      </c>
      <c r="W1682" t="str">
        <f t="shared" si="213"/>
        <v>pop</v>
      </c>
      <c r="X1682" t="str">
        <f t="shared" si="214"/>
        <v>ExceededGoal</v>
      </c>
      <c r="Y1682" s="12" t="b">
        <f t="shared" si="215"/>
        <v>0</v>
      </c>
    </row>
    <row r="1683" spans="1:25" ht="43.2" hidden="1">
      <c r="A1683">
        <v>1681</v>
      </c>
      <c r="B1683" s="1" t="s">
        <v>1682</v>
      </c>
      <c r="C1683" s="1" t="s">
        <v>5791</v>
      </c>
      <c r="D1683" s="21" t="b" cm="1">
        <f t="array" ref="D1683">IF(OR(ISNUMBER(SEARCH({" COMEDY "," fun "," laugh ","hilarious"}," "&amp;B1683:C1683&amp;" "))),"Comedy",IF(OR(ISNUMBER(SEARCH({" sad "," thriller "," crime"," murder "," dark "," revenge "}," "&amp;B1683:C1683&amp;" "))),"thriller",IF(OR(ISNUMBER(SEARCH({" strange "," evil "," horror "," dark "," strange"}," "&amp;B1683:C1683&amp;" "))),"horror",IF(OR(ISNUMBER(SEARCH({" food "," kitchen "," yummy "," gourmet "," dining","bbq"}," "&amp;B1683:C1683&amp;" "))),"food"))))</f>
        <v>0</v>
      </c>
      <c r="E1683" s="3">
        <v>65000</v>
      </c>
      <c r="F1683" s="4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208"/>
        <v>101</v>
      </c>
      <c r="Q1683">
        <f t="shared" si="209"/>
        <v>74.58</v>
      </c>
      <c r="R1683" t="s">
        <v>8323</v>
      </c>
      <c r="S1683" t="s">
        <v>8345</v>
      </c>
      <c r="T1683" s="13">
        <f t="shared" si="210"/>
        <v>42774.121342592596</v>
      </c>
      <c r="U1683" s="13">
        <f t="shared" si="211"/>
        <v>42823.083333333328</v>
      </c>
      <c r="V1683">
        <f t="shared" si="212"/>
        <v>2017</v>
      </c>
      <c r="W1683" t="str">
        <f t="shared" si="213"/>
        <v>faith</v>
      </c>
      <c r="X1683" t="str">
        <f t="shared" si="214"/>
        <v>ExceededGoal</v>
      </c>
      <c r="Y1683" s="12" t="b">
        <f t="shared" si="215"/>
        <v>0</v>
      </c>
    </row>
    <row r="1684" spans="1:25" ht="43.2" hidden="1">
      <c r="A1684">
        <v>1682</v>
      </c>
      <c r="B1684" s="1" t="s">
        <v>1683</v>
      </c>
      <c r="C1684" s="1" t="s">
        <v>5792</v>
      </c>
      <c r="D1684" s="21" t="b" cm="1">
        <f t="array" ref="D1684">IF(OR(ISNUMBER(SEARCH({" COMEDY "," fun "," laugh ","hilarious"}," "&amp;B1684:C1684&amp;" "))),"Comedy",IF(OR(ISNUMBER(SEARCH({" sad "," thriller "," crime"," murder "," dark "," revenge "}," "&amp;B1684:C1684&amp;" "))),"thriller",IF(OR(ISNUMBER(SEARCH({" strange "," evil "," horror "," dark "," strange"}," "&amp;B1684:C1684&amp;" "))),"horror",IF(OR(ISNUMBER(SEARCH({" food "," kitchen "," yummy "," gourmet "," dining","bbq"}," "&amp;B1684:C1684&amp;" "))),"food"))))</f>
        <v>0</v>
      </c>
      <c r="E1684" s="3">
        <v>6000</v>
      </c>
      <c r="F1684" s="4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208"/>
        <v>0</v>
      </c>
      <c r="Q1684">
        <f t="shared" si="209"/>
        <v>0</v>
      </c>
      <c r="R1684" t="s">
        <v>8323</v>
      </c>
      <c r="S1684" t="s">
        <v>8345</v>
      </c>
      <c r="T1684" s="13">
        <f t="shared" si="210"/>
        <v>42779.21365740741</v>
      </c>
      <c r="U1684" s="13">
        <f t="shared" si="211"/>
        <v>42839.171990740739</v>
      </c>
      <c r="V1684">
        <f t="shared" si="212"/>
        <v>2017</v>
      </c>
      <c r="W1684" t="str">
        <f t="shared" si="213"/>
        <v>faith</v>
      </c>
      <c r="X1684" t="str">
        <f t="shared" si="214"/>
        <v>UnderFunded</v>
      </c>
      <c r="Y1684" s="12" t="b">
        <f t="shared" si="215"/>
        <v>0</v>
      </c>
    </row>
    <row r="1685" spans="1:25" ht="43.2" hidden="1">
      <c r="A1685">
        <v>1683</v>
      </c>
      <c r="B1685" s="1" t="s">
        <v>1684</v>
      </c>
      <c r="C1685" s="1" t="s">
        <v>5793</v>
      </c>
      <c r="D1685" s="21" t="b" cm="1">
        <f t="array" ref="D1685">IF(OR(ISNUMBER(SEARCH({" COMEDY "," fun "," laugh ","hilarious"}," "&amp;B1685:C1685&amp;" "))),"Comedy",IF(OR(ISNUMBER(SEARCH({" sad "," thriller "," crime"," murder "," dark "," revenge "}," "&amp;B1685:C1685&amp;" "))),"thriller",IF(OR(ISNUMBER(SEARCH({" strange "," evil "," horror "," dark "," strange"}," "&amp;B1685:C1685&amp;" "))),"horror",IF(OR(ISNUMBER(SEARCH({" food "," kitchen "," yummy "," gourmet "," dining","bbq"}," "&amp;B1685:C1685&amp;" "))),"food"))))</f>
        <v>0</v>
      </c>
      <c r="E1685" s="3">
        <v>3500</v>
      </c>
      <c r="F1685" s="4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208"/>
        <v>22</v>
      </c>
      <c r="Q1685">
        <f t="shared" si="209"/>
        <v>76</v>
      </c>
      <c r="R1685" t="s">
        <v>8323</v>
      </c>
      <c r="S1685" t="s">
        <v>8345</v>
      </c>
      <c r="T1685" s="13">
        <f t="shared" si="210"/>
        <v>42808.781689814816</v>
      </c>
      <c r="U1685" s="13">
        <f t="shared" si="211"/>
        <v>42832.781689814816</v>
      </c>
      <c r="V1685">
        <f t="shared" si="212"/>
        <v>2017</v>
      </c>
      <c r="W1685" t="str">
        <f t="shared" si="213"/>
        <v>faith</v>
      </c>
      <c r="X1685" t="str">
        <f t="shared" si="214"/>
        <v>UnderFunded</v>
      </c>
      <c r="Y1685" s="12" t="b">
        <f t="shared" si="215"/>
        <v>0</v>
      </c>
    </row>
    <row r="1686" spans="1:25" ht="28.8" hidden="1">
      <c r="A1686">
        <v>1684</v>
      </c>
      <c r="B1686" s="1" t="s">
        <v>1685</v>
      </c>
      <c r="C1686" s="1" t="s">
        <v>5794</v>
      </c>
      <c r="D1686" s="21" t="b" cm="1">
        <f t="array" ref="D1686">IF(OR(ISNUMBER(SEARCH({" COMEDY "," fun "," laugh ","hilarious"}," "&amp;B1686:C1686&amp;" "))),"Comedy",IF(OR(ISNUMBER(SEARCH({" sad "," thriller "," crime"," murder "," dark "," revenge "}," "&amp;B1686:C1686&amp;" "))),"thriller",IF(OR(ISNUMBER(SEARCH({" strange "," evil "," horror "," dark "," strange"}," "&amp;B1686:C1686&amp;" "))),"horror",IF(OR(ISNUMBER(SEARCH({" food "," kitchen "," yummy "," gourmet "," dining","bbq"}," "&amp;B1686:C1686&amp;" "))),"food"))))</f>
        <v>0</v>
      </c>
      <c r="E1686" s="3">
        <v>8000</v>
      </c>
      <c r="F1686" s="4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208"/>
        <v>109</v>
      </c>
      <c r="Q1686">
        <f t="shared" si="209"/>
        <v>86.44</v>
      </c>
      <c r="R1686" t="s">
        <v>8323</v>
      </c>
      <c r="S1686" t="s">
        <v>8345</v>
      </c>
      <c r="T1686" s="13">
        <f t="shared" si="210"/>
        <v>42783.815289351856</v>
      </c>
      <c r="U1686" s="13">
        <f t="shared" si="211"/>
        <v>42811.773622685185</v>
      </c>
      <c r="V1686">
        <f t="shared" si="212"/>
        <v>2017</v>
      </c>
      <c r="W1686" t="str">
        <f t="shared" si="213"/>
        <v>faith</v>
      </c>
      <c r="X1686" t="str">
        <f t="shared" si="214"/>
        <v>ExceededGoal</v>
      </c>
      <c r="Y1686" s="12" t="b">
        <f t="shared" si="215"/>
        <v>0</v>
      </c>
    </row>
    <row r="1687" spans="1:25" ht="43.2" hidden="1">
      <c r="A1687">
        <v>1685</v>
      </c>
      <c r="B1687" s="1" t="s">
        <v>1686</v>
      </c>
      <c r="C1687" s="1" t="s">
        <v>5795</v>
      </c>
      <c r="D1687" s="21" t="b" cm="1">
        <f t="array" ref="D1687">IF(OR(ISNUMBER(SEARCH({" COMEDY "," fun "," laugh ","hilarious"}," "&amp;B1687:C1687&amp;" "))),"Comedy",IF(OR(ISNUMBER(SEARCH({" sad "," thriller "," crime"," murder "," dark "," revenge "}," "&amp;B1687:C1687&amp;" "))),"thriller",IF(OR(ISNUMBER(SEARCH({" strange "," evil "," horror "," dark "," strange"}," "&amp;B1687:C1687&amp;" "))),"horror",IF(OR(ISNUMBER(SEARCH({" food "," kitchen "," yummy "," gourmet "," dining","bbq"}," "&amp;B1687:C1687&amp;" "))),"food"))))</f>
        <v>0</v>
      </c>
      <c r="E1687" s="3">
        <v>350</v>
      </c>
      <c r="F1687" s="4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208"/>
        <v>103</v>
      </c>
      <c r="Q1687">
        <f t="shared" si="209"/>
        <v>24</v>
      </c>
      <c r="R1687" t="s">
        <v>8323</v>
      </c>
      <c r="S1687" t="s">
        <v>8345</v>
      </c>
      <c r="T1687" s="13">
        <f t="shared" si="210"/>
        <v>42788.2502662037</v>
      </c>
      <c r="U1687" s="13">
        <f t="shared" si="211"/>
        <v>42818.208599537036</v>
      </c>
      <c r="V1687">
        <f t="shared" si="212"/>
        <v>2017</v>
      </c>
      <c r="W1687" t="str">
        <f t="shared" si="213"/>
        <v>faith</v>
      </c>
      <c r="X1687" t="str">
        <f t="shared" si="214"/>
        <v>ExceededGoal</v>
      </c>
      <c r="Y1687" s="12" t="b">
        <f t="shared" si="215"/>
        <v>0</v>
      </c>
    </row>
    <row r="1688" spans="1:25" ht="43.2" hidden="1">
      <c r="A1688">
        <v>1686</v>
      </c>
      <c r="B1688" s="1" t="s">
        <v>1687</v>
      </c>
      <c r="C1688" s="1" t="s">
        <v>5796</v>
      </c>
      <c r="D1688" s="21" t="b" cm="1">
        <f t="array" ref="D1688">IF(OR(ISNUMBER(SEARCH({" COMEDY "," fun "," laugh ","hilarious"}," "&amp;B1688:C1688&amp;" "))),"Comedy",IF(OR(ISNUMBER(SEARCH({" sad "," thriller "," crime"," murder "," dark "," revenge "}," "&amp;B1688:C1688&amp;" "))),"thriller",IF(OR(ISNUMBER(SEARCH({" strange "," evil "," horror "," dark "," strange"}," "&amp;B1688:C1688&amp;" "))),"horror",IF(OR(ISNUMBER(SEARCH({" food "," kitchen "," yummy "," gourmet "," dining","bbq"}," "&amp;B1688:C1688&amp;" "))),"food"))))</f>
        <v>0</v>
      </c>
      <c r="E1688" s="3">
        <v>5000</v>
      </c>
      <c r="F1688" s="4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208"/>
        <v>0</v>
      </c>
      <c r="Q1688">
        <f t="shared" si="209"/>
        <v>18</v>
      </c>
      <c r="R1688" t="s">
        <v>8323</v>
      </c>
      <c r="S1688" t="s">
        <v>8345</v>
      </c>
      <c r="T1688" s="13">
        <f t="shared" si="210"/>
        <v>42792.843969907408</v>
      </c>
      <c r="U1688" s="13">
        <f t="shared" si="211"/>
        <v>42852.802303240736</v>
      </c>
      <c r="V1688">
        <f t="shared" si="212"/>
        <v>2017</v>
      </c>
      <c r="W1688" t="str">
        <f t="shared" si="213"/>
        <v>faith</v>
      </c>
      <c r="X1688" t="str">
        <f t="shared" si="214"/>
        <v>UnderFunded</v>
      </c>
      <c r="Y1688" s="12" t="b">
        <f t="shared" si="215"/>
        <v>0</v>
      </c>
    </row>
    <row r="1689" spans="1:25" ht="43.2" hidden="1">
      <c r="A1689">
        <v>1687</v>
      </c>
      <c r="B1689" s="1" t="s">
        <v>1688</v>
      </c>
      <c r="C1689" s="1" t="s">
        <v>5797</v>
      </c>
      <c r="D1689" s="21" t="b" cm="1">
        <f t="array" ref="D1689">IF(OR(ISNUMBER(SEARCH({" COMEDY "," fun "," laugh ","hilarious"}," "&amp;B1689:C1689&amp;" "))),"Comedy",IF(OR(ISNUMBER(SEARCH({" sad "," thriller "," crime"," murder "," dark "," revenge "}," "&amp;B1689:C1689&amp;" "))),"thriller",IF(OR(ISNUMBER(SEARCH({" strange "," evil "," horror "," dark "," strange"}," "&amp;B1689:C1689&amp;" "))),"horror",IF(OR(ISNUMBER(SEARCH({" food "," kitchen "," yummy "," gourmet "," dining","bbq"}," "&amp;B1689:C1689&amp;" "))),"food"))))</f>
        <v>0</v>
      </c>
      <c r="E1689" s="3">
        <v>10000</v>
      </c>
      <c r="F1689" s="4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208"/>
        <v>31</v>
      </c>
      <c r="Q1689">
        <f t="shared" si="209"/>
        <v>80.13</v>
      </c>
      <c r="R1689" t="s">
        <v>8323</v>
      </c>
      <c r="S1689" t="s">
        <v>8345</v>
      </c>
      <c r="T1689" s="13">
        <f t="shared" si="210"/>
        <v>42802.046817129631</v>
      </c>
      <c r="U1689" s="13">
        <f t="shared" si="211"/>
        <v>42835.84375</v>
      </c>
      <c r="V1689">
        <f t="shared" si="212"/>
        <v>2017</v>
      </c>
      <c r="W1689" t="str">
        <f t="shared" si="213"/>
        <v>faith</v>
      </c>
      <c r="X1689" t="str">
        <f t="shared" si="214"/>
        <v>UnderFunded</v>
      </c>
      <c r="Y1689" s="12" t="b">
        <f t="shared" si="215"/>
        <v>0</v>
      </c>
    </row>
    <row r="1690" spans="1:25" ht="57.6" hidden="1">
      <c r="A1690">
        <v>1688</v>
      </c>
      <c r="B1690" s="1" t="s">
        <v>1689</v>
      </c>
      <c r="C1690" s="1" t="s">
        <v>5798</v>
      </c>
      <c r="D1690" s="21" t="b" cm="1">
        <f t="array" ref="D1690">IF(OR(ISNUMBER(SEARCH({" COMEDY "," fun "," laugh ","hilarious"}," "&amp;B1690:C1690&amp;" "))),"Comedy",IF(OR(ISNUMBER(SEARCH({" sad "," thriller "," crime"," murder "," dark "," revenge "}," "&amp;B1690:C1690&amp;" "))),"thriller",IF(OR(ISNUMBER(SEARCH({" strange "," evil "," horror "," dark "," strange"}," "&amp;B1690:C1690&amp;" "))),"horror",IF(OR(ISNUMBER(SEARCH({" food "," kitchen "," yummy "," gourmet "," dining","bbq"}," "&amp;B1690:C1690&amp;" "))),"food"))))</f>
        <v>0</v>
      </c>
      <c r="E1690" s="3">
        <v>4000</v>
      </c>
      <c r="F1690" s="4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208"/>
        <v>44</v>
      </c>
      <c r="Q1690">
        <f t="shared" si="209"/>
        <v>253.14</v>
      </c>
      <c r="R1690" t="s">
        <v>8323</v>
      </c>
      <c r="S1690" t="s">
        <v>8345</v>
      </c>
      <c r="T1690" s="13">
        <f t="shared" si="210"/>
        <v>42804.534652777773</v>
      </c>
      <c r="U1690" s="13">
        <f t="shared" si="211"/>
        <v>42834.492986111116</v>
      </c>
      <c r="V1690">
        <f t="shared" si="212"/>
        <v>2017</v>
      </c>
      <c r="W1690" t="str">
        <f t="shared" si="213"/>
        <v>faith</v>
      </c>
      <c r="X1690" t="str">
        <f t="shared" si="214"/>
        <v>UnderFunded</v>
      </c>
      <c r="Y1690" s="12" t="b">
        <f t="shared" si="215"/>
        <v>0</v>
      </c>
    </row>
    <row r="1691" spans="1:25" ht="28.8" hidden="1">
      <c r="A1691">
        <v>1689</v>
      </c>
      <c r="B1691" s="1" t="s">
        <v>1690</v>
      </c>
      <c r="C1691" s="1" t="s">
        <v>5799</v>
      </c>
      <c r="D1691" s="21" t="b" cm="1">
        <f t="array" ref="D1691">IF(OR(ISNUMBER(SEARCH({" COMEDY "," fun "," laugh ","hilarious"}," "&amp;B1691:C1691&amp;" "))),"Comedy",IF(OR(ISNUMBER(SEARCH({" sad "," thriller "," crime"," murder "," dark "," revenge "}," "&amp;B1691:C1691&amp;" "))),"thriller",IF(OR(ISNUMBER(SEARCH({" strange "," evil "," horror "," dark "," strange"}," "&amp;B1691:C1691&amp;" "))),"horror",IF(OR(ISNUMBER(SEARCH({" food "," kitchen "," yummy "," gourmet "," dining","bbq"}," "&amp;B1691:C1691&amp;" "))),"food"))))</f>
        <v>0</v>
      </c>
      <c r="E1691" s="3">
        <v>2400</v>
      </c>
      <c r="F1691" s="4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208"/>
        <v>100</v>
      </c>
      <c r="Q1691">
        <f t="shared" si="209"/>
        <v>171.43</v>
      </c>
      <c r="R1691" t="s">
        <v>8323</v>
      </c>
      <c r="S1691" t="s">
        <v>8345</v>
      </c>
      <c r="T1691" s="13">
        <f t="shared" si="210"/>
        <v>42780.942476851851</v>
      </c>
      <c r="U1691" s="13">
        <f t="shared" si="211"/>
        <v>42810.900810185187</v>
      </c>
      <c r="V1691">
        <f t="shared" si="212"/>
        <v>2017</v>
      </c>
      <c r="W1691" t="str">
        <f t="shared" si="213"/>
        <v>faith</v>
      </c>
      <c r="X1691" t="str">
        <f t="shared" si="214"/>
        <v>UnderFunded</v>
      </c>
      <c r="Y1691" s="12" t="b">
        <f t="shared" si="215"/>
        <v>0</v>
      </c>
    </row>
    <row r="1692" spans="1:25" ht="43.2" hidden="1">
      <c r="A1692">
        <v>1690</v>
      </c>
      <c r="B1692" s="1" t="s">
        <v>1691</v>
      </c>
      <c r="C1692" s="1" t="s">
        <v>5800</v>
      </c>
      <c r="D1692" s="21" t="b" cm="1">
        <f t="array" ref="D1692">IF(OR(ISNUMBER(SEARCH({" COMEDY "," fun "," laugh ","hilarious"}," "&amp;B1692:C1692&amp;" "))),"Comedy",IF(OR(ISNUMBER(SEARCH({" sad "," thriller "," crime"," murder "," dark "," revenge "}," "&amp;B1692:C1692&amp;" "))),"thriller",IF(OR(ISNUMBER(SEARCH({" strange "," evil "," horror "," dark "," strange"}," "&amp;B1692:C1692&amp;" "))),"horror",IF(OR(ISNUMBER(SEARCH({" food "," kitchen "," yummy "," gourmet "," dining","bbq"}," "&amp;B1692:C1692&amp;" "))),"food"))))</f>
        <v>0</v>
      </c>
      <c r="E1692" s="3">
        <v>2500</v>
      </c>
      <c r="F1692" s="4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208"/>
        <v>25</v>
      </c>
      <c r="Q1692">
        <f t="shared" si="209"/>
        <v>57.73</v>
      </c>
      <c r="R1692" t="s">
        <v>8323</v>
      </c>
      <c r="S1692" t="s">
        <v>8345</v>
      </c>
      <c r="T1692" s="13">
        <f t="shared" si="210"/>
        <v>42801.43104166667</v>
      </c>
      <c r="U1692" s="13">
        <f t="shared" si="211"/>
        <v>42831.389374999999</v>
      </c>
      <c r="V1692">
        <f t="shared" si="212"/>
        <v>2017</v>
      </c>
      <c r="W1692" t="str">
        <f t="shared" si="213"/>
        <v>faith</v>
      </c>
      <c r="X1692" t="str">
        <f t="shared" si="214"/>
        <v>UnderFunded</v>
      </c>
      <c r="Y1692" s="12" t="b">
        <f t="shared" si="215"/>
        <v>0</v>
      </c>
    </row>
    <row r="1693" spans="1:25" ht="43.2" hidden="1">
      <c r="A1693">
        <v>1691</v>
      </c>
      <c r="B1693" s="1" t="s">
        <v>1692</v>
      </c>
      <c r="C1693" s="1" t="s">
        <v>5801</v>
      </c>
      <c r="D1693" s="21" t="b" cm="1">
        <f t="array" ref="D1693">IF(OR(ISNUMBER(SEARCH({" COMEDY "," fun "," laugh ","hilarious"}," "&amp;B1693:C1693&amp;" "))),"Comedy",IF(OR(ISNUMBER(SEARCH({" sad "," thriller "," crime"," murder "," dark "," revenge "}," "&amp;B1693:C1693&amp;" "))),"thriller",IF(OR(ISNUMBER(SEARCH({" strange "," evil "," horror "," dark "," strange"}," "&amp;B1693:C1693&amp;" "))),"horror",IF(OR(ISNUMBER(SEARCH({" food "," kitchen "," yummy "," gourmet "," dining","bbq"}," "&amp;B1693:C1693&amp;" "))),"food"))))</f>
        <v>0</v>
      </c>
      <c r="E1693" s="3">
        <v>30000</v>
      </c>
      <c r="F1693" s="4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208"/>
        <v>33</v>
      </c>
      <c r="Q1693">
        <f t="shared" si="209"/>
        <v>264.26</v>
      </c>
      <c r="R1693" t="s">
        <v>8323</v>
      </c>
      <c r="S1693" t="s">
        <v>8345</v>
      </c>
      <c r="T1693" s="13">
        <f t="shared" si="210"/>
        <v>42795.701481481476</v>
      </c>
      <c r="U1693" s="13">
        <f t="shared" si="211"/>
        <v>42828.041666666672</v>
      </c>
      <c r="V1693">
        <f t="shared" si="212"/>
        <v>2017</v>
      </c>
      <c r="W1693" t="str">
        <f t="shared" si="213"/>
        <v>faith</v>
      </c>
      <c r="X1693" t="str">
        <f t="shared" si="214"/>
        <v>UnderFunded</v>
      </c>
      <c r="Y1693" s="12" t="b">
        <f t="shared" si="215"/>
        <v>0</v>
      </c>
    </row>
    <row r="1694" spans="1:25" ht="43.2" hidden="1">
      <c r="A1694">
        <v>1692</v>
      </c>
      <c r="B1694" s="1" t="s">
        <v>1693</v>
      </c>
      <c r="C1694" s="1" t="s">
        <v>5802</v>
      </c>
      <c r="D1694" s="21" t="b" cm="1">
        <f t="array" ref="D1694">IF(OR(ISNUMBER(SEARCH({" COMEDY "," fun "," laugh ","hilarious"}," "&amp;B1694:C1694&amp;" "))),"Comedy",IF(OR(ISNUMBER(SEARCH({" sad "," thriller "," crime"," murder "," dark "," revenge "}," "&amp;B1694:C1694&amp;" "))),"thriller",IF(OR(ISNUMBER(SEARCH({" strange "," evil "," horror "," dark "," strange"}," "&amp;B1694:C1694&amp;" "))),"horror",IF(OR(ISNUMBER(SEARCH({" food "," kitchen "," yummy "," gourmet "," dining","bbq"}," "&amp;B1694:C1694&amp;" "))),"food"))))</f>
        <v>0</v>
      </c>
      <c r="E1694" s="3">
        <v>5000</v>
      </c>
      <c r="F1694" s="4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208"/>
        <v>48</v>
      </c>
      <c r="Q1694">
        <f t="shared" si="209"/>
        <v>159.33000000000001</v>
      </c>
      <c r="R1694" t="s">
        <v>8323</v>
      </c>
      <c r="S1694" t="s">
        <v>8345</v>
      </c>
      <c r="T1694" s="13">
        <f t="shared" si="210"/>
        <v>42788.151238425926</v>
      </c>
      <c r="U1694" s="13">
        <f t="shared" si="211"/>
        <v>42820.999305555553</v>
      </c>
      <c r="V1694">
        <f t="shared" si="212"/>
        <v>2017</v>
      </c>
      <c r="W1694" t="str">
        <f t="shared" si="213"/>
        <v>faith</v>
      </c>
      <c r="X1694" t="str">
        <f t="shared" si="214"/>
        <v>UnderFunded</v>
      </c>
      <c r="Y1694" s="12" t="b">
        <f t="shared" si="215"/>
        <v>0</v>
      </c>
    </row>
    <row r="1695" spans="1:25" ht="43.2" hidden="1">
      <c r="A1695">
        <v>1693</v>
      </c>
      <c r="B1695" s="1" t="s">
        <v>1694</v>
      </c>
      <c r="C1695" s="1" t="s">
        <v>5803</v>
      </c>
      <c r="D1695" s="21" t="b" cm="1">
        <f t="array" ref="D1695">IF(OR(ISNUMBER(SEARCH({" COMEDY "," fun "," laugh ","hilarious"}," "&amp;B1695:C1695&amp;" "))),"Comedy",IF(OR(ISNUMBER(SEARCH({" sad "," thriller "," crime"," murder "," dark "," revenge "}," "&amp;B1695:C1695&amp;" "))),"thriller",IF(OR(ISNUMBER(SEARCH({" strange "," evil "," horror "," dark "," strange"}," "&amp;B1695:C1695&amp;" "))),"horror",IF(OR(ISNUMBER(SEARCH({" food "," kitchen "," yummy "," gourmet "," dining","bbq"}," "&amp;B1695:C1695&amp;" "))),"food"))))</f>
        <v>0</v>
      </c>
      <c r="E1695" s="3">
        <v>3000</v>
      </c>
      <c r="F1695" s="4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208"/>
        <v>9</v>
      </c>
      <c r="Q1695">
        <f t="shared" si="209"/>
        <v>35</v>
      </c>
      <c r="R1695" t="s">
        <v>8323</v>
      </c>
      <c r="S1695" t="s">
        <v>8345</v>
      </c>
      <c r="T1695" s="13">
        <f t="shared" si="210"/>
        <v>42803.920277777783</v>
      </c>
      <c r="U1695" s="13">
        <f t="shared" si="211"/>
        <v>42834.833333333328</v>
      </c>
      <c r="V1695">
        <f t="shared" si="212"/>
        <v>2017</v>
      </c>
      <c r="W1695" t="str">
        <f t="shared" si="213"/>
        <v>faith</v>
      </c>
      <c r="X1695" t="str">
        <f t="shared" si="214"/>
        <v>UnderFunded</v>
      </c>
      <c r="Y1695" s="12" t="b">
        <f t="shared" si="215"/>
        <v>0</v>
      </c>
    </row>
    <row r="1696" spans="1:25" ht="43.2" hidden="1">
      <c r="A1696">
        <v>1694</v>
      </c>
      <c r="B1696" s="1" t="s">
        <v>1695</v>
      </c>
      <c r="C1696" s="1" t="s">
        <v>5804</v>
      </c>
      <c r="D1696" s="21" t="b" cm="1">
        <f t="array" ref="D1696">IF(OR(ISNUMBER(SEARCH({" COMEDY "," fun "," laugh ","hilarious"}," "&amp;B1696:C1696&amp;" "))),"Comedy",IF(OR(ISNUMBER(SEARCH({" sad "," thriller "," crime"," murder "," dark "," revenge "}," "&amp;B1696:C1696&amp;" "))),"thriller",IF(OR(ISNUMBER(SEARCH({" strange "," evil "," horror "," dark "," strange"}," "&amp;B1696:C1696&amp;" "))),"horror",IF(OR(ISNUMBER(SEARCH({" food "," kitchen "," yummy "," gourmet "," dining","bbq"}," "&amp;B1696:C1696&amp;" "))),"food"))))</f>
        <v>0</v>
      </c>
      <c r="E1696" s="3">
        <v>10000</v>
      </c>
      <c r="F1696" s="4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208"/>
        <v>0</v>
      </c>
      <c r="Q1696">
        <f t="shared" si="209"/>
        <v>5</v>
      </c>
      <c r="R1696" t="s">
        <v>8323</v>
      </c>
      <c r="S1696" t="s">
        <v>8345</v>
      </c>
      <c r="T1696" s="13">
        <f t="shared" si="210"/>
        <v>42791.669837962967</v>
      </c>
      <c r="U1696" s="13">
        <f t="shared" si="211"/>
        <v>42821.191666666666</v>
      </c>
      <c r="V1696">
        <f t="shared" si="212"/>
        <v>2017</v>
      </c>
      <c r="W1696" t="str">
        <f t="shared" si="213"/>
        <v>faith</v>
      </c>
      <c r="X1696" t="str">
        <f t="shared" si="214"/>
        <v>UnderFunded</v>
      </c>
      <c r="Y1696" s="12" t="b">
        <f t="shared" si="215"/>
        <v>0</v>
      </c>
    </row>
    <row r="1697" spans="1:25" ht="57.6" hidden="1">
      <c r="A1697">
        <v>1695</v>
      </c>
      <c r="B1697" s="1" t="s">
        <v>1696</v>
      </c>
      <c r="C1697" s="1" t="s">
        <v>5805</v>
      </c>
      <c r="D1697" s="21" t="b" cm="1">
        <f t="array" ref="D1697">IF(OR(ISNUMBER(SEARCH({" COMEDY "," fun "," laugh ","hilarious"}," "&amp;B1697:C1697&amp;" "))),"Comedy",IF(OR(ISNUMBER(SEARCH({" sad "," thriller "," crime"," murder "," dark "," revenge "}," "&amp;B1697:C1697&amp;" "))),"thriller",IF(OR(ISNUMBER(SEARCH({" strange "," evil "," horror "," dark "," strange"}," "&amp;B1697:C1697&amp;" "))),"horror",IF(OR(ISNUMBER(SEARCH({" food "," kitchen "," yummy "," gourmet "," dining","bbq"}," "&amp;B1697:C1697&amp;" "))),"food"))))</f>
        <v>0</v>
      </c>
      <c r="E1697" s="3">
        <v>12000</v>
      </c>
      <c r="F1697" s="4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208"/>
        <v>12</v>
      </c>
      <c r="Q1697">
        <f t="shared" si="209"/>
        <v>61.09</v>
      </c>
      <c r="R1697" t="s">
        <v>8323</v>
      </c>
      <c r="S1697" t="s">
        <v>8345</v>
      </c>
      <c r="T1697" s="13">
        <f t="shared" si="210"/>
        <v>42801.031412037039</v>
      </c>
      <c r="U1697" s="13">
        <f t="shared" si="211"/>
        <v>42835.041666666672</v>
      </c>
      <c r="V1697">
        <f t="shared" si="212"/>
        <v>2017</v>
      </c>
      <c r="W1697" t="str">
        <f t="shared" si="213"/>
        <v>faith</v>
      </c>
      <c r="X1697" t="str">
        <f t="shared" si="214"/>
        <v>UnderFunded</v>
      </c>
      <c r="Y1697" s="12" t="b">
        <f t="shared" si="215"/>
        <v>0</v>
      </c>
    </row>
    <row r="1698" spans="1:25" ht="43.2" hidden="1">
      <c r="A1698">
        <v>1696</v>
      </c>
      <c r="B1698" s="1" t="s">
        <v>1697</v>
      </c>
      <c r="C1698" s="1" t="s">
        <v>5806</v>
      </c>
      <c r="D1698" s="21" t="b" cm="1">
        <f t="array" ref="D1698">IF(OR(ISNUMBER(SEARCH({" COMEDY "," fun "," laugh ","hilarious"}," "&amp;B1698:C1698&amp;" "))),"Comedy",IF(OR(ISNUMBER(SEARCH({" sad "," thriller "," crime"," murder "," dark "," revenge "}," "&amp;B1698:C1698&amp;" "))),"thriller",IF(OR(ISNUMBER(SEARCH({" strange "," evil "," horror "," dark "," strange"}," "&amp;B1698:C1698&amp;" "))),"horror",IF(OR(ISNUMBER(SEARCH({" food "," kitchen "," yummy "," gourmet "," dining","bbq"}," "&amp;B1698:C1698&amp;" "))),"food"))))</f>
        <v>0</v>
      </c>
      <c r="E1698" s="3">
        <v>300000</v>
      </c>
      <c r="F1698" s="4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208"/>
        <v>0</v>
      </c>
      <c r="Q1698">
        <f t="shared" si="209"/>
        <v>0</v>
      </c>
      <c r="R1698" t="s">
        <v>8323</v>
      </c>
      <c r="S1698" t="s">
        <v>8345</v>
      </c>
      <c r="T1698" s="13">
        <f t="shared" si="210"/>
        <v>42796.069571759261</v>
      </c>
      <c r="U1698" s="13">
        <f t="shared" si="211"/>
        <v>42826.027905092589</v>
      </c>
      <c r="V1698">
        <f t="shared" si="212"/>
        <v>2017</v>
      </c>
      <c r="W1698" t="str">
        <f t="shared" si="213"/>
        <v>faith</v>
      </c>
      <c r="X1698" t="str">
        <f t="shared" si="214"/>
        <v>UnderFunded</v>
      </c>
      <c r="Y1698" s="12" t="b">
        <f t="shared" si="215"/>
        <v>0</v>
      </c>
    </row>
    <row r="1699" spans="1:25" ht="43.2" hidden="1">
      <c r="A1699">
        <v>1697</v>
      </c>
      <c r="B1699" s="1" t="s">
        <v>1698</v>
      </c>
      <c r="C1699" s="1" t="s">
        <v>5807</v>
      </c>
      <c r="D1699" s="21" t="b" cm="1">
        <f t="array" ref="D1699">IF(OR(ISNUMBER(SEARCH({" COMEDY "," fun "," laugh ","hilarious"}," "&amp;B1699:C1699&amp;" "))),"Comedy",IF(OR(ISNUMBER(SEARCH({" sad "," thriller "," crime"," murder "," dark "," revenge "}," "&amp;B1699:C1699&amp;" "))),"thriller",IF(OR(ISNUMBER(SEARCH({" strange "," evil "," horror "," dark "," strange"}," "&amp;B1699:C1699&amp;" "))),"horror",IF(OR(ISNUMBER(SEARCH({" food "," kitchen "," yummy "," gourmet "," dining","bbq"}," "&amp;B1699:C1699&amp;" "))),"food"))))</f>
        <v>0</v>
      </c>
      <c r="E1699" s="3">
        <v>12500</v>
      </c>
      <c r="F1699" s="4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208"/>
        <v>20</v>
      </c>
      <c r="Q1699">
        <f t="shared" si="209"/>
        <v>114.82</v>
      </c>
      <c r="R1699" t="s">
        <v>8323</v>
      </c>
      <c r="S1699" t="s">
        <v>8345</v>
      </c>
      <c r="T1699" s="13">
        <f t="shared" si="210"/>
        <v>42805.032962962956</v>
      </c>
      <c r="U1699" s="13">
        <f t="shared" si="211"/>
        <v>42834.991296296299</v>
      </c>
      <c r="V1699">
        <f t="shared" si="212"/>
        <v>2017</v>
      </c>
      <c r="W1699" t="str">
        <f t="shared" si="213"/>
        <v>faith</v>
      </c>
      <c r="X1699" t="str">
        <f t="shared" si="214"/>
        <v>UnderFunded</v>
      </c>
      <c r="Y1699" s="12" t="b">
        <f t="shared" si="215"/>
        <v>0</v>
      </c>
    </row>
    <row r="1700" spans="1:25" ht="72" hidden="1">
      <c r="A1700">
        <v>1698</v>
      </c>
      <c r="B1700" s="1" t="s">
        <v>1699</v>
      </c>
      <c r="C1700" s="1" t="s">
        <v>5808</v>
      </c>
      <c r="D1700" s="21" t="b" cm="1">
        <f t="array" ref="D1700">IF(OR(ISNUMBER(SEARCH({" COMEDY "," fun "," laugh ","hilarious"}," "&amp;B1700:C1700&amp;" "))),"Comedy",IF(OR(ISNUMBER(SEARCH({" sad "," thriller "," crime"," murder "," dark "," revenge "}," "&amp;B1700:C1700&amp;" "))),"thriller",IF(OR(ISNUMBER(SEARCH({" strange "," evil "," horror "," dark "," strange"}," "&amp;B1700:C1700&amp;" "))),"horror",IF(OR(ISNUMBER(SEARCH({" food "," kitchen "," yummy "," gourmet "," dining","bbq"}," "&amp;B1700:C1700&amp;" "))),"food"))))</f>
        <v>0</v>
      </c>
      <c r="E1700" s="3">
        <v>125000</v>
      </c>
      <c r="F1700" s="4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208"/>
        <v>0</v>
      </c>
      <c r="Q1700">
        <f t="shared" si="209"/>
        <v>0</v>
      </c>
      <c r="R1700" t="s">
        <v>8323</v>
      </c>
      <c r="S1700" t="s">
        <v>8345</v>
      </c>
      <c r="T1700" s="13">
        <f t="shared" si="210"/>
        <v>42796.207870370374</v>
      </c>
      <c r="U1700" s="13">
        <f t="shared" si="211"/>
        <v>42820.147916666669</v>
      </c>
      <c r="V1700">
        <f t="shared" si="212"/>
        <v>2017</v>
      </c>
      <c r="W1700" t="str">
        <f t="shared" si="213"/>
        <v>faith</v>
      </c>
      <c r="X1700" t="str">
        <f t="shared" si="214"/>
        <v>UnderFunded</v>
      </c>
      <c r="Y1700" s="12" t="b">
        <f t="shared" si="215"/>
        <v>0</v>
      </c>
    </row>
    <row r="1701" spans="1:25" ht="43.2" hidden="1">
      <c r="A1701">
        <v>1699</v>
      </c>
      <c r="B1701" s="1" t="s">
        <v>1700</v>
      </c>
      <c r="C1701" s="1" t="s">
        <v>5809</v>
      </c>
      <c r="D1701" s="21" t="b" cm="1">
        <f t="array" ref="D1701">IF(OR(ISNUMBER(SEARCH({" COMEDY "," fun "," laugh ","hilarious"}," "&amp;B1701:C1701&amp;" "))),"Comedy",IF(OR(ISNUMBER(SEARCH({" sad "," thriller "," crime"," murder "," dark "," revenge "}," "&amp;B1701:C1701&amp;" "))),"thriller",IF(OR(ISNUMBER(SEARCH({" strange "," evil "," horror "," dark "," strange"}," "&amp;B1701:C1701&amp;" "))),"horror",IF(OR(ISNUMBER(SEARCH({" food "," kitchen "," yummy "," gourmet "," dining","bbq"}," "&amp;B1701:C1701&amp;" "))),"food"))))</f>
        <v>0</v>
      </c>
      <c r="E1701" s="3">
        <v>5105</v>
      </c>
      <c r="F1701" s="4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208"/>
        <v>4</v>
      </c>
      <c r="Q1701">
        <f t="shared" si="209"/>
        <v>54</v>
      </c>
      <c r="R1701" t="s">
        <v>8323</v>
      </c>
      <c r="S1701" t="s">
        <v>8345</v>
      </c>
      <c r="T1701" s="13">
        <f t="shared" si="210"/>
        <v>42806.863946759258</v>
      </c>
      <c r="U1701" s="13">
        <f t="shared" si="211"/>
        <v>42836.863946759258</v>
      </c>
      <c r="V1701">
        <f t="shared" si="212"/>
        <v>2017</v>
      </c>
      <c r="W1701" t="str">
        <f t="shared" si="213"/>
        <v>faith</v>
      </c>
      <c r="X1701" t="str">
        <f t="shared" si="214"/>
        <v>UnderFunded</v>
      </c>
      <c r="Y1701" s="12" t="b">
        <f t="shared" si="215"/>
        <v>0</v>
      </c>
    </row>
    <row r="1702" spans="1:25" ht="43.2" hidden="1">
      <c r="A1702">
        <v>1700</v>
      </c>
      <c r="B1702" s="1" t="s">
        <v>1701</v>
      </c>
      <c r="C1702" s="1" t="s">
        <v>5810</v>
      </c>
      <c r="D1702" s="21" t="b" cm="1">
        <f t="array" ref="D1702">IF(OR(ISNUMBER(SEARCH({" COMEDY "," fun "," laugh ","hilarious"}," "&amp;B1702:C1702&amp;" "))),"Comedy",IF(OR(ISNUMBER(SEARCH({" sad "," thriller "," crime"," murder "," dark "," revenge "}," "&amp;B1702:C1702&amp;" "))),"thriller",IF(OR(ISNUMBER(SEARCH({" strange "," evil "," horror "," dark "," strange"}," "&amp;B1702:C1702&amp;" "))),"horror",IF(OR(ISNUMBER(SEARCH({" food "," kitchen "," yummy "," gourmet "," dining","bbq"}," "&amp;B1702:C1702&amp;" "))),"food"))))</f>
        <v>0</v>
      </c>
      <c r="E1702" s="3">
        <v>20000</v>
      </c>
      <c r="F1702" s="4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208"/>
        <v>26</v>
      </c>
      <c r="Q1702">
        <f t="shared" si="209"/>
        <v>65.97</v>
      </c>
      <c r="R1702" t="s">
        <v>8323</v>
      </c>
      <c r="S1702" t="s">
        <v>8345</v>
      </c>
      <c r="T1702" s="13">
        <f t="shared" si="210"/>
        <v>42796.071643518517</v>
      </c>
      <c r="U1702" s="13">
        <f t="shared" si="211"/>
        <v>42826.166666666672</v>
      </c>
      <c r="V1702">
        <f t="shared" si="212"/>
        <v>2017</v>
      </c>
      <c r="W1702" t="str">
        <f t="shared" si="213"/>
        <v>faith</v>
      </c>
      <c r="X1702" t="str">
        <f t="shared" si="214"/>
        <v>UnderFunded</v>
      </c>
      <c r="Y1702" s="12" t="b">
        <f t="shared" si="215"/>
        <v>0</v>
      </c>
    </row>
    <row r="1703" spans="1:25" ht="43.2" hidden="1">
      <c r="A1703">
        <v>1701</v>
      </c>
      <c r="B1703" s="1" t="s">
        <v>1702</v>
      </c>
      <c r="C1703" s="1" t="s">
        <v>5811</v>
      </c>
      <c r="D1703" s="21" t="b" cm="1">
        <f t="array" ref="D1703">IF(OR(ISNUMBER(SEARCH({" COMEDY "," fun "," laugh ","hilarious"}," "&amp;B1703:C1703&amp;" "))),"Comedy",IF(OR(ISNUMBER(SEARCH({" sad "," thriller "," crime"," murder "," dark "," revenge "}," "&amp;B1703:C1703&amp;" "))),"thriller",IF(OR(ISNUMBER(SEARCH({" strange "," evil "," horror "," dark "," strange"}," "&amp;B1703:C1703&amp;" "))),"horror",IF(OR(ISNUMBER(SEARCH({" food "," kitchen "," yummy "," gourmet "," dining","bbq"}," "&amp;B1703:C1703&amp;" "))),"food"))))</f>
        <v>0</v>
      </c>
      <c r="E1703" s="3">
        <v>5050</v>
      </c>
      <c r="F1703" s="4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208"/>
        <v>0</v>
      </c>
      <c r="Q1703">
        <f t="shared" si="209"/>
        <v>5</v>
      </c>
      <c r="R1703" t="s">
        <v>8323</v>
      </c>
      <c r="S1703" t="s">
        <v>8345</v>
      </c>
      <c r="T1703" s="13">
        <f t="shared" si="210"/>
        <v>41989.664409722223</v>
      </c>
      <c r="U1703" s="13">
        <f t="shared" si="211"/>
        <v>42019.664409722223</v>
      </c>
      <c r="V1703">
        <f t="shared" si="212"/>
        <v>2014</v>
      </c>
      <c r="W1703" t="str">
        <f t="shared" si="213"/>
        <v>faith</v>
      </c>
      <c r="X1703" t="str">
        <f t="shared" si="214"/>
        <v>UnderFunded</v>
      </c>
      <c r="Y1703" s="12" t="b">
        <f t="shared" si="215"/>
        <v>0</v>
      </c>
    </row>
    <row r="1704" spans="1:25" ht="28.8" hidden="1">
      <c r="A1704">
        <v>1702</v>
      </c>
      <c r="B1704" s="1" t="s">
        <v>1703</v>
      </c>
      <c r="C1704" s="1" t="s">
        <v>5812</v>
      </c>
      <c r="D1704" s="21" t="b" cm="1">
        <f t="array" ref="D1704">IF(OR(ISNUMBER(SEARCH({" COMEDY "," fun "," laugh ","hilarious"}," "&amp;B1704:C1704&amp;" "))),"Comedy",IF(OR(ISNUMBER(SEARCH({" sad "," thriller "," crime"," murder "," dark "," revenge "}," "&amp;B1704:C1704&amp;" "))),"thriller",IF(OR(ISNUMBER(SEARCH({" strange "," evil "," horror "," dark "," strange"}," "&amp;B1704:C1704&amp;" "))),"horror",IF(OR(ISNUMBER(SEARCH({" food "," kitchen "," yummy "," gourmet "," dining","bbq"}," "&amp;B1704:C1704&amp;" "))),"food"))))</f>
        <v>0</v>
      </c>
      <c r="E1704" s="3">
        <v>16500</v>
      </c>
      <c r="F1704" s="4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208"/>
        <v>0</v>
      </c>
      <c r="Q1704">
        <f t="shared" si="209"/>
        <v>1</v>
      </c>
      <c r="R1704" t="s">
        <v>8323</v>
      </c>
      <c r="S1704" t="s">
        <v>8345</v>
      </c>
      <c r="T1704" s="13">
        <f t="shared" si="210"/>
        <v>42063.869791666672</v>
      </c>
      <c r="U1704" s="13">
        <f t="shared" si="211"/>
        <v>42093.828125</v>
      </c>
      <c r="V1704">
        <f t="shared" si="212"/>
        <v>2015</v>
      </c>
      <c r="W1704" t="str">
        <f t="shared" si="213"/>
        <v>faith</v>
      </c>
      <c r="X1704" t="str">
        <f t="shared" si="214"/>
        <v>UnderFunded</v>
      </c>
      <c r="Y1704" s="12" t="b">
        <f t="shared" si="215"/>
        <v>0</v>
      </c>
    </row>
    <row r="1705" spans="1:25" ht="43.2" hidden="1">
      <c r="A1705">
        <v>1703</v>
      </c>
      <c r="B1705" s="1" t="s">
        <v>1704</v>
      </c>
      <c r="C1705" s="1" t="s">
        <v>5813</v>
      </c>
      <c r="D1705" s="21" t="b" cm="1">
        <f t="array" ref="D1705">IF(OR(ISNUMBER(SEARCH({" COMEDY "," fun "," laugh ","hilarious"}," "&amp;B1705:C1705&amp;" "))),"Comedy",IF(OR(ISNUMBER(SEARCH({" sad "," thriller "," crime"," murder "," dark "," revenge "}," "&amp;B1705:C1705&amp;" "))),"thriller",IF(OR(ISNUMBER(SEARCH({" strange "," evil "," horror "," dark "," strange"}," "&amp;B1705:C1705&amp;" "))),"horror",IF(OR(ISNUMBER(SEARCH({" food "," kitchen "," yummy "," gourmet "," dining","bbq"}," "&amp;B1705:C1705&amp;" "))),"food"))))</f>
        <v>0</v>
      </c>
      <c r="E1705" s="3">
        <v>5000</v>
      </c>
      <c r="F1705" s="4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208"/>
        <v>1</v>
      </c>
      <c r="Q1705">
        <f t="shared" si="209"/>
        <v>25.5</v>
      </c>
      <c r="R1705" t="s">
        <v>8323</v>
      </c>
      <c r="S1705" t="s">
        <v>8345</v>
      </c>
      <c r="T1705" s="13">
        <f t="shared" si="210"/>
        <v>42187.281678240746</v>
      </c>
      <c r="U1705" s="13">
        <f t="shared" si="211"/>
        <v>42247.281678240746</v>
      </c>
      <c r="V1705">
        <f t="shared" si="212"/>
        <v>2015</v>
      </c>
      <c r="W1705" t="str">
        <f t="shared" si="213"/>
        <v>faith</v>
      </c>
      <c r="X1705" t="str">
        <f t="shared" si="214"/>
        <v>UnderFunded</v>
      </c>
      <c r="Y1705" s="12" t="b">
        <f t="shared" si="215"/>
        <v>0</v>
      </c>
    </row>
    <row r="1706" spans="1:25" ht="43.2" hidden="1">
      <c r="A1706">
        <v>1704</v>
      </c>
      <c r="B1706" s="1" t="s">
        <v>1705</v>
      </c>
      <c r="C1706" s="1" t="s">
        <v>5814</v>
      </c>
      <c r="D1706" s="21" t="b" cm="1">
        <f t="array" ref="D1706">IF(OR(ISNUMBER(SEARCH({" COMEDY "," fun "," laugh ","hilarious"}," "&amp;B1706:C1706&amp;" "))),"Comedy",IF(OR(ISNUMBER(SEARCH({" sad "," thriller "," crime"," murder "," dark "," revenge "}," "&amp;B1706:C1706&amp;" "))),"thriller",IF(OR(ISNUMBER(SEARCH({" strange "," evil "," horror "," dark "," strange"}," "&amp;B1706:C1706&amp;" "))),"horror",IF(OR(ISNUMBER(SEARCH({" food "," kitchen "," yummy "," gourmet "," dining","bbq"}," "&amp;B1706:C1706&amp;" "))),"food"))))</f>
        <v>0</v>
      </c>
      <c r="E1706" s="3">
        <v>2000</v>
      </c>
      <c r="F1706" s="4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208"/>
        <v>65</v>
      </c>
      <c r="Q1706">
        <f t="shared" si="209"/>
        <v>118.36</v>
      </c>
      <c r="R1706" t="s">
        <v>8323</v>
      </c>
      <c r="S1706" t="s">
        <v>8345</v>
      </c>
      <c r="T1706" s="13">
        <f t="shared" si="210"/>
        <v>42021.139733796299</v>
      </c>
      <c r="U1706" s="13">
        <f t="shared" si="211"/>
        <v>42051.139733796299</v>
      </c>
      <c r="V1706">
        <f t="shared" si="212"/>
        <v>2015</v>
      </c>
      <c r="W1706" t="str">
        <f t="shared" si="213"/>
        <v>faith</v>
      </c>
      <c r="X1706" t="str">
        <f t="shared" si="214"/>
        <v>UnderFunded</v>
      </c>
      <c r="Y1706" s="12" t="b">
        <f t="shared" si="215"/>
        <v>0</v>
      </c>
    </row>
    <row r="1707" spans="1:25" ht="43.2" hidden="1">
      <c r="A1707">
        <v>1705</v>
      </c>
      <c r="B1707" s="1" t="s">
        <v>1706</v>
      </c>
      <c r="C1707" s="1" t="s">
        <v>5815</v>
      </c>
      <c r="D1707" s="21" t="b" cm="1">
        <f t="array" ref="D1707">IF(OR(ISNUMBER(SEARCH({" COMEDY "," fun "," laugh ","hilarious"}," "&amp;B1707:C1707&amp;" "))),"Comedy",IF(OR(ISNUMBER(SEARCH({" sad "," thriller "," crime"," murder "," dark "," revenge "}," "&amp;B1707:C1707&amp;" "))),"thriller",IF(OR(ISNUMBER(SEARCH({" strange "," evil "," horror "," dark "," strange"}," "&amp;B1707:C1707&amp;" "))),"horror",IF(OR(ISNUMBER(SEARCH({" food "," kitchen "," yummy "," gourmet "," dining","bbq"}," "&amp;B1707:C1707&amp;" "))),"food"))))</f>
        <v>0</v>
      </c>
      <c r="E1707" s="3">
        <v>2000</v>
      </c>
      <c r="F1707" s="4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208"/>
        <v>0</v>
      </c>
      <c r="Q1707">
        <f t="shared" si="209"/>
        <v>0</v>
      </c>
      <c r="R1707" t="s">
        <v>8323</v>
      </c>
      <c r="S1707" t="s">
        <v>8345</v>
      </c>
      <c r="T1707" s="13">
        <f t="shared" si="210"/>
        <v>42245.016736111109</v>
      </c>
      <c r="U1707" s="13">
        <f t="shared" si="211"/>
        <v>42256.666666666672</v>
      </c>
      <c r="V1707">
        <f t="shared" si="212"/>
        <v>2015</v>
      </c>
      <c r="W1707" t="str">
        <f t="shared" si="213"/>
        <v>faith</v>
      </c>
      <c r="X1707" t="str">
        <f t="shared" si="214"/>
        <v>UnderFunded</v>
      </c>
      <c r="Y1707" s="12" t="b">
        <f t="shared" si="215"/>
        <v>0</v>
      </c>
    </row>
    <row r="1708" spans="1:25" ht="43.2" hidden="1">
      <c r="A1708">
        <v>1706</v>
      </c>
      <c r="B1708" s="1" t="s">
        <v>1707</v>
      </c>
      <c r="C1708" s="1" t="s">
        <v>5816</v>
      </c>
      <c r="D1708" s="21" t="b" cm="1">
        <f t="array" ref="D1708">IF(OR(ISNUMBER(SEARCH({" COMEDY "," fun "," laugh ","hilarious"}," "&amp;B1708:C1708&amp;" "))),"Comedy",IF(OR(ISNUMBER(SEARCH({" sad "," thriller "," crime"," murder "," dark "," revenge "}," "&amp;B1708:C1708&amp;" "))),"thriller",IF(OR(ISNUMBER(SEARCH({" strange "," evil "," horror "," dark "," strange"}," "&amp;B1708:C1708&amp;" "))),"horror",IF(OR(ISNUMBER(SEARCH({" food "," kitchen "," yummy "," gourmet "," dining","bbq"}," "&amp;B1708:C1708&amp;" "))),"food"))))</f>
        <v>0</v>
      </c>
      <c r="E1708" s="3">
        <v>5500</v>
      </c>
      <c r="F1708" s="4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208"/>
        <v>0</v>
      </c>
      <c r="Q1708">
        <f t="shared" si="209"/>
        <v>0</v>
      </c>
      <c r="R1708" t="s">
        <v>8323</v>
      </c>
      <c r="S1708" t="s">
        <v>8345</v>
      </c>
      <c r="T1708" s="13">
        <f t="shared" si="210"/>
        <v>42179.306388888886</v>
      </c>
      <c r="U1708" s="13">
        <f t="shared" si="211"/>
        <v>42239.306388888886</v>
      </c>
      <c r="V1708">
        <f t="shared" si="212"/>
        <v>2015</v>
      </c>
      <c r="W1708" t="str">
        <f t="shared" si="213"/>
        <v>faith</v>
      </c>
      <c r="X1708" t="str">
        <f t="shared" si="214"/>
        <v>UnderFunded</v>
      </c>
      <c r="Y1708" s="12" t="b">
        <f t="shared" si="215"/>
        <v>0</v>
      </c>
    </row>
    <row r="1709" spans="1:25" ht="43.2" hidden="1">
      <c r="A1709">
        <v>1707</v>
      </c>
      <c r="B1709" s="1" t="s">
        <v>1708</v>
      </c>
      <c r="C1709" s="1" t="s">
        <v>5817</v>
      </c>
      <c r="D1709" s="21" t="b" cm="1">
        <f t="array" ref="D1709">IF(OR(ISNUMBER(SEARCH({" COMEDY "," fun "," laugh ","hilarious"}," "&amp;B1709:C1709&amp;" "))),"Comedy",IF(OR(ISNUMBER(SEARCH({" sad "," thriller "," crime"," murder "," dark "," revenge "}," "&amp;B1709:C1709&amp;" "))),"thriller",IF(OR(ISNUMBER(SEARCH({" strange "," evil "," horror "," dark "," strange"}," "&amp;B1709:C1709&amp;" "))),"horror",IF(OR(ISNUMBER(SEARCH({" food "," kitchen "," yummy "," gourmet "," dining","bbq"}," "&amp;B1709:C1709&amp;" "))),"food"))))</f>
        <v>0</v>
      </c>
      <c r="E1709" s="3">
        <v>5000</v>
      </c>
      <c r="F1709" s="4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208"/>
        <v>10</v>
      </c>
      <c r="Q1709">
        <f t="shared" si="209"/>
        <v>54.11</v>
      </c>
      <c r="R1709" t="s">
        <v>8323</v>
      </c>
      <c r="S1709" t="s">
        <v>8345</v>
      </c>
      <c r="T1709" s="13">
        <f t="shared" si="210"/>
        <v>42427.721006944441</v>
      </c>
      <c r="U1709" s="13">
        <f t="shared" si="211"/>
        <v>42457.679340277777</v>
      </c>
      <c r="V1709">
        <f t="shared" si="212"/>
        <v>2016</v>
      </c>
      <c r="W1709" t="str">
        <f t="shared" si="213"/>
        <v>faith</v>
      </c>
      <c r="X1709" t="str">
        <f t="shared" si="214"/>
        <v>UnderFunded</v>
      </c>
      <c r="Y1709" s="12" t="b">
        <f t="shared" si="215"/>
        <v>0</v>
      </c>
    </row>
    <row r="1710" spans="1:25" ht="57.6" hidden="1">
      <c r="A1710">
        <v>1708</v>
      </c>
      <c r="B1710" s="1" t="s">
        <v>1709</v>
      </c>
      <c r="C1710" s="1" t="s">
        <v>5818</v>
      </c>
      <c r="D1710" s="21" t="b" cm="1">
        <f t="array" ref="D1710">IF(OR(ISNUMBER(SEARCH({" COMEDY "," fun "," laugh ","hilarious"}," "&amp;B1710:C1710&amp;" "))),"Comedy",IF(OR(ISNUMBER(SEARCH({" sad "," thriller "," crime"," murder "," dark "," revenge "}," "&amp;B1710:C1710&amp;" "))),"thriller",IF(OR(ISNUMBER(SEARCH({" strange "," evil "," horror "," dark "," strange"}," "&amp;B1710:C1710&amp;" "))),"horror",IF(OR(ISNUMBER(SEARCH({" food "," kitchen "," yummy "," gourmet "," dining","bbq"}," "&amp;B1710:C1710&amp;" "))),"food"))))</f>
        <v>0</v>
      </c>
      <c r="E1710" s="3">
        <v>7000</v>
      </c>
      <c r="F1710" s="4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208"/>
        <v>0</v>
      </c>
      <c r="Q1710">
        <f t="shared" si="209"/>
        <v>0</v>
      </c>
      <c r="R1710" t="s">
        <v>8323</v>
      </c>
      <c r="S1710" t="s">
        <v>8345</v>
      </c>
      <c r="T1710" s="13">
        <f t="shared" si="210"/>
        <v>42451.866967592592</v>
      </c>
      <c r="U1710" s="13">
        <f t="shared" si="211"/>
        <v>42491.866967592592</v>
      </c>
      <c r="V1710">
        <f t="shared" si="212"/>
        <v>2016</v>
      </c>
      <c r="W1710" t="str">
        <f t="shared" si="213"/>
        <v>faith</v>
      </c>
      <c r="X1710" t="str">
        <f t="shared" si="214"/>
        <v>UnderFunded</v>
      </c>
      <c r="Y1710" s="12" t="b">
        <f t="shared" si="215"/>
        <v>0</v>
      </c>
    </row>
    <row r="1711" spans="1:25" ht="43.2" hidden="1">
      <c r="A1711">
        <v>1709</v>
      </c>
      <c r="B1711" s="1" t="s">
        <v>1710</v>
      </c>
      <c r="C1711" s="1" t="s">
        <v>5819</v>
      </c>
      <c r="D1711" s="21" t="b" cm="1">
        <f t="array" ref="D1711">IF(OR(ISNUMBER(SEARCH({" COMEDY "," fun "," laugh ","hilarious"}," "&amp;B1711:C1711&amp;" "))),"Comedy",IF(OR(ISNUMBER(SEARCH({" sad "," thriller "," crime"," murder "," dark "," revenge "}," "&amp;B1711:C1711&amp;" "))),"thriller",IF(OR(ISNUMBER(SEARCH({" strange "," evil "," horror "," dark "," strange"}," "&amp;B1711:C1711&amp;" "))),"horror",IF(OR(ISNUMBER(SEARCH({" food "," kitchen "," yummy "," gourmet "," dining","bbq"}," "&amp;B1711:C1711&amp;" "))),"food"))))</f>
        <v>0</v>
      </c>
      <c r="E1711" s="3">
        <v>1750</v>
      </c>
      <c r="F1711" s="4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208"/>
        <v>5</v>
      </c>
      <c r="Q1711">
        <f t="shared" si="209"/>
        <v>21.25</v>
      </c>
      <c r="R1711" t="s">
        <v>8323</v>
      </c>
      <c r="S1711" t="s">
        <v>8345</v>
      </c>
      <c r="T1711" s="13">
        <f t="shared" si="210"/>
        <v>41841.56381944444</v>
      </c>
      <c r="U1711" s="13">
        <f t="shared" si="211"/>
        <v>41882.818749999999</v>
      </c>
      <c r="V1711">
        <f t="shared" si="212"/>
        <v>2014</v>
      </c>
      <c r="W1711" t="str">
        <f t="shared" si="213"/>
        <v>faith</v>
      </c>
      <c r="X1711" t="str">
        <f t="shared" si="214"/>
        <v>UnderFunded</v>
      </c>
      <c r="Y1711" s="12" t="b">
        <f t="shared" si="215"/>
        <v>0</v>
      </c>
    </row>
    <row r="1712" spans="1:25" ht="28.8" hidden="1">
      <c r="A1712">
        <v>1710</v>
      </c>
      <c r="B1712" s="1" t="s">
        <v>1711</v>
      </c>
      <c r="C1712" s="1" t="s">
        <v>5820</v>
      </c>
      <c r="D1712" s="21" t="b" cm="1">
        <f t="array" ref="D1712">IF(OR(ISNUMBER(SEARCH({" COMEDY "," fun "," laugh ","hilarious"}," "&amp;B1712:C1712&amp;" "))),"Comedy",IF(OR(ISNUMBER(SEARCH({" sad "," thriller "," crime"," murder "," dark "," revenge "}," "&amp;B1712:C1712&amp;" "))),"thriller",IF(OR(ISNUMBER(SEARCH({" strange "," evil "," horror "," dark "," strange"}," "&amp;B1712:C1712&amp;" "))),"horror",IF(OR(ISNUMBER(SEARCH({" food "," kitchen "," yummy "," gourmet "," dining","bbq"}," "&amp;B1712:C1712&amp;" "))),"food"))))</f>
        <v>0</v>
      </c>
      <c r="E1712" s="3">
        <v>5000</v>
      </c>
      <c r="F1712" s="4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208"/>
        <v>1</v>
      </c>
      <c r="Q1712">
        <f t="shared" si="209"/>
        <v>34</v>
      </c>
      <c r="R1712" t="s">
        <v>8323</v>
      </c>
      <c r="S1712" t="s">
        <v>8345</v>
      </c>
      <c r="T1712" s="13">
        <f t="shared" si="210"/>
        <v>42341.59129629629</v>
      </c>
      <c r="U1712" s="13">
        <f t="shared" si="211"/>
        <v>42387.541666666672</v>
      </c>
      <c r="V1712">
        <f t="shared" si="212"/>
        <v>2015</v>
      </c>
      <c r="W1712" t="str">
        <f t="shared" si="213"/>
        <v>faith</v>
      </c>
      <c r="X1712" t="str">
        <f t="shared" si="214"/>
        <v>UnderFunded</v>
      </c>
      <c r="Y1712" s="12" t="b">
        <f t="shared" si="215"/>
        <v>0</v>
      </c>
    </row>
    <row r="1713" spans="1:25" ht="43.2" hidden="1">
      <c r="A1713">
        <v>1711</v>
      </c>
      <c r="B1713" s="1" t="s">
        <v>1712</v>
      </c>
      <c r="C1713" s="1" t="s">
        <v>5821</v>
      </c>
      <c r="D1713" s="21" t="b" cm="1">
        <f t="array" ref="D1713">IF(OR(ISNUMBER(SEARCH({" COMEDY "," fun "," laugh ","hilarious"}," "&amp;B1713:C1713&amp;" "))),"Comedy",IF(OR(ISNUMBER(SEARCH({" sad "," thriller "," crime"," murder "," dark "," revenge "}," "&amp;B1713:C1713&amp;" "))),"thriller",IF(OR(ISNUMBER(SEARCH({" strange "," evil "," horror "," dark "," strange"}," "&amp;B1713:C1713&amp;" "))),"horror",IF(OR(ISNUMBER(SEARCH({" food "," kitchen "," yummy "," gourmet "," dining","bbq"}," "&amp;B1713:C1713&amp;" "))),"food"))))</f>
        <v>0</v>
      </c>
      <c r="E1713" s="3">
        <v>10000</v>
      </c>
      <c r="F1713" s="4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208"/>
        <v>11</v>
      </c>
      <c r="Q1713">
        <f t="shared" si="209"/>
        <v>525</v>
      </c>
      <c r="R1713" t="s">
        <v>8323</v>
      </c>
      <c r="S1713" t="s">
        <v>8345</v>
      </c>
      <c r="T1713" s="13">
        <f t="shared" si="210"/>
        <v>41852.646226851852</v>
      </c>
      <c r="U1713" s="13">
        <f t="shared" si="211"/>
        <v>41883.646226851852</v>
      </c>
      <c r="V1713">
        <f t="shared" si="212"/>
        <v>2014</v>
      </c>
      <c r="W1713" t="str">
        <f t="shared" si="213"/>
        <v>faith</v>
      </c>
      <c r="X1713" t="str">
        <f t="shared" si="214"/>
        <v>UnderFunded</v>
      </c>
      <c r="Y1713" s="12" t="b">
        <f t="shared" si="215"/>
        <v>0</v>
      </c>
    </row>
    <row r="1714" spans="1:25" ht="57.6" hidden="1">
      <c r="A1714">
        <v>1712</v>
      </c>
      <c r="B1714" s="1" t="s">
        <v>1713</v>
      </c>
      <c r="C1714" s="1" t="s">
        <v>5822</v>
      </c>
      <c r="D1714" s="21" t="b" cm="1">
        <f t="array" ref="D1714">IF(OR(ISNUMBER(SEARCH({" COMEDY "," fun "," laugh ","hilarious"}," "&amp;B1714:C1714&amp;" "))),"Comedy",IF(OR(ISNUMBER(SEARCH({" sad "," thriller "," crime"," murder "," dark "," revenge "}," "&amp;B1714:C1714&amp;" "))),"thriller",IF(OR(ISNUMBER(SEARCH({" strange "," evil "," horror "," dark "," strange"}," "&amp;B1714:C1714&amp;" "))),"horror",IF(OR(ISNUMBER(SEARCH({" food "," kitchen "," yummy "," gourmet "," dining","bbq"}," "&amp;B1714:C1714&amp;" "))),"food"))))</f>
        <v>0</v>
      </c>
      <c r="E1714" s="3">
        <v>5000</v>
      </c>
      <c r="F1714" s="4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208"/>
        <v>0</v>
      </c>
      <c r="Q1714">
        <f t="shared" si="209"/>
        <v>0</v>
      </c>
      <c r="R1714" t="s">
        <v>8323</v>
      </c>
      <c r="S1714" t="s">
        <v>8345</v>
      </c>
      <c r="T1714" s="13">
        <f t="shared" si="210"/>
        <v>42125.913807870369</v>
      </c>
      <c r="U1714" s="13">
        <f t="shared" si="211"/>
        <v>42185.913807870369</v>
      </c>
      <c r="V1714">
        <f t="shared" si="212"/>
        <v>2015</v>
      </c>
      <c r="W1714" t="str">
        <f t="shared" si="213"/>
        <v>faith</v>
      </c>
      <c r="X1714" t="str">
        <f t="shared" si="214"/>
        <v>UnderFunded</v>
      </c>
      <c r="Y1714" s="12" t="b">
        <f t="shared" si="215"/>
        <v>0</v>
      </c>
    </row>
    <row r="1715" spans="1:25" ht="57.6" hidden="1">
      <c r="A1715">
        <v>1713</v>
      </c>
      <c r="B1715" s="1" t="s">
        <v>1714</v>
      </c>
      <c r="C1715" s="1" t="s">
        <v>5823</v>
      </c>
      <c r="D1715" s="21" t="b" cm="1">
        <f t="array" ref="D1715">IF(OR(ISNUMBER(SEARCH({" COMEDY "," fun "," laugh ","hilarious"}," "&amp;B1715:C1715&amp;" "))),"Comedy",IF(OR(ISNUMBER(SEARCH({" sad "," thriller "," crime"," murder "," dark "," revenge "}," "&amp;B1715:C1715&amp;" "))),"thriller",IF(OR(ISNUMBER(SEARCH({" strange "," evil "," horror "," dark "," strange"}," "&amp;B1715:C1715&amp;" "))),"horror",IF(OR(ISNUMBER(SEARCH({" food "," kitchen "," yummy "," gourmet "," dining","bbq"}," "&amp;B1715:C1715&amp;" "))),"food"))))</f>
        <v>0</v>
      </c>
      <c r="E1715" s="3">
        <v>3000</v>
      </c>
      <c r="F1715" s="4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208"/>
        <v>2</v>
      </c>
      <c r="Q1715">
        <f t="shared" si="209"/>
        <v>50</v>
      </c>
      <c r="R1715" t="s">
        <v>8323</v>
      </c>
      <c r="S1715" t="s">
        <v>8345</v>
      </c>
      <c r="T1715" s="13">
        <f t="shared" si="210"/>
        <v>41887.801064814819</v>
      </c>
      <c r="U1715" s="13">
        <f t="shared" si="211"/>
        <v>41917.801064814819</v>
      </c>
      <c r="V1715">
        <f t="shared" si="212"/>
        <v>2014</v>
      </c>
      <c r="W1715" t="str">
        <f t="shared" si="213"/>
        <v>faith</v>
      </c>
      <c r="X1715" t="str">
        <f t="shared" si="214"/>
        <v>UnderFunded</v>
      </c>
      <c r="Y1715" s="12" t="b">
        <f t="shared" si="215"/>
        <v>0</v>
      </c>
    </row>
    <row r="1716" spans="1:25" ht="43.2" hidden="1">
      <c r="A1716">
        <v>1714</v>
      </c>
      <c r="B1716" s="1" t="s">
        <v>1715</v>
      </c>
      <c r="C1716" s="1" t="s">
        <v>5824</v>
      </c>
      <c r="D1716" s="21" t="b" cm="1">
        <f t="array" ref="D1716">IF(OR(ISNUMBER(SEARCH({" COMEDY "," fun "," laugh ","hilarious"}," "&amp;B1716:C1716&amp;" "))),"Comedy",IF(OR(ISNUMBER(SEARCH({" sad "," thriller "," crime"," murder "," dark "," revenge "}," "&amp;B1716:C1716&amp;" "))),"thriller",IF(OR(ISNUMBER(SEARCH({" strange "," evil "," horror "," dark "," strange"}," "&amp;B1716:C1716&amp;" "))),"horror",IF(OR(ISNUMBER(SEARCH({" food "," kitchen "," yummy "," gourmet "," dining","bbq"}," "&amp;B1716:C1716&amp;" "))),"food"))))</f>
        <v>0</v>
      </c>
      <c r="E1716" s="3">
        <v>25000</v>
      </c>
      <c r="F1716" s="4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208"/>
        <v>8</v>
      </c>
      <c r="Q1716">
        <f t="shared" si="209"/>
        <v>115.71</v>
      </c>
      <c r="R1716" t="s">
        <v>8323</v>
      </c>
      <c r="S1716" t="s">
        <v>8345</v>
      </c>
      <c r="T1716" s="13">
        <f t="shared" si="210"/>
        <v>42095.918530092589</v>
      </c>
      <c r="U1716" s="13">
        <f t="shared" si="211"/>
        <v>42125.918530092589</v>
      </c>
      <c r="V1716">
        <f t="shared" si="212"/>
        <v>2015</v>
      </c>
      <c r="W1716" t="str">
        <f t="shared" si="213"/>
        <v>faith</v>
      </c>
      <c r="X1716" t="str">
        <f t="shared" si="214"/>
        <v>UnderFunded</v>
      </c>
      <c r="Y1716" s="12" t="b">
        <f t="shared" si="215"/>
        <v>0</v>
      </c>
    </row>
    <row r="1717" spans="1:25" ht="43.2" hidden="1">
      <c r="A1717">
        <v>1715</v>
      </c>
      <c r="B1717" s="1" t="s">
        <v>1716</v>
      </c>
      <c r="C1717" s="1" t="s">
        <v>5825</v>
      </c>
      <c r="D1717" s="21" t="b" cm="1">
        <f t="array" ref="D1717">IF(OR(ISNUMBER(SEARCH({" COMEDY "," fun "," laugh ","hilarious"}," "&amp;B1717:C1717&amp;" "))),"Comedy",IF(OR(ISNUMBER(SEARCH({" sad "," thriller "," crime"," murder "," dark "," revenge "}," "&amp;B1717:C1717&amp;" "))),"thriller",IF(OR(ISNUMBER(SEARCH({" strange "," evil "," horror "," dark "," strange"}," "&amp;B1717:C1717&amp;" "))),"horror",IF(OR(ISNUMBER(SEARCH({" food "," kitchen "," yummy "," gourmet "," dining","bbq"}," "&amp;B1717:C1717&amp;" "))),"food"))))</f>
        <v>0</v>
      </c>
      <c r="E1717" s="3">
        <v>5000</v>
      </c>
      <c r="F1717" s="4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208"/>
        <v>0</v>
      </c>
      <c r="Q1717">
        <f t="shared" si="209"/>
        <v>5.5</v>
      </c>
      <c r="R1717" t="s">
        <v>8323</v>
      </c>
      <c r="S1717" t="s">
        <v>8345</v>
      </c>
      <c r="T1717" s="13">
        <f t="shared" si="210"/>
        <v>42064.217418981483</v>
      </c>
      <c r="U1717" s="13">
        <f t="shared" si="211"/>
        <v>42094.140277777777</v>
      </c>
      <c r="V1717">
        <f t="shared" si="212"/>
        <v>2015</v>
      </c>
      <c r="W1717" t="str">
        <f t="shared" si="213"/>
        <v>faith</v>
      </c>
      <c r="X1717" t="str">
        <f t="shared" si="214"/>
        <v>UnderFunded</v>
      </c>
      <c r="Y1717" s="12" t="b">
        <f t="shared" si="215"/>
        <v>0</v>
      </c>
    </row>
    <row r="1718" spans="1:25" ht="43.2" hidden="1">
      <c r="A1718">
        <v>1716</v>
      </c>
      <c r="B1718" s="1" t="s">
        <v>1717</v>
      </c>
      <c r="C1718" s="1" t="s">
        <v>5826</v>
      </c>
      <c r="D1718" s="21" t="b" cm="1">
        <f t="array" ref="D1718">IF(OR(ISNUMBER(SEARCH({" COMEDY "," fun "," laugh ","hilarious"}," "&amp;B1718:C1718&amp;" "))),"Comedy",IF(OR(ISNUMBER(SEARCH({" sad "," thriller "," crime"," murder "," dark "," revenge "}," "&amp;B1718:C1718&amp;" "))),"thriller",IF(OR(ISNUMBER(SEARCH({" strange "," evil "," horror "," dark "," strange"}," "&amp;B1718:C1718&amp;" "))),"horror",IF(OR(ISNUMBER(SEARCH({" food "," kitchen "," yummy "," gourmet "," dining","bbq"}," "&amp;B1718:C1718&amp;" "))),"food"))))</f>
        <v>0</v>
      </c>
      <c r="E1718" s="3">
        <v>2000</v>
      </c>
      <c r="F1718" s="4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208"/>
        <v>8</v>
      </c>
      <c r="Q1718">
        <f t="shared" si="209"/>
        <v>50</v>
      </c>
      <c r="R1718" t="s">
        <v>8323</v>
      </c>
      <c r="S1718" t="s">
        <v>8345</v>
      </c>
      <c r="T1718" s="13">
        <f t="shared" si="210"/>
        <v>42673.577534722222</v>
      </c>
      <c r="U1718" s="13">
        <f t="shared" si="211"/>
        <v>42713.619201388887</v>
      </c>
      <c r="V1718">
        <f t="shared" si="212"/>
        <v>2016</v>
      </c>
      <c r="W1718" t="str">
        <f t="shared" si="213"/>
        <v>faith</v>
      </c>
      <c r="X1718" t="str">
        <f t="shared" si="214"/>
        <v>UnderFunded</v>
      </c>
      <c r="Y1718" s="12" t="b">
        <f t="shared" si="215"/>
        <v>0</v>
      </c>
    </row>
    <row r="1719" spans="1:25" ht="43.2" hidden="1">
      <c r="A1719">
        <v>1717</v>
      </c>
      <c r="B1719" s="1" t="s">
        <v>1718</v>
      </c>
      <c r="C1719" s="1" t="s">
        <v>5827</v>
      </c>
      <c r="D1719" s="21" t="b" cm="1">
        <f t="array" ref="D1719">IF(OR(ISNUMBER(SEARCH({" COMEDY "," fun "," laugh ","hilarious"}," "&amp;B1719:C1719&amp;" "))),"Comedy",IF(OR(ISNUMBER(SEARCH({" sad "," thriller "," crime"," murder "," dark "," revenge "}," "&amp;B1719:C1719&amp;" "))),"thriller",IF(OR(ISNUMBER(SEARCH({" strange "," evil "," horror "," dark "," strange"}," "&amp;B1719:C1719&amp;" "))),"horror",IF(OR(ISNUMBER(SEARCH({" food "," kitchen "," yummy "," gourmet "," dining","bbq"}," "&amp;B1719:C1719&amp;" "))),"food"))))</f>
        <v>0</v>
      </c>
      <c r="E1719" s="3">
        <v>3265</v>
      </c>
      <c r="F1719" s="4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208"/>
        <v>43</v>
      </c>
      <c r="Q1719">
        <f t="shared" si="209"/>
        <v>34.020000000000003</v>
      </c>
      <c r="R1719" t="s">
        <v>8323</v>
      </c>
      <c r="S1719" t="s">
        <v>8345</v>
      </c>
      <c r="T1719" s="13">
        <f t="shared" si="210"/>
        <v>42460.98192129629</v>
      </c>
      <c r="U1719" s="13">
        <f t="shared" si="211"/>
        <v>42481.166666666672</v>
      </c>
      <c r="V1719">
        <f t="shared" si="212"/>
        <v>2016</v>
      </c>
      <c r="W1719" t="str">
        <f t="shared" si="213"/>
        <v>faith</v>
      </c>
      <c r="X1719" t="str">
        <f t="shared" si="214"/>
        <v>UnderFunded</v>
      </c>
      <c r="Y1719" s="12" t="b">
        <f t="shared" si="215"/>
        <v>0</v>
      </c>
    </row>
    <row r="1720" spans="1:25" hidden="1">
      <c r="A1720">
        <v>1718</v>
      </c>
      <c r="B1720" s="1" t="s">
        <v>1719</v>
      </c>
      <c r="C1720" s="1" t="s">
        <v>5828</v>
      </c>
      <c r="D1720" s="21" t="b" cm="1">
        <f t="array" ref="D1720">IF(OR(ISNUMBER(SEARCH({" COMEDY "," fun "," laugh ","hilarious"}," "&amp;B1720:C1720&amp;" "))),"Comedy",IF(OR(ISNUMBER(SEARCH({" sad "," thriller "," crime"," murder "," dark "," revenge "}," "&amp;B1720:C1720&amp;" "))),"thriller",IF(OR(ISNUMBER(SEARCH({" strange "," evil "," horror "," dark "," strange"}," "&amp;B1720:C1720&amp;" "))),"horror",IF(OR(ISNUMBER(SEARCH({" food "," kitchen "," yummy "," gourmet "," dining","bbq"}," "&amp;B1720:C1720&amp;" "))),"food"))))</f>
        <v>0</v>
      </c>
      <c r="E1720" s="3">
        <v>35000</v>
      </c>
      <c r="F1720" s="4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208"/>
        <v>0</v>
      </c>
      <c r="Q1720">
        <f t="shared" si="209"/>
        <v>37.5</v>
      </c>
      <c r="R1720" t="s">
        <v>8323</v>
      </c>
      <c r="S1720" t="s">
        <v>8345</v>
      </c>
      <c r="T1720" s="13">
        <f t="shared" si="210"/>
        <v>42460.610520833332</v>
      </c>
      <c r="U1720" s="13">
        <f t="shared" si="211"/>
        <v>42504.207638888889</v>
      </c>
      <c r="V1720">
        <f t="shared" si="212"/>
        <v>2016</v>
      </c>
      <c r="W1720" t="str">
        <f t="shared" si="213"/>
        <v>faith</v>
      </c>
      <c r="X1720" t="str">
        <f t="shared" si="214"/>
        <v>UnderFunded</v>
      </c>
      <c r="Y1720" s="12" t="b">
        <f t="shared" si="215"/>
        <v>0</v>
      </c>
    </row>
    <row r="1721" spans="1:25" ht="43.2" hidden="1">
      <c r="A1721">
        <v>1719</v>
      </c>
      <c r="B1721" s="1" t="s">
        <v>1720</v>
      </c>
      <c r="C1721" s="1" t="s">
        <v>5829</v>
      </c>
      <c r="D1721" s="21" t="b" cm="1">
        <f t="array" ref="D1721">IF(OR(ISNUMBER(SEARCH({" COMEDY "," fun "," laugh ","hilarious"}," "&amp;B1721:C1721&amp;" "))),"Comedy",IF(OR(ISNUMBER(SEARCH({" sad "," thriller "," crime"," murder "," dark "," revenge "}," "&amp;B1721:C1721&amp;" "))),"thriller",IF(OR(ISNUMBER(SEARCH({" strange "," evil "," horror "," dark "," strange"}," "&amp;B1721:C1721&amp;" "))),"horror",IF(OR(ISNUMBER(SEARCH({" food "," kitchen "," yummy "," gourmet "," dining","bbq"}," "&amp;B1721:C1721&amp;" "))),"food"))))</f>
        <v>0</v>
      </c>
      <c r="E1721" s="3">
        <v>4000</v>
      </c>
      <c r="F1721" s="4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208"/>
        <v>1</v>
      </c>
      <c r="Q1721">
        <f t="shared" si="209"/>
        <v>11.67</v>
      </c>
      <c r="R1721" t="s">
        <v>8323</v>
      </c>
      <c r="S1721" t="s">
        <v>8345</v>
      </c>
      <c r="T1721" s="13">
        <f t="shared" si="210"/>
        <v>41869.534618055557</v>
      </c>
      <c r="U1721" s="13">
        <f t="shared" si="211"/>
        <v>41899.534618055557</v>
      </c>
      <c r="V1721">
        <f t="shared" si="212"/>
        <v>2014</v>
      </c>
      <c r="W1721" t="str">
        <f t="shared" si="213"/>
        <v>faith</v>
      </c>
      <c r="X1721" t="str">
        <f t="shared" si="214"/>
        <v>UnderFunded</v>
      </c>
      <c r="Y1721" s="12" t="b">
        <f t="shared" si="215"/>
        <v>0</v>
      </c>
    </row>
    <row r="1722" spans="1:25" ht="43.2" hidden="1">
      <c r="A1722">
        <v>1720</v>
      </c>
      <c r="B1722" s="1" t="s">
        <v>1721</v>
      </c>
      <c r="C1722" s="1" t="s">
        <v>5830</v>
      </c>
      <c r="D1722" s="21" t="b" cm="1">
        <f t="array" ref="D1722">IF(OR(ISNUMBER(SEARCH({" COMEDY "," fun "," laugh ","hilarious"}," "&amp;B1722:C1722&amp;" "))),"Comedy",IF(OR(ISNUMBER(SEARCH({" sad "," thriller "," crime"," murder "," dark "," revenge "}," "&amp;B1722:C1722&amp;" "))),"thriller",IF(OR(ISNUMBER(SEARCH({" strange "," evil "," horror "," dark "," strange"}," "&amp;B1722:C1722&amp;" "))),"horror",IF(OR(ISNUMBER(SEARCH({" food "," kitchen "," yummy "," gourmet "," dining","bbq"}," "&amp;B1722:C1722&amp;" "))),"food"))))</f>
        <v>0</v>
      </c>
      <c r="E1722" s="3">
        <v>4000</v>
      </c>
      <c r="F1722" s="4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208"/>
        <v>6</v>
      </c>
      <c r="Q1722">
        <f t="shared" si="209"/>
        <v>28.13</v>
      </c>
      <c r="R1722" t="s">
        <v>8323</v>
      </c>
      <c r="S1722" t="s">
        <v>8345</v>
      </c>
      <c r="T1722" s="13">
        <f t="shared" si="210"/>
        <v>41922.783229166671</v>
      </c>
      <c r="U1722" s="13">
        <f t="shared" si="211"/>
        <v>41952.824895833335</v>
      </c>
      <c r="V1722">
        <f t="shared" si="212"/>
        <v>2014</v>
      </c>
      <c r="W1722" t="str">
        <f t="shared" si="213"/>
        <v>faith</v>
      </c>
      <c r="X1722" t="str">
        <f t="shared" si="214"/>
        <v>UnderFunded</v>
      </c>
      <c r="Y1722" s="12" t="b">
        <f t="shared" si="215"/>
        <v>0</v>
      </c>
    </row>
    <row r="1723" spans="1:25" ht="43.2" hidden="1">
      <c r="A1723">
        <v>1721</v>
      </c>
      <c r="B1723" s="1" t="s">
        <v>1722</v>
      </c>
      <c r="C1723" s="1" t="s">
        <v>5831</v>
      </c>
      <c r="D1723" s="21" t="b" cm="1">
        <f t="array" ref="D1723">IF(OR(ISNUMBER(SEARCH({" COMEDY "," fun "," laugh ","hilarious"}," "&amp;B1723:C1723&amp;" "))),"Comedy",IF(OR(ISNUMBER(SEARCH({" sad "," thriller "," crime"," murder "," dark "," revenge "}," "&amp;B1723:C1723&amp;" "))),"thriller",IF(OR(ISNUMBER(SEARCH({" strange "," evil "," horror "," dark "," strange"}," "&amp;B1723:C1723&amp;" "))),"horror",IF(OR(ISNUMBER(SEARCH({" food "," kitchen "," yummy "," gourmet "," dining","bbq"}," "&amp;B1723:C1723&amp;" "))),"food"))))</f>
        <v>0</v>
      </c>
      <c r="E1723" s="3">
        <v>5000</v>
      </c>
      <c r="F1723" s="4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208"/>
        <v>0</v>
      </c>
      <c r="Q1723">
        <f t="shared" si="209"/>
        <v>0</v>
      </c>
      <c r="R1723" t="s">
        <v>8323</v>
      </c>
      <c r="S1723" t="s">
        <v>8345</v>
      </c>
      <c r="T1723" s="13">
        <f t="shared" si="210"/>
        <v>42319.461377314816</v>
      </c>
      <c r="U1723" s="13">
        <f t="shared" si="211"/>
        <v>42349.461377314816</v>
      </c>
      <c r="V1723">
        <f t="shared" si="212"/>
        <v>2015</v>
      </c>
      <c r="W1723" t="str">
        <f t="shared" si="213"/>
        <v>faith</v>
      </c>
      <c r="X1723" t="str">
        <f t="shared" si="214"/>
        <v>UnderFunded</v>
      </c>
      <c r="Y1723" s="12" t="b">
        <f t="shared" si="215"/>
        <v>0</v>
      </c>
    </row>
    <row r="1724" spans="1:25" ht="43.2" hidden="1">
      <c r="A1724">
        <v>1722</v>
      </c>
      <c r="B1724" s="1" t="s">
        <v>1723</v>
      </c>
      <c r="C1724" s="1" t="s">
        <v>5832</v>
      </c>
      <c r="D1724" s="21" t="b" cm="1">
        <f t="array" ref="D1724">IF(OR(ISNUMBER(SEARCH({" COMEDY "," fun "," laugh ","hilarious"}," "&amp;B1724:C1724&amp;" "))),"Comedy",IF(OR(ISNUMBER(SEARCH({" sad "," thriller "," crime"," murder "," dark "," revenge "}," "&amp;B1724:C1724&amp;" "))),"thriller",IF(OR(ISNUMBER(SEARCH({" strange "," evil "," horror "," dark "," strange"}," "&amp;B1724:C1724&amp;" "))),"horror",IF(OR(ISNUMBER(SEARCH({" food "," kitchen "," yummy "," gourmet "," dining","bbq"}," "&amp;B1724:C1724&amp;" "))),"food"))))</f>
        <v>0</v>
      </c>
      <c r="E1724" s="3">
        <v>2880</v>
      </c>
      <c r="F1724" s="4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208"/>
        <v>0</v>
      </c>
      <c r="Q1724">
        <f t="shared" si="209"/>
        <v>1</v>
      </c>
      <c r="R1724" t="s">
        <v>8323</v>
      </c>
      <c r="S1724" t="s">
        <v>8345</v>
      </c>
      <c r="T1724" s="13">
        <f t="shared" si="210"/>
        <v>42425.960983796293</v>
      </c>
      <c r="U1724" s="13">
        <f t="shared" si="211"/>
        <v>42463.006944444445</v>
      </c>
      <c r="V1724">
        <f t="shared" si="212"/>
        <v>2016</v>
      </c>
      <c r="W1724" t="str">
        <f t="shared" si="213"/>
        <v>faith</v>
      </c>
      <c r="X1724" t="str">
        <f t="shared" si="214"/>
        <v>UnderFunded</v>
      </c>
      <c r="Y1724" s="12" t="b">
        <f t="shared" si="215"/>
        <v>0</v>
      </c>
    </row>
    <row r="1725" spans="1:25" ht="57.6" hidden="1">
      <c r="A1725">
        <v>1723</v>
      </c>
      <c r="B1725" s="1" t="s">
        <v>1724</v>
      </c>
      <c r="C1725" s="1" t="s">
        <v>5833</v>
      </c>
      <c r="D1725" s="21" t="b" cm="1">
        <f t="array" ref="D1725">IF(OR(ISNUMBER(SEARCH({" COMEDY "," fun "," laugh ","hilarious"}," "&amp;B1725:C1725&amp;" "))),"Comedy",IF(OR(ISNUMBER(SEARCH({" sad "," thriller "," crime"," murder "," dark "," revenge "}," "&amp;B1725:C1725&amp;" "))),"thriller",IF(OR(ISNUMBER(SEARCH({" strange "," evil "," horror "," dark "," strange"}," "&amp;B1725:C1725&amp;" "))),"horror",IF(OR(ISNUMBER(SEARCH({" food "," kitchen "," yummy "," gourmet "," dining","bbq"}," "&amp;B1725:C1725&amp;" "))),"food"))))</f>
        <v>0</v>
      </c>
      <c r="E1725" s="3">
        <v>10000</v>
      </c>
      <c r="F1725" s="4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208"/>
        <v>7</v>
      </c>
      <c r="Q1725">
        <f t="shared" si="209"/>
        <v>216.67</v>
      </c>
      <c r="R1725" t="s">
        <v>8323</v>
      </c>
      <c r="S1725" t="s">
        <v>8345</v>
      </c>
      <c r="T1725" s="13">
        <f t="shared" si="210"/>
        <v>42129.82540509259</v>
      </c>
      <c r="U1725" s="13">
        <f t="shared" si="211"/>
        <v>42186.25</v>
      </c>
      <c r="V1725">
        <f t="shared" si="212"/>
        <v>2015</v>
      </c>
      <c r="W1725" t="str">
        <f t="shared" si="213"/>
        <v>faith</v>
      </c>
      <c r="X1725" t="str">
        <f t="shared" si="214"/>
        <v>UnderFunded</v>
      </c>
      <c r="Y1725" s="12" t="b">
        <f t="shared" si="215"/>
        <v>0</v>
      </c>
    </row>
    <row r="1726" spans="1:25" ht="43.2" hidden="1">
      <c r="A1726">
        <v>1724</v>
      </c>
      <c r="B1726" s="1" t="s">
        <v>1725</v>
      </c>
      <c r="C1726" s="1" t="s">
        <v>5834</v>
      </c>
      <c r="D1726" s="21" t="b" cm="1">
        <f t="array" ref="D1726">IF(OR(ISNUMBER(SEARCH({" COMEDY "," fun "," laugh ","hilarious"}," "&amp;B1726:C1726&amp;" "))),"Comedy",IF(OR(ISNUMBER(SEARCH({" sad "," thriller "," crime"," murder "," dark "," revenge "}," "&amp;B1726:C1726&amp;" "))),"thriller",IF(OR(ISNUMBER(SEARCH({" strange "," evil "," horror "," dark "," strange"}," "&amp;B1726:C1726&amp;" "))),"horror",IF(OR(ISNUMBER(SEARCH({" food "," kitchen "," yummy "," gourmet "," dining","bbq"}," "&amp;B1726:C1726&amp;" "))),"food"))))</f>
        <v>0</v>
      </c>
      <c r="E1726" s="3">
        <v>6000</v>
      </c>
      <c r="F1726" s="4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208"/>
        <v>1</v>
      </c>
      <c r="Q1726">
        <f t="shared" si="209"/>
        <v>8.75</v>
      </c>
      <c r="R1726" t="s">
        <v>8323</v>
      </c>
      <c r="S1726" t="s">
        <v>8345</v>
      </c>
      <c r="T1726" s="13">
        <f t="shared" si="210"/>
        <v>41912.932430555556</v>
      </c>
      <c r="U1726" s="13">
        <f t="shared" si="211"/>
        <v>41942.932430555556</v>
      </c>
      <c r="V1726">
        <f t="shared" si="212"/>
        <v>2014</v>
      </c>
      <c r="W1726" t="str">
        <f t="shared" si="213"/>
        <v>faith</v>
      </c>
      <c r="X1726" t="str">
        <f t="shared" si="214"/>
        <v>UnderFunded</v>
      </c>
      <c r="Y1726" s="12" t="b">
        <f t="shared" si="215"/>
        <v>0</v>
      </c>
    </row>
    <row r="1727" spans="1:25" ht="43.2" hidden="1">
      <c r="A1727">
        <v>1725</v>
      </c>
      <c r="B1727" s="1" t="s">
        <v>1726</v>
      </c>
      <c r="C1727" s="1" t="s">
        <v>5835</v>
      </c>
      <c r="D1727" s="21" t="b" cm="1">
        <f t="array" ref="D1727">IF(OR(ISNUMBER(SEARCH({" COMEDY "," fun "," laugh ","hilarious"}," "&amp;B1727:C1727&amp;" "))),"Comedy",IF(OR(ISNUMBER(SEARCH({" sad "," thriller "," crime"," murder "," dark "," revenge "}," "&amp;B1727:C1727&amp;" "))),"thriller",IF(OR(ISNUMBER(SEARCH({" strange "," evil "," horror "," dark "," strange"}," "&amp;B1727:C1727&amp;" "))),"horror",IF(OR(ISNUMBER(SEARCH({" food "," kitchen "," yummy "," gourmet "," dining","bbq"}," "&amp;B1727:C1727&amp;" "))),"food"))))</f>
        <v>0</v>
      </c>
      <c r="E1727" s="3">
        <v>5500</v>
      </c>
      <c r="F1727" s="4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208"/>
        <v>10</v>
      </c>
      <c r="Q1727">
        <f t="shared" si="209"/>
        <v>62.22</v>
      </c>
      <c r="R1727" t="s">
        <v>8323</v>
      </c>
      <c r="S1727" t="s">
        <v>8345</v>
      </c>
      <c r="T1727" s="13">
        <f t="shared" si="210"/>
        <v>41845.968159722222</v>
      </c>
      <c r="U1727" s="13">
        <f t="shared" si="211"/>
        <v>41875.968159722222</v>
      </c>
      <c r="V1727">
        <f t="shared" si="212"/>
        <v>2014</v>
      </c>
      <c r="W1727" t="str">
        <f t="shared" si="213"/>
        <v>faith</v>
      </c>
      <c r="X1727" t="str">
        <f t="shared" si="214"/>
        <v>UnderFunded</v>
      </c>
      <c r="Y1727" s="12" t="b">
        <f t="shared" si="215"/>
        <v>0</v>
      </c>
    </row>
    <row r="1728" spans="1:25" ht="28.8" hidden="1">
      <c r="A1728">
        <v>1726</v>
      </c>
      <c r="B1728" s="1" t="s">
        <v>1727</v>
      </c>
      <c r="C1728" s="1" t="s">
        <v>5836</v>
      </c>
      <c r="D1728" s="21" t="b" cm="1">
        <f t="array" ref="D1728">IF(OR(ISNUMBER(SEARCH({" COMEDY "," fun "," laugh ","hilarious"}," "&amp;B1728:C1728&amp;" "))),"Comedy",IF(OR(ISNUMBER(SEARCH({" sad "," thriller "," crime"," murder "," dark "," revenge "}," "&amp;B1728:C1728&amp;" "))),"thriller",IF(OR(ISNUMBER(SEARCH({" strange "," evil "," horror "," dark "," strange"}," "&amp;B1728:C1728&amp;" "))),"horror",IF(OR(ISNUMBER(SEARCH({" food "," kitchen "," yummy "," gourmet "," dining","bbq"}," "&amp;B1728:C1728&amp;" "))),"food"))))</f>
        <v>0</v>
      </c>
      <c r="E1728" s="3">
        <v>6500</v>
      </c>
      <c r="F1728" s="4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208"/>
        <v>34</v>
      </c>
      <c r="Q1728">
        <f t="shared" si="209"/>
        <v>137.25</v>
      </c>
      <c r="R1728" t="s">
        <v>8323</v>
      </c>
      <c r="S1728" t="s">
        <v>8345</v>
      </c>
      <c r="T1728" s="13">
        <f t="shared" si="210"/>
        <v>41788.919722222221</v>
      </c>
      <c r="U1728" s="13">
        <f t="shared" si="211"/>
        <v>41817.919722222221</v>
      </c>
      <c r="V1728">
        <f t="shared" si="212"/>
        <v>2014</v>
      </c>
      <c r="W1728" t="str">
        <f t="shared" si="213"/>
        <v>faith</v>
      </c>
      <c r="X1728" t="str">
        <f t="shared" si="214"/>
        <v>UnderFunded</v>
      </c>
      <c r="Y1728" s="12" t="b">
        <f t="shared" si="215"/>
        <v>0</v>
      </c>
    </row>
    <row r="1729" spans="1:25" ht="43.2" hidden="1">
      <c r="A1729">
        <v>1727</v>
      </c>
      <c r="B1729" s="1" t="s">
        <v>1728</v>
      </c>
      <c r="C1729" s="1" t="s">
        <v>5837</v>
      </c>
      <c r="D1729" s="21" t="b" cm="1">
        <f t="array" ref="D1729">IF(OR(ISNUMBER(SEARCH({" COMEDY "," fun "," laugh ","hilarious"}," "&amp;B1729:C1729&amp;" "))),"Comedy",IF(OR(ISNUMBER(SEARCH({" sad "," thriller "," crime"," murder "," dark "," revenge "}," "&amp;B1729:C1729&amp;" "))),"thriller",IF(OR(ISNUMBER(SEARCH({" strange "," evil "," horror "," dark "," strange"}," "&amp;B1729:C1729&amp;" "))),"horror",IF(OR(ISNUMBER(SEARCH({" food "," kitchen "," yummy "," gourmet "," dining","bbq"}," "&amp;B1729:C1729&amp;" "))),"food"))))</f>
        <v>0</v>
      </c>
      <c r="E1729" s="3">
        <v>3000</v>
      </c>
      <c r="F1729" s="4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208"/>
        <v>0</v>
      </c>
      <c r="Q1729">
        <f t="shared" si="209"/>
        <v>1</v>
      </c>
      <c r="R1729" t="s">
        <v>8323</v>
      </c>
      <c r="S1729" t="s">
        <v>8345</v>
      </c>
      <c r="T1729" s="13">
        <f t="shared" si="210"/>
        <v>42044.927974537044</v>
      </c>
      <c r="U1729" s="13">
        <f t="shared" si="211"/>
        <v>42099.458333333328</v>
      </c>
      <c r="V1729">
        <f t="shared" si="212"/>
        <v>2015</v>
      </c>
      <c r="W1729" t="str">
        <f t="shared" si="213"/>
        <v>faith</v>
      </c>
      <c r="X1729" t="str">
        <f t="shared" si="214"/>
        <v>UnderFunded</v>
      </c>
      <c r="Y1729" s="12" t="b">
        <f t="shared" si="215"/>
        <v>0</v>
      </c>
    </row>
    <row r="1730" spans="1:25" ht="43.2" hidden="1">
      <c r="A1730">
        <v>1728</v>
      </c>
      <c r="B1730" s="1" t="s">
        <v>1729</v>
      </c>
      <c r="C1730" s="1" t="s">
        <v>5838</v>
      </c>
      <c r="D1730" s="21" t="b" cm="1">
        <f t="array" ref="D1730">IF(OR(ISNUMBER(SEARCH({" COMEDY "," fun "," laugh ","hilarious"}," "&amp;B1730:C1730&amp;" "))),"Comedy",IF(OR(ISNUMBER(SEARCH({" sad "," thriller "," crime"," murder "," dark "," revenge "}," "&amp;B1730:C1730&amp;" "))),"thriller",IF(OR(ISNUMBER(SEARCH({" strange "," evil "," horror "," dark "," strange"}," "&amp;B1730:C1730&amp;" "))),"horror",IF(OR(ISNUMBER(SEARCH({" food "," kitchen "," yummy "," gourmet "," dining","bbq"}," "&amp;B1730:C1730&amp;" "))),"food"))))</f>
        <v>0</v>
      </c>
      <c r="E1730" s="3">
        <v>1250</v>
      </c>
      <c r="F1730" s="4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208"/>
        <v>68</v>
      </c>
      <c r="Q1730">
        <f t="shared" si="209"/>
        <v>122.14</v>
      </c>
      <c r="R1730" t="s">
        <v>8323</v>
      </c>
      <c r="S1730" t="s">
        <v>8345</v>
      </c>
      <c r="T1730" s="13">
        <f t="shared" si="210"/>
        <v>42268.625856481478</v>
      </c>
      <c r="U1730" s="13">
        <f t="shared" si="211"/>
        <v>42298.625856481478</v>
      </c>
      <c r="V1730">
        <f t="shared" si="212"/>
        <v>2015</v>
      </c>
      <c r="W1730" t="str">
        <f t="shared" si="213"/>
        <v>faith</v>
      </c>
      <c r="X1730" t="str">
        <f t="shared" si="214"/>
        <v>UnderFunded</v>
      </c>
      <c r="Y1730" s="12" t="b">
        <f t="shared" si="215"/>
        <v>0</v>
      </c>
    </row>
    <row r="1731" spans="1:25" ht="43.2" hidden="1">
      <c r="A1731">
        <v>1729</v>
      </c>
      <c r="B1731" s="1" t="s">
        <v>1730</v>
      </c>
      <c r="C1731" s="1" t="s">
        <v>5839</v>
      </c>
      <c r="D1731" s="21" t="b" cm="1">
        <f t="array" ref="D1731">IF(OR(ISNUMBER(SEARCH({" COMEDY "," fun "," laugh ","hilarious"}," "&amp;B1731:C1731&amp;" "))),"Comedy",IF(OR(ISNUMBER(SEARCH({" sad "," thriller "," crime"," murder "," dark "," revenge "}," "&amp;B1731:C1731&amp;" "))),"thriller",IF(OR(ISNUMBER(SEARCH({" strange "," evil "," horror "," dark "," strange"}," "&amp;B1731:C1731&amp;" "))),"horror",IF(OR(ISNUMBER(SEARCH({" food "," kitchen "," yummy "," gourmet "," dining","bbq"}," "&amp;B1731:C1731&amp;" "))),"food"))))</f>
        <v>0</v>
      </c>
      <c r="E1731" s="3">
        <v>10000</v>
      </c>
      <c r="F1731" s="4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216">IFERROR(ROUND((F1731/E1731)*100,0),0)</f>
        <v>0</v>
      </c>
      <c r="Q1731">
        <f t="shared" ref="Q1731:Q1794" si="217">IFERROR(ROUND(F1731/M1731,2),0)</f>
        <v>0</v>
      </c>
      <c r="R1731" t="s">
        <v>8323</v>
      </c>
      <c r="S1731" t="s">
        <v>8345</v>
      </c>
      <c r="T1731" s="13">
        <f t="shared" ref="T1731:T1794" si="218">(((K1731/60)/60)/24)+DATE(1970,1,1)</f>
        <v>42471.052152777775</v>
      </c>
      <c r="U1731" s="13">
        <f t="shared" ref="U1731:U1794" si="219">(((J1731/60)/60)/24)+DATE(1970,1,1)</f>
        <v>42531.052152777775</v>
      </c>
      <c r="V1731">
        <f t="shared" ref="V1731:V1794" si="220">YEAR(T1731)</f>
        <v>2016</v>
      </c>
      <c r="W1731" t="str">
        <f t="shared" ref="W1731:W1794" si="221">IF(OR(S1731="musical","space"),"Musical and Spaces",S1731)</f>
        <v>faith</v>
      </c>
      <c r="X1731" t="str">
        <f t="shared" ref="X1731:X1794" si="222">IF(P1731-100&gt;0,"ExceededGoal","UnderFunded")</f>
        <v>UnderFunded</v>
      </c>
      <c r="Y1731" s="12" t="b">
        <f t="shared" ref="Y1731:Y1794" si="223">IFERROR(IF(R1731="theater",ROUND(F1731/M1731,2)),0)</f>
        <v>0</v>
      </c>
    </row>
    <row r="1732" spans="1:25" ht="43.2" hidden="1">
      <c r="A1732">
        <v>1730</v>
      </c>
      <c r="B1732" s="1" t="s">
        <v>1731</v>
      </c>
      <c r="C1732" s="1" t="s">
        <v>5840</v>
      </c>
      <c r="D1732" s="21" t="b" cm="1">
        <f t="array" ref="D1732">IF(OR(ISNUMBER(SEARCH({" COMEDY "," fun "," laugh ","hilarious"}," "&amp;B1732:C1732&amp;" "))),"Comedy",IF(OR(ISNUMBER(SEARCH({" sad "," thriller "," crime"," murder "," dark "," revenge "}," "&amp;B1732:C1732&amp;" "))),"thriller",IF(OR(ISNUMBER(SEARCH({" strange "," evil "," horror "," dark "," strange"}," "&amp;B1732:C1732&amp;" "))),"horror",IF(OR(ISNUMBER(SEARCH({" food "," kitchen "," yummy "," gourmet "," dining","bbq"}," "&amp;B1732:C1732&amp;" "))),"food"))))</f>
        <v>0</v>
      </c>
      <c r="E1732" s="3">
        <v>3000</v>
      </c>
      <c r="F1732" s="4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216"/>
        <v>0</v>
      </c>
      <c r="Q1732">
        <f t="shared" si="217"/>
        <v>0</v>
      </c>
      <c r="R1732" t="s">
        <v>8323</v>
      </c>
      <c r="S1732" t="s">
        <v>8345</v>
      </c>
      <c r="T1732" s="13">
        <f t="shared" si="218"/>
        <v>42272.087766203709</v>
      </c>
      <c r="U1732" s="13">
        <f t="shared" si="219"/>
        <v>42302.087766203709</v>
      </c>
      <c r="V1732">
        <f t="shared" si="220"/>
        <v>2015</v>
      </c>
      <c r="W1732" t="str">
        <f t="shared" si="221"/>
        <v>faith</v>
      </c>
      <c r="X1732" t="str">
        <f t="shared" si="222"/>
        <v>UnderFunded</v>
      </c>
      <c r="Y1732" s="12" t="b">
        <f t="shared" si="223"/>
        <v>0</v>
      </c>
    </row>
    <row r="1733" spans="1:25" ht="28.8" hidden="1">
      <c r="A1733">
        <v>1731</v>
      </c>
      <c r="B1733" s="1" t="s">
        <v>1732</v>
      </c>
      <c r="C1733" s="1" t="s">
        <v>5841</v>
      </c>
      <c r="D1733" s="21" t="b" cm="1">
        <f t="array" ref="D1733">IF(OR(ISNUMBER(SEARCH({" COMEDY "," fun "," laugh ","hilarious"}," "&amp;B1733:C1733&amp;" "))),"Comedy",IF(OR(ISNUMBER(SEARCH({" sad "," thriller "," crime"," murder "," dark "," revenge "}," "&amp;B1733:C1733&amp;" "))),"thriller",IF(OR(ISNUMBER(SEARCH({" strange "," evil "," horror "," dark "," strange"}," "&amp;B1733:C1733&amp;" "))),"horror",IF(OR(ISNUMBER(SEARCH({" food "," kitchen "," yummy "," gourmet "," dining","bbq"}," "&amp;B1733:C1733&amp;" "))),"food"))))</f>
        <v>0</v>
      </c>
      <c r="E1733" s="3">
        <v>1000</v>
      </c>
      <c r="F1733" s="4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216"/>
        <v>0</v>
      </c>
      <c r="Q1733">
        <f t="shared" si="217"/>
        <v>0</v>
      </c>
      <c r="R1733" t="s">
        <v>8323</v>
      </c>
      <c r="S1733" t="s">
        <v>8345</v>
      </c>
      <c r="T1733" s="13">
        <f t="shared" si="218"/>
        <v>42152.906851851847</v>
      </c>
      <c r="U1733" s="13">
        <f t="shared" si="219"/>
        <v>42166.625</v>
      </c>
      <c r="V1733">
        <f t="shared" si="220"/>
        <v>2015</v>
      </c>
      <c r="W1733" t="str">
        <f t="shared" si="221"/>
        <v>faith</v>
      </c>
      <c r="X1733" t="str">
        <f t="shared" si="222"/>
        <v>UnderFunded</v>
      </c>
      <c r="Y1733" s="12" t="b">
        <f t="shared" si="223"/>
        <v>0</v>
      </c>
    </row>
    <row r="1734" spans="1:25" ht="43.2" hidden="1">
      <c r="A1734">
        <v>1732</v>
      </c>
      <c r="B1734" s="1" t="s">
        <v>1733</v>
      </c>
      <c r="C1734" s="1" t="s">
        <v>5842</v>
      </c>
      <c r="D1734" s="21" t="b" cm="1">
        <f t="array" ref="D1734">IF(OR(ISNUMBER(SEARCH({" COMEDY "," fun "," laugh ","hilarious"}," "&amp;B1734:C1734&amp;" "))),"Comedy",IF(OR(ISNUMBER(SEARCH({" sad "," thriller "," crime"," murder "," dark "," revenge "}," "&amp;B1734:C1734&amp;" "))),"thriller",IF(OR(ISNUMBER(SEARCH({" strange "," evil "," horror "," dark "," strange"}," "&amp;B1734:C1734&amp;" "))),"horror",IF(OR(ISNUMBER(SEARCH({" food "," kitchen "," yummy "," gourmet "," dining","bbq"}," "&amp;B1734:C1734&amp;" "))),"food"))))</f>
        <v>0</v>
      </c>
      <c r="E1734" s="3">
        <v>4000</v>
      </c>
      <c r="F1734" s="4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216"/>
        <v>0</v>
      </c>
      <c r="Q1734">
        <f t="shared" si="217"/>
        <v>0</v>
      </c>
      <c r="R1734" t="s">
        <v>8323</v>
      </c>
      <c r="S1734" t="s">
        <v>8345</v>
      </c>
      <c r="T1734" s="13">
        <f t="shared" si="218"/>
        <v>42325.683807870373</v>
      </c>
      <c r="U1734" s="13">
        <f t="shared" si="219"/>
        <v>42385.208333333328</v>
      </c>
      <c r="V1734">
        <f t="shared" si="220"/>
        <v>2015</v>
      </c>
      <c r="W1734" t="str">
        <f t="shared" si="221"/>
        <v>faith</v>
      </c>
      <c r="X1734" t="str">
        <f t="shared" si="222"/>
        <v>UnderFunded</v>
      </c>
      <c r="Y1734" s="12" t="b">
        <f t="shared" si="223"/>
        <v>0</v>
      </c>
    </row>
    <row r="1735" spans="1:25" ht="43.2" hidden="1">
      <c r="A1735">
        <v>1733</v>
      </c>
      <c r="B1735" s="1" t="s">
        <v>1734</v>
      </c>
      <c r="C1735" s="1" t="s">
        <v>5843</v>
      </c>
      <c r="D1735" s="21" t="b" cm="1">
        <f t="array" ref="D1735">IF(OR(ISNUMBER(SEARCH({" COMEDY "," fun "," laugh ","hilarious"}," "&amp;B1735:C1735&amp;" "))),"Comedy",IF(OR(ISNUMBER(SEARCH({" sad "," thriller "," crime"," murder "," dark "," revenge "}," "&amp;B1735:C1735&amp;" "))),"thriller",IF(OR(ISNUMBER(SEARCH({" strange "," evil "," horror "," dark "," strange"}," "&amp;B1735:C1735&amp;" "))),"horror",IF(OR(ISNUMBER(SEARCH({" food "," kitchen "," yummy "," gourmet "," dining","bbq"}," "&amp;B1735:C1735&amp;" "))),"food"))))</f>
        <v>0</v>
      </c>
      <c r="E1735" s="3">
        <v>10000</v>
      </c>
      <c r="F1735" s="4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216"/>
        <v>0</v>
      </c>
      <c r="Q1735">
        <f t="shared" si="217"/>
        <v>0</v>
      </c>
      <c r="R1735" t="s">
        <v>8323</v>
      </c>
      <c r="S1735" t="s">
        <v>8345</v>
      </c>
      <c r="T1735" s="13">
        <f t="shared" si="218"/>
        <v>42614.675625000003</v>
      </c>
      <c r="U1735" s="13">
        <f t="shared" si="219"/>
        <v>42626.895833333328</v>
      </c>
      <c r="V1735">
        <f t="shared" si="220"/>
        <v>2016</v>
      </c>
      <c r="W1735" t="str">
        <f t="shared" si="221"/>
        <v>faith</v>
      </c>
      <c r="X1735" t="str">
        <f t="shared" si="222"/>
        <v>UnderFunded</v>
      </c>
      <c r="Y1735" s="12" t="b">
        <f t="shared" si="223"/>
        <v>0</v>
      </c>
    </row>
    <row r="1736" spans="1:25" ht="43.2" hidden="1">
      <c r="A1736">
        <v>1734</v>
      </c>
      <c r="B1736" s="1" t="s">
        <v>1735</v>
      </c>
      <c r="C1736" s="1" t="s">
        <v>5844</v>
      </c>
      <c r="D1736" s="21" t="b" cm="1">
        <f t="array" ref="D1736">IF(OR(ISNUMBER(SEARCH({" COMEDY "," fun "," laugh ","hilarious"}," "&amp;B1736:C1736&amp;" "))),"Comedy",IF(OR(ISNUMBER(SEARCH({" sad "," thriller "," crime"," murder "," dark "," revenge "}," "&amp;B1736:C1736&amp;" "))),"thriller",IF(OR(ISNUMBER(SEARCH({" strange "," evil "," horror "," dark "," strange"}," "&amp;B1736:C1736&amp;" "))),"horror",IF(OR(ISNUMBER(SEARCH({" food "," kitchen "," yummy "," gourmet "," dining","bbq"}," "&amp;B1736:C1736&amp;" "))),"food"))))</f>
        <v>0</v>
      </c>
      <c r="E1736" s="3">
        <v>4500</v>
      </c>
      <c r="F1736" s="4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216"/>
        <v>0</v>
      </c>
      <c r="Q1736">
        <f t="shared" si="217"/>
        <v>1</v>
      </c>
      <c r="R1736" t="s">
        <v>8323</v>
      </c>
      <c r="S1736" t="s">
        <v>8345</v>
      </c>
      <c r="T1736" s="13">
        <f t="shared" si="218"/>
        <v>42102.036527777775</v>
      </c>
      <c r="U1736" s="13">
        <f t="shared" si="219"/>
        <v>42132.036527777775</v>
      </c>
      <c r="V1736">
        <f t="shared" si="220"/>
        <v>2015</v>
      </c>
      <c r="W1736" t="str">
        <f t="shared" si="221"/>
        <v>faith</v>
      </c>
      <c r="X1736" t="str">
        <f t="shared" si="222"/>
        <v>UnderFunded</v>
      </c>
      <c r="Y1736" s="12" t="b">
        <f t="shared" si="223"/>
        <v>0</v>
      </c>
    </row>
    <row r="1737" spans="1:25" ht="43.2" hidden="1">
      <c r="A1737">
        <v>1735</v>
      </c>
      <c r="B1737" s="1" t="s">
        <v>1736</v>
      </c>
      <c r="C1737" s="1" t="s">
        <v>5845</v>
      </c>
      <c r="D1737" s="21" t="b" cm="1">
        <f t="array" ref="D1737">IF(OR(ISNUMBER(SEARCH({" COMEDY "," fun "," laugh ","hilarious"}," "&amp;B1737:C1737&amp;" "))),"Comedy",IF(OR(ISNUMBER(SEARCH({" sad "," thriller "," crime"," murder "," dark "," revenge "}," "&amp;B1737:C1737&amp;" "))),"thriller",IF(OR(ISNUMBER(SEARCH({" strange "," evil "," horror "," dark "," strange"}," "&amp;B1737:C1737&amp;" "))),"horror",IF(OR(ISNUMBER(SEARCH({" food "," kitchen "," yummy "," gourmet "," dining","bbq"}," "&amp;B1737:C1737&amp;" "))),"food"))))</f>
        <v>0</v>
      </c>
      <c r="E1737" s="3">
        <v>1000</v>
      </c>
      <c r="F1737" s="4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216"/>
        <v>11</v>
      </c>
      <c r="Q1737">
        <f t="shared" si="217"/>
        <v>55</v>
      </c>
      <c r="R1737" t="s">
        <v>8323</v>
      </c>
      <c r="S1737" t="s">
        <v>8345</v>
      </c>
      <c r="T1737" s="13">
        <f t="shared" si="218"/>
        <v>42559.814178240747</v>
      </c>
      <c r="U1737" s="13">
        <f t="shared" si="219"/>
        <v>42589.814178240747</v>
      </c>
      <c r="V1737">
        <f t="shared" si="220"/>
        <v>2016</v>
      </c>
      <c r="W1737" t="str">
        <f t="shared" si="221"/>
        <v>faith</v>
      </c>
      <c r="X1737" t="str">
        <f t="shared" si="222"/>
        <v>UnderFunded</v>
      </c>
      <c r="Y1737" s="12" t="b">
        <f t="shared" si="223"/>
        <v>0</v>
      </c>
    </row>
    <row r="1738" spans="1:25" ht="28.8" hidden="1">
      <c r="A1738">
        <v>1736</v>
      </c>
      <c r="B1738" s="1" t="s">
        <v>1737</v>
      </c>
      <c r="C1738" s="1" t="s">
        <v>5846</v>
      </c>
      <c r="D1738" s="21" t="b" cm="1">
        <f t="array" ref="D1738">IF(OR(ISNUMBER(SEARCH({" COMEDY "," fun "," laugh ","hilarious"}," "&amp;B1738:C1738&amp;" "))),"Comedy",IF(OR(ISNUMBER(SEARCH({" sad "," thriller "," crime"," murder "," dark "," revenge "}," "&amp;B1738:C1738&amp;" "))),"thriller",IF(OR(ISNUMBER(SEARCH({" strange "," evil "," horror "," dark "," strange"}," "&amp;B1738:C1738&amp;" "))),"horror",IF(OR(ISNUMBER(SEARCH({" food "," kitchen "," yummy "," gourmet "," dining","bbq"}," "&amp;B1738:C1738&amp;" "))),"food"))))</f>
        <v>0</v>
      </c>
      <c r="E1738" s="3">
        <v>3000</v>
      </c>
      <c r="F1738" s="4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216"/>
        <v>1</v>
      </c>
      <c r="Q1738">
        <f t="shared" si="217"/>
        <v>22</v>
      </c>
      <c r="R1738" t="s">
        <v>8323</v>
      </c>
      <c r="S1738" t="s">
        <v>8345</v>
      </c>
      <c r="T1738" s="13">
        <f t="shared" si="218"/>
        <v>42286.861493055556</v>
      </c>
      <c r="U1738" s="13">
        <f t="shared" si="219"/>
        <v>42316.90315972222</v>
      </c>
      <c r="V1738">
        <f t="shared" si="220"/>
        <v>2015</v>
      </c>
      <c r="W1738" t="str">
        <f t="shared" si="221"/>
        <v>faith</v>
      </c>
      <c r="X1738" t="str">
        <f t="shared" si="222"/>
        <v>UnderFunded</v>
      </c>
      <c r="Y1738" s="12" t="b">
        <f t="shared" si="223"/>
        <v>0</v>
      </c>
    </row>
    <row r="1739" spans="1:25" ht="43.2" hidden="1">
      <c r="A1739">
        <v>1737</v>
      </c>
      <c r="B1739" s="1" t="s">
        <v>1738</v>
      </c>
      <c r="C1739" s="1" t="s">
        <v>5847</v>
      </c>
      <c r="D1739" s="21" t="b" cm="1">
        <f t="array" ref="D1739">IF(OR(ISNUMBER(SEARCH({" COMEDY "," fun "," laugh ","hilarious"}," "&amp;B1739:C1739&amp;" "))),"Comedy",IF(OR(ISNUMBER(SEARCH({" sad "," thriller "," crime"," murder "," dark "," revenge "}," "&amp;B1739:C1739&amp;" "))),"thriller",IF(OR(ISNUMBER(SEARCH({" strange "," evil "," horror "," dark "," strange"}," "&amp;B1739:C1739&amp;" "))),"horror",IF(OR(ISNUMBER(SEARCH({" food "," kitchen "," yummy "," gourmet "," dining","bbq"}," "&amp;B1739:C1739&amp;" "))),"food"))))</f>
        <v>0</v>
      </c>
      <c r="E1739" s="3">
        <v>4000</v>
      </c>
      <c r="F1739" s="4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216"/>
        <v>21</v>
      </c>
      <c r="Q1739">
        <f t="shared" si="217"/>
        <v>56.67</v>
      </c>
      <c r="R1739" t="s">
        <v>8323</v>
      </c>
      <c r="S1739" t="s">
        <v>8345</v>
      </c>
      <c r="T1739" s="13">
        <f t="shared" si="218"/>
        <v>42175.948981481488</v>
      </c>
      <c r="U1739" s="13">
        <f t="shared" si="219"/>
        <v>42205.948981481488</v>
      </c>
      <c r="V1739">
        <f t="shared" si="220"/>
        <v>2015</v>
      </c>
      <c r="W1739" t="str">
        <f t="shared" si="221"/>
        <v>faith</v>
      </c>
      <c r="X1739" t="str">
        <f t="shared" si="222"/>
        <v>UnderFunded</v>
      </c>
      <c r="Y1739" s="12" t="b">
        <f t="shared" si="223"/>
        <v>0</v>
      </c>
    </row>
    <row r="1740" spans="1:25" ht="28.8" hidden="1">
      <c r="A1740">
        <v>1738</v>
      </c>
      <c r="B1740" s="1" t="s">
        <v>1739</v>
      </c>
      <c r="C1740" s="1" t="s">
        <v>5848</v>
      </c>
      <c r="D1740" s="21" t="b" cm="1">
        <f t="array" ref="D1740">IF(OR(ISNUMBER(SEARCH({" COMEDY "," fun "," laugh ","hilarious"}," "&amp;B1740:C1740&amp;" "))),"Comedy",IF(OR(ISNUMBER(SEARCH({" sad "," thriller "," crime"," murder "," dark "," revenge "}," "&amp;B1740:C1740&amp;" "))),"thriller",IF(OR(ISNUMBER(SEARCH({" strange "," evil "," horror "," dark "," strange"}," "&amp;B1740:C1740&amp;" "))),"horror",IF(OR(ISNUMBER(SEARCH({" food "," kitchen "," yummy "," gourmet "," dining","bbq"}," "&amp;B1740:C1740&amp;" "))),"food"))))</f>
        <v>0</v>
      </c>
      <c r="E1740" s="3">
        <v>5000</v>
      </c>
      <c r="F1740" s="4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216"/>
        <v>0</v>
      </c>
      <c r="Q1740">
        <f t="shared" si="217"/>
        <v>20</v>
      </c>
      <c r="R1740" t="s">
        <v>8323</v>
      </c>
      <c r="S1740" t="s">
        <v>8345</v>
      </c>
      <c r="T1740" s="13">
        <f t="shared" si="218"/>
        <v>41884.874328703707</v>
      </c>
      <c r="U1740" s="13">
        <f t="shared" si="219"/>
        <v>41914.874328703707</v>
      </c>
      <c r="V1740">
        <f t="shared" si="220"/>
        <v>2014</v>
      </c>
      <c r="W1740" t="str">
        <f t="shared" si="221"/>
        <v>faith</v>
      </c>
      <c r="X1740" t="str">
        <f t="shared" si="222"/>
        <v>UnderFunded</v>
      </c>
      <c r="Y1740" s="12" t="b">
        <f t="shared" si="223"/>
        <v>0</v>
      </c>
    </row>
    <row r="1741" spans="1:25" ht="43.2" hidden="1">
      <c r="A1741">
        <v>1739</v>
      </c>
      <c r="B1741" s="1" t="s">
        <v>1740</v>
      </c>
      <c r="C1741" s="1" t="s">
        <v>5849</v>
      </c>
      <c r="D1741" s="21" t="b" cm="1">
        <f t="array" ref="D1741">IF(OR(ISNUMBER(SEARCH({" COMEDY "," fun "," laugh ","hilarious"}," "&amp;B1741:C1741&amp;" "))),"Comedy",IF(OR(ISNUMBER(SEARCH({" sad "," thriller "," crime"," murder "," dark "," revenge "}," "&amp;B1741:C1741&amp;" "))),"thriller",IF(OR(ISNUMBER(SEARCH({" strange "," evil "," horror "," dark "," strange"}," "&amp;B1741:C1741&amp;" "))),"horror",IF(OR(ISNUMBER(SEARCH({" food "," kitchen "," yummy "," gourmet "," dining","bbq"}," "&amp;B1741:C1741&amp;" "))),"food"))))</f>
        <v>0</v>
      </c>
      <c r="E1741" s="3">
        <v>1000</v>
      </c>
      <c r="F1741" s="4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216"/>
        <v>0</v>
      </c>
      <c r="Q1741">
        <f t="shared" si="217"/>
        <v>1</v>
      </c>
      <c r="R1741" t="s">
        <v>8323</v>
      </c>
      <c r="S1741" t="s">
        <v>8345</v>
      </c>
      <c r="T1741" s="13">
        <f t="shared" si="218"/>
        <v>42435.874212962968</v>
      </c>
      <c r="U1741" s="13">
        <f t="shared" si="219"/>
        <v>42494.832546296297</v>
      </c>
      <c r="V1741">
        <f t="shared" si="220"/>
        <v>2016</v>
      </c>
      <c r="W1741" t="str">
        <f t="shared" si="221"/>
        <v>faith</v>
      </c>
      <c r="X1741" t="str">
        <f t="shared" si="222"/>
        <v>UnderFunded</v>
      </c>
      <c r="Y1741" s="12" t="b">
        <f t="shared" si="223"/>
        <v>0</v>
      </c>
    </row>
    <row r="1742" spans="1:25" ht="43.2" hidden="1">
      <c r="A1742">
        <v>1740</v>
      </c>
      <c r="B1742" s="1" t="s">
        <v>1741</v>
      </c>
      <c r="C1742" s="1" t="s">
        <v>5850</v>
      </c>
      <c r="D1742" s="21" t="b" cm="1">
        <f t="array" ref="D1742">IF(OR(ISNUMBER(SEARCH({" COMEDY "," fun "," laugh ","hilarious"}," "&amp;B1742:C1742&amp;" "))),"Comedy",IF(OR(ISNUMBER(SEARCH({" sad "," thriller "," crime"," murder "," dark "," revenge "}," "&amp;B1742:C1742&amp;" "))),"thriller",IF(OR(ISNUMBER(SEARCH({" strange "," evil "," horror "," dark "," strange"}," "&amp;B1742:C1742&amp;" "))),"horror",IF(OR(ISNUMBER(SEARCH({" food "," kitchen "," yummy "," gourmet "," dining","bbq"}," "&amp;B1742:C1742&amp;" "))),"food"))))</f>
        <v>0</v>
      </c>
      <c r="E1742" s="3">
        <v>3000</v>
      </c>
      <c r="F1742" s="4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216"/>
        <v>0</v>
      </c>
      <c r="Q1742">
        <f t="shared" si="217"/>
        <v>0</v>
      </c>
      <c r="R1742" t="s">
        <v>8323</v>
      </c>
      <c r="S1742" t="s">
        <v>8345</v>
      </c>
      <c r="T1742" s="13">
        <f t="shared" si="218"/>
        <v>42171.817384259266</v>
      </c>
      <c r="U1742" s="13">
        <f t="shared" si="219"/>
        <v>42201.817384259266</v>
      </c>
      <c r="V1742">
        <f t="shared" si="220"/>
        <v>2015</v>
      </c>
      <c r="W1742" t="str">
        <f t="shared" si="221"/>
        <v>faith</v>
      </c>
      <c r="X1742" t="str">
        <f t="shared" si="222"/>
        <v>UnderFunded</v>
      </c>
      <c r="Y1742" s="12" t="b">
        <f t="shared" si="223"/>
        <v>0</v>
      </c>
    </row>
    <row r="1743" spans="1:25" ht="28.8" hidden="1">
      <c r="A1743">
        <v>1741</v>
      </c>
      <c r="B1743" s="1" t="s">
        <v>1742</v>
      </c>
      <c r="C1743" s="1" t="s">
        <v>5851</v>
      </c>
      <c r="D1743" s="21" t="b" cm="1">
        <f t="array" ref="D1743">IF(OR(ISNUMBER(SEARCH({" COMEDY "," fun "," laugh ","hilarious"}," "&amp;B1743:C1743&amp;" "))),"Comedy",IF(OR(ISNUMBER(SEARCH({" sad "," thriller "," crime"," murder "," dark "," revenge "}," "&amp;B1743:C1743&amp;" "))),"thriller",IF(OR(ISNUMBER(SEARCH({" strange "," evil "," horror "," dark "," strange"}," "&amp;B1743:C1743&amp;" "))),"horror",IF(OR(ISNUMBER(SEARCH({" food "," kitchen "," yummy "," gourmet "," dining","bbq"}," "&amp;B1743:C1743&amp;" "))),"food"))))</f>
        <v>0</v>
      </c>
      <c r="E1743" s="3">
        <v>1200</v>
      </c>
      <c r="F1743" s="4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216"/>
        <v>111</v>
      </c>
      <c r="Q1743">
        <f t="shared" si="217"/>
        <v>25.58</v>
      </c>
      <c r="R1743" t="s">
        <v>8336</v>
      </c>
      <c r="S1743" t="s">
        <v>8337</v>
      </c>
      <c r="T1743" s="13">
        <f t="shared" si="218"/>
        <v>42120.628136574072</v>
      </c>
      <c r="U1743" s="13">
        <f t="shared" si="219"/>
        <v>42165.628136574072</v>
      </c>
      <c r="V1743">
        <f t="shared" si="220"/>
        <v>2015</v>
      </c>
      <c r="W1743" t="str">
        <f t="shared" si="221"/>
        <v>photobooks</v>
      </c>
      <c r="X1743" t="str">
        <f t="shared" si="222"/>
        <v>ExceededGoal</v>
      </c>
      <c r="Y1743" s="12" t="b">
        <f t="shared" si="223"/>
        <v>0</v>
      </c>
    </row>
    <row r="1744" spans="1:25" ht="43.2" hidden="1">
      <c r="A1744">
        <v>1742</v>
      </c>
      <c r="B1744" s="1" t="s">
        <v>1743</v>
      </c>
      <c r="C1744" s="1" t="s">
        <v>5852</v>
      </c>
      <c r="D1744" s="21" t="b" cm="1">
        <f t="array" ref="D1744">IF(OR(ISNUMBER(SEARCH({" COMEDY "," fun "," laugh ","hilarious"}," "&amp;B1744:C1744&amp;" "))),"Comedy",IF(OR(ISNUMBER(SEARCH({" sad "," thriller "," crime"," murder "," dark "," revenge "}," "&amp;B1744:C1744&amp;" "))),"thriller",IF(OR(ISNUMBER(SEARCH({" strange "," evil "," horror "," dark "," strange"}," "&amp;B1744:C1744&amp;" "))),"horror",IF(OR(ISNUMBER(SEARCH({" food "," kitchen "," yummy "," gourmet "," dining","bbq"}," "&amp;B1744:C1744&amp;" "))),"food"))))</f>
        <v>0</v>
      </c>
      <c r="E1744" s="3">
        <v>2000</v>
      </c>
      <c r="F1744" s="4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216"/>
        <v>109</v>
      </c>
      <c r="Q1744">
        <f t="shared" si="217"/>
        <v>63.97</v>
      </c>
      <c r="R1744" t="s">
        <v>8336</v>
      </c>
      <c r="S1744" t="s">
        <v>8337</v>
      </c>
      <c r="T1744" s="13">
        <f t="shared" si="218"/>
        <v>42710.876967592587</v>
      </c>
      <c r="U1744" s="13">
        <f t="shared" si="219"/>
        <v>42742.875</v>
      </c>
      <c r="V1744">
        <f t="shared" si="220"/>
        <v>2016</v>
      </c>
      <c r="W1744" t="str">
        <f t="shared" si="221"/>
        <v>photobooks</v>
      </c>
      <c r="X1744" t="str">
        <f t="shared" si="222"/>
        <v>ExceededGoal</v>
      </c>
      <c r="Y1744" s="12" t="b">
        <f t="shared" si="223"/>
        <v>0</v>
      </c>
    </row>
    <row r="1745" spans="1:25" ht="43.2" hidden="1">
      <c r="A1745">
        <v>1743</v>
      </c>
      <c r="B1745" s="1" t="s">
        <v>1744</v>
      </c>
      <c r="C1745" s="1" t="s">
        <v>5853</v>
      </c>
      <c r="D1745" s="21" t="b" cm="1">
        <f t="array" ref="D1745">IF(OR(ISNUMBER(SEARCH({" COMEDY "," fun "," laugh ","hilarious"}," "&amp;B1745:C1745&amp;" "))),"Comedy",IF(OR(ISNUMBER(SEARCH({" sad "," thriller "," crime"," murder "," dark "," revenge "}," "&amp;B1745:C1745&amp;" "))),"thriller",IF(OR(ISNUMBER(SEARCH({" strange "," evil "," horror "," dark "," strange"}," "&amp;B1745:C1745&amp;" "))),"horror",IF(OR(ISNUMBER(SEARCH({" food "," kitchen "," yummy "," gourmet "," dining","bbq"}," "&amp;B1745:C1745&amp;" "))),"food"))))</f>
        <v>0</v>
      </c>
      <c r="E1745" s="3">
        <v>6000</v>
      </c>
      <c r="F1745" s="4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216"/>
        <v>100</v>
      </c>
      <c r="Q1745">
        <f t="shared" si="217"/>
        <v>89.93</v>
      </c>
      <c r="R1745" t="s">
        <v>8336</v>
      </c>
      <c r="S1745" t="s">
        <v>8337</v>
      </c>
      <c r="T1745" s="13">
        <f t="shared" si="218"/>
        <v>42586.925636574073</v>
      </c>
      <c r="U1745" s="13">
        <f t="shared" si="219"/>
        <v>42609.165972222225</v>
      </c>
      <c r="V1745">
        <f t="shared" si="220"/>
        <v>2016</v>
      </c>
      <c r="W1745" t="str">
        <f t="shared" si="221"/>
        <v>photobooks</v>
      </c>
      <c r="X1745" t="str">
        <f t="shared" si="222"/>
        <v>UnderFunded</v>
      </c>
      <c r="Y1745" s="12" t="b">
        <f t="shared" si="223"/>
        <v>0</v>
      </c>
    </row>
    <row r="1746" spans="1:25" ht="43.2" hidden="1">
      <c r="A1746">
        <v>1744</v>
      </c>
      <c r="B1746" s="1" t="s">
        <v>1745</v>
      </c>
      <c r="C1746" s="1" t="s">
        <v>5854</v>
      </c>
      <c r="D1746" s="21" t="b" cm="1">
        <f t="array" ref="D1746">IF(OR(ISNUMBER(SEARCH({" COMEDY "," fun "," laugh ","hilarious"}," "&amp;B1746:C1746&amp;" "))),"Comedy",IF(OR(ISNUMBER(SEARCH({" sad "," thriller "," crime"," murder "," dark "," revenge "}," "&amp;B1746:C1746&amp;" "))),"thriller",IF(OR(ISNUMBER(SEARCH({" strange "," evil "," horror "," dark "," strange"}," "&amp;B1746:C1746&amp;" "))),"horror",IF(OR(ISNUMBER(SEARCH({" food "," kitchen "," yummy "," gourmet "," dining","bbq"}," "&amp;B1746:C1746&amp;" "))),"food"))))</f>
        <v>0</v>
      </c>
      <c r="E1746" s="3">
        <v>5500</v>
      </c>
      <c r="F1746" s="4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216"/>
        <v>118</v>
      </c>
      <c r="Q1746">
        <f t="shared" si="217"/>
        <v>93.07</v>
      </c>
      <c r="R1746" t="s">
        <v>8336</v>
      </c>
      <c r="S1746" t="s">
        <v>8337</v>
      </c>
      <c r="T1746" s="13">
        <f t="shared" si="218"/>
        <v>42026.605057870373</v>
      </c>
      <c r="U1746" s="13">
        <f t="shared" si="219"/>
        <v>42071.563391203701</v>
      </c>
      <c r="V1746">
        <f t="shared" si="220"/>
        <v>2015</v>
      </c>
      <c r="W1746" t="str">
        <f t="shared" si="221"/>
        <v>photobooks</v>
      </c>
      <c r="X1746" t="str">
        <f t="shared" si="222"/>
        <v>ExceededGoal</v>
      </c>
      <c r="Y1746" s="12" t="b">
        <f t="shared" si="223"/>
        <v>0</v>
      </c>
    </row>
    <row r="1747" spans="1:25" ht="43.2" hidden="1">
      <c r="A1747">
        <v>1745</v>
      </c>
      <c r="B1747" s="1" t="s">
        <v>1746</v>
      </c>
      <c r="C1747" s="1" t="s">
        <v>5855</v>
      </c>
      <c r="D1747" s="21" t="b" cm="1">
        <f t="array" ref="D1747">IF(OR(ISNUMBER(SEARCH({" COMEDY "," fun "," laugh ","hilarious"}," "&amp;B1747:C1747&amp;" "))),"Comedy",IF(OR(ISNUMBER(SEARCH({" sad "," thriller "," crime"," murder "," dark "," revenge "}," "&amp;B1747:C1747&amp;" "))),"thriller",IF(OR(ISNUMBER(SEARCH({" strange "," evil "," horror "," dark "," strange"}," "&amp;B1747:C1747&amp;" "))),"horror",IF(OR(ISNUMBER(SEARCH({" food "," kitchen "," yummy "," gourmet "," dining","bbq"}," "&amp;B1747:C1747&amp;" "))),"food"))))</f>
        <v>0</v>
      </c>
      <c r="E1747" s="3">
        <v>7000</v>
      </c>
      <c r="F1747" s="4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216"/>
        <v>114</v>
      </c>
      <c r="Q1747">
        <f t="shared" si="217"/>
        <v>89.67</v>
      </c>
      <c r="R1747" t="s">
        <v>8336</v>
      </c>
      <c r="S1747" t="s">
        <v>8337</v>
      </c>
      <c r="T1747" s="13">
        <f t="shared" si="218"/>
        <v>42690.259699074071</v>
      </c>
      <c r="U1747" s="13">
        <f t="shared" si="219"/>
        <v>42726.083333333328</v>
      </c>
      <c r="V1747">
        <f t="shared" si="220"/>
        <v>2016</v>
      </c>
      <c r="W1747" t="str">
        <f t="shared" si="221"/>
        <v>photobooks</v>
      </c>
      <c r="X1747" t="str">
        <f t="shared" si="222"/>
        <v>ExceededGoal</v>
      </c>
      <c r="Y1747" s="12" t="b">
        <f t="shared" si="223"/>
        <v>0</v>
      </c>
    </row>
    <row r="1748" spans="1:25" ht="57.6" hidden="1">
      <c r="A1748">
        <v>1746</v>
      </c>
      <c r="B1748" s="1" t="s">
        <v>1747</v>
      </c>
      <c r="C1748" s="1" t="s">
        <v>5856</v>
      </c>
      <c r="D1748" s="21" t="b" cm="1">
        <f t="array" ref="D1748">IF(OR(ISNUMBER(SEARCH({" COMEDY "," fun "," laugh ","hilarious"}," "&amp;B1748:C1748&amp;" "))),"Comedy",IF(OR(ISNUMBER(SEARCH({" sad "," thriller "," crime"," murder "," dark "," revenge "}," "&amp;B1748:C1748&amp;" "))),"thriller",IF(OR(ISNUMBER(SEARCH({" strange "," evil "," horror "," dark "," strange"}," "&amp;B1748:C1748&amp;" "))),"horror",IF(OR(ISNUMBER(SEARCH({" food "," kitchen "," yummy "," gourmet "," dining","bbq"}," "&amp;B1748:C1748&amp;" "))),"food"))))</f>
        <v>0</v>
      </c>
      <c r="E1748" s="3">
        <v>15000</v>
      </c>
      <c r="F1748" s="4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216"/>
        <v>148</v>
      </c>
      <c r="Q1748">
        <f t="shared" si="217"/>
        <v>207.62</v>
      </c>
      <c r="R1748" t="s">
        <v>8336</v>
      </c>
      <c r="S1748" t="s">
        <v>8337</v>
      </c>
      <c r="T1748" s="13">
        <f t="shared" si="218"/>
        <v>42668.176701388889</v>
      </c>
      <c r="U1748" s="13">
        <f t="shared" si="219"/>
        <v>42698.083333333328</v>
      </c>
      <c r="V1748">
        <f t="shared" si="220"/>
        <v>2016</v>
      </c>
      <c r="W1748" t="str">
        <f t="shared" si="221"/>
        <v>photobooks</v>
      </c>
      <c r="X1748" t="str">
        <f t="shared" si="222"/>
        <v>ExceededGoal</v>
      </c>
      <c r="Y1748" s="12" t="b">
        <f t="shared" si="223"/>
        <v>0</v>
      </c>
    </row>
    <row r="1749" spans="1:25" ht="43.2" hidden="1">
      <c r="A1749">
        <v>1747</v>
      </c>
      <c r="B1749" s="1" t="s">
        <v>1748</v>
      </c>
      <c r="C1749" s="1" t="s">
        <v>5857</v>
      </c>
      <c r="D1749" s="21" t="b" cm="1">
        <f t="array" ref="D1749">IF(OR(ISNUMBER(SEARCH({" COMEDY "," fun "," laugh ","hilarious"}," "&amp;B1749:C1749&amp;" "))),"Comedy",IF(OR(ISNUMBER(SEARCH({" sad "," thriller "," crime"," murder "," dark "," revenge "}," "&amp;B1749:C1749&amp;" "))),"thriller",IF(OR(ISNUMBER(SEARCH({" strange "," evil "," horror "," dark "," strange"}," "&amp;B1749:C1749&amp;" "))),"horror",IF(OR(ISNUMBER(SEARCH({" food "," kitchen "," yummy "," gourmet "," dining","bbq"}," "&amp;B1749:C1749&amp;" "))),"food"))))</f>
        <v>0</v>
      </c>
      <c r="E1749" s="3">
        <v>9000</v>
      </c>
      <c r="F1749" s="4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216"/>
        <v>105</v>
      </c>
      <c r="Q1749">
        <f t="shared" si="217"/>
        <v>59.41</v>
      </c>
      <c r="R1749" t="s">
        <v>8336</v>
      </c>
      <c r="S1749" t="s">
        <v>8337</v>
      </c>
      <c r="T1749" s="13">
        <f t="shared" si="218"/>
        <v>42292.435532407413</v>
      </c>
      <c r="U1749" s="13">
        <f t="shared" si="219"/>
        <v>42321.625</v>
      </c>
      <c r="V1749">
        <f t="shared" si="220"/>
        <v>2015</v>
      </c>
      <c r="W1749" t="str">
        <f t="shared" si="221"/>
        <v>photobooks</v>
      </c>
      <c r="X1749" t="str">
        <f t="shared" si="222"/>
        <v>ExceededGoal</v>
      </c>
      <c r="Y1749" s="12" t="b">
        <f t="shared" si="223"/>
        <v>0</v>
      </c>
    </row>
    <row r="1750" spans="1:25" ht="28.8" hidden="1">
      <c r="A1750">
        <v>1748</v>
      </c>
      <c r="B1750" s="1" t="s">
        <v>1749</v>
      </c>
      <c r="C1750" s="1" t="s">
        <v>5858</v>
      </c>
      <c r="D1750" s="21" t="b" cm="1">
        <f t="array" ref="D1750">IF(OR(ISNUMBER(SEARCH({" COMEDY "," fun "," laugh ","hilarious"}," "&amp;B1750:C1750&amp;" "))),"Comedy",IF(OR(ISNUMBER(SEARCH({" sad "," thriller "," crime"," murder "," dark "," revenge "}," "&amp;B1750:C1750&amp;" "))),"thriller",IF(OR(ISNUMBER(SEARCH({" strange "," evil "," horror "," dark "," strange"}," "&amp;B1750:C1750&amp;" "))),"horror",IF(OR(ISNUMBER(SEARCH({" food "," kitchen "," yummy "," gourmet "," dining","bbq"}," "&amp;B1750:C1750&amp;" "))),"food"))))</f>
        <v>0</v>
      </c>
      <c r="E1750" s="3">
        <v>50000</v>
      </c>
      <c r="F1750" s="4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216"/>
        <v>130</v>
      </c>
      <c r="Q1750">
        <f t="shared" si="217"/>
        <v>358.97</v>
      </c>
      <c r="R1750" t="s">
        <v>8336</v>
      </c>
      <c r="S1750" t="s">
        <v>8337</v>
      </c>
      <c r="T1750" s="13">
        <f t="shared" si="218"/>
        <v>42219.950729166667</v>
      </c>
      <c r="U1750" s="13">
        <f t="shared" si="219"/>
        <v>42249.950729166667</v>
      </c>
      <c r="V1750">
        <f t="shared" si="220"/>
        <v>2015</v>
      </c>
      <c r="W1750" t="str">
        <f t="shared" si="221"/>
        <v>photobooks</v>
      </c>
      <c r="X1750" t="str">
        <f t="shared" si="222"/>
        <v>ExceededGoal</v>
      </c>
      <c r="Y1750" s="12" t="b">
        <f t="shared" si="223"/>
        <v>0</v>
      </c>
    </row>
    <row r="1751" spans="1:25" ht="28.8" hidden="1">
      <c r="A1751">
        <v>1749</v>
      </c>
      <c r="B1751" s="1" t="s">
        <v>1750</v>
      </c>
      <c r="C1751" s="1" t="s">
        <v>5859</v>
      </c>
      <c r="D1751" s="21" t="b" cm="1">
        <f t="array" ref="D1751">IF(OR(ISNUMBER(SEARCH({" COMEDY "," fun "," laugh ","hilarious"}," "&amp;B1751:C1751&amp;" "))),"Comedy",IF(OR(ISNUMBER(SEARCH({" sad "," thriller "," crime"," murder "," dark "," revenge "}," "&amp;B1751:C1751&amp;" "))),"thriller",IF(OR(ISNUMBER(SEARCH({" strange "," evil "," horror "," dark "," strange"}," "&amp;B1751:C1751&amp;" "))),"horror",IF(OR(ISNUMBER(SEARCH({" food "," kitchen "," yummy "," gourmet "," dining","bbq"}," "&amp;B1751:C1751&amp;" "))),"food"))))</f>
        <v>0</v>
      </c>
      <c r="E1751" s="3">
        <v>10050</v>
      </c>
      <c r="F1751" s="4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216"/>
        <v>123</v>
      </c>
      <c r="Q1751">
        <f t="shared" si="217"/>
        <v>94.74</v>
      </c>
      <c r="R1751" t="s">
        <v>8336</v>
      </c>
      <c r="S1751" t="s">
        <v>8337</v>
      </c>
      <c r="T1751" s="13">
        <f t="shared" si="218"/>
        <v>42758.975937499999</v>
      </c>
      <c r="U1751" s="13">
        <f t="shared" si="219"/>
        <v>42795.791666666672</v>
      </c>
      <c r="V1751">
        <f t="shared" si="220"/>
        <v>2017</v>
      </c>
      <c r="W1751" t="str">
        <f t="shared" si="221"/>
        <v>photobooks</v>
      </c>
      <c r="X1751" t="str">
        <f t="shared" si="222"/>
        <v>ExceededGoal</v>
      </c>
      <c r="Y1751" s="12" t="b">
        <f t="shared" si="223"/>
        <v>0</v>
      </c>
    </row>
    <row r="1752" spans="1:25" ht="43.2" hidden="1">
      <c r="A1752">
        <v>1750</v>
      </c>
      <c r="B1752" s="1" t="s">
        <v>1751</v>
      </c>
      <c r="C1752" s="1" t="s">
        <v>5860</v>
      </c>
      <c r="D1752" s="21" t="b" cm="1">
        <f t="array" ref="D1752">IF(OR(ISNUMBER(SEARCH({" COMEDY "," fun "," laugh ","hilarious"}," "&amp;B1752:C1752&amp;" "))),"Comedy",IF(OR(ISNUMBER(SEARCH({" sad "," thriller "," crime"," murder "," dark "," revenge "}," "&amp;B1752:C1752&amp;" "))),"thriller",IF(OR(ISNUMBER(SEARCH({" strange "," evil "," horror "," dark "," strange"}," "&amp;B1752:C1752&amp;" "))),"horror",IF(OR(ISNUMBER(SEARCH({" food "," kitchen "," yummy "," gourmet "," dining","bbq"}," "&amp;B1752:C1752&amp;" "))),"food"))))</f>
        <v>0</v>
      </c>
      <c r="E1752" s="3">
        <v>5000</v>
      </c>
      <c r="F1752" s="4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216"/>
        <v>202</v>
      </c>
      <c r="Q1752">
        <f t="shared" si="217"/>
        <v>80.650000000000006</v>
      </c>
      <c r="R1752" t="s">
        <v>8336</v>
      </c>
      <c r="S1752" t="s">
        <v>8337</v>
      </c>
      <c r="T1752" s="13">
        <f t="shared" si="218"/>
        <v>42454.836851851855</v>
      </c>
      <c r="U1752" s="13">
        <f t="shared" si="219"/>
        <v>42479.836851851855</v>
      </c>
      <c r="V1752">
        <f t="shared" si="220"/>
        <v>2016</v>
      </c>
      <c r="W1752" t="str">
        <f t="shared" si="221"/>
        <v>photobooks</v>
      </c>
      <c r="X1752" t="str">
        <f t="shared" si="222"/>
        <v>ExceededGoal</v>
      </c>
      <c r="Y1752" s="12" t="b">
        <f t="shared" si="223"/>
        <v>0</v>
      </c>
    </row>
    <row r="1753" spans="1:25" ht="28.8" hidden="1">
      <c r="A1753">
        <v>1751</v>
      </c>
      <c r="B1753" s="1" t="s">
        <v>1752</v>
      </c>
      <c r="C1753" s="1" t="s">
        <v>5861</v>
      </c>
      <c r="D1753" s="21" t="b" cm="1">
        <f t="array" ref="D1753">IF(OR(ISNUMBER(SEARCH({" COMEDY "," fun "," laugh ","hilarious"}," "&amp;B1753:C1753&amp;" "))),"Comedy",IF(OR(ISNUMBER(SEARCH({" sad "," thriller "," crime"," murder "," dark "," revenge "}," "&amp;B1753:C1753&amp;" "))),"thriller",IF(OR(ISNUMBER(SEARCH({" strange "," evil "," horror "," dark "," strange"}," "&amp;B1753:C1753&amp;" "))),"horror",IF(OR(ISNUMBER(SEARCH({" food "," kitchen "," yummy "," gourmet "," dining","bbq"}," "&amp;B1753:C1753&amp;" "))),"food"))))</f>
        <v>0</v>
      </c>
      <c r="E1753" s="3">
        <v>10000</v>
      </c>
      <c r="F1753" s="4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216"/>
        <v>103</v>
      </c>
      <c r="Q1753">
        <f t="shared" si="217"/>
        <v>168.69</v>
      </c>
      <c r="R1753" t="s">
        <v>8336</v>
      </c>
      <c r="S1753" t="s">
        <v>8337</v>
      </c>
      <c r="T1753" s="13">
        <f t="shared" si="218"/>
        <v>42052.7815162037</v>
      </c>
      <c r="U1753" s="13">
        <f t="shared" si="219"/>
        <v>42082.739849537036</v>
      </c>
      <c r="V1753">
        <f t="shared" si="220"/>
        <v>2015</v>
      </c>
      <c r="W1753" t="str">
        <f t="shared" si="221"/>
        <v>photobooks</v>
      </c>
      <c r="X1753" t="str">
        <f t="shared" si="222"/>
        <v>ExceededGoal</v>
      </c>
      <c r="Y1753" s="12" t="b">
        <f t="shared" si="223"/>
        <v>0</v>
      </c>
    </row>
    <row r="1754" spans="1:25" ht="28.8" hidden="1">
      <c r="A1754">
        <v>1752</v>
      </c>
      <c r="B1754" s="1" t="s">
        <v>1753</v>
      </c>
      <c r="C1754" s="1" t="s">
        <v>5862</v>
      </c>
      <c r="D1754" s="21" t="b" cm="1">
        <f t="array" ref="D1754">IF(OR(ISNUMBER(SEARCH({" COMEDY "," fun "," laugh ","hilarious"}," "&amp;B1754:C1754&amp;" "))),"Comedy",IF(OR(ISNUMBER(SEARCH({" sad "," thriller "," crime"," murder "," dark "," revenge "}," "&amp;B1754:C1754&amp;" "))),"thriller",IF(OR(ISNUMBER(SEARCH({" strange "," evil "," horror "," dark "," strange"}," "&amp;B1754:C1754&amp;" "))),"horror",IF(OR(ISNUMBER(SEARCH({" food "," kitchen "," yummy "," gourmet "," dining","bbq"}," "&amp;B1754:C1754&amp;" "))),"food"))))</f>
        <v>0</v>
      </c>
      <c r="E1754" s="3">
        <v>1200</v>
      </c>
      <c r="F1754" s="4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216"/>
        <v>260</v>
      </c>
      <c r="Q1754">
        <f t="shared" si="217"/>
        <v>34.69</v>
      </c>
      <c r="R1754" t="s">
        <v>8336</v>
      </c>
      <c r="S1754" t="s">
        <v>8337</v>
      </c>
      <c r="T1754" s="13">
        <f t="shared" si="218"/>
        <v>42627.253263888888</v>
      </c>
      <c r="U1754" s="13">
        <f t="shared" si="219"/>
        <v>42657.253263888888</v>
      </c>
      <c r="V1754">
        <f t="shared" si="220"/>
        <v>2016</v>
      </c>
      <c r="W1754" t="str">
        <f t="shared" si="221"/>
        <v>photobooks</v>
      </c>
      <c r="X1754" t="str">
        <f t="shared" si="222"/>
        <v>ExceededGoal</v>
      </c>
      <c r="Y1754" s="12" t="b">
        <f t="shared" si="223"/>
        <v>0</v>
      </c>
    </row>
    <row r="1755" spans="1:25" ht="43.2" hidden="1">
      <c r="A1755">
        <v>1753</v>
      </c>
      <c r="B1755" s="1" t="s">
        <v>1754</v>
      </c>
      <c r="C1755" s="1" t="s">
        <v>5863</v>
      </c>
      <c r="D1755" s="21" t="b" cm="1">
        <f t="array" ref="D1755">IF(OR(ISNUMBER(SEARCH({" COMEDY "," fun "," laugh ","hilarious"}," "&amp;B1755:C1755&amp;" "))),"Comedy",IF(OR(ISNUMBER(SEARCH({" sad "," thriller "," crime"," murder "," dark "," revenge "}," "&amp;B1755:C1755&amp;" "))),"thriller",IF(OR(ISNUMBER(SEARCH({" strange "," evil "," horror "," dark "," strange"}," "&amp;B1755:C1755&amp;" "))),"horror",IF(OR(ISNUMBER(SEARCH({" food "," kitchen "," yummy "," gourmet "," dining","bbq"}," "&amp;B1755:C1755&amp;" "))),"food"))))</f>
        <v>0</v>
      </c>
      <c r="E1755" s="3">
        <v>15000</v>
      </c>
      <c r="F1755" s="4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216"/>
        <v>108</v>
      </c>
      <c r="Q1755">
        <f t="shared" si="217"/>
        <v>462.86</v>
      </c>
      <c r="R1755" t="s">
        <v>8336</v>
      </c>
      <c r="S1755" t="s">
        <v>8337</v>
      </c>
      <c r="T1755" s="13">
        <f t="shared" si="218"/>
        <v>42420.74962962963</v>
      </c>
      <c r="U1755" s="13">
        <f t="shared" si="219"/>
        <v>42450.707962962959</v>
      </c>
      <c r="V1755">
        <f t="shared" si="220"/>
        <v>2016</v>
      </c>
      <c r="W1755" t="str">
        <f t="shared" si="221"/>
        <v>photobooks</v>
      </c>
      <c r="X1755" t="str">
        <f t="shared" si="222"/>
        <v>ExceededGoal</v>
      </c>
      <c r="Y1755" s="12" t="b">
        <f t="shared" si="223"/>
        <v>0</v>
      </c>
    </row>
    <row r="1756" spans="1:25" ht="43.2" hidden="1">
      <c r="A1756">
        <v>1754</v>
      </c>
      <c r="B1756" s="1" t="s">
        <v>1755</v>
      </c>
      <c r="C1756" s="1" t="s">
        <v>5864</v>
      </c>
      <c r="D1756" s="21" t="b" cm="1">
        <f t="array" ref="D1756">IF(OR(ISNUMBER(SEARCH({" COMEDY "," fun "," laugh ","hilarious"}," "&amp;B1756:C1756&amp;" "))),"Comedy",IF(OR(ISNUMBER(SEARCH({" sad "," thriller "," crime"," murder "," dark "," revenge "}," "&amp;B1756:C1756&amp;" "))),"thriller",IF(OR(ISNUMBER(SEARCH({" strange "," evil "," horror "," dark "," strange"}," "&amp;B1756:C1756&amp;" "))),"horror",IF(OR(ISNUMBER(SEARCH({" food "," kitchen "," yummy "," gourmet "," dining","bbq"}," "&amp;B1756:C1756&amp;" "))),"food"))))</f>
        <v>0</v>
      </c>
      <c r="E1756" s="3">
        <v>8500</v>
      </c>
      <c r="F1756" s="4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216"/>
        <v>111</v>
      </c>
      <c r="Q1756">
        <f t="shared" si="217"/>
        <v>104.39</v>
      </c>
      <c r="R1756" t="s">
        <v>8336</v>
      </c>
      <c r="S1756" t="s">
        <v>8337</v>
      </c>
      <c r="T1756" s="13">
        <f t="shared" si="218"/>
        <v>42067.876770833333</v>
      </c>
      <c r="U1756" s="13">
        <f t="shared" si="219"/>
        <v>42097.835104166668</v>
      </c>
      <c r="V1756">
        <f t="shared" si="220"/>
        <v>2015</v>
      </c>
      <c r="W1756" t="str">
        <f t="shared" si="221"/>
        <v>photobooks</v>
      </c>
      <c r="X1756" t="str">
        <f t="shared" si="222"/>
        <v>ExceededGoal</v>
      </c>
      <c r="Y1756" s="12" t="b">
        <f t="shared" si="223"/>
        <v>0</v>
      </c>
    </row>
    <row r="1757" spans="1:25" ht="43.2" hidden="1">
      <c r="A1757">
        <v>1755</v>
      </c>
      <c r="B1757" s="1" t="s">
        <v>1756</v>
      </c>
      <c r="C1757" s="1" t="s">
        <v>5865</v>
      </c>
      <c r="D1757" s="21" t="b" cm="1">
        <f t="array" ref="D1757">IF(OR(ISNUMBER(SEARCH({" COMEDY "," fun "," laugh ","hilarious"}," "&amp;B1757:C1757&amp;" "))),"Comedy",IF(OR(ISNUMBER(SEARCH({" sad "," thriller "," crime"," murder "," dark "," revenge "}," "&amp;B1757:C1757&amp;" "))),"thriller",IF(OR(ISNUMBER(SEARCH({" strange "," evil "," horror "," dark "," strange"}," "&amp;B1757:C1757&amp;" "))),"horror",IF(OR(ISNUMBER(SEARCH({" food "," kitchen "," yummy "," gourmet "," dining","bbq"}," "&amp;B1757:C1757&amp;" "))),"food"))))</f>
        <v>0</v>
      </c>
      <c r="E1757" s="3">
        <v>25</v>
      </c>
      <c r="F1757" s="4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216"/>
        <v>120</v>
      </c>
      <c r="Q1757">
        <f t="shared" si="217"/>
        <v>7.5</v>
      </c>
      <c r="R1757" t="s">
        <v>8336</v>
      </c>
      <c r="S1757" t="s">
        <v>8337</v>
      </c>
      <c r="T1757" s="13">
        <f t="shared" si="218"/>
        <v>42252.788900462961</v>
      </c>
      <c r="U1757" s="13">
        <f t="shared" si="219"/>
        <v>42282.788900462961</v>
      </c>
      <c r="V1757">
        <f t="shared" si="220"/>
        <v>2015</v>
      </c>
      <c r="W1757" t="str">
        <f t="shared" si="221"/>
        <v>photobooks</v>
      </c>
      <c r="X1757" t="str">
        <f t="shared" si="222"/>
        <v>ExceededGoal</v>
      </c>
      <c r="Y1757" s="12" t="b">
        <f t="shared" si="223"/>
        <v>0</v>
      </c>
    </row>
    <row r="1758" spans="1:25" ht="43.2" hidden="1">
      <c r="A1758">
        <v>1756</v>
      </c>
      <c r="B1758" s="1" t="s">
        <v>1757</v>
      </c>
      <c r="C1758" s="1" t="s">
        <v>5866</v>
      </c>
      <c r="D1758" s="21" t="b" cm="1">
        <f t="array" ref="D1758">IF(OR(ISNUMBER(SEARCH({" COMEDY "," fun "," laugh ","hilarious"}," "&amp;B1758:C1758&amp;" "))),"Comedy",IF(OR(ISNUMBER(SEARCH({" sad "," thriller "," crime"," murder "," dark "," revenge "}," "&amp;B1758:C1758&amp;" "))),"thriller",IF(OR(ISNUMBER(SEARCH({" strange "," evil "," horror "," dark "," strange"}," "&amp;B1758:C1758&amp;" "))),"horror",IF(OR(ISNUMBER(SEARCH({" food "," kitchen "," yummy "," gourmet "," dining","bbq"}," "&amp;B1758:C1758&amp;" "))),"food"))))</f>
        <v>0</v>
      </c>
      <c r="E1758" s="3">
        <v>5500</v>
      </c>
      <c r="F1758" s="4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216"/>
        <v>103</v>
      </c>
      <c r="Q1758">
        <f t="shared" si="217"/>
        <v>47.13</v>
      </c>
      <c r="R1758" t="s">
        <v>8336</v>
      </c>
      <c r="S1758" t="s">
        <v>8337</v>
      </c>
      <c r="T1758" s="13">
        <f t="shared" si="218"/>
        <v>42571.167465277773</v>
      </c>
      <c r="U1758" s="13">
        <f t="shared" si="219"/>
        <v>42611.167465277773</v>
      </c>
      <c r="V1758">
        <f t="shared" si="220"/>
        <v>2016</v>
      </c>
      <c r="W1758" t="str">
        <f t="shared" si="221"/>
        <v>photobooks</v>
      </c>
      <c r="X1758" t="str">
        <f t="shared" si="222"/>
        <v>ExceededGoal</v>
      </c>
      <c r="Y1758" s="12" t="b">
        <f t="shared" si="223"/>
        <v>0</v>
      </c>
    </row>
    <row r="1759" spans="1:25" ht="28.8" hidden="1">
      <c r="A1759">
        <v>1757</v>
      </c>
      <c r="B1759" s="1" t="s">
        <v>1758</v>
      </c>
      <c r="C1759" s="1" t="s">
        <v>5867</v>
      </c>
      <c r="D1759" s="21" t="b" cm="1">
        <f t="array" ref="D1759">IF(OR(ISNUMBER(SEARCH({" COMEDY "," fun "," laugh ","hilarious"}," "&amp;B1759:C1759&amp;" "))),"Comedy",IF(OR(ISNUMBER(SEARCH({" sad "," thriller "," crime"," murder "," dark "," revenge "}," "&amp;B1759:C1759&amp;" "))),"thriller",IF(OR(ISNUMBER(SEARCH({" strange "," evil "," horror "," dark "," strange"}," "&amp;B1759:C1759&amp;" "))),"horror",IF(OR(ISNUMBER(SEARCH({" food "," kitchen "," yummy "," gourmet "," dining","bbq"}," "&amp;B1759:C1759&amp;" "))),"food"))))</f>
        <v>0</v>
      </c>
      <c r="E1759" s="3">
        <v>5000</v>
      </c>
      <c r="F1759" s="4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216"/>
        <v>116</v>
      </c>
      <c r="Q1759">
        <f t="shared" si="217"/>
        <v>414.29</v>
      </c>
      <c r="R1759" t="s">
        <v>8336</v>
      </c>
      <c r="S1759" t="s">
        <v>8337</v>
      </c>
      <c r="T1759" s="13">
        <f t="shared" si="218"/>
        <v>42733.827349537038</v>
      </c>
      <c r="U1759" s="13">
        <f t="shared" si="219"/>
        <v>42763.811805555553</v>
      </c>
      <c r="V1759">
        <f t="shared" si="220"/>
        <v>2016</v>
      </c>
      <c r="W1759" t="str">
        <f t="shared" si="221"/>
        <v>photobooks</v>
      </c>
      <c r="X1759" t="str">
        <f t="shared" si="222"/>
        <v>ExceededGoal</v>
      </c>
      <c r="Y1759" s="12" t="b">
        <f t="shared" si="223"/>
        <v>0</v>
      </c>
    </row>
    <row r="1760" spans="1:25" ht="57.6" hidden="1">
      <c r="A1760">
        <v>1758</v>
      </c>
      <c r="B1760" s="1" t="s">
        <v>1759</v>
      </c>
      <c r="C1760" s="1" t="s">
        <v>5868</v>
      </c>
      <c r="D1760" s="21" t="str" cm="1">
        <f t="array" ref="D1760">IF(OR(ISNUMBER(SEARCH({" COMEDY "," fun "," laugh ","hilarious"}," "&amp;B1760:C1760&amp;" "))),"Comedy",IF(OR(ISNUMBER(SEARCH({" sad "," thriller "," crime"," murder "," dark "," revenge "}," "&amp;B1760:C1760&amp;" "))),"thriller",IF(OR(ISNUMBER(SEARCH({" strange "," evil "," horror "," dark "," strange"}," "&amp;B1760:C1760&amp;" "))),"horror",IF(OR(ISNUMBER(SEARCH({" food "," kitchen "," yummy "," gourmet "," dining","bbq"}," "&amp;B1760:C1760&amp;" "))),"food"))))</f>
        <v>Comedy</v>
      </c>
      <c r="E1760" s="3">
        <v>1000</v>
      </c>
      <c r="F1760" s="4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216"/>
        <v>115</v>
      </c>
      <c r="Q1760">
        <f t="shared" si="217"/>
        <v>42.48</v>
      </c>
      <c r="R1760" t="s">
        <v>8336</v>
      </c>
      <c r="S1760" t="s">
        <v>8337</v>
      </c>
      <c r="T1760" s="13">
        <f t="shared" si="218"/>
        <v>42505.955925925926</v>
      </c>
      <c r="U1760" s="13">
        <f t="shared" si="219"/>
        <v>42565.955925925926</v>
      </c>
      <c r="V1760">
        <f t="shared" si="220"/>
        <v>2016</v>
      </c>
      <c r="W1760" t="str">
        <f t="shared" si="221"/>
        <v>photobooks</v>
      </c>
      <c r="X1760" t="str">
        <f t="shared" si="222"/>
        <v>ExceededGoal</v>
      </c>
      <c r="Y1760" s="12" t="b">
        <f t="shared" si="223"/>
        <v>0</v>
      </c>
    </row>
    <row r="1761" spans="1:25" ht="28.8" hidden="1">
      <c r="A1761">
        <v>1759</v>
      </c>
      <c r="B1761" s="1" t="s">
        <v>1760</v>
      </c>
      <c r="C1761" s="1" t="s">
        <v>5869</v>
      </c>
      <c r="D1761" s="21" t="b" cm="1">
        <f t="array" ref="D1761">IF(OR(ISNUMBER(SEARCH({" COMEDY "," fun "," laugh ","hilarious"}," "&amp;B1761:C1761&amp;" "))),"Comedy",IF(OR(ISNUMBER(SEARCH({" sad "," thriller "," crime"," murder "," dark "," revenge "}," "&amp;B1761:C1761&amp;" "))),"thriller",IF(OR(ISNUMBER(SEARCH({" strange "," evil "," horror "," dark "," strange"}," "&amp;B1761:C1761&amp;" "))),"horror",IF(OR(ISNUMBER(SEARCH({" food "," kitchen "," yummy "," gourmet "," dining","bbq"}," "&amp;B1761:C1761&amp;" "))),"food"))))</f>
        <v>0</v>
      </c>
      <c r="E1761" s="3">
        <v>5000</v>
      </c>
      <c r="F1761" s="4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216"/>
        <v>107</v>
      </c>
      <c r="Q1761">
        <f t="shared" si="217"/>
        <v>108.78</v>
      </c>
      <c r="R1761" t="s">
        <v>8336</v>
      </c>
      <c r="S1761" t="s">
        <v>8337</v>
      </c>
      <c r="T1761" s="13">
        <f t="shared" si="218"/>
        <v>42068.829039351855</v>
      </c>
      <c r="U1761" s="13">
        <f t="shared" si="219"/>
        <v>42088.787372685183</v>
      </c>
      <c r="V1761">
        <f t="shared" si="220"/>
        <v>2015</v>
      </c>
      <c r="W1761" t="str">
        <f t="shared" si="221"/>
        <v>photobooks</v>
      </c>
      <c r="X1761" t="str">
        <f t="shared" si="222"/>
        <v>ExceededGoal</v>
      </c>
      <c r="Y1761" s="12" t="b">
        <f t="shared" si="223"/>
        <v>0</v>
      </c>
    </row>
    <row r="1762" spans="1:25" ht="43.2" hidden="1">
      <c r="A1762">
        <v>1760</v>
      </c>
      <c r="B1762" s="1" t="s">
        <v>1761</v>
      </c>
      <c r="C1762" s="1" t="s">
        <v>5870</v>
      </c>
      <c r="D1762" s="21" t="b" cm="1">
        <f t="array" ref="D1762">IF(OR(ISNUMBER(SEARCH({" COMEDY "," fun "," laugh ","hilarious"}," "&amp;B1762:C1762&amp;" "))),"Comedy",IF(OR(ISNUMBER(SEARCH({" sad "," thriller "," crime"," murder "," dark "," revenge "}," "&amp;B1762:C1762&amp;" "))),"thriller",IF(OR(ISNUMBER(SEARCH({" strange "," evil "," horror "," dark "," strange"}," "&amp;B1762:C1762&amp;" "))),"horror",IF(OR(ISNUMBER(SEARCH({" food "," kitchen "," yummy "," gourmet "," dining","bbq"}," "&amp;B1762:C1762&amp;" "))),"food"))))</f>
        <v>0</v>
      </c>
      <c r="E1762" s="3">
        <v>5000</v>
      </c>
      <c r="F1762" s="4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216"/>
        <v>165</v>
      </c>
      <c r="Q1762">
        <f t="shared" si="217"/>
        <v>81.099999999999994</v>
      </c>
      <c r="R1762" t="s">
        <v>8336</v>
      </c>
      <c r="S1762" t="s">
        <v>8337</v>
      </c>
      <c r="T1762" s="13">
        <f t="shared" si="218"/>
        <v>42405.67260416667</v>
      </c>
      <c r="U1762" s="13">
        <f t="shared" si="219"/>
        <v>42425.67260416667</v>
      </c>
      <c r="V1762">
        <f t="shared" si="220"/>
        <v>2016</v>
      </c>
      <c r="W1762" t="str">
        <f t="shared" si="221"/>
        <v>photobooks</v>
      </c>
      <c r="X1762" t="str">
        <f t="shared" si="222"/>
        <v>ExceededGoal</v>
      </c>
      <c r="Y1762" s="12" t="b">
        <f t="shared" si="223"/>
        <v>0</v>
      </c>
    </row>
    <row r="1763" spans="1:25" ht="28.8" hidden="1">
      <c r="A1763">
        <v>1761</v>
      </c>
      <c r="B1763" s="1" t="s">
        <v>1762</v>
      </c>
      <c r="C1763" s="1" t="s">
        <v>5871</v>
      </c>
      <c r="D1763" s="21" t="b" cm="1">
        <f t="array" ref="D1763">IF(OR(ISNUMBER(SEARCH({" COMEDY "," fun "," laugh ","hilarious"}," "&amp;B1763:C1763&amp;" "))),"Comedy",IF(OR(ISNUMBER(SEARCH({" sad "," thriller "," crime"," murder "," dark "," revenge "}," "&amp;B1763:C1763&amp;" "))),"thriller",IF(OR(ISNUMBER(SEARCH({" strange "," evil "," horror "," dark "," strange"}," "&amp;B1763:C1763&amp;" "))),"horror",IF(OR(ISNUMBER(SEARCH({" food "," kitchen "," yummy "," gourmet "," dining","bbq"}," "&amp;B1763:C1763&amp;" "))),"food"))))</f>
        <v>0</v>
      </c>
      <c r="E1763" s="3">
        <v>100</v>
      </c>
      <c r="F1763" s="4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216"/>
        <v>155</v>
      </c>
      <c r="Q1763">
        <f t="shared" si="217"/>
        <v>51.67</v>
      </c>
      <c r="R1763" t="s">
        <v>8336</v>
      </c>
      <c r="S1763" t="s">
        <v>8337</v>
      </c>
      <c r="T1763" s="13">
        <f t="shared" si="218"/>
        <v>42209.567824074074</v>
      </c>
      <c r="U1763" s="13">
        <f t="shared" si="219"/>
        <v>42259.567824074074</v>
      </c>
      <c r="V1763">
        <f t="shared" si="220"/>
        <v>2015</v>
      </c>
      <c r="W1763" t="str">
        <f t="shared" si="221"/>
        <v>photobooks</v>
      </c>
      <c r="X1763" t="str">
        <f t="shared" si="222"/>
        <v>ExceededGoal</v>
      </c>
      <c r="Y1763" s="12" t="b">
        <f t="shared" si="223"/>
        <v>0</v>
      </c>
    </row>
    <row r="1764" spans="1:25" ht="28.8" hidden="1">
      <c r="A1764">
        <v>1762</v>
      </c>
      <c r="B1764" s="1" t="s">
        <v>1763</v>
      </c>
      <c r="C1764" s="1" t="s">
        <v>5872</v>
      </c>
      <c r="D1764" s="21" t="b" cm="1">
        <f t="array" ref="D1764">IF(OR(ISNUMBER(SEARCH({" COMEDY "," fun "," laugh ","hilarious"}," "&amp;B1764:C1764&amp;" "))),"Comedy",IF(OR(ISNUMBER(SEARCH({" sad "," thriller "," crime"," murder "," dark "," revenge "}," "&amp;B1764:C1764&amp;" "))),"thriller",IF(OR(ISNUMBER(SEARCH({" strange "," evil "," horror "," dark "," strange"}," "&amp;B1764:C1764&amp;" "))),"horror",IF(OR(ISNUMBER(SEARCH({" food "," kitchen "," yummy "," gourmet "," dining","bbq"}," "&amp;B1764:C1764&amp;" "))),"food"))))</f>
        <v>0</v>
      </c>
      <c r="E1764" s="3">
        <v>100</v>
      </c>
      <c r="F1764" s="4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216"/>
        <v>885</v>
      </c>
      <c r="Q1764">
        <f t="shared" si="217"/>
        <v>35.4</v>
      </c>
      <c r="R1764" t="s">
        <v>8336</v>
      </c>
      <c r="S1764" t="s">
        <v>8337</v>
      </c>
      <c r="T1764" s="13">
        <f t="shared" si="218"/>
        <v>42410.982002314813</v>
      </c>
      <c r="U1764" s="13">
        <f t="shared" si="219"/>
        <v>42440.982002314813</v>
      </c>
      <c r="V1764">
        <f t="shared" si="220"/>
        <v>2016</v>
      </c>
      <c r="W1764" t="str">
        <f t="shared" si="221"/>
        <v>photobooks</v>
      </c>
      <c r="X1764" t="str">
        <f t="shared" si="222"/>
        <v>ExceededGoal</v>
      </c>
      <c r="Y1764" s="12" t="b">
        <f t="shared" si="223"/>
        <v>0</v>
      </c>
    </row>
    <row r="1765" spans="1:25" ht="57.6" hidden="1">
      <c r="A1765">
        <v>1763</v>
      </c>
      <c r="B1765" s="1" t="s">
        <v>1764</v>
      </c>
      <c r="C1765" s="1" t="s">
        <v>5873</v>
      </c>
      <c r="D1765" s="21" t="b" cm="1">
        <f t="array" ref="D1765">IF(OR(ISNUMBER(SEARCH({" COMEDY "," fun "," laugh ","hilarious"}," "&amp;B1765:C1765&amp;" "))),"Comedy",IF(OR(ISNUMBER(SEARCH({" sad "," thriller "," crime"," murder "," dark "," revenge "}," "&amp;B1765:C1765&amp;" "))),"thriller",IF(OR(ISNUMBER(SEARCH({" strange "," evil "," horror "," dark "," strange"}," "&amp;B1765:C1765&amp;" "))),"horror",IF(OR(ISNUMBER(SEARCH({" food "," kitchen "," yummy "," gourmet "," dining","bbq"}," "&amp;B1765:C1765&amp;" "))),"food"))))</f>
        <v>0</v>
      </c>
      <c r="E1765" s="3">
        <v>12000</v>
      </c>
      <c r="F1765" s="4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216"/>
        <v>102</v>
      </c>
      <c r="Q1765">
        <f t="shared" si="217"/>
        <v>103.64</v>
      </c>
      <c r="R1765" t="s">
        <v>8336</v>
      </c>
      <c r="S1765" t="s">
        <v>8337</v>
      </c>
      <c r="T1765" s="13">
        <f t="shared" si="218"/>
        <v>42636.868518518517</v>
      </c>
      <c r="U1765" s="13">
        <f t="shared" si="219"/>
        <v>42666.868518518517</v>
      </c>
      <c r="V1765">
        <f t="shared" si="220"/>
        <v>2016</v>
      </c>
      <c r="W1765" t="str">
        <f t="shared" si="221"/>
        <v>photobooks</v>
      </c>
      <c r="X1765" t="str">
        <f t="shared" si="222"/>
        <v>ExceededGoal</v>
      </c>
      <c r="Y1765" s="12" t="b">
        <f t="shared" si="223"/>
        <v>0</v>
      </c>
    </row>
    <row r="1766" spans="1:25" ht="43.2" hidden="1">
      <c r="A1766">
        <v>1764</v>
      </c>
      <c r="B1766" s="1" t="s">
        <v>1765</v>
      </c>
      <c r="C1766" s="1" t="s">
        <v>5874</v>
      </c>
      <c r="D1766" s="21" t="b" cm="1">
        <f t="array" ref="D1766">IF(OR(ISNUMBER(SEARCH({" COMEDY "," fun "," laugh ","hilarious"}," "&amp;B1766:C1766&amp;" "))),"Comedy",IF(OR(ISNUMBER(SEARCH({" sad "," thriller "," crime"," murder "," dark "," revenge "}," "&amp;B1766:C1766&amp;" "))),"thriller",IF(OR(ISNUMBER(SEARCH({" strange "," evil "," horror "," dark "," strange"}," "&amp;B1766:C1766&amp;" "))),"horror",IF(OR(ISNUMBER(SEARCH({" food "," kitchen "," yummy "," gourmet "," dining","bbq"}," "&amp;B1766:C1766&amp;" "))),"food"))))</f>
        <v>0</v>
      </c>
      <c r="E1766" s="3">
        <v>11000</v>
      </c>
      <c r="F1766" s="4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216"/>
        <v>20</v>
      </c>
      <c r="Q1766">
        <f t="shared" si="217"/>
        <v>55.28</v>
      </c>
      <c r="R1766" t="s">
        <v>8336</v>
      </c>
      <c r="S1766" t="s">
        <v>8337</v>
      </c>
      <c r="T1766" s="13">
        <f t="shared" si="218"/>
        <v>41825.485868055555</v>
      </c>
      <c r="U1766" s="13">
        <f t="shared" si="219"/>
        <v>41854.485868055555</v>
      </c>
      <c r="V1766">
        <f t="shared" si="220"/>
        <v>2014</v>
      </c>
      <c r="W1766" t="str">
        <f t="shared" si="221"/>
        <v>photobooks</v>
      </c>
      <c r="X1766" t="str">
        <f t="shared" si="222"/>
        <v>UnderFunded</v>
      </c>
      <c r="Y1766" s="12" t="b">
        <f t="shared" si="223"/>
        <v>0</v>
      </c>
    </row>
    <row r="1767" spans="1:25" ht="43.2" hidden="1">
      <c r="A1767">
        <v>1765</v>
      </c>
      <c r="B1767" s="1" t="s">
        <v>1766</v>
      </c>
      <c r="C1767" s="1" t="s">
        <v>5875</v>
      </c>
      <c r="D1767" s="21" t="b" cm="1">
        <f t="array" ref="D1767">IF(OR(ISNUMBER(SEARCH({" COMEDY "," fun "," laugh ","hilarious"}," "&amp;B1767:C1767&amp;" "))),"Comedy",IF(OR(ISNUMBER(SEARCH({" sad "," thriller "," crime"," murder "," dark "," revenge "}," "&amp;B1767:C1767&amp;" "))),"thriller",IF(OR(ISNUMBER(SEARCH({" strange "," evil "," horror "," dark "," strange"}," "&amp;B1767:C1767&amp;" "))),"horror",IF(OR(ISNUMBER(SEARCH({" food "," kitchen "," yummy "," gourmet "," dining","bbq"}," "&amp;B1767:C1767&amp;" "))),"food"))))</f>
        <v>0</v>
      </c>
      <c r="E1767" s="3">
        <v>12500</v>
      </c>
      <c r="F1767" s="4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216"/>
        <v>59</v>
      </c>
      <c r="Q1767">
        <f t="shared" si="217"/>
        <v>72.17</v>
      </c>
      <c r="R1767" t="s">
        <v>8336</v>
      </c>
      <c r="S1767" t="s">
        <v>8337</v>
      </c>
      <c r="T1767" s="13">
        <f t="shared" si="218"/>
        <v>41834.980462962965</v>
      </c>
      <c r="U1767" s="13">
        <f t="shared" si="219"/>
        <v>41864.980462962965</v>
      </c>
      <c r="V1767">
        <f t="shared" si="220"/>
        <v>2014</v>
      </c>
      <c r="W1767" t="str">
        <f t="shared" si="221"/>
        <v>photobooks</v>
      </c>
      <c r="X1767" t="str">
        <f t="shared" si="222"/>
        <v>UnderFunded</v>
      </c>
      <c r="Y1767" s="12" t="b">
        <f t="shared" si="223"/>
        <v>0</v>
      </c>
    </row>
    <row r="1768" spans="1:25" ht="28.8" hidden="1">
      <c r="A1768">
        <v>1766</v>
      </c>
      <c r="B1768" s="1" t="s">
        <v>1767</v>
      </c>
      <c r="C1768" s="1" t="s">
        <v>5876</v>
      </c>
      <c r="D1768" s="21" t="b" cm="1">
        <f t="array" ref="D1768">IF(OR(ISNUMBER(SEARCH({" COMEDY "," fun "," laugh ","hilarious"}," "&amp;B1768:C1768&amp;" "))),"Comedy",IF(OR(ISNUMBER(SEARCH({" sad "," thriller "," crime"," murder "," dark "," revenge "}," "&amp;B1768:C1768&amp;" "))),"thriller",IF(OR(ISNUMBER(SEARCH({" strange "," evil "," horror "," dark "," strange"}," "&amp;B1768:C1768&amp;" "))),"horror",IF(OR(ISNUMBER(SEARCH({" food "," kitchen "," yummy "," gourmet "," dining","bbq"}," "&amp;B1768:C1768&amp;" "))),"food"))))</f>
        <v>0</v>
      </c>
      <c r="E1768" s="3">
        <v>1500</v>
      </c>
      <c r="F1768" s="4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216"/>
        <v>0</v>
      </c>
      <c r="Q1768">
        <f t="shared" si="217"/>
        <v>0</v>
      </c>
      <c r="R1768" t="s">
        <v>8336</v>
      </c>
      <c r="S1768" t="s">
        <v>8337</v>
      </c>
      <c r="T1768" s="13">
        <f t="shared" si="218"/>
        <v>41855.859814814816</v>
      </c>
      <c r="U1768" s="13">
        <f t="shared" si="219"/>
        <v>41876.859814814816</v>
      </c>
      <c r="V1768">
        <f t="shared" si="220"/>
        <v>2014</v>
      </c>
      <c r="W1768" t="str">
        <f t="shared" si="221"/>
        <v>photobooks</v>
      </c>
      <c r="X1768" t="str">
        <f t="shared" si="222"/>
        <v>UnderFunded</v>
      </c>
      <c r="Y1768" s="12" t="b">
        <f t="shared" si="223"/>
        <v>0</v>
      </c>
    </row>
    <row r="1769" spans="1:25" ht="28.8" hidden="1">
      <c r="A1769">
        <v>1767</v>
      </c>
      <c r="B1769" s="1" t="s">
        <v>1768</v>
      </c>
      <c r="C1769" s="1" t="s">
        <v>5877</v>
      </c>
      <c r="D1769" s="21" t="b" cm="1">
        <f t="array" ref="D1769">IF(OR(ISNUMBER(SEARCH({" COMEDY "," fun "," laugh ","hilarious"}," "&amp;B1769:C1769&amp;" "))),"Comedy",IF(OR(ISNUMBER(SEARCH({" sad "," thriller "," crime"," murder "," dark "," revenge "}," "&amp;B1769:C1769&amp;" "))),"thriller",IF(OR(ISNUMBER(SEARCH({" strange "," evil "," horror "," dark "," strange"}," "&amp;B1769:C1769&amp;" "))),"horror",IF(OR(ISNUMBER(SEARCH({" food "," kitchen "," yummy "," gourmet "," dining","bbq"}," "&amp;B1769:C1769&amp;" "))),"food"))))</f>
        <v>0</v>
      </c>
      <c r="E1769" s="3">
        <v>5000</v>
      </c>
      <c r="F1769" s="4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216"/>
        <v>46</v>
      </c>
      <c r="Q1769">
        <f t="shared" si="217"/>
        <v>58.62</v>
      </c>
      <c r="R1769" t="s">
        <v>8336</v>
      </c>
      <c r="S1769" t="s">
        <v>8337</v>
      </c>
      <c r="T1769" s="13">
        <f t="shared" si="218"/>
        <v>41824.658379629633</v>
      </c>
      <c r="U1769" s="13">
        <f t="shared" si="219"/>
        <v>41854.658379629633</v>
      </c>
      <c r="V1769">
        <f t="shared" si="220"/>
        <v>2014</v>
      </c>
      <c r="W1769" t="str">
        <f t="shared" si="221"/>
        <v>photobooks</v>
      </c>
      <c r="X1769" t="str">
        <f t="shared" si="222"/>
        <v>UnderFunded</v>
      </c>
      <c r="Y1769" s="12" t="b">
        <f t="shared" si="223"/>
        <v>0</v>
      </c>
    </row>
    <row r="1770" spans="1:25" ht="43.2" hidden="1">
      <c r="A1770">
        <v>1768</v>
      </c>
      <c r="B1770" s="1" t="s">
        <v>1769</v>
      </c>
      <c r="C1770" s="1" t="s">
        <v>5878</v>
      </c>
      <c r="D1770" s="21" t="b" cm="1">
        <f t="array" ref="D1770">IF(OR(ISNUMBER(SEARCH({" COMEDY "," fun "," laugh ","hilarious"}," "&amp;B1770:C1770&amp;" "))),"Comedy",IF(OR(ISNUMBER(SEARCH({" sad "," thriller "," crime"," murder "," dark "," revenge "}," "&amp;B1770:C1770&amp;" "))),"thriller",IF(OR(ISNUMBER(SEARCH({" strange "," evil "," horror "," dark "," strange"}," "&amp;B1770:C1770&amp;" "))),"horror",IF(OR(ISNUMBER(SEARCH({" food "," kitchen "," yummy "," gourmet "," dining","bbq"}," "&amp;B1770:C1770&amp;" "))),"food"))))</f>
        <v>0</v>
      </c>
      <c r="E1770" s="3">
        <v>5000</v>
      </c>
      <c r="F1770" s="4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216"/>
        <v>4</v>
      </c>
      <c r="Q1770">
        <f t="shared" si="217"/>
        <v>12.47</v>
      </c>
      <c r="R1770" t="s">
        <v>8336</v>
      </c>
      <c r="S1770" t="s">
        <v>8337</v>
      </c>
      <c r="T1770" s="13">
        <f t="shared" si="218"/>
        <v>41849.560694444444</v>
      </c>
      <c r="U1770" s="13">
        <f t="shared" si="219"/>
        <v>41909.560694444444</v>
      </c>
      <c r="V1770">
        <f t="shared" si="220"/>
        <v>2014</v>
      </c>
      <c r="W1770" t="str">
        <f t="shared" si="221"/>
        <v>photobooks</v>
      </c>
      <c r="X1770" t="str">
        <f t="shared" si="222"/>
        <v>UnderFunded</v>
      </c>
      <c r="Y1770" s="12" t="b">
        <f t="shared" si="223"/>
        <v>0</v>
      </c>
    </row>
    <row r="1771" spans="1:25" ht="43.2" hidden="1">
      <c r="A1771">
        <v>1769</v>
      </c>
      <c r="B1771" s="1" t="s">
        <v>1770</v>
      </c>
      <c r="C1771" s="1" t="s">
        <v>5879</v>
      </c>
      <c r="D1771" s="21" t="b" cm="1">
        <f t="array" ref="D1771">IF(OR(ISNUMBER(SEARCH({" COMEDY "," fun "," laugh ","hilarious"}," "&amp;B1771:C1771&amp;" "))),"Comedy",IF(OR(ISNUMBER(SEARCH({" sad "," thriller "," crime"," murder "," dark "," revenge "}," "&amp;B1771:C1771&amp;" "))),"thriller",IF(OR(ISNUMBER(SEARCH({" strange "," evil "," horror "," dark "," strange"}," "&amp;B1771:C1771&amp;" "))),"horror",IF(OR(ISNUMBER(SEARCH({" food "," kitchen "," yummy "," gourmet "," dining","bbq"}," "&amp;B1771:C1771&amp;" "))),"food"))))</f>
        <v>0</v>
      </c>
      <c r="E1771" s="3">
        <v>40000</v>
      </c>
      <c r="F1771" s="4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216"/>
        <v>3</v>
      </c>
      <c r="Q1771">
        <f t="shared" si="217"/>
        <v>49.14</v>
      </c>
      <c r="R1771" t="s">
        <v>8336</v>
      </c>
      <c r="S1771" t="s">
        <v>8337</v>
      </c>
      <c r="T1771" s="13">
        <f t="shared" si="218"/>
        <v>41987.818969907406</v>
      </c>
      <c r="U1771" s="13">
        <f t="shared" si="219"/>
        <v>42017.818969907406</v>
      </c>
      <c r="V1771">
        <f t="shared" si="220"/>
        <v>2014</v>
      </c>
      <c r="W1771" t="str">
        <f t="shared" si="221"/>
        <v>photobooks</v>
      </c>
      <c r="X1771" t="str">
        <f t="shared" si="222"/>
        <v>UnderFunded</v>
      </c>
      <c r="Y1771" s="12" t="b">
        <f t="shared" si="223"/>
        <v>0</v>
      </c>
    </row>
    <row r="1772" spans="1:25" ht="43.2" hidden="1">
      <c r="A1772">
        <v>1770</v>
      </c>
      <c r="B1772" s="1" t="s">
        <v>1771</v>
      </c>
      <c r="C1772" s="1" t="s">
        <v>5880</v>
      </c>
      <c r="D1772" s="21" t="b" cm="1">
        <f t="array" ref="D1772">IF(OR(ISNUMBER(SEARCH({" COMEDY "," fun "," laugh ","hilarious"}," "&amp;B1772:C1772&amp;" "))),"Comedy",IF(OR(ISNUMBER(SEARCH({" sad "," thriller "," crime"," murder "," dark "," revenge "}," "&amp;B1772:C1772&amp;" "))),"thriller",IF(OR(ISNUMBER(SEARCH({" strange "," evil "," horror "," dark "," strange"}," "&amp;B1772:C1772&amp;" "))),"horror",IF(OR(ISNUMBER(SEARCH({" food "," kitchen "," yummy "," gourmet "," dining","bbq"}," "&amp;B1772:C1772&amp;" "))),"food"))))</f>
        <v>0</v>
      </c>
      <c r="E1772" s="3">
        <v>24500</v>
      </c>
      <c r="F1772" s="4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216"/>
        <v>57</v>
      </c>
      <c r="Q1772">
        <f t="shared" si="217"/>
        <v>150.5</v>
      </c>
      <c r="R1772" t="s">
        <v>8336</v>
      </c>
      <c r="S1772" t="s">
        <v>8337</v>
      </c>
      <c r="T1772" s="13">
        <f t="shared" si="218"/>
        <v>41891.780023148152</v>
      </c>
      <c r="U1772" s="13">
        <f t="shared" si="219"/>
        <v>41926.780023148152</v>
      </c>
      <c r="V1772">
        <f t="shared" si="220"/>
        <v>2014</v>
      </c>
      <c r="W1772" t="str">
        <f t="shared" si="221"/>
        <v>photobooks</v>
      </c>
      <c r="X1772" t="str">
        <f t="shared" si="222"/>
        <v>UnderFunded</v>
      </c>
      <c r="Y1772" s="12" t="b">
        <f t="shared" si="223"/>
        <v>0</v>
      </c>
    </row>
    <row r="1773" spans="1:25" ht="43.2" hidden="1">
      <c r="A1773">
        <v>1771</v>
      </c>
      <c r="B1773" s="1" t="s">
        <v>1772</v>
      </c>
      <c r="C1773" s="1" t="s">
        <v>5881</v>
      </c>
      <c r="D1773" s="21" t="b" cm="1">
        <f t="array" ref="D1773">IF(OR(ISNUMBER(SEARCH({" COMEDY "," fun "," laugh ","hilarious"}," "&amp;B1773:C1773&amp;" "))),"Comedy",IF(OR(ISNUMBER(SEARCH({" sad "," thriller "," crime"," murder "," dark "," revenge "}," "&amp;B1773:C1773&amp;" "))),"thriller",IF(OR(ISNUMBER(SEARCH({" strange "," evil "," horror "," dark "," strange"}," "&amp;B1773:C1773&amp;" "))),"horror",IF(OR(ISNUMBER(SEARCH({" food "," kitchen "," yummy "," gourmet "," dining","bbq"}," "&amp;B1773:C1773&amp;" "))),"food"))))</f>
        <v>0</v>
      </c>
      <c r="E1773" s="3">
        <v>4200</v>
      </c>
      <c r="F1773" s="4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216"/>
        <v>21</v>
      </c>
      <c r="Q1773">
        <f t="shared" si="217"/>
        <v>35.799999999999997</v>
      </c>
      <c r="R1773" t="s">
        <v>8336</v>
      </c>
      <c r="S1773" t="s">
        <v>8337</v>
      </c>
      <c r="T1773" s="13">
        <f t="shared" si="218"/>
        <v>41905.979629629634</v>
      </c>
      <c r="U1773" s="13">
        <f t="shared" si="219"/>
        <v>41935.979629629634</v>
      </c>
      <c r="V1773">
        <f t="shared" si="220"/>
        <v>2014</v>
      </c>
      <c r="W1773" t="str">
        <f t="shared" si="221"/>
        <v>photobooks</v>
      </c>
      <c r="X1773" t="str">
        <f t="shared" si="222"/>
        <v>UnderFunded</v>
      </c>
      <c r="Y1773" s="12" t="b">
        <f t="shared" si="223"/>
        <v>0</v>
      </c>
    </row>
    <row r="1774" spans="1:25" ht="43.2" hidden="1">
      <c r="A1774">
        <v>1772</v>
      </c>
      <c r="B1774" s="1" t="s">
        <v>1773</v>
      </c>
      <c r="C1774" s="1" t="s">
        <v>5882</v>
      </c>
      <c r="D1774" s="21" t="b" cm="1">
        <f t="array" ref="D1774">IF(OR(ISNUMBER(SEARCH({" COMEDY "," fun "," laugh ","hilarious"}," "&amp;B1774:C1774&amp;" "))),"Comedy",IF(OR(ISNUMBER(SEARCH({" sad "," thriller "," crime"," murder "," dark "," revenge "}," "&amp;B1774:C1774&amp;" "))),"thriller",IF(OR(ISNUMBER(SEARCH({" strange "," evil "," horror "," dark "," strange"}," "&amp;B1774:C1774&amp;" "))),"horror",IF(OR(ISNUMBER(SEARCH({" food "," kitchen "," yummy "," gourmet "," dining","bbq"}," "&amp;B1774:C1774&amp;" "))),"food"))))</f>
        <v>0</v>
      </c>
      <c r="E1774" s="3">
        <v>5500</v>
      </c>
      <c r="F1774" s="4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216"/>
        <v>16</v>
      </c>
      <c r="Q1774">
        <f t="shared" si="217"/>
        <v>45.16</v>
      </c>
      <c r="R1774" t="s">
        <v>8336</v>
      </c>
      <c r="S1774" t="s">
        <v>8337</v>
      </c>
      <c r="T1774" s="13">
        <f t="shared" si="218"/>
        <v>41766.718009259261</v>
      </c>
      <c r="U1774" s="13">
        <f t="shared" si="219"/>
        <v>41826.718009259261</v>
      </c>
      <c r="V1774">
        <f t="shared" si="220"/>
        <v>2014</v>
      </c>
      <c r="W1774" t="str">
        <f t="shared" si="221"/>
        <v>photobooks</v>
      </c>
      <c r="X1774" t="str">
        <f t="shared" si="222"/>
        <v>UnderFunded</v>
      </c>
      <c r="Y1774" s="12" t="b">
        <f t="shared" si="223"/>
        <v>0</v>
      </c>
    </row>
    <row r="1775" spans="1:25" ht="43.2" hidden="1">
      <c r="A1775">
        <v>1773</v>
      </c>
      <c r="B1775" s="1" t="s">
        <v>1774</v>
      </c>
      <c r="C1775" s="1" t="s">
        <v>5883</v>
      </c>
      <c r="D1775" s="21" t="b" cm="1">
        <f t="array" ref="D1775">IF(OR(ISNUMBER(SEARCH({" COMEDY "," fun "," laugh ","hilarious"}," "&amp;B1775:C1775&amp;" "))),"Comedy",IF(OR(ISNUMBER(SEARCH({" sad "," thriller "," crime"," murder "," dark "," revenge "}," "&amp;B1775:C1775&amp;" "))),"thriller",IF(OR(ISNUMBER(SEARCH({" strange "," evil "," horror "," dark "," strange"}," "&amp;B1775:C1775&amp;" "))),"horror",IF(OR(ISNUMBER(SEARCH({" food "," kitchen "," yummy "," gourmet "," dining","bbq"}," "&amp;B1775:C1775&amp;" "))),"food"))))</f>
        <v>0</v>
      </c>
      <c r="E1775" s="3">
        <v>30000</v>
      </c>
      <c r="F1775" s="4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216"/>
        <v>6</v>
      </c>
      <c r="Q1775">
        <f t="shared" si="217"/>
        <v>98.79</v>
      </c>
      <c r="R1775" t="s">
        <v>8336</v>
      </c>
      <c r="S1775" t="s">
        <v>8337</v>
      </c>
      <c r="T1775" s="13">
        <f t="shared" si="218"/>
        <v>41978.760393518518</v>
      </c>
      <c r="U1775" s="13">
        <f t="shared" si="219"/>
        <v>42023.760393518518</v>
      </c>
      <c r="V1775">
        <f t="shared" si="220"/>
        <v>2014</v>
      </c>
      <c r="W1775" t="str">
        <f t="shared" si="221"/>
        <v>photobooks</v>
      </c>
      <c r="X1775" t="str">
        <f t="shared" si="222"/>
        <v>UnderFunded</v>
      </c>
      <c r="Y1775" s="12" t="b">
        <f t="shared" si="223"/>
        <v>0</v>
      </c>
    </row>
    <row r="1776" spans="1:25" ht="43.2" hidden="1">
      <c r="A1776">
        <v>1774</v>
      </c>
      <c r="B1776" s="1" t="s">
        <v>1775</v>
      </c>
      <c r="C1776" s="1" t="s">
        <v>5884</v>
      </c>
      <c r="D1776" s="21" t="b" cm="1">
        <f t="array" ref="D1776">IF(OR(ISNUMBER(SEARCH({" COMEDY "," fun "," laugh ","hilarious"}," "&amp;B1776:C1776&amp;" "))),"Comedy",IF(OR(ISNUMBER(SEARCH({" sad "," thriller "," crime"," murder "," dark "," revenge "}," "&amp;B1776:C1776&amp;" "))),"thriller",IF(OR(ISNUMBER(SEARCH({" strange "," evil "," horror "," dark "," strange"}," "&amp;B1776:C1776&amp;" "))),"horror",IF(OR(ISNUMBER(SEARCH({" food "," kitchen "," yummy "," gourmet "," dining","bbq"}," "&amp;B1776:C1776&amp;" "))),"food"))))</f>
        <v>0</v>
      </c>
      <c r="E1776" s="3">
        <v>2500</v>
      </c>
      <c r="F1776" s="4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216"/>
        <v>46</v>
      </c>
      <c r="Q1776">
        <f t="shared" si="217"/>
        <v>88.31</v>
      </c>
      <c r="R1776" t="s">
        <v>8336</v>
      </c>
      <c r="S1776" t="s">
        <v>8337</v>
      </c>
      <c r="T1776" s="13">
        <f t="shared" si="218"/>
        <v>41930.218657407408</v>
      </c>
      <c r="U1776" s="13">
        <f t="shared" si="219"/>
        <v>41972.624305555553</v>
      </c>
      <c r="V1776">
        <f t="shared" si="220"/>
        <v>2014</v>
      </c>
      <c r="W1776" t="str">
        <f t="shared" si="221"/>
        <v>photobooks</v>
      </c>
      <c r="X1776" t="str">
        <f t="shared" si="222"/>
        <v>UnderFunded</v>
      </c>
      <c r="Y1776" s="12" t="b">
        <f t="shared" si="223"/>
        <v>0</v>
      </c>
    </row>
    <row r="1777" spans="1:25" ht="43.2" hidden="1">
      <c r="A1777">
        <v>1775</v>
      </c>
      <c r="B1777" s="1" t="s">
        <v>1776</v>
      </c>
      <c r="C1777" s="1" t="s">
        <v>5885</v>
      </c>
      <c r="D1777" s="21" t="b" cm="1">
        <f t="array" ref="D1777">IF(OR(ISNUMBER(SEARCH({" COMEDY "," fun "," laugh ","hilarious"}," "&amp;B1777:C1777&amp;" "))),"Comedy",IF(OR(ISNUMBER(SEARCH({" sad "," thriller "," crime"," murder "," dark "," revenge "}," "&amp;B1777:C1777&amp;" "))),"thriller",IF(OR(ISNUMBER(SEARCH({" strange "," evil "," horror "," dark "," strange"}," "&amp;B1777:C1777&amp;" "))),"horror",IF(OR(ISNUMBER(SEARCH({" food "," kitchen "," yummy "," gourmet "," dining","bbq"}," "&amp;B1777:C1777&amp;" "))),"food"))))</f>
        <v>0</v>
      </c>
      <c r="E1777" s="3">
        <v>32500</v>
      </c>
      <c r="F1777" s="4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216"/>
        <v>65</v>
      </c>
      <c r="Q1777">
        <f t="shared" si="217"/>
        <v>170.63</v>
      </c>
      <c r="R1777" t="s">
        <v>8336</v>
      </c>
      <c r="S1777" t="s">
        <v>8337</v>
      </c>
      <c r="T1777" s="13">
        <f t="shared" si="218"/>
        <v>41891.976388888892</v>
      </c>
      <c r="U1777" s="13">
        <f t="shared" si="219"/>
        <v>41936.976388888892</v>
      </c>
      <c r="V1777">
        <f t="shared" si="220"/>
        <v>2014</v>
      </c>
      <c r="W1777" t="str">
        <f t="shared" si="221"/>
        <v>photobooks</v>
      </c>
      <c r="X1777" t="str">
        <f t="shared" si="222"/>
        <v>UnderFunded</v>
      </c>
      <c r="Y1777" s="12" t="b">
        <f t="shared" si="223"/>
        <v>0</v>
      </c>
    </row>
    <row r="1778" spans="1:25" ht="43.2" hidden="1">
      <c r="A1778">
        <v>1776</v>
      </c>
      <c r="B1778" s="1" t="s">
        <v>1777</v>
      </c>
      <c r="C1778" s="1" t="s">
        <v>5886</v>
      </c>
      <c r="D1778" s="21" t="b" cm="1">
        <f t="array" ref="D1778">IF(OR(ISNUMBER(SEARCH({" COMEDY "," fun "," laugh ","hilarious"}," "&amp;B1778:C1778&amp;" "))),"Comedy",IF(OR(ISNUMBER(SEARCH({" sad "," thriller "," crime"," murder "," dark "," revenge "}," "&amp;B1778:C1778&amp;" "))),"thriller",IF(OR(ISNUMBER(SEARCH({" strange "," evil "," horror "," dark "," strange"}," "&amp;B1778:C1778&amp;" "))),"horror",IF(OR(ISNUMBER(SEARCH({" food "," kitchen "," yummy "," gourmet "," dining","bbq"}," "&amp;B1778:C1778&amp;" "))),"food"))))</f>
        <v>0</v>
      </c>
      <c r="E1778" s="3">
        <v>5000</v>
      </c>
      <c r="F1778" s="4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216"/>
        <v>7</v>
      </c>
      <c r="Q1778">
        <f t="shared" si="217"/>
        <v>83.75</v>
      </c>
      <c r="R1778" t="s">
        <v>8336</v>
      </c>
      <c r="S1778" t="s">
        <v>8337</v>
      </c>
      <c r="T1778" s="13">
        <f t="shared" si="218"/>
        <v>41905.95684027778</v>
      </c>
      <c r="U1778" s="13">
        <f t="shared" si="219"/>
        <v>41941.95684027778</v>
      </c>
      <c r="V1778">
        <f t="shared" si="220"/>
        <v>2014</v>
      </c>
      <c r="W1778" t="str">
        <f t="shared" si="221"/>
        <v>photobooks</v>
      </c>
      <c r="X1778" t="str">
        <f t="shared" si="222"/>
        <v>UnderFunded</v>
      </c>
      <c r="Y1778" s="12" t="b">
        <f t="shared" si="223"/>
        <v>0</v>
      </c>
    </row>
    <row r="1779" spans="1:25" ht="43.2" hidden="1">
      <c r="A1779">
        <v>1777</v>
      </c>
      <c r="B1779" s="1" t="s">
        <v>1778</v>
      </c>
      <c r="C1779" s="1" t="s">
        <v>5887</v>
      </c>
      <c r="D1779" s="21" t="b" cm="1">
        <f t="array" ref="D1779">IF(OR(ISNUMBER(SEARCH({" COMEDY "," fun "," laugh ","hilarious"}," "&amp;B1779:C1779&amp;" "))),"Comedy",IF(OR(ISNUMBER(SEARCH({" sad "," thriller "," crime"," murder "," dark "," revenge "}," "&amp;B1779:C1779&amp;" "))),"thriller",IF(OR(ISNUMBER(SEARCH({" strange "," evil "," horror "," dark "," strange"}," "&amp;B1779:C1779&amp;" "))),"horror",IF(OR(ISNUMBER(SEARCH({" food "," kitchen "," yummy "," gourmet "," dining","bbq"}," "&amp;B1779:C1779&amp;" "))),"food"))))</f>
        <v>0</v>
      </c>
      <c r="E1779" s="3">
        <v>4800</v>
      </c>
      <c r="F1779" s="4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216"/>
        <v>14</v>
      </c>
      <c r="Q1779">
        <f t="shared" si="217"/>
        <v>65.099999999999994</v>
      </c>
      <c r="R1779" t="s">
        <v>8336</v>
      </c>
      <c r="S1779" t="s">
        <v>8337</v>
      </c>
      <c r="T1779" s="13">
        <f t="shared" si="218"/>
        <v>42025.357094907406</v>
      </c>
      <c r="U1779" s="13">
        <f t="shared" si="219"/>
        <v>42055.357094907406</v>
      </c>
      <c r="V1779">
        <f t="shared" si="220"/>
        <v>2015</v>
      </c>
      <c r="W1779" t="str">
        <f t="shared" si="221"/>
        <v>photobooks</v>
      </c>
      <c r="X1779" t="str">
        <f t="shared" si="222"/>
        <v>UnderFunded</v>
      </c>
      <c r="Y1779" s="12" t="b">
        <f t="shared" si="223"/>
        <v>0</v>
      </c>
    </row>
    <row r="1780" spans="1:25" ht="43.2" hidden="1">
      <c r="A1780">
        <v>1778</v>
      </c>
      <c r="B1780" s="1" t="s">
        <v>1779</v>
      </c>
      <c r="C1780" s="1" t="s">
        <v>5888</v>
      </c>
      <c r="D1780" s="21" t="b" cm="1">
        <f t="array" ref="D1780">IF(OR(ISNUMBER(SEARCH({" COMEDY "," fun "," laugh ","hilarious"}," "&amp;B1780:C1780&amp;" "))),"Comedy",IF(OR(ISNUMBER(SEARCH({" sad "," thriller "," crime"," murder "," dark "," revenge "}," "&amp;B1780:C1780&amp;" "))),"thriller",IF(OR(ISNUMBER(SEARCH({" strange "," evil "," horror "," dark "," strange"}," "&amp;B1780:C1780&amp;" "))),"horror",IF(OR(ISNUMBER(SEARCH({" food "," kitchen "," yummy "," gourmet "," dining","bbq"}," "&amp;B1780:C1780&amp;" "))),"food"))))</f>
        <v>0</v>
      </c>
      <c r="E1780" s="3">
        <v>50000</v>
      </c>
      <c r="F1780" s="4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216"/>
        <v>2</v>
      </c>
      <c r="Q1780">
        <f t="shared" si="217"/>
        <v>66.33</v>
      </c>
      <c r="R1780" t="s">
        <v>8336</v>
      </c>
      <c r="S1780" t="s">
        <v>8337</v>
      </c>
      <c r="T1780" s="13">
        <f t="shared" si="218"/>
        <v>42045.86336805555</v>
      </c>
      <c r="U1780" s="13">
        <f t="shared" si="219"/>
        <v>42090.821701388893</v>
      </c>
      <c r="V1780">
        <f t="shared" si="220"/>
        <v>2015</v>
      </c>
      <c r="W1780" t="str">
        <f t="shared" si="221"/>
        <v>photobooks</v>
      </c>
      <c r="X1780" t="str">
        <f t="shared" si="222"/>
        <v>UnderFunded</v>
      </c>
      <c r="Y1780" s="12" t="b">
        <f t="shared" si="223"/>
        <v>0</v>
      </c>
    </row>
    <row r="1781" spans="1:25" ht="43.2" hidden="1">
      <c r="A1781">
        <v>1779</v>
      </c>
      <c r="B1781" s="1" t="s">
        <v>1780</v>
      </c>
      <c r="C1781" s="1" t="s">
        <v>5889</v>
      </c>
      <c r="D1781" s="21" t="b" cm="1">
        <f t="array" ref="D1781">IF(OR(ISNUMBER(SEARCH({" COMEDY "," fun "," laugh ","hilarious"}," "&amp;B1781:C1781&amp;" "))),"Comedy",IF(OR(ISNUMBER(SEARCH({" sad "," thriller "," crime"," murder "," dark "," revenge "}," "&amp;B1781:C1781&amp;" "))),"thriller",IF(OR(ISNUMBER(SEARCH({" strange "," evil "," horror "," dark "," strange"}," "&amp;B1781:C1781&amp;" "))),"horror",IF(OR(ISNUMBER(SEARCH({" food "," kitchen "," yummy "," gourmet "," dining","bbq"}," "&amp;B1781:C1781&amp;" "))),"food"))))</f>
        <v>0</v>
      </c>
      <c r="E1781" s="3">
        <v>11000</v>
      </c>
      <c r="F1781" s="4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216"/>
        <v>36</v>
      </c>
      <c r="Q1781">
        <f t="shared" si="217"/>
        <v>104.89</v>
      </c>
      <c r="R1781" t="s">
        <v>8336</v>
      </c>
      <c r="S1781" t="s">
        <v>8337</v>
      </c>
      <c r="T1781" s="13">
        <f t="shared" si="218"/>
        <v>42585.691898148143</v>
      </c>
      <c r="U1781" s="13">
        <f t="shared" si="219"/>
        <v>42615.691898148143</v>
      </c>
      <c r="V1781">
        <f t="shared" si="220"/>
        <v>2016</v>
      </c>
      <c r="W1781" t="str">
        <f t="shared" si="221"/>
        <v>photobooks</v>
      </c>
      <c r="X1781" t="str">
        <f t="shared" si="222"/>
        <v>UnderFunded</v>
      </c>
      <c r="Y1781" s="12" t="b">
        <f t="shared" si="223"/>
        <v>0</v>
      </c>
    </row>
    <row r="1782" spans="1:25" ht="43.2" hidden="1">
      <c r="A1782">
        <v>1780</v>
      </c>
      <c r="B1782" s="1" t="s">
        <v>1781</v>
      </c>
      <c r="C1782" s="1" t="s">
        <v>5890</v>
      </c>
      <c r="D1782" s="21" t="b" cm="1">
        <f t="array" ref="D1782">IF(OR(ISNUMBER(SEARCH({" COMEDY "," fun "," laugh ","hilarious"}," "&amp;B1782:C1782&amp;" "))),"Comedy",IF(OR(ISNUMBER(SEARCH({" sad "," thriller "," crime"," murder "," dark "," revenge "}," "&amp;B1782:C1782&amp;" "))),"thriller",IF(OR(ISNUMBER(SEARCH({" strange "," evil "," horror "," dark "," strange"}," "&amp;B1782:C1782&amp;" "))),"horror",IF(OR(ISNUMBER(SEARCH({" food "," kitchen "," yummy "," gourmet "," dining","bbq"}," "&amp;B1782:C1782&amp;" "))),"food"))))</f>
        <v>0</v>
      </c>
      <c r="E1782" s="3">
        <v>30000</v>
      </c>
      <c r="F1782" s="4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216"/>
        <v>40</v>
      </c>
      <c r="Q1782">
        <f t="shared" si="217"/>
        <v>78.44</v>
      </c>
      <c r="R1782" t="s">
        <v>8336</v>
      </c>
      <c r="S1782" t="s">
        <v>8337</v>
      </c>
      <c r="T1782" s="13">
        <f t="shared" si="218"/>
        <v>42493.600810185191</v>
      </c>
      <c r="U1782" s="13">
        <f t="shared" si="219"/>
        <v>42553.600810185191</v>
      </c>
      <c r="V1782">
        <f t="shared" si="220"/>
        <v>2016</v>
      </c>
      <c r="W1782" t="str">
        <f t="shared" si="221"/>
        <v>photobooks</v>
      </c>
      <c r="X1782" t="str">
        <f t="shared" si="222"/>
        <v>UnderFunded</v>
      </c>
      <c r="Y1782" s="12" t="b">
        <f t="shared" si="223"/>
        <v>0</v>
      </c>
    </row>
    <row r="1783" spans="1:25" ht="43.2" hidden="1">
      <c r="A1783">
        <v>1781</v>
      </c>
      <c r="B1783" s="1" t="s">
        <v>1782</v>
      </c>
      <c r="C1783" s="1" t="s">
        <v>5891</v>
      </c>
      <c r="D1783" s="21" t="b" cm="1">
        <f t="array" ref="D1783">IF(OR(ISNUMBER(SEARCH({" COMEDY "," fun "," laugh ","hilarious"}," "&amp;B1783:C1783&amp;" "))),"Comedy",IF(OR(ISNUMBER(SEARCH({" sad "," thriller "," crime"," murder "," dark "," revenge "}," "&amp;B1783:C1783&amp;" "))),"thriller",IF(OR(ISNUMBER(SEARCH({" strange "," evil "," horror "," dark "," strange"}," "&amp;B1783:C1783&amp;" "))),"horror",IF(OR(ISNUMBER(SEARCH({" food "," kitchen "," yummy "," gourmet "," dining","bbq"}," "&amp;B1783:C1783&amp;" "))),"food"))))</f>
        <v>0</v>
      </c>
      <c r="E1783" s="3">
        <v>5500</v>
      </c>
      <c r="F1783" s="4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216"/>
        <v>26</v>
      </c>
      <c r="Q1783">
        <f t="shared" si="217"/>
        <v>59.04</v>
      </c>
      <c r="R1783" t="s">
        <v>8336</v>
      </c>
      <c r="S1783" t="s">
        <v>8337</v>
      </c>
      <c r="T1783" s="13">
        <f t="shared" si="218"/>
        <v>42597.617418981477</v>
      </c>
      <c r="U1783" s="13">
        <f t="shared" si="219"/>
        <v>42628.617418981477</v>
      </c>
      <c r="V1783">
        <f t="shared" si="220"/>
        <v>2016</v>
      </c>
      <c r="W1783" t="str">
        <f t="shared" si="221"/>
        <v>photobooks</v>
      </c>
      <c r="X1783" t="str">
        <f t="shared" si="222"/>
        <v>UnderFunded</v>
      </c>
      <c r="Y1783" s="12" t="b">
        <f t="shared" si="223"/>
        <v>0</v>
      </c>
    </row>
    <row r="1784" spans="1:25" ht="57.6" hidden="1">
      <c r="A1784">
        <v>1782</v>
      </c>
      <c r="B1784" s="1" t="s">
        <v>1783</v>
      </c>
      <c r="C1784" s="1" t="s">
        <v>5892</v>
      </c>
      <c r="D1784" s="21" t="b" cm="1">
        <f t="array" ref="D1784">IF(OR(ISNUMBER(SEARCH({" COMEDY "," fun "," laugh ","hilarious"}," "&amp;B1784:C1784&amp;" "))),"Comedy",IF(OR(ISNUMBER(SEARCH({" sad "," thriller "," crime"," murder "," dark "," revenge "}," "&amp;B1784:C1784&amp;" "))),"thriller",IF(OR(ISNUMBER(SEARCH({" strange "," evil "," horror "," dark "," strange"}," "&amp;B1784:C1784&amp;" "))),"horror",IF(OR(ISNUMBER(SEARCH({" food "," kitchen "," yummy "," gourmet "," dining","bbq"}," "&amp;B1784:C1784&amp;" "))),"food"))))</f>
        <v>0</v>
      </c>
      <c r="E1784" s="3">
        <v>35000</v>
      </c>
      <c r="F1784" s="4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216"/>
        <v>15</v>
      </c>
      <c r="Q1784">
        <f t="shared" si="217"/>
        <v>71.34</v>
      </c>
      <c r="R1784" t="s">
        <v>8336</v>
      </c>
      <c r="S1784" t="s">
        <v>8337</v>
      </c>
      <c r="T1784" s="13">
        <f t="shared" si="218"/>
        <v>42388.575104166666</v>
      </c>
      <c r="U1784" s="13">
        <f t="shared" si="219"/>
        <v>42421.575104166666</v>
      </c>
      <c r="V1784">
        <f t="shared" si="220"/>
        <v>2016</v>
      </c>
      <c r="W1784" t="str">
        <f t="shared" si="221"/>
        <v>photobooks</v>
      </c>
      <c r="X1784" t="str">
        <f t="shared" si="222"/>
        <v>UnderFunded</v>
      </c>
      <c r="Y1784" s="12" t="b">
        <f t="shared" si="223"/>
        <v>0</v>
      </c>
    </row>
    <row r="1785" spans="1:25" ht="43.2" hidden="1">
      <c r="A1785">
        <v>1783</v>
      </c>
      <c r="B1785" s="1" t="s">
        <v>1784</v>
      </c>
      <c r="C1785" s="1" t="s">
        <v>5893</v>
      </c>
      <c r="D1785" s="21" t="b" cm="1">
        <f t="array" ref="D1785">IF(OR(ISNUMBER(SEARCH({" COMEDY "," fun "," laugh ","hilarious"}," "&amp;B1785:C1785&amp;" "))),"Comedy",IF(OR(ISNUMBER(SEARCH({" sad "," thriller "," crime"," murder "," dark "," revenge "}," "&amp;B1785:C1785&amp;" "))),"thriller",IF(OR(ISNUMBER(SEARCH({" strange "," evil "," horror "," dark "," strange"}," "&amp;B1785:C1785&amp;" "))),"horror",IF(OR(ISNUMBER(SEARCH({" food "," kitchen "," yummy "," gourmet "," dining","bbq"}," "&amp;B1785:C1785&amp;" "))),"food"))))</f>
        <v>0</v>
      </c>
      <c r="E1785" s="3">
        <v>40000</v>
      </c>
      <c r="F1785" s="4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216"/>
        <v>24</v>
      </c>
      <c r="Q1785">
        <f t="shared" si="217"/>
        <v>51.23</v>
      </c>
      <c r="R1785" t="s">
        <v>8336</v>
      </c>
      <c r="S1785" t="s">
        <v>8337</v>
      </c>
      <c r="T1785" s="13">
        <f t="shared" si="218"/>
        <v>42115.949976851851</v>
      </c>
      <c r="U1785" s="13">
        <f t="shared" si="219"/>
        <v>42145.949976851851</v>
      </c>
      <c r="V1785">
        <f t="shared" si="220"/>
        <v>2015</v>
      </c>
      <c r="W1785" t="str">
        <f t="shared" si="221"/>
        <v>photobooks</v>
      </c>
      <c r="X1785" t="str">
        <f t="shared" si="222"/>
        <v>UnderFunded</v>
      </c>
      <c r="Y1785" s="12" t="b">
        <f t="shared" si="223"/>
        <v>0</v>
      </c>
    </row>
    <row r="1786" spans="1:25" ht="43.2" hidden="1">
      <c r="A1786">
        <v>1784</v>
      </c>
      <c r="B1786" s="1" t="s">
        <v>1785</v>
      </c>
      <c r="C1786" s="1" t="s">
        <v>5894</v>
      </c>
      <c r="D1786" s="21" t="b" cm="1">
        <f t="array" ref="D1786">IF(OR(ISNUMBER(SEARCH({" COMEDY "," fun "," laugh ","hilarious"}," "&amp;B1786:C1786&amp;" "))),"Comedy",IF(OR(ISNUMBER(SEARCH({" sad "," thriller "," crime"," murder "," dark "," revenge "}," "&amp;B1786:C1786&amp;" "))),"thriller",IF(OR(ISNUMBER(SEARCH({" strange "," evil "," horror "," dark "," strange"}," "&amp;B1786:C1786&amp;" "))),"horror",IF(OR(ISNUMBER(SEARCH({" food "," kitchen "," yummy "," gourmet "," dining","bbq"}," "&amp;B1786:C1786&amp;" "))),"food"))))</f>
        <v>0</v>
      </c>
      <c r="E1786" s="3">
        <v>5000</v>
      </c>
      <c r="F1786" s="4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216"/>
        <v>40</v>
      </c>
      <c r="Q1786">
        <f t="shared" si="217"/>
        <v>60.24</v>
      </c>
      <c r="R1786" t="s">
        <v>8336</v>
      </c>
      <c r="S1786" t="s">
        <v>8337</v>
      </c>
      <c r="T1786" s="13">
        <f t="shared" si="218"/>
        <v>42003.655555555553</v>
      </c>
      <c r="U1786" s="13">
        <f t="shared" si="219"/>
        <v>42035.142361111109</v>
      </c>
      <c r="V1786">
        <f t="shared" si="220"/>
        <v>2014</v>
      </c>
      <c r="W1786" t="str">
        <f t="shared" si="221"/>
        <v>photobooks</v>
      </c>
      <c r="X1786" t="str">
        <f t="shared" si="222"/>
        <v>UnderFunded</v>
      </c>
      <c r="Y1786" s="12" t="b">
        <f t="shared" si="223"/>
        <v>0</v>
      </c>
    </row>
    <row r="1787" spans="1:25" ht="43.2" hidden="1">
      <c r="A1787">
        <v>1785</v>
      </c>
      <c r="B1787" s="1" t="s">
        <v>1786</v>
      </c>
      <c r="C1787" s="1" t="s">
        <v>5895</v>
      </c>
      <c r="D1787" s="21" t="b" cm="1">
        <f t="array" ref="D1787">IF(OR(ISNUMBER(SEARCH({" COMEDY "," fun "," laugh ","hilarious"}," "&amp;B1787:C1787&amp;" "))),"Comedy",IF(OR(ISNUMBER(SEARCH({" sad "," thriller "," crime"," murder "," dark "," revenge "}," "&amp;B1787:C1787&amp;" "))),"thriller",IF(OR(ISNUMBER(SEARCH({" strange "," evil "," horror "," dark "," strange"}," "&amp;B1787:C1787&amp;" "))),"horror",IF(OR(ISNUMBER(SEARCH({" food "," kitchen "," yummy "," gourmet "," dining","bbq"}," "&amp;B1787:C1787&amp;" "))),"food"))))</f>
        <v>0</v>
      </c>
      <c r="E1787" s="3">
        <v>24000</v>
      </c>
      <c r="F1787" s="4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216"/>
        <v>20</v>
      </c>
      <c r="Q1787">
        <f t="shared" si="217"/>
        <v>44.94</v>
      </c>
      <c r="R1787" t="s">
        <v>8336</v>
      </c>
      <c r="S1787" t="s">
        <v>8337</v>
      </c>
      <c r="T1787" s="13">
        <f t="shared" si="218"/>
        <v>41897.134895833333</v>
      </c>
      <c r="U1787" s="13">
        <f t="shared" si="219"/>
        <v>41928</v>
      </c>
      <c r="V1787">
        <f t="shared" si="220"/>
        <v>2014</v>
      </c>
      <c r="W1787" t="str">
        <f t="shared" si="221"/>
        <v>photobooks</v>
      </c>
      <c r="X1787" t="str">
        <f t="shared" si="222"/>
        <v>UnderFunded</v>
      </c>
      <c r="Y1787" s="12" t="b">
        <f t="shared" si="223"/>
        <v>0</v>
      </c>
    </row>
    <row r="1788" spans="1:25" ht="43.2" hidden="1">
      <c r="A1788">
        <v>1786</v>
      </c>
      <c r="B1788" s="1" t="s">
        <v>1787</v>
      </c>
      <c r="C1788" s="1" t="s">
        <v>5896</v>
      </c>
      <c r="D1788" s="21" t="b" cm="1">
        <f t="array" ref="D1788">IF(OR(ISNUMBER(SEARCH({" COMEDY "," fun "," laugh ","hilarious"}," "&amp;B1788:C1788&amp;" "))),"Comedy",IF(OR(ISNUMBER(SEARCH({" sad "," thriller "," crime"," murder "," dark "," revenge "}," "&amp;B1788:C1788&amp;" "))),"thriller",IF(OR(ISNUMBER(SEARCH({" strange "," evil "," horror "," dark "," strange"}," "&amp;B1788:C1788&amp;" "))),"horror",IF(OR(ISNUMBER(SEARCH({" food "," kitchen "," yummy "," gourmet "," dining","bbq"}," "&amp;B1788:C1788&amp;" "))),"food"))))</f>
        <v>0</v>
      </c>
      <c r="E1788" s="3">
        <v>1900</v>
      </c>
      <c r="F1788" s="4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216"/>
        <v>48</v>
      </c>
      <c r="Q1788">
        <f t="shared" si="217"/>
        <v>31.21</v>
      </c>
      <c r="R1788" t="s">
        <v>8336</v>
      </c>
      <c r="S1788" t="s">
        <v>8337</v>
      </c>
      <c r="T1788" s="13">
        <f t="shared" si="218"/>
        <v>41958.550659722227</v>
      </c>
      <c r="U1788" s="13">
        <f t="shared" si="219"/>
        <v>41988.550659722227</v>
      </c>
      <c r="V1788">
        <f t="shared" si="220"/>
        <v>2014</v>
      </c>
      <c r="W1788" t="str">
        <f t="shared" si="221"/>
        <v>photobooks</v>
      </c>
      <c r="X1788" t="str">
        <f t="shared" si="222"/>
        <v>UnderFunded</v>
      </c>
      <c r="Y1788" s="12" t="b">
        <f t="shared" si="223"/>
        <v>0</v>
      </c>
    </row>
    <row r="1789" spans="1:25" ht="43.2" hidden="1">
      <c r="A1789">
        <v>1787</v>
      </c>
      <c r="B1789" s="1" t="s">
        <v>1788</v>
      </c>
      <c r="C1789" s="1" t="s">
        <v>5897</v>
      </c>
      <c r="D1789" s="21" t="b" cm="1">
        <f t="array" ref="D1789">IF(OR(ISNUMBER(SEARCH({" COMEDY "," fun "," laugh ","hilarious"}," "&amp;B1789:C1789&amp;" "))),"Comedy",IF(OR(ISNUMBER(SEARCH({" sad "," thriller "," crime"," murder "," dark "," revenge "}," "&amp;B1789:C1789&amp;" "))),"thriller",IF(OR(ISNUMBER(SEARCH({" strange "," evil "," horror "," dark "," strange"}," "&amp;B1789:C1789&amp;" "))),"horror",IF(OR(ISNUMBER(SEARCH({" food "," kitchen "," yummy "," gourmet "," dining","bbq"}," "&amp;B1789:C1789&amp;" "))),"food"))))</f>
        <v>0</v>
      </c>
      <c r="E1789" s="3">
        <v>10000</v>
      </c>
      <c r="F1789" s="4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216"/>
        <v>15</v>
      </c>
      <c r="Q1789">
        <f t="shared" si="217"/>
        <v>63.88</v>
      </c>
      <c r="R1789" t="s">
        <v>8336</v>
      </c>
      <c r="S1789" t="s">
        <v>8337</v>
      </c>
      <c r="T1789" s="13">
        <f t="shared" si="218"/>
        <v>42068.65552083333</v>
      </c>
      <c r="U1789" s="13">
        <f t="shared" si="219"/>
        <v>42098.613854166666</v>
      </c>
      <c r="V1789">
        <f t="shared" si="220"/>
        <v>2015</v>
      </c>
      <c r="W1789" t="str">
        <f t="shared" si="221"/>
        <v>photobooks</v>
      </c>
      <c r="X1789" t="str">
        <f t="shared" si="222"/>
        <v>UnderFunded</v>
      </c>
      <c r="Y1789" s="12" t="b">
        <f t="shared" si="223"/>
        <v>0</v>
      </c>
    </row>
    <row r="1790" spans="1:25" ht="43.2" hidden="1">
      <c r="A1790">
        <v>1788</v>
      </c>
      <c r="B1790" s="1" t="s">
        <v>1789</v>
      </c>
      <c r="C1790" s="1" t="s">
        <v>5898</v>
      </c>
      <c r="D1790" s="21" t="b" cm="1">
        <f t="array" ref="D1790">IF(OR(ISNUMBER(SEARCH({" COMEDY "," fun "," laugh ","hilarious"}," "&amp;B1790:C1790&amp;" "))),"Comedy",IF(OR(ISNUMBER(SEARCH({" sad "," thriller "," crime"," murder "," dark "," revenge "}," "&amp;B1790:C1790&amp;" "))),"thriller",IF(OR(ISNUMBER(SEARCH({" strange "," evil "," horror "," dark "," strange"}," "&amp;B1790:C1790&amp;" "))),"horror",IF(OR(ISNUMBER(SEARCH({" food "," kitchen "," yummy "," gourmet "," dining","bbq"}," "&amp;B1790:C1790&amp;" "))),"food"))))</f>
        <v>0</v>
      </c>
      <c r="E1790" s="3">
        <v>5500</v>
      </c>
      <c r="F1790" s="4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216"/>
        <v>1</v>
      </c>
      <c r="Q1790">
        <f t="shared" si="217"/>
        <v>19</v>
      </c>
      <c r="R1790" t="s">
        <v>8336</v>
      </c>
      <c r="S1790" t="s">
        <v>8337</v>
      </c>
      <c r="T1790" s="13">
        <f t="shared" si="218"/>
        <v>41913.94840277778</v>
      </c>
      <c r="U1790" s="13">
        <f t="shared" si="219"/>
        <v>41943.94840277778</v>
      </c>
      <c r="V1790">
        <f t="shared" si="220"/>
        <v>2014</v>
      </c>
      <c r="W1790" t="str">
        <f t="shared" si="221"/>
        <v>photobooks</v>
      </c>
      <c r="X1790" t="str">
        <f t="shared" si="222"/>
        <v>UnderFunded</v>
      </c>
      <c r="Y1790" s="12" t="b">
        <f t="shared" si="223"/>
        <v>0</v>
      </c>
    </row>
    <row r="1791" spans="1:25" ht="43.2" hidden="1">
      <c r="A1791">
        <v>1789</v>
      </c>
      <c r="B1791" s="1" t="s">
        <v>1790</v>
      </c>
      <c r="C1791" s="1" t="s">
        <v>5899</v>
      </c>
      <c r="D1791" s="21" t="b" cm="1">
        <f t="array" ref="D1791">IF(OR(ISNUMBER(SEARCH({" COMEDY "," fun "," laugh ","hilarious"}," "&amp;B1791:C1791&amp;" "))),"Comedy",IF(OR(ISNUMBER(SEARCH({" sad "," thriller "," crime"," murder "," dark "," revenge "}," "&amp;B1791:C1791&amp;" "))),"thriller",IF(OR(ISNUMBER(SEARCH({" strange "," evil "," horror "," dark "," strange"}," "&amp;B1791:C1791&amp;" "))),"horror",IF(OR(ISNUMBER(SEARCH({" food "," kitchen "," yummy "," gourmet "," dining","bbq"}," "&amp;B1791:C1791&amp;" "))),"food"))))</f>
        <v>0</v>
      </c>
      <c r="E1791" s="3">
        <v>8000</v>
      </c>
      <c r="F1791" s="4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216"/>
        <v>1</v>
      </c>
      <c r="Q1791">
        <f t="shared" si="217"/>
        <v>10</v>
      </c>
      <c r="R1791" t="s">
        <v>8336</v>
      </c>
      <c r="S1791" t="s">
        <v>8337</v>
      </c>
      <c r="T1791" s="13">
        <f t="shared" si="218"/>
        <v>41956.250034722223</v>
      </c>
      <c r="U1791" s="13">
        <f t="shared" si="219"/>
        <v>42016.250034722223</v>
      </c>
      <c r="V1791">
        <f t="shared" si="220"/>
        <v>2014</v>
      </c>
      <c r="W1791" t="str">
        <f t="shared" si="221"/>
        <v>photobooks</v>
      </c>
      <c r="X1791" t="str">
        <f t="shared" si="222"/>
        <v>UnderFunded</v>
      </c>
      <c r="Y1791" s="12" t="b">
        <f t="shared" si="223"/>
        <v>0</v>
      </c>
    </row>
    <row r="1792" spans="1:25" ht="43.2" hidden="1">
      <c r="A1792">
        <v>1790</v>
      </c>
      <c r="B1792" s="1" t="s">
        <v>1791</v>
      </c>
      <c r="C1792" s="1" t="s">
        <v>5900</v>
      </c>
      <c r="D1792" s="21" t="b" cm="1">
        <f t="array" ref="D1792">IF(OR(ISNUMBER(SEARCH({" COMEDY "," fun "," laugh ","hilarious"}," "&amp;B1792:C1792&amp;" "))),"Comedy",IF(OR(ISNUMBER(SEARCH({" sad "," thriller "," crime"," murder "," dark "," revenge "}," "&amp;B1792:C1792&amp;" "))),"thriller",IF(OR(ISNUMBER(SEARCH({" strange "," evil "," horror "," dark "," strange"}," "&amp;B1792:C1792&amp;" "))),"horror",IF(OR(ISNUMBER(SEARCH({" food "," kitchen "," yummy "," gourmet "," dining","bbq"}," "&amp;B1792:C1792&amp;" "))),"food"))))</f>
        <v>0</v>
      </c>
      <c r="E1792" s="3">
        <v>33000</v>
      </c>
      <c r="F1792" s="4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216"/>
        <v>5</v>
      </c>
      <c r="Q1792">
        <f t="shared" si="217"/>
        <v>109.07</v>
      </c>
      <c r="R1792" t="s">
        <v>8336</v>
      </c>
      <c r="S1792" t="s">
        <v>8337</v>
      </c>
      <c r="T1792" s="13">
        <f t="shared" si="218"/>
        <v>42010.674513888895</v>
      </c>
      <c r="U1792" s="13">
        <f t="shared" si="219"/>
        <v>42040.674513888895</v>
      </c>
      <c r="V1792">
        <f t="shared" si="220"/>
        <v>2015</v>
      </c>
      <c r="W1792" t="str">
        <f t="shared" si="221"/>
        <v>photobooks</v>
      </c>
      <c r="X1792" t="str">
        <f t="shared" si="222"/>
        <v>UnderFunded</v>
      </c>
      <c r="Y1792" s="12" t="b">
        <f t="shared" si="223"/>
        <v>0</v>
      </c>
    </row>
    <row r="1793" spans="1:25" ht="28.8" hidden="1">
      <c r="A1793">
        <v>1791</v>
      </c>
      <c r="B1793" s="1" t="s">
        <v>1792</v>
      </c>
      <c r="C1793" s="1" t="s">
        <v>5901</v>
      </c>
      <c r="D1793" s="21" t="b" cm="1">
        <f t="array" ref="D1793">IF(OR(ISNUMBER(SEARCH({" COMEDY "," fun "," laugh ","hilarious"}," "&amp;B1793:C1793&amp;" "))),"Comedy",IF(OR(ISNUMBER(SEARCH({" sad "," thriller "," crime"," murder "," dark "," revenge "}," "&amp;B1793:C1793&amp;" "))),"thriller",IF(OR(ISNUMBER(SEARCH({" strange "," evil "," horror "," dark "," strange"}," "&amp;B1793:C1793&amp;" "))),"horror",IF(OR(ISNUMBER(SEARCH({" food "," kitchen "," yummy "," gourmet "," dining","bbq"}," "&amp;B1793:C1793&amp;" "))),"food"))))</f>
        <v>0</v>
      </c>
      <c r="E1793" s="3">
        <v>3000</v>
      </c>
      <c r="F1793" s="4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216"/>
        <v>4</v>
      </c>
      <c r="Q1793">
        <f t="shared" si="217"/>
        <v>26.75</v>
      </c>
      <c r="R1793" t="s">
        <v>8336</v>
      </c>
      <c r="S1793" t="s">
        <v>8337</v>
      </c>
      <c r="T1793" s="13">
        <f t="shared" si="218"/>
        <v>41973.740335648152</v>
      </c>
      <c r="U1793" s="13">
        <f t="shared" si="219"/>
        <v>42033.740335648152</v>
      </c>
      <c r="V1793">
        <f t="shared" si="220"/>
        <v>2014</v>
      </c>
      <c r="W1793" t="str">
        <f t="shared" si="221"/>
        <v>photobooks</v>
      </c>
      <c r="X1793" t="str">
        <f t="shared" si="222"/>
        <v>UnderFunded</v>
      </c>
      <c r="Y1793" s="12" t="b">
        <f t="shared" si="223"/>
        <v>0</v>
      </c>
    </row>
    <row r="1794" spans="1:25" ht="28.8" hidden="1">
      <c r="A1794">
        <v>1792</v>
      </c>
      <c r="B1794" s="1" t="s">
        <v>1793</v>
      </c>
      <c r="C1794" s="1" t="s">
        <v>5902</v>
      </c>
      <c r="D1794" s="21" t="b" cm="1">
        <f t="array" ref="D1794">IF(OR(ISNUMBER(SEARCH({" COMEDY "," fun "," laugh ","hilarious"}," "&amp;B1794:C1794&amp;" "))),"Comedy",IF(OR(ISNUMBER(SEARCH({" sad "," thriller "," crime"," murder "," dark "," revenge "}," "&amp;B1794:C1794&amp;" "))),"thriller",IF(OR(ISNUMBER(SEARCH({" strange "," evil "," horror "," dark "," strange"}," "&amp;B1794:C1794&amp;" "))),"horror",IF(OR(ISNUMBER(SEARCH({" food "," kitchen "," yummy "," gourmet "," dining","bbq"}," "&amp;B1794:C1794&amp;" "))),"food"))))</f>
        <v>0</v>
      </c>
      <c r="E1794" s="3">
        <v>25000</v>
      </c>
      <c r="F1794" s="4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216"/>
        <v>61</v>
      </c>
      <c r="Q1794">
        <f t="shared" si="217"/>
        <v>109.94</v>
      </c>
      <c r="R1794" t="s">
        <v>8336</v>
      </c>
      <c r="S1794" t="s">
        <v>8337</v>
      </c>
      <c r="T1794" s="13">
        <f t="shared" si="218"/>
        <v>42189.031041666662</v>
      </c>
      <c r="U1794" s="13">
        <f t="shared" si="219"/>
        <v>42226.290972222225</v>
      </c>
      <c r="V1794">
        <f t="shared" si="220"/>
        <v>2015</v>
      </c>
      <c r="W1794" t="str">
        <f t="shared" si="221"/>
        <v>photobooks</v>
      </c>
      <c r="X1794" t="str">
        <f t="shared" si="222"/>
        <v>UnderFunded</v>
      </c>
      <c r="Y1794" s="12" t="b">
        <f t="shared" si="223"/>
        <v>0</v>
      </c>
    </row>
    <row r="1795" spans="1:25" ht="43.2" hidden="1">
      <c r="A1795">
        <v>1793</v>
      </c>
      <c r="B1795" s="1" t="s">
        <v>1794</v>
      </c>
      <c r="C1795" s="1" t="s">
        <v>5903</v>
      </c>
      <c r="D1795" s="21" t="b" cm="1">
        <f t="array" ref="D1795">IF(OR(ISNUMBER(SEARCH({" COMEDY "," fun "," laugh ","hilarious"}," "&amp;B1795:C1795&amp;" "))),"Comedy",IF(OR(ISNUMBER(SEARCH({" sad "," thriller "," crime"," murder "," dark "," revenge "}," "&amp;B1795:C1795&amp;" "))),"thriller",IF(OR(ISNUMBER(SEARCH({" strange "," evil "," horror "," dark "," strange"}," "&amp;B1795:C1795&amp;" "))),"horror",IF(OR(ISNUMBER(SEARCH({" food "," kitchen "," yummy "," gourmet "," dining","bbq"}," "&amp;B1795:C1795&amp;" "))),"food"))))</f>
        <v>0</v>
      </c>
      <c r="E1795" s="3">
        <v>3000</v>
      </c>
      <c r="F1795" s="4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224">IFERROR(ROUND((F1795/E1795)*100,0),0)</f>
        <v>1</v>
      </c>
      <c r="Q1795">
        <f t="shared" ref="Q1795:Q1858" si="225">IFERROR(ROUND(F1795/M1795,2),0)</f>
        <v>20</v>
      </c>
      <c r="R1795" t="s">
        <v>8336</v>
      </c>
      <c r="S1795" t="s">
        <v>8337</v>
      </c>
      <c r="T1795" s="13">
        <f t="shared" ref="T1795:T1858" si="226">(((K1795/60)/60)/24)+DATE(1970,1,1)</f>
        <v>41940.89166666667</v>
      </c>
      <c r="U1795" s="13">
        <f t="shared" ref="U1795:U1858" si="227">(((J1795/60)/60)/24)+DATE(1970,1,1)</f>
        <v>41970.933333333334</v>
      </c>
      <c r="V1795">
        <f t="shared" ref="V1795:V1858" si="228">YEAR(T1795)</f>
        <v>2014</v>
      </c>
      <c r="W1795" t="str">
        <f t="shared" ref="W1795:W1858" si="229">IF(OR(S1795="musical","space"),"Musical and Spaces",S1795)</f>
        <v>photobooks</v>
      </c>
      <c r="X1795" t="str">
        <f t="shared" ref="X1795:X1858" si="230">IF(P1795-100&gt;0,"ExceededGoal","UnderFunded")</f>
        <v>UnderFunded</v>
      </c>
      <c r="Y1795" s="12" t="b">
        <f t="shared" ref="Y1795:Y1858" si="231">IFERROR(IF(R1795="theater",ROUND(F1795/M1795,2)),0)</f>
        <v>0</v>
      </c>
    </row>
    <row r="1796" spans="1:25" ht="43.2" hidden="1">
      <c r="A1796">
        <v>1794</v>
      </c>
      <c r="B1796" s="1" t="s">
        <v>1795</v>
      </c>
      <c r="C1796" s="1" t="s">
        <v>5904</v>
      </c>
      <c r="D1796" s="21" t="b" cm="1">
        <f t="array" ref="D1796">IF(OR(ISNUMBER(SEARCH({" COMEDY "," fun "," laugh ","hilarious"}," "&amp;B1796:C1796&amp;" "))),"Comedy",IF(OR(ISNUMBER(SEARCH({" sad "," thriller "," crime"," murder "," dark "," revenge "}," "&amp;B1796:C1796&amp;" "))),"thriller",IF(OR(ISNUMBER(SEARCH({" strange "," evil "," horror "," dark "," strange"}," "&amp;B1796:C1796&amp;" "))),"horror",IF(OR(ISNUMBER(SEARCH({" food "," kitchen "," yummy "," gourmet "," dining","bbq"}," "&amp;B1796:C1796&amp;" "))),"food"))))</f>
        <v>0</v>
      </c>
      <c r="E1796" s="3">
        <v>9000</v>
      </c>
      <c r="F1796" s="4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224"/>
        <v>11</v>
      </c>
      <c r="Q1796">
        <f t="shared" si="225"/>
        <v>55.39</v>
      </c>
      <c r="R1796" t="s">
        <v>8336</v>
      </c>
      <c r="S1796" t="s">
        <v>8337</v>
      </c>
      <c r="T1796" s="13">
        <f t="shared" si="226"/>
        <v>42011.551180555558</v>
      </c>
      <c r="U1796" s="13">
        <f t="shared" si="227"/>
        <v>42046.551180555558</v>
      </c>
      <c r="V1796">
        <f t="shared" si="228"/>
        <v>2015</v>
      </c>
      <c r="W1796" t="str">
        <f t="shared" si="229"/>
        <v>photobooks</v>
      </c>
      <c r="X1796" t="str">
        <f t="shared" si="230"/>
        <v>UnderFunded</v>
      </c>
      <c r="Y1796" s="12" t="b">
        <f t="shared" si="231"/>
        <v>0</v>
      </c>
    </row>
    <row r="1797" spans="1:25" ht="43.2" hidden="1">
      <c r="A1797">
        <v>1795</v>
      </c>
      <c r="B1797" s="1" t="s">
        <v>1796</v>
      </c>
      <c r="C1797" s="1" t="s">
        <v>5905</v>
      </c>
      <c r="D1797" s="21" t="b" cm="1">
        <f t="array" ref="D1797">IF(OR(ISNUMBER(SEARCH({" COMEDY "," fun "," laugh ","hilarious"}," "&amp;B1797:C1797&amp;" "))),"Comedy",IF(OR(ISNUMBER(SEARCH({" sad "," thriller "," crime"," murder "," dark "," revenge "}," "&amp;B1797:C1797&amp;" "))),"thriller",IF(OR(ISNUMBER(SEARCH({" strange "," evil "," horror "," dark "," strange"}," "&amp;B1797:C1797&amp;" "))),"horror",IF(OR(ISNUMBER(SEARCH({" food "," kitchen "," yummy "," gourmet "," dining","bbq"}," "&amp;B1797:C1797&amp;" "))),"food"))))</f>
        <v>0</v>
      </c>
      <c r="E1797" s="3">
        <v>28000</v>
      </c>
      <c r="F1797" s="4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224"/>
        <v>39</v>
      </c>
      <c r="Q1797">
        <f t="shared" si="225"/>
        <v>133.9</v>
      </c>
      <c r="R1797" t="s">
        <v>8336</v>
      </c>
      <c r="S1797" t="s">
        <v>8337</v>
      </c>
      <c r="T1797" s="13">
        <f t="shared" si="226"/>
        <v>42628.288668981477</v>
      </c>
      <c r="U1797" s="13">
        <f t="shared" si="227"/>
        <v>42657.666666666672</v>
      </c>
      <c r="V1797">
        <f t="shared" si="228"/>
        <v>2016</v>
      </c>
      <c r="W1797" t="str">
        <f t="shared" si="229"/>
        <v>photobooks</v>
      </c>
      <c r="X1797" t="str">
        <f t="shared" si="230"/>
        <v>UnderFunded</v>
      </c>
      <c r="Y1797" s="12" t="b">
        <f t="shared" si="231"/>
        <v>0</v>
      </c>
    </row>
    <row r="1798" spans="1:25" ht="57.6" hidden="1">
      <c r="A1798">
        <v>1796</v>
      </c>
      <c r="B1798" s="1" t="s">
        <v>1797</v>
      </c>
      <c r="C1798" s="1" t="s">
        <v>5906</v>
      </c>
      <c r="D1798" s="21" t="b" cm="1">
        <f t="array" ref="D1798">IF(OR(ISNUMBER(SEARCH({" COMEDY "," fun "," laugh ","hilarious"}," "&amp;B1798:C1798&amp;" "))),"Comedy",IF(OR(ISNUMBER(SEARCH({" sad "," thriller "," crime"," murder "," dark "," revenge "}," "&amp;B1798:C1798&amp;" "))),"thriller",IF(OR(ISNUMBER(SEARCH({" strange "," evil "," horror "," dark "," strange"}," "&amp;B1798:C1798&amp;" "))),"horror",IF(OR(ISNUMBER(SEARCH({" food "," kitchen "," yummy "," gourmet "," dining","bbq"}," "&amp;B1798:C1798&amp;" "))),"food"))))</f>
        <v>0</v>
      </c>
      <c r="E1798" s="3">
        <v>19000</v>
      </c>
      <c r="F1798" s="4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224"/>
        <v>22</v>
      </c>
      <c r="Q1798">
        <f t="shared" si="225"/>
        <v>48.72</v>
      </c>
      <c r="R1798" t="s">
        <v>8336</v>
      </c>
      <c r="S1798" t="s">
        <v>8337</v>
      </c>
      <c r="T1798" s="13">
        <f t="shared" si="226"/>
        <v>42515.439421296294</v>
      </c>
      <c r="U1798" s="13">
        <f t="shared" si="227"/>
        <v>42575.439421296294</v>
      </c>
      <c r="V1798">
        <f t="shared" si="228"/>
        <v>2016</v>
      </c>
      <c r="W1798" t="str">
        <f t="shared" si="229"/>
        <v>photobooks</v>
      </c>
      <c r="X1798" t="str">
        <f t="shared" si="230"/>
        <v>UnderFunded</v>
      </c>
      <c r="Y1798" s="12" t="b">
        <f t="shared" si="231"/>
        <v>0</v>
      </c>
    </row>
    <row r="1799" spans="1:25" ht="43.2" hidden="1">
      <c r="A1799">
        <v>1797</v>
      </c>
      <c r="B1799" s="1" t="s">
        <v>1798</v>
      </c>
      <c r="C1799" s="1" t="s">
        <v>5907</v>
      </c>
      <c r="D1799" s="21" t="b" cm="1">
        <f t="array" ref="D1799">IF(OR(ISNUMBER(SEARCH({" COMEDY "," fun "," laugh ","hilarious"}," "&amp;B1799:C1799&amp;" "))),"Comedy",IF(OR(ISNUMBER(SEARCH({" sad "," thriller "," crime"," murder "," dark "," revenge "}," "&amp;B1799:C1799&amp;" "))),"thriller",IF(OR(ISNUMBER(SEARCH({" strange "," evil "," horror "," dark "," strange"}," "&amp;B1799:C1799&amp;" "))),"horror",IF(OR(ISNUMBER(SEARCH({" food "," kitchen "," yummy "," gourmet "," dining","bbq"}," "&amp;B1799:C1799&amp;" "))),"food"))))</f>
        <v>0</v>
      </c>
      <c r="E1799" s="3">
        <v>10000</v>
      </c>
      <c r="F1799" s="4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224"/>
        <v>68</v>
      </c>
      <c r="Q1799">
        <f t="shared" si="225"/>
        <v>48.25</v>
      </c>
      <c r="R1799" t="s">
        <v>8336</v>
      </c>
      <c r="S1799" t="s">
        <v>8337</v>
      </c>
      <c r="T1799" s="13">
        <f t="shared" si="226"/>
        <v>42689.56931712963</v>
      </c>
      <c r="U1799" s="13">
        <f t="shared" si="227"/>
        <v>42719.56931712963</v>
      </c>
      <c r="V1799">
        <f t="shared" si="228"/>
        <v>2016</v>
      </c>
      <c r="W1799" t="str">
        <f t="shared" si="229"/>
        <v>photobooks</v>
      </c>
      <c r="X1799" t="str">
        <f t="shared" si="230"/>
        <v>UnderFunded</v>
      </c>
      <c r="Y1799" s="12" t="b">
        <f t="shared" si="231"/>
        <v>0</v>
      </c>
    </row>
    <row r="1800" spans="1:25" ht="43.2" hidden="1">
      <c r="A1800">
        <v>1798</v>
      </c>
      <c r="B1800" s="1" t="s">
        <v>1799</v>
      </c>
      <c r="C1800" s="1" t="s">
        <v>5908</v>
      </c>
      <c r="D1800" s="21" t="b" cm="1">
        <f t="array" ref="D1800">IF(OR(ISNUMBER(SEARCH({" COMEDY "," fun "," laugh ","hilarious"}," "&amp;B1800:C1800&amp;" "))),"Comedy",IF(OR(ISNUMBER(SEARCH({" sad "," thriller "," crime"," murder "," dark "," revenge "}," "&amp;B1800:C1800&amp;" "))),"thriller",IF(OR(ISNUMBER(SEARCH({" strange "," evil "," horror "," dark "," strange"}," "&amp;B1800:C1800&amp;" "))),"horror",IF(OR(ISNUMBER(SEARCH({" food "," kitchen "," yummy "," gourmet "," dining","bbq"}," "&amp;B1800:C1800&amp;" "))),"food"))))</f>
        <v>0</v>
      </c>
      <c r="E1800" s="3">
        <v>16000</v>
      </c>
      <c r="F1800" s="4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224"/>
        <v>14</v>
      </c>
      <c r="Q1800">
        <f t="shared" si="225"/>
        <v>58.97</v>
      </c>
      <c r="R1800" t="s">
        <v>8336</v>
      </c>
      <c r="S1800" t="s">
        <v>8337</v>
      </c>
      <c r="T1800" s="13">
        <f t="shared" si="226"/>
        <v>42344.32677083333</v>
      </c>
      <c r="U1800" s="13">
        <f t="shared" si="227"/>
        <v>42404.32677083333</v>
      </c>
      <c r="V1800">
        <f t="shared" si="228"/>
        <v>2015</v>
      </c>
      <c r="W1800" t="str">
        <f t="shared" si="229"/>
        <v>photobooks</v>
      </c>
      <c r="X1800" t="str">
        <f t="shared" si="230"/>
        <v>UnderFunded</v>
      </c>
      <c r="Y1800" s="12" t="b">
        <f t="shared" si="231"/>
        <v>0</v>
      </c>
    </row>
    <row r="1801" spans="1:25" ht="28.8" hidden="1">
      <c r="A1801">
        <v>1799</v>
      </c>
      <c r="B1801" s="1" t="s">
        <v>1800</v>
      </c>
      <c r="C1801" s="1" t="s">
        <v>5909</v>
      </c>
      <c r="D1801" s="21" t="b" cm="1">
        <f t="array" ref="D1801">IF(OR(ISNUMBER(SEARCH({" COMEDY "," fun "," laugh ","hilarious"}," "&amp;B1801:C1801&amp;" "))),"Comedy",IF(OR(ISNUMBER(SEARCH({" sad "," thriller "," crime"," murder "," dark "," revenge "}," "&amp;B1801:C1801&amp;" "))),"thriller",IF(OR(ISNUMBER(SEARCH({" strange "," evil "," horror "," dark "," strange"}," "&amp;B1801:C1801&amp;" "))),"horror",IF(OR(ISNUMBER(SEARCH({" food "," kitchen "," yummy "," gourmet "," dining","bbq"}," "&amp;B1801:C1801&amp;" "))),"food"))))</f>
        <v>0</v>
      </c>
      <c r="E1801" s="3">
        <v>4000</v>
      </c>
      <c r="F1801" s="4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224"/>
        <v>2</v>
      </c>
      <c r="Q1801">
        <f t="shared" si="225"/>
        <v>11.64</v>
      </c>
      <c r="R1801" t="s">
        <v>8336</v>
      </c>
      <c r="S1801" t="s">
        <v>8337</v>
      </c>
      <c r="T1801" s="13">
        <f t="shared" si="226"/>
        <v>41934.842685185184</v>
      </c>
      <c r="U1801" s="13">
        <f t="shared" si="227"/>
        <v>41954.884351851855</v>
      </c>
      <c r="V1801">
        <f t="shared" si="228"/>
        <v>2014</v>
      </c>
      <c r="W1801" t="str">
        <f t="shared" si="229"/>
        <v>photobooks</v>
      </c>
      <c r="X1801" t="str">
        <f t="shared" si="230"/>
        <v>UnderFunded</v>
      </c>
      <c r="Y1801" s="12" t="b">
        <f t="shared" si="231"/>
        <v>0</v>
      </c>
    </row>
    <row r="1802" spans="1:25" ht="43.2" hidden="1">
      <c r="A1802">
        <v>1800</v>
      </c>
      <c r="B1802" s="1" t="s">
        <v>1801</v>
      </c>
      <c r="C1802" s="1" t="s">
        <v>5910</v>
      </c>
      <c r="D1802" s="21" t="b" cm="1">
        <f t="array" ref="D1802">IF(OR(ISNUMBER(SEARCH({" COMEDY "," fun "," laugh ","hilarious"}," "&amp;B1802:C1802&amp;" "))),"Comedy",IF(OR(ISNUMBER(SEARCH({" sad "," thriller "," crime"," murder "," dark "," revenge "}," "&amp;B1802:C1802&amp;" "))),"thriller",IF(OR(ISNUMBER(SEARCH({" strange "," evil "," horror "," dark "," strange"}," "&amp;B1802:C1802&amp;" "))),"horror",IF(OR(ISNUMBER(SEARCH({" food "," kitchen "," yummy "," gourmet "," dining","bbq"}," "&amp;B1802:C1802&amp;" "))),"food"))))</f>
        <v>0</v>
      </c>
      <c r="E1802" s="3">
        <v>46260</v>
      </c>
      <c r="F1802" s="4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224"/>
        <v>20</v>
      </c>
      <c r="Q1802">
        <f t="shared" si="225"/>
        <v>83.72</v>
      </c>
      <c r="R1802" t="s">
        <v>8336</v>
      </c>
      <c r="S1802" t="s">
        <v>8337</v>
      </c>
      <c r="T1802" s="13">
        <f t="shared" si="226"/>
        <v>42623.606134259258</v>
      </c>
      <c r="U1802" s="13">
        <f t="shared" si="227"/>
        <v>42653.606134259258</v>
      </c>
      <c r="V1802">
        <f t="shared" si="228"/>
        <v>2016</v>
      </c>
      <c r="W1802" t="str">
        <f t="shared" si="229"/>
        <v>photobooks</v>
      </c>
      <c r="X1802" t="str">
        <f t="shared" si="230"/>
        <v>UnderFunded</v>
      </c>
      <c r="Y1802" s="12" t="b">
        <f t="shared" si="231"/>
        <v>0</v>
      </c>
    </row>
    <row r="1803" spans="1:25" ht="43.2" hidden="1">
      <c r="A1803">
        <v>1801</v>
      </c>
      <c r="B1803" s="1" t="s">
        <v>1802</v>
      </c>
      <c r="C1803" s="1" t="s">
        <v>5911</v>
      </c>
      <c r="D1803" s="21" t="b" cm="1">
        <f t="array" ref="D1803">IF(OR(ISNUMBER(SEARCH({" COMEDY "," fun "," laugh ","hilarious"}," "&amp;B1803:C1803&amp;" "))),"Comedy",IF(OR(ISNUMBER(SEARCH({" sad "," thriller "," crime"," murder "," dark "," revenge "}," "&amp;B1803:C1803&amp;" "))),"thriller",IF(OR(ISNUMBER(SEARCH({" strange "," evil "," horror "," dark "," strange"}," "&amp;B1803:C1803&amp;" "))),"horror",IF(OR(ISNUMBER(SEARCH({" food "," kitchen "," yummy "," gourmet "," dining","bbq"}," "&amp;B1803:C1803&amp;" "))),"food"))))</f>
        <v>0</v>
      </c>
      <c r="E1803" s="3">
        <v>17000</v>
      </c>
      <c r="F1803" s="4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224"/>
        <v>14</v>
      </c>
      <c r="Q1803">
        <f t="shared" si="225"/>
        <v>63.65</v>
      </c>
      <c r="R1803" t="s">
        <v>8336</v>
      </c>
      <c r="S1803" t="s">
        <v>8337</v>
      </c>
      <c r="T1803" s="13">
        <f t="shared" si="226"/>
        <v>42321.660509259258</v>
      </c>
      <c r="U1803" s="13">
        <f t="shared" si="227"/>
        <v>42353.506944444445</v>
      </c>
      <c r="V1803">
        <f t="shared" si="228"/>
        <v>2015</v>
      </c>
      <c r="W1803" t="str">
        <f t="shared" si="229"/>
        <v>photobooks</v>
      </c>
      <c r="X1803" t="str">
        <f t="shared" si="230"/>
        <v>UnderFunded</v>
      </c>
      <c r="Y1803" s="12" t="b">
        <f t="shared" si="231"/>
        <v>0</v>
      </c>
    </row>
    <row r="1804" spans="1:25" ht="43.2" hidden="1">
      <c r="A1804">
        <v>1802</v>
      </c>
      <c r="B1804" s="1" t="s">
        <v>1803</v>
      </c>
      <c r="C1804" s="1" t="s">
        <v>5912</v>
      </c>
      <c r="D1804" s="21" t="b" cm="1">
        <f t="array" ref="D1804">IF(OR(ISNUMBER(SEARCH({" COMEDY "," fun "," laugh ","hilarious"}," "&amp;B1804:C1804&amp;" "))),"Comedy",IF(OR(ISNUMBER(SEARCH({" sad "," thriller "," crime"," murder "," dark "," revenge "}," "&amp;B1804:C1804&amp;" "))),"thriller",IF(OR(ISNUMBER(SEARCH({" strange "," evil "," horror "," dark "," strange"}," "&amp;B1804:C1804&amp;" "))),"horror",IF(OR(ISNUMBER(SEARCH({" food "," kitchen "," yummy "," gourmet "," dining","bbq"}," "&amp;B1804:C1804&amp;" "))),"food"))))</f>
        <v>0</v>
      </c>
      <c r="E1804" s="3">
        <v>3500</v>
      </c>
      <c r="F1804" s="4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224"/>
        <v>48</v>
      </c>
      <c r="Q1804">
        <f t="shared" si="225"/>
        <v>94.28</v>
      </c>
      <c r="R1804" t="s">
        <v>8336</v>
      </c>
      <c r="S1804" t="s">
        <v>8337</v>
      </c>
      <c r="T1804" s="13">
        <f t="shared" si="226"/>
        <v>42159.47256944445</v>
      </c>
      <c r="U1804" s="13">
        <f t="shared" si="227"/>
        <v>42182.915972222225</v>
      </c>
      <c r="V1804">
        <f t="shared" si="228"/>
        <v>2015</v>
      </c>
      <c r="W1804" t="str">
        <f t="shared" si="229"/>
        <v>photobooks</v>
      </c>
      <c r="X1804" t="str">
        <f t="shared" si="230"/>
        <v>UnderFunded</v>
      </c>
      <c r="Y1804" s="12" t="b">
        <f t="shared" si="231"/>
        <v>0</v>
      </c>
    </row>
    <row r="1805" spans="1:25" ht="43.2" hidden="1">
      <c r="A1805">
        <v>1803</v>
      </c>
      <c r="B1805" s="1" t="s">
        <v>1804</v>
      </c>
      <c r="C1805" s="1" t="s">
        <v>5913</v>
      </c>
      <c r="D1805" s="21" t="b" cm="1">
        <f t="array" ref="D1805">IF(OR(ISNUMBER(SEARCH({" COMEDY "," fun "," laugh ","hilarious"}," "&amp;B1805:C1805&amp;" "))),"Comedy",IF(OR(ISNUMBER(SEARCH({" sad "," thriller "," crime"," murder "," dark "," revenge "}," "&amp;B1805:C1805&amp;" "))),"thriller",IF(OR(ISNUMBER(SEARCH({" strange "," evil "," horror "," dark "," strange"}," "&amp;B1805:C1805&amp;" "))),"horror",IF(OR(ISNUMBER(SEARCH({" food "," kitchen "," yummy "," gourmet "," dining","bbq"}," "&amp;B1805:C1805&amp;" "))),"food"))))</f>
        <v>0</v>
      </c>
      <c r="E1805" s="3">
        <v>17500</v>
      </c>
      <c r="F1805" s="4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224"/>
        <v>31</v>
      </c>
      <c r="Q1805">
        <f t="shared" si="225"/>
        <v>71.87</v>
      </c>
      <c r="R1805" t="s">
        <v>8336</v>
      </c>
      <c r="S1805" t="s">
        <v>8337</v>
      </c>
      <c r="T1805" s="13">
        <f t="shared" si="226"/>
        <v>42018.071550925932</v>
      </c>
      <c r="U1805" s="13">
        <f t="shared" si="227"/>
        <v>42049.071550925932</v>
      </c>
      <c r="V1805">
        <f t="shared" si="228"/>
        <v>2015</v>
      </c>
      <c r="W1805" t="str">
        <f t="shared" si="229"/>
        <v>photobooks</v>
      </c>
      <c r="X1805" t="str">
        <f t="shared" si="230"/>
        <v>UnderFunded</v>
      </c>
      <c r="Y1805" s="12" t="b">
        <f t="shared" si="231"/>
        <v>0</v>
      </c>
    </row>
    <row r="1806" spans="1:25" ht="43.2" hidden="1">
      <c r="A1806">
        <v>1804</v>
      </c>
      <c r="B1806" s="1" t="s">
        <v>1805</v>
      </c>
      <c r="C1806" s="1" t="s">
        <v>5914</v>
      </c>
      <c r="D1806" s="21" t="b" cm="1">
        <f t="array" ref="D1806">IF(OR(ISNUMBER(SEARCH({" COMEDY "," fun "," laugh ","hilarious"}," "&amp;B1806:C1806&amp;" "))),"Comedy",IF(OR(ISNUMBER(SEARCH({" sad "," thriller "," crime"," murder "," dark "," revenge "}," "&amp;B1806:C1806&amp;" "))),"thriller",IF(OR(ISNUMBER(SEARCH({" strange "," evil "," horror "," dark "," strange"}," "&amp;B1806:C1806&amp;" "))),"horror",IF(OR(ISNUMBER(SEARCH({" food "," kitchen "," yummy "," gourmet "," dining","bbq"}," "&amp;B1806:C1806&amp;" "))),"food"))))</f>
        <v>0</v>
      </c>
      <c r="E1806" s="3">
        <v>15500</v>
      </c>
      <c r="F1806" s="4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224"/>
        <v>35</v>
      </c>
      <c r="Q1806">
        <f t="shared" si="225"/>
        <v>104.85</v>
      </c>
      <c r="R1806" t="s">
        <v>8336</v>
      </c>
      <c r="S1806" t="s">
        <v>8337</v>
      </c>
      <c r="T1806" s="13">
        <f t="shared" si="226"/>
        <v>42282.678287037037</v>
      </c>
      <c r="U1806" s="13">
        <f t="shared" si="227"/>
        <v>42322.719953703709</v>
      </c>
      <c r="V1806">
        <f t="shared" si="228"/>
        <v>2015</v>
      </c>
      <c r="W1806" t="str">
        <f t="shared" si="229"/>
        <v>photobooks</v>
      </c>
      <c r="X1806" t="str">
        <f t="shared" si="230"/>
        <v>UnderFunded</v>
      </c>
      <c r="Y1806" s="12" t="b">
        <f t="shared" si="231"/>
        <v>0</v>
      </c>
    </row>
    <row r="1807" spans="1:25" ht="43.2" hidden="1">
      <c r="A1807">
        <v>1805</v>
      </c>
      <c r="B1807" s="1" t="s">
        <v>1806</v>
      </c>
      <c r="C1807" s="1" t="s">
        <v>5915</v>
      </c>
      <c r="D1807" s="21" t="b" cm="1">
        <f t="array" ref="D1807">IF(OR(ISNUMBER(SEARCH({" COMEDY "," fun "," laugh ","hilarious"}," "&amp;B1807:C1807&amp;" "))),"Comedy",IF(OR(ISNUMBER(SEARCH({" sad "," thriller "," crime"," murder "," dark "," revenge "}," "&amp;B1807:C1807&amp;" "))),"thriller",IF(OR(ISNUMBER(SEARCH({" strange "," evil "," horror "," dark "," strange"}," "&amp;B1807:C1807&amp;" "))),"horror",IF(OR(ISNUMBER(SEARCH({" food "," kitchen "," yummy "," gourmet "," dining","bbq"}," "&amp;B1807:C1807&amp;" "))),"food"))))</f>
        <v>0</v>
      </c>
      <c r="E1807" s="3">
        <v>22500</v>
      </c>
      <c r="F1807" s="4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224"/>
        <v>36</v>
      </c>
      <c r="Q1807">
        <f t="shared" si="225"/>
        <v>67.14</v>
      </c>
      <c r="R1807" t="s">
        <v>8336</v>
      </c>
      <c r="S1807" t="s">
        <v>8337</v>
      </c>
      <c r="T1807" s="13">
        <f t="shared" si="226"/>
        <v>42247.803912037038</v>
      </c>
      <c r="U1807" s="13">
        <f t="shared" si="227"/>
        <v>42279.75</v>
      </c>
      <c r="V1807">
        <f t="shared" si="228"/>
        <v>2015</v>
      </c>
      <c r="W1807" t="str">
        <f t="shared" si="229"/>
        <v>photobooks</v>
      </c>
      <c r="X1807" t="str">
        <f t="shared" si="230"/>
        <v>UnderFunded</v>
      </c>
      <c r="Y1807" s="12" t="b">
        <f t="shared" si="231"/>
        <v>0</v>
      </c>
    </row>
    <row r="1808" spans="1:25" ht="43.2" hidden="1">
      <c r="A1808">
        <v>1806</v>
      </c>
      <c r="B1808" s="1" t="s">
        <v>1807</v>
      </c>
      <c r="C1808" s="1" t="s">
        <v>5916</v>
      </c>
      <c r="D1808" s="21" t="b" cm="1">
        <f t="array" ref="D1808">IF(OR(ISNUMBER(SEARCH({" COMEDY "," fun "," laugh ","hilarious"}," "&amp;B1808:C1808&amp;" "))),"Comedy",IF(OR(ISNUMBER(SEARCH({" sad "," thriller "," crime"," murder "," dark "," revenge "}," "&amp;B1808:C1808&amp;" "))),"thriller",IF(OR(ISNUMBER(SEARCH({" strange "," evil "," horror "," dark "," strange"}," "&amp;B1808:C1808&amp;" "))),"horror",IF(OR(ISNUMBER(SEARCH({" food "," kitchen "," yummy "," gourmet "," dining","bbq"}," "&amp;B1808:C1808&amp;" "))),"food"))))</f>
        <v>0</v>
      </c>
      <c r="E1808" s="3">
        <v>20000</v>
      </c>
      <c r="F1808" s="4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224"/>
        <v>3</v>
      </c>
      <c r="Q1808">
        <f t="shared" si="225"/>
        <v>73.88</v>
      </c>
      <c r="R1808" t="s">
        <v>8336</v>
      </c>
      <c r="S1808" t="s">
        <v>8337</v>
      </c>
      <c r="T1808" s="13">
        <f t="shared" si="226"/>
        <v>41877.638298611113</v>
      </c>
      <c r="U1808" s="13">
        <f t="shared" si="227"/>
        <v>41912.638298611113</v>
      </c>
      <c r="V1808">
        <f t="shared" si="228"/>
        <v>2014</v>
      </c>
      <c r="W1808" t="str">
        <f t="shared" si="229"/>
        <v>photobooks</v>
      </c>
      <c r="X1808" t="str">
        <f t="shared" si="230"/>
        <v>UnderFunded</v>
      </c>
      <c r="Y1808" s="12" t="b">
        <f t="shared" si="231"/>
        <v>0</v>
      </c>
    </row>
    <row r="1809" spans="1:25" ht="28.8" hidden="1">
      <c r="A1809">
        <v>1807</v>
      </c>
      <c r="B1809" s="1" t="s">
        <v>1808</v>
      </c>
      <c r="C1809" s="1" t="s">
        <v>5917</v>
      </c>
      <c r="D1809" s="21" t="b" cm="1">
        <f t="array" ref="D1809">IF(OR(ISNUMBER(SEARCH({" COMEDY "," fun "," laugh ","hilarious"}," "&amp;B1809:C1809&amp;" "))),"Comedy",IF(OR(ISNUMBER(SEARCH({" sad "," thriller "," crime"," murder "," dark "," revenge "}," "&amp;B1809:C1809&amp;" "))),"thriller",IF(OR(ISNUMBER(SEARCH({" strange "," evil "," horror "," dark "," strange"}," "&amp;B1809:C1809&amp;" "))),"horror",IF(OR(ISNUMBER(SEARCH({" food "," kitchen "," yummy "," gourmet "," dining","bbq"}," "&amp;B1809:C1809&amp;" "))),"food"))))</f>
        <v>0</v>
      </c>
      <c r="E1809" s="3">
        <v>5000</v>
      </c>
      <c r="F1809" s="4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224"/>
        <v>11</v>
      </c>
      <c r="Q1809">
        <f t="shared" si="225"/>
        <v>69.13</v>
      </c>
      <c r="R1809" t="s">
        <v>8336</v>
      </c>
      <c r="S1809" t="s">
        <v>8337</v>
      </c>
      <c r="T1809" s="13">
        <f t="shared" si="226"/>
        <v>41880.068437499998</v>
      </c>
      <c r="U1809" s="13">
        <f t="shared" si="227"/>
        <v>41910.068437499998</v>
      </c>
      <c r="V1809">
        <f t="shared" si="228"/>
        <v>2014</v>
      </c>
      <c r="W1809" t="str">
        <f t="shared" si="229"/>
        <v>photobooks</v>
      </c>
      <c r="X1809" t="str">
        <f t="shared" si="230"/>
        <v>UnderFunded</v>
      </c>
      <c r="Y1809" s="12" t="b">
        <f t="shared" si="231"/>
        <v>0</v>
      </c>
    </row>
    <row r="1810" spans="1:25" ht="43.2" hidden="1">
      <c r="A1810">
        <v>1808</v>
      </c>
      <c r="B1810" s="1" t="s">
        <v>1809</v>
      </c>
      <c r="C1810" s="1" t="s">
        <v>5918</v>
      </c>
      <c r="D1810" s="21" t="b" cm="1">
        <f t="array" ref="D1810">IF(OR(ISNUMBER(SEARCH({" COMEDY "," fun "," laugh ","hilarious"}," "&amp;B1810:C1810&amp;" "))),"Comedy",IF(OR(ISNUMBER(SEARCH({" sad "," thriller "," crime"," murder "," dark "," revenge "}," "&amp;B1810:C1810&amp;" "))),"thriller",IF(OR(ISNUMBER(SEARCH({" strange "," evil "," horror "," dark "," strange"}," "&amp;B1810:C1810&amp;" "))),"horror",IF(OR(ISNUMBER(SEARCH({" food "," kitchen "," yummy "," gourmet "," dining","bbq"}," "&amp;B1810:C1810&amp;" "))),"food"))))</f>
        <v>0</v>
      </c>
      <c r="E1810" s="3">
        <v>28000</v>
      </c>
      <c r="F1810" s="4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224"/>
        <v>41</v>
      </c>
      <c r="Q1810">
        <f t="shared" si="225"/>
        <v>120.77</v>
      </c>
      <c r="R1810" t="s">
        <v>8336</v>
      </c>
      <c r="S1810" t="s">
        <v>8337</v>
      </c>
      <c r="T1810" s="13">
        <f t="shared" si="226"/>
        <v>42742.680902777778</v>
      </c>
      <c r="U1810" s="13">
        <f t="shared" si="227"/>
        <v>42777.680902777778</v>
      </c>
      <c r="V1810">
        <f t="shared" si="228"/>
        <v>2017</v>
      </c>
      <c r="W1810" t="str">
        <f t="shared" si="229"/>
        <v>photobooks</v>
      </c>
      <c r="X1810" t="str">
        <f t="shared" si="230"/>
        <v>UnderFunded</v>
      </c>
      <c r="Y1810" s="12" t="b">
        <f t="shared" si="231"/>
        <v>0</v>
      </c>
    </row>
    <row r="1811" spans="1:25" ht="43.2" hidden="1">
      <c r="A1811">
        <v>1809</v>
      </c>
      <c r="B1811" s="1" t="s">
        <v>1810</v>
      </c>
      <c r="C1811" s="1" t="s">
        <v>5919</v>
      </c>
      <c r="D1811" s="21" t="b" cm="1">
        <f t="array" ref="D1811">IF(OR(ISNUMBER(SEARCH({" COMEDY "," fun "," laugh ","hilarious"}," "&amp;B1811:C1811&amp;" "))),"Comedy",IF(OR(ISNUMBER(SEARCH({" sad "," thriller "," crime"," murder "," dark "," revenge "}," "&amp;B1811:C1811&amp;" "))),"thriller",IF(OR(ISNUMBER(SEARCH({" strange "," evil "," horror "," dark "," strange"}," "&amp;B1811:C1811&amp;" "))),"horror",IF(OR(ISNUMBER(SEARCH({" food "," kitchen "," yummy "," gourmet "," dining","bbq"}," "&amp;B1811:C1811&amp;" "))),"food"))))</f>
        <v>0</v>
      </c>
      <c r="E1811" s="3">
        <v>3500</v>
      </c>
      <c r="F1811" s="4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224"/>
        <v>11</v>
      </c>
      <c r="Q1811">
        <f t="shared" si="225"/>
        <v>42.22</v>
      </c>
      <c r="R1811" t="s">
        <v>8336</v>
      </c>
      <c r="S1811" t="s">
        <v>8337</v>
      </c>
      <c r="T1811" s="13">
        <f t="shared" si="226"/>
        <v>42029.907858796301</v>
      </c>
      <c r="U1811" s="13">
        <f t="shared" si="227"/>
        <v>42064.907858796301</v>
      </c>
      <c r="V1811">
        <f t="shared" si="228"/>
        <v>2015</v>
      </c>
      <c r="W1811" t="str">
        <f t="shared" si="229"/>
        <v>photobooks</v>
      </c>
      <c r="X1811" t="str">
        <f t="shared" si="230"/>
        <v>UnderFunded</v>
      </c>
      <c r="Y1811" s="12" t="b">
        <f t="shared" si="231"/>
        <v>0</v>
      </c>
    </row>
    <row r="1812" spans="1:25" ht="43.2" hidden="1">
      <c r="A1812">
        <v>1810</v>
      </c>
      <c r="B1812" s="1" t="s">
        <v>1811</v>
      </c>
      <c r="C1812" s="1" t="s">
        <v>5920</v>
      </c>
      <c r="D1812" s="21" t="b" cm="1">
        <f t="array" ref="D1812">IF(OR(ISNUMBER(SEARCH({" COMEDY "," fun "," laugh ","hilarious"}," "&amp;B1812:C1812&amp;" "))),"Comedy",IF(OR(ISNUMBER(SEARCH({" sad "," thriller "," crime"," murder "," dark "," revenge "}," "&amp;B1812:C1812&amp;" "))),"thriller",IF(OR(ISNUMBER(SEARCH({" strange "," evil "," horror "," dark "," strange"}," "&amp;B1812:C1812&amp;" "))),"horror",IF(OR(ISNUMBER(SEARCH({" food "," kitchen "," yummy "," gourmet "," dining","bbq"}," "&amp;B1812:C1812&amp;" "))),"food"))))</f>
        <v>0</v>
      </c>
      <c r="E1812" s="3">
        <v>450</v>
      </c>
      <c r="F1812" s="4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224"/>
        <v>3</v>
      </c>
      <c r="Q1812">
        <f t="shared" si="225"/>
        <v>7.5</v>
      </c>
      <c r="R1812" t="s">
        <v>8336</v>
      </c>
      <c r="S1812" t="s">
        <v>8337</v>
      </c>
      <c r="T1812" s="13">
        <f t="shared" si="226"/>
        <v>41860.91002314815</v>
      </c>
      <c r="U1812" s="13">
        <f t="shared" si="227"/>
        <v>41872.91002314815</v>
      </c>
      <c r="V1812">
        <f t="shared" si="228"/>
        <v>2014</v>
      </c>
      <c r="W1812" t="str">
        <f t="shared" si="229"/>
        <v>photobooks</v>
      </c>
      <c r="X1812" t="str">
        <f t="shared" si="230"/>
        <v>UnderFunded</v>
      </c>
      <c r="Y1812" s="12" t="b">
        <f t="shared" si="231"/>
        <v>0</v>
      </c>
    </row>
    <row r="1813" spans="1:25" ht="43.2" hidden="1">
      <c r="A1813">
        <v>1811</v>
      </c>
      <c r="B1813" s="1" t="s">
        <v>1812</v>
      </c>
      <c r="C1813" s="1" t="s">
        <v>5921</v>
      </c>
      <c r="D1813" s="21" t="b" cm="1">
        <f t="array" ref="D1813">IF(OR(ISNUMBER(SEARCH({" COMEDY "," fun "," laugh ","hilarious"}," "&amp;B1813:C1813&amp;" "))),"Comedy",IF(OR(ISNUMBER(SEARCH({" sad "," thriller "," crime"," murder "," dark "," revenge "}," "&amp;B1813:C1813&amp;" "))),"thriller",IF(OR(ISNUMBER(SEARCH({" strange "," evil "," horror "," dark "," strange"}," "&amp;B1813:C1813&amp;" "))),"horror",IF(OR(ISNUMBER(SEARCH({" food "," kitchen "," yummy "," gourmet "," dining","bbq"}," "&amp;B1813:C1813&amp;" "))),"food"))))</f>
        <v>0</v>
      </c>
      <c r="E1813" s="3">
        <v>54000</v>
      </c>
      <c r="F1813" s="4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224"/>
        <v>0</v>
      </c>
      <c r="Q1813">
        <f t="shared" si="225"/>
        <v>1.54</v>
      </c>
      <c r="R1813" t="s">
        <v>8336</v>
      </c>
      <c r="S1813" t="s">
        <v>8337</v>
      </c>
      <c r="T1813" s="13">
        <f t="shared" si="226"/>
        <v>41876.433680555558</v>
      </c>
      <c r="U1813" s="13">
        <f t="shared" si="227"/>
        <v>41936.166666666664</v>
      </c>
      <c r="V1813">
        <f t="shared" si="228"/>
        <v>2014</v>
      </c>
      <c r="W1813" t="str">
        <f t="shared" si="229"/>
        <v>photobooks</v>
      </c>
      <c r="X1813" t="str">
        <f t="shared" si="230"/>
        <v>UnderFunded</v>
      </c>
      <c r="Y1813" s="12" t="b">
        <f t="shared" si="231"/>
        <v>0</v>
      </c>
    </row>
    <row r="1814" spans="1:25" ht="43.2" hidden="1">
      <c r="A1814">
        <v>1812</v>
      </c>
      <c r="B1814" s="1" t="s">
        <v>1813</v>
      </c>
      <c r="C1814" s="1" t="s">
        <v>5922</v>
      </c>
      <c r="D1814" s="21" t="b" cm="1">
        <f t="array" ref="D1814">IF(OR(ISNUMBER(SEARCH({" COMEDY "," fun "," laugh ","hilarious"}," "&amp;B1814:C1814&amp;" "))),"Comedy",IF(OR(ISNUMBER(SEARCH({" sad "," thriller "," crime"," murder "," dark "," revenge "}," "&amp;B1814:C1814&amp;" "))),"thriller",IF(OR(ISNUMBER(SEARCH({" strange "," evil "," horror "," dark "," strange"}," "&amp;B1814:C1814&amp;" "))),"horror",IF(OR(ISNUMBER(SEARCH({" food "," kitchen "," yummy "," gourmet "," dining","bbq"}," "&amp;B1814:C1814&amp;" "))),"food"))))</f>
        <v>0</v>
      </c>
      <c r="E1814" s="3">
        <v>6500</v>
      </c>
      <c r="F1814" s="4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224"/>
        <v>13</v>
      </c>
      <c r="Q1814">
        <f t="shared" si="225"/>
        <v>37.61</v>
      </c>
      <c r="R1814" t="s">
        <v>8336</v>
      </c>
      <c r="S1814" t="s">
        <v>8337</v>
      </c>
      <c r="T1814" s="13">
        <f t="shared" si="226"/>
        <v>42524.318703703699</v>
      </c>
      <c r="U1814" s="13">
        <f t="shared" si="227"/>
        <v>42554.318703703699</v>
      </c>
      <c r="V1814">
        <f t="shared" si="228"/>
        <v>2016</v>
      </c>
      <c r="W1814" t="str">
        <f t="shared" si="229"/>
        <v>photobooks</v>
      </c>
      <c r="X1814" t="str">
        <f t="shared" si="230"/>
        <v>UnderFunded</v>
      </c>
      <c r="Y1814" s="12" t="b">
        <f t="shared" si="231"/>
        <v>0</v>
      </c>
    </row>
    <row r="1815" spans="1:25" ht="43.2" hidden="1">
      <c r="A1815">
        <v>1813</v>
      </c>
      <c r="B1815" s="1" t="s">
        <v>1814</v>
      </c>
      <c r="C1815" s="1" t="s">
        <v>5923</v>
      </c>
      <c r="D1815" s="21" t="b" cm="1">
        <f t="array" ref="D1815">IF(OR(ISNUMBER(SEARCH({" COMEDY "," fun "," laugh ","hilarious"}," "&amp;B1815:C1815&amp;" "))),"Comedy",IF(OR(ISNUMBER(SEARCH({" sad "," thriller "," crime"," murder "," dark "," revenge "}," "&amp;B1815:C1815&amp;" "))),"thriller",IF(OR(ISNUMBER(SEARCH({" strange "," evil "," horror "," dark "," strange"}," "&amp;B1815:C1815&amp;" "))),"horror",IF(OR(ISNUMBER(SEARCH({" food "," kitchen "," yummy "," gourmet "," dining","bbq"}," "&amp;B1815:C1815&amp;" "))),"food"))))</f>
        <v>0</v>
      </c>
      <c r="E1815" s="3">
        <v>8750</v>
      </c>
      <c r="F1815" s="4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224"/>
        <v>0</v>
      </c>
      <c r="Q1815">
        <f t="shared" si="225"/>
        <v>0</v>
      </c>
      <c r="R1815" t="s">
        <v>8336</v>
      </c>
      <c r="S1815" t="s">
        <v>8337</v>
      </c>
      <c r="T1815" s="13">
        <f t="shared" si="226"/>
        <v>41829.889027777775</v>
      </c>
      <c r="U1815" s="13">
        <f t="shared" si="227"/>
        <v>41859.889027777775</v>
      </c>
      <c r="V1815">
        <f t="shared" si="228"/>
        <v>2014</v>
      </c>
      <c r="W1815" t="str">
        <f t="shared" si="229"/>
        <v>photobooks</v>
      </c>
      <c r="X1815" t="str">
        <f t="shared" si="230"/>
        <v>UnderFunded</v>
      </c>
      <c r="Y1815" s="12" t="b">
        <f t="shared" si="231"/>
        <v>0</v>
      </c>
    </row>
    <row r="1816" spans="1:25" ht="43.2" hidden="1">
      <c r="A1816">
        <v>1814</v>
      </c>
      <c r="B1816" s="1" t="s">
        <v>1815</v>
      </c>
      <c r="C1816" s="1" t="s">
        <v>5924</v>
      </c>
      <c r="D1816" s="21" t="b" cm="1">
        <f t="array" ref="D1816">IF(OR(ISNUMBER(SEARCH({" COMEDY "," fun "," laugh ","hilarious"}," "&amp;B1816:C1816&amp;" "))),"Comedy",IF(OR(ISNUMBER(SEARCH({" sad "," thriller "," crime"," murder "," dark "," revenge "}," "&amp;B1816:C1816&amp;" "))),"thriller",IF(OR(ISNUMBER(SEARCH({" strange "," evil "," horror "," dark "," strange"}," "&amp;B1816:C1816&amp;" "))),"horror",IF(OR(ISNUMBER(SEARCH({" food "," kitchen "," yummy "," gourmet "," dining","bbq"}," "&amp;B1816:C1816&amp;" "))),"food"))))</f>
        <v>0</v>
      </c>
      <c r="E1816" s="3">
        <v>12000</v>
      </c>
      <c r="F1816" s="4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224"/>
        <v>49</v>
      </c>
      <c r="Q1816">
        <f t="shared" si="225"/>
        <v>42.16</v>
      </c>
      <c r="R1816" t="s">
        <v>8336</v>
      </c>
      <c r="S1816" t="s">
        <v>8337</v>
      </c>
      <c r="T1816" s="13">
        <f t="shared" si="226"/>
        <v>42033.314074074078</v>
      </c>
      <c r="U1816" s="13">
        <f t="shared" si="227"/>
        <v>42063.314074074078</v>
      </c>
      <c r="V1816">
        <f t="shared" si="228"/>
        <v>2015</v>
      </c>
      <c r="W1816" t="str">
        <f t="shared" si="229"/>
        <v>photobooks</v>
      </c>
      <c r="X1816" t="str">
        <f t="shared" si="230"/>
        <v>UnderFunded</v>
      </c>
      <c r="Y1816" s="12" t="b">
        <f t="shared" si="231"/>
        <v>0</v>
      </c>
    </row>
    <row r="1817" spans="1:25" ht="57.6" hidden="1">
      <c r="A1817">
        <v>1815</v>
      </c>
      <c r="B1817" s="1" t="s">
        <v>1816</v>
      </c>
      <c r="C1817" s="1" t="s">
        <v>5925</v>
      </c>
      <c r="D1817" s="21" t="b" cm="1">
        <f t="array" ref="D1817">IF(OR(ISNUMBER(SEARCH({" COMEDY "," fun "," laugh ","hilarious"}," "&amp;B1817:C1817&amp;" "))),"Comedy",IF(OR(ISNUMBER(SEARCH({" sad "," thriller "," crime"," murder "," dark "," revenge "}," "&amp;B1817:C1817&amp;" "))),"thriller",IF(OR(ISNUMBER(SEARCH({" strange "," evil "," horror "," dark "," strange"}," "&amp;B1817:C1817&amp;" "))),"horror",IF(OR(ISNUMBER(SEARCH({" food "," kitchen "," yummy "," gourmet "," dining","bbq"}," "&amp;B1817:C1817&amp;" "))),"food"))))</f>
        <v>0</v>
      </c>
      <c r="E1817" s="3">
        <v>3000</v>
      </c>
      <c r="F1817" s="4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224"/>
        <v>0</v>
      </c>
      <c r="Q1817">
        <f t="shared" si="225"/>
        <v>0</v>
      </c>
      <c r="R1817" t="s">
        <v>8336</v>
      </c>
      <c r="S1817" t="s">
        <v>8337</v>
      </c>
      <c r="T1817" s="13">
        <f t="shared" si="226"/>
        <v>42172.906678240746</v>
      </c>
      <c r="U1817" s="13">
        <f t="shared" si="227"/>
        <v>42186.906678240746</v>
      </c>
      <c r="V1817">
        <f t="shared" si="228"/>
        <v>2015</v>
      </c>
      <c r="W1817" t="str">
        <f t="shared" si="229"/>
        <v>photobooks</v>
      </c>
      <c r="X1817" t="str">
        <f t="shared" si="230"/>
        <v>UnderFunded</v>
      </c>
      <c r="Y1817" s="12" t="b">
        <f t="shared" si="231"/>
        <v>0</v>
      </c>
    </row>
    <row r="1818" spans="1:25" ht="43.2" hidden="1">
      <c r="A1818">
        <v>1816</v>
      </c>
      <c r="B1818" s="1" t="s">
        <v>1817</v>
      </c>
      <c r="C1818" s="1" t="s">
        <v>5926</v>
      </c>
      <c r="D1818" s="21" t="b" cm="1">
        <f t="array" ref="D1818">IF(OR(ISNUMBER(SEARCH({" COMEDY "," fun "," laugh ","hilarious"}," "&amp;B1818:C1818&amp;" "))),"Comedy",IF(OR(ISNUMBER(SEARCH({" sad "," thriller "," crime"," murder "," dark "," revenge "}," "&amp;B1818:C1818&amp;" "))),"thriller",IF(OR(ISNUMBER(SEARCH({" strange "," evil "," horror "," dark "," strange"}," "&amp;B1818:C1818&amp;" "))),"horror",IF(OR(ISNUMBER(SEARCH({" food "," kitchen "," yummy "," gourmet "," dining","bbq"}," "&amp;B1818:C1818&amp;" "))),"food"))))</f>
        <v>0</v>
      </c>
      <c r="E1818" s="3">
        <v>25000</v>
      </c>
      <c r="F1818" s="4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224"/>
        <v>2</v>
      </c>
      <c r="Q1818">
        <f t="shared" si="225"/>
        <v>84.83</v>
      </c>
      <c r="R1818" t="s">
        <v>8336</v>
      </c>
      <c r="S1818" t="s">
        <v>8337</v>
      </c>
      <c r="T1818" s="13">
        <f t="shared" si="226"/>
        <v>42548.876192129625</v>
      </c>
      <c r="U1818" s="13">
        <f t="shared" si="227"/>
        <v>42576.791666666672</v>
      </c>
      <c r="V1818">
        <f t="shared" si="228"/>
        <v>2016</v>
      </c>
      <c r="W1818" t="str">
        <f t="shared" si="229"/>
        <v>photobooks</v>
      </c>
      <c r="X1818" t="str">
        <f t="shared" si="230"/>
        <v>UnderFunded</v>
      </c>
      <c r="Y1818" s="12" t="b">
        <f t="shared" si="231"/>
        <v>0</v>
      </c>
    </row>
    <row r="1819" spans="1:25" ht="28.8" hidden="1">
      <c r="A1819">
        <v>1817</v>
      </c>
      <c r="B1819" s="1" t="s">
        <v>1818</v>
      </c>
      <c r="C1819" s="1" t="s">
        <v>5927</v>
      </c>
      <c r="D1819" s="21" t="b" cm="1">
        <f t="array" ref="D1819">IF(OR(ISNUMBER(SEARCH({" COMEDY "," fun "," laugh ","hilarious"}," "&amp;B1819:C1819&amp;" "))),"Comedy",IF(OR(ISNUMBER(SEARCH({" sad "," thriller "," crime"," murder "," dark "," revenge "}," "&amp;B1819:C1819&amp;" "))),"thriller",IF(OR(ISNUMBER(SEARCH({" strange "," evil "," horror "," dark "," strange"}," "&amp;B1819:C1819&amp;" "))),"horror",IF(OR(ISNUMBER(SEARCH({" food "," kitchen "," yummy "," gourmet "," dining","bbq"}," "&amp;B1819:C1819&amp;" "))),"food"))))</f>
        <v>0</v>
      </c>
      <c r="E1819" s="3">
        <v>18000</v>
      </c>
      <c r="F1819" s="4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224"/>
        <v>52</v>
      </c>
      <c r="Q1819">
        <f t="shared" si="225"/>
        <v>94.19</v>
      </c>
      <c r="R1819" t="s">
        <v>8336</v>
      </c>
      <c r="S1819" t="s">
        <v>8337</v>
      </c>
      <c r="T1819" s="13">
        <f t="shared" si="226"/>
        <v>42705.662118055552</v>
      </c>
      <c r="U1819" s="13">
        <f t="shared" si="227"/>
        <v>42765.290972222225</v>
      </c>
      <c r="V1819">
        <f t="shared" si="228"/>
        <v>2016</v>
      </c>
      <c r="W1819" t="str">
        <f t="shared" si="229"/>
        <v>photobooks</v>
      </c>
      <c r="X1819" t="str">
        <f t="shared" si="230"/>
        <v>UnderFunded</v>
      </c>
      <c r="Y1819" s="12" t="b">
        <f t="shared" si="231"/>
        <v>0</v>
      </c>
    </row>
    <row r="1820" spans="1:25" ht="28.8" hidden="1">
      <c r="A1820">
        <v>1818</v>
      </c>
      <c r="B1820" s="1" t="s">
        <v>1819</v>
      </c>
      <c r="C1820" s="1" t="s">
        <v>5928</v>
      </c>
      <c r="D1820" s="21" t="b" cm="1">
        <f t="array" ref="D1820">IF(OR(ISNUMBER(SEARCH({" COMEDY "," fun "," laugh ","hilarious"}," "&amp;B1820:C1820&amp;" "))),"Comedy",IF(OR(ISNUMBER(SEARCH({" sad "," thriller "," crime"," murder "," dark "," revenge "}," "&amp;B1820:C1820&amp;" "))),"thriller",IF(OR(ISNUMBER(SEARCH({" strange "," evil "," horror "," dark "," strange"}," "&amp;B1820:C1820&amp;" "))),"horror",IF(OR(ISNUMBER(SEARCH({" food "," kitchen "," yummy "," gourmet "," dining","bbq"}," "&amp;B1820:C1820&amp;" "))),"food"))))</f>
        <v>0</v>
      </c>
      <c r="E1820" s="3">
        <v>15000</v>
      </c>
      <c r="F1820" s="4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224"/>
        <v>0</v>
      </c>
      <c r="Q1820">
        <f t="shared" si="225"/>
        <v>0</v>
      </c>
      <c r="R1820" t="s">
        <v>8336</v>
      </c>
      <c r="S1820" t="s">
        <v>8337</v>
      </c>
      <c r="T1820" s="13">
        <f t="shared" si="226"/>
        <v>42067.234375</v>
      </c>
      <c r="U1820" s="13">
        <f t="shared" si="227"/>
        <v>42097.192708333328</v>
      </c>
      <c r="V1820">
        <f t="shared" si="228"/>
        <v>2015</v>
      </c>
      <c r="W1820" t="str">
        <f t="shared" si="229"/>
        <v>photobooks</v>
      </c>
      <c r="X1820" t="str">
        <f t="shared" si="230"/>
        <v>UnderFunded</v>
      </c>
      <c r="Y1820" s="12" t="b">
        <f t="shared" si="231"/>
        <v>0</v>
      </c>
    </row>
    <row r="1821" spans="1:25" ht="43.2" hidden="1">
      <c r="A1821">
        <v>1819</v>
      </c>
      <c r="B1821" s="1" t="s">
        <v>1820</v>
      </c>
      <c r="C1821" s="1" t="s">
        <v>5929</v>
      </c>
      <c r="D1821" s="21" t="b" cm="1">
        <f t="array" ref="D1821">IF(OR(ISNUMBER(SEARCH({" COMEDY "," fun "," laugh ","hilarious"}," "&amp;B1821:C1821&amp;" "))),"Comedy",IF(OR(ISNUMBER(SEARCH({" sad "," thriller "," crime"," murder "," dark "," revenge "}," "&amp;B1821:C1821&amp;" "))),"thriller",IF(OR(ISNUMBER(SEARCH({" strange "," evil "," horror "," dark "," strange"}," "&amp;B1821:C1821&amp;" "))),"horror",IF(OR(ISNUMBER(SEARCH({" food "," kitchen "," yummy "," gourmet "," dining","bbq"}," "&amp;B1821:C1821&amp;" "))),"food"))))</f>
        <v>0</v>
      </c>
      <c r="E1821" s="3">
        <v>1200</v>
      </c>
      <c r="F1821" s="4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224"/>
        <v>2</v>
      </c>
      <c r="Q1821">
        <f t="shared" si="225"/>
        <v>6.25</v>
      </c>
      <c r="R1821" t="s">
        <v>8336</v>
      </c>
      <c r="S1821" t="s">
        <v>8337</v>
      </c>
      <c r="T1821" s="13">
        <f t="shared" si="226"/>
        <v>41820.752268518518</v>
      </c>
      <c r="U1821" s="13">
        <f t="shared" si="227"/>
        <v>41850.752268518518</v>
      </c>
      <c r="V1821">
        <f t="shared" si="228"/>
        <v>2014</v>
      </c>
      <c r="W1821" t="str">
        <f t="shared" si="229"/>
        <v>photobooks</v>
      </c>
      <c r="X1821" t="str">
        <f t="shared" si="230"/>
        <v>UnderFunded</v>
      </c>
      <c r="Y1821" s="12" t="b">
        <f t="shared" si="231"/>
        <v>0</v>
      </c>
    </row>
    <row r="1822" spans="1:25" ht="57.6" hidden="1">
      <c r="A1822">
        <v>1820</v>
      </c>
      <c r="B1822" s="1" t="s">
        <v>1821</v>
      </c>
      <c r="C1822" s="1" t="s">
        <v>5930</v>
      </c>
      <c r="D1822" s="21" t="b" cm="1">
        <f t="array" ref="D1822">IF(OR(ISNUMBER(SEARCH({" COMEDY "," fun "," laugh ","hilarious"}," "&amp;B1822:C1822&amp;" "))),"Comedy",IF(OR(ISNUMBER(SEARCH({" sad "," thriller "," crime"," murder "," dark "," revenge "}," "&amp;B1822:C1822&amp;" "))),"thriller",IF(OR(ISNUMBER(SEARCH({" strange "," evil "," horror "," dark "," strange"}," "&amp;B1822:C1822&amp;" "))),"horror",IF(OR(ISNUMBER(SEARCH({" food "," kitchen "," yummy "," gourmet "," dining","bbq"}," "&amp;B1822:C1822&amp;" "))),"food"))))</f>
        <v>0</v>
      </c>
      <c r="E1822" s="3">
        <v>26000</v>
      </c>
      <c r="F1822" s="4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224"/>
        <v>7</v>
      </c>
      <c r="Q1822">
        <f t="shared" si="225"/>
        <v>213.38</v>
      </c>
      <c r="R1822" t="s">
        <v>8336</v>
      </c>
      <c r="S1822" t="s">
        <v>8337</v>
      </c>
      <c r="T1822" s="13">
        <f t="shared" si="226"/>
        <v>42065.084375000006</v>
      </c>
      <c r="U1822" s="13">
        <f t="shared" si="227"/>
        <v>42095.042708333334</v>
      </c>
      <c r="V1822">
        <f t="shared" si="228"/>
        <v>2015</v>
      </c>
      <c r="W1822" t="str">
        <f t="shared" si="229"/>
        <v>photobooks</v>
      </c>
      <c r="X1822" t="str">
        <f t="shared" si="230"/>
        <v>UnderFunded</v>
      </c>
      <c r="Y1822" s="12" t="b">
        <f t="shared" si="231"/>
        <v>0</v>
      </c>
    </row>
    <row r="1823" spans="1:25" ht="43.2" hidden="1">
      <c r="A1823">
        <v>1821</v>
      </c>
      <c r="B1823" s="1" t="s">
        <v>1822</v>
      </c>
      <c r="C1823" s="1" t="s">
        <v>5931</v>
      </c>
      <c r="D1823" s="21" t="b" cm="1">
        <f t="array" ref="D1823">IF(OR(ISNUMBER(SEARCH({" COMEDY "," fun "," laugh ","hilarious"}," "&amp;B1823:C1823&amp;" "))),"Comedy",IF(OR(ISNUMBER(SEARCH({" sad "," thriller "," crime"," murder "," dark "," revenge "}," "&amp;B1823:C1823&amp;" "))),"thriller",IF(OR(ISNUMBER(SEARCH({" strange "," evil "," horror "," dark "," strange"}," "&amp;B1823:C1823&amp;" "))),"horror",IF(OR(ISNUMBER(SEARCH({" food "," kitchen "," yummy "," gourmet "," dining","bbq"}," "&amp;B1823:C1823&amp;" "))),"food"))))</f>
        <v>0</v>
      </c>
      <c r="E1823" s="3">
        <v>2500</v>
      </c>
      <c r="F1823" s="4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224"/>
        <v>135</v>
      </c>
      <c r="Q1823">
        <f t="shared" si="225"/>
        <v>59.16</v>
      </c>
      <c r="R1823" t="s">
        <v>8323</v>
      </c>
      <c r="S1823" t="s">
        <v>8324</v>
      </c>
      <c r="T1823" s="13">
        <f t="shared" si="226"/>
        <v>40926.319062499999</v>
      </c>
      <c r="U1823" s="13">
        <f t="shared" si="227"/>
        <v>40971.319062499999</v>
      </c>
      <c r="V1823">
        <f t="shared" si="228"/>
        <v>2012</v>
      </c>
      <c r="W1823" t="str">
        <f t="shared" si="229"/>
        <v>rock</v>
      </c>
      <c r="X1823" t="str">
        <f t="shared" si="230"/>
        <v>ExceededGoal</v>
      </c>
      <c r="Y1823" s="12" t="b">
        <f t="shared" si="231"/>
        <v>0</v>
      </c>
    </row>
    <row r="1824" spans="1:25" ht="28.8" hidden="1">
      <c r="A1824">
        <v>1822</v>
      </c>
      <c r="B1824" s="1" t="s">
        <v>1823</v>
      </c>
      <c r="C1824" s="1" t="s">
        <v>5932</v>
      </c>
      <c r="D1824" s="21" t="b" cm="1">
        <f t="array" ref="D1824">IF(OR(ISNUMBER(SEARCH({" COMEDY "," fun "," laugh ","hilarious"}," "&amp;B1824:C1824&amp;" "))),"Comedy",IF(OR(ISNUMBER(SEARCH({" sad "," thriller "," crime"," murder "," dark "," revenge "}," "&amp;B1824:C1824&amp;" "))),"thriller",IF(OR(ISNUMBER(SEARCH({" strange "," evil "," horror "," dark "," strange"}," "&amp;B1824:C1824&amp;" "))),"horror",IF(OR(ISNUMBER(SEARCH({" food "," kitchen "," yummy "," gourmet "," dining","bbq"}," "&amp;B1824:C1824&amp;" "))),"food"))))</f>
        <v>0</v>
      </c>
      <c r="E1824" s="3">
        <v>300</v>
      </c>
      <c r="F1824" s="4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224"/>
        <v>100</v>
      </c>
      <c r="Q1824">
        <f t="shared" si="225"/>
        <v>27.27</v>
      </c>
      <c r="R1824" t="s">
        <v>8323</v>
      </c>
      <c r="S1824" t="s">
        <v>8324</v>
      </c>
      <c r="T1824" s="13">
        <f t="shared" si="226"/>
        <v>41634.797013888885</v>
      </c>
      <c r="U1824" s="13">
        <f t="shared" si="227"/>
        <v>41670.792361111111</v>
      </c>
      <c r="V1824">
        <f t="shared" si="228"/>
        <v>2013</v>
      </c>
      <c r="W1824" t="str">
        <f t="shared" si="229"/>
        <v>rock</v>
      </c>
      <c r="X1824" t="str">
        <f t="shared" si="230"/>
        <v>UnderFunded</v>
      </c>
      <c r="Y1824" s="12" t="b">
        <f t="shared" si="231"/>
        <v>0</v>
      </c>
    </row>
    <row r="1825" spans="1:25" ht="43.2" hidden="1">
      <c r="A1825">
        <v>1823</v>
      </c>
      <c r="B1825" s="1" t="s">
        <v>1824</v>
      </c>
      <c r="C1825" s="1" t="s">
        <v>5933</v>
      </c>
      <c r="D1825" s="21" t="b" cm="1">
        <f t="array" ref="D1825">IF(OR(ISNUMBER(SEARCH({" COMEDY "," fun "," laugh ","hilarious"}," "&amp;B1825:C1825&amp;" "))),"Comedy",IF(OR(ISNUMBER(SEARCH({" sad "," thriller "," crime"," murder "," dark "," revenge "}," "&amp;B1825:C1825&amp;" "))),"thriller",IF(OR(ISNUMBER(SEARCH({" strange "," evil "," horror "," dark "," strange"}," "&amp;B1825:C1825&amp;" "))),"horror",IF(OR(ISNUMBER(SEARCH({" food "," kitchen "," yummy "," gourmet "," dining","bbq"}," "&amp;B1825:C1825&amp;" "))),"food"))))</f>
        <v>0</v>
      </c>
      <c r="E1825" s="3">
        <v>700</v>
      </c>
      <c r="F1825" s="4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224"/>
        <v>116</v>
      </c>
      <c r="Q1825">
        <f t="shared" si="225"/>
        <v>24.58</v>
      </c>
      <c r="R1825" t="s">
        <v>8323</v>
      </c>
      <c r="S1825" t="s">
        <v>8324</v>
      </c>
      <c r="T1825" s="13">
        <f t="shared" si="226"/>
        <v>41176.684907407405</v>
      </c>
      <c r="U1825" s="13">
        <f t="shared" si="227"/>
        <v>41206.684907407405</v>
      </c>
      <c r="V1825">
        <f t="shared" si="228"/>
        <v>2012</v>
      </c>
      <c r="W1825" t="str">
        <f t="shared" si="229"/>
        <v>rock</v>
      </c>
      <c r="X1825" t="str">
        <f t="shared" si="230"/>
        <v>ExceededGoal</v>
      </c>
      <c r="Y1825" s="12" t="b">
        <f t="shared" si="231"/>
        <v>0</v>
      </c>
    </row>
    <row r="1826" spans="1:25" hidden="1">
      <c r="A1826">
        <v>1824</v>
      </c>
      <c r="B1826" s="1" t="s">
        <v>1825</v>
      </c>
      <c r="C1826" s="1" t="s">
        <v>5934</v>
      </c>
      <c r="D1826" s="21" t="b" cm="1">
        <f t="array" ref="D1826">IF(OR(ISNUMBER(SEARCH({" COMEDY "," fun "," laugh ","hilarious"}," "&amp;B1826:C1826&amp;" "))),"Comedy",IF(OR(ISNUMBER(SEARCH({" sad "," thriller "," crime"," murder "," dark "," revenge "}," "&amp;B1826:C1826&amp;" "))),"thriller",IF(OR(ISNUMBER(SEARCH({" strange "," evil "," horror "," dark "," strange"}," "&amp;B1826:C1826&amp;" "))),"horror",IF(OR(ISNUMBER(SEARCH({" food "," kitchen "," yummy "," gourmet "," dining","bbq"}," "&amp;B1826:C1826&amp;" "))),"food"))))</f>
        <v>0</v>
      </c>
      <c r="E1826" s="3">
        <v>3000</v>
      </c>
      <c r="F1826" s="4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224"/>
        <v>100</v>
      </c>
      <c r="Q1826">
        <f t="shared" si="225"/>
        <v>75.05</v>
      </c>
      <c r="R1826" t="s">
        <v>8323</v>
      </c>
      <c r="S1826" t="s">
        <v>8324</v>
      </c>
      <c r="T1826" s="13">
        <f t="shared" si="226"/>
        <v>41626.916284722225</v>
      </c>
      <c r="U1826" s="13">
        <f t="shared" si="227"/>
        <v>41647.088888888888</v>
      </c>
      <c r="V1826">
        <f t="shared" si="228"/>
        <v>2013</v>
      </c>
      <c r="W1826" t="str">
        <f t="shared" si="229"/>
        <v>rock</v>
      </c>
      <c r="X1826" t="str">
        <f t="shared" si="230"/>
        <v>UnderFunded</v>
      </c>
      <c r="Y1826" s="12" t="b">
        <f t="shared" si="231"/>
        <v>0</v>
      </c>
    </row>
    <row r="1827" spans="1:25" ht="43.2" hidden="1">
      <c r="A1827">
        <v>1825</v>
      </c>
      <c r="B1827" s="1" t="s">
        <v>1826</v>
      </c>
      <c r="C1827" s="1" t="s">
        <v>5935</v>
      </c>
      <c r="D1827" s="21" t="b" cm="1">
        <f t="array" ref="D1827">IF(OR(ISNUMBER(SEARCH({" COMEDY "," fun "," laugh ","hilarious"}," "&amp;B1827:C1827&amp;" "))),"Comedy",IF(OR(ISNUMBER(SEARCH({" sad "," thriller "," crime"," murder "," dark "," revenge "}," "&amp;B1827:C1827&amp;" "))),"thriller",IF(OR(ISNUMBER(SEARCH({" strange "," evil "," horror "," dark "," strange"}," "&amp;B1827:C1827&amp;" "))),"horror",IF(OR(ISNUMBER(SEARCH({" food "," kitchen "," yummy "," gourmet "," dining","bbq"}," "&amp;B1827:C1827&amp;" "))),"food"))))</f>
        <v>0</v>
      </c>
      <c r="E1827" s="3">
        <v>2000</v>
      </c>
      <c r="F1827" s="4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224"/>
        <v>105</v>
      </c>
      <c r="Q1827">
        <f t="shared" si="225"/>
        <v>42.02</v>
      </c>
      <c r="R1827" t="s">
        <v>8323</v>
      </c>
      <c r="S1827" t="s">
        <v>8324</v>
      </c>
      <c r="T1827" s="13">
        <f t="shared" si="226"/>
        <v>41443.83452546296</v>
      </c>
      <c r="U1827" s="13">
        <f t="shared" si="227"/>
        <v>41466.83452546296</v>
      </c>
      <c r="V1827">
        <f t="shared" si="228"/>
        <v>2013</v>
      </c>
      <c r="W1827" t="str">
        <f t="shared" si="229"/>
        <v>rock</v>
      </c>
      <c r="X1827" t="str">
        <f t="shared" si="230"/>
        <v>ExceededGoal</v>
      </c>
      <c r="Y1827" s="12" t="b">
        <f t="shared" si="231"/>
        <v>0</v>
      </c>
    </row>
    <row r="1828" spans="1:25" ht="28.8" hidden="1">
      <c r="A1828">
        <v>1826</v>
      </c>
      <c r="B1828" s="1" t="s">
        <v>1827</v>
      </c>
      <c r="C1828" s="1" t="s">
        <v>5936</v>
      </c>
      <c r="D1828" s="21" t="b" cm="1">
        <f t="array" ref="D1828">IF(OR(ISNUMBER(SEARCH({" COMEDY "," fun "," laugh ","hilarious"}," "&amp;B1828:C1828&amp;" "))),"Comedy",IF(OR(ISNUMBER(SEARCH({" sad "," thriller "," crime"," murder "," dark "," revenge "}," "&amp;B1828:C1828&amp;" "))),"thriller",IF(OR(ISNUMBER(SEARCH({" strange "," evil "," horror "," dark "," strange"}," "&amp;B1828:C1828&amp;" "))),"horror",IF(OR(ISNUMBER(SEARCH({" food "," kitchen "," yummy "," gourmet "," dining","bbq"}," "&amp;B1828:C1828&amp;" "))),"food"))))</f>
        <v>0</v>
      </c>
      <c r="E1828" s="3">
        <v>2000</v>
      </c>
      <c r="F1828" s="4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224"/>
        <v>101</v>
      </c>
      <c r="Q1828">
        <f t="shared" si="225"/>
        <v>53.16</v>
      </c>
      <c r="R1828" t="s">
        <v>8323</v>
      </c>
      <c r="S1828" t="s">
        <v>8324</v>
      </c>
      <c r="T1828" s="13">
        <f t="shared" si="226"/>
        <v>41657.923807870371</v>
      </c>
      <c r="U1828" s="13">
        <f t="shared" si="227"/>
        <v>41687.923807870371</v>
      </c>
      <c r="V1828">
        <f t="shared" si="228"/>
        <v>2014</v>
      </c>
      <c r="W1828" t="str">
        <f t="shared" si="229"/>
        <v>rock</v>
      </c>
      <c r="X1828" t="str">
        <f t="shared" si="230"/>
        <v>ExceededGoal</v>
      </c>
      <c r="Y1828" s="12" t="b">
        <f t="shared" si="231"/>
        <v>0</v>
      </c>
    </row>
    <row r="1829" spans="1:25" ht="43.2" hidden="1">
      <c r="A1829">
        <v>1827</v>
      </c>
      <c r="B1829" s="1" t="s">
        <v>1828</v>
      </c>
      <c r="C1829" s="1" t="s">
        <v>5937</v>
      </c>
      <c r="D1829" s="21" t="b" cm="1">
        <f t="array" ref="D1829">IF(OR(ISNUMBER(SEARCH({" COMEDY "," fun "," laugh ","hilarious"}," "&amp;B1829:C1829&amp;" "))),"Comedy",IF(OR(ISNUMBER(SEARCH({" sad "," thriller "," crime"," murder "," dark "," revenge "}," "&amp;B1829:C1829&amp;" "))),"thriller",IF(OR(ISNUMBER(SEARCH({" strange "," evil "," horror "," dark "," strange"}," "&amp;B1829:C1829&amp;" "))),"horror",IF(OR(ISNUMBER(SEARCH({" food "," kitchen "," yummy "," gourmet "," dining","bbq"}," "&amp;B1829:C1829&amp;" "))),"food"))))</f>
        <v>0</v>
      </c>
      <c r="E1829" s="3">
        <v>8000</v>
      </c>
      <c r="F1829" s="4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224"/>
        <v>101</v>
      </c>
      <c r="Q1829">
        <f t="shared" si="225"/>
        <v>83.89</v>
      </c>
      <c r="R1829" t="s">
        <v>8323</v>
      </c>
      <c r="S1829" t="s">
        <v>8324</v>
      </c>
      <c r="T1829" s="13">
        <f t="shared" si="226"/>
        <v>40555.325937499998</v>
      </c>
      <c r="U1829" s="13">
        <f t="shared" si="227"/>
        <v>40605.325937499998</v>
      </c>
      <c r="V1829">
        <f t="shared" si="228"/>
        <v>2011</v>
      </c>
      <c r="W1829" t="str">
        <f t="shared" si="229"/>
        <v>rock</v>
      </c>
      <c r="X1829" t="str">
        <f t="shared" si="230"/>
        <v>ExceededGoal</v>
      </c>
      <c r="Y1829" s="12" t="b">
        <f t="shared" si="231"/>
        <v>0</v>
      </c>
    </row>
    <row r="1830" spans="1:25" ht="57.6" hidden="1">
      <c r="A1830">
        <v>1828</v>
      </c>
      <c r="B1830" s="1" t="s">
        <v>1829</v>
      </c>
      <c r="C1830" s="1" t="s">
        <v>5938</v>
      </c>
      <c r="D1830" s="21" t="b" cm="1">
        <f t="array" ref="D1830">IF(OR(ISNUMBER(SEARCH({" COMEDY "," fun "," laugh ","hilarious"}," "&amp;B1830:C1830&amp;" "))),"Comedy",IF(OR(ISNUMBER(SEARCH({" sad "," thriller "," crime"," murder "," dark "," revenge "}," "&amp;B1830:C1830&amp;" "))),"thriller",IF(OR(ISNUMBER(SEARCH({" strange "," evil "," horror "," dark "," strange"}," "&amp;B1830:C1830&amp;" "))),"horror",IF(OR(ISNUMBER(SEARCH({" food "," kitchen "," yummy "," gourmet "," dining","bbq"}," "&amp;B1830:C1830&amp;" "))),"food"))))</f>
        <v>0</v>
      </c>
      <c r="E1830" s="3">
        <v>20000</v>
      </c>
      <c r="F1830" s="4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224"/>
        <v>100</v>
      </c>
      <c r="Q1830">
        <f t="shared" si="225"/>
        <v>417.33</v>
      </c>
      <c r="R1830" t="s">
        <v>8323</v>
      </c>
      <c r="S1830" t="s">
        <v>8324</v>
      </c>
      <c r="T1830" s="13">
        <f t="shared" si="226"/>
        <v>41736.899652777778</v>
      </c>
      <c r="U1830" s="13">
        <f t="shared" si="227"/>
        <v>41768.916666666664</v>
      </c>
      <c r="V1830">
        <f t="shared" si="228"/>
        <v>2014</v>
      </c>
      <c r="W1830" t="str">
        <f t="shared" si="229"/>
        <v>rock</v>
      </c>
      <c r="X1830" t="str">
        <f t="shared" si="230"/>
        <v>UnderFunded</v>
      </c>
      <c r="Y1830" s="12" t="b">
        <f t="shared" si="231"/>
        <v>0</v>
      </c>
    </row>
    <row r="1831" spans="1:25" ht="43.2" hidden="1">
      <c r="A1831">
        <v>1829</v>
      </c>
      <c r="B1831" s="1" t="s">
        <v>1830</v>
      </c>
      <c r="C1831" s="1" t="s">
        <v>5939</v>
      </c>
      <c r="D1831" s="21" t="b" cm="1">
        <f t="array" ref="D1831">IF(OR(ISNUMBER(SEARCH({" COMEDY "," fun "," laugh ","hilarious"}," "&amp;B1831:C1831&amp;" "))),"Comedy",IF(OR(ISNUMBER(SEARCH({" sad "," thriller "," crime"," murder "," dark "," revenge "}," "&amp;B1831:C1831&amp;" "))),"thriller",IF(OR(ISNUMBER(SEARCH({" strange "," evil "," horror "," dark "," strange"}," "&amp;B1831:C1831&amp;" "))),"horror",IF(OR(ISNUMBER(SEARCH({" food "," kitchen "," yummy "," gourmet "," dining","bbq"}," "&amp;B1831:C1831&amp;" "))),"food"))))</f>
        <v>0</v>
      </c>
      <c r="E1831" s="3">
        <v>1500</v>
      </c>
      <c r="F1831" s="4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224"/>
        <v>167</v>
      </c>
      <c r="Q1831">
        <f t="shared" si="225"/>
        <v>75.77</v>
      </c>
      <c r="R1831" t="s">
        <v>8323</v>
      </c>
      <c r="S1831" t="s">
        <v>8324</v>
      </c>
      <c r="T1831" s="13">
        <f t="shared" si="226"/>
        <v>40516.087627314817</v>
      </c>
      <c r="U1831" s="13">
        <f t="shared" si="227"/>
        <v>40564.916666666664</v>
      </c>
      <c r="V1831">
        <f t="shared" si="228"/>
        <v>2010</v>
      </c>
      <c r="W1831" t="str">
        <f t="shared" si="229"/>
        <v>rock</v>
      </c>
      <c r="X1831" t="str">
        <f t="shared" si="230"/>
        <v>ExceededGoal</v>
      </c>
      <c r="Y1831" s="12" t="b">
        <f t="shared" si="231"/>
        <v>0</v>
      </c>
    </row>
    <row r="1832" spans="1:25" ht="43.2" hidden="1">
      <c r="A1832">
        <v>1830</v>
      </c>
      <c r="B1832" s="1" t="s">
        <v>1831</v>
      </c>
      <c r="C1832" s="1" t="s">
        <v>5940</v>
      </c>
      <c r="D1832" s="21" t="b" cm="1">
        <f t="array" ref="D1832">IF(OR(ISNUMBER(SEARCH({" COMEDY "," fun "," laugh ","hilarious"}," "&amp;B1832:C1832&amp;" "))),"Comedy",IF(OR(ISNUMBER(SEARCH({" sad "," thriller "," crime"," murder "," dark "," revenge "}," "&amp;B1832:C1832&amp;" "))),"thriller",IF(OR(ISNUMBER(SEARCH({" strange "," evil "," horror "," dark "," strange"}," "&amp;B1832:C1832&amp;" "))),"horror",IF(OR(ISNUMBER(SEARCH({" food "," kitchen "," yummy "," gourmet "," dining","bbq"}," "&amp;B1832:C1832&amp;" "))),"food"))))</f>
        <v>0</v>
      </c>
      <c r="E1832" s="3">
        <v>15000</v>
      </c>
      <c r="F1832" s="4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224"/>
        <v>102</v>
      </c>
      <c r="Q1832">
        <f t="shared" si="225"/>
        <v>67.39</v>
      </c>
      <c r="R1832" t="s">
        <v>8323</v>
      </c>
      <c r="S1832" t="s">
        <v>8324</v>
      </c>
      <c r="T1832" s="13">
        <f t="shared" si="226"/>
        <v>41664.684108796297</v>
      </c>
      <c r="U1832" s="13">
        <f t="shared" si="227"/>
        <v>41694.684108796297</v>
      </c>
      <c r="V1832">
        <f t="shared" si="228"/>
        <v>2014</v>
      </c>
      <c r="W1832" t="str">
        <f t="shared" si="229"/>
        <v>rock</v>
      </c>
      <c r="X1832" t="str">
        <f t="shared" si="230"/>
        <v>ExceededGoal</v>
      </c>
      <c r="Y1832" s="12" t="b">
        <f t="shared" si="231"/>
        <v>0</v>
      </c>
    </row>
    <row r="1833" spans="1:25" ht="43.2" hidden="1">
      <c r="A1833">
        <v>1831</v>
      </c>
      <c r="B1833" s="1" t="s">
        <v>1832</v>
      </c>
      <c r="C1833" s="1" t="s">
        <v>5941</v>
      </c>
      <c r="D1833" s="21" t="b" cm="1">
        <f t="array" ref="D1833">IF(OR(ISNUMBER(SEARCH({" COMEDY "," fun "," laugh ","hilarious"}," "&amp;B1833:C1833&amp;" "))),"Comedy",IF(OR(ISNUMBER(SEARCH({" sad "," thriller "," crime"," murder "," dark "," revenge "}," "&amp;B1833:C1833&amp;" "))),"thriller",IF(OR(ISNUMBER(SEARCH({" strange "," evil "," horror "," dark "," strange"}," "&amp;B1833:C1833&amp;" "))),"horror",IF(OR(ISNUMBER(SEARCH({" food "," kitchen "," yummy "," gourmet "," dining","bbq"}," "&amp;B1833:C1833&amp;" "))),"food"))))</f>
        <v>0</v>
      </c>
      <c r="E1833" s="3">
        <v>1000</v>
      </c>
      <c r="F1833" s="4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224"/>
        <v>103</v>
      </c>
      <c r="Q1833">
        <f t="shared" si="225"/>
        <v>73.569999999999993</v>
      </c>
      <c r="R1833" t="s">
        <v>8323</v>
      </c>
      <c r="S1833" t="s">
        <v>8324</v>
      </c>
      <c r="T1833" s="13">
        <f t="shared" si="226"/>
        <v>41026.996099537035</v>
      </c>
      <c r="U1833" s="13">
        <f t="shared" si="227"/>
        <v>41041.996099537035</v>
      </c>
      <c r="V1833">
        <f t="shared" si="228"/>
        <v>2012</v>
      </c>
      <c r="W1833" t="str">
        <f t="shared" si="229"/>
        <v>rock</v>
      </c>
      <c r="X1833" t="str">
        <f t="shared" si="230"/>
        <v>ExceededGoal</v>
      </c>
      <c r="Y1833" s="12" t="b">
        <f t="shared" si="231"/>
        <v>0</v>
      </c>
    </row>
    <row r="1834" spans="1:25" ht="43.2" hidden="1">
      <c r="A1834">
        <v>1832</v>
      </c>
      <c r="B1834" s="1" t="s">
        <v>1833</v>
      </c>
      <c r="C1834" s="1" t="s">
        <v>5942</v>
      </c>
      <c r="D1834" s="21" t="b" cm="1">
        <f t="array" ref="D1834">IF(OR(ISNUMBER(SEARCH({" COMEDY "," fun "," laugh ","hilarious"}," "&amp;B1834:C1834&amp;" "))),"Comedy",IF(OR(ISNUMBER(SEARCH({" sad "," thriller "," crime"," murder "," dark "," revenge "}," "&amp;B1834:C1834&amp;" "))),"thriller",IF(OR(ISNUMBER(SEARCH({" strange "," evil "," horror "," dark "," strange"}," "&amp;B1834:C1834&amp;" "))),"horror",IF(OR(ISNUMBER(SEARCH({" food "," kitchen "," yummy "," gourmet "," dining","bbq"}," "&amp;B1834:C1834&amp;" "))),"food"))))</f>
        <v>0</v>
      </c>
      <c r="E1834" s="3">
        <v>350</v>
      </c>
      <c r="F1834" s="4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224"/>
        <v>143</v>
      </c>
      <c r="Q1834">
        <f t="shared" si="225"/>
        <v>25</v>
      </c>
      <c r="R1834" t="s">
        <v>8323</v>
      </c>
      <c r="S1834" t="s">
        <v>8324</v>
      </c>
      <c r="T1834" s="13">
        <f t="shared" si="226"/>
        <v>40576.539664351854</v>
      </c>
      <c r="U1834" s="13">
        <f t="shared" si="227"/>
        <v>40606.539664351854</v>
      </c>
      <c r="V1834">
        <f t="shared" si="228"/>
        <v>2011</v>
      </c>
      <c r="W1834" t="str">
        <f t="shared" si="229"/>
        <v>rock</v>
      </c>
      <c r="X1834" t="str">
        <f t="shared" si="230"/>
        <v>ExceededGoal</v>
      </c>
      <c r="Y1834" s="12" t="b">
        <f t="shared" si="231"/>
        <v>0</v>
      </c>
    </row>
    <row r="1835" spans="1:25" ht="43.2" hidden="1">
      <c r="A1835">
        <v>1833</v>
      </c>
      <c r="B1835" s="1" t="s">
        <v>1834</v>
      </c>
      <c r="C1835" s="1" t="s">
        <v>5943</v>
      </c>
      <c r="D1835" s="21" t="b" cm="1">
        <f t="array" ref="D1835">IF(OR(ISNUMBER(SEARCH({" COMEDY "," fun "," laugh ","hilarious"}," "&amp;B1835:C1835&amp;" "))),"Comedy",IF(OR(ISNUMBER(SEARCH({" sad "," thriller "," crime"," murder "," dark "," revenge "}," "&amp;B1835:C1835&amp;" "))),"thriller",IF(OR(ISNUMBER(SEARCH({" strange "," evil "," horror "," dark "," strange"}," "&amp;B1835:C1835&amp;" "))),"horror",IF(OR(ISNUMBER(SEARCH({" food "," kitchen "," yummy "," gourmet "," dining","bbq"}," "&amp;B1835:C1835&amp;" "))),"food"))))</f>
        <v>0</v>
      </c>
      <c r="E1835" s="3">
        <v>400</v>
      </c>
      <c r="F1835" s="4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224"/>
        <v>263</v>
      </c>
      <c r="Q1835">
        <f t="shared" si="225"/>
        <v>42</v>
      </c>
      <c r="R1835" t="s">
        <v>8323</v>
      </c>
      <c r="S1835" t="s">
        <v>8324</v>
      </c>
      <c r="T1835" s="13">
        <f t="shared" si="226"/>
        <v>41303.044016203705</v>
      </c>
      <c r="U1835" s="13">
        <f t="shared" si="227"/>
        <v>41335.332638888889</v>
      </c>
      <c r="V1835">
        <f t="shared" si="228"/>
        <v>2013</v>
      </c>
      <c r="W1835" t="str">
        <f t="shared" si="229"/>
        <v>rock</v>
      </c>
      <c r="X1835" t="str">
        <f t="shared" si="230"/>
        <v>ExceededGoal</v>
      </c>
      <c r="Y1835" s="12" t="b">
        <f t="shared" si="231"/>
        <v>0</v>
      </c>
    </row>
    <row r="1836" spans="1:25" ht="28.8" hidden="1">
      <c r="A1836">
        <v>1834</v>
      </c>
      <c r="B1836" s="1" t="s">
        <v>1835</v>
      </c>
      <c r="C1836" s="1" t="s">
        <v>5944</v>
      </c>
      <c r="D1836" s="21" t="b" cm="1">
        <f t="array" ref="D1836">IF(OR(ISNUMBER(SEARCH({" COMEDY "," fun "," laugh ","hilarious"}," "&amp;B1836:C1836&amp;" "))),"Comedy",IF(OR(ISNUMBER(SEARCH({" sad "," thriller "," crime"," murder "," dark "," revenge "}," "&amp;B1836:C1836&amp;" "))),"thriller",IF(OR(ISNUMBER(SEARCH({" strange "," evil "," horror "," dark "," strange"}," "&amp;B1836:C1836&amp;" "))),"horror",IF(OR(ISNUMBER(SEARCH({" food "," kitchen "," yummy "," gourmet "," dining","bbq"}," "&amp;B1836:C1836&amp;" "))),"food"))))</f>
        <v>0</v>
      </c>
      <c r="E1836" s="3">
        <v>10000</v>
      </c>
      <c r="F1836" s="4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224"/>
        <v>118</v>
      </c>
      <c r="Q1836">
        <f t="shared" si="225"/>
        <v>131.16999999999999</v>
      </c>
      <c r="R1836" t="s">
        <v>8323</v>
      </c>
      <c r="S1836" t="s">
        <v>8324</v>
      </c>
      <c r="T1836" s="13">
        <f t="shared" si="226"/>
        <v>41988.964062500003</v>
      </c>
      <c r="U1836" s="13">
        <f t="shared" si="227"/>
        <v>42028.964062500003</v>
      </c>
      <c r="V1836">
        <f t="shared" si="228"/>
        <v>2014</v>
      </c>
      <c r="W1836" t="str">
        <f t="shared" si="229"/>
        <v>rock</v>
      </c>
      <c r="X1836" t="str">
        <f t="shared" si="230"/>
        <v>ExceededGoal</v>
      </c>
      <c r="Y1836" s="12" t="b">
        <f t="shared" si="231"/>
        <v>0</v>
      </c>
    </row>
    <row r="1837" spans="1:25" ht="57.6" hidden="1">
      <c r="A1837">
        <v>1835</v>
      </c>
      <c r="B1837" s="1" t="s">
        <v>1836</v>
      </c>
      <c r="C1837" s="1" t="s">
        <v>5945</v>
      </c>
      <c r="D1837" s="21" t="b" cm="1">
        <f t="array" ref="D1837">IF(OR(ISNUMBER(SEARCH({" COMEDY "," fun "," laugh ","hilarious"}," "&amp;B1837:C1837&amp;" "))),"Comedy",IF(OR(ISNUMBER(SEARCH({" sad "," thriller "," crime"," murder "," dark "," revenge "}," "&amp;B1837:C1837&amp;" "))),"thriller",IF(OR(ISNUMBER(SEARCH({" strange "," evil "," horror "," dark "," strange"}," "&amp;B1837:C1837&amp;" "))),"horror",IF(OR(ISNUMBER(SEARCH({" food "," kitchen "," yummy "," gourmet "," dining","bbq"}," "&amp;B1837:C1837&amp;" "))),"food"))))</f>
        <v>0</v>
      </c>
      <c r="E1837" s="3">
        <v>500</v>
      </c>
      <c r="F1837" s="4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224"/>
        <v>104</v>
      </c>
      <c r="Q1837">
        <f t="shared" si="225"/>
        <v>47.27</v>
      </c>
      <c r="R1837" t="s">
        <v>8323</v>
      </c>
      <c r="S1837" t="s">
        <v>8324</v>
      </c>
      <c r="T1837" s="13">
        <f t="shared" si="226"/>
        <v>42430.702210648145</v>
      </c>
      <c r="U1837" s="13">
        <f t="shared" si="227"/>
        <v>42460.660543981481</v>
      </c>
      <c r="V1837">
        <f t="shared" si="228"/>
        <v>2016</v>
      </c>
      <c r="W1837" t="str">
        <f t="shared" si="229"/>
        <v>rock</v>
      </c>
      <c r="X1837" t="str">
        <f t="shared" si="230"/>
        <v>ExceededGoal</v>
      </c>
      <c r="Y1837" s="12" t="b">
        <f t="shared" si="231"/>
        <v>0</v>
      </c>
    </row>
    <row r="1838" spans="1:25" ht="28.8" hidden="1">
      <c r="A1838">
        <v>1836</v>
      </c>
      <c r="B1838" s="1" t="s">
        <v>1837</v>
      </c>
      <c r="C1838" s="1" t="s">
        <v>5946</v>
      </c>
      <c r="D1838" s="21" t="b" cm="1">
        <f t="array" ref="D1838">IF(OR(ISNUMBER(SEARCH({" COMEDY "," fun "," laugh ","hilarious"}," "&amp;B1838:C1838&amp;" "))),"Comedy",IF(OR(ISNUMBER(SEARCH({" sad "," thriller "," crime"," murder "," dark "," revenge "}," "&amp;B1838:C1838&amp;" "))),"thriller",IF(OR(ISNUMBER(SEARCH({" strange "," evil "," horror "," dark "," strange"}," "&amp;B1838:C1838&amp;" "))),"horror",IF(OR(ISNUMBER(SEARCH({" food "," kitchen "," yummy "," gourmet "," dining","bbq"}," "&amp;B1838:C1838&amp;" "))),"food"))))</f>
        <v>0</v>
      </c>
      <c r="E1838" s="3">
        <v>5000</v>
      </c>
      <c r="F1838" s="4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224"/>
        <v>200</v>
      </c>
      <c r="Q1838">
        <f t="shared" si="225"/>
        <v>182.13</v>
      </c>
      <c r="R1838" t="s">
        <v>8323</v>
      </c>
      <c r="S1838" t="s">
        <v>8324</v>
      </c>
      <c r="T1838" s="13">
        <f t="shared" si="226"/>
        <v>41305.809363425928</v>
      </c>
      <c r="U1838" s="13">
        <f t="shared" si="227"/>
        <v>41322.809363425928</v>
      </c>
      <c r="V1838">
        <f t="shared" si="228"/>
        <v>2013</v>
      </c>
      <c r="W1838" t="str">
        <f t="shared" si="229"/>
        <v>rock</v>
      </c>
      <c r="X1838" t="str">
        <f t="shared" si="230"/>
        <v>ExceededGoal</v>
      </c>
      <c r="Y1838" s="12" t="b">
        <f t="shared" si="231"/>
        <v>0</v>
      </c>
    </row>
    <row r="1839" spans="1:25" ht="57.6" hidden="1">
      <c r="A1839">
        <v>1837</v>
      </c>
      <c r="B1839" s="1" t="s">
        <v>1838</v>
      </c>
      <c r="C1839" s="1" t="s">
        <v>5947</v>
      </c>
      <c r="D1839" s="21" t="b" cm="1">
        <f t="array" ref="D1839">IF(OR(ISNUMBER(SEARCH({" COMEDY "," fun "," laugh ","hilarious"}," "&amp;B1839:C1839&amp;" "))),"Comedy",IF(OR(ISNUMBER(SEARCH({" sad "," thriller "," crime"," murder "," dark "," revenge "}," "&amp;B1839:C1839&amp;" "))),"thriller",IF(OR(ISNUMBER(SEARCH({" strange "," evil "," horror "," dark "," strange"}," "&amp;B1839:C1839&amp;" "))),"horror",IF(OR(ISNUMBER(SEARCH({" food "," kitchen "," yummy "," gourmet "," dining","bbq"}," "&amp;B1839:C1839&amp;" "))),"food"))))</f>
        <v>0</v>
      </c>
      <c r="E1839" s="3">
        <v>600</v>
      </c>
      <c r="F1839" s="4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224"/>
        <v>307</v>
      </c>
      <c r="Q1839">
        <f t="shared" si="225"/>
        <v>61.37</v>
      </c>
      <c r="R1839" t="s">
        <v>8323</v>
      </c>
      <c r="S1839" t="s">
        <v>8324</v>
      </c>
      <c r="T1839" s="13">
        <f t="shared" si="226"/>
        <v>40926.047858796301</v>
      </c>
      <c r="U1839" s="13">
        <f t="shared" si="227"/>
        <v>40986.006192129629</v>
      </c>
      <c r="V1839">
        <f t="shared" si="228"/>
        <v>2012</v>
      </c>
      <c r="W1839" t="str">
        <f t="shared" si="229"/>
        <v>rock</v>
      </c>
      <c r="X1839" t="str">
        <f t="shared" si="230"/>
        <v>ExceededGoal</v>
      </c>
      <c r="Y1839" s="12" t="b">
        <f t="shared" si="231"/>
        <v>0</v>
      </c>
    </row>
    <row r="1840" spans="1:25" ht="43.2" hidden="1">
      <c r="A1840">
        <v>1838</v>
      </c>
      <c r="B1840" s="1" t="s">
        <v>1839</v>
      </c>
      <c r="C1840" s="1" t="s">
        <v>5948</v>
      </c>
      <c r="D1840" s="21" t="b" cm="1">
        <f t="array" ref="D1840">IF(OR(ISNUMBER(SEARCH({" COMEDY "," fun "," laugh ","hilarious"}," "&amp;B1840:C1840&amp;" "))),"Comedy",IF(OR(ISNUMBER(SEARCH({" sad "," thriller "," crime"," murder "," dark "," revenge "}," "&amp;B1840:C1840&amp;" "))),"thriller",IF(OR(ISNUMBER(SEARCH({" strange "," evil "," horror "," dark "," strange"}," "&amp;B1840:C1840&amp;" "))),"horror",IF(OR(ISNUMBER(SEARCH({" food "," kitchen "," yummy "," gourmet "," dining","bbq"}," "&amp;B1840:C1840&amp;" "))),"food"))))</f>
        <v>0</v>
      </c>
      <c r="E1840" s="3">
        <v>1000</v>
      </c>
      <c r="F1840" s="4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224"/>
        <v>100</v>
      </c>
      <c r="Q1840">
        <f t="shared" si="225"/>
        <v>35.770000000000003</v>
      </c>
      <c r="R1840" t="s">
        <v>8323</v>
      </c>
      <c r="S1840" t="s">
        <v>8324</v>
      </c>
      <c r="T1840" s="13">
        <f t="shared" si="226"/>
        <v>40788.786539351851</v>
      </c>
      <c r="U1840" s="13">
        <f t="shared" si="227"/>
        <v>40817.125</v>
      </c>
      <c r="V1840">
        <f t="shared" si="228"/>
        <v>2011</v>
      </c>
      <c r="W1840" t="str">
        <f t="shared" si="229"/>
        <v>rock</v>
      </c>
      <c r="X1840" t="str">
        <f t="shared" si="230"/>
        <v>UnderFunded</v>
      </c>
      <c r="Y1840" s="12" t="b">
        <f t="shared" si="231"/>
        <v>0</v>
      </c>
    </row>
    <row r="1841" spans="1:25" ht="43.2" hidden="1">
      <c r="A1841">
        <v>1839</v>
      </c>
      <c r="B1841" s="1" t="s">
        <v>1840</v>
      </c>
      <c r="C1841" s="1" t="s">
        <v>5949</v>
      </c>
      <c r="D1841" s="21" t="b" cm="1">
        <f t="array" ref="D1841">IF(OR(ISNUMBER(SEARCH({" COMEDY "," fun "," laugh ","hilarious"}," "&amp;B1841:C1841&amp;" "))),"Comedy",IF(OR(ISNUMBER(SEARCH({" sad "," thriller "," crime"," murder "," dark "," revenge "}," "&amp;B1841:C1841&amp;" "))),"thriller",IF(OR(ISNUMBER(SEARCH({" strange "," evil "," horror "," dark "," strange"}," "&amp;B1841:C1841&amp;" "))),"horror",IF(OR(ISNUMBER(SEARCH({" food "," kitchen "," yummy "," gourmet "," dining","bbq"}," "&amp;B1841:C1841&amp;" "))),"food"))))</f>
        <v>0</v>
      </c>
      <c r="E1841" s="3">
        <v>1000</v>
      </c>
      <c r="F1841" s="4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224"/>
        <v>205</v>
      </c>
      <c r="Q1841">
        <f t="shared" si="225"/>
        <v>45.62</v>
      </c>
      <c r="R1841" t="s">
        <v>8323</v>
      </c>
      <c r="S1841" t="s">
        <v>8324</v>
      </c>
      <c r="T1841" s="13">
        <f t="shared" si="226"/>
        <v>42614.722013888888</v>
      </c>
      <c r="U1841" s="13">
        <f t="shared" si="227"/>
        <v>42644.722013888888</v>
      </c>
      <c r="V1841">
        <f t="shared" si="228"/>
        <v>2016</v>
      </c>
      <c r="W1841" t="str">
        <f t="shared" si="229"/>
        <v>rock</v>
      </c>
      <c r="X1841" t="str">
        <f t="shared" si="230"/>
        <v>ExceededGoal</v>
      </c>
      <c r="Y1841" s="12" t="b">
        <f t="shared" si="231"/>
        <v>0</v>
      </c>
    </row>
    <row r="1842" spans="1:25" ht="43.2" hidden="1">
      <c r="A1842">
        <v>1840</v>
      </c>
      <c r="B1842" s="1" t="s">
        <v>1841</v>
      </c>
      <c r="C1842" s="1" t="s">
        <v>5950</v>
      </c>
      <c r="D1842" s="21" t="b" cm="1">
        <f t="array" ref="D1842">IF(OR(ISNUMBER(SEARCH({" COMEDY "," fun "," laugh ","hilarious"}," "&amp;B1842:C1842&amp;" "))),"Comedy",IF(OR(ISNUMBER(SEARCH({" sad "," thriller "," crime"," murder "," dark "," revenge "}," "&amp;B1842:C1842&amp;" "))),"thriller",IF(OR(ISNUMBER(SEARCH({" strange "," evil "," horror "," dark "," strange"}," "&amp;B1842:C1842&amp;" "))),"horror",IF(OR(ISNUMBER(SEARCH({" food "," kitchen "," yummy "," gourmet "," dining","bbq"}," "&amp;B1842:C1842&amp;" "))),"food"))))</f>
        <v>0</v>
      </c>
      <c r="E1842" s="3">
        <v>900</v>
      </c>
      <c r="F1842" s="4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224"/>
        <v>109</v>
      </c>
      <c r="Q1842">
        <f t="shared" si="225"/>
        <v>75.38</v>
      </c>
      <c r="R1842" t="s">
        <v>8323</v>
      </c>
      <c r="S1842" t="s">
        <v>8324</v>
      </c>
      <c r="T1842" s="13">
        <f t="shared" si="226"/>
        <v>41382.096180555556</v>
      </c>
      <c r="U1842" s="13">
        <f t="shared" si="227"/>
        <v>41401.207638888889</v>
      </c>
      <c r="V1842">
        <f t="shared" si="228"/>
        <v>2013</v>
      </c>
      <c r="W1842" t="str">
        <f t="shared" si="229"/>
        <v>rock</v>
      </c>
      <c r="X1842" t="str">
        <f t="shared" si="230"/>
        <v>ExceededGoal</v>
      </c>
      <c r="Y1842" s="12" t="b">
        <f t="shared" si="231"/>
        <v>0</v>
      </c>
    </row>
    <row r="1843" spans="1:25" ht="28.8" hidden="1">
      <c r="A1843">
        <v>1841</v>
      </c>
      <c r="B1843" s="1" t="s">
        <v>1842</v>
      </c>
      <c r="C1843" s="1" t="s">
        <v>5951</v>
      </c>
      <c r="D1843" s="21" t="b" cm="1">
        <f t="array" ref="D1843">IF(OR(ISNUMBER(SEARCH({" COMEDY "," fun "," laugh ","hilarious"}," "&amp;B1843:C1843&amp;" "))),"Comedy",IF(OR(ISNUMBER(SEARCH({" sad "," thriller "," crime"," murder "," dark "," revenge "}," "&amp;B1843:C1843&amp;" "))),"thriller",IF(OR(ISNUMBER(SEARCH({" strange "," evil "," horror "," dark "," strange"}," "&amp;B1843:C1843&amp;" "))),"horror",IF(OR(ISNUMBER(SEARCH({" food "," kitchen "," yummy "," gourmet "," dining","bbq"}," "&amp;B1843:C1843&amp;" "))),"food"))))</f>
        <v>0</v>
      </c>
      <c r="E1843" s="3">
        <v>2000</v>
      </c>
      <c r="F1843" s="4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224"/>
        <v>102</v>
      </c>
      <c r="Q1843">
        <f t="shared" si="225"/>
        <v>50.88</v>
      </c>
      <c r="R1843" t="s">
        <v>8323</v>
      </c>
      <c r="S1843" t="s">
        <v>8324</v>
      </c>
      <c r="T1843" s="13">
        <f t="shared" si="226"/>
        <v>41745.84542824074</v>
      </c>
      <c r="U1843" s="13">
        <f t="shared" si="227"/>
        <v>41779.207638888889</v>
      </c>
      <c r="V1843">
        <f t="shared" si="228"/>
        <v>2014</v>
      </c>
      <c r="W1843" t="str">
        <f t="shared" si="229"/>
        <v>rock</v>
      </c>
      <c r="X1843" t="str">
        <f t="shared" si="230"/>
        <v>ExceededGoal</v>
      </c>
      <c r="Y1843" s="12" t="b">
        <f t="shared" si="231"/>
        <v>0</v>
      </c>
    </row>
    <row r="1844" spans="1:25" ht="43.2" hidden="1">
      <c r="A1844">
        <v>1842</v>
      </c>
      <c r="B1844" s="1" t="s">
        <v>1843</v>
      </c>
      <c r="C1844" s="1" t="s">
        <v>5952</v>
      </c>
      <c r="D1844" s="21" t="b" cm="1">
        <f t="array" ref="D1844">IF(OR(ISNUMBER(SEARCH({" COMEDY "," fun "," laugh ","hilarious"}," "&amp;B1844:C1844&amp;" "))),"Comedy",IF(OR(ISNUMBER(SEARCH({" sad "," thriller "," crime"," murder "," dark "," revenge "}," "&amp;B1844:C1844&amp;" "))),"thriller",IF(OR(ISNUMBER(SEARCH({" strange "," evil "," horror "," dark "," strange"}," "&amp;B1844:C1844&amp;" "))),"horror",IF(OR(ISNUMBER(SEARCH({" food "," kitchen "," yummy "," gourmet "," dining","bbq"}," "&amp;B1844:C1844&amp;" "))),"food"))))</f>
        <v>0</v>
      </c>
      <c r="E1844" s="3">
        <v>2000</v>
      </c>
      <c r="F1844" s="4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224"/>
        <v>125</v>
      </c>
      <c r="Q1844">
        <f t="shared" si="225"/>
        <v>119.29</v>
      </c>
      <c r="R1844" t="s">
        <v>8323</v>
      </c>
      <c r="S1844" t="s">
        <v>8324</v>
      </c>
      <c r="T1844" s="13">
        <f t="shared" si="226"/>
        <v>42031.631724537037</v>
      </c>
      <c r="U1844" s="13">
        <f t="shared" si="227"/>
        <v>42065.249305555553</v>
      </c>
      <c r="V1844">
        <f t="shared" si="228"/>
        <v>2015</v>
      </c>
      <c r="W1844" t="str">
        <f t="shared" si="229"/>
        <v>rock</v>
      </c>
      <c r="X1844" t="str">
        <f t="shared" si="230"/>
        <v>ExceededGoal</v>
      </c>
      <c r="Y1844" s="12" t="b">
        <f t="shared" si="231"/>
        <v>0</v>
      </c>
    </row>
    <row r="1845" spans="1:25" ht="57.6" hidden="1">
      <c r="A1845">
        <v>1843</v>
      </c>
      <c r="B1845" s="1" t="s">
        <v>1844</v>
      </c>
      <c r="C1845" s="1" t="s">
        <v>5953</v>
      </c>
      <c r="D1845" s="21" t="b" cm="1">
        <f t="array" ref="D1845">IF(OR(ISNUMBER(SEARCH({" COMEDY "," fun "," laugh ","hilarious"}," "&amp;B1845:C1845&amp;" "))),"Comedy",IF(OR(ISNUMBER(SEARCH({" sad "," thriller "," crime"," murder "," dark "," revenge "}," "&amp;B1845:C1845&amp;" "))),"thriller",IF(OR(ISNUMBER(SEARCH({" strange "," evil "," horror "," dark "," strange"}," "&amp;B1845:C1845&amp;" "))),"horror",IF(OR(ISNUMBER(SEARCH({" food "," kitchen "," yummy "," gourmet "," dining","bbq"}," "&amp;B1845:C1845&amp;" "))),"food"))))</f>
        <v>0</v>
      </c>
      <c r="E1845" s="3">
        <v>10000</v>
      </c>
      <c r="F1845" s="4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224"/>
        <v>124</v>
      </c>
      <c r="Q1845">
        <f t="shared" si="225"/>
        <v>92.54</v>
      </c>
      <c r="R1845" t="s">
        <v>8323</v>
      </c>
      <c r="S1845" t="s">
        <v>8324</v>
      </c>
      <c r="T1845" s="13">
        <f t="shared" si="226"/>
        <v>40564.994837962964</v>
      </c>
      <c r="U1845" s="13">
        <f t="shared" si="227"/>
        <v>40594.994837962964</v>
      </c>
      <c r="V1845">
        <f t="shared" si="228"/>
        <v>2011</v>
      </c>
      <c r="W1845" t="str">
        <f t="shared" si="229"/>
        <v>rock</v>
      </c>
      <c r="X1845" t="str">
        <f t="shared" si="230"/>
        <v>ExceededGoal</v>
      </c>
      <c r="Y1845" s="12" t="b">
        <f t="shared" si="231"/>
        <v>0</v>
      </c>
    </row>
    <row r="1846" spans="1:25" ht="43.2" hidden="1">
      <c r="A1846">
        <v>1844</v>
      </c>
      <c r="B1846" s="1" t="s">
        <v>1845</v>
      </c>
      <c r="C1846" s="1" t="s">
        <v>5954</v>
      </c>
      <c r="D1846" s="21" t="b" cm="1">
        <f t="array" ref="D1846">IF(OR(ISNUMBER(SEARCH({" COMEDY "," fun "," laugh ","hilarious"}," "&amp;B1846:C1846&amp;" "))),"Comedy",IF(OR(ISNUMBER(SEARCH({" sad "," thriller "," crime"," murder "," dark "," revenge "}," "&amp;B1846:C1846&amp;" "))),"thriller",IF(OR(ISNUMBER(SEARCH({" strange "," evil "," horror "," dark "," strange"}," "&amp;B1846:C1846&amp;" "))),"horror",IF(OR(ISNUMBER(SEARCH({" food "," kitchen "," yummy "," gourmet "," dining","bbq"}," "&amp;B1846:C1846&amp;" "))),"food"))))</f>
        <v>0</v>
      </c>
      <c r="E1846" s="3">
        <v>1500</v>
      </c>
      <c r="F1846" s="4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224"/>
        <v>101</v>
      </c>
      <c r="Q1846">
        <f t="shared" si="225"/>
        <v>76.05</v>
      </c>
      <c r="R1846" t="s">
        <v>8323</v>
      </c>
      <c r="S1846" t="s">
        <v>8324</v>
      </c>
      <c r="T1846" s="13">
        <f t="shared" si="226"/>
        <v>40666.973541666666</v>
      </c>
      <c r="U1846" s="13">
        <f t="shared" si="227"/>
        <v>40705.125</v>
      </c>
      <c r="V1846">
        <f t="shared" si="228"/>
        <v>2011</v>
      </c>
      <c r="W1846" t="str">
        <f t="shared" si="229"/>
        <v>rock</v>
      </c>
      <c r="X1846" t="str">
        <f t="shared" si="230"/>
        <v>ExceededGoal</v>
      </c>
      <c r="Y1846" s="12" t="b">
        <f t="shared" si="231"/>
        <v>0</v>
      </c>
    </row>
    <row r="1847" spans="1:25" ht="86.4" hidden="1">
      <c r="A1847">
        <v>1845</v>
      </c>
      <c r="B1847" s="1" t="s">
        <v>1846</v>
      </c>
      <c r="C1847" s="1" t="s">
        <v>5955</v>
      </c>
      <c r="D1847" s="21" t="b" cm="1">
        <f t="array" ref="D1847">IF(OR(ISNUMBER(SEARCH({" COMEDY "," fun "," laugh ","hilarious"}," "&amp;B1847:C1847&amp;" "))),"Comedy",IF(OR(ISNUMBER(SEARCH({" sad "," thriller "," crime"," murder "," dark "," revenge "}," "&amp;B1847:C1847&amp;" "))),"thriller",IF(OR(ISNUMBER(SEARCH({" strange "," evil "," horror "," dark "," strange"}," "&amp;B1847:C1847&amp;" "))),"horror",IF(OR(ISNUMBER(SEARCH({" food "," kitchen "," yummy "," gourmet "," dining","bbq"}," "&amp;B1847:C1847&amp;" "))),"food"))))</f>
        <v>0</v>
      </c>
      <c r="E1847" s="3">
        <v>1000</v>
      </c>
      <c r="F1847" s="4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224"/>
        <v>100</v>
      </c>
      <c r="Q1847">
        <f t="shared" si="225"/>
        <v>52.63</v>
      </c>
      <c r="R1847" t="s">
        <v>8323</v>
      </c>
      <c r="S1847" t="s">
        <v>8324</v>
      </c>
      <c r="T1847" s="13">
        <f t="shared" si="226"/>
        <v>42523.333310185189</v>
      </c>
      <c r="U1847" s="13">
        <f t="shared" si="227"/>
        <v>42538.204861111109</v>
      </c>
      <c r="V1847">
        <f t="shared" si="228"/>
        <v>2016</v>
      </c>
      <c r="W1847" t="str">
        <f t="shared" si="229"/>
        <v>rock</v>
      </c>
      <c r="X1847" t="str">
        <f t="shared" si="230"/>
        <v>UnderFunded</v>
      </c>
      <c r="Y1847" s="12" t="b">
        <f t="shared" si="231"/>
        <v>0</v>
      </c>
    </row>
    <row r="1848" spans="1:25" ht="43.2" hidden="1">
      <c r="A1848">
        <v>1846</v>
      </c>
      <c r="B1848" s="1" t="s">
        <v>1847</v>
      </c>
      <c r="C1848" s="1" t="s">
        <v>5956</v>
      </c>
      <c r="D1848" s="21" t="b" cm="1">
        <f t="array" ref="D1848">IF(OR(ISNUMBER(SEARCH({" COMEDY "," fun "," laugh ","hilarious"}," "&amp;B1848:C1848&amp;" "))),"Comedy",IF(OR(ISNUMBER(SEARCH({" sad "," thriller "," crime"," murder "," dark "," revenge "}," "&amp;B1848:C1848&amp;" "))),"thriller",IF(OR(ISNUMBER(SEARCH({" strange "," evil "," horror "," dark "," strange"}," "&amp;B1848:C1848&amp;" "))),"horror",IF(OR(ISNUMBER(SEARCH({" food "," kitchen "," yummy "," gourmet "," dining","bbq"}," "&amp;B1848:C1848&amp;" "))),"food"))))</f>
        <v>0</v>
      </c>
      <c r="E1848" s="3">
        <v>15000</v>
      </c>
      <c r="F1848" s="4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224"/>
        <v>138</v>
      </c>
      <c r="Q1848">
        <f t="shared" si="225"/>
        <v>98.99</v>
      </c>
      <c r="R1848" t="s">
        <v>8323</v>
      </c>
      <c r="S1848" t="s">
        <v>8324</v>
      </c>
      <c r="T1848" s="13">
        <f t="shared" si="226"/>
        <v>41228.650196759263</v>
      </c>
      <c r="U1848" s="13">
        <f t="shared" si="227"/>
        <v>41258.650196759263</v>
      </c>
      <c r="V1848">
        <f t="shared" si="228"/>
        <v>2012</v>
      </c>
      <c r="W1848" t="str">
        <f t="shared" si="229"/>
        <v>rock</v>
      </c>
      <c r="X1848" t="str">
        <f t="shared" si="230"/>
        <v>ExceededGoal</v>
      </c>
      <c r="Y1848" s="12" t="b">
        <f t="shared" si="231"/>
        <v>0</v>
      </c>
    </row>
    <row r="1849" spans="1:25" ht="57.6" hidden="1">
      <c r="A1849">
        <v>1847</v>
      </c>
      <c r="B1849" s="1" t="s">
        <v>1848</v>
      </c>
      <c r="C1849" s="1" t="s">
        <v>5957</v>
      </c>
      <c r="D1849" s="21" t="b" cm="1">
        <f t="array" ref="D1849">IF(OR(ISNUMBER(SEARCH({" COMEDY "," fun "," laugh ","hilarious"}," "&amp;B1849:C1849&amp;" "))),"Comedy",IF(OR(ISNUMBER(SEARCH({" sad "," thriller "," crime"," murder "," dark "," revenge "}," "&amp;B1849:C1849&amp;" "))),"thriller",IF(OR(ISNUMBER(SEARCH({" strange "," evil "," horror "," dark "," strange"}," "&amp;B1849:C1849&amp;" "))),"horror",IF(OR(ISNUMBER(SEARCH({" food "," kitchen "," yummy "," gourmet "," dining","bbq"}," "&amp;B1849:C1849&amp;" "))),"food"))))</f>
        <v>0</v>
      </c>
      <c r="E1849" s="3">
        <v>2500</v>
      </c>
      <c r="F1849" s="4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224"/>
        <v>121</v>
      </c>
      <c r="Q1849">
        <f t="shared" si="225"/>
        <v>79.53</v>
      </c>
      <c r="R1849" t="s">
        <v>8323</v>
      </c>
      <c r="S1849" t="s">
        <v>8324</v>
      </c>
      <c r="T1849" s="13">
        <f t="shared" si="226"/>
        <v>42094.236481481479</v>
      </c>
      <c r="U1849" s="13">
        <f t="shared" si="227"/>
        <v>42115.236481481479</v>
      </c>
      <c r="V1849">
        <f t="shared" si="228"/>
        <v>2015</v>
      </c>
      <c r="W1849" t="str">
        <f t="shared" si="229"/>
        <v>rock</v>
      </c>
      <c r="X1849" t="str">
        <f t="shared" si="230"/>
        <v>ExceededGoal</v>
      </c>
      <c r="Y1849" s="12" t="b">
        <f t="shared" si="231"/>
        <v>0</v>
      </c>
    </row>
    <row r="1850" spans="1:25" ht="43.2" hidden="1">
      <c r="A1850">
        <v>1848</v>
      </c>
      <c r="B1850" s="1" t="s">
        <v>1849</v>
      </c>
      <c r="C1850" s="1" t="s">
        <v>5958</v>
      </c>
      <c r="D1850" s="21" t="b" cm="1">
        <f t="array" ref="D1850">IF(OR(ISNUMBER(SEARCH({" COMEDY "," fun "," laugh ","hilarious"}," "&amp;B1850:C1850&amp;" "))),"Comedy",IF(OR(ISNUMBER(SEARCH({" sad "," thriller "," crime"," murder "," dark "," revenge "}," "&amp;B1850:C1850&amp;" "))),"thriller",IF(OR(ISNUMBER(SEARCH({" strange "," evil "," horror "," dark "," strange"}," "&amp;B1850:C1850&amp;" "))),"horror",IF(OR(ISNUMBER(SEARCH({" food "," kitchen "," yummy "," gourmet "," dining","bbq"}," "&amp;B1850:C1850&amp;" "))),"food"))))</f>
        <v>0</v>
      </c>
      <c r="E1850" s="3">
        <v>3000</v>
      </c>
      <c r="F1850" s="4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224"/>
        <v>107</v>
      </c>
      <c r="Q1850">
        <f t="shared" si="225"/>
        <v>134.21</v>
      </c>
      <c r="R1850" t="s">
        <v>8323</v>
      </c>
      <c r="S1850" t="s">
        <v>8324</v>
      </c>
      <c r="T1850" s="13">
        <f t="shared" si="226"/>
        <v>40691.788055555553</v>
      </c>
      <c r="U1850" s="13">
        <f t="shared" si="227"/>
        <v>40755.290972222225</v>
      </c>
      <c r="V1850">
        <f t="shared" si="228"/>
        <v>2011</v>
      </c>
      <c r="W1850" t="str">
        <f t="shared" si="229"/>
        <v>rock</v>
      </c>
      <c r="X1850" t="str">
        <f t="shared" si="230"/>
        <v>ExceededGoal</v>
      </c>
      <c r="Y1850" s="12" t="b">
        <f t="shared" si="231"/>
        <v>0</v>
      </c>
    </row>
    <row r="1851" spans="1:25" ht="28.8" hidden="1">
      <c r="A1851">
        <v>1849</v>
      </c>
      <c r="B1851" s="1" t="s">
        <v>1850</v>
      </c>
      <c r="C1851" s="1" t="s">
        <v>5959</v>
      </c>
      <c r="D1851" s="21" t="b" cm="1">
        <f t="array" ref="D1851">IF(OR(ISNUMBER(SEARCH({" COMEDY "," fun "," laugh ","hilarious"}," "&amp;B1851:C1851&amp;" "))),"Comedy",IF(OR(ISNUMBER(SEARCH({" sad "," thriller "," crime"," murder "," dark "," revenge "}," "&amp;B1851:C1851&amp;" "))),"thriller",IF(OR(ISNUMBER(SEARCH({" strange "," evil "," horror "," dark "," strange"}," "&amp;B1851:C1851&amp;" "))),"horror",IF(OR(ISNUMBER(SEARCH({" food "," kitchen "," yummy "," gourmet "," dining","bbq"}," "&amp;B1851:C1851&amp;" "))),"food"))))</f>
        <v>0</v>
      </c>
      <c r="E1851" s="3">
        <v>300</v>
      </c>
      <c r="F1851" s="4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224"/>
        <v>100</v>
      </c>
      <c r="Q1851">
        <f t="shared" si="225"/>
        <v>37.630000000000003</v>
      </c>
      <c r="R1851" t="s">
        <v>8323</v>
      </c>
      <c r="S1851" t="s">
        <v>8324</v>
      </c>
      <c r="T1851" s="13">
        <f t="shared" si="226"/>
        <v>41169.845590277779</v>
      </c>
      <c r="U1851" s="13">
        <f t="shared" si="227"/>
        <v>41199.845590277779</v>
      </c>
      <c r="V1851">
        <f t="shared" si="228"/>
        <v>2012</v>
      </c>
      <c r="W1851" t="str">
        <f t="shared" si="229"/>
        <v>rock</v>
      </c>
      <c r="X1851" t="str">
        <f t="shared" si="230"/>
        <v>UnderFunded</v>
      </c>
      <c r="Y1851" s="12" t="b">
        <f t="shared" si="231"/>
        <v>0</v>
      </c>
    </row>
    <row r="1852" spans="1:25" ht="43.2" hidden="1">
      <c r="A1852">
        <v>1850</v>
      </c>
      <c r="B1852" s="1" t="s">
        <v>1851</v>
      </c>
      <c r="C1852" s="1" t="s">
        <v>5960</v>
      </c>
      <c r="D1852" s="21" t="b" cm="1">
        <f t="array" ref="D1852">IF(OR(ISNUMBER(SEARCH({" COMEDY "," fun "," laugh ","hilarious"}," "&amp;B1852:C1852&amp;" "))),"Comedy",IF(OR(ISNUMBER(SEARCH({" sad "," thriller "," crime"," murder "," dark "," revenge "}," "&amp;B1852:C1852&amp;" "))),"thriller",IF(OR(ISNUMBER(SEARCH({" strange "," evil "," horror "," dark "," strange"}," "&amp;B1852:C1852&amp;" "))),"horror",IF(OR(ISNUMBER(SEARCH({" food "," kitchen "," yummy "," gourmet "," dining","bbq"}," "&amp;B1852:C1852&amp;" "))),"food"))))</f>
        <v>0</v>
      </c>
      <c r="E1852" s="3">
        <v>9000</v>
      </c>
      <c r="F1852" s="4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224"/>
        <v>102</v>
      </c>
      <c r="Q1852">
        <f t="shared" si="225"/>
        <v>51.04</v>
      </c>
      <c r="R1852" t="s">
        <v>8323</v>
      </c>
      <c r="S1852" t="s">
        <v>8324</v>
      </c>
      <c r="T1852" s="13">
        <f t="shared" si="226"/>
        <v>41800.959490740745</v>
      </c>
      <c r="U1852" s="13">
        <f t="shared" si="227"/>
        <v>41830.959490740745</v>
      </c>
      <c r="V1852">
        <f t="shared" si="228"/>
        <v>2014</v>
      </c>
      <c r="W1852" t="str">
        <f t="shared" si="229"/>
        <v>rock</v>
      </c>
      <c r="X1852" t="str">
        <f t="shared" si="230"/>
        <v>ExceededGoal</v>
      </c>
      <c r="Y1852" s="12" t="b">
        <f t="shared" si="231"/>
        <v>0</v>
      </c>
    </row>
    <row r="1853" spans="1:25" ht="43.2" hidden="1">
      <c r="A1853">
        <v>1851</v>
      </c>
      <c r="B1853" s="1" t="s">
        <v>1852</v>
      </c>
      <c r="C1853" s="1" t="s">
        <v>5961</v>
      </c>
      <c r="D1853" s="21" t="b" cm="1">
        <f t="array" ref="D1853">IF(OR(ISNUMBER(SEARCH({" COMEDY "," fun "," laugh ","hilarious"}," "&amp;B1853:C1853&amp;" "))),"Comedy",IF(OR(ISNUMBER(SEARCH({" sad "," thriller "," crime"," murder "," dark "," revenge "}," "&amp;B1853:C1853&amp;" "))),"thriller",IF(OR(ISNUMBER(SEARCH({" strange "," evil "," horror "," dark "," strange"}," "&amp;B1853:C1853&amp;" "))),"horror",IF(OR(ISNUMBER(SEARCH({" food "," kitchen "," yummy "," gourmet "," dining","bbq"}," "&amp;B1853:C1853&amp;" "))),"food"))))</f>
        <v>0</v>
      </c>
      <c r="E1853" s="3">
        <v>1300</v>
      </c>
      <c r="F1853" s="4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224"/>
        <v>100</v>
      </c>
      <c r="Q1853">
        <f t="shared" si="225"/>
        <v>50.04</v>
      </c>
      <c r="R1853" t="s">
        <v>8323</v>
      </c>
      <c r="S1853" t="s">
        <v>8324</v>
      </c>
      <c r="T1853" s="13">
        <f t="shared" si="226"/>
        <v>41827.906689814816</v>
      </c>
      <c r="U1853" s="13">
        <f t="shared" si="227"/>
        <v>41848.041666666664</v>
      </c>
      <c r="V1853">
        <f t="shared" si="228"/>
        <v>2014</v>
      </c>
      <c r="W1853" t="str">
        <f t="shared" si="229"/>
        <v>rock</v>
      </c>
      <c r="X1853" t="str">
        <f t="shared" si="230"/>
        <v>UnderFunded</v>
      </c>
      <c r="Y1853" s="12" t="b">
        <f t="shared" si="231"/>
        <v>0</v>
      </c>
    </row>
    <row r="1854" spans="1:25" ht="43.2" hidden="1">
      <c r="A1854">
        <v>1852</v>
      </c>
      <c r="B1854" s="1" t="s">
        <v>1853</v>
      </c>
      <c r="C1854" s="1" t="s">
        <v>5962</v>
      </c>
      <c r="D1854" s="21" t="b" cm="1">
        <f t="array" ref="D1854">IF(OR(ISNUMBER(SEARCH({" COMEDY "," fun "," laugh ","hilarious"}," "&amp;B1854:C1854&amp;" "))),"Comedy",IF(OR(ISNUMBER(SEARCH({" sad "," thriller "," crime"," murder "," dark "," revenge "}," "&amp;B1854:C1854&amp;" "))),"thriller",IF(OR(ISNUMBER(SEARCH({" strange "," evil "," horror "," dark "," strange"}," "&amp;B1854:C1854&amp;" "))),"horror",IF(OR(ISNUMBER(SEARCH({" food "," kitchen "," yummy "," gourmet "," dining","bbq"}," "&amp;B1854:C1854&amp;" "))),"food"))))</f>
        <v>0</v>
      </c>
      <c r="E1854" s="3">
        <v>15000</v>
      </c>
      <c r="F1854" s="4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224"/>
        <v>117</v>
      </c>
      <c r="Q1854">
        <f t="shared" si="225"/>
        <v>133.93</v>
      </c>
      <c r="R1854" t="s">
        <v>8323</v>
      </c>
      <c r="S1854" t="s">
        <v>8324</v>
      </c>
      <c r="T1854" s="13">
        <f t="shared" si="226"/>
        <v>42081.77143518519</v>
      </c>
      <c r="U1854" s="13">
        <f t="shared" si="227"/>
        <v>42119</v>
      </c>
      <c r="V1854">
        <f t="shared" si="228"/>
        <v>2015</v>
      </c>
      <c r="W1854" t="str">
        <f t="shared" si="229"/>
        <v>rock</v>
      </c>
      <c r="X1854" t="str">
        <f t="shared" si="230"/>
        <v>ExceededGoal</v>
      </c>
      <c r="Y1854" s="12" t="b">
        <f t="shared" si="231"/>
        <v>0</v>
      </c>
    </row>
    <row r="1855" spans="1:25" ht="43.2" hidden="1">
      <c r="A1855">
        <v>1853</v>
      </c>
      <c r="B1855" s="1" t="s">
        <v>1854</v>
      </c>
      <c r="C1855" s="1" t="s">
        <v>5963</v>
      </c>
      <c r="D1855" s="21" t="b" cm="1">
        <f t="array" ref="D1855">IF(OR(ISNUMBER(SEARCH({" COMEDY "," fun "," laugh ","hilarious"}," "&amp;B1855:C1855&amp;" "))),"Comedy",IF(OR(ISNUMBER(SEARCH({" sad "," thriller "," crime"," murder "," dark "," revenge "}," "&amp;B1855:C1855&amp;" "))),"thriller",IF(OR(ISNUMBER(SEARCH({" strange "," evil "," horror "," dark "," strange"}," "&amp;B1855:C1855&amp;" "))),"horror",IF(OR(ISNUMBER(SEARCH({" food "," kitchen "," yummy "," gourmet "," dining","bbq"}," "&amp;B1855:C1855&amp;" "))),"food"))))</f>
        <v>0</v>
      </c>
      <c r="E1855" s="3">
        <v>800</v>
      </c>
      <c r="F1855" s="4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224"/>
        <v>102</v>
      </c>
      <c r="Q1855">
        <f t="shared" si="225"/>
        <v>58.21</v>
      </c>
      <c r="R1855" t="s">
        <v>8323</v>
      </c>
      <c r="S1855" t="s">
        <v>8324</v>
      </c>
      <c r="T1855" s="13">
        <f t="shared" si="226"/>
        <v>41177.060381944444</v>
      </c>
      <c r="U1855" s="13">
        <f t="shared" si="227"/>
        <v>41227.102048611108</v>
      </c>
      <c r="V1855">
        <f t="shared" si="228"/>
        <v>2012</v>
      </c>
      <c r="W1855" t="str">
        <f t="shared" si="229"/>
        <v>rock</v>
      </c>
      <c r="X1855" t="str">
        <f t="shared" si="230"/>
        <v>ExceededGoal</v>
      </c>
      <c r="Y1855" s="12" t="b">
        <f t="shared" si="231"/>
        <v>0</v>
      </c>
    </row>
    <row r="1856" spans="1:25" ht="43.2" hidden="1">
      <c r="A1856">
        <v>1854</v>
      </c>
      <c r="B1856" s="1" t="s">
        <v>1855</v>
      </c>
      <c r="C1856" s="1" t="s">
        <v>5964</v>
      </c>
      <c r="D1856" s="21" t="b" cm="1">
        <f t="array" ref="D1856">IF(OR(ISNUMBER(SEARCH({" COMEDY "," fun "," laugh ","hilarious"}," "&amp;B1856:C1856&amp;" "))),"Comedy",IF(OR(ISNUMBER(SEARCH({" sad "," thriller "," crime"," murder "," dark "," revenge "}," "&amp;B1856:C1856&amp;" "))),"thriller",IF(OR(ISNUMBER(SEARCH({" strange "," evil "," horror "," dark "," strange"}," "&amp;B1856:C1856&amp;" "))),"horror",IF(OR(ISNUMBER(SEARCH({" food "," kitchen "," yummy "," gourmet "," dining","bbq"}," "&amp;B1856:C1856&amp;" "))),"food"))))</f>
        <v>0</v>
      </c>
      <c r="E1856" s="3">
        <v>15000</v>
      </c>
      <c r="F1856" s="4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224"/>
        <v>102</v>
      </c>
      <c r="Q1856">
        <f t="shared" si="225"/>
        <v>88.04</v>
      </c>
      <c r="R1856" t="s">
        <v>8323</v>
      </c>
      <c r="S1856" t="s">
        <v>8324</v>
      </c>
      <c r="T1856" s="13">
        <f t="shared" si="226"/>
        <v>41388.021261574075</v>
      </c>
      <c r="U1856" s="13">
        <f t="shared" si="227"/>
        <v>41418.021261574075</v>
      </c>
      <c r="V1856">
        <f t="shared" si="228"/>
        <v>2013</v>
      </c>
      <c r="W1856" t="str">
        <f t="shared" si="229"/>
        <v>rock</v>
      </c>
      <c r="X1856" t="str">
        <f t="shared" si="230"/>
        <v>ExceededGoal</v>
      </c>
      <c r="Y1856" s="12" t="b">
        <f t="shared" si="231"/>
        <v>0</v>
      </c>
    </row>
    <row r="1857" spans="1:25" ht="43.2" hidden="1">
      <c r="A1857">
        <v>1855</v>
      </c>
      <c r="B1857" s="1" t="s">
        <v>1856</v>
      </c>
      <c r="C1857" s="1" t="s">
        <v>5965</v>
      </c>
      <c r="D1857" s="21" t="b" cm="1">
        <f t="array" ref="D1857">IF(OR(ISNUMBER(SEARCH({" COMEDY "," fun "," laugh ","hilarious"}," "&amp;B1857:C1857&amp;" "))),"Comedy",IF(OR(ISNUMBER(SEARCH({" sad "," thriller "," crime"," murder "," dark "," revenge "}," "&amp;B1857:C1857&amp;" "))),"thriller",IF(OR(ISNUMBER(SEARCH({" strange "," evil "," horror "," dark "," strange"}," "&amp;B1857:C1857&amp;" "))),"horror",IF(OR(ISNUMBER(SEARCH({" food "," kitchen "," yummy "," gourmet "," dining","bbq"}," "&amp;B1857:C1857&amp;" "))),"food"))))</f>
        <v>0</v>
      </c>
      <c r="E1857" s="3">
        <v>8750</v>
      </c>
      <c r="F1857" s="4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224"/>
        <v>154</v>
      </c>
      <c r="Q1857">
        <f t="shared" si="225"/>
        <v>70.58</v>
      </c>
      <c r="R1857" t="s">
        <v>8323</v>
      </c>
      <c r="S1857" t="s">
        <v>8324</v>
      </c>
      <c r="T1857" s="13">
        <f t="shared" si="226"/>
        <v>41600.538657407407</v>
      </c>
      <c r="U1857" s="13">
        <f t="shared" si="227"/>
        <v>41645.538657407407</v>
      </c>
      <c r="V1857">
        <f t="shared" si="228"/>
        <v>2013</v>
      </c>
      <c r="W1857" t="str">
        <f t="shared" si="229"/>
        <v>rock</v>
      </c>
      <c r="X1857" t="str">
        <f t="shared" si="230"/>
        <v>ExceededGoal</v>
      </c>
      <c r="Y1857" s="12" t="b">
        <f t="shared" si="231"/>
        <v>0</v>
      </c>
    </row>
    <row r="1858" spans="1:25" ht="57.6" hidden="1">
      <c r="A1858">
        <v>1856</v>
      </c>
      <c r="B1858" s="1" t="s">
        <v>1857</v>
      </c>
      <c r="C1858" s="1" t="s">
        <v>5966</v>
      </c>
      <c r="D1858" s="21" t="b" cm="1">
        <f t="array" ref="D1858">IF(OR(ISNUMBER(SEARCH({" COMEDY "," fun "," laugh ","hilarious"}," "&amp;B1858:C1858&amp;" "))),"Comedy",IF(OR(ISNUMBER(SEARCH({" sad "," thriller "," crime"," murder "," dark "," revenge "}," "&amp;B1858:C1858&amp;" "))),"thriller",IF(OR(ISNUMBER(SEARCH({" strange "," evil "," horror "," dark "," strange"}," "&amp;B1858:C1858&amp;" "))),"horror",IF(OR(ISNUMBER(SEARCH({" food "," kitchen "," yummy "," gourmet "," dining","bbq"}," "&amp;B1858:C1858&amp;" "))),"food"))))</f>
        <v>0</v>
      </c>
      <c r="E1858" s="3">
        <v>2000</v>
      </c>
      <c r="F1858" s="4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224"/>
        <v>101</v>
      </c>
      <c r="Q1858">
        <f t="shared" si="225"/>
        <v>53.29</v>
      </c>
      <c r="R1858" t="s">
        <v>8323</v>
      </c>
      <c r="S1858" t="s">
        <v>8324</v>
      </c>
      <c r="T1858" s="13">
        <f t="shared" si="226"/>
        <v>41817.854999999996</v>
      </c>
      <c r="U1858" s="13">
        <f t="shared" si="227"/>
        <v>41838.854999999996</v>
      </c>
      <c r="V1858">
        <f t="shared" si="228"/>
        <v>2014</v>
      </c>
      <c r="W1858" t="str">
        <f t="shared" si="229"/>
        <v>rock</v>
      </c>
      <c r="X1858" t="str">
        <f t="shared" si="230"/>
        <v>ExceededGoal</v>
      </c>
      <c r="Y1858" s="12" t="b">
        <f t="shared" si="231"/>
        <v>0</v>
      </c>
    </row>
    <row r="1859" spans="1:25" ht="43.2" hidden="1">
      <c r="A1859">
        <v>1857</v>
      </c>
      <c r="B1859" s="1" t="s">
        <v>1858</v>
      </c>
      <c r="C1859" s="1" t="s">
        <v>5967</v>
      </c>
      <c r="D1859" s="21" t="b" cm="1">
        <f t="array" ref="D1859">IF(OR(ISNUMBER(SEARCH({" COMEDY "," fun "," laugh ","hilarious"}," "&amp;B1859:C1859&amp;" "))),"Comedy",IF(OR(ISNUMBER(SEARCH({" sad "," thriller "," crime"," murder "," dark "," revenge "}," "&amp;B1859:C1859&amp;" "))),"thriller",IF(OR(ISNUMBER(SEARCH({" strange "," evil "," horror "," dark "," strange"}," "&amp;B1859:C1859&amp;" "))),"horror",IF(OR(ISNUMBER(SEARCH({" food "," kitchen "," yummy "," gourmet "," dining","bbq"}," "&amp;B1859:C1859&amp;" "))),"food"))))</f>
        <v>0</v>
      </c>
      <c r="E1859" s="3">
        <v>3000</v>
      </c>
      <c r="F1859" s="4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232">IFERROR(ROUND((F1859/E1859)*100,0),0)</f>
        <v>100</v>
      </c>
      <c r="Q1859">
        <f t="shared" ref="Q1859:Q1922" si="233">IFERROR(ROUND(F1859/M1859,2),0)</f>
        <v>136.36000000000001</v>
      </c>
      <c r="R1859" t="s">
        <v>8323</v>
      </c>
      <c r="S1859" t="s">
        <v>8324</v>
      </c>
      <c r="T1859" s="13">
        <f t="shared" ref="T1859:T1922" si="234">(((K1859/60)/60)/24)+DATE(1970,1,1)</f>
        <v>41864.76866898148</v>
      </c>
      <c r="U1859" s="13">
        <f t="shared" ref="U1859:U1922" si="235">(((J1859/60)/60)/24)+DATE(1970,1,1)</f>
        <v>41894.76866898148</v>
      </c>
      <c r="V1859">
        <f t="shared" ref="V1859:V1922" si="236">YEAR(T1859)</f>
        <v>2014</v>
      </c>
      <c r="W1859" t="str">
        <f t="shared" ref="W1859:W1922" si="237">IF(OR(S1859="musical","space"),"Musical and Spaces",S1859)</f>
        <v>rock</v>
      </c>
      <c r="X1859" t="str">
        <f t="shared" ref="X1859:X1922" si="238">IF(P1859-100&gt;0,"ExceededGoal","UnderFunded")</f>
        <v>UnderFunded</v>
      </c>
      <c r="Y1859" s="12" t="b">
        <f t="shared" ref="Y1859:Y1922" si="239">IFERROR(IF(R1859="theater",ROUND(F1859/M1859,2)),0)</f>
        <v>0</v>
      </c>
    </row>
    <row r="1860" spans="1:25" ht="57.6" hidden="1">
      <c r="A1860">
        <v>1858</v>
      </c>
      <c r="B1860" s="1" t="s">
        <v>1859</v>
      </c>
      <c r="C1860" s="1" t="s">
        <v>5968</v>
      </c>
      <c r="D1860" s="21" t="b" cm="1">
        <f t="array" ref="D1860">IF(OR(ISNUMBER(SEARCH({" COMEDY "," fun "," laugh ","hilarious"}," "&amp;B1860:C1860&amp;" "))),"Comedy",IF(OR(ISNUMBER(SEARCH({" sad "," thriller "," crime"," murder "," dark "," revenge "}," "&amp;B1860:C1860&amp;" "))),"thriller",IF(OR(ISNUMBER(SEARCH({" strange "," evil "," horror "," dark "," strange"}," "&amp;B1860:C1860&amp;" "))),"horror",IF(OR(ISNUMBER(SEARCH({" food "," kitchen "," yummy "," gourmet "," dining","bbq"}," "&amp;B1860:C1860&amp;" "))),"food"))))</f>
        <v>0</v>
      </c>
      <c r="E1860" s="3">
        <v>5555.55</v>
      </c>
      <c r="F1860" s="4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232"/>
        <v>109</v>
      </c>
      <c r="Q1860">
        <f t="shared" si="233"/>
        <v>40.549999999999997</v>
      </c>
      <c r="R1860" t="s">
        <v>8323</v>
      </c>
      <c r="S1860" t="s">
        <v>8324</v>
      </c>
      <c r="T1860" s="13">
        <f t="shared" si="234"/>
        <v>40833.200474537036</v>
      </c>
      <c r="U1860" s="13">
        <f t="shared" si="235"/>
        <v>40893.242141203707</v>
      </c>
      <c r="V1860">
        <f t="shared" si="236"/>
        <v>2011</v>
      </c>
      <c r="W1860" t="str">
        <f t="shared" si="237"/>
        <v>rock</v>
      </c>
      <c r="X1860" t="str">
        <f t="shared" si="238"/>
        <v>ExceededGoal</v>
      </c>
      <c r="Y1860" s="12" t="b">
        <f t="shared" si="239"/>
        <v>0</v>
      </c>
    </row>
    <row r="1861" spans="1:25" ht="28.8" hidden="1">
      <c r="A1861">
        <v>1859</v>
      </c>
      <c r="B1861" s="1" t="s">
        <v>1860</v>
      </c>
      <c r="C1861" s="1" t="s">
        <v>5969</v>
      </c>
      <c r="D1861" s="21" t="b" cm="1">
        <f t="array" ref="D1861">IF(OR(ISNUMBER(SEARCH({" COMEDY "," fun "," laugh ","hilarious"}," "&amp;B1861:C1861&amp;" "))),"Comedy",IF(OR(ISNUMBER(SEARCH({" sad "," thriller "," crime"," murder "," dark "," revenge "}," "&amp;B1861:C1861&amp;" "))),"thriller",IF(OR(ISNUMBER(SEARCH({" strange "," evil "," horror "," dark "," strange"}," "&amp;B1861:C1861&amp;" "))),"horror",IF(OR(ISNUMBER(SEARCH({" food "," kitchen "," yummy "," gourmet "," dining","bbq"}," "&amp;B1861:C1861&amp;" "))),"food"))))</f>
        <v>0</v>
      </c>
      <c r="E1861" s="3">
        <v>3000</v>
      </c>
      <c r="F1861" s="4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232"/>
        <v>132</v>
      </c>
      <c r="Q1861">
        <f t="shared" si="233"/>
        <v>70.63</v>
      </c>
      <c r="R1861" t="s">
        <v>8323</v>
      </c>
      <c r="S1861" t="s">
        <v>8324</v>
      </c>
      <c r="T1861" s="13">
        <f t="shared" si="234"/>
        <v>40778.770011574074</v>
      </c>
      <c r="U1861" s="13">
        <f t="shared" si="235"/>
        <v>40808.770011574074</v>
      </c>
      <c r="V1861">
        <f t="shared" si="236"/>
        <v>2011</v>
      </c>
      <c r="W1861" t="str">
        <f t="shared" si="237"/>
        <v>rock</v>
      </c>
      <c r="X1861" t="str">
        <f t="shared" si="238"/>
        <v>ExceededGoal</v>
      </c>
      <c r="Y1861" s="12" t="b">
        <f t="shared" si="239"/>
        <v>0</v>
      </c>
    </row>
    <row r="1862" spans="1:25" ht="43.2" hidden="1">
      <c r="A1862">
        <v>1860</v>
      </c>
      <c r="B1862" s="1" t="s">
        <v>1861</v>
      </c>
      <c r="C1862" s="1" t="s">
        <v>5970</v>
      </c>
      <c r="D1862" s="21" t="b" cm="1">
        <f t="array" ref="D1862">IF(OR(ISNUMBER(SEARCH({" COMEDY "," fun "," laugh ","hilarious"}," "&amp;B1862:C1862&amp;" "))),"Comedy",IF(OR(ISNUMBER(SEARCH({" sad "," thriller "," crime"," murder "," dark "," revenge "}," "&amp;B1862:C1862&amp;" "))),"thriller",IF(OR(ISNUMBER(SEARCH({" strange "," evil "," horror "," dark "," strange"}," "&amp;B1862:C1862&amp;" "))),"horror",IF(OR(ISNUMBER(SEARCH({" food "," kitchen "," yummy "," gourmet "," dining","bbq"}," "&amp;B1862:C1862&amp;" "))),"food"))))</f>
        <v>0</v>
      </c>
      <c r="E1862" s="3">
        <v>750</v>
      </c>
      <c r="F1862" s="4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232"/>
        <v>133</v>
      </c>
      <c r="Q1862">
        <f t="shared" si="233"/>
        <v>52.68</v>
      </c>
      <c r="R1862" t="s">
        <v>8323</v>
      </c>
      <c r="S1862" t="s">
        <v>8324</v>
      </c>
      <c r="T1862" s="13">
        <f t="shared" si="234"/>
        <v>41655.709305555552</v>
      </c>
      <c r="U1862" s="13">
        <f t="shared" si="235"/>
        <v>41676.709305555552</v>
      </c>
      <c r="V1862">
        <f t="shared" si="236"/>
        <v>2014</v>
      </c>
      <c r="W1862" t="str">
        <f t="shared" si="237"/>
        <v>rock</v>
      </c>
      <c r="X1862" t="str">
        <f t="shared" si="238"/>
        <v>ExceededGoal</v>
      </c>
      <c r="Y1862" s="12" t="b">
        <f t="shared" si="239"/>
        <v>0</v>
      </c>
    </row>
    <row r="1863" spans="1:25" ht="43.2" hidden="1">
      <c r="A1863">
        <v>1861</v>
      </c>
      <c r="B1863" s="1" t="s">
        <v>1862</v>
      </c>
      <c r="C1863" s="1" t="s">
        <v>5971</v>
      </c>
      <c r="D1863" s="21" t="b" cm="1">
        <f t="array" ref="D1863">IF(OR(ISNUMBER(SEARCH({" COMEDY "," fun "," laugh ","hilarious"}," "&amp;B1863:C1863&amp;" "))),"Comedy",IF(OR(ISNUMBER(SEARCH({" sad "," thriller "," crime"," murder "," dark "," revenge "}," "&amp;B1863:C1863&amp;" "))),"thriller",IF(OR(ISNUMBER(SEARCH({" strange "," evil "," horror "," dark "," strange"}," "&amp;B1863:C1863&amp;" "))),"horror",IF(OR(ISNUMBER(SEARCH({" food "," kitchen "," yummy "," gourmet "," dining","bbq"}," "&amp;B1863:C1863&amp;" "))),"food"))))</f>
        <v>0</v>
      </c>
      <c r="E1863" s="3">
        <v>250000</v>
      </c>
      <c r="F1863" s="4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232"/>
        <v>0</v>
      </c>
      <c r="Q1863">
        <f t="shared" si="233"/>
        <v>0</v>
      </c>
      <c r="R1863" t="s">
        <v>8331</v>
      </c>
      <c r="S1863" t="s">
        <v>8333</v>
      </c>
      <c r="T1863" s="13">
        <f t="shared" si="234"/>
        <v>42000.300243055557</v>
      </c>
      <c r="U1863" s="13">
        <f t="shared" si="235"/>
        <v>42030.300243055557</v>
      </c>
      <c r="V1863">
        <f t="shared" si="236"/>
        <v>2014</v>
      </c>
      <c r="W1863" t="str">
        <f t="shared" si="237"/>
        <v>mobile games</v>
      </c>
      <c r="X1863" t="str">
        <f t="shared" si="238"/>
        <v>UnderFunded</v>
      </c>
      <c r="Y1863" s="12" t="b">
        <f t="shared" si="239"/>
        <v>0</v>
      </c>
    </row>
    <row r="1864" spans="1:25" ht="43.2" hidden="1">
      <c r="A1864">
        <v>1862</v>
      </c>
      <c r="B1864" s="1" t="s">
        <v>1863</v>
      </c>
      <c r="C1864" s="1" t="s">
        <v>5972</v>
      </c>
      <c r="D1864" s="21" t="str" cm="1">
        <f t="array" ref="D1864">IF(OR(ISNUMBER(SEARCH({" COMEDY "," fun "," laugh ","hilarious"}," "&amp;B1864:C1864&amp;" "))),"Comedy",IF(OR(ISNUMBER(SEARCH({" sad "," thriller "," crime"," murder "," dark "," revenge "}," "&amp;B1864:C1864&amp;" "))),"thriller",IF(OR(ISNUMBER(SEARCH({" strange "," evil "," horror "," dark "," strange"}," "&amp;B1864:C1864&amp;" "))),"horror",IF(OR(ISNUMBER(SEARCH({" food "," kitchen "," yummy "," gourmet "," dining","bbq"}," "&amp;B1864:C1864&amp;" "))),"food"))))</f>
        <v>Comedy</v>
      </c>
      <c r="E1864" s="3">
        <v>18000</v>
      </c>
      <c r="F1864" s="4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232"/>
        <v>8</v>
      </c>
      <c r="Q1864">
        <f t="shared" si="233"/>
        <v>90.94</v>
      </c>
      <c r="R1864" t="s">
        <v>8331</v>
      </c>
      <c r="S1864" t="s">
        <v>8333</v>
      </c>
      <c r="T1864" s="13">
        <f t="shared" si="234"/>
        <v>42755.492754629624</v>
      </c>
      <c r="U1864" s="13">
        <f t="shared" si="235"/>
        <v>42802.3125</v>
      </c>
      <c r="V1864">
        <f t="shared" si="236"/>
        <v>2017</v>
      </c>
      <c r="W1864" t="str">
        <f t="shared" si="237"/>
        <v>mobile games</v>
      </c>
      <c r="X1864" t="str">
        <f t="shared" si="238"/>
        <v>UnderFunded</v>
      </c>
      <c r="Y1864" s="12" t="b">
        <f t="shared" si="239"/>
        <v>0</v>
      </c>
    </row>
    <row r="1865" spans="1:25" ht="43.2" hidden="1">
      <c r="A1865">
        <v>1863</v>
      </c>
      <c r="B1865" s="1" t="s">
        <v>1864</v>
      </c>
      <c r="C1865" s="1" t="s">
        <v>5973</v>
      </c>
      <c r="D1865" s="21" t="b" cm="1">
        <f t="array" ref="D1865">IF(OR(ISNUMBER(SEARCH({" COMEDY "," fun "," laugh ","hilarious"}," "&amp;B1865:C1865&amp;" "))),"Comedy",IF(OR(ISNUMBER(SEARCH({" sad "," thriller "," crime"," murder "," dark "," revenge "}," "&amp;B1865:C1865&amp;" "))),"thriller",IF(OR(ISNUMBER(SEARCH({" strange "," evil "," horror "," dark "," strange"}," "&amp;B1865:C1865&amp;" "))),"horror",IF(OR(ISNUMBER(SEARCH({" food "," kitchen "," yummy "," gourmet "," dining","bbq"}," "&amp;B1865:C1865&amp;" "))),"food"))))</f>
        <v>0</v>
      </c>
      <c r="E1865" s="3">
        <v>2500</v>
      </c>
      <c r="F1865" s="4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232"/>
        <v>0</v>
      </c>
      <c r="Q1865">
        <f t="shared" si="233"/>
        <v>5</v>
      </c>
      <c r="R1865" t="s">
        <v>8331</v>
      </c>
      <c r="S1865" t="s">
        <v>8333</v>
      </c>
      <c r="T1865" s="13">
        <f t="shared" si="234"/>
        <v>41772.797280092593</v>
      </c>
      <c r="U1865" s="13">
        <f t="shared" si="235"/>
        <v>41802.797280092593</v>
      </c>
      <c r="V1865">
        <f t="shared" si="236"/>
        <v>2014</v>
      </c>
      <c r="W1865" t="str">
        <f t="shared" si="237"/>
        <v>mobile games</v>
      </c>
      <c r="X1865" t="str">
        <f t="shared" si="238"/>
        <v>UnderFunded</v>
      </c>
      <c r="Y1865" s="12" t="b">
        <f t="shared" si="239"/>
        <v>0</v>
      </c>
    </row>
    <row r="1866" spans="1:25" ht="43.2" hidden="1">
      <c r="A1866">
        <v>1864</v>
      </c>
      <c r="B1866" s="1" t="s">
        <v>1865</v>
      </c>
      <c r="C1866" s="1" t="s">
        <v>5974</v>
      </c>
      <c r="D1866" s="21" t="b" cm="1">
        <f t="array" ref="D1866">IF(OR(ISNUMBER(SEARCH({" COMEDY "," fun "," laugh ","hilarious"}," "&amp;B1866:C1866&amp;" "))),"Comedy",IF(OR(ISNUMBER(SEARCH({" sad "," thriller "," crime"," murder "," dark "," revenge "}," "&amp;B1866:C1866&amp;" "))),"thriller",IF(OR(ISNUMBER(SEARCH({" strange "," evil "," horror "," dark "," strange"}," "&amp;B1866:C1866&amp;" "))),"horror",IF(OR(ISNUMBER(SEARCH({" food "," kitchen "," yummy "," gourmet "," dining","bbq"}," "&amp;B1866:C1866&amp;" "))),"food"))))</f>
        <v>0</v>
      </c>
      <c r="E1866" s="3">
        <v>6500</v>
      </c>
      <c r="F1866" s="4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232"/>
        <v>43</v>
      </c>
      <c r="Q1866">
        <f t="shared" si="233"/>
        <v>58.08</v>
      </c>
      <c r="R1866" t="s">
        <v>8331</v>
      </c>
      <c r="S1866" t="s">
        <v>8333</v>
      </c>
      <c r="T1866" s="13">
        <f t="shared" si="234"/>
        <v>41733.716435185182</v>
      </c>
      <c r="U1866" s="13">
        <f t="shared" si="235"/>
        <v>41763.716435185182</v>
      </c>
      <c r="V1866">
        <f t="shared" si="236"/>
        <v>2014</v>
      </c>
      <c r="W1866" t="str">
        <f t="shared" si="237"/>
        <v>mobile games</v>
      </c>
      <c r="X1866" t="str">
        <f t="shared" si="238"/>
        <v>UnderFunded</v>
      </c>
      <c r="Y1866" s="12" t="b">
        <f t="shared" si="239"/>
        <v>0</v>
      </c>
    </row>
    <row r="1867" spans="1:25" ht="57.6" hidden="1">
      <c r="A1867">
        <v>1865</v>
      </c>
      <c r="B1867" s="1" t="s">
        <v>1866</v>
      </c>
      <c r="C1867" s="1" t="s">
        <v>5975</v>
      </c>
      <c r="D1867" s="21" t="b" cm="1">
        <f t="array" ref="D1867">IF(OR(ISNUMBER(SEARCH({" COMEDY "," fun "," laugh ","hilarious"}," "&amp;B1867:C1867&amp;" "))),"Comedy",IF(OR(ISNUMBER(SEARCH({" sad "," thriller "," crime"," murder "," dark "," revenge "}," "&amp;B1867:C1867&amp;" "))),"thriller",IF(OR(ISNUMBER(SEARCH({" strange "," evil "," horror "," dark "," strange"}," "&amp;B1867:C1867&amp;" "))),"horror",IF(OR(ISNUMBER(SEARCH({" food "," kitchen "," yummy "," gourmet "," dining","bbq"}," "&amp;B1867:C1867&amp;" "))),"food"))))</f>
        <v>0</v>
      </c>
      <c r="E1867" s="3">
        <v>110000</v>
      </c>
      <c r="F1867" s="4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232"/>
        <v>0</v>
      </c>
      <c r="Q1867">
        <f t="shared" si="233"/>
        <v>2</v>
      </c>
      <c r="R1867" t="s">
        <v>8331</v>
      </c>
      <c r="S1867" t="s">
        <v>8333</v>
      </c>
      <c r="T1867" s="13">
        <f t="shared" si="234"/>
        <v>42645.367442129631</v>
      </c>
      <c r="U1867" s="13">
        <f t="shared" si="235"/>
        <v>42680.409108796302</v>
      </c>
      <c r="V1867">
        <f t="shared" si="236"/>
        <v>2016</v>
      </c>
      <c r="W1867" t="str">
        <f t="shared" si="237"/>
        <v>mobile games</v>
      </c>
      <c r="X1867" t="str">
        <f t="shared" si="238"/>
        <v>UnderFunded</v>
      </c>
      <c r="Y1867" s="12" t="b">
        <f t="shared" si="239"/>
        <v>0</v>
      </c>
    </row>
    <row r="1868" spans="1:25" ht="43.2" hidden="1">
      <c r="A1868">
        <v>1866</v>
      </c>
      <c r="B1868" s="1" t="s">
        <v>1867</v>
      </c>
      <c r="C1868" s="1" t="s">
        <v>5976</v>
      </c>
      <c r="D1868" s="21" t="b" cm="1">
        <f t="array" ref="D1868">IF(OR(ISNUMBER(SEARCH({" COMEDY "," fun "," laugh ","hilarious"}," "&amp;B1868:C1868&amp;" "))),"Comedy",IF(OR(ISNUMBER(SEARCH({" sad "," thriller "," crime"," murder "," dark "," revenge "}," "&amp;B1868:C1868&amp;" "))),"thriller",IF(OR(ISNUMBER(SEARCH({" strange "," evil "," horror "," dark "," strange"}," "&amp;B1868:C1868&amp;" "))),"horror",IF(OR(ISNUMBER(SEARCH({" food "," kitchen "," yummy "," gourmet "," dining","bbq"}," "&amp;B1868:C1868&amp;" "))),"food"))))</f>
        <v>0</v>
      </c>
      <c r="E1868" s="3">
        <v>25000</v>
      </c>
      <c r="F1868" s="4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232"/>
        <v>1</v>
      </c>
      <c r="Q1868">
        <f t="shared" si="233"/>
        <v>62.5</v>
      </c>
      <c r="R1868" t="s">
        <v>8331</v>
      </c>
      <c r="S1868" t="s">
        <v>8333</v>
      </c>
      <c r="T1868" s="13">
        <f t="shared" si="234"/>
        <v>42742.246493055558</v>
      </c>
      <c r="U1868" s="13">
        <f t="shared" si="235"/>
        <v>42795.166666666672</v>
      </c>
      <c r="V1868">
        <f t="shared" si="236"/>
        <v>2017</v>
      </c>
      <c r="W1868" t="str">
        <f t="shared" si="237"/>
        <v>mobile games</v>
      </c>
      <c r="X1868" t="str">
        <f t="shared" si="238"/>
        <v>UnderFunded</v>
      </c>
      <c r="Y1868" s="12" t="b">
        <f t="shared" si="239"/>
        <v>0</v>
      </c>
    </row>
    <row r="1869" spans="1:25" ht="43.2" hidden="1">
      <c r="A1869">
        <v>1867</v>
      </c>
      <c r="B1869" s="1" t="s">
        <v>1868</v>
      </c>
      <c r="C1869" s="1" t="s">
        <v>5977</v>
      </c>
      <c r="D1869" s="21" t="b" cm="1">
        <f t="array" ref="D1869">IF(OR(ISNUMBER(SEARCH({" COMEDY "," fun "," laugh ","hilarious"}," "&amp;B1869:C1869&amp;" "))),"Comedy",IF(OR(ISNUMBER(SEARCH({" sad "," thriller "," crime"," murder "," dark "," revenge "}," "&amp;B1869:C1869&amp;" "))),"thriller",IF(OR(ISNUMBER(SEARCH({" strange "," evil "," horror "," dark "," strange"}," "&amp;B1869:C1869&amp;" "))),"horror",IF(OR(ISNUMBER(SEARCH({" food "," kitchen "," yummy "," gourmet "," dining","bbq"}," "&amp;B1869:C1869&amp;" "))),"food"))))</f>
        <v>0</v>
      </c>
      <c r="E1869" s="3">
        <v>20000</v>
      </c>
      <c r="F1869" s="4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232"/>
        <v>0</v>
      </c>
      <c r="Q1869">
        <f t="shared" si="233"/>
        <v>10</v>
      </c>
      <c r="R1869" t="s">
        <v>8331</v>
      </c>
      <c r="S1869" t="s">
        <v>8333</v>
      </c>
      <c r="T1869" s="13">
        <f t="shared" si="234"/>
        <v>42649.924907407403</v>
      </c>
      <c r="U1869" s="13">
        <f t="shared" si="235"/>
        <v>42679.924907407403</v>
      </c>
      <c r="V1869">
        <f t="shared" si="236"/>
        <v>2016</v>
      </c>
      <c r="W1869" t="str">
        <f t="shared" si="237"/>
        <v>mobile games</v>
      </c>
      <c r="X1869" t="str">
        <f t="shared" si="238"/>
        <v>UnderFunded</v>
      </c>
      <c r="Y1869" s="12" t="b">
        <f t="shared" si="239"/>
        <v>0</v>
      </c>
    </row>
    <row r="1870" spans="1:25" ht="43.2" hidden="1">
      <c r="A1870">
        <v>1868</v>
      </c>
      <c r="B1870" s="1" t="s">
        <v>1869</v>
      </c>
      <c r="C1870" s="1" t="s">
        <v>5978</v>
      </c>
      <c r="D1870" s="21" t="b" cm="1">
        <f t="array" ref="D1870">IF(OR(ISNUMBER(SEARCH({" COMEDY "," fun "," laugh ","hilarious"}," "&amp;B1870:C1870&amp;" "))),"Comedy",IF(OR(ISNUMBER(SEARCH({" sad "," thriller "," crime"," murder "," dark "," revenge "}," "&amp;B1870:C1870&amp;" "))),"thriller",IF(OR(ISNUMBER(SEARCH({" strange "," evil "," horror "," dark "," strange"}," "&amp;B1870:C1870&amp;" "))),"horror",IF(OR(ISNUMBER(SEARCH({" food "," kitchen "," yummy "," gourmet "," dining","bbq"}," "&amp;B1870:C1870&amp;" "))),"food"))))</f>
        <v>0</v>
      </c>
      <c r="E1870" s="3">
        <v>25000</v>
      </c>
      <c r="F1870" s="4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232"/>
        <v>5</v>
      </c>
      <c r="Q1870">
        <f t="shared" si="233"/>
        <v>71.59</v>
      </c>
      <c r="R1870" t="s">
        <v>8331</v>
      </c>
      <c r="S1870" t="s">
        <v>8333</v>
      </c>
      <c r="T1870" s="13">
        <f t="shared" si="234"/>
        <v>42328.779224537036</v>
      </c>
      <c r="U1870" s="13">
        <f t="shared" si="235"/>
        <v>42353.332638888889</v>
      </c>
      <c r="V1870">
        <f t="shared" si="236"/>
        <v>2015</v>
      </c>
      <c r="W1870" t="str">
        <f t="shared" si="237"/>
        <v>mobile games</v>
      </c>
      <c r="X1870" t="str">
        <f t="shared" si="238"/>
        <v>UnderFunded</v>
      </c>
      <c r="Y1870" s="12" t="b">
        <f t="shared" si="239"/>
        <v>0</v>
      </c>
    </row>
    <row r="1871" spans="1:25" ht="43.2" hidden="1">
      <c r="A1871">
        <v>1869</v>
      </c>
      <c r="B1871" s="1" t="s">
        <v>1870</v>
      </c>
      <c r="C1871" s="1" t="s">
        <v>5979</v>
      </c>
      <c r="D1871" s="21" t="b" cm="1">
        <f t="array" ref="D1871">IF(OR(ISNUMBER(SEARCH({" COMEDY "," fun "," laugh ","hilarious"}," "&amp;B1871:C1871&amp;" "))),"Comedy",IF(OR(ISNUMBER(SEARCH({" sad "," thriller "," crime"," murder "," dark "," revenge "}," "&amp;B1871:C1871&amp;" "))),"thriller",IF(OR(ISNUMBER(SEARCH({" strange "," evil "," horror "," dark "," strange"}," "&amp;B1871:C1871&amp;" "))),"horror",IF(OR(ISNUMBER(SEARCH({" food "," kitchen "," yummy "," gourmet "," dining","bbq"}," "&amp;B1871:C1871&amp;" "))),"food"))))</f>
        <v>0</v>
      </c>
      <c r="E1871" s="3">
        <v>10000</v>
      </c>
      <c r="F1871" s="4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232"/>
        <v>0</v>
      </c>
      <c r="Q1871">
        <f t="shared" si="233"/>
        <v>0</v>
      </c>
      <c r="R1871" t="s">
        <v>8331</v>
      </c>
      <c r="S1871" t="s">
        <v>8333</v>
      </c>
      <c r="T1871" s="13">
        <f t="shared" si="234"/>
        <v>42709.002881944441</v>
      </c>
      <c r="U1871" s="13">
        <f t="shared" si="235"/>
        <v>42739.002881944441</v>
      </c>
      <c r="V1871">
        <f t="shared" si="236"/>
        <v>2016</v>
      </c>
      <c r="W1871" t="str">
        <f t="shared" si="237"/>
        <v>mobile games</v>
      </c>
      <c r="X1871" t="str">
        <f t="shared" si="238"/>
        <v>UnderFunded</v>
      </c>
      <c r="Y1871" s="12" t="b">
        <f t="shared" si="239"/>
        <v>0</v>
      </c>
    </row>
    <row r="1872" spans="1:25" ht="43.2" hidden="1">
      <c r="A1872">
        <v>1870</v>
      </c>
      <c r="B1872" s="1" t="s">
        <v>1871</v>
      </c>
      <c r="C1872" s="1" t="s">
        <v>5980</v>
      </c>
      <c r="D1872" s="21" t="b" cm="1">
        <f t="array" ref="D1872">IF(OR(ISNUMBER(SEARCH({" COMEDY "," fun "," laugh ","hilarious"}," "&amp;B1872:C1872&amp;" "))),"Comedy",IF(OR(ISNUMBER(SEARCH({" sad "," thriller "," crime"," murder "," dark "," revenge "}," "&amp;B1872:C1872&amp;" "))),"thriller",IF(OR(ISNUMBER(SEARCH({" strange "," evil "," horror "," dark "," strange"}," "&amp;B1872:C1872&amp;" "))),"horror",IF(OR(ISNUMBER(SEARCH({" food "," kitchen "," yummy "," gourmet "," dining","bbq"}," "&amp;B1872:C1872&amp;" "))),"food"))))</f>
        <v>0</v>
      </c>
      <c r="E1872" s="3">
        <v>3500</v>
      </c>
      <c r="F1872" s="4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232"/>
        <v>10</v>
      </c>
      <c r="Q1872">
        <f t="shared" si="233"/>
        <v>32.82</v>
      </c>
      <c r="R1872" t="s">
        <v>8331</v>
      </c>
      <c r="S1872" t="s">
        <v>8333</v>
      </c>
      <c r="T1872" s="13">
        <f t="shared" si="234"/>
        <v>42371.355729166666</v>
      </c>
      <c r="U1872" s="13">
        <f t="shared" si="235"/>
        <v>42400.178472222222</v>
      </c>
      <c r="V1872">
        <f t="shared" si="236"/>
        <v>2016</v>
      </c>
      <c r="W1872" t="str">
        <f t="shared" si="237"/>
        <v>mobile games</v>
      </c>
      <c r="X1872" t="str">
        <f t="shared" si="238"/>
        <v>UnderFunded</v>
      </c>
      <c r="Y1872" s="12" t="b">
        <f t="shared" si="239"/>
        <v>0</v>
      </c>
    </row>
    <row r="1873" spans="1:25" ht="43.2" hidden="1">
      <c r="A1873">
        <v>1871</v>
      </c>
      <c r="B1873" s="1" t="s">
        <v>1872</v>
      </c>
      <c r="C1873" s="1" t="s">
        <v>5981</v>
      </c>
      <c r="D1873" s="21" t="b" cm="1">
        <f t="array" ref="D1873">IF(OR(ISNUMBER(SEARCH({" COMEDY "," fun "," laugh ","hilarious"}," "&amp;B1873:C1873&amp;" "))),"Comedy",IF(OR(ISNUMBER(SEARCH({" sad "," thriller "," crime"," murder "," dark "," revenge "}," "&amp;B1873:C1873&amp;" "))),"thriller",IF(OR(ISNUMBER(SEARCH({" strange "," evil "," horror "," dark "," strange"}," "&amp;B1873:C1873&amp;" "))),"horror",IF(OR(ISNUMBER(SEARCH({" food "," kitchen "," yummy "," gourmet "," dining","bbq"}," "&amp;B1873:C1873&amp;" "))),"food"))))</f>
        <v>0</v>
      </c>
      <c r="E1873" s="3">
        <v>6500</v>
      </c>
      <c r="F1873" s="4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232"/>
        <v>72</v>
      </c>
      <c r="Q1873">
        <f t="shared" si="233"/>
        <v>49.12</v>
      </c>
      <c r="R1873" t="s">
        <v>8331</v>
      </c>
      <c r="S1873" t="s">
        <v>8333</v>
      </c>
      <c r="T1873" s="13">
        <f t="shared" si="234"/>
        <v>41923.783576388887</v>
      </c>
      <c r="U1873" s="13">
        <f t="shared" si="235"/>
        <v>41963.825243055559</v>
      </c>
      <c r="V1873">
        <f t="shared" si="236"/>
        <v>2014</v>
      </c>
      <c r="W1873" t="str">
        <f t="shared" si="237"/>
        <v>mobile games</v>
      </c>
      <c r="X1873" t="str">
        <f t="shared" si="238"/>
        <v>UnderFunded</v>
      </c>
      <c r="Y1873" s="12" t="b">
        <f t="shared" si="239"/>
        <v>0</v>
      </c>
    </row>
    <row r="1874" spans="1:25" ht="43.2" hidden="1">
      <c r="A1874">
        <v>1872</v>
      </c>
      <c r="B1874" s="1" t="s">
        <v>1873</v>
      </c>
      <c r="C1874" s="1" t="s">
        <v>5982</v>
      </c>
      <c r="D1874" s="21" t="b" cm="1">
        <f t="array" ref="D1874">IF(OR(ISNUMBER(SEARCH({" COMEDY "," fun "," laugh ","hilarious"}," "&amp;B1874:C1874&amp;" "))),"Comedy",IF(OR(ISNUMBER(SEARCH({" sad "," thriller "," crime"," murder "," dark "," revenge "}," "&amp;B1874:C1874&amp;" "))),"thriller",IF(OR(ISNUMBER(SEARCH({" strange "," evil "," horror "," dark "," strange"}," "&amp;B1874:C1874&amp;" "))),"horror",IF(OR(ISNUMBER(SEARCH({" food "," kitchen "," yummy "," gourmet "," dining","bbq"}," "&amp;B1874:C1874&amp;" "))),"food"))))</f>
        <v>0</v>
      </c>
      <c r="E1874" s="3">
        <v>20000</v>
      </c>
      <c r="F1874" s="4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232"/>
        <v>1</v>
      </c>
      <c r="Q1874">
        <f t="shared" si="233"/>
        <v>16.309999999999999</v>
      </c>
      <c r="R1874" t="s">
        <v>8331</v>
      </c>
      <c r="S1874" t="s">
        <v>8333</v>
      </c>
      <c r="T1874" s="13">
        <f t="shared" si="234"/>
        <v>42155.129652777774</v>
      </c>
      <c r="U1874" s="13">
        <f t="shared" si="235"/>
        <v>42185.129652777774</v>
      </c>
      <c r="V1874">
        <f t="shared" si="236"/>
        <v>2015</v>
      </c>
      <c r="W1874" t="str">
        <f t="shared" si="237"/>
        <v>mobile games</v>
      </c>
      <c r="X1874" t="str">
        <f t="shared" si="238"/>
        <v>UnderFunded</v>
      </c>
      <c r="Y1874" s="12" t="b">
        <f t="shared" si="239"/>
        <v>0</v>
      </c>
    </row>
    <row r="1875" spans="1:25" ht="43.2" hidden="1">
      <c r="A1875">
        <v>1873</v>
      </c>
      <c r="B1875" s="1" t="s">
        <v>1874</v>
      </c>
      <c r="C1875" s="1" t="s">
        <v>5983</v>
      </c>
      <c r="D1875" s="21" t="b" cm="1">
        <f t="array" ref="D1875">IF(OR(ISNUMBER(SEARCH({" COMEDY "," fun "," laugh ","hilarious"}," "&amp;B1875:C1875&amp;" "))),"Comedy",IF(OR(ISNUMBER(SEARCH({" sad "," thriller "," crime"," murder "," dark "," revenge "}," "&amp;B1875:C1875&amp;" "))),"thriller",IF(OR(ISNUMBER(SEARCH({" strange "," evil "," horror "," dark "," strange"}," "&amp;B1875:C1875&amp;" "))),"horror",IF(OR(ISNUMBER(SEARCH({" food "," kitchen "," yummy "," gourmet "," dining","bbq"}," "&amp;B1875:C1875&amp;" "))),"food"))))</f>
        <v>0</v>
      </c>
      <c r="E1875" s="3">
        <v>8000</v>
      </c>
      <c r="F1875" s="4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232"/>
        <v>0</v>
      </c>
      <c r="Q1875">
        <f t="shared" si="233"/>
        <v>18</v>
      </c>
      <c r="R1875" t="s">
        <v>8331</v>
      </c>
      <c r="S1875" t="s">
        <v>8333</v>
      </c>
      <c r="T1875" s="13">
        <f t="shared" si="234"/>
        <v>42164.615856481483</v>
      </c>
      <c r="U1875" s="13">
        <f t="shared" si="235"/>
        <v>42193.697916666672</v>
      </c>
      <c r="V1875">
        <f t="shared" si="236"/>
        <v>2015</v>
      </c>
      <c r="W1875" t="str">
        <f t="shared" si="237"/>
        <v>mobile games</v>
      </c>
      <c r="X1875" t="str">
        <f t="shared" si="238"/>
        <v>UnderFunded</v>
      </c>
      <c r="Y1875" s="12" t="b">
        <f t="shared" si="239"/>
        <v>0</v>
      </c>
    </row>
    <row r="1876" spans="1:25" ht="57.6" hidden="1">
      <c r="A1876">
        <v>1874</v>
      </c>
      <c r="B1876" s="1" t="s">
        <v>1875</v>
      </c>
      <c r="C1876" s="1" t="s">
        <v>5984</v>
      </c>
      <c r="D1876" s="21" t="b" cm="1">
        <f t="array" ref="D1876">IF(OR(ISNUMBER(SEARCH({" COMEDY "," fun "," laugh ","hilarious"}," "&amp;B1876:C1876&amp;" "))),"Comedy",IF(OR(ISNUMBER(SEARCH({" sad "," thriller "," crime"," murder "," dark "," revenge "}," "&amp;B1876:C1876&amp;" "))),"thriller",IF(OR(ISNUMBER(SEARCH({" strange "," evil "," horror "," dark "," strange"}," "&amp;B1876:C1876&amp;" "))),"horror",IF(OR(ISNUMBER(SEARCH({" food "," kitchen "," yummy "," gourmet "," dining","bbq"}," "&amp;B1876:C1876&amp;" "))),"food"))))</f>
        <v>0</v>
      </c>
      <c r="E1876" s="3">
        <v>160000</v>
      </c>
      <c r="F1876" s="4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232"/>
        <v>0</v>
      </c>
      <c r="Q1876">
        <f t="shared" si="233"/>
        <v>13</v>
      </c>
      <c r="R1876" t="s">
        <v>8331</v>
      </c>
      <c r="S1876" t="s">
        <v>8333</v>
      </c>
      <c r="T1876" s="13">
        <f t="shared" si="234"/>
        <v>42529.969131944439</v>
      </c>
      <c r="U1876" s="13">
        <f t="shared" si="235"/>
        <v>42549.969131944439</v>
      </c>
      <c r="V1876">
        <f t="shared" si="236"/>
        <v>2016</v>
      </c>
      <c r="W1876" t="str">
        <f t="shared" si="237"/>
        <v>mobile games</v>
      </c>
      <c r="X1876" t="str">
        <f t="shared" si="238"/>
        <v>UnderFunded</v>
      </c>
      <c r="Y1876" s="12" t="b">
        <f t="shared" si="239"/>
        <v>0</v>
      </c>
    </row>
    <row r="1877" spans="1:25" ht="43.2" hidden="1">
      <c r="A1877">
        <v>1875</v>
      </c>
      <c r="B1877" s="1" t="s">
        <v>1876</v>
      </c>
      <c r="C1877" s="1" t="s">
        <v>5985</v>
      </c>
      <c r="D1877" s="21" t="b" cm="1">
        <f t="array" ref="D1877">IF(OR(ISNUMBER(SEARCH({" COMEDY "," fun "," laugh ","hilarious"}," "&amp;B1877:C1877&amp;" "))),"Comedy",IF(OR(ISNUMBER(SEARCH({" sad "," thriller "," crime"," murder "," dark "," revenge "}," "&amp;B1877:C1877&amp;" "))),"thriller",IF(OR(ISNUMBER(SEARCH({" strange "," evil "," horror "," dark "," strange"}," "&amp;B1877:C1877&amp;" "))),"horror",IF(OR(ISNUMBER(SEARCH({" food "," kitchen "," yummy "," gourmet "," dining","bbq"}," "&amp;B1877:C1877&amp;" "))),"food"))))</f>
        <v>0</v>
      </c>
      <c r="E1877" s="3">
        <v>10000</v>
      </c>
      <c r="F1877" s="4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232"/>
        <v>1</v>
      </c>
      <c r="Q1877">
        <f t="shared" si="233"/>
        <v>17</v>
      </c>
      <c r="R1877" t="s">
        <v>8331</v>
      </c>
      <c r="S1877" t="s">
        <v>8333</v>
      </c>
      <c r="T1877" s="13">
        <f t="shared" si="234"/>
        <v>42528.899398148147</v>
      </c>
      <c r="U1877" s="13">
        <f t="shared" si="235"/>
        <v>42588.899398148147</v>
      </c>
      <c r="V1877">
        <f t="shared" si="236"/>
        <v>2016</v>
      </c>
      <c r="W1877" t="str">
        <f t="shared" si="237"/>
        <v>mobile games</v>
      </c>
      <c r="X1877" t="str">
        <f t="shared" si="238"/>
        <v>UnderFunded</v>
      </c>
      <c r="Y1877" s="12" t="b">
        <f t="shared" si="239"/>
        <v>0</v>
      </c>
    </row>
    <row r="1878" spans="1:25" ht="43.2" hidden="1">
      <c r="A1878">
        <v>1876</v>
      </c>
      <c r="B1878" s="1" t="s">
        <v>1877</v>
      </c>
      <c r="C1878" s="1" t="s">
        <v>5986</v>
      </c>
      <c r="D1878" s="21" t="b" cm="1">
        <f t="array" ref="D1878">IF(OR(ISNUMBER(SEARCH({" COMEDY "," fun "," laugh ","hilarious"}," "&amp;B1878:C1878&amp;" "))),"Comedy",IF(OR(ISNUMBER(SEARCH({" sad "," thriller "," crime"," murder "," dark "," revenge "}," "&amp;B1878:C1878&amp;" "))),"thriller",IF(OR(ISNUMBER(SEARCH({" strange "," evil "," horror "," dark "," strange"}," "&amp;B1878:C1878&amp;" "))),"horror",IF(OR(ISNUMBER(SEARCH({" food "," kitchen "," yummy "," gourmet "," dining","bbq"}," "&amp;B1878:C1878&amp;" "))),"food"))))</f>
        <v>0</v>
      </c>
      <c r="E1878" s="3">
        <v>280</v>
      </c>
      <c r="F1878" s="4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232"/>
        <v>0</v>
      </c>
      <c r="Q1878">
        <f t="shared" si="233"/>
        <v>0</v>
      </c>
      <c r="R1878" t="s">
        <v>8331</v>
      </c>
      <c r="S1878" t="s">
        <v>8333</v>
      </c>
      <c r="T1878" s="13">
        <f t="shared" si="234"/>
        <v>41776.284780092588</v>
      </c>
      <c r="U1878" s="13">
        <f t="shared" si="235"/>
        <v>41806.284780092588</v>
      </c>
      <c r="V1878">
        <f t="shared" si="236"/>
        <v>2014</v>
      </c>
      <c r="W1878" t="str">
        <f t="shared" si="237"/>
        <v>mobile games</v>
      </c>
      <c r="X1878" t="str">
        <f t="shared" si="238"/>
        <v>UnderFunded</v>
      </c>
      <c r="Y1878" s="12" t="b">
        <f t="shared" si="239"/>
        <v>0</v>
      </c>
    </row>
    <row r="1879" spans="1:25" ht="43.2" hidden="1">
      <c r="A1879">
        <v>1877</v>
      </c>
      <c r="B1879" s="1" t="s">
        <v>1878</v>
      </c>
      <c r="C1879" s="1" t="s">
        <v>5987</v>
      </c>
      <c r="D1879" s="21" t="b" cm="1">
        <f t="array" ref="D1879">IF(OR(ISNUMBER(SEARCH({" COMEDY "," fun "," laugh ","hilarious"}," "&amp;B1879:C1879&amp;" "))),"Comedy",IF(OR(ISNUMBER(SEARCH({" sad "," thriller "," crime"," murder "," dark "," revenge "}," "&amp;B1879:C1879&amp;" "))),"thriller",IF(OR(ISNUMBER(SEARCH({" strange "," evil "," horror "," dark "," strange"}," "&amp;B1879:C1879&amp;" "))),"horror",IF(OR(ISNUMBER(SEARCH({" food "," kitchen "," yummy "," gourmet "," dining","bbq"}," "&amp;B1879:C1879&amp;" "))),"food"))))</f>
        <v>0</v>
      </c>
      <c r="E1879" s="3">
        <v>60</v>
      </c>
      <c r="F1879" s="4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232"/>
        <v>0</v>
      </c>
      <c r="Q1879">
        <f t="shared" si="233"/>
        <v>0</v>
      </c>
      <c r="R1879" t="s">
        <v>8331</v>
      </c>
      <c r="S1879" t="s">
        <v>8333</v>
      </c>
      <c r="T1879" s="13">
        <f t="shared" si="234"/>
        <v>42035.029224537036</v>
      </c>
      <c r="U1879" s="13">
        <f t="shared" si="235"/>
        <v>42064.029224537036</v>
      </c>
      <c r="V1879">
        <f t="shared" si="236"/>
        <v>2015</v>
      </c>
      <c r="W1879" t="str">
        <f t="shared" si="237"/>
        <v>mobile games</v>
      </c>
      <c r="X1879" t="str">
        <f t="shared" si="238"/>
        <v>UnderFunded</v>
      </c>
      <c r="Y1879" s="12" t="b">
        <f t="shared" si="239"/>
        <v>0</v>
      </c>
    </row>
    <row r="1880" spans="1:25" ht="57.6" hidden="1">
      <c r="A1880">
        <v>1878</v>
      </c>
      <c r="B1880" s="1" t="s">
        <v>1879</v>
      </c>
      <c r="C1880" s="1" t="s">
        <v>5988</v>
      </c>
      <c r="D1880" s="21" t="b" cm="1">
        <f t="array" ref="D1880">IF(OR(ISNUMBER(SEARCH({" COMEDY "," fun "," laugh ","hilarious"}," "&amp;B1880:C1880&amp;" "))),"Comedy",IF(OR(ISNUMBER(SEARCH({" sad "," thriller "," crime"," murder "," dark "," revenge "}," "&amp;B1880:C1880&amp;" "))),"thriller",IF(OR(ISNUMBER(SEARCH({" strange "," evil "," horror "," dark "," strange"}," "&amp;B1880:C1880&amp;" "))),"horror",IF(OR(ISNUMBER(SEARCH({" food "," kitchen "," yummy "," gourmet "," dining","bbq"}," "&amp;B1880:C1880&amp;" "))),"food"))))</f>
        <v>0</v>
      </c>
      <c r="E1880" s="3">
        <v>8000</v>
      </c>
      <c r="F1880" s="4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232"/>
        <v>0</v>
      </c>
      <c r="Q1880">
        <f t="shared" si="233"/>
        <v>0</v>
      </c>
      <c r="R1880" t="s">
        <v>8331</v>
      </c>
      <c r="S1880" t="s">
        <v>8333</v>
      </c>
      <c r="T1880" s="13">
        <f t="shared" si="234"/>
        <v>41773.008738425924</v>
      </c>
      <c r="U1880" s="13">
        <f t="shared" si="235"/>
        <v>41803.008738425924</v>
      </c>
      <c r="V1880">
        <f t="shared" si="236"/>
        <v>2014</v>
      </c>
      <c r="W1880" t="str">
        <f t="shared" si="237"/>
        <v>mobile games</v>
      </c>
      <c r="X1880" t="str">
        <f t="shared" si="238"/>
        <v>UnderFunded</v>
      </c>
      <c r="Y1880" s="12" t="b">
        <f t="shared" si="239"/>
        <v>0</v>
      </c>
    </row>
    <row r="1881" spans="1:25" ht="43.2" hidden="1">
      <c r="A1881">
        <v>1879</v>
      </c>
      <c r="B1881" s="1" t="s">
        <v>1880</v>
      </c>
      <c r="C1881" s="1" t="s">
        <v>5989</v>
      </c>
      <c r="D1881" s="21" t="b" cm="1">
        <f t="array" ref="D1881">IF(OR(ISNUMBER(SEARCH({" COMEDY "," fun "," laugh ","hilarious"}," "&amp;B1881:C1881&amp;" "))),"Comedy",IF(OR(ISNUMBER(SEARCH({" sad "," thriller "," crime"," murder "," dark "," revenge "}," "&amp;B1881:C1881&amp;" "))),"thriller",IF(OR(ISNUMBER(SEARCH({" strange "," evil "," horror "," dark "," strange"}," "&amp;B1881:C1881&amp;" "))),"horror",IF(OR(ISNUMBER(SEARCH({" food "," kitchen "," yummy "," gourmet "," dining","bbq"}," "&amp;B1881:C1881&amp;" "))),"food"))))</f>
        <v>0</v>
      </c>
      <c r="E1881" s="3">
        <v>5000</v>
      </c>
      <c r="F1881" s="4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232"/>
        <v>0</v>
      </c>
      <c r="Q1881">
        <f t="shared" si="233"/>
        <v>3</v>
      </c>
      <c r="R1881" t="s">
        <v>8331</v>
      </c>
      <c r="S1881" t="s">
        <v>8333</v>
      </c>
      <c r="T1881" s="13">
        <f t="shared" si="234"/>
        <v>42413.649641203709</v>
      </c>
      <c r="U1881" s="13">
        <f t="shared" si="235"/>
        <v>42443.607974537037</v>
      </c>
      <c r="V1881">
        <f t="shared" si="236"/>
        <v>2016</v>
      </c>
      <c r="W1881" t="str">
        <f t="shared" si="237"/>
        <v>mobile games</v>
      </c>
      <c r="X1881" t="str">
        <f t="shared" si="238"/>
        <v>UnderFunded</v>
      </c>
      <c r="Y1881" s="12" t="b">
        <f t="shared" si="239"/>
        <v>0</v>
      </c>
    </row>
    <row r="1882" spans="1:25" ht="28.8" hidden="1">
      <c r="A1882">
        <v>1880</v>
      </c>
      <c r="B1882" s="1" t="s">
        <v>1881</v>
      </c>
      <c r="C1882" s="1" t="s">
        <v>5990</v>
      </c>
      <c r="D1882" s="21" t="b" cm="1">
        <f t="array" ref="D1882">IF(OR(ISNUMBER(SEARCH({" COMEDY "," fun "," laugh ","hilarious"}," "&amp;B1882:C1882&amp;" "))),"Comedy",IF(OR(ISNUMBER(SEARCH({" sad "," thriller "," crime"," murder "," dark "," revenge "}," "&amp;B1882:C1882&amp;" "))),"thriller",IF(OR(ISNUMBER(SEARCH({" strange "," evil "," horror "," dark "," strange"}," "&amp;B1882:C1882&amp;" "))),"horror",IF(OR(ISNUMBER(SEARCH({" food "," kitchen "," yummy "," gourmet "," dining","bbq"}," "&amp;B1882:C1882&amp;" "))),"food"))))</f>
        <v>0</v>
      </c>
      <c r="E1882" s="3">
        <v>5000</v>
      </c>
      <c r="F1882" s="4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232"/>
        <v>20</v>
      </c>
      <c r="Q1882">
        <f t="shared" si="233"/>
        <v>41.83</v>
      </c>
      <c r="R1882" t="s">
        <v>8331</v>
      </c>
      <c r="S1882" t="s">
        <v>8333</v>
      </c>
      <c r="T1882" s="13">
        <f t="shared" si="234"/>
        <v>42430.566898148143</v>
      </c>
      <c r="U1882" s="13">
        <f t="shared" si="235"/>
        <v>42459.525231481486</v>
      </c>
      <c r="V1882">
        <f t="shared" si="236"/>
        <v>2016</v>
      </c>
      <c r="W1882" t="str">
        <f t="shared" si="237"/>
        <v>mobile games</v>
      </c>
      <c r="X1882" t="str">
        <f t="shared" si="238"/>
        <v>UnderFunded</v>
      </c>
      <c r="Y1882" s="12" t="b">
        <f t="shared" si="239"/>
        <v>0</v>
      </c>
    </row>
    <row r="1883" spans="1:25" ht="43.2" hidden="1">
      <c r="A1883">
        <v>1881</v>
      </c>
      <c r="B1883" s="1" t="s">
        <v>1882</v>
      </c>
      <c r="C1883" s="1" t="s">
        <v>5991</v>
      </c>
      <c r="D1883" s="21" t="b" cm="1">
        <f t="array" ref="D1883">IF(OR(ISNUMBER(SEARCH({" COMEDY "," fun "," laugh ","hilarious"}," "&amp;B1883:C1883&amp;" "))),"Comedy",IF(OR(ISNUMBER(SEARCH({" sad "," thriller "," crime"," murder "," dark "," revenge "}," "&amp;B1883:C1883&amp;" "))),"thriller",IF(OR(ISNUMBER(SEARCH({" strange "," evil "," horror "," dark "," strange"}," "&amp;B1883:C1883&amp;" "))),"horror",IF(OR(ISNUMBER(SEARCH({" food "," kitchen "," yummy "," gourmet "," dining","bbq"}," "&amp;B1883:C1883&amp;" "))),"food"))))</f>
        <v>0</v>
      </c>
      <c r="E1883" s="3">
        <v>2000</v>
      </c>
      <c r="F1883" s="4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232"/>
        <v>173</v>
      </c>
      <c r="Q1883">
        <f t="shared" si="233"/>
        <v>49.34</v>
      </c>
      <c r="R1883" t="s">
        <v>8323</v>
      </c>
      <c r="S1883" t="s">
        <v>8327</v>
      </c>
      <c r="T1883" s="13">
        <f t="shared" si="234"/>
        <v>42043.152650462958</v>
      </c>
      <c r="U1883" s="13">
        <f t="shared" si="235"/>
        <v>42073.110983796301</v>
      </c>
      <c r="V1883">
        <f t="shared" si="236"/>
        <v>2015</v>
      </c>
      <c r="W1883" t="str">
        <f t="shared" si="237"/>
        <v>indie rock</v>
      </c>
      <c r="X1883" t="str">
        <f t="shared" si="238"/>
        <v>ExceededGoal</v>
      </c>
      <c r="Y1883" s="12" t="b">
        <f t="shared" si="239"/>
        <v>0</v>
      </c>
    </row>
    <row r="1884" spans="1:25" ht="43.2" hidden="1">
      <c r="A1884">
        <v>1882</v>
      </c>
      <c r="B1884" s="1" t="s">
        <v>1883</v>
      </c>
      <c r="C1884" s="1" t="s">
        <v>5992</v>
      </c>
      <c r="D1884" s="21" t="b" cm="1">
        <f t="array" ref="D1884">IF(OR(ISNUMBER(SEARCH({" COMEDY "," fun "," laugh ","hilarious"}," "&amp;B1884:C1884&amp;" "))),"Comedy",IF(OR(ISNUMBER(SEARCH({" sad "," thriller "," crime"," murder "," dark "," revenge "}," "&amp;B1884:C1884&amp;" "))),"thriller",IF(OR(ISNUMBER(SEARCH({" strange "," evil "," horror "," dark "," strange"}," "&amp;B1884:C1884&amp;" "))),"horror",IF(OR(ISNUMBER(SEARCH({" food "," kitchen "," yummy "," gourmet "," dining","bbq"}," "&amp;B1884:C1884&amp;" "))),"food"))))</f>
        <v>0</v>
      </c>
      <c r="E1884" s="3">
        <v>3350</v>
      </c>
      <c r="F1884" s="4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232"/>
        <v>101</v>
      </c>
      <c r="Q1884">
        <f t="shared" si="233"/>
        <v>41.73</v>
      </c>
      <c r="R1884" t="s">
        <v>8323</v>
      </c>
      <c r="S1884" t="s">
        <v>8327</v>
      </c>
      <c r="T1884" s="13">
        <f t="shared" si="234"/>
        <v>41067.949212962965</v>
      </c>
      <c r="U1884" s="13">
        <f t="shared" si="235"/>
        <v>41100.991666666669</v>
      </c>
      <c r="V1884">
        <f t="shared" si="236"/>
        <v>2012</v>
      </c>
      <c r="W1884" t="str">
        <f t="shared" si="237"/>
        <v>indie rock</v>
      </c>
      <c r="X1884" t="str">
        <f t="shared" si="238"/>
        <v>ExceededGoal</v>
      </c>
      <c r="Y1884" s="12" t="b">
        <f t="shared" si="239"/>
        <v>0</v>
      </c>
    </row>
    <row r="1885" spans="1:25" ht="43.2" hidden="1">
      <c r="A1885">
        <v>1883</v>
      </c>
      <c r="B1885" s="1" t="s">
        <v>1884</v>
      </c>
      <c r="C1885" s="1" t="s">
        <v>5993</v>
      </c>
      <c r="D1885" s="21" t="b" cm="1">
        <f t="array" ref="D1885">IF(OR(ISNUMBER(SEARCH({" COMEDY "," fun "," laugh ","hilarious"}," "&amp;B1885:C1885&amp;" "))),"Comedy",IF(OR(ISNUMBER(SEARCH({" sad "," thriller "," crime"," murder "," dark "," revenge "}," "&amp;B1885:C1885&amp;" "))),"thriller",IF(OR(ISNUMBER(SEARCH({" strange "," evil "," horror "," dark "," strange"}," "&amp;B1885:C1885&amp;" "))),"horror",IF(OR(ISNUMBER(SEARCH({" food "," kitchen "," yummy "," gourmet "," dining","bbq"}," "&amp;B1885:C1885&amp;" "))),"food"))))</f>
        <v>0</v>
      </c>
      <c r="E1885" s="3">
        <v>999</v>
      </c>
      <c r="F1885" s="4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232"/>
        <v>105</v>
      </c>
      <c r="Q1885">
        <f t="shared" si="233"/>
        <v>32.72</v>
      </c>
      <c r="R1885" t="s">
        <v>8323</v>
      </c>
      <c r="S1885" t="s">
        <v>8327</v>
      </c>
      <c r="T1885" s="13">
        <f t="shared" si="234"/>
        <v>40977.948009259257</v>
      </c>
      <c r="U1885" s="13">
        <f t="shared" si="235"/>
        <v>41007.906342592592</v>
      </c>
      <c r="V1885">
        <f t="shared" si="236"/>
        <v>2012</v>
      </c>
      <c r="W1885" t="str">
        <f t="shared" si="237"/>
        <v>indie rock</v>
      </c>
      <c r="X1885" t="str">
        <f t="shared" si="238"/>
        <v>ExceededGoal</v>
      </c>
      <c r="Y1885" s="12" t="b">
        <f t="shared" si="239"/>
        <v>0</v>
      </c>
    </row>
    <row r="1886" spans="1:25" ht="43.2" hidden="1">
      <c r="A1886">
        <v>1884</v>
      </c>
      <c r="B1886" s="1" t="s">
        <v>1885</v>
      </c>
      <c r="C1886" s="1" t="s">
        <v>5994</v>
      </c>
      <c r="D1886" s="21" t="b" cm="1">
        <f t="array" ref="D1886">IF(OR(ISNUMBER(SEARCH({" COMEDY "," fun "," laugh ","hilarious"}," "&amp;B1886:C1886&amp;" "))),"Comedy",IF(OR(ISNUMBER(SEARCH({" sad "," thriller "," crime"," murder "," dark "," revenge "}," "&amp;B1886:C1886&amp;" "))),"thriller",IF(OR(ISNUMBER(SEARCH({" strange "," evil "," horror "," dark "," strange"}," "&amp;B1886:C1886&amp;" "))),"horror",IF(OR(ISNUMBER(SEARCH({" food "," kitchen "," yummy "," gourmet "," dining","bbq"}," "&amp;B1886:C1886&amp;" "))),"food"))))</f>
        <v>0</v>
      </c>
      <c r="E1886" s="3">
        <v>1000</v>
      </c>
      <c r="F1886" s="4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232"/>
        <v>135</v>
      </c>
      <c r="Q1886">
        <f t="shared" si="233"/>
        <v>51.96</v>
      </c>
      <c r="R1886" t="s">
        <v>8323</v>
      </c>
      <c r="S1886" t="s">
        <v>8327</v>
      </c>
      <c r="T1886" s="13">
        <f t="shared" si="234"/>
        <v>41205.198321759257</v>
      </c>
      <c r="U1886" s="13">
        <f t="shared" si="235"/>
        <v>41240.5</v>
      </c>
      <c r="V1886">
        <f t="shared" si="236"/>
        <v>2012</v>
      </c>
      <c r="W1886" t="str">
        <f t="shared" si="237"/>
        <v>indie rock</v>
      </c>
      <c r="X1886" t="str">
        <f t="shared" si="238"/>
        <v>ExceededGoal</v>
      </c>
      <c r="Y1886" s="12" t="b">
        <f t="shared" si="239"/>
        <v>0</v>
      </c>
    </row>
    <row r="1887" spans="1:25" ht="43.2" hidden="1">
      <c r="A1887">
        <v>1885</v>
      </c>
      <c r="B1887" s="1" t="s">
        <v>1886</v>
      </c>
      <c r="C1887" s="1" t="s">
        <v>5995</v>
      </c>
      <c r="D1887" s="21" t="b" cm="1">
        <f t="array" ref="D1887">IF(OR(ISNUMBER(SEARCH({" COMEDY "," fun "," laugh ","hilarious"}," "&amp;B1887:C1887&amp;" "))),"Comedy",IF(OR(ISNUMBER(SEARCH({" sad "," thriller "," crime"," murder "," dark "," revenge "}," "&amp;B1887:C1887&amp;" "))),"thriller",IF(OR(ISNUMBER(SEARCH({" strange "," evil "," horror "," dark "," strange"}," "&amp;B1887:C1887&amp;" "))),"horror",IF(OR(ISNUMBER(SEARCH({" food "," kitchen "," yummy "," gourmet "," dining","bbq"}," "&amp;B1887:C1887&amp;" "))),"food"))))</f>
        <v>0</v>
      </c>
      <c r="E1887" s="3">
        <v>4575</v>
      </c>
      <c r="F1887" s="4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232"/>
        <v>116</v>
      </c>
      <c r="Q1887">
        <f t="shared" si="233"/>
        <v>50.69</v>
      </c>
      <c r="R1887" t="s">
        <v>8323</v>
      </c>
      <c r="S1887" t="s">
        <v>8327</v>
      </c>
      <c r="T1887" s="13">
        <f t="shared" si="234"/>
        <v>41099.093865740739</v>
      </c>
      <c r="U1887" s="13">
        <f t="shared" si="235"/>
        <v>41131.916666666664</v>
      </c>
      <c r="V1887">
        <f t="shared" si="236"/>
        <v>2012</v>
      </c>
      <c r="W1887" t="str">
        <f t="shared" si="237"/>
        <v>indie rock</v>
      </c>
      <c r="X1887" t="str">
        <f t="shared" si="238"/>
        <v>ExceededGoal</v>
      </c>
      <c r="Y1887" s="12" t="b">
        <f t="shared" si="239"/>
        <v>0</v>
      </c>
    </row>
    <row r="1888" spans="1:25" ht="43.2" hidden="1">
      <c r="A1888">
        <v>1886</v>
      </c>
      <c r="B1888" s="1" t="s">
        <v>1887</v>
      </c>
      <c r="C1888" s="1" t="s">
        <v>5996</v>
      </c>
      <c r="D1888" s="21" t="b" cm="1">
        <f t="array" ref="D1888">IF(OR(ISNUMBER(SEARCH({" COMEDY "," fun "," laugh ","hilarious"}," "&amp;B1888:C1888&amp;" "))),"Comedy",IF(OR(ISNUMBER(SEARCH({" sad "," thriller "," crime"," murder "," dark "," revenge "}," "&amp;B1888:C1888&amp;" "))),"thriller",IF(OR(ISNUMBER(SEARCH({" strange "," evil "," horror "," dark "," strange"}," "&amp;B1888:C1888&amp;" "))),"horror",IF(OR(ISNUMBER(SEARCH({" food "," kitchen "," yummy "," gourmet "," dining","bbq"}," "&amp;B1888:C1888&amp;" "))),"food"))))</f>
        <v>0</v>
      </c>
      <c r="E1888" s="3">
        <v>1200</v>
      </c>
      <c r="F1888" s="4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232"/>
        <v>102</v>
      </c>
      <c r="Q1888">
        <f t="shared" si="233"/>
        <v>42.24</v>
      </c>
      <c r="R1888" t="s">
        <v>8323</v>
      </c>
      <c r="S1888" t="s">
        <v>8327</v>
      </c>
      <c r="T1888" s="13">
        <f t="shared" si="234"/>
        <v>41925.906689814816</v>
      </c>
      <c r="U1888" s="13">
        <f t="shared" si="235"/>
        <v>41955.94835648148</v>
      </c>
      <c r="V1888">
        <f t="shared" si="236"/>
        <v>2014</v>
      </c>
      <c r="W1888" t="str">
        <f t="shared" si="237"/>
        <v>indie rock</v>
      </c>
      <c r="X1888" t="str">
        <f t="shared" si="238"/>
        <v>ExceededGoal</v>
      </c>
      <c r="Y1888" s="12" t="b">
        <f t="shared" si="239"/>
        <v>0</v>
      </c>
    </row>
    <row r="1889" spans="1:25" ht="43.2" hidden="1">
      <c r="A1889">
        <v>1887</v>
      </c>
      <c r="B1889" s="1" t="s">
        <v>1888</v>
      </c>
      <c r="C1889" s="1" t="s">
        <v>5997</v>
      </c>
      <c r="D1889" s="21" t="b" cm="1">
        <f t="array" ref="D1889">IF(OR(ISNUMBER(SEARCH({" COMEDY "," fun "," laugh ","hilarious"}," "&amp;B1889:C1889&amp;" "))),"Comedy",IF(OR(ISNUMBER(SEARCH({" sad "," thriller "," crime"," murder "," dark "," revenge "}," "&amp;B1889:C1889&amp;" "))),"thriller",IF(OR(ISNUMBER(SEARCH({" strange "," evil "," horror "," dark "," strange"}," "&amp;B1889:C1889&amp;" "))),"horror",IF(OR(ISNUMBER(SEARCH({" food "," kitchen "," yummy "," gourmet "," dining","bbq"}," "&amp;B1889:C1889&amp;" "))),"food"))))</f>
        <v>0</v>
      </c>
      <c r="E1889" s="3">
        <v>3000</v>
      </c>
      <c r="F1889" s="4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232"/>
        <v>111</v>
      </c>
      <c r="Q1889">
        <f t="shared" si="233"/>
        <v>416.88</v>
      </c>
      <c r="R1889" t="s">
        <v>8323</v>
      </c>
      <c r="S1889" t="s">
        <v>8327</v>
      </c>
      <c r="T1889" s="13">
        <f t="shared" si="234"/>
        <v>42323.800138888888</v>
      </c>
      <c r="U1889" s="13">
        <f t="shared" si="235"/>
        <v>42341.895833333328</v>
      </c>
      <c r="V1889">
        <f t="shared" si="236"/>
        <v>2015</v>
      </c>
      <c r="W1889" t="str">
        <f t="shared" si="237"/>
        <v>indie rock</v>
      </c>
      <c r="X1889" t="str">
        <f t="shared" si="238"/>
        <v>ExceededGoal</v>
      </c>
      <c r="Y1889" s="12" t="b">
        <f t="shared" si="239"/>
        <v>0</v>
      </c>
    </row>
    <row r="1890" spans="1:25" ht="57.6" hidden="1">
      <c r="A1890">
        <v>1888</v>
      </c>
      <c r="B1890" s="1" t="s">
        <v>1889</v>
      </c>
      <c r="C1890" s="1" t="s">
        <v>5998</v>
      </c>
      <c r="D1890" s="21" t="b" cm="1">
        <f t="array" ref="D1890">IF(OR(ISNUMBER(SEARCH({" COMEDY "," fun "," laugh ","hilarious"}," "&amp;B1890:C1890&amp;" "))),"Comedy",IF(OR(ISNUMBER(SEARCH({" sad "," thriller "," crime"," murder "," dark "," revenge "}," "&amp;B1890:C1890&amp;" "))),"thriller",IF(OR(ISNUMBER(SEARCH({" strange "," evil "," horror "," dark "," strange"}," "&amp;B1890:C1890&amp;" "))),"horror",IF(OR(ISNUMBER(SEARCH({" food "," kitchen "," yummy "," gourmet "," dining","bbq"}," "&amp;B1890:C1890&amp;" "))),"food"))))</f>
        <v>0</v>
      </c>
      <c r="E1890" s="3">
        <v>2500</v>
      </c>
      <c r="F1890" s="4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232"/>
        <v>166</v>
      </c>
      <c r="Q1890">
        <f t="shared" si="233"/>
        <v>46.65</v>
      </c>
      <c r="R1890" t="s">
        <v>8323</v>
      </c>
      <c r="S1890" t="s">
        <v>8327</v>
      </c>
      <c r="T1890" s="13">
        <f t="shared" si="234"/>
        <v>40299.239953703705</v>
      </c>
      <c r="U1890" s="13">
        <f t="shared" si="235"/>
        <v>40330.207638888889</v>
      </c>
      <c r="V1890">
        <f t="shared" si="236"/>
        <v>2010</v>
      </c>
      <c r="W1890" t="str">
        <f t="shared" si="237"/>
        <v>indie rock</v>
      </c>
      <c r="X1890" t="str">
        <f t="shared" si="238"/>
        <v>ExceededGoal</v>
      </c>
      <c r="Y1890" s="12" t="b">
        <f t="shared" si="239"/>
        <v>0</v>
      </c>
    </row>
    <row r="1891" spans="1:25" ht="43.2" hidden="1">
      <c r="A1891">
        <v>1889</v>
      </c>
      <c r="B1891" s="1" t="s">
        <v>1890</v>
      </c>
      <c r="C1891" s="1" t="s">
        <v>5999</v>
      </c>
      <c r="D1891" s="21" t="b" cm="1">
        <f t="array" ref="D1891">IF(OR(ISNUMBER(SEARCH({" COMEDY "," fun "," laugh ","hilarious"}," "&amp;B1891:C1891&amp;" "))),"Comedy",IF(OR(ISNUMBER(SEARCH({" sad "," thriller "," crime"," murder "," dark "," revenge "}," "&amp;B1891:C1891&amp;" "))),"thriller",IF(OR(ISNUMBER(SEARCH({" strange "," evil "," horror "," dark "," strange"}," "&amp;B1891:C1891&amp;" "))),"horror",IF(OR(ISNUMBER(SEARCH({" food "," kitchen "," yummy "," gourmet "," dining","bbq"}," "&amp;B1891:C1891&amp;" "))),"food"))))</f>
        <v>0</v>
      </c>
      <c r="E1891" s="3">
        <v>2000</v>
      </c>
      <c r="F1891" s="4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232"/>
        <v>107</v>
      </c>
      <c r="Q1891">
        <f t="shared" si="233"/>
        <v>48.45</v>
      </c>
      <c r="R1891" t="s">
        <v>8323</v>
      </c>
      <c r="S1891" t="s">
        <v>8327</v>
      </c>
      <c r="T1891" s="13">
        <f t="shared" si="234"/>
        <v>41299.793356481481</v>
      </c>
      <c r="U1891" s="13">
        <f t="shared" si="235"/>
        <v>41344.751689814817</v>
      </c>
      <c r="V1891">
        <f t="shared" si="236"/>
        <v>2013</v>
      </c>
      <c r="W1891" t="str">
        <f t="shared" si="237"/>
        <v>indie rock</v>
      </c>
      <c r="X1891" t="str">
        <f t="shared" si="238"/>
        <v>ExceededGoal</v>
      </c>
      <c r="Y1891" s="12" t="b">
        <f t="shared" si="239"/>
        <v>0</v>
      </c>
    </row>
    <row r="1892" spans="1:25" ht="43.2" hidden="1">
      <c r="A1892">
        <v>1890</v>
      </c>
      <c r="B1892" s="1" t="s">
        <v>1891</v>
      </c>
      <c r="C1892" s="1" t="s">
        <v>6000</v>
      </c>
      <c r="D1892" s="21" t="b" cm="1">
        <f t="array" ref="D1892">IF(OR(ISNUMBER(SEARCH({" COMEDY "," fun "," laugh ","hilarious"}," "&amp;B1892:C1892&amp;" "))),"Comedy",IF(OR(ISNUMBER(SEARCH({" sad "," thriller "," crime"," murder "," dark "," revenge "}," "&amp;B1892:C1892&amp;" "))),"thriller",IF(OR(ISNUMBER(SEARCH({" strange "," evil "," horror "," dark "," strange"}," "&amp;B1892:C1892&amp;" "))),"horror",IF(OR(ISNUMBER(SEARCH({" food "," kitchen "," yummy "," gourmet "," dining","bbq"}," "&amp;B1892:C1892&amp;" "))),"food"))))</f>
        <v>0</v>
      </c>
      <c r="E1892" s="3">
        <v>12000</v>
      </c>
      <c r="F1892" s="4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232"/>
        <v>145</v>
      </c>
      <c r="Q1892">
        <f t="shared" si="233"/>
        <v>70.53</v>
      </c>
      <c r="R1892" t="s">
        <v>8323</v>
      </c>
      <c r="S1892" t="s">
        <v>8327</v>
      </c>
      <c r="T1892" s="13">
        <f t="shared" si="234"/>
        <v>41228.786203703705</v>
      </c>
      <c r="U1892" s="13">
        <f t="shared" si="235"/>
        <v>41258.786203703705</v>
      </c>
      <c r="V1892">
        <f t="shared" si="236"/>
        <v>2012</v>
      </c>
      <c r="W1892" t="str">
        <f t="shared" si="237"/>
        <v>indie rock</v>
      </c>
      <c r="X1892" t="str">
        <f t="shared" si="238"/>
        <v>ExceededGoal</v>
      </c>
      <c r="Y1892" s="12" t="b">
        <f t="shared" si="239"/>
        <v>0</v>
      </c>
    </row>
    <row r="1893" spans="1:25" ht="57.6" hidden="1">
      <c r="A1893">
        <v>1891</v>
      </c>
      <c r="B1893" s="1" t="s">
        <v>1892</v>
      </c>
      <c r="C1893" s="1" t="s">
        <v>6001</v>
      </c>
      <c r="D1893" s="21" t="b" cm="1">
        <f t="array" ref="D1893">IF(OR(ISNUMBER(SEARCH({" COMEDY "," fun "," laugh ","hilarious"}," "&amp;B1893:C1893&amp;" "))),"Comedy",IF(OR(ISNUMBER(SEARCH({" sad "," thriller "," crime"," murder "," dark "," revenge "}," "&amp;B1893:C1893&amp;" "))),"thriller",IF(OR(ISNUMBER(SEARCH({" strange "," evil "," horror "," dark "," strange"}," "&amp;B1893:C1893&amp;" "))),"horror",IF(OR(ISNUMBER(SEARCH({" food "," kitchen "," yummy "," gourmet "," dining","bbq"}," "&amp;B1893:C1893&amp;" "))),"food"))))</f>
        <v>0</v>
      </c>
      <c r="E1893" s="3">
        <v>10000</v>
      </c>
      <c r="F1893" s="4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232"/>
        <v>106</v>
      </c>
      <c r="Q1893">
        <f t="shared" si="233"/>
        <v>87.96</v>
      </c>
      <c r="R1893" t="s">
        <v>8323</v>
      </c>
      <c r="S1893" t="s">
        <v>8327</v>
      </c>
      <c r="T1893" s="13">
        <f t="shared" si="234"/>
        <v>40335.798078703701</v>
      </c>
      <c r="U1893" s="13">
        <f t="shared" si="235"/>
        <v>40381.25</v>
      </c>
      <c r="V1893">
        <f t="shared" si="236"/>
        <v>2010</v>
      </c>
      <c r="W1893" t="str">
        <f t="shared" si="237"/>
        <v>indie rock</v>
      </c>
      <c r="X1893" t="str">
        <f t="shared" si="238"/>
        <v>ExceededGoal</v>
      </c>
      <c r="Y1893" s="12" t="b">
        <f t="shared" si="239"/>
        <v>0</v>
      </c>
    </row>
    <row r="1894" spans="1:25" ht="43.2" hidden="1">
      <c r="A1894">
        <v>1892</v>
      </c>
      <c r="B1894" s="1" t="s">
        <v>1893</v>
      </c>
      <c r="C1894" s="1" t="s">
        <v>6002</v>
      </c>
      <c r="D1894" s="21" t="b" cm="1">
        <f t="array" ref="D1894">IF(OR(ISNUMBER(SEARCH({" COMEDY "," fun "," laugh ","hilarious"}," "&amp;B1894:C1894&amp;" "))),"Comedy",IF(OR(ISNUMBER(SEARCH({" sad "," thriller "," crime"," murder "," dark "," revenge "}," "&amp;B1894:C1894&amp;" "))),"thriller",IF(OR(ISNUMBER(SEARCH({" strange "," evil "," horror "," dark "," strange"}," "&amp;B1894:C1894&amp;" "))),"horror",IF(OR(ISNUMBER(SEARCH({" food "," kitchen "," yummy "," gourmet "," dining","bbq"}," "&amp;B1894:C1894&amp;" "))),"food"))))</f>
        <v>0</v>
      </c>
      <c r="E1894" s="3">
        <v>500</v>
      </c>
      <c r="F1894" s="4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232"/>
        <v>137</v>
      </c>
      <c r="Q1894">
        <f t="shared" si="233"/>
        <v>26.27</v>
      </c>
      <c r="R1894" t="s">
        <v>8323</v>
      </c>
      <c r="S1894" t="s">
        <v>8327</v>
      </c>
      <c r="T1894" s="13">
        <f t="shared" si="234"/>
        <v>40671.637511574074</v>
      </c>
      <c r="U1894" s="13">
        <f t="shared" si="235"/>
        <v>40701.637511574074</v>
      </c>
      <c r="V1894">
        <f t="shared" si="236"/>
        <v>2011</v>
      </c>
      <c r="W1894" t="str">
        <f t="shared" si="237"/>
        <v>indie rock</v>
      </c>
      <c r="X1894" t="str">
        <f t="shared" si="238"/>
        <v>ExceededGoal</v>
      </c>
      <c r="Y1894" s="12" t="b">
        <f t="shared" si="239"/>
        <v>0</v>
      </c>
    </row>
    <row r="1895" spans="1:25" ht="43.2" hidden="1">
      <c r="A1895">
        <v>1893</v>
      </c>
      <c r="B1895" s="1" t="s">
        <v>1894</v>
      </c>
      <c r="C1895" s="1" t="s">
        <v>6003</v>
      </c>
      <c r="D1895" s="21" t="b" cm="1">
        <f t="array" ref="D1895">IF(OR(ISNUMBER(SEARCH({" COMEDY "," fun "," laugh ","hilarious"}," "&amp;B1895:C1895&amp;" "))),"Comedy",IF(OR(ISNUMBER(SEARCH({" sad "," thriller "," crime"," murder "," dark "," revenge "}," "&amp;B1895:C1895&amp;" "))),"thriller",IF(OR(ISNUMBER(SEARCH({" strange "," evil "," horror "," dark "," strange"}," "&amp;B1895:C1895&amp;" "))),"horror",IF(OR(ISNUMBER(SEARCH({" food "," kitchen "," yummy "," gourmet "," dining","bbq"}," "&amp;B1895:C1895&amp;" "))),"food"))))</f>
        <v>0</v>
      </c>
      <c r="E1895" s="3">
        <v>2500</v>
      </c>
      <c r="F1895" s="4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232"/>
        <v>104</v>
      </c>
      <c r="Q1895">
        <f t="shared" si="233"/>
        <v>57.78</v>
      </c>
      <c r="R1895" t="s">
        <v>8323</v>
      </c>
      <c r="S1895" t="s">
        <v>8327</v>
      </c>
      <c r="T1895" s="13">
        <f t="shared" si="234"/>
        <v>40632.94195601852</v>
      </c>
      <c r="U1895" s="13">
        <f t="shared" si="235"/>
        <v>40649.165972222225</v>
      </c>
      <c r="V1895">
        <f t="shared" si="236"/>
        <v>2011</v>
      </c>
      <c r="W1895" t="str">
        <f t="shared" si="237"/>
        <v>indie rock</v>
      </c>
      <c r="X1895" t="str">
        <f t="shared" si="238"/>
        <v>ExceededGoal</v>
      </c>
      <c r="Y1895" s="12" t="b">
        <f t="shared" si="239"/>
        <v>0</v>
      </c>
    </row>
    <row r="1896" spans="1:25" ht="28.8" hidden="1">
      <c r="A1896">
        <v>1894</v>
      </c>
      <c r="B1896" s="1" t="s">
        <v>1895</v>
      </c>
      <c r="C1896" s="1" t="s">
        <v>6004</v>
      </c>
      <c r="D1896" s="21" t="b" cm="1">
        <f t="array" ref="D1896">IF(OR(ISNUMBER(SEARCH({" COMEDY "," fun "," laugh ","hilarious"}," "&amp;B1896:C1896&amp;" "))),"Comedy",IF(OR(ISNUMBER(SEARCH({" sad "," thriller "," crime"," murder "," dark "," revenge "}," "&amp;B1896:C1896&amp;" "))),"thriller",IF(OR(ISNUMBER(SEARCH({" strange "," evil "," horror "," dark "," strange"}," "&amp;B1896:C1896&amp;" "))),"horror",IF(OR(ISNUMBER(SEARCH({" food "," kitchen "," yummy "," gourmet "," dining","bbq"}," "&amp;B1896:C1896&amp;" "))),"food"))))</f>
        <v>0</v>
      </c>
      <c r="E1896" s="3">
        <v>1000</v>
      </c>
      <c r="F1896" s="4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232"/>
        <v>115</v>
      </c>
      <c r="Q1896">
        <f t="shared" si="233"/>
        <v>57.25</v>
      </c>
      <c r="R1896" t="s">
        <v>8323</v>
      </c>
      <c r="S1896" t="s">
        <v>8327</v>
      </c>
      <c r="T1896" s="13">
        <f t="shared" si="234"/>
        <v>40920.904895833337</v>
      </c>
      <c r="U1896" s="13">
        <f t="shared" si="235"/>
        <v>40951.904895833337</v>
      </c>
      <c r="V1896">
        <f t="shared" si="236"/>
        <v>2012</v>
      </c>
      <c r="W1896" t="str">
        <f t="shared" si="237"/>
        <v>indie rock</v>
      </c>
      <c r="X1896" t="str">
        <f t="shared" si="238"/>
        <v>ExceededGoal</v>
      </c>
      <c r="Y1896" s="12" t="b">
        <f t="shared" si="239"/>
        <v>0</v>
      </c>
    </row>
    <row r="1897" spans="1:25" ht="57.6" hidden="1">
      <c r="A1897">
        <v>1895</v>
      </c>
      <c r="B1897" s="1" t="s">
        <v>1896</v>
      </c>
      <c r="C1897" s="1" t="s">
        <v>6005</v>
      </c>
      <c r="D1897" s="21" t="b" cm="1">
        <f t="array" ref="D1897">IF(OR(ISNUMBER(SEARCH({" COMEDY "," fun "," laugh ","hilarious"}," "&amp;B1897:C1897&amp;" "))),"Comedy",IF(OR(ISNUMBER(SEARCH({" sad "," thriller "," crime"," murder "," dark "," revenge "}," "&amp;B1897:C1897&amp;" "))),"thriller",IF(OR(ISNUMBER(SEARCH({" strange "," evil "," horror "," dark "," strange"}," "&amp;B1897:C1897&amp;" "))),"horror",IF(OR(ISNUMBER(SEARCH({" food "," kitchen "," yummy "," gourmet "," dining","bbq"}," "&amp;B1897:C1897&amp;" "))),"food"))))</f>
        <v>0</v>
      </c>
      <c r="E1897" s="3">
        <v>9072</v>
      </c>
      <c r="F1897" s="4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232"/>
        <v>102</v>
      </c>
      <c r="Q1897">
        <f t="shared" si="233"/>
        <v>196.34</v>
      </c>
      <c r="R1897" t="s">
        <v>8323</v>
      </c>
      <c r="S1897" t="s">
        <v>8327</v>
      </c>
      <c r="T1897" s="13">
        <f t="shared" si="234"/>
        <v>42267.746782407412</v>
      </c>
      <c r="U1897" s="13">
        <f t="shared" si="235"/>
        <v>42297.746782407412</v>
      </c>
      <c r="V1897">
        <f t="shared" si="236"/>
        <v>2015</v>
      </c>
      <c r="W1897" t="str">
        <f t="shared" si="237"/>
        <v>indie rock</v>
      </c>
      <c r="X1897" t="str">
        <f t="shared" si="238"/>
        <v>ExceededGoal</v>
      </c>
      <c r="Y1897" s="12" t="b">
        <f t="shared" si="239"/>
        <v>0</v>
      </c>
    </row>
    <row r="1898" spans="1:25" ht="43.2" hidden="1">
      <c r="A1898">
        <v>1896</v>
      </c>
      <c r="B1898" s="1" t="s">
        <v>1897</v>
      </c>
      <c r="C1898" s="1" t="s">
        <v>6006</v>
      </c>
      <c r="D1898" s="21" t="b" cm="1">
        <f t="array" ref="D1898">IF(OR(ISNUMBER(SEARCH({" COMEDY "," fun "," laugh ","hilarious"}," "&amp;B1898:C1898&amp;" "))),"Comedy",IF(OR(ISNUMBER(SEARCH({" sad "," thriller "," crime"," murder "," dark "," revenge "}," "&amp;B1898:C1898&amp;" "))),"thriller",IF(OR(ISNUMBER(SEARCH({" strange "," evil "," horror "," dark "," strange"}," "&amp;B1898:C1898&amp;" "))),"horror",IF(OR(ISNUMBER(SEARCH({" food "," kitchen "," yummy "," gourmet "," dining","bbq"}," "&amp;B1898:C1898&amp;" "))),"food"))))</f>
        <v>0</v>
      </c>
      <c r="E1898" s="3">
        <v>451</v>
      </c>
      <c r="F1898" s="4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232"/>
        <v>124</v>
      </c>
      <c r="Q1898">
        <f t="shared" si="233"/>
        <v>43</v>
      </c>
      <c r="R1898" t="s">
        <v>8323</v>
      </c>
      <c r="S1898" t="s">
        <v>8327</v>
      </c>
      <c r="T1898" s="13">
        <f t="shared" si="234"/>
        <v>40981.710243055553</v>
      </c>
      <c r="U1898" s="13">
        <f t="shared" si="235"/>
        <v>41011.710243055553</v>
      </c>
      <c r="V1898">
        <f t="shared" si="236"/>
        <v>2012</v>
      </c>
      <c r="W1898" t="str">
        <f t="shared" si="237"/>
        <v>indie rock</v>
      </c>
      <c r="X1898" t="str">
        <f t="shared" si="238"/>
        <v>ExceededGoal</v>
      </c>
      <c r="Y1898" s="12" t="b">
        <f t="shared" si="239"/>
        <v>0</v>
      </c>
    </row>
    <row r="1899" spans="1:25" ht="43.2" hidden="1">
      <c r="A1899">
        <v>1897</v>
      </c>
      <c r="B1899" s="1" t="s">
        <v>1898</v>
      </c>
      <c r="C1899" s="1" t="s">
        <v>6007</v>
      </c>
      <c r="D1899" s="21" t="b" cm="1">
        <f t="array" ref="D1899">IF(OR(ISNUMBER(SEARCH({" COMEDY "," fun "," laugh ","hilarious"}," "&amp;B1899:C1899&amp;" "))),"Comedy",IF(OR(ISNUMBER(SEARCH({" sad "," thriller "," crime"," murder "," dark "," revenge "}," "&amp;B1899:C1899&amp;" "))),"thriller",IF(OR(ISNUMBER(SEARCH({" strange "," evil "," horror "," dark "," strange"}," "&amp;B1899:C1899&amp;" "))),"horror",IF(OR(ISNUMBER(SEARCH({" food "," kitchen "," yummy "," gourmet "," dining","bbq"}," "&amp;B1899:C1899&amp;" "))),"food"))))</f>
        <v>0</v>
      </c>
      <c r="E1899" s="3">
        <v>6350</v>
      </c>
      <c r="F1899" s="4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232"/>
        <v>102</v>
      </c>
      <c r="Q1899">
        <f t="shared" si="233"/>
        <v>35.549999999999997</v>
      </c>
      <c r="R1899" t="s">
        <v>8323</v>
      </c>
      <c r="S1899" t="s">
        <v>8327</v>
      </c>
      <c r="T1899" s="13">
        <f t="shared" si="234"/>
        <v>41680.583402777782</v>
      </c>
      <c r="U1899" s="13">
        <f t="shared" si="235"/>
        <v>41702.875</v>
      </c>
      <c r="V1899">
        <f t="shared" si="236"/>
        <v>2014</v>
      </c>
      <c r="W1899" t="str">
        <f t="shared" si="237"/>
        <v>indie rock</v>
      </c>
      <c r="X1899" t="str">
        <f t="shared" si="238"/>
        <v>ExceededGoal</v>
      </c>
      <c r="Y1899" s="12" t="b">
        <f t="shared" si="239"/>
        <v>0</v>
      </c>
    </row>
    <row r="1900" spans="1:25" ht="43.2" hidden="1">
      <c r="A1900">
        <v>1898</v>
      </c>
      <c r="B1900" s="1" t="s">
        <v>1899</v>
      </c>
      <c r="C1900" s="1" t="s">
        <v>6008</v>
      </c>
      <c r="D1900" s="21" t="b" cm="1">
        <f t="array" ref="D1900">IF(OR(ISNUMBER(SEARCH({" COMEDY "," fun "," laugh ","hilarious"}," "&amp;B1900:C1900&amp;" "))),"Comedy",IF(OR(ISNUMBER(SEARCH({" sad "," thriller "," crime"," murder "," dark "," revenge "}," "&amp;B1900:C1900&amp;" "))),"thriller",IF(OR(ISNUMBER(SEARCH({" strange "," evil "," horror "," dark "," strange"}," "&amp;B1900:C1900&amp;" "))),"horror",IF(OR(ISNUMBER(SEARCH({" food "," kitchen "," yummy "," gourmet "," dining","bbq"}," "&amp;B1900:C1900&amp;" "))),"food"))))</f>
        <v>0</v>
      </c>
      <c r="E1900" s="3">
        <v>1000</v>
      </c>
      <c r="F1900" s="4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232"/>
        <v>145</v>
      </c>
      <c r="Q1900">
        <f t="shared" si="233"/>
        <v>68.81</v>
      </c>
      <c r="R1900" t="s">
        <v>8323</v>
      </c>
      <c r="S1900" t="s">
        <v>8327</v>
      </c>
      <c r="T1900" s="13">
        <f t="shared" si="234"/>
        <v>42366.192974537036</v>
      </c>
      <c r="U1900" s="13">
        <f t="shared" si="235"/>
        <v>42401.75</v>
      </c>
      <c r="V1900">
        <f t="shared" si="236"/>
        <v>2015</v>
      </c>
      <c r="W1900" t="str">
        <f t="shared" si="237"/>
        <v>indie rock</v>
      </c>
      <c r="X1900" t="str">
        <f t="shared" si="238"/>
        <v>ExceededGoal</v>
      </c>
      <c r="Y1900" s="12" t="b">
        <f t="shared" si="239"/>
        <v>0</v>
      </c>
    </row>
    <row r="1901" spans="1:25" ht="43.2" hidden="1">
      <c r="A1901">
        <v>1899</v>
      </c>
      <c r="B1901" s="1" t="s">
        <v>1900</v>
      </c>
      <c r="C1901" s="1" t="s">
        <v>6009</v>
      </c>
      <c r="D1901" s="21" t="b" cm="1">
        <f t="array" ref="D1901">IF(OR(ISNUMBER(SEARCH({" COMEDY "," fun "," laugh ","hilarious"}," "&amp;B1901:C1901&amp;" "))),"Comedy",IF(OR(ISNUMBER(SEARCH({" sad "," thriller "," crime"," murder "," dark "," revenge "}," "&amp;B1901:C1901&amp;" "))),"thriller",IF(OR(ISNUMBER(SEARCH({" strange "," evil "," horror "," dark "," strange"}," "&amp;B1901:C1901&amp;" "))),"horror",IF(OR(ISNUMBER(SEARCH({" food "," kitchen "," yummy "," gourmet "," dining","bbq"}," "&amp;B1901:C1901&amp;" "))),"food"))))</f>
        <v>0</v>
      </c>
      <c r="E1901" s="3">
        <v>900</v>
      </c>
      <c r="F1901" s="4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232"/>
        <v>133</v>
      </c>
      <c r="Q1901">
        <f t="shared" si="233"/>
        <v>28.57</v>
      </c>
      <c r="R1901" t="s">
        <v>8323</v>
      </c>
      <c r="S1901" t="s">
        <v>8327</v>
      </c>
      <c r="T1901" s="13">
        <f t="shared" si="234"/>
        <v>42058.941736111112</v>
      </c>
      <c r="U1901" s="13">
        <f t="shared" si="235"/>
        <v>42088.90006944444</v>
      </c>
      <c r="V1901">
        <f t="shared" si="236"/>
        <v>2015</v>
      </c>
      <c r="W1901" t="str">
        <f t="shared" si="237"/>
        <v>indie rock</v>
      </c>
      <c r="X1901" t="str">
        <f t="shared" si="238"/>
        <v>ExceededGoal</v>
      </c>
      <c r="Y1901" s="12" t="b">
        <f t="shared" si="239"/>
        <v>0</v>
      </c>
    </row>
    <row r="1902" spans="1:25" ht="57.6" hidden="1">
      <c r="A1902">
        <v>1900</v>
      </c>
      <c r="B1902" s="1" t="s">
        <v>1901</v>
      </c>
      <c r="C1902" s="1" t="s">
        <v>6010</v>
      </c>
      <c r="D1902" s="21" t="b" cm="1">
        <f t="array" ref="D1902">IF(OR(ISNUMBER(SEARCH({" COMEDY "," fun "," laugh ","hilarious"}," "&amp;B1902:C1902&amp;" "))),"Comedy",IF(OR(ISNUMBER(SEARCH({" sad "," thriller "," crime"," murder "," dark "," revenge "}," "&amp;B1902:C1902&amp;" "))),"thriller",IF(OR(ISNUMBER(SEARCH({" strange "," evil "," horror "," dark "," strange"}," "&amp;B1902:C1902&amp;" "))),"horror",IF(OR(ISNUMBER(SEARCH({" food "," kitchen "," yummy "," gourmet "," dining","bbq"}," "&amp;B1902:C1902&amp;" "))),"food"))))</f>
        <v>0</v>
      </c>
      <c r="E1902" s="3">
        <v>2500</v>
      </c>
      <c r="F1902" s="4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232"/>
        <v>109</v>
      </c>
      <c r="Q1902">
        <f t="shared" si="233"/>
        <v>50.63</v>
      </c>
      <c r="R1902" t="s">
        <v>8323</v>
      </c>
      <c r="S1902" t="s">
        <v>8327</v>
      </c>
      <c r="T1902" s="13">
        <f t="shared" si="234"/>
        <v>41160.871886574074</v>
      </c>
      <c r="U1902" s="13">
        <f t="shared" si="235"/>
        <v>41188.415972222225</v>
      </c>
      <c r="V1902">
        <f t="shared" si="236"/>
        <v>2012</v>
      </c>
      <c r="W1902" t="str">
        <f t="shared" si="237"/>
        <v>indie rock</v>
      </c>
      <c r="X1902" t="str">
        <f t="shared" si="238"/>
        <v>ExceededGoal</v>
      </c>
      <c r="Y1902" s="12" t="b">
        <f t="shared" si="239"/>
        <v>0</v>
      </c>
    </row>
    <row r="1903" spans="1:25" ht="43.2" hidden="1">
      <c r="A1903">
        <v>1901</v>
      </c>
      <c r="B1903" s="1" t="s">
        <v>1902</v>
      </c>
      <c r="C1903" s="1" t="s">
        <v>6011</v>
      </c>
      <c r="D1903" s="21" t="b" cm="1">
        <f t="array" ref="D1903">IF(OR(ISNUMBER(SEARCH({" COMEDY "," fun "," laugh ","hilarious"}," "&amp;B1903:C1903&amp;" "))),"Comedy",IF(OR(ISNUMBER(SEARCH({" sad "," thriller "," crime"," murder "," dark "," revenge "}," "&amp;B1903:C1903&amp;" "))),"thriller",IF(OR(ISNUMBER(SEARCH({" strange "," evil "," horror "," dark "," strange"}," "&amp;B1903:C1903&amp;" "))),"horror",IF(OR(ISNUMBER(SEARCH({" food "," kitchen "," yummy "," gourmet "," dining","bbq"}," "&amp;B1903:C1903&amp;" "))),"food"))))</f>
        <v>0</v>
      </c>
      <c r="E1903" s="3">
        <v>99000</v>
      </c>
      <c r="F1903" s="4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232"/>
        <v>3</v>
      </c>
      <c r="Q1903">
        <f t="shared" si="233"/>
        <v>106.8</v>
      </c>
      <c r="R1903" t="s">
        <v>8317</v>
      </c>
      <c r="S1903" t="s">
        <v>8346</v>
      </c>
      <c r="T1903" s="13">
        <f t="shared" si="234"/>
        <v>42116.54315972222</v>
      </c>
      <c r="U1903" s="13">
        <f t="shared" si="235"/>
        <v>42146.541666666672</v>
      </c>
      <c r="V1903">
        <f t="shared" si="236"/>
        <v>2015</v>
      </c>
      <c r="W1903" t="str">
        <f t="shared" si="237"/>
        <v>gadgets</v>
      </c>
      <c r="X1903" t="str">
        <f t="shared" si="238"/>
        <v>UnderFunded</v>
      </c>
      <c r="Y1903" s="12" t="b">
        <f t="shared" si="239"/>
        <v>0</v>
      </c>
    </row>
    <row r="1904" spans="1:25" ht="43.2" hidden="1">
      <c r="A1904">
        <v>1902</v>
      </c>
      <c r="B1904" s="1" t="s">
        <v>1903</v>
      </c>
      <c r="C1904" s="1" t="s">
        <v>6012</v>
      </c>
      <c r="D1904" s="21" t="b" cm="1">
        <f t="array" ref="D1904">IF(OR(ISNUMBER(SEARCH({" COMEDY "," fun "," laugh ","hilarious"}," "&amp;B1904:C1904&amp;" "))),"Comedy",IF(OR(ISNUMBER(SEARCH({" sad "," thriller "," crime"," murder "," dark "," revenge "}," "&amp;B1904:C1904&amp;" "))),"thriller",IF(OR(ISNUMBER(SEARCH({" strange "," evil "," horror "," dark "," strange"}," "&amp;B1904:C1904&amp;" "))),"horror",IF(OR(ISNUMBER(SEARCH({" food "," kitchen "," yummy "," gourmet "," dining","bbq"}," "&amp;B1904:C1904&amp;" "))),"food"))))</f>
        <v>0</v>
      </c>
      <c r="E1904" s="3">
        <v>1000</v>
      </c>
      <c r="F1904" s="4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232"/>
        <v>1</v>
      </c>
      <c r="Q1904">
        <f t="shared" si="233"/>
        <v>4</v>
      </c>
      <c r="R1904" t="s">
        <v>8317</v>
      </c>
      <c r="S1904" t="s">
        <v>8346</v>
      </c>
      <c r="T1904" s="13">
        <f t="shared" si="234"/>
        <v>42037.789895833332</v>
      </c>
      <c r="U1904" s="13">
        <f t="shared" si="235"/>
        <v>42067.789895833332</v>
      </c>
      <c r="V1904">
        <f t="shared" si="236"/>
        <v>2015</v>
      </c>
      <c r="W1904" t="str">
        <f t="shared" si="237"/>
        <v>gadgets</v>
      </c>
      <c r="X1904" t="str">
        <f t="shared" si="238"/>
        <v>UnderFunded</v>
      </c>
      <c r="Y1904" s="12" t="b">
        <f t="shared" si="239"/>
        <v>0</v>
      </c>
    </row>
    <row r="1905" spans="1:25" ht="43.2" hidden="1">
      <c r="A1905">
        <v>1903</v>
      </c>
      <c r="B1905" s="1" t="s">
        <v>1904</v>
      </c>
      <c r="C1905" s="1" t="s">
        <v>6013</v>
      </c>
      <c r="D1905" s="21" t="b" cm="1">
        <f t="array" ref="D1905">IF(OR(ISNUMBER(SEARCH({" COMEDY "," fun "," laugh ","hilarious"}," "&amp;B1905:C1905&amp;" "))),"Comedy",IF(OR(ISNUMBER(SEARCH({" sad "," thriller "," crime"," murder "," dark "," revenge "}," "&amp;B1905:C1905&amp;" "))),"thriller",IF(OR(ISNUMBER(SEARCH({" strange "," evil "," horror "," dark "," strange"}," "&amp;B1905:C1905&amp;" "))),"horror",IF(OR(ISNUMBER(SEARCH({" food "," kitchen "," yummy "," gourmet "," dining","bbq"}," "&amp;B1905:C1905&amp;" "))),"food"))))</f>
        <v>0</v>
      </c>
      <c r="E1905" s="3">
        <v>3000</v>
      </c>
      <c r="F1905" s="4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232"/>
        <v>47</v>
      </c>
      <c r="Q1905">
        <f t="shared" si="233"/>
        <v>34.1</v>
      </c>
      <c r="R1905" t="s">
        <v>8317</v>
      </c>
      <c r="S1905" t="s">
        <v>8346</v>
      </c>
      <c r="T1905" s="13">
        <f t="shared" si="234"/>
        <v>42702.770729166667</v>
      </c>
      <c r="U1905" s="13">
        <f t="shared" si="235"/>
        <v>42762.770729166667</v>
      </c>
      <c r="V1905">
        <f t="shared" si="236"/>
        <v>2016</v>
      </c>
      <c r="W1905" t="str">
        <f t="shared" si="237"/>
        <v>gadgets</v>
      </c>
      <c r="X1905" t="str">
        <f t="shared" si="238"/>
        <v>UnderFunded</v>
      </c>
      <c r="Y1905" s="12" t="b">
        <f t="shared" si="239"/>
        <v>0</v>
      </c>
    </row>
    <row r="1906" spans="1:25" ht="43.2" hidden="1">
      <c r="A1906">
        <v>1904</v>
      </c>
      <c r="B1906" s="1" t="s">
        <v>1905</v>
      </c>
      <c r="C1906" s="1" t="s">
        <v>6014</v>
      </c>
      <c r="D1906" s="21" t="b" cm="1">
        <f t="array" ref="D1906">IF(OR(ISNUMBER(SEARCH({" COMEDY "," fun "," laugh ","hilarious"}," "&amp;B1906:C1906&amp;" "))),"Comedy",IF(OR(ISNUMBER(SEARCH({" sad "," thriller "," crime"," murder "," dark "," revenge "}," "&amp;B1906:C1906&amp;" "))),"thriller",IF(OR(ISNUMBER(SEARCH({" strange "," evil "," horror "," dark "," strange"}," "&amp;B1906:C1906&amp;" "))),"horror",IF(OR(ISNUMBER(SEARCH({" food "," kitchen "," yummy "," gourmet "," dining","bbq"}," "&amp;B1906:C1906&amp;" "))),"food"))))</f>
        <v>0</v>
      </c>
      <c r="E1906" s="3">
        <v>50000</v>
      </c>
      <c r="F1906" s="4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232"/>
        <v>0</v>
      </c>
      <c r="Q1906">
        <f t="shared" si="233"/>
        <v>25</v>
      </c>
      <c r="R1906" t="s">
        <v>8317</v>
      </c>
      <c r="S1906" t="s">
        <v>8346</v>
      </c>
      <c r="T1906" s="13">
        <f t="shared" si="234"/>
        <v>42326.685428240744</v>
      </c>
      <c r="U1906" s="13">
        <f t="shared" si="235"/>
        <v>42371.685428240744</v>
      </c>
      <c r="V1906">
        <f t="shared" si="236"/>
        <v>2015</v>
      </c>
      <c r="W1906" t="str">
        <f t="shared" si="237"/>
        <v>gadgets</v>
      </c>
      <c r="X1906" t="str">
        <f t="shared" si="238"/>
        <v>UnderFunded</v>
      </c>
      <c r="Y1906" s="12" t="b">
        <f t="shared" si="239"/>
        <v>0</v>
      </c>
    </row>
    <row r="1907" spans="1:25" ht="57.6" hidden="1">
      <c r="A1907">
        <v>1905</v>
      </c>
      <c r="B1907" s="1" t="s">
        <v>1906</v>
      </c>
      <c r="C1907" s="1" t="s">
        <v>6015</v>
      </c>
      <c r="D1907" s="21" t="b" cm="1">
        <f t="array" ref="D1907">IF(OR(ISNUMBER(SEARCH({" COMEDY "," fun "," laugh ","hilarious"}," "&amp;B1907:C1907&amp;" "))),"Comedy",IF(OR(ISNUMBER(SEARCH({" sad "," thriller "," crime"," murder "," dark "," revenge "}," "&amp;B1907:C1907&amp;" "))),"thriller",IF(OR(ISNUMBER(SEARCH({" strange "," evil "," horror "," dark "," strange"}," "&amp;B1907:C1907&amp;" "))),"horror",IF(OR(ISNUMBER(SEARCH({" food "," kitchen "," yummy "," gourmet "," dining","bbq"}," "&amp;B1907:C1907&amp;" "))),"food"))))</f>
        <v>0</v>
      </c>
      <c r="E1907" s="3">
        <v>25000</v>
      </c>
      <c r="F1907" s="4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232"/>
        <v>0</v>
      </c>
      <c r="Q1907">
        <f t="shared" si="233"/>
        <v>10.5</v>
      </c>
      <c r="R1907" t="s">
        <v>8317</v>
      </c>
      <c r="S1907" t="s">
        <v>8346</v>
      </c>
      <c r="T1907" s="13">
        <f t="shared" si="234"/>
        <v>41859.925856481481</v>
      </c>
      <c r="U1907" s="13">
        <f t="shared" si="235"/>
        <v>41889.925856481481</v>
      </c>
      <c r="V1907">
        <f t="shared" si="236"/>
        <v>2014</v>
      </c>
      <c r="W1907" t="str">
        <f t="shared" si="237"/>
        <v>gadgets</v>
      </c>
      <c r="X1907" t="str">
        <f t="shared" si="238"/>
        <v>UnderFunded</v>
      </c>
      <c r="Y1907" s="12" t="b">
        <f t="shared" si="239"/>
        <v>0</v>
      </c>
    </row>
    <row r="1908" spans="1:25" ht="43.2" hidden="1">
      <c r="A1908">
        <v>1906</v>
      </c>
      <c r="B1908" s="1" t="s">
        <v>1907</v>
      </c>
      <c r="C1908" s="1" t="s">
        <v>6016</v>
      </c>
      <c r="D1908" s="21" t="b" cm="1">
        <f t="array" ref="D1908">IF(OR(ISNUMBER(SEARCH({" COMEDY "," fun "," laugh ","hilarious"}," "&amp;B1908:C1908&amp;" "))),"Comedy",IF(OR(ISNUMBER(SEARCH({" sad "," thriller "," crime"," murder "," dark "," revenge "}," "&amp;B1908:C1908&amp;" "))),"thriller",IF(OR(ISNUMBER(SEARCH({" strange "," evil "," horror "," dark "," strange"}," "&amp;B1908:C1908&amp;" "))),"horror",IF(OR(ISNUMBER(SEARCH({" food "," kitchen "," yummy "," gourmet "," dining","bbq"}," "&amp;B1908:C1908&amp;" "))),"food"))))</f>
        <v>0</v>
      </c>
      <c r="E1908" s="3">
        <v>50000</v>
      </c>
      <c r="F1908" s="4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232"/>
        <v>43</v>
      </c>
      <c r="Q1908">
        <f t="shared" si="233"/>
        <v>215.96</v>
      </c>
      <c r="R1908" t="s">
        <v>8317</v>
      </c>
      <c r="S1908" t="s">
        <v>8346</v>
      </c>
      <c r="T1908" s="13">
        <f t="shared" si="234"/>
        <v>42514.671099537038</v>
      </c>
      <c r="U1908" s="13">
        <f t="shared" si="235"/>
        <v>42544.671099537038</v>
      </c>
      <c r="V1908">
        <f t="shared" si="236"/>
        <v>2016</v>
      </c>
      <c r="W1908" t="str">
        <f t="shared" si="237"/>
        <v>gadgets</v>
      </c>
      <c r="X1908" t="str">
        <f t="shared" si="238"/>
        <v>UnderFunded</v>
      </c>
      <c r="Y1908" s="12" t="b">
        <f t="shared" si="239"/>
        <v>0</v>
      </c>
    </row>
    <row r="1909" spans="1:25" ht="43.2" hidden="1">
      <c r="A1909">
        <v>1907</v>
      </c>
      <c r="B1909" s="1" t="s">
        <v>1908</v>
      </c>
      <c r="C1909" s="1" t="s">
        <v>6017</v>
      </c>
      <c r="D1909" s="21" t="b" cm="1">
        <f t="array" ref="D1909">IF(OR(ISNUMBER(SEARCH({" COMEDY "," fun "," laugh ","hilarious"}," "&amp;B1909:C1909&amp;" "))),"Comedy",IF(OR(ISNUMBER(SEARCH({" sad "," thriller "," crime"," murder "," dark "," revenge "}," "&amp;B1909:C1909&amp;" "))),"thriller",IF(OR(ISNUMBER(SEARCH({" strange "," evil "," horror "," dark "," strange"}," "&amp;B1909:C1909&amp;" "))),"horror",IF(OR(ISNUMBER(SEARCH({" food "," kitchen "," yummy "," gourmet "," dining","bbq"}," "&amp;B1909:C1909&amp;" "))),"food"))))</f>
        <v>0</v>
      </c>
      <c r="E1909" s="3">
        <v>30000</v>
      </c>
      <c r="F1909" s="4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232"/>
        <v>0</v>
      </c>
      <c r="Q1909">
        <f t="shared" si="233"/>
        <v>21.25</v>
      </c>
      <c r="R1909" t="s">
        <v>8317</v>
      </c>
      <c r="S1909" t="s">
        <v>8346</v>
      </c>
      <c r="T1909" s="13">
        <f t="shared" si="234"/>
        <v>41767.587094907409</v>
      </c>
      <c r="U1909" s="13">
        <f t="shared" si="235"/>
        <v>41782.587094907409</v>
      </c>
      <c r="V1909">
        <f t="shared" si="236"/>
        <v>2014</v>
      </c>
      <c r="W1909" t="str">
        <f t="shared" si="237"/>
        <v>gadgets</v>
      </c>
      <c r="X1909" t="str">
        <f t="shared" si="238"/>
        <v>UnderFunded</v>
      </c>
      <c r="Y1909" s="12" t="b">
        <f t="shared" si="239"/>
        <v>0</v>
      </c>
    </row>
    <row r="1910" spans="1:25" ht="43.2" hidden="1">
      <c r="A1910">
        <v>1908</v>
      </c>
      <c r="B1910" s="1" t="s">
        <v>1909</v>
      </c>
      <c r="C1910" s="1" t="s">
        <v>6018</v>
      </c>
      <c r="D1910" s="21" t="b" cm="1">
        <f t="array" ref="D1910">IF(OR(ISNUMBER(SEARCH({" COMEDY "," fun "," laugh ","hilarious"}," "&amp;B1910:C1910&amp;" "))),"Comedy",IF(OR(ISNUMBER(SEARCH({" sad "," thriller "," crime"," murder "," dark "," revenge "}," "&amp;B1910:C1910&amp;" "))),"thriller",IF(OR(ISNUMBER(SEARCH({" strange "," evil "," horror "," dark "," strange"}," "&amp;B1910:C1910&amp;" "))),"horror",IF(OR(ISNUMBER(SEARCH({" food "," kitchen "," yummy "," gourmet "," dining","bbq"}," "&amp;B1910:C1910&amp;" "))),"food"))))</f>
        <v>0</v>
      </c>
      <c r="E1910" s="3">
        <v>25000</v>
      </c>
      <c r="F1910" s="4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232"/>
        <v>2</v>
      </c>
      <c r="Q1910">
        <f t="shared" si="233"/>
        <v>108.25</v>
      </c>
      <c r="R1910" t="s">
        <v>8317</v>
      </c>
      <c r="S1910" t="s">
        <v>8346</v>
      </c>
      <c r="T1910" s="13">
        <f t="shared" si="234"/>
        <v>42703.917824074073</v>
      </c>
      <c r="U1910" s="13">
        <f t="shared" si="235"/>
        <v>42733.917824074073</v>
      </c>
      <c r="V1910">
        <f t="shared" si="236"/>
        <v>2016</v>
      </c>
      <c r="W1910" t="str">
        <f t="shared" si="237"/>
        <v>gadgets</v>
      </c>
      <c r="X1910" t="str">
        <f t="shared" si="238"/>
        <v>UnderFunded</v>
      </c>
      <c r="Y1910" s="12" t="b">
        <f t="shared" si="239"/>
        <v>0</v>
      </c>
    </row>
    <row r="1911" spans="1:25" ht="43.2" hidden="1">
      <c r="A1911">
        <v>1909</v>
      </c>
      <c r="B1911" s="1" t="s">
        <v>1910</v>
      </c>
      <c r="C1911" s="1" t="s">
        <v>6019</v>
      </c>
      <c r="D1911" s="21" t="b" cm="1">
        <f t="array" ref="D1911">IF(OR(ISNUMBER(SEARCH({" COMEDY "," fun "," laugh ","hilarious"}," "&amp;B1911:C1911&amp;" "))),"Comedy",IF(OR(ISNUMBER(SEARCH({" sad "," thriller "," crime"," murder "," dark "," revenge "}," "&amp;B1911:C1911&amp;" "))),"thriller",IF(OR(ISNUMBER(SEARCH({" strange "," evil "," horror "," dark "," strange"}," "&amp;B1911:C1911&amp;" "))),"horror",IF(OR(ISNUMBER(SEARCH({" food "," kitchen "," yummy "," gourmet "," dining","bbq"}," "&amp;B1911:C1911&amp;" "))),"food"))))</f>
        <v>0</v>
      </c>
      <c r="E1911" s="3">
        <v>35000</v>
      </c>
      <c r="F1911" s="4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232"/>
        <v>14</v>
      </c>
      <c r="Q1911">
        <f t="shared" si="233"/>
        <v>129.97</v>
      </c>
      <c r="R1911" t="s">
        <v>8317</v>
      </c>
      <c r="S1911" t="s">
        <v>8346</v>
      </c>
      <c r="T1911" s="13">
        <f t="shared" si="234"/>
        <v>41905.429155092592</v>
      </c>
      <c r="U1911" s="13">
        <f t="shared" si="235"/>
        <v>41935.429155092592</v>
      </c>
      <c r="V1911">
        <f t="shared" si="236"/>
        <v>2014</v>
      </c>
      <c r="W1911" t="str">
        <f t="shared" si="237"/>
        <v>gadgets</v>
      </c>
      <c r="X1911" t="str">
        <f t="shared" si="238"/>
        <v>UnderFunded</v>
      </c>
      <c r="Y1911" s="12" t="b">
        <f t="shared" si="239"/>
        <v>0</v>
      </c>
    </row>
    <row r="1912" spans="1:25" ht="43.2" hidden="1">
      <c r="A1912">
        <v>1910</v>
      </c>
      <c r="B1912" s="1" t="s">
        <v>1911</v>
      </c>
      <c r="C1912" s="1" t="s">
        <v>6020</v>
      </c>
      <c r="D1912" s="21" t="b" cm="1">
        <f t="array" ref="D1912">IF(OR(ISNUMBER(SEARCH({" COMEDY "," fun "," laugh ","hilarious"}," "&amp;B1912:C1912&amp;" "))),"Comedy",IF(OR(ISNUMBER(SEARCH({" sad "," thriller "," crime"," murder "," dark "," revenge "}," "&amp;B1912:C1912&amp;" "))),"thriller",IF(OR(ISNUMBER(SEARCH({" strange "," evil "," horror "," dark "," strange"}," "&amp;B1912:C1912&amp;" "))),"horror",IF(OR(ISNUMBER(SEARCH({" food "," kitchen "," yummy "," gourmet "," dining","bbq"}," "&amp;B1912:C1912&amp;" "))),"food"))))</f>
        <v>0</v>
      </c>
      <c r="E1912" s="3">
        <v>85000</v>
      </c>
      <c r="F1912" s="4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232"/>
        <v>39</v>
      </c>
      <c r="Q1912">
        <f t="shared" si="233"/>
        <v>117.49</v>
      </c>
      <c r="R1912" t="s">
        <v>8317</v>
      </c>
      <c r="S1912" t="s">
        <v>8346</v>
      </c>
      <c r="T1912" s="13">
        <f t="shared" si="234"/>
        <v>42264.963159722218</v>
      </c>
      <c r="U1912" s="13">
        <f t="shared" si="235"/>
        <v>42308.947916666672</v>
      </c>
      <c r="V1912">
        <f t="shared" si="236"/>
        <v>2015</v>
      </c>
      <c r="W1912" t="str">
        <f t="shared" si="237"/>
        <v>gadgets</v>
      </c>
      <c r="X1912" t="str">
        <f t="shared" si="238"/>
        <v>UnderFunded</v>
      </c>
      <c r="Y1912" s="12" t="b">
        <f t="shared" si="239"/>
        <v>0</v>
      </c>
    </row>
    <row r="1913" spans="1:25" ht="57.6" hidden="1">
      <c r="A1913">
        <v>1911</v>
      </c>
      <c r="B1913" s="1" t="s">
        <v>1912</v>
      </c>
      <c r="C1913" s="1" t="s">
        <v>6021</v>
      </c>
      <c r="D1913" s="21" t="b" cm="1">
        <f t="array" ref="D1913">IF(OR(ISNUMBER(SEARCH({" COMEDY "," fun "," laugh ","hilarious"}," "&amp;B1913:C1913&amp;" "))),"Comedy",IF(OR(ISNUMBER(SEARCH({" sad "," thriller "," crime"," murder "," dark "," revenge "}," "&amp;B1913:C1913&amp;" "))),"thriller",IF(OR(ISNUMBER(SEARCH({" strange "," evil "," horror "," dark "," strange"}," "&amp;B1913:C1913&amp;" "))),"horror",IF(OR(ISNUMBER(SEARCH({" food "," kitchen "," yummy "," gourmet "," dining","bbq"}," "&amp;B1913:C1913&amp;" "))),"food"))))</f>
        <v>0</v>
      </c>
      <c r="E1913" s="3">
        <v>42500</v>
      </c>
      <c r="F1913" s="4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232"/>
        <v>0</v>
      </c>
      <c r="Q1913">
        <f t="shared" si="233"/>
        <v>10</v>
      </c>
      <c r="R1913" t="s">
        <v>8317</v>
      </c>
      <c r="S1913" t="s">
        <v>8346</v>
      </c>
      <c r="T1913" s="13">
        <f t="shared" si="234"/>
        <v>41830.033958333333</v>
      </c>
      <c r="U1913" s="13">
        <f t="shared" si="235"/>
        <v>41860.033958333333</v>
      </c>
      <c r="V1913">
        <f t="shared" si="236"/>
        <v>2014</v>
      </c>
      <c r="W1913" t="str">
        <f t="shared" si="237"/>
        <v>gadgets</v>
      </c>
      <c r="X1913" t="str">
        <f t="shared" si="238"/>
        <v>UnderFunded</v>
      </c>
      <c r="Y1913" s="12" t="b">
        <f t="shared" si="239"/>
        <v>0</v>
      </c>
    </row>
    <row r="1914" spans="1:25" ht="43.2" hidden="1">
      <c r="A1914">
        <v>1912</v>
      </c>
      <c r="B1914" s="1" t="s">
        <v>1913</v>
      </c>
      <c r="C1914" s="1" t="s">
        <v>6022</v>
      </c>
      <c r="D1914" s="21" t="b" cm="1">
        <f t="array" ref="D1914">IF(OR(ISNUMBER(SEARCH({" COMEDY "," fun "," laugh ","hilarious"}," "&amp;B1914:C1914&amp;" "))),"Comedy",IF(OR(ISNUMBER(SEARCH({" sad "," thriller "," crime"," murder "," dark "," revenge "}," "&amp;B1914:C1914&amp;" "))),"thriller",IF(OR(ISNUMBER(SEARCH({" strange "," evil "," horror "," dark "," strange"}," "&amp;B1914:C1914&amp;" "))),"horror",IF(OR(ISNUMBER(SEARCH({" food "," kitchen "," yummy "," gourmet "," dining","bbq"}," "&amp;B1914:C1914&amp;" "))),"food"))))</f>
        <v>0</v>
      </c>
      <c r="E1914" s="3">
        <v>5000</v>
      </c>
      <c r="F1914" s="4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232"/>
        <v>59</v>
      </c>
      <c r="Q1914">
        <f t="shared" si="233"/>
        <v>70.599999999999994</v>
      </c>
      <c r="R1914" t="s">
        <v>8317</v>
      </c>
      <c r="S1914" t="s">
        <v>8346</v>
      </c>
      <c r="T1914" s="13">
        <f t="shared" si="234"/>
        <v>42129.226388888885</v>
      </c>
      <c r="U1914" s="13">
        <f t="shared" si="235"/>
        <v>42159.226388888885</v>
      </c>
      <c r="V1914">
        <f t="shared" si="236"/>
        <v>2015</v>
      </c>
      <c r="W1914" t="str">
        <f t="shared" si="237"/>
        <v>gadgets</v>
      </c>
      <c r="X1914" t="str">
        <f t="shared" si="238"/>
        <v>UnderFunded</v>
      </c>
      <c r="Y1914" s="12" t="b">
        <f t="shared" si="239"/>
        <v>0</v>
      </c>
    </row>
    <row r="1915" spans="1:25" ht="28.8" hidden="1">
      <c r="A1915">
        <v>1913</v>
      </c>
      <c r="B1915" s="1" t="s">
        <v>1914</v>
      </c>
      <c r="C1915" s="1" t="s">
        <v>6023</v>
      </c>
      <c r="D1915" s="21" t="b" cm="1">
        <f t="array" ref="D1915">IF(OR(ISNUMBER(SEARCH({" COMEDY "," fun "," laugh ","hilarious"}," "&amp;B1915:C1915&amp;" "))),"Comedy",IF(OR(ISNUMBER(SEARCH({" sad "," thriller "," crime"," murder "," dark "," revenge "}," "&amp;B1915:C1915&amp;" "))),"thriller",IF(OR(ISNUMBER(SEARCH({" strange "," evil "," horror "," dark "," strange"}," "&amp;B1915:C1915&amp;" "))),"horror",IF(OR(ISNUMBER(SEARCH({" food "," kitchen "," yummy "," gourmet "," dining","bbq"}," "&amp;B1915:C1915&amp;" "))),"food"))))</f>
        <v>0</v>
      </c>
      <c r="E1915" s="3">
        <v>48000</v>
      </c>
      <c r="F1915" s="4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232"/>
        <v>1</v>
      </c>
      <c r="Q1915">
        <f t="shared" si="233"/>
        <v>24.5</v>
      </c>
      <c r="R1915" t="s">
        <v>8317</v>
      </c>
      <c r="S1915" t="s">
        <v>8346</v>
      </c>
      <c r="T1915" s="13">
        <f t="shared" si="234"/>
        <v>41890.511319444442</v>
      </c>
      <c r="U1915" s="13">
        <f t="shared" si="235"/>
        <v>41920.511319444442</v>
      </c>
      <c r="V1915">
        <f t="shared" si="236"/>
        <v>2014</v>
      </c>
      <c r="W1915" t="str">
        <f t="shared" si="237"/>
        <v>gadgets</v>
      </c>
      <c r="X1915" t="str">
        <f t="shared" si="238"/>
        <v>UnderFunded</v>
      </c>
      <c r="Y1915" s="12" t="b">
        <f t="shared" si="239"/>
        <v>0</v>
      </c>
    </row>
    <row r="1916" spans="1:25" ht="43.2" hidden="1">
      <c r="A1916">
        <v>1914</v>
      </c>
      <c r="B1916" s="1" t="s">
        <v>1915</v>
      </c>
      <c r="C1916" s="1" t="s">
        <v>6024</v>
      </c>
      <c r="D1916" s="21" t="b" cm="1">
        <f t="array" ref="D1916">IF(OR(ISNUMBER(SEARCH({" COMEDY "," fun "," laugh ","hilarious"}," "&amp;B1916:C1916&amp;" "))),"Comedy",IF(OR(ISNUMBER(SEARCH({" sad "," thriller "," crime"," murder "," dark "," revenge "}," "&amp;B1916:C1916&amp;" "))),"thriller",IF(OR(ISNUMBER(SEARCH({" strange "," evil "," horror "," dark "," strange"}," "&amp;B1916:C1916&amp;" "))),"horror",IF(OR(ISNUMBER(SEARCH({" food "," kitchen "," yummy "," gourmet "," dining","bbq"}," "&amp;B1916:C1916&amp;" "))),"food"))))</f>
        <v>0</v>
      </c>
      <c r="E1916" s="3">
        <v>666</v>
      </c>
      <c r="F1916" s="4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232"/>
        <v>9</v>
      </c>
      <c r="Q1916">
        <f t="shared" si="233"/>
        <v>30</v>
      </c>
      <c r="R1916" t="s">
        <v>8317</v>
      </c>
      <c r="S1916" t="s">
        <v>8346</v>
      </c>
      <c r="T1916" s="13">
        <f t="shared" si="234"/>
        <v>41929.174456018518</v>
      </c>
      <c r="U1916" s="13">
        <f t="shared" si="235"/>
        <v>41944.165972222225</v>
      </c>
      <c r="V1916">
        <f t="shared" si="236"/>
        <v>2014</v>
      </c>
      <c r="W1916" t="str">
        <f t="shared" si="237"/>
        <v>gadgets</v>
      </c>
      <c r="X1916" t="str">
        <f t="shared" si="238"/>
        <v>UnderFunded</v>
      </c>
      <c r="Y1916" s="12" t="b">
        <f t="shared" si="239"/>
        <v>0</v>
      </c>
    </row>
    <row r="1917" spans="1:25" ht="43.2" hidden="1">
      <c r="A1917">
        <v>1915</v>
      </c>
      <c r="B1917" s="1" t="s">
        <v>1916</v>
      </c>
      <c r="C1917" s="1" t="s">
        <v>6025</v>
      </c>
      <c r="D1917" s="21" t="b" cm="1">
        <f t="array" ref="D1917">IF(OR(ISNUMBER(SEARCH({" COMEDY "," fun "," laugh ","hilarious"}," "&amp;B1917:C1917&amp;" "))),"Comedy",IF(OR(ISNUMBER(SEARCH({" sad "," thriller "," crime"," murder "," dark "," revenge "}," "&amp;B1917:C1917&amp;" "))),"thriller",IF(OR(ISNUMBER(SEARCH({" strange "," evil "," horror "," dark "," strange"}," "&amp;B1917:C1917&amp;" "))),"horror",IF(OR(ISNUMBER(SEARCH({" food "," kitchen "," yummy "," gourmet "," dining","bbq"}," "&amp;B1917:C1917&amp;" "))),"food"))))</f>
        <v>0</v>
      </c>
      <c r="E1917" s="3">
        <v>500</v>
      </c>
      <c r="F1917" s="4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232"/>
        <v>2</v>
      </c>
      <c r="Q1917">
        <f t="shared" si="233"/>
        <v>2</v>
      </c>
      <c r="R1917" t="s">
        <v>8317</v>
      </c>
      <c r="S1917" t="s">
        <v>8346</v>
      </c>
      <c r="T1917" s="13">
        <f t="shared" si="234"/>
        <v>41864.04886574074</v>
      </c>
      <c r="U1917" s="13">
        <f t="shared" si="235"/>
        <v>41884.04886574074</v>
      </c>
      <c r="V1917">
        <f t="shared" si="236"/>
        <v>2014</v>
      </c>
      <c r="W1917" t="str">
        <f t="shared" si="237"/>
        <v>gadgets</v>
      </c>
      <c r="X1917" t="str">
        <f t="shared" si="238"/>
        <v>UnderFunded</v>
      </c>
      <c r="Y1917" s="12" t="b">
        <f t="shared" si="239"/>
        <v>0</v>
      </c>
    </row>
    <row r="1918" spans="1:25" ht="28.8" hidden="1">
      <c r="A1918">
        <v>1916</v>
      </c>
      <c r="B1918" s="1" t="s">
        <v>1917</v>
      </c>
      <c r="C1918" s="1" t="s">
        <v>6026</v>
      </c>
      <c r="D1918" s="21" t="b" cm="1">
        <f t="array" ref="D1918">IF(OR(ISNUMBER(SEARCH({" COMEDY "," fun "," laugh ","hilarious"}," "&amp;B1918:C1918&amp;" "))),"Comedy",IF(OR(ISNUMBER(SEARCH({" sad "," thriller "," crime"," murder "," dark "," revenge "}," "&amp;B1918:C1918&amp;" "))),"thriller",IF(OR(ISNUMBER(SEARCH({" strange "," evil "," horror "," dark "," strange"}," "&amp;B1918:C1918&amp;" "))),"horror",IF(OR(ISNUMBER(SEARCH({" food "," kitchen "," yummy "," gourmet "," dining","bbq"}," "&amp;B1918:C1918&amp;" "))),"food"))))</f>
        <v>0</v>
      </c>
      <c r="E1918" s="3">
        <v>20000</v>
      </c>
      <c r="F1918" s="4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232"/>
        <v>1</v>
      </c>
      <c r="Q1918">
        <f t="shared" si="233"/>
        <v>17</v>
      </c>
      <c r="R1918" t="s">
        <v>8317</v>
      </c>
      <c r="S1918" t="s">
        <v>8346</v>
      </c>
      <c r="T1918" s="13">
        <f t="shared" si="234"/>
        <v>42656.717303240745</v>
      </c>
      <c r="U1918" s="13">
        <f t="shared" si="235"/>
        <v>42681.758969907409</v>
      </c>
      <c r="V1918">
        <f t="shared" si="236"/>
        <v>2016</v>
      </c>
      <c r="W1918" t="str">
        <f t="shared" si="237"/>
        <v>gadgets</v>
      </c>
      <c r="X1918" t="str">
        <f t="shared" si="238"/>
        <v>UnderFunded</v>
      </c>
      <c r="Y1918" s="12" t="b">
        <f t="shared" si="239"/>
        <v>0</v>
      </c>
    </row>
    <row r="1919" spans="1:25" ht="28.8" hidden="1">
      <c r="A1919">
        <v>1917</v>
      </c>
      <c r="B1919" s="1" t="s">
        <v>1918</v>
      </c>
      <c r="C1919" s="1" t="s">
        <v>6027</v>
      </c>
      <c r="D1919" s="21" t="b" cm="1">
        <f t="array" ref="D1919">IF(OR(ISNUMBER(SEARCH({" COMEDY "," fun "," laugh ","hilarious"}," "&amp;B1919:C1919&amp;" "))),"Comedy",IF(OR(ISNUMBER(SEARCH({" sad "," thriller "," crime"," murder "," dark "," revenge "}," "&amp;B1919:C1919&amp;" "))),"thriller",IF(OR(ISNUMBER(SEARCH({" strange "," evil "," horror "," dark "," strange"}," "&amp;B1919:C1919&amp;" "))),"horror",IF(OR(ISNUMBER(SEARCH({" food "," kitchen "," yummy "," gourmet "," dining","bbq"}," "&amp;B1919:C1919&amp;" "))),"food"))))</f>
        <v>0</v>
      </c>
      <c r="E1919" s="3">
        <v>390000</v>
      </c>
      <c r="F1919" s="4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232"/>
        <v>53</v>
      </c>
      <c r="Q1919">
        <f t="shared" si="233"/>
        <v>2928.93</v>
      </c>
      <c r="R1919" t="s">
        <v>8317</v>
      </c>
      <c r="S1919" t="s">
        <v>8346</v>
      </c>
      <c r="T1919" s="13">
        <f t="shared" si="234"/>
        <v>42746.270057870366</v>
      </c>
      <c r="U1919" s="13">
        <f t="shared" si="235"/>
        <v>42776.270057870366</v>
      </c>
      <c r="V1919">
        <f t="shared" si="236"/>
        <v>2017</v>
      </c>
      <c r="W1919" t="str">
        <f t="shared" si="237"/>
        <v>gadgets</v>
      </c>
      <c r="X1919" t="str">
        <f t="shared" si="238"/>
        <v>UnderFunded</v>
      </c>
      <c r="Y1919" s="12" t="b">
        <f t="shared" si="239"/>
        <v>0</v>
      </c>
    </row>
    <row r="1920" spans="1:25" ht="43.2" hidden="1">
      <c r="A1920">
        <v>1918</v>
      </c>
      <c r="B1920" s="1" t="s">
        <v>1919</v>
      </c>
      <c r="C1920" s="1" t="s">
        <v>6028</v>
      </c>
      <c r="D1920" s="21" t="b" cm="1">
        <f t="array" ref="D1920">IF(OR(ISNUMBER(SEARCH({" COMEDY "," fun "," laugh ","hilarious"}," "&amp;B1920:C1920&amp;" "))),"Comedy",IF(OR(ISNUMBER(SEARCH({" sad "," thriller "," crime"," murder "," dark "," revenge "}," "&amp;B1920:C1920&amp;" "))),"thriller",IF(OR(ISNUMBER(SEARCH({" strange "," evil "," horror "," dark "," strange"}," "&amp;B1920:C1920&amp;" "))),"horror",IF(OR(ISNUMBER(SEARCH({" food "," kitchen "," yummy "," gourmet "," dining","bbq"}," "&amp;B1920:C1920&amp;" "))),"food"))))</f>
        <v>0</v>
      </c>
      <c r="E1920" s="3">
        <v>25000</v>
      </c>
      <c r="F1920" s="4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232"/>
        <v>1</v>
      </c>
      <c r="Q1920">
        <f t="shared" si="233"/>
        <v>28.89</v>
      </c>
      <c r="R1920" t="s">
        <v>8317</v>
      </c>
      <c r="S1920" t="s">
        <v>8346</v>
      </c>
      <c r="T1920" s="13">
        <f t="shared" si="234"/>
        <v>41828.789942129632</v>
      </c>
      <c r="U1920" s="13">
        <f t="shared" si="235"/>
        <v>41863.789942129632</v>
      </c>
      <c r="V1920">
        <f t="shared" si="236"/>
        <v>2014</v>
      </c>
      <c r="W1920" t="str">
        <f t="shared" si="237"/>
        <v>gadgets</v>
      </c>
      <c r="X1920" t="str">
        <f t="shared" si="238"/>
        <v>UnderFunded</v>
      </c>
      <c r="Y1920" s="12" t="b">
        <f t="shared" si="239"/>
        <v>0</v>
      </c>
    </row>
    <row r="1921" spans="1:25" ht="43.2" hidden="1">
      <c r="A1921">
        <v>1919</v>
      </c>
      <c r="B1921" s="1" t="s">
        <v>1920</v>
      </c>
      <c r="C1921" s="1" t="s">
        <v>6029</v>
      </c>
      <c r="D1921" s="21" t="b" cm="1">
        <f t="array" ref="D1921">IF(OR(ISNUMBER(SEARCH({" COMEDY "," fun "," laugh ","hilarious"}," "&amp;B1921:C1921&amp;" "))),"Comedy",IF(OR(ISNUMBER(SEARCH({" sad "," thriller "," crime"," murder "," dark "," revenge "}," "&amp;B1921:C1921&amp;" "))),"thriller",IF(OR(ISNUMBER(SEARCH({" strange "," evil "," horror "," dark "," strange"}," "&amp;B1921:C1921&amp;" "))),"horror",IF(OR(ISNUMBER(SEARCH({" food "," kitchen "," yummy "," gourmet "," dining","bbq"}," "&amp;B1921:C1921&amp;" "))),"food"))))</f>
        <v>0</v>
      </c>
      <c r="E1921" s="3">
        <v>500</v>
      </c>
      <c r="F1921" s="4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232"/>
        <v>47</v>
      </c>
      <c r="Q1921">
        <f t="shared" si="233"/>
        <v>29.63</v>
      </c>
      <c r="R1921" t="s">
        <v>8317</v>
      </c>
      <c r="S1921" t="s">
        <v>8346</v>
      </c>
      <c r="T1921" s="13">
        <f t="shared" si="234"/>
        <v>42113.875567129624</v>
      </c>
      <c r="U1921" s="13">
        <f t="shared" si="235"/>
        <v>42143.875567129624</v>
      </c>
      <c r="V1921">
        <f t="shared" si="236"/>
        <v>2015</v>
      </c>
      <c r="W1921" t="str">
        <f t="shared" si="237"/>
        <v>gadgets</v>
      </c>
      <c r="X1921" t="str">
        <f t="shared" si="238"/>
        <v>UnderFunded</v>
      </c>
      <c r="Y1921" s="12" t="b">
        <f t="shared" si="239"/>
        <v>0</v>
      </c>
    </row>
    <row r="1922" spans="1:25" ht="43.2" hidden="1">
      <c r="A1922">
        <v>1920</v>
      </c>
      <c r="B1922" s="1" t="s">
        <v>1921</v>
      </c>
      <c r="C1922" s="1" t="s">
        <v>6030</v>
      </c>
      <c r="D1922" s="21" t="b" cm="1">
        <f t="array" ref="D1922">IF(OR(ISNUMBER(SEARCH({" COMEDY "," fun "," laugh ","hilarious"}," "&amp;B1922:C1922&amp;" "))),"Comedy",IF(OR(ISNUMBER(SEARCH({" sad "," thriller "," crime"," murder "," dark "," revenge "}," "&amp;B1922:C1922&amp;" "))),"thriller",IF(OR(ISNUMBER(SEARCH({" strange "," evil "," horror "," dark "," strange"}," "&amp;B1922:C1922&amp;" "))),"horror",IF(OR(ISNUMBER(SEARCH({" food "," kitchen "," yummy "," gourmet "," dining","bbq"}," "&amp;B1922:C1922&amp;" "))),"food"))))</f>
        <v>0</v>
      </c>
      <c r="E1922" s="3">
        <v>10000</v>
      </c>
      <c r="F1922" s="4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232"/>
        <v>43</v>
      </c>
      <c r="Q1922">
        <f t="shared" si="233"/>
        <v>40.98</v>
      </c>
      <c r="R1922" t="s">
        <v>8317</v>
      </c>
      <c r="S1922" t="s">
        <v>8346</v>
      </c>
      <c r="T1922" s="13">
        <f t="shared" si="234"/>
        <v>42270.875706018516</v>
      </c>
      <c r="U1922" s="13">
        <f t="shared" si="235"/>
        <v>42298.958333333328</v>
      </c>
      <c r="V1922">
        <f t="shared" si="236"/>
        <v>2015</v>
      </c>
      <c r="W1922" t="str">
        <f t="shared" si="237"/>
        <v>gadgets</v>
      </c>
      <c r="X1922" t="str">
        <f t="shared" si="238"/>
        <v>UnderFunded</v>
      </c>
      <c r="Y1922" s="12" t="b">
        <f t="shared" si="239"/>
        <v>0</v>
      </c>
    </row>
    <row r="1923" spans="1:25" ht="28.8" hidden="1">
      <c r="A1923">
        <v>1921</v>
      </c>
      <c r="B1923" s="1" t="s">
        <v>1922</v>
      </c>
      <c r="C1923" s="1" t="s">
        <v>6031</v>
      </c>
      <c r="D1923" s="21" t="b" cm="1">
        <f t="array" ref="D1923">IF(OR(ISNUMBER(SEARCH({" COMEDY "," fun "," laugh ","hilarious"}," "&amp;B1923:C1923&amp;" "))),"Comedy",IF(OR(ISNUMBER(SEARCH({" sad "," thriller "," crime"," murder "," dark "," revenge "}," "&amp;B1923:C1923&amp;" "))),"thriller",IF(OR(ISNUMBER(SEARCH({" strange "," evil "," horror "," dark "," strange"}," "&amp;B1923:C1923&amp;" "))),"horror",IF(OR(ISNUMBER(SEARCH({" food "," kitchen "," yummy "," gourmet "," dining","bbq"}," "&amp;B1923:C1923&amp;" "))),"food"))))</f>
        <v>0</v>
      </c>
      <c r="E1923" s="3">
        <v>1500</v>
      </c>
      <c r="F1923" s="4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240">IFERROR(ROUND((F1923/E1923)*100,0),0)</f>
        <v>137</v>
      </c>
      <c r="Q1923">
        <f t="shared" ref="Q1923:Q1986" si="241">IFERROR(ROUND(F1923/M1923,2),0)</f>
        <v>54</v>
      </c>
      <c r="R1923" t="s">
        <v>8323</v>
      </c>
      <c r="S1923" t="s">
        <v>8327</v>
      </c>
      <c r="T1923" s="13">
        <f t="shared" ref="T1923:T1986" si="242">(((K1923/60)/60)/24)+DATE(1970,1,1)</f>
        <v>41074.221562500003</v>
      </c>
      <c r="U1923" s="13">
        <f t="shared" ref="U1923:U1986" si="243">(((J1923/60)/60)/24)+DATE(1970,1,1)</f>
        <v>41104.221562500003</v>
      </c>
      <c r="V1923">
        <f t="shared" ref="V1923:V1986" si="244">YEAR(T1923)</f>
        <v>2012</v>
      </c>
      <c r="W1923" t="str">
        <f t="shared" ref="W1923:W1986" si="245">IF(OR(S1923="musical","space"),"Musical and Spaces",S1923)</f>
        <v>indie rock</v>
      </c>
      <c r="X1923" t="str">
        <f t="shared" ref="X1923:X1986" si="246">IF(P1923-100&gt;0,"ExceededGoal","UnderFunded")</f>
        <v>ExceededGoal</v>
      </c>
      <c r="Y1923" s="12" t="b">
        <f t="shared" ref="Y1923:Y1986" si="247">IFERROR(IF(R1923="theater",ROUND(F1923/M1923,2)),0)</f>
        <v>0</v>
      </c>
    </row>
    <row r="1924" spans="1:25" ht="43.2" hidden="1">
      <c r="A1924">
        <v>1922</v>
      </c>
      <c r="B1924" s="1" t="s">
        <v>1923</v>
      </c>
      <c r="C1924" s="1" t="s">
        <v>6032</v>
      </c>
      <c r="D1924" s="21" t="b" cm="1">
        <f t="array" ref="D1924">IF(OR(ISNUMBER(SEARCH({" COMEDY "," fun "," laugh ","hilarious"}," "&amp;B1924:C1924&amp;" "))),"Comedy",IF(OR(ISNUMBER(SEARCH({" sad "," thriller "," crime"," murder "," dark "," revenge "}," "&amp;B1924:C1924&amp;" "))),"thriller",IF(OR(ISNUMBER(SEARCH({" strange "," evil "," horror "," dark "," strange"}," "&amp;B1924:C1924&amp;" "))),"horror",IF(OR(ISNUMBER(SEARCH({" food "," kitchen "," yummy "," gourmet "," dining","bbq"}," "&amp;B1924:C1924&amp;" "))),"food"))))</f>
        <v>0</v>
      </c>
      <c r="E1924" s="3">
        <v>2000</v>
      </c>
      <c r="F1924" s="4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240"/>
        <v>116</v>
      </c>
      <c r="Q1924">
        <f t="shared" si="241"/>
        <v>36.11</v>
      </c>
      <c r="R1924" t="s">
        <v>8323</v>
      </c>
      <c r="S1924" t="s">
        <v>8327</v>
      </c>
      <c r="T1924" s="13">
        <f t="shared" si="242"/>
        <v>41590.255868055552</v>
      </c>
      <c r="U1924" s="13">
        <f t="shared" si="243"/>
        <v>41620.255868055552</v>
      </c>
      <c r="V1924">
        <f t="shared" si="244"/>
        <v>2013</v>
      </c>
      <c r="W1924" t="str">
        <f t="shared" si="245"/>
        <v>indie rock</v>
      </c>
      <c r="X1924" t="str">
        <f t="shared" si="246"/>
        <v>ExceededGoal</v>
      </c>
      <c r="Y1924" s="12" t="b">
        <f t="shared" si="247"/>
        <v>0</v>
      </c>
    </row>
    <row r="1925" spans="1:25" ht="43.2" hidden="1">
      <c r="A1925">
        <v>1923</v>
      </c>
      <c r="B1925" s="1" t="s">
        <v>1924</v>
      </c>
      <c r="C1925" s="1" t="s">
        <v>6033</v>
      </c>
      <c r="D1925" s="21" t="b" cm="1">
        <f t="array" ref="D1925">IF(OR(ISNUMBER(SEARCH({" COMEDY "," fun "," laugh ","hilarious"}," "&amp;B1925:C1925&amp;" "))),"Comedy",IF(OR(ISNUMBER(SEARCH({" sad "," thriller "," crime"," murder "," dark "," revenge "}," "&amp;B1925:C1925&amp;" "))),"thriller",IF(OR(ISNUMBER(SEARCH({" strange "," evil "," horror "," dark "," strange"}," "&amp;B1925:C1925&amp;" "))),"horror",IF(OR(ISNUMBER(SEARCH({" food "," kitchen "," yummy "," gourmet "," dining","bbq"}," "&amp;B1925:C1925&amp;" "))),"food"))))</f>
        <v>0</v>
      </c>
      <c r="E1925" s="3">
        <v>125</v>
      </c>
      <c r="F1925" s="4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240"/>
        <v>241</v>
      </c>
      <c r="Q1925">
        <f t="shared" si="241"/>
        <v>23.15</v>
      </c>
      <c r="R1925" t="s">
        <v>8323</v>
      </c>
      <c r="S1925" t="s">
        <v>8327</v>
      </c>
      <c r="T1925" s="13">
        <f t="shared" si="242"/>
        <v>40772.848749999997</v>
      </c>
      <c r="U1925" s="13">
        <f t="shared" si="243"/>
        <v>40813.207638888889</v>
      </c>
      <c r="V1925">
        <f t="shared" si="244"/>
        <v>2011</v>
      </c>
      <c r="W1925" t="str">
        <f t="shared" si="245"/>
        <v>indie rock</v>
      </c>
      <c r="X1925" t="str">
        <f t="shared" si="246"/>
        <v>ExceededGoal</v>
      </c>
      <c r="Y1925" s="12" t="b">
        <f t="shared" si="247"/>
        <v>0</v>
      </c>
    </row>
    <row r="1926" spans="1:25" ht="57.6" hidden="1">
      <c r="A1926">
        <v>1924</v>
      </c>
      <c r="B1926" s="1" t="s">
        <v>1925</v>
      </c>
      <c r="C1926" s="1" t="s">
        <v>6034</v>
      </c>
      <c r="D1926" s="21" t="b" cm="1">
        <f t="array" ref="D1926">IF(OR(ISNUMBER(SEARCH({" COMEDY "," fun "," laugh ","hilarious"}," "&amp;B1926:C1926&amp;" "))),"Comedy",IF(OR(ISNUMBER(SEARCH({" sad "," thriller "," crime"," murder "," dark "," revenge "}," "&amp;B1926:C1926&amp;" "))),"thriller",IF(OR(ISNUMBER(SEARCH({" strange "," evil "," horror "," dark "," strange"}," "&amp;B1926:C1926&amp;" "))),"horror",IF(OR(ISNUMBER(SEARCH({" food "," kitchen "," yummy "," gourmet "," dining","bbq"}," "&amp;B1926:C1926&amp;" "))),"food"))))</f>
        <v>0</v>
      </c>
      <c r="E1926" s="3">
        <v>3000</v>
      </c>
      <c r="F1926" s="4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240"/>
        <v>114</v>
      </c>
      <c r="Q1926">
        <f t="shared" si="241"/>
        <v>104</v>
      </c>
      <c r="R1926" t="s">
        <v>8323</v>
      </c>
      <c r="S1926" t="s">
        <v>8327</v>
      </c>
      <c r="T1926" s="13">
        <f t="shared" si="242"/>
        <v>41626.761053240742</v>
      </c>
      <c r="U1926" s="13">
        <f t="shared" si="243"/>
        <v>41654.814583333333</v>
      </c>
      <c r="V1926">
        <f t="shared" si="244"/>
        <v>2013</v>
      </c>
      <c r="W1926" t="str">
        <f t="shared" si="245"/>
        <v>indie rock</v>
      </c>
      <c r="X1926" t="str">
        <f t="shared" si="246"/>
        <v>ExceededGoal</v>
      </c>
      <c r="Y1926" s="12" t="b">
        <f t="shared" si="247"/>
        <v>0</v>
      </c>
    </row>
    <row r="1927" spans="1:25" ht="43.2" hidden="1">
      <c r="A1927">
        <v>1925</v>
      </c>
      <c r="B1927" s="1" t="s">
        <v>1926</v>
      </c>
      <c r="C1927" s="1" t="s">
        <v>6035</v>
      </c>
      <c r="D1927" s="21" t="b" cm="1">
        <f t="array" ref="D1927">IF(OR(ISNUMBER(SEARCH({" COMEDY "," fun "," laugh ","hilarious"}," "&amp;B1927:C1927&amp;" "))),"Comedy",IF(OR(ISNUMBER(SEARCH({" sad "," thriller "," crime"," murder "," dark "," revenge "}," "&amp;B1927:C1927&amp;" "))),"thriller",IF(OR(ISNUMBER(SEARCH({" strange "," evil "," horror "," dark "," strange"}," "&amp;B1927:C1927&amp;" "))),"horror",IF(OR(ISNUMBER(SEARCH({" food "," kitchen "," yummy "," gourmet "," dining","bbq"}," "&amp;B1927:C1927&amp;" "))),"food"))))</f>
        <v>0</v>
      </c>
      <c r="E1927" s="3">
        <v>1500</v>
      </c>
      <c r="F1927" s="4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240"/>
        <v>110</v>
      </c>
      <c r="Q1927">
        <f t="shared" si="241"/>
        <v>31.83</v>
      </c>
      <c r="R1927" t="s">
        <v>8323</v>
      </c>
      <c r="S1927" t="s">
        <v>8327</v>
      </c>
      <c r="T1927" s="13">
        <f t="shared" si="242"/>
        <v>41535.90148148148</v>
      </c>
      <c r="U1927" s="13">
        <f t="shared" si="243"/>
        <v>41558</v>
      </c>
      <c r="V1927">
        <f t="shared" si="244"/>
        <v>2013</v>
      </c>
      <c r="W1927" t="str">
        <f t="shared" si="245"/>
        <v>indie rock</v>
      </c>
      <c r="X1927" t="str">
        <f t="shared" si="246"/>
        <v>ExceededGoal</v>
      </c>
      <c r="Y1927" s="12" t="b">
        <f t="shared" si="247"/>
        <v>0</v>
      </c>
    </row>
    <row r="1928" spans="1:25" ht="57.6" hidden="1">
      <c r="A1928">
        <v>1926</v>
      </c>
      <c r="B1928" s="1" t="s">
        <v>1927</v>
      </c>
      <c r="C1928" s="1" t="s">
        <v>6036</v>
      </c>
      <c r="D1928" s="21" t="b" cm="1">
        <f t="array" ref="D1928">IF(OR(ISNUMBER(SEARCH({" COMEDY "," fun "," laugh ","hilarious"}," "&amp;B1928:C1928&amp;" "))),"Comedy",IF(OR(ISNUMBER(SEARCH({" sad "," thriller "," crime"," murder "," dark "," revenge "}," "&amp;B1928:C1928&amp;" "))),"thriller",IF(OR(ISNUMBER(SEARCH({" strange "," evil "," horror "," dark "," strange"}," "&amp;B1928:C1928&amp;" "))),"horror",IF(OR(ISNUMBER(SEARCH({" food "," kitchen "," yummy "," gourmet "," dining","bbq"}," "&amp;B1928:C1928&amp;" "))),"food"))))</f>
        <v>0</v>
      </c>
      <c r="E1928" s="3">
        <v>1500</v>
      </c>
      <c r="F1928" s="4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240"/>
        <v>195</v>
      </c>
      <c r="Q1928">
        <f t="shared" si="241"/>
        <v>27.39</v>
      </c>
      <c r="R1928" t="s">
        <v>8323</v>
      </c>
      <c r="S1928" t="s">
        <v>8327</v>
      </c>
      <c r="T1928" s="13">
        <f t="shared" si="242"/>
        <v>40456.954351851848</v>
      </c>
      <c r="U1928" s="13">
        <f t="shared" si="243"/>
        <v>40484.018055555556</v>
      </c>
      <c r="V1928">
        <f t="shared" si="244"/>
        <v>2010</v>
      </c>
      <c r="W1928" t="str">
        <f t="shared" si="245"/>
        <v>indie rock</v>
      </c>
      <c r="X1928" t="str">
        <f t="shared" si="246"/>
        <v>ExceededGoal</v>
      </c>
      <c r="Y1928" s="12" t="b">
        <f t="shared" si="247"/>
        <v>0</v>
      </c>
    </row>
    <row r="1929" spans="1:25" hidden="1">
      <c r="A1929">
        <v>1927</v>
      </c>
      <c r="B1929" s="1" t="s">
        <v>1928</v>
      </c>
      <c r="C1929" s="1" t="s">
        <v>6037</v>
      </c>
      <c r="D1929" s="21" t="b" cm="1">
        <f t="array" ref="D1929">IF(OR(ISNUMBER(SEARCH({" COMEDY "," fun "," laugh ","hilarious"}," "&amp;B1929:C1929&amp;" "))),"Comedy",IF(OR(ISNUMBER(SEARCH({" sad "," thriller "," crime"," murder "," dark "," revenge "}," "&amp;B1929:C1929&amp;" "))),"thriller",IF(OR(ISNUMBER(SEARCH({" strange "," evil "," horror "," dark "," strange"}," "&amp;B1929:C1929&amp;" "))),"horror",IF(OR(ISNUMBER(SEARCH({" food "," kitchen "," yummy "," gourmet "," dining","bbq"}," "&amp;B1929:C1929&amp;" "))),"food"))))</f>
        <v>0</v>
      </c>
      <c r="E1929" s="3">
        <v>600</v>
      </c>
      <c r="F1929" s="4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240"/>
        <v>103</v>
      </c>
      <c r="Q1929">
        <f t="shared" si="241"/>
        <v>56.36</v>
      </c>
      <c r="R1929" t="s">
        <v>8323</v>
      </c>
      <c r="S1929" t="s">
        <v>8327</v>
      </c>
      <c r="T1929" s="13">
        <f t="shared" si="242"/>
        <v>40960.861562500002</v>
      </c>
      <c r="U1929" s="13">
        <f t="shared" si="243"/>
        <v>40976.207638888889</v>
      </c>
      <c r="V1929">
        <f t="shared" si="244"/>
        <v>2012</v>
      </c>
      <c r="W1929" t="str">
        <f t="shared" si="245"/>
        <v>indie rock</v>
      </c>
      <c r="X1929" t="str">
        <f t="shared" si="246"/>
        <v>ExceededGoal</v>
      </c>
      <c r="Y1929" s="12" t="b">
        <f t="shared" si="247"/>
        <v>0</v>
      </c>
    </row>
    <row r="1930" spans="1:25" ht="28.8" hidden="1">
      <c r="A1930">
        <v>1928</v>
      </c>
      <c r="B1930" s="1" t="s">
        <v>1929</v>
      </c>
      <c r="C1930" s="1" t="s">
        <v>6038</v>
      </c>
      <c r="D1930" s="21" t="b" cm="1">
        <f t="array" ref="D1930">IF(OR(ISNUMBER(SEARCH({" COMEDY "," fun "," laugh ","hilarious"}," "&amp;B1930:C1930&amp;" "))),"Comedy",IF(OR(ISNUMBER(SEARCH({" sad "," thriller "," crime"," murder "," dark "," revenge "}," "&amp;B1930:C1930&amp;" "))),"thriller",IF(OR(ISNUMBER(SEARCH({" strange "," evil "," horror "," dark "," strange"}," "&amp;B1930:C1930&amp;" "))),"horror",IF(OR(ISNUMBER(SEARCH({" food "," kitchen "," yummy "," gourmet "," dining","bbq"}," "&amp;B1930:C1930&amp;" "))),"food"))))</f>
        <v>0</v>
      </c>
      <c r="E1930" s="3">
        <v>2550</v>
      </c>
      <c r="F1930" s="4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240"/>
        <v>103</v>
      </c>
      <c r="Q1930">
        <f t="shared" si="241"/>
        <v>77.349999999999994</v>
      </c>
      <c r="R1930" t="s">
        <v>8323</v>
      </c>
      <c r="S1930" t="s">
        <v>8327</v>
      </c>
      <c r="T1930" s="13">
        <f t="shared" si="242"/>
        <v>41371.648078703707</v>
      </c>
      <c r="U1930" s="13">
        <f t="shared" si="243"/>
        <v>41401.648078703707</v>
      </c>
      <c r="V1930">
        <f t="shared" si="244"/>
        <v>2013</v>
      </c>
      <c r="W1930" t="str">
        <f t="shared" si="245"/>
        <v>indie rock</v>
      </c>
      <c r="X1930" t="str">
        <f t="shared" si="246"/>
        <v>ExceededGoal</v>
      </c>
      <c r="Y1930" s="12" t="b">
        <f t="shared" si="247"/>
        <v>0</v>
      </c>
    </row>
    <row r="1931" spans="1:25" ht="43.2" hidden="1">
      <c r="A1931">
        <v>1929</v>
      </c>
      <c r="B1931" s="1" t="s">
        <v>1930</v>
      </c>
      <c r="C1931" s="1" t="s">
        <v>6039</v>
      </c>
      <c r="D1931" s="21" t="b" cm="1">
        <f t="array" ref="D1931">IF(OR(ISNUMBER(SEARCH({" COMEDY "," fun "," laugh ","hilarious"}," "&amp;B1931:C1931&amp;" "))),"Comedy",IF(OR(ISNUMBER(SEARCH({" sad "," thriller "," crime"," murder "," dark "," revenge "}," "&amp;B1931:C1931&amp;" "))),"thriller",IF(OR(ISNUMBER(SEARCH({" strange "," evil "," horror "," dark "," strange"}," "&amp;B1931:C1931&amp;" "))),"horror",IF(OR(ISNUMBER(SEARCH({" food "," kitchen "," yummy "," gourmet "," dining","bbq"}," "&amp;B1931:C1931&amp;" "))),"food"))))</f>
        <v>0</v>
      </c>
      <c r="E1931" s="3">
        <v>3200</v>
      </c>
      <c r="F1931" s="4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240"/>
        <v>100</v>
      </c>
      <c r="Q1931">
        <f t="shared" si="241"/>
        <v>42.8</v>
      </c>
      <c r="R1931" t="s">
        <v>8323</v>
      </c>
      <c r="S1931" t="s">
        <v>8327</v>
      </c>
      <c r="T1931" s="13">
        <f t="shared" si="242"/>
        <v>40687.021597222221</v>
      </c>
      <c r="U1931" s="13">
        <f t="shared" si="243"/>
        <v>40729.021597222221</v>
      </c>
      <c r="V1931">
        <f t="shared" si="244"/>
        <v>2011</v>
      </c>
      <c r="W1931" t="str">
        <f t="shared" si="245"/>
        <v>indie rock</v>
      </c>
      <c r="X1931" t="str">
        <f t="shared" si="246"/>
        <v>UnderFunded</v>
      </c>
      <c r="Y1931" s="12" t="b">
        <f t="shared" si="247"/>
        <v>0</v>
      </c>
    </row>
    <row r="1932" spans="1:25" ht="28.8" hidden="1">
      <c r="A1932">
        <v>1930</v>
      </c>
      <c r="B1932" s="1" t="s">
        <v>1931</v>
      </c>
      <c r="C1932" s="1" t="s">
        <v>6040</v>
      </c>
      <c r="D1932" s="21" t="b" cm="1">
        <f t="array" ref="D1932">IF(OR(ISNUMBER(SEARCH({" COMEDY "," fun "," laugh ","hilarious"}," "&amp;B1932:C1932&amp;" "))),"Comedy",IF(OR(ISNUMBER(SEARCH({" sad "," thriller "," crime"," murder "," dark "," revenge "}," "&amp;B1932:C1932&amp;" "))),"thriller",IF(OR(ISNUMBER(SEARCH({" strange "," evil "," horror "," dark "," strange"}," "&amp;B1932:C1932&amp;" "))),"horror",IF(OR(ISNUMBER(SEARCH({" food "," kitchen "," yummy "," gourmet "," dining","bbq"}," "&amp;B1932:C1932&amp;" "))),"food"))))</f>
        <v>0</v>
      </c>
      <c r="E1932" s="3">
        <v>1000</v>
      </c>
      <c r="F1932" s="4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240"/>
        <v>127</v>
      </c>
      <c r="Q1932">
        <f t="shared" si="241"/>
        <v>48.85</v>
      </c>
      <c r="R1932" t="s">
        <v>8323</v>
      </c>
      <c r="S1932" t="s">
        <v>8327</v>
      </c>
      <c r="T1932" s="13">
        <f t="shared" si="242"/>
        <v>41402.558819444443</v>
      </c>
      <c r="U1932" s="13">
        <f t="shared" si="243"/>
        <v>41462.558819444443</v>
      </c>
      <c r="V1932">
        <f t="shared" si="244"/>
        <v>2013</v>
      </c>
      <c r="W1932" t="str">
        <f t="shared" si="245"/>
        <v>indie rock</v>
      </c>
      <c r="X1932" t="str">
        <f t="shared" si="246"/>
        <v>ExceededGoal</v>
      </c>
      <c r="Y1932" s="12" t="b">
        <f t="shared" si="247"/>
        <v>0</v>
      </c>
    </row>
    <row r="1933" spans="1:25" ht="43.2" hidden="1">
      <c r="A1933">
        <v>1931</v>
      </c>
      <c r="B1933" s="1" t="s">
        <v>1932</v>
      </c>
      <c r="C1933" s="1" t="s">
        <v>6041</v>
      </c>
      <c r="D1933" s="21" t="b" cm="1">
        <f t="array" ref="D1933">IF(OR(ISNUMBER(SEARCH({" COMEDY "," fun "," laugh ","hilarious"}," "&amp;B1933:C1933&amp;" "))),"Comedy",IF(OR(ISNUMBER(SEARCH({" sad "," thriller "," crime"," murder "," dark "," revenge "}," "&amp;B1933:C1933&amp;" "))),"thriller",IF(OR(ISNUMBER(SEARCH({" strange "," evil "," horror "," dark "," strange"}," "&amp;B1933:C1933&amp;" "))),"horror",IF(OR(ISNUMBER(SEARCH({" food "," kitchen "," yummy "," gourmet "," dining","bbq"}," "&amp;B1933:C1933&amp;" "))),"food"))))</f>
        <v>0</v>
      </c>
      <c r="E1933" s="3">
        <v>2000</v>
      </c>
      <c r="F1933" s="4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240"/>
        <v>121</v>
      </c>
      <c r="Q1933">
        <f t="shared" si="241"/>
        <v>48.24</v>
      </c>
      <c r="R1933" t="s">
        <v>8323</v>
      </c>
      <c r="S1933" t="s">
        <v>8327</v>
      </c>
      <c r="T1933" s="13">
        <f t="shared" si="242"/>
        <v>41037.892465277779</v>
      </c>
      <c r="U1933" s="13">
        <f t="shared" si="243"/>
        <v>41051.145833333336</v>
      </c>
      <c r="V1933">
        <f t="shared" si="244"/>
        <v>2012</v>
      </c>
      <c r="W1933" t="str">
        <f t="shared" si="245"/>
        <v>indie rock</v>
      </c>
      <c r="X1933" t="str">
        <f t="shared" si="246"/>
        <v>ExceededGoal</v>
      </c>
      <c r="Y1933" s="12" t="b">
        <f t="shared" si="247"/>
        <v>0</v>
      </c>
    </row>
    <row r="1934" spans="1:25" ht="57.6" hidden="1">
      <c r="A1934">
        <v>1932</v>
      </c>
      <c r="B1934" s="1" t="s">
        <v>1933</v>
      </c>
      <c r="C1934" s="1" t="s">
        <v>6042</v>
      </c>
      <c r="D1934" s="21" t="b" cm="1">
        <f t="array" ref="D1934">IF(OR(ISNUMBER(SEARCH({" COMEDY "," fun "," laugh ","hilarious"}," "&amp;B1934:C1934&amp;" "))),"Comedy",IF(OR(ISNUMBER(SEARCH({" sad "," thriller "," crime"," murder "," dark "," revenge "}," "&amp;B1934:C1934&amp;" "))),"thriller",IF(OR(ISNUMBER(SEARCH({" strange "," evil "," horror "," dark "," strange"}," "&amp;B1934:C1934&amp;" "))),"horror",IF(OR(ISNUMBER(SEARCH({" food "," kitchen "," yummy "," gourmet "," dining","bbq"}," "&amp;B1934:C1934&amp;" "))),"food"))))</f>
        <v>0</v>
      </c>
      <c r="E1934" s="3">
        <v>5250</v>
      </c>
      <c r="F1934" s="4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240"/>
        <v>107</v>
      </c>
      <c r="Q1934">
        <f t="shared" si="241"/>
        <v>70.209999999999994</v>
      </c>
      <c r="R1934" t="s">
        <v>8323</v>
      </c>
      <c r="S1934" t="s">
        <v>8327</v>
      </c>
      <c r="T1934" s="13">
        <f t="shared" si="242"/>
        <v>40911.809872685182</v>
      </c>
      <c r="U1934" s="13">
        <f t="shared" si="243"/>
        <v>40932.809872685182</v>
      </c>
      <c r="V1934">
        <f t="shared" si="244"/>
        <v>2012</v>
      </c>
      <c r="W1934" t="str">
        <f t="shared" si="245"/>
        <v>indie rock</v>
      </c>
      <c r="X1934" t="str">
        <f t="shared" si="246"/>
        <v>ExceededGoal</v>
      </c>
      <c r="Y1934" s="12" t="b">
        <f t="shared" si="247"/>
        <v>0</v>
      </c>
    </row>
    <row r="1935" spans="1:25" ht="43.2" hidden="1">
      <c r="A1935">
        <v>1933</v>
      </c>
      <c r="B1935" s="1" t="s">
        <v>1934</v>
      </c>
      <c r="C1935" s="1" t="s">
        <v>6043</v>
      </c>
      <c r="D1935" s="21" t="b" cm="1">
        <f t="array" ref="D1935">IF(OR(ISNUMBER(SEARCH({" COMEDY "," fun "," laugh ","hilarious"}," "&amp;B1935:C1935&amp;" "))),"Comedy",IF(OR(ISNUMBER(SEARCH({" sad "," thriller "," crime"," murder "," dark "," revenge "}," "&amp;B1935:C1935&amp;" "))),"thriller",IF(OR(ISNUMBER(SEARCH({" strange "," evil "," horror "," dark "," strange"}," "&amp;B1935:C1935&amp;" "))),"horror",IF(OR(ISNUMBER(SEARCH({" food "," kitchen "," yummy "," gourmet "," dining","bbq"}," "&amp;B1935:C1935&amp;" "))),"food"))))</f>
        <v>0</v>
      </c>
      <c r="E1935" s="3">
        <v>6000</v>
      </c>
      <c r="F1935" s="4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240"/>
        <v>172</v>
      </c>
      <c r="Q1935">
        <f t="shared" si="241"/>
        <v>94.05</v>
      </c>
      <c r="R1935" t="s">
        <v>8323</v>
      </c>
      <c r="S1935" t="s">
        <v>8327</v>
      </c>
      <c r="T1935" s="13">
        <f t="shared" si="242"/>
        <v>41879.130868055552</v>
      </c>
      <c r="U1935" s="13">
        <f t="shared" si="243"/>
        <v>41909.130868055552</v>
      </c>
      <c r="V1935">
        <f t="shared" si="244"/>
        <v>2014</v>
      </c>
      <c r="W1935" t="str">
        <f t="shared" si="245"/>
        <v>indie rock</v>
      </c>
      <c r="X1935" t="str">
        <f t="shared" si="246"/>
        <v>ExceededGoal</v>
      </c>
      <c r="Y1935" s="12" t="b">
        <f t="shared" si="247"/>
        <v>0</v>
      </c>
    </row>
    <row r="1936" spans="1:25" ht="43.2" hidden="1">
      <c r="A1936">
        <v>1934</v>
      </c>
      <c r="B1936" s="1" t="s">
        <v>1935</v>
      </c>
      <c r="C1936" s="1" t="s">
        <v>6044</v>
      </c>
      <c r="D1936" s="21" t="b" cm="1">
        <f t="array" ref="D1936">IF(OR(ISNUMBER(SEARCH({" COMEDY "," fun "," laugh ","hilarious"}," "&amp;B1936:C1936&amp;" "))),"Comedy",IF(OR(ISNUMBER(SEARCH({" sad "," thriller "," crime"," murder "," dark "," revenge "}," "&amp;B1936:C1936&amp;" "))),"thriller",IF(OR(ISNUMBER(SEARCH({" strange "," evil "," horror "," dark "," strange"}," "&amp;B1936:C1936&amp;" "))),"horror",IF(OR(ISNUMBER(SEARCH({" food "," kitchen "," yummy "," gourmet "," dining","bbq"}," "&amp;B1936:C1936&amp;" "))),"food"))))</f>
        <v>0</v>
      </c>
      <c r="E1936" s="3">
        <v>5000</v>
      </c>
      <c r="F1936" s="4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240"/>
        <v>124</v>
      </c>
      <c r="Q1936">
        <f t="shared" si="241"/>
        <v>80.27</v>
      </c>
      <c r="R1936" t="s">
        <v>8323</v>
      </c>
      <c r="S1936" t="s">
        <v>8327</v>
      </c>
      <c r="T1936" s="13">
        <f t="shared" si="242"/>
        <v>40865.867141203707</v>
      </c>
      <c r="U1936" s="13">
        <f t="shared" si="243"/>
        <v>40902.208333333336</v>
      </c>
      <c r="V1936">
        <f t="shared" si="244"/>
        <v>2011</v>
      </c>
      <c r="W1936" t="str">
        <f t="shared" si="245"/>
        <v>indie rock</v>
      </c>
      <c r="X1936" t="str">
        <f t="shared" si="246"/>
        <v>ExceededGoal</v>
      </c>
      <c r="Y1936" s="12" t="b">
        <f t="shared" si="247"/>
        <v>0</v>
      </c>
    </row>
    <row r="1937" spans="1:25" ht="43.2" hidden="1">
      <c r="A1937">
        <v>1935</v>
      </c>
      <c r="B1937" s="1" t="s">
        <v>1936</v>
      </c>
      <c r="C1937" s="1" t="s">
        <v>6045</v>
      </c>
      <c r="D1937" s="21" t="b" cm="1">
        <f t="array" ref="D1937">IF(OR(ISNUMBER(SEARCH({" COMEDY "," fun "," laugh ","hilarious"}," "&amp;B1937:C1937&amp;" "))),"Comedy",IF(OR(ISNUMBER(SEARCH({" sad "," thriller "," crime"," murder "," dark "," revenge "}," "&amp;B1937:C1937&amp;" "))),"thriller",IF(OR(ISNUMBER(SEARCH({" strange "," evil "," horror "," dark "," strange"}," "&amp;B1937:C1937&amp;" "))),"horror",IF(OR(ISNUMBER(SEARCH({" food "," kitchen "," yummy "," gourmet "," dining","bbq"}," "&amp;B1937:C1937&amp;" "))),"food"))))</f>
        <v>0</v>
      </c>
      <c r="E1937" s="3">
        <v>2500</v>
      </c>
      <c r="F1937" s="4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240"/>
        <v>108</v>
      </c>
      <c r="Q1937">
        <f t="shared" si="241"/>
        <v>54.2</v>
      </c>
      <c r="R1937" t="s">
        <v>8323</v>
      </c>
      <c r="S1937" t="s">
        <v>8327</v>
      </c>
      <c r="T1937" s="13">
        <f t="shared" si="242"/>
        <v>41773.932534722226</v>
      </c>
      <c r="U1937" s="13">
        <f t="shared" si="243"/>
        <v>41811.207638888889</v>
      </c>
      <c r="V1937">
        <f t="shared" si="244"/>
        <v>2014</v>
      </c>
      <c r="W1937" t="str">
        <f t="shared" si="245"/>
        <v>indie rock</v>
      </c>
      <c r="X1937" t="str">
        <f t="shared" si="246"/>
        <v>ExceededGoal</v>
      </c>
      <c r="Y1937" s="12" t="b">
        <f t="shared" si="247"/>
        <v>0</v>
      </c>
    </row>
    <row r="1938" spans="1:25" ht="43.2" hidden="1">
      <c r="A1938">
        <v>1936</v>
      </c>
      <c r="B1938" s="1" t="s">
        <v>1937</v>
      </c>
      <c r="C1938" s="1" t="s">
        <v>6046</v>
      </c>
      <c r="D1938" s="21" t="b" cm="1">
        <f t="array" ref="D1938">IF(OR(ISNUMBER(SEARCH({" COMEDY "," fun "," laugh ","hilarious"}," "&amp;B1938:C1938&amp;" "))),"Comedy",IF(OR(ISNUMBER(SEARCH({" sad "," thriller "," crime"," murder "," dark "," revenge "}," "&amp;B1938:C1938&amp;" "))),"thriller",IF(OR(ISNUMBER(SEARCH({" strange "," evil "," horror "," dark "," strange"}," "&amp;B1938:C1938&amp;" "))),"horror",IF(OR(ISNUMBER(SEARCH({" food "," kitchen "," yummy "," gourmet "," dining","bbq"}," "&amp;B1938:C1938&amp;" "))),"food"))))</f>
        <v>0</v>
      </c>
      <c r="E1938" s="3">
        <v>7500</v>
      </c>
      <c r="F1938" s="4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240"/>
        <v>117</v>
      </c>
      <c r="Q1938">
        <f t="shared" si="241"/>
        <v>60.27</v>
      </c>
      <c r="R1938" t="s">
        <v>8323</v>
      </c>
      <c r="S1938" t="s">
        <v>8327</v>
      </c>
      <c r="T1938" s="13">
        <f t="shared" si="242"/>
        <v>40852.889699074076</v>
      </c>
      <c r="U1938" s="13">
        <f t="shared" si="243"/>
        <v>40883.249305555553</v>
      </c>
      <c r="V1938">
        <f t="shared" si="244"/>
        <v>2011</v>
      </c>
      <c r="W1938" t="str">
        <f t="shared" si="245"/>
        <v>indie rock</v>
      </c>
      <c r="X1938" t="str">
        <f t="shared" si="246"/>
        <v>ExceededGoal</v>
      </c>
      <c r="Y1938" s="12" t="b">
        <f t="shared" si="247"/>
        <v>0</v>
      </c>
    </row>
    <row r="1939" spans="1:25" ht="43.2" hidden="1">
      <c r="A1939">
        <v>1937</v>
      </c>
      <c r="B1939" s="1" t="s">
        <v>1938</v>
      </c>
      <c r="C1939" s="1" t="s">
        <v>6047</v>
      </c>
      <c r="D1939" s="21" t="b" cm="1">
        <f t="array" ref="D1939">IF(OR(ISNUMBER(SEARCH({" COMEDY "," fun "," laugh ","hilarious"}," "&amp;B1939:C1939&amp;" "))),"Comedy",IF(OR(ISNUMBER(SEARCH({" sad "," thriller "," crime"," murder "," dark "," revenge "}," "&amp;B1939:C1939&amp;" "))),"thriller",IF(OR(ISNUMBER(SEARCH({" strange "," evil "," horror "," dark "," strange"}," "&amp;B1939:C1939&amp;" "))),"horror",IF(OR(ISNUMBER(SEARCH({" food "," kitchen "," yummy "," gourmet "," dining","bbq"}," "&amp;B1939:C1939&amp;" "))),"food"))))</f>
        <v>0</v>
      </c>
      <c r="E1939" s="3">
        <v>600</v>
      </c>
      <c r="F1939" s="4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240"/>
        <v>187</v>
      </c>
      <c r="Q1939">
        <f t="shared" si="241"/>
        <v>38.74</v>
      </c>
      <c r="R1939" t="s">
        <v>8323</v>
      </c>
      <c r="S1939" t="s">
        <v>8327</v>
      </c>
      <c r="T1939" s="13">
        <f t="shared" si="242"/>
        <v>41059.118993055556</v>
      </c>
      <c r="U1939" s="13">
        <f t="shared" si="243"/>
        <v>41075.165972222225</v>
      </c>
      <c r="V1939">
        <f t="shared" si="244"/>
        <v>2012</v>
      </c>
      <c r="W1939" t="str">
        <f t="shared" si="245"/>
        <v>indie rock</v>
      </c>
      <c r="X1939" t="str">
        <f t="shared" si="246"/>
        <v>ExceededGoal</v>
      </c>
      <c r="Y1939" s="12" t="b">
        <f t="shared" si="247"/>
        <v>0</v>
      </c>
    </row>
    <row r="1940" spans="1:25" ht="43.2" hidden="1">
      <c r="A1940">
        <v>1938</v>
      </c>
      <c r="B1940" s="1" t="s">
        <v>1939</v>
      </c>
      <c r="C1940" s="1" t="s">
        <v>6048</v>
      </c>
      <c r="D1940" s="21" t="b" cm="1">
        <f t="array" ref="D1940">IF(OR(ISNUMBER(SEARCH({" COMEDY "," fun "," laugh ","hilarious"}," "&amp;B1940:C1940&amp;" "))),"Comedy",IF(OR(ISNUMBER(SEARCH({" sad "," thriller "," crime"," murder "," dark "," revenge "}," "&amp;B1940:C1940&amp;" "))),"thriller",IF(OR(ISNUMBER(SEARCH({" strange "," evil "," horror "," dark "," strange"}," "&amp;B1940:C1940&amp;" "))),"horror",IF(OR(ISNUMBER(SEARCH({" food "," kitchen "," yummy "," gourmet "," dining","bbq"}," "&amp;B1940:C1940&amp;" "))),"food"))))</f>
        <v>0</v>
      </c>
      <c r="E1940" s="3">
        <v>15000</v>
      </c>
      <c r="F1940" s="4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240"/>
        <v>116</v>
      </c>
      <c r="Q1940">
        <f t="shared" si="241"/>
        <v>152.54</v>
      </c>
      <c r="R1940" t="s">
        <v>8323</v>
      </c>
      <c r="S1940" t="s">
        <v>8327</v>
      </c>
      <c r="T1940" s="13">
        <f t="shared" si="242"/>
        <v>41426.259618055556</v>
      </c>
      <c r="U1940" s="13">
        <f t="shared" si="243"/>
        <v>41457.208333333336</v>
      </c>
      <c r="V1940">
        <f t="shared" si="244"/>
        <v>2013</v>
      </c>
      <c r="W1940" t="str">
        <f t="shared" si="245"/>
        <v>indie rock</v>
      </c>
      <c r="X1940" t="str">
        <f t="shared" si="246"/>
        <v>ExceededGoal</v>
      </c>
      <c r="Y1940" s="12" t="b">
        <f t="shared" si="247"/>
        <v>0</v>
      </c>
    </row>
    <row r="1941" spans="1:25" ht="57.6" hidden="1">
      <c r="A1941">
        <v>1939</v>
      </c>
      <c r="B1941" s="1" t="s">
        <v>1940</v>
      </c>
      <c r="C1941" s="1" t="s">
        <v>6049</v>
      </c>
      <c r="D1941" s="21" t="b" cm="1">
        <f t="array" ref="D1941">IF(OR(ISNUMBER(SEARCH({" COMEDY "," fun "," laugh ","hilarious"}," "&amp;B1941:C1941&amp;" "))),"Comedy",IF(OR(ISNUMBER(SEARCH({" sad "," thriller "," crime"," murder "," dark "," revenge "}," "&amp;B1941:C1941&amp;" "))),"thriller",IF(OR(ISNUMBER(SEARCH({" strange "," evil "," horror "," dark "," strange"}," "&amp;B1941:C1941&amp;" "))),"horror",IF(OR(ISNUMBER(SEARCH({" food "," kitchen "," yummy "," gourmet "," dining","bbq"}," "&amp;B1941:C1941&amp;" "))),"food"))))</f>
        <v>0</v>
      </c>
      <c r="E1941" s="3">
        <v>10000</v>
      </c>
      <c r="F1941" s="4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240"/>
        <v>111</v>
      </c>
      <c r="Q1941">
        <f t="shared" si="241"/>
        <v>115.31</v>
      </c>
      <c r="R1941" t="s">
        <v>8323</v>
      </c>
      <c r="S1941" t="s">
        <v>8327</v>
      </c>
      <c r="T1941" s="13">
        <f t="shared" si="242"/>
        <v>41313.985046296293</v>
      </c>
      <c r="U1941" s="13">
        <f t="shared" si="243"/>
        <v>41343.943379629629</v>
      </c>
      <c r="V1941">
        <f t="shared" si="244"/>
        <v>2013</v>
      </c>
      <c r="W1941" t="str">
        <f t="shared" si="245"/>
        <v>indie rock</v>
      </c>
      <c r="X1941" t="str">
        <f t="shared" si="246"/>
        <v>ExceededGoal</v>
      </c>
      <c r="Y1941" s="12" t="b">
        <f t="shared" si="247"/>
        <v>0</v>
      </c>
    </row>
    <row r="1942" spans="1:25" ht="43.2" hidden="1">
      <c r="A1942">
        <v>1940</v>
      </c>
      <c r="B1942" s="1" t="s">
        <v>1941</v>
      </c>
      <c r="C1942" s="1" t="s">
        <v>6050</v>
      </c>
      <c r="D1942" s="21" t="b" cm="1">
        <f t="array" ref="D1942">IF(OR(ISNUMBER(SEARCH({" COMEDY "," fun "," laugh ","hilarious"}," "&amp;B1942:C1942&amp;" "))),"Comedy",IF(OR(ISNUMBER(SEARCH({" sad "," thriller "," crime"," murder "," dark "," revenge "}," "&amp;B1942:C1942&amp;" "))),"thriller",IF(OR(ISNUMBER(SEARCH({" strange "," evil "," horror "," dark "," strange"}," "&amp;B1942:C1942&amp;" "))),"horror",IF(OR(ISNUMBER(SEARCH({" food "," kitchen "," yummy "," gourmet "," dining","bbq"}," "&amp;B1942:C1942&amp;" "))),"food"))))</f>
        <v>0</v>
      </c>
      <c r="E1942" s="3">
        <v>650</v>
      </c>
      <c r="F1942" s="4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240"/>
        <v>171</v>
      </c>
      <c r="Q1942">
        <f t="shared" si="241"/>
        <v>35.840000000000003</v>
      </c>
      <c r="R1942" t="s">
        <v>8323</v>
      </c>
      <c r="S1942" t="s">
        <v>8327</v>
      </c>
      <c r="T1942" s="13">
        <f t="shared" si="242"/>
        <v>40670.507326388892</v>
      </c>
      <c r="U1942" s="13">
        <f t="shared" si="243"/>
        <v>40709.165972222225</v>
      </c>
      <c r="V1942">
        <f t="shared" si="244"/>
        <v>2011</v>
      </c>
      <c r="W1942" t="str">
        <f t="shared" si="245"/>
        <v>indie rock</v>
      </c>
      <c r="X1942" t="str">
        <f t="shared" si="246"/>
        <v>ExceededGoal</v>
      </c>
      <c r="Y1942" s="12" t="b">
        <f t="shared" si="247"/>
        <v>0</v>
      </c>
    </row>
    <row r="1943" spans="1:25" ht="43.2" hidden="1">
      <c r="A1943">
        <v>1941</v>
      </c>
      <c r="B1943" s="1" t="s">
        <v>1942</v>
      </c>
      <c r="C1943" s="1" t="s">
        <v>6051</v>
      </c>
      <c r="D1943" s="21" t="b" cm="1">
        <f t="array" ref="D1943">IF(OR(ISNUMBER(SEARCH({" COMEDY "," fun "," laugh ","hilarious"}," "&amp;B1943:C1943&amp;" "))),"Comedy",IF(OR(ISNUMBER(SEARCH({" sad "," thriller "," crime"," murder "," dark "," revenge "}," "&amp;B1943:C1943&amp;" "))),"thriller",IF(OR(ISNUMBER(SEARCH({" strange "," evil "," horror "," dark "," strange"}," "&amp;B1943:C1943&amp;" "))),"horror",IF(OR(ISNUMBER(SEARCH({" food "," kitchen "," yummy "," gourmet "," dining","bbq"}," "&amp;B1943:C1943&amp;" "))),"food"))))</f>
        <v>0</v>
      </c>
      <c r="E1943" s="3">
        <v>250000</v>
      </c>
      <c r="F1943" s="4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240"/>
        <v>126</v>
      </c>
      <c r="Q1943">
        <f t="shared" si="241"/>
        <v>64.569999999999993</v>
      </c>
      <c r="R1943" t="s">
        <v>8317</v>
      </c>
      <c r="S1943" t="s">
        <v>8347</v>
      </c>
      <c r="T1943" s="13">
        <f t="shared" si="242"/>
        <v>41744.290868055556</v>
      </c>
      <c r="U1943" s="13">
        <f t="shared" si="243"/>
        <v>41774.290868055556</v>
      </c>
      <c r="V1943">
        <f t="shared" si="244"/>
        <v>2014</v>
      </c>
      <c r="W1943" t="str">
        <f t="shared" si="245"/>
        <v>hardware</v>
      </c>
      <c r="X1943" t="str">
        <f t="shared" si="246"/>
        <v>ExceededGoal</v>
      </c>
      <c r="Y1943" s="12" t="b">
        <f t="shared" si="247"/>
        <v>0</v>
      </c>
    </row>
    <row r="1944" spans="1:25" ht="43.2" hidden="1">
      <c r="A1944">
        <v>1942</v>
      </c>
      <c r="B1944" s="1" t="s">
        <v>1943</v>
      </c>
      <c r="C1944" s="1" t="s">
        <v>6052</v>
      </c>
      <c r="D1944" s="21" t="b" cm="1">
        <f t="array" ref="D1944">IF(OR(ISNUMBER(SEARCH({" COMEDY "," fun "," laugh ","hilarious"}," "&amp;B1944:C1944&amp;" "))),"Comedy",IF(OR(ISNUMBER(SEARCH({" sad "," thriller "," crime"," murder "," dark "," revenge "}," "&amp;B1944:C1944&amp;" "))),"thriller",IF(OR(ISNUMBER(SEARCH({" strange "," evil "," horror "," dark "," strange"}," "&amp;B1944:C1944&amp;" "))),"horror",IF(OR(ISNUMBER(SEARCH({" food "," kitchen "," yummy "," gourmet "," dining","bbq"}," "&amp;B1944:C1944&amp;" "))),"food"))))</f>
        <v>0</v>
      </c>
      <c r="E1944" s="3">
        <v>6000</v>
      </c>
      <c r="F1944" s="4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240"/>
        <v>138</v>
      </c>
      <c r="Q1944">
        <f t="shared" si="241"/>
        <v>87.44</v>
      </c>
      <c r="R1944" t="s">
        <v>8317</v>
      </c>
      <c r="S1944" t="s">
        <v>8347</v>
      </c>
      <c r="T1944" s="13">
        <f t="shared" si="242"/>
        <v>40638.828009259261</v>
      </c>
      <c r="U1944" s="13">
        <f t="shared" si="243"/>
        <v>40728.828009259261</v>
      </c>
      <c r="V1944">
        <f t="shared" si="244"/>
        <v>2011</v>
      </c>
      <c r="W1944" t="str">
        <f t="shared" si="245"/>
        <v>hardware</v>
      </c>
      <c r="X1944" t="str">
        <f t="shared" si="246"/>
        <v>ExceededGoal</v>
      </c>
      <c r="Y1944" s="12" t="b">
        <f t="shared" si="247"/>
        <v>0</v>
      </c>
    </row>
    <row r="1945" spans="1:25" ht="43.2" hidden="1">
      <c r="A1945">
        <v>1943</v>
      </c>
      <c r="B1945" s="1" t="s">
        <v>1944</v>
      </c>
      <c r="C1945" s="1" t="s">
        <v>6053</v>
      </c>
      <c r="D1945" s="21" t="b" cm="1">
        <f t="array" ref="D1945">IF(OR(ISNUMBER(SEARCH({" COMEDY "," fun "," laugh ","hilarious"}," "&amp;B1945:C1945&amp;" "))),"Comedy",IF(OR(ISNUMBER(SEARCH({" sad "," thriller "," crime"," murder "," dark "," revenge "}," "&amp;B1945:C1945&amp;" "))),"thriller",IF(OR(ISNUMBER(SEARCH({" strange "," evil "," horror "," dark "," strange"}," "&amp;B1945:C1945&amp;" "))),"horror",IF(OR(ISNUMBER(SEARCH({" food "," kitchen "," yummy "," gourmet "," dining","bbq"}," "&amp;B1945:C1945&amp;" "))),"food"))))</f>
        <v>0</v>
      </c>
      <c r="E1945" s="3">
        <v>10000</v>
      </c>
      <c r="F1945" s="4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240"/>
        <v>1705</v>
      </c>
      <c r="Q1945">
        <f t="shared" si="241"/>
        <v>68.819999999999993</v>
      </c>
      <c r="R1945" t="s">
        <v>8317</v>
      </c>
      <c r="S1945" t="s">
        <v>8347</v>
      </c>
      <c r="T1945" s="13">
        <f t="shared" si="242"/>
        <v>42548.269861111112</v>
      </c>
      <c r="U1945" s="13">
        <f t="shared" si="243"/>
        <v>42593.269861111112</v>
      </c>
      <c r="V1945">
        <f t="shared" si="244"/>
        <v>2016</v>
      </c>
      <c r="W1945" t="str">
        <f t="shared" si="245"/>
        <v>hardware</v>
      </c>
      <c r="X1945" t="str">
        <f t="shared" si="246"/>
        <v>ExceededGoal</v>
      </c>
      <c r="Y1945" s="12" t="b">
        <f t="shared" si="247"/>
        <v>0</v>
      </c>
    </row>
    <row r="1946" spans="1:25" ht="43.2" hidden="1">
      <c r="A1946">
        <v>1944</v>
      </c>
      <c r="B1946" s="1" t="s">
        <v>1945</v>
      </c>
      <c r="C1946" s="1" t="s">
        <v>6054</v>
      </c>
      <c r="D1946" s="21" t="b" cm="1">
        <f t="array" ref="D1946">IF(OR(ISNUMBER(SEARCH({" COMEDY "," fun "," laugh ","hilarious"}," "&amp;B1946:C1946&amp;" "))),"Comedy",IF(OR(ISNUMBER(SEARCH({" sad "," thriller "," crime"," murder "," dark "," revenge "}," "&amp;B1946:C1946&amp;" "))),"thriller",IF(OR(ISNUMBER(SEARCH({" strange "," evil "," horror "," dark "," strange"}," "&amp;B1946:C1946&amp;" "))),"horror",IF(OR(ISNUMBER(SEARCH({" food "," kitchen "," yummy "," gourmet "," dining","bbq"}," "&amp;B1946:C1946&amp;" "))),"food"))))</f>
        <v>0</v>
      </c>
      <c r="E1946" s="3">
        <v>40000</v>
      </c>
      <c r="F1946" s="4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240"/>
        <v>788</v>
      </c>
      <c r="Q1946">
        <f t="shared" si="241"/>
        <v>176.2</v>
      </c>
      <c r="R1946" t="s">
        <v>8317</v>
      </c>
      <c r="S1946" t="s">
        <v>8347</v>
      </c>
      <c r="T1946" s="13">
        <f t="shared" si="242"/>
        <v>41730.584374999999</v>
      </c>
      <c r="U1946" s="13">
        <f t="shared" si="243"/>
        <v>41760.584374999999</v>
      </c>
      <c r="V1946">
        <f t="shared" si="244"/>
        <v>2014</v>
      </c>
      <c r="W1946" t="str">
        <f t="shared" si="245"/>
        <v>hardware</v>
      </c>
      <c r="X1946" t="str">
        <f t="shared" si="246"/>
        <v>ExceededGoal</v>
      </c>
      <c r="Y1946" s="12" t="b">
        <f t="shared" si="247"/>
        <v>0</v>
      </c>
    </row>
    <row r="1947" spans="1:25" ht="43.2" hidden="1">
      <c r="A1947">
        <v>1945</v>
      </c>
      <c r="B1947" s="1" t="s">
        <v>1946</v>
      </c>
      <c r="C1947" s="1" t="s">
        <v>6055</v>
      </c>
      <c r="D1947" s="21" t="b" cm="1">
        <f t="array" ref="D1947">IF(OR(ISNUMBER(SEARCH({" COMEDY "," fun "," laugh ","hilarious"}," "&amp;B1947:C1947&amp;" "))),"Comedy",IF(OR(ISNUMBER(SEARCH({" sad "," thriller "," crime"," murder "," dark "," revenge "}," "&amp;B1947:C1947&amp;" "))),"thriller",IF(OR(ISNUMBER(SEARCH({" strange "," evil "," horror "," dark "," strange"}," "&amp;B1947:C1947&amp;" "))),"horror",IF(OR(ISNUMBER(SEARCH({" food "," kitchen "," yummy "," gourmet "," dining","bbq"}," "&amp;B1947:C1947&amp;" "))),"food"))))</f>
        <v>0</v>
      </c>
      <c r="E1947" s="3">
        <v>100000</v>
      </c>
      <c r="F1947" s="4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240"/>
        <v>348</v>
      </c>
      <c r="Q1947">
        <f t="shared" si="241"/>
        <v>511.79</v>
      </c>
      <c r="R1947" t="s">
        <v>8317</v>
      </c>
      <c r="S1947" t="s">
        <v>8347</v>
      </c>
      <c r="T1947" s="13">
        <f t="shared" si="242"/>
        <v>42157.251828703709</v>
      </c>
      <c r="U1947" s="13">
        <f t="shared" si="243"/>
        <v>42197.251828703709</v>
      </c>
      <c r="V1947">
        <f t="shared" si="244"/>
        <v>2015</v>
      </c>
      <c r="W1947" t="str">
        <f t="shared" si="245"/>
        <v>hardware</v>
      </c>
      <c r="X1947" t="str">
        <f t="shared" si="246"/>
        <v>ExceededGoal</v>
      </c>
      <c r="Y1947" s="12" t="b">
        <f t="shared" si="247"/>
        <v>0</v>
      </c>
    </row>
    <row r="1948" spans="1:25" ht="43.2" hidden="1">
      <c r="A1948">
        <v>1946</v>
      </c>
      <c r="B1948" s="1" t="s">
        <v>1947</v>
      </c>
      <c r="C1948" s="1" t="s">
        <v>6056</v>
      </c>
      <c r="D1948" s="21" t="b" cm="1">
        <f t="array" ref="D1948">IF(OR(ISNUMBER(SEARCH({" COMEDY "," fun "," laugh ","hilarious"}," "&amp;B1948:C1948&amp;" "))),"Comedy",IF(OR(ISNUMBER(SEARCH({" sad "," thriller "," crime"," murder "," dark "," revenge "}," "&amp;B1948:C1948&amp;" "))),"thriller",IF(OR(ISNUMBER(SEARCH({" strange "," evil "," horror "," dark "," strange"}," "&amp;B1948:C1948&amp;" "))),"horror",IF(OR(ISNUMBER(SEARCH({" food "," kitchen "," yummy "," gourmet "," dining","bbq"}," "&amp;B1948:C1948&amp;" "))),"food"))))</f>
        <v>0</v>
      </c>
      <c r="E1948" s="3">
        <v>7500</v>
      </c>
      <c r="F1948" s="4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240"/>
        <v>150</v>
      </c>
      <c r="Q1948">
        <f t="shared" si="241"/>
        <v>160.44</v>
      </c>
      <c r="R1948" t="s">
        <v>8317</v>
      </c>
      <c r="S1948" t="s">
        <v>8347</v>
      </c>
      <c r="T1948" s="13">
        <f t="shared" si="242"/>
        <v>41689.150011574071</v>
      </c>
      <c r="U1948" s="13">
        <f t="shared" si="243"/>
        <v>41749.108344907407</v>
      </c>
      <c r="V1948">
        <f t="shared" si="244"/>
        <v>2014</v>
      </c>
      <c r="W1948" t="str">
        <f t="shared" si="245"/>
        <v>hardware</v>
      </c>
      <c r="X1948" t="str">
        <f t="shared" si="246"/>
        <v>ExceededGoal</v>
      </c>
      <c r="Y1948" s="12" t="b">
        <f t="shared" si="247"/>
        <v>0</v>
      </c>
    </row>
    <row r="1949" spans="1:25" ht="57.6" hidden="1">
      <c r="A1949">
        <v>1947</v>
      </c>
      <c r="B1949" s="1" t="s">
        <v>1948</v>
      </c>
      <c r="C1949" s="1" t="s">
        <v>6057</v>
      </c>
      <c r="D1949" s="21" t="b" cm="1">
        <f t="array" ref="D1949">IF(OR(ISNUMBER(SEARCH({" COMEDY "," fun "," laugh ","hilarious"}," "&amp;B1949:C1949&amp;" "))),"Comedy",IF(OR(ISNUMBER(SEARCH({" sad "," thriller "," crime"," murder "," dark "," revenge "}," "&amp;B1949:C1949&amp;" "))),"thriller",IF(OR(ISNUMBER(SEARCH({" strange "," evil "," horror "," dark "," strange"}," "&amp;B1949:C1949&amp;" "))),"horror",IF(OR(ISNUMBER(SEARCH({" food "," kitchen "," yummy "," gourmet "," dining","bbq"}," "&amp;B1949:C1949&amp;" "))),"food"))))</f>
        <v>0</v>
      </c>
      <c r="E1949" s="3">
        <v>800</v>
      </c>
      <c r="F1949" s="4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240"/>
        <v>101</v>
      </c>
      <c r="Q1949">
        <f t="shared" si="241"/>
        <v>35</v>
      </c>
      <c r="R1949" t="s">
        <v>8317</v>
      </c>
      <c r="S1949" t="s">
        <v>8347</v>
      </c>
      <c r="T1949" s="13">
        <f t="shared" si="242"/>
        <v>40102.918055555558</v>
      </c>
      <c r="U1949" s="13">
        <f t="shared" si="243"/>
        <v>40140.249305555553</v>
      </c>
      <c r="V1949">
        <f t="shared" si="244"/>
        <v>2009</v>
      </c>
      <c r="W1949" t="str">
        <f t="shared" si="245"/>
        <v>hardware</v>
      </c>
      <c r="X1949" t="str">
        <f t="shared" si="246"/>
        <v>ExceededGoal</v>
      </c>
      <c r="Y1949" s="12" t="b">
        <f t="shared" si="247"/>
        <v>0</v>
      </c>
    </row>
    <row r="1950" spans="1:25" ht="28.8" hidden="1">
      <c r="A1950">
        <v>1948</v>
      </c>
      <c r="B1950" s="1" t="s">
        <v>1949</v>
      </c>
      <c r="C1950" s="1" t="s">
        <v>6058</v>
      </c>
      <c r="D1950" s="21" t="b" cm="1">
        <f t="array" ref="D1950">IF(OR(ISNUMBER(SEARCH({" COMEDY "," fun "," laugh ","hilarious"}," "&amp;B1950:C1950&amp;" "))),"Comedy",IF(OR(ISNUMBER(SEARCH({" sad "," thriller "," crime"," murder "," dark "," revenge "}," "&amp;B1950:C1950&amp;" "))),"thriller",IF(OR(ISNUMBER(SEARCH({" strange "," evil "," horror "," dark "," strange"}," "&amp;B1950:C1950&amp;" "))),"horror",IF(OR(ISNUMBER(SEARCH({" food "," kitchen "," yummy "," gourmet "," dining","bbq"}," "&amp;B1950:C1950&amp;" "))),"food"))))</f>
        <v>0</v>
      </c>
      <c r="E1950" s="3">
        <v>100000</v>
      </c>
      <c r="F1950" s="4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240"/>
        <v>800</v>
      </c>
      <c r="Q1950">
        <f t="shared" si="241"/>
        <v>188.51</v>
      </c>
      <c r="R1950" t="s">
        <v>8317</v>
      </c>
      <c r="S1950" t="s">
        <v>8347</v>
      </c>
      <c r="T1950" s="13">
        <f t="shared" si="242"/>
        <v>42473.604270833333</v>
      </c>
      <c r="U1950" s="13">
        <f t="shared" si="243"/>
        <v>42527.709722222222</v>
      </c>
      <c r="V1950">
        <f t="shared" si="244"/>
        <v>2016</v>
      </c>
      <c r="W1950" t="str">
        <f t="shared" si="245"/>
        <v>hardware</v>
      </c>
      <c r="X1950" t="str">
        <f t="shared" si="246"/>
        <v>ExceededGoal</v>
      </c>
      <c r="Y1950" s="12" t="b">
        <f t="shared" si="247"/>
        <v>0</v>
      </c>
    </row>
    <row r="1951" spans="1:25" ht="43.2" hidden="1">
      <c r="A1951">
        <v>1949</v>
      </c>
      <c r="B1951" s="1" t="s">
        <v>1950</v>
      </c>
      <c r="C1951" s="1" t="s">
        <v>6059</v>
      </c>
      <c r="D1951" s="21" t="b" cm="1">
        <f t="array" ref="D1951">IF(OR(ISNUMBER(SEARCH({" COMEDY "," fun "," laugh ","hilarious"}," "&amp;B1951:C1951&amp;" "))),"Comedy",IF(OR(ISNUMBER(SEARCH({" sad "," thriller "," crime"," murder "," dark "," revenge "}," "&amp;B1951:C1951&amp;" "))),"thriller",IF(OR(ISNUMBER(SEARCH({" strange "," evil "," horror "," dark "," strange"}," "&amp;B1951:C1951&amp;" "))),"horror",IF(OR(ISNUMBER(SEARCH({" food "," kitchen "," yummy "," gourmet "," dining","bbq"}," "&amp;B1951:C1951&amp;" "))),"food"))))</f>
        <v>0</v>
      </c>
      <c r="E1951" s="3">
        <v>50000</v>
      </c>
      <c r="F1951" s="4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240"/>
        <v>106</v>
      </c>
      <c r="Q1951">
        <f t="shared" si="241"/>
        <v>56.2</v>
      </c>
      <c r="R1951" t="s">
        <v>8317</v>
      </c>
      <c r="S1951" t="s">
        <v>8347</v>
      </c>
      <c r="T1951" s="13">
        <f t="shared" si="242"/>
        <v>41800.423043981478</v>
      </c>
      <c r="U1951" s="13">
        <f t="shared" si="243"/>
        <v>41830.423043981478</v>
      </c>
      <c r="V1951">
        <f t="shared" si="244"/>
        <v>2014</v>
      </c>
      <c r="W1951" t="str">
        <f t="shared" si="245"/>
        <v>hardware</v>
      </c>
      <c r="X1951" t="str">
        <f t="shared" si="246"/>
        <v>ExceededGoal</v>
      </c>
      <c r="Y1951" s="12" t="b">
        <f t="shared" si="247"/>
        <v>0</v>
      </c>
    </row>
    <row r="1952" spans="1:25" ht="43.2" hidden="1">
      <c r="A1952">
        <v>1950</v>
      </c>
      <c r="B1952" s="1" t="s">
        <v>1951</v>
      </c>
      <c r="C1952" s="1" t="s">
        <v>6060</v>
      </c>
      <c r="D1952" s="21" t="b" cm="1">
        <f t="array" ref="D1952">IF(OR(ISNUMBER(SEARCH({" COMEDY "," fun "," laugh ","hilarious"}," "&amp;B1952:C1952&amp;" "))),"Comedy",IF(OR(ISNUMBER(SEARCH({" sad "," thriller "," crime"," murder "," dark "," revenge "}," "&amp;B1952:C1952&amp;" "))),"thriller",IF(OR(ISNUMBER(SEARCH({" strange "," evil "," horror "," dark "," strange"}," "&amp;B1952:C1952&amp;" "))),"horror",IF(OR(ISNUMBER(SEARCH({" food "," kitchen "," yummy "," gourmet "," dining","bbq"}," "&amp;B1952:C1952&amp;" "))),"food"))))</f>
        <v>0</v>
      </c>
      <c r="E1952" s="3">
        <v>48000</v>
      </c>
      <c r="F1952" s="4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240"/>
        <v>201</v>
      </c>
      <c r="Q1952">
        <f t="shared" si="241"/>
        <v>51.31</v>
      </c>
      <c r="R1952" t="s">
        <v>8317</v>
      </c>
      <c r="S1952" t="s">
        <v>8347</v>
      </c>
      <c r="T1952" s="13">
        <f t="shared" si="242"/>
        <v>40624.181400462963</v>
      </c>
      <c r="U1952" s="13">
        <f t="shared" si="243"/>
        <v>40655.181400462963</v>
      </c>
      <c r="V1952">
        <f t="shared" si="244"/>
        <v>2011</v>
      </c>
      <c r="W1952" t="str">
        <f t="shared" si="245"/>
        <v>hardware</v>
      </c>
      <c r="X1952" t="str">
        <f t="shared" si="246"/>
        <v>ExceededGoal</v>
      </c>
      <c r="Y1952" s="12" t="b">
        <f t="shared" si="247"/>
        <v>0</v>
      </c>
    </row>
    <row r="1953" spans="1:25" ht="43.2" hidden="1">
      <c r="A1953">
        <v>1951</v>
      </c>
      <c r="B1953" s="1" t="s">
        <v>1952</v>
      </c>
      <c r="C1953" s="1" t="s">
        <v>6061</v>
      </c>
      <c r="D1953" s="21" t="b" cm="1">
        <f t="array" ref="D1953">IF(OR(ISNUMBER(SEARCH({" COMEDY "," fun "," laugh ","hilarious"}," "&amp;B1953:C1953&amp;" "))),"Comedy",IF(OR(ISNUMBER(SEARCH({" sad "," thriller "," crime"," murder "," dark "," revenge "}," "&amp;B1953:C1953&amp;" "))),"thriller",IF(OR(ISNUMBER(SEARCH({" strange "," evil "," horror "," dark "," strange"}," "&amp;B1953:C1953&amp;" "))),"horror",IF(OR(ISNUMBER(SEARCH({" food "," kitchen "," yummy "," gourmet "," dining","bbq"}," "&amp;B1953:C1953&amp;" "))),"food"))))</f>
        <v>0</v>
      </c>
      <c r="E1953" s="3">
        <v>50000</v>
      </c>
      <c r="F1953" s="4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240"/>
        <v>212</v>
      </c>
      <c r="Q1953">
        <f t="shared" si="241"/>
        <v>127.36</v>
      </c>
      <c r="R1953" t="s">
        <v>8317</v>
      </c>
      <c r="S1953" t="s">
        <v>8347</v>
      </c>
      <c r="T1953" s="13">
        <f t="shared" si="242"/>
        <v>42651.420567129629</v>
      </c>
      <c r="U1953" s="13">
        <f t="shared" si="243"/>
        <v>42681.462233796294</v>
      </c>
      <c r="V1953">
        <f t="shared" si="244"/>
        <v>2016</v>
      </c>
      <c r="W1953" t="str">
        <f t="shared" si="245"/>
        <v>hardware</v>
      </c>
      <c r="X1953" t="str">
        <f t="shared" si="246"/>
        <v>ExceededGoal</v>
      </c>
      <c r="Y1953" s="12" t="b">
        <f t="shared" si="247"/>
        <v>0</v>
      </c>
    </row>
    <row r="1954" spans="1:25" ht="43.2" hidden="1">
      <c r="A1954">
        <v>1952</v>
      </c>
      <c r="B1954" s="1" t="s">
        <v>1953</v>
      </c>
      <c r="C1954" s="1" t="s">
        <v>6062</v>
      </c>
      <c r="D1954" s="21" t="b" cm="1">
        <f t="array" ref="D1954">IF(OR(ISNUMBER(SEARCH({" COMEDY "," fun "," laugh ","hilarious"}," "&amp;B1954:C1954&amp;" "))),"Comedy",IF(OR(ISNUMBER(SEARCH({" sad "," thriller "," crime"," murder "," dark "," revenge "}," "&amp;B1954:C1954&amp;" "))),"thriller",IF(OR(ISNUMBER(SEARCH({" strange "," evil "," horror "," dark "," strange"}," "&amp;B1954:C1954&amp;" "))),"horror",IF(OR(ISNUMBER(SEARCH({" food "," kitchen "," yummy "," gourmet "," dining","bbq"}," "&amp;B1954:C1954&amp;" "))),"food"))))</f>
        <v>0</v>
      </c>
      <c r="E1954" s="3">
        <v>35000</v>
      </c>
      <c r="F1954" s="4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240"/>
        <v>198</v>
      </c>
      <c r="Q1954">
        <f t="shared" si="241"/>
        <v>101.86</v>
      </c>
      <c r="R1954" t="s">
        <v>8317</v>
      </c>
      <c r="S1954" t="s">
        <v>8347</v>
      </c>
      <c r="T1954" s="13">
        <f t="shared" si="242"/>
        <v>41526.60665509259</v>
      </c>
      <c r="U1954" s="13">
        <f t="shared" si="243"/>
        <v>41563.60665509259</v>
      </c>
      <c r="V1954">
        <f t="shared" si="244"/>
        <v>2013</v>
      </c>
      <c r="W1954" t="str">
        <f t="shared" si="245"/>
        <v>hardware</v>
      </c>
      <c r="X1954" t="str">
        <f t="shared" si="246"/>
        <v>ExceededGoal</v>
      </c>
      <c r="Y1954" s="12" t="b">
        <f t="shared" si="247"/>
        <v>0</v>
      </c>
    </row>
    <row r="1955" spans="1:25" ht="43.2" hidden="1">
      <c r="A1955">
        <v>1953</v>
      </c>
      <c r="B1955" s="1" t="s">
        <v>1954</v>
      </c>
      <c r="C1955" s="1" t="s">
        <v>6063</v>
      </c>
      <c r="D1955" s="21" t="b" cm="1">
        <f t="array" ref="D1955">IF(OR(ISNUMBER(SEARCH({" COMEDY "," fun "," laugh ","hilarious"}," "&amp;B1955:C1955&amp;" "))),"Comedy",IF(OR(ISNUMBER(SEARCH({" sad "," thriller "," crime"," murder "," dark "," revenge "}," "&amp;B1955:C1955&amp;" "))),"thriller",IF(OR(ISNUMBER(SEARCH({" strange "," evil "," horror "," dark "," strange"}," "&amp;B1955:C1955&amp;" "))),"horror",IF(OR(ISNUMBER(SEARCH({" food "," kitchen "," yummy "," gourmet "," dining","bbq"}," "&amp;B1955:C1955&amp;" "))),"food"))))</f>
        <v>0</v>
      </c>
      <c r="E1955" s="3">
        <v>15000</v>
      </c>
      <c r="F1955" s="4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240"/>
        <v>226</v>
      </c>
      <c r="Q1955">
        <f t="shared" si="241"/>
        <v>230.56</v>
      </c>
      <c r="R1955" t="s">
        <v>8317</v>
      </c>
      <c r="S1955" t="s">
        <v>8347</v>
      </c>
      <c r="T1955" s="13">
        <f t="shared" si="242"/>
        <v>40941.199826388889</v>
      </c>
      <c r="U1955" s="13">
        <f t="shared" si="243"/>
        <v>40970.125</v>
      </c>
      <c r="V1955">
        <f t="shared" si="244"/>
        <v>2012</v>
      </c>
      <c r="W1955" t="str">
        <f t="shared" si="245"/>
        <v>hardware</v>
      </c>
      <c r="X1955" t="str">
        <f t="shared" si="246"/>
        <v>ExceededGoal</v>
      </c>
      <c r="Y1955" s="12" t="b">
        <f t="shared" si="247"/>
        <v>0</v>
      </c>
    </row>
    <row r="1956" spans="1:25" ht="28.8" hidden="1">
      <c r="A1956">
        <v>1954</v>
      </c>
      <c r="B1956" s="1" t="s">
        <v>1955</v>
      </c>
      <c r="C1956" s="1" t="s">
        <v>6064</v>
      </c>
      <c r="D1956" s="21" t="b" cm="1">
        <f t="array" ref="D1956">IF(OR(ISNUMBER(SEARCH({" COMEDY "," fun "," laugh ","hilarious"}," "&amp;B1956:C1956&amp;" "))),"Comedy",IF(OR(ISNUMBER(SEARCH({" sad "," thriller "," crime"," murder "," dark "," revenge "}," "&amp;B1956:C1956&amp;" "))),"thriller",IF(OR(ISNUMBER(SEARCH({" strange "," evil "," horror "," dark "," strange"}," "&amp;B1956:C1956&amp;" "))),"horror",IF(OR(ISNUMBER(SEARCH({" food "," kitchen "," yummy "," gourmet "," dining","bbq"}," "&amp;B1956:C1956&amp;" "))),"food"))))</f>
        <v>0</v>
      </c>
      <c r="E1956" s="3">
        <v>50000</v>
      </c>
      <c r="F1956" s="4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240"/>
        <v>699</v>
      </c>
      <c r="Q1956">
        <f t="shared" si="241"/>
        <v>842.11</v>
      </c>
      <c r="R1956" t="s">
        <v>8317</v>
      </c>
      <c r="S1956" t="s">
        <v>8347</v>
      </c>
      <c r="T1956" s="13">
        <f t="shared" si="242"/>
        <v>42394.580740740741</v>
      </c>
      <c r="U1956" s="13">
        <f t="shared" si="243"/>
        <v>42441.208333333328</v>
      </c>
      <c r="V1956">
        <f t="shared" si="244"/>
        <v>2016</v>
      </c>
      <c r="W1956" t="str">
        <f t="shared" si="245"/>
        <v>hardware</v>
      </c>
      <c r="X1956" t="str">
        <f t="shared" si="246"/>
        <v>ExceededGoal</v>
      </c>
      <c r="Y1956" s="12" t="b">
        <f t="shared" si="247"/>
        <v>0</v>
      </c>
    </row>
    <row r="1957" spans="1:25" ht="43.2" hidden="1">
      <c r="A1957">
        <v>1955</v>
      </c>
      <c r="B1957" s="1" t="s">
        <v>1956</v>
      </c>
      <c r="C1957" s="1" t="s">
        <v>6065</v>
      </c>
      <c r="D1957" s="21" t="b" cm="1">
        <f t="array" ref="D1957">IF(OR(ISNUMBER(SEARCH({" COMEDY "," fun "," laugh ","hilarious"}," "&amp;B1957:C1957&amp;" "))),"Comedy",IF(OR(ISNUMBER(SEARCH({" sad "," thriller "," crime"," murder "," dark "," revenge "}," "&amp;B1957:C1957&amp;" "))),"thriller",IF(OR(ISNUMBER(SEARCH({" strange "," evil "," horror "," dark "," strange"}," "&amp;B1957:C1957&amp;" "))),"horror",IF(OR(ISNUMBER(SEARCH({" food "," kitchen "," yummy "," gourmet "," dining","bbq"}," "&amp;B1957:C1957&amp;" "))),"food"))))</f>
        <v>0</v>
      </c>
      <c r="E1957" s="3">
        <v>42000</v>
      </c>
      <c r="F1957" s="4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240"/>
        <v>399</v>
      </c>
      <c r="Q1957">
        <f t="shared" si="241"/>
        <v>577.28</v>
      </c>
      <c r="R1957" t="s">
        <v>8317</v>
      </c>
      <c r="S1957" t="s">
        <v>8347</v>
      </c>
      <c r="T1957" s="13">
        <f t="shared" si="242"/>
        <v>41020.271770833337</v>
      </c>
      <c r="U1957" s="13">
        <f t="shared" si="243"/>
        <v>41052.791666666664</v>
      </c>
      <c r="V1957">
        <f t="shared" si="244"/>
        <v>2012</v>
      </c>
      <c r="W1957" t="str">
        <f t="shared" si="245"/>
        <v>hardware</v>
      </c>
      <c r="X1957" t="str">
        <f t="shared" si="246"/>
        <v>ExceededGoal</v>
      </c>
      <c r="Y1957" s="12" t="b">
        <f t="shared" si="247"/>
        <v>0</v>
      </c>
    </row>
    <row r="1958" spans="1:25" ht="43.2" hidden="1">
      <c r="A1958">
        <v>1956</v>
      </c>
      <c r="B1958" s="1" t="s">
        <v>1957</v>
      </c>
      <c r="C1958" s="1" t="s">
        <v>6066</v>
      </c>
      <c r="D1958" s="21" t="b" cm="1">
        <f t="array" ref="D1958">IF(OR(ISNUMBER(SEARCH({" COMEDY "," fun "," laugh ","hilarious"}," "&amp;B1958:C1958&amp;" "))),"Comedy",IF(OR(ISNUMBER(SEARCH({" sad "," thriller "," crime"," murder "," dark "," revenge "}," "&amp;B1958:C1958&amp;" "))),"thriller",IF(OR(ISNUMBER(SEARCH({" strange "," evil "," horror "," dark "," strange"}," "&amp;B1958:C1958&amp;" "))),"horror",IF(OR(ISNUMBER(SEARCH({" food "," kitchen "," yummy "," gourmet "," dining","bbq"}," "&amp;B1958:C1958&amp;" "))),"food"))))</f>
        <v>0</v>
      </c>
      <c r="E1958" s="3">
        <v>60000</v>
      </c>
      <c r="F1958" s="4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240"/>
        <v>294</v>
      </c>
      <c r="Q1958">
        <f t="shared" si="241"/>
        <v>483.34</v>
      </c>
      <c r="R1958" t="s">
        <v>8317</v>
      </c>
      <c r="S1958" t="s">
        <v>8347</v>
      </c>
      <c r="T1958" s="13">
        <f t="shared" si="242"/>
        <v>42067.923668981486</v>
      </c>
      <c r="U1958" s="13">
        <f t="shared" si="243"/>
        <v>42112.882002314815</v>
      </c>
      <c r="V1958">
        <f t="shared" si="244"/>
        <v>2015</v>
      </c>
      <c r="W1958" t="str">
        <f t="shared" si="245"/>
        <v>hardware</v>
      </c>
      <c r="X1958" t="str">
        <f t="shared" si="246"/>
        <v>ExceededGoal</v>
      </c>
      <c r="Y1958" s="12" t="b">
        <f t="shared" si="247"/>
        <v>0</v>
      </c>
    </row>
    <row r="1959" spans="1:25" ht="28.8" hidden="1">
      <c r="A1959">
        <v>1957</v>
      </c>
      <c r="B1959" s="1" t="s">
        <v>1958</v>
      </c>
      <c r="C1959" s="1" t="s">
        <v>6067</v>
      </c>
      <c r="D1959" s="21" t="b" cm="1">
        <f t="array" ref="D1959">IF(OR(ISNUMBER(SEARCH({" COMEDY "," fun "," laugh ","hilarious"}," "&amp;B1959:C1959&amp;" "))),"Comedy",IF(OR(ISNUMBER(SEARCH({" sad "," thriller "," crime"," murder "," dark "," revenge "}," "&amp;B1959:C1959&amp;" "))),"thriller",IF(OR(ISNUMBER(SEARCH({" strange "," evil "," horror "," dark "," strange"}," "&amp;B1959:C1959&amp;" "))),"horror",IF(OR(ISNUMBER(SEARCH({" food "," kitchen "," yummy "," gourmet "," dining","bbq"}," "&amp;B1959:C1959&amp;" "))),"food"))))</f>
        <v>0</v>
      </c>
      <c r="E1959" s="3">
        <v>30000</v>
      </c>
      <c r="F1959" s="4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240"/>
        <v>168</v>
      </c>
      <c r="Q1959">
        <f t="shared" si="241"/>
        <v>76.14</v>
      </c>
      <c r="R1959" t="s">
        <v>8317</v>
      </c>
      <c r="S1959" t="s">
        <v>8347</v>
      </c>
      <c r="T1959" s="13">
        <f t="shared" si="242"/>
        <v>41179.098530092589</v>
      </c>
      <c r="U1959" s="13">
        <f t="shared" si="243"/>
        <v>41209.098530092589</v>
      </c>
      <c r="V1959">
        <f t="shared" si="244"/>
        <v>2012</v>
      </c>
      <c r="W1959" t="str">
        <f t="shared" si="245"/>
        <v>hardware</v>
      </c>
      <c r="X1959" t="str">
        <f t="shared" si="246"/>
        <v>ExceededGoal</v>
      </c>
      <c r="Y1959" s="12" t="b">
        <f t="shared" si="247"/>
        <v>0</v>
      </c>
    </row>
    <row r="1960" spans="1:25" ht="43.2" hidden="1">
      <c r="A1960">
        <v>1958</v>
      </c>
      <c r="B1960" s="1" t="s">
        <v>1959</v>
      </c>
      <c r="C1960" s="1" t="s">
        <v>6068</v>
      </c>
      <c r="D1960" s="21" t="b" cm="1">
        <f t="array" ref="D1960">IF(OR(ISNUMBER(SEARCH({" COMEDY "," fun "," laugh ","hilarious"}," "&amp;B1960:C1960&amp;" "))),"Comedy",IF(OR(ISNUMBER(SEARCH({" sad "," thriller "," crime"," murder "," dark "," revenge "}," "&amp;B1960:C1960&amp;" "))),"thriller",IF(OR(ISNUMBER(SEARCH({" strange "," evil "," horror "," dark "," strange"}," "&amp;B1960:C1960&amp;" "))),"horror",IF(OR(ISNUMBER(SEARCH({" food "," kitchen "," yummy "," gourmet "," dining","bbq"}," "&amp;B1960:C1960&amp;" "))),"food"))))</f>
        <v>0</v>
      </c>
      <c r="E1960" s="3">
        <v>7000</v>
      </c>
      <c r="F1960" s="4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240"/>
        <v>1436</v>
      </c>
      <c r="Q1960">
        <f t="shared" si="241"/>
        <v>74.11</v>
      </c>
      <c r="R1960" t="s">
        <v>8317</v>
      </c>
      <c r="S1960" t="s">
        <v>8347</v>
      </c>
      <c r="T1960" s="13">
        <f t="shared" si="242"/>
        <v>41326.987974537034</v>
      </c>
      <c r="U1960" s="13">
        <f t="shared" si="243"/>
        <v>41356.94630787037</v>
      </c>
      <c r="V1960">
        <f t="shared" si="244"/>
        <v>2013</v>
      </c>
      <c r="W1960" t="str">
        <f t="shared" si="245"/>
        <v>hardware</v>
      </c>
      <c r="X1960" t="str">
        <f t="shared" si="246"/>
        <v>ExceededGoal</v>
      </c>
      <c r="Y1960" s="12" t="b">
        <f t="shared" si="247"/>
        <v>0</v>
      </c>
    </row>
    <row r="1961" spans="1:25" ht="57.6" hidden="1">
      <c r="A1961">
        <v>1959</v>
      </c>
      <c r="B1961" s="1" t="s">
        <v>1960</v>
      </c>
      <c r="C1961" s="1" t="s">
        <v>6069</v>
      </c>
      <c r="D1961" s="21" t="b" cm="1">
        <f t="array" ref="D1961">IF(OR(ISNUMBER(SEARCH({" COMEDY "," fun "," laugh ","hilarious"}," "&amp;B1961:C1961&amp;" "))),"Comedy",IF(OR(ISNUMBER(SEARCH({" sad "," thriller "," crime"," murder "," dark "," revenge "}," "&amp;B1961:C1961&amp;" "))),"thriller",IF(OR(ISNUMBER(SEARCH({" strange "," evil "," horror "," dark "," strange"}," "&amp;B1961:C1961&amp;" "))),"horror",IF(OR(ISNUMBER(SEARCH({" food "," kitchen "," yummy "," gourmet "," dining","bbq"}," "&amp;B1961:C1961&amp;" "))),"food"))))</f>
        <v>0</v>
      </c>
      <c r="E1961" s="3">
        <v>10000</v>
      </c>
      <c r="F1961" s="4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240"/>
        <v>157</v>
      </c>
      <c r="Q1961">
        <f t="shared" si="241"/>
        <v>36.97</v>
      </c>
      <c r="R1961" t="s">
        <v>8317</v>
      </c>
      <c r="S1961" t="s">
        <v>8347</v>
      </c>
      <c r="T1961" s="13">
        <f t="shared" si="242"/>
        <v>41871.845601851855</v>
      </c>
      <c r="U1961" s="13">
        <f t="shared" si="243"/>
        <v>41913</v>
      </c>
      <c r="V1961">
        <f t="shared" si="244"/>
        <v>2014</v>
      </c>
      <c r="W1961" t="str">
        <f t="shared" si="245"/>
        <v>hardware</v>
      </c>
      <c r="X1961" t="str">
        <f t="shared" si="246"/>
        <v>ExceededGoal</v>
      </c>
      <c r="Y1961" s="12" t="b">
        <f t="shared" si="247"/>
        <v>0</v>
      </c>
    </row>
    <row r="1962" spans="1:25" ht="43.2" hidden="1">
      <c r="A1962">
        <v>1960</v>
      </c>
      <c r="B1962" s="1" t="s">
        <v>1961</v>
      </c>
      <c r="C1962" s="1" t="s">
        <v>6070</v>
      </c>
      <c r="D1962" s="21" t="b" cm="1">
        <f t="array" ref="D1962">IF(OR(ISNUMBER(SEARCH({" COMEDY "," fun "," laugh ","hilarious"}," "&amp;B1962:C1962&amp;" "))),"Comedy",IF(OR(ISNUMBER(SEARCH({" sad "," thriller "," crime"," murder "," dark "," revenge "}," "&amp;B1962:C1962&amp;" "))),"thriller",IF(OR(ISNUMBER(SEARCH({" strange "," evil "," horror "," dark "," strange"}," "&amp;B1962:C1962&amp;" "))),"horror",IF(OR(ISNUMBER(SEARCH({" food "," kitchen "," yummy "," gourmet "," dining","bbq"}," "&amp;B1962:C1962&amp;" "))),"food"))))</f>
        <v>0</v>
      </c>
      <c r="E1962" s="3">
        <v>70000</v>
      </c>
      <c r="F1962" s="4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240"/>
        <v>118</v>
      </c>
      <c r="Q1962">
        <f t="shared" si="241"/>
        <v>2500.9699999999998</v>
      </c>
      <c r="R1962" t="s">
        <v>8317</v>
      </c>
      <c r="S1962" t="s">
        <v>8347</v>
      </c>
      <c r="T1962" s="13">
        <f t="shared" si="242"/>
        <v>41964.362743055557</v>
      </c>
      <c r="U1962" s="13">
        <f t="shared" si="243"/>
        <v>41994.362743055557</v>
      </c>
      <c r="V1962">
        <f t="shared" si="244"/>
        <v>2014</v>
      </c>
      <c r="W1962" t="str">
        <f t="shared" si="245"/>
        <v>hardware</v>
      </c>
      <c r="X1962" t="str">
        <f t="shared" si="246"/>
        <v>ExceededGoal</v>
      </c>
      <c r="Y1962" s="12" t="b">
        <f t="shared" si="247"/>
        <v>0</v>
      </c>
    </row>
    <row r="1963" spans="1:25" ht="43.2" hidden="1">
      <c r="A1963">
        <v>1961</v>
      </c>
      <c r="B1963" s="1" t="s">
        <v>1962</v>
      </c>
      <c r="C1963" s="1" t="s">
        <v>6071</v>
      </c>
      <c r="D1963" s="21" t="b" cm="1">
        <f t="array" ref="D1963">IF(OR(ISNUMBER(SEARCH({" COMEDY "," fun "," laugh ","hilarious"}," "&amp;B1963:C1963&amp;" "))),"Comedy",IF(OR(ISNUMBER(SEARCH({" sad "," thriller "," crime"," murder "," dark "," revenge "}," "&amp;B1963:C1963&amp;" "))),"thriller",IF(OR(ISNUMBER(SEARCH({" strange "," evil "," horror "," dark "," strange"}," "&amp;B1963:C1963&amp;" "))),"horror",IF(OR(ISNUMBER(SEARCH({" food "," kitchen "," yummy "," gourmet "," dining","bbq"}," "&amp;B1963:C1963&amp;" "))),"food"))))</f>
        <v>0</v>
      </c>
      <c r="E1963" s="3">
        <v>10000</v>
      </c>
      <c r="F1963" s="4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240"/>
        <v>1105</v>
      </c>
      <c r="Q1963">
        <f t="shared" si="241"/>
        <v>67.69</v>
      </c>
      <c r="R1963" t="s">
        <v>8317</v>
      </c>
      <c r="S1963" t="s">
        <v>8347</v>
      </c>
      <c r="T1963" s="13">
        <f t="shared" si="242"/>
        <v>41148.194641203707</v>
      </c>
      <c r="U1963" s="13">
        <f t="shared" si="243"/>
        <v>41188.165972222225</v>
      </c>
      <c r="V1963">
        <f t="shared" si="244"/>
        <v>2012</v>
      </c>
      <c r="W1963" t="str">
        <f t="shared" si="245"/>
        <v>hardware</v>
      </c>
      <c r="X1963" t="str">
        <f t="shared" si="246"/>
        <v>ExceededGoal</v>
      </c>
      <c r="Y1963" s="12" t="b">
        <f t="shared" si="247"/>
        <v>0</v>
      </c>
    </row>
    <row r="1964" spans="1:25" ht="43.2" hidden="1">
      <c r="A1964">
        <v>1962</v>
      </c>
      <c r="B1964" s="1" t="s">
        <v>1963</v>
      </c>
      <c r="C1964" s="1" t="s">
        <v>6072</v>
      </c>
      <c r="D1964" s="21" t="b" cm="1">
        <f t="array" ref="D1964">IF(OR(ISNUMBER(SEARCH({" COMEDY "," fun "," laugh ","hilarious"}," "&amp;B1964:C1964&amp;" "))),"Comedy",IF(OR(ISNUMBER(SEARCH({" sad "," thriller "," crime"," murder "," dark "," revenge "}," "&amp;B1964:C1964&amp;" "))),"thriller",IF(OR(ISNUMBER(SEARCH({" strange "," evil "," horror "," dark "," strange"}," "&amp;B1964:C1964&amp;" "))),"horror",IF(OR(ISNUMBER(SEARCH({" food "," kitchen "," yummy "," gourmet "," dining","bbq"}," "&amp;B1964:C1964&amp;" "))),"food"))))</f>
        <v>0</v>
      </c>
      <c r="E1964" s="3">
        <v>10000</v>
      </c>
      <c r="F1964" s="4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240"/>
        <v>193</v>
      </c>
      <c r="Q1964">
        <f t="shared" si="241"/>
        <v>63.05</v>
      </c>
      <c r="R1964" t="s">
        <v>8317</v>
      </c>
      <c r="S1964" t="s">
        <v>8347</v>
      </c>
      <c r="T1964" s="13">
        <f t="shared" si="242"/>
        <v>41742.780509259261</v>
      </c>
      <c r="U1964" s="13">
        <f t="shared" si="243"/>
        <v>41772.780509259261</v>
      </c>
      <c r="V1964">
        <f t="shared" si="244"/>
        <v>2014</v>
      </c>
      <c r="W1964" t="str">
        <f t="shared" si="245"/>
        <v>hardware</v>
      </c>
      <c r="X1964" t="str">
        <f t="shared" si="246"/>
        <v>ExceededGoal</v>
      </c>
      <c r="Y1964" s="12" t="b">
        <f t="shared" si="247"/>
        <v>0</v>
      </c>
    </row>
    <row r="1965" spans="1:25" ht="43.2" hidden="1">
      <c r="A1965">
        <v>1963</v>
      </c>
      <c r="B1965" s="1" t="s">
        <v>1964</v>
      </c>
      <c r="C1965" s="1" t="s">
        <v>6073</v>
      </c>
      <c r="D1965" s="21" t="b" cm="1">
        <f t="array" ref="D1965">IF(OR(ISNUMBER(SEARCH({" COMEDY "," fun "," laugh ","hilarious"}," "&amp;B1965:C1965&amp;" "))),"Comedy",IF(OR(ISNUMBER(SEARCH({" sad "," thriller "," crime"," murder "," dark "," revenge "}," "&amp;B1965:C1965&amp;" "))),"thriller",IF(OR(ISNUMBER(SEARCH({" strange "," evil "," horror "," dark "," strange"}," "&amp;B1965:C1965&amp;" "))),"horror",IF(OR(ISNUMBER(SEARCH({" food "," kitchen "," yummy "," gourmet "," dining","bbq"}," "&amp;B1965:C1965&amp;" "))),"food"))))</f>
        <v>0</v>
      </c>
      <c r="E1965" s="3">
        <v>19000</v>
      </c>
      <c r="F1965" s="4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240"/>
        <v>127</v>
      </c>
      <c r="Q1965">
        <f t="shared" si="241"/>
        <v>117.6</v>
      </c>
      <c r="R1965" t="s">
        <v>8317</v>
      </c>
      <c r="S1965" t="s">
        <v>8347</v>
      </c>
      <c r="T1965" s="13">
        <f t="shared" si="242"/>
        <v>41863.429791666669</v>
      </c>
      <c r="U1965" s="13">
        <f t="shared" si="243"/>
        <v>41898.429791666669</v>
      </c>
      <c r="V1965">
        <f t="shared" si="244"/>
        <v>2014</v>
      </c>
      <c r="W1965" t="str">
        <f t="shared" si="245"/>
        <v>hardware</v>
      </c>
      <c r="X1965" t="str">
        <f t="shared" si="246"/>
        <v>ExceededGoal</v>
      </c>
      <c r="Y1965" s="12" t="b">
        <f t="shared" si="247"/>
        <v>0</v>
      </c>
    </row>
    <row r="1966" spans="1:25" ht="43.2" hidden="1">
      <c r="A1966">
        <v>1964</v>
      </c>
      <c r="B1966" s="1" t="s">
        <v>1965</v>
      </c>
      <c r="C1966" s="1" t="s">
        <v>6074</v>
      </c>
      <c r="D1966" s="21" t="b" cm="1">
        <f t="array" ref="D1966">IF(OR(ISNUMBER(SEARCH({" COMEDY "," fun "," laugh ","hilarious"}," "&amp;B1966:C1966&amp;" "))),"Comedy",IF(OR(ISNUMBER(SEARCH({" sad "," thriller "," crime"," murder "," dark "," revenge "}," "&amp;B1966:C1966&amp;" "))),"thriller",IF(OR(ISNUMBER(SEARCH({" strange "," evil "," horror "," dark "," strange"}," "&amp;B1966:C1966&amp;" "))),"horror",IF(OR(ISNUMBER(SEARCH({" food "," kitchen "," yummy "," gourmet "," dining","bbq"}," "&amp;B1966:C1966&amp;" "))),"food"))))</f>
        <v>0</v>
      </c>
      <c r="E1966" s="3">
        <v>89200</v>
      </c>
      <c r="F1966" s="4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240"/>
        <v>260</v>
      </c>
      <c r="Q1966">
        <f t="shared" si="241"/>
        <v>180.75</v>
      </c>
      <c r="R1966" t="s">
        <v>8317</v>
      </c>
      <c r="S1966" t="s">
        <v>8347</v>
      </c>
      <c r="T1966" s="13">
        <f t="shared" si="242"/>
        <v>42452.272824074069</v>
      </c>
      <c r="U1966" s="13">
        <f t="shared" si="243"/>
        <v>42482.272824074069</v>
      </c>
      <c r="V1966">
        <f t="shared" si="244"/>
        <v>2016</v>
      </c>
      <c r="W1966" t="str">
        <f t="shared" si="245"/>
        <v>hardware</v>
      </c>
      <c r="X1966" t="str">
        <f t="shared" si="246"/>
        <v>ExceededGoal</v>
      </c>
      <c r="Y1966" s="12" t="b">
        <f t="shared" si="247"/>
        <v>0</v>
      </c>
    </row>
    <row r="1967" spans="1:25" ht="43.2" hidden="1">
      <c r="A1967">
        <v>1965</v>
      </c>
      <c r="B1967" s="1" t="s">
        <v>1966</v>
      </c>
      <c r="C1967" s="1" t="s">
        <v>6075</v>
      </c>
      <c r="D1967" s="21" t="b" cm="1">
        <f t="array" ref="D1967">IF(OR(ISNUMBER(SEARCH({" COMEDY "," fun "," laugh ","hilarious"}," "&amp;B1967:C1967&amp;" "))),"Comedy",IF(OR(ISNUMBER(SEARCH({" sad "," thriller "," crime"," murder "," dark "," revenge "}," "&amp;B1967:C1967&amp;" "))),"thriller",IF(OR(ISNUMBER(SEARCH({" strange "," evil "," horror "," dark "," strange"}," "&amp;B1967:C1967&amp;" "))),"horror",IF(OR(ISNUMBER(SEARCH({" food "," kitchen "," yummy "," gourmet "," dining","bbq"}," "&amp;B1967:C1967&amp;" "))),"food"))))</f>
        <v>0</v>
      </c>
      <c r="E1967" s="3">
        <v>5000</v>
      </c>
      <c r="F1967" s="4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240"/>
        <v>262</v>
      </c>
      <c r="Q1967">
        <f t="shared" si="241"/>
        <v>127.32</v>
      </c>
      <c r="R1967" t="s">
        <v>8317</v>
      </c>
      <c r="S1967" t="s">
        <v>8347</v>
      </c>
      <c r="T1967" s="13">
        <f t="shared" si="242"/>
        <v>40898.089236111111</v>
      </c>
      <c r="U1967" s="13">
        <f t="shared" si="243"/>
        <v>40920.041666666664</v>
      </c>
      <c r="V1967">
        <f t="shared" si="244"/>
        <v>2011</v>
      </c>
      <c r="W1967" t="str">
        <f t="shared" si="245"/>
        <v>hardware</v>
      </c>
      <c r="X1967" t="str">
        <f t="shared" si="246"/>
        <v>ExceededGoal</v>
      </c>
      <c r="Y1967" s="12" t="b">
        <f t="shared" si="247"/>
        <v>0</v>
      </c>
    </row>
    <row r="1968" spans="1:25" ht="43.2" hidden="1">
      <c r="A1968">
        <v>1966</v>
      </c>
      <c r="B1968" s="1" t="s">
        <v>1967</v>
      </c>
      <c r="C1968" s="1" t="s">
        <v>6076</v>
      </c>
      <c r="D1968" s="21" t="b" cm="1">
        <f t="array" ref="D1968">IF(OR(ISNUMBER(SEARCH({" COMEDY "," fun "," laugh ","hilarious"}," "&amp;B1968:C1968&amp;" "))),"Comedy",IF(OR(ISNUMBER(SEARCH({" sad "," thriller "," crime"," murder "," dark "," revenge "}," "&amp;B1968:C1968&amp;" "))),"thriller",IF(OR(ISNUMBER(SEARCH({" strange "," evil "," horror "," dark "," strange"}," "&amp;B1968:C1968&amp;" "))),"horror",IF(OR(ISNUMBER(SEARCH({" food "," kitchen "," yummy "," gourmet "," dining","bbq"}," "&amp;B1968:C1968&amp;" "))),"food"))))</f>
        <v>0</v>
      </c>
      <c r="E1968" s="3">
        <v>100000</v>
      </c>
      <c r="F1968" s="4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240"/>
        <v>207</v>
      </c>
      <c r="Q1968">
        <f t="shared" si="241"/>
        <v>136.63999999999999</v>
      </c>
      <c r="R1968" t="s">
        <v>8317</v>
      </c>
      <c r="S1968" t="s">
        <v>8347</v>
      </c>
      <c r="T1968" s="13">
        <f t="shared" si="242"/>
        <v>41835.540486111109</v>
      </c>
      <c r="U1968" s="13">
        <f t="shared" si="243"/>
        <v>41865.540486111109</v>
      </c>
      <c r="V1968">
        <f t="shared" si="244"/>
        <v>2014</v>
      </c>
      <c r="W1968" t="str">
        <f t="shared" si="245"/>
        <v>hardware</v>
      </c>
      <c r="X1968" t="str">
        <f t="shared" si="246"/>
        <v>ExceededGoal</v>
      </c>
      <c r="Y1968" s="12" t="b">
        <f t="shared" si="247"/>
        <v>0</v>
      </c>
    </row>
    <row r="1969" spans="1:25" ht="43.2" hidden="1">
      <c r="A1969">
        <v>1967</v>
      </c>
      <c r="B1969" s="1" t="s">
        <v>1968</v>
      </c>
      <c r="C1969" s="1" t="s">
        <v>6077</v>
      </c>
      <c r="D1969" s="21" t="b" cm="1">
        <f t="array" ref="D1969">IF(OR(ISNUMBER(SEARCH({" COMEDY "," fun "," laugh ","hilarious"}," "&amp;B1969:C1969&amp;" "))),"Comedy",IF(OR(ISNUMBER(SEARCH({" sad "," thriller "," crime"," murder "," dark "," revenge "}," "&amp;B1969:C1969&amp;" "))),"thriller",IF(OR(ISNUMBER(SEARCH({" strange "," evil "," horror "," dark "," strange"}," "&amp;B1969:C1969&amp;" "))),"horror",IF(OR(ISNUMBER(SEARCH({" food "," kitchen "," yummy "," gourmet "," dining","bbq"}," "&amp;B1969:C1969&amp;" "))),"food"))))</f>
        <v>0</v>
      </c>
      <c r="E1969" s="3">
        <v>20000</v>
      </c>
      <c r="F1969" s="4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240"/>
        <v>370</v>
      </c>
      <c r="Q1969">
        <f t="shared" si="241"/>
        <v>182.78</v>
      </c>
      <c r="R1969" t="s">
        <v>8317</v>
      </c>
      <c r="S1969" t="s">
        <v>8347</v>
      </c>
      <c r="T1969" s="13">
        <f t="shared" si="242"/>
        <v>41730.663530092592</v>
      </c>
      <c r="U1969" s="13">
        <f t="shared" si="243"/>
        <v>41760.663530092592</v>
      </c>
      <c r="V1969">
        <f t="shared" si="244"/>
        <v>2014</v>
      </c>
      <c r="W1969" t="str">
        <f t="shared" si="245"/>
        <v>hardware</v>
      </c>
      <c r="X1969" t="str">
        <f t="shared" si="246"/>
        <v>ExceededGoal</v>
      </c>
      <c r="Y1969" s="12" t="b">
        <f t="shared" si="247"/>
        <v>0</v>
      </c>
    </row>
    <row r="1970" spans="1:25" ht="28.8" hidden="1">
      <c r="A1970">
        <v>1968</v>
      </c>
      <c r="B1970" s="1" t="s">
        <v>1969</v>
      </c>
      <c r="C1970" s="1" t="s">
        <v>6078</v>
      </c>
      <c r="D1970" s="21" t="b" cm="1">
        <f t="array" ref="D1970">IF(OR(ISNUMBER(SEARCH({" COMEDY "," fun "," laugh ","hilarious"}," "&amp;B1970:C1970&amp;" "))),"Comedy",IF(OR(ISNUMBER(SEARCH({" sad "," thriller "," crime"," murder "," dark "," revenge "}," "&amp;B1970:C1970&amp;" "))),"thriller",IF(OR(ISNUMBER(SEARCH({" strange "," evil "," horror "," dark "," strange"}," "&amp;B1970:C1970&amp;" "))),"horror",IF(OR(ISNUMBER(SEARCH({" food "," kitchen "," yummy "," gourmet "," dining","bbq"}," "&amp;B1970:C1970&amp;" "))),"food"))))</f>
        <v>0</v>
      </c>
      <c r="E1970" s="3">
        <v>50000</v>
      </c>
      <c r="F1970" s="4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240"/>
        <v>285</v>
      </c>
      <c r="Q1970">
        <f t="shared" si="241"/>
        <v>279.38</v>
      </c>
      <c r="R1970" t="s">
        <v>8317</v>
      </c>
      <c r="S1970" t="s">
        <v>8347</v>
      </c>
      <c r="T1970" s="13">
        <f t="shared" si="242"/>
        <v>42676.586979166663</v>
      </c>
      <c r="U1970" s="13">
        <f t="shared" si="243"/>
        <v>42707.628645833334</v>
      </c>
      <c r="V1970">
        <f t="shared" si="244"/>
        <v>2016</v>
      </c>
      <c r="W1970" t="str">
        <f t="shared" si="245"/>
        <v>hardware</v>
      </c>
      <c r="X1970" t="str">
        <f t="shared" si="246"/>
        <v>ExceededGoal</v>
      </c>
      <c r="Y1970" s="12" t="b">
        <f t="shared" si="247"/>
        <v>0</v>
      </c>
    </row>
    <row r="1971" spans="1:25" ht="43.2" hidden="1">
      <c r="A1971">
        <v>1969</v>
      </c>
      <c r="B1971" s="1" t="s">
        <v>1970</v>
      </c>
      <c r="C1971" s="1" t="s">
        <v>6079</v>
      </c>
      <c r="D1971" s="21" t="b" cm="1">
        <f t="array" ref="D1971">IF(OR(ISNUMBER(SEARCH({" COMEDY "," fun "," laugh ","hilarious"}," "&amp;B1971:C1971&amp;" "))),"Comedy",IF(OR(ISNUMBER(SEARCH({" sad "," thriller "," crime"," murder "," dark "," revenge "}," "&amp;B1971:C1971&amp;" "))),"thriller",IF(OR(ISNUMBER(SEARCH({" strange "," evil "," horror "," dark "," strange"}," "&amp;B1971:C1971&amp;" "))),"horror",IF(OR(ISNUMBER(SEARCH({" food "," kitchen "," yummy "," gourmet "," dining","bbq"}," "&amp;B1971:C1971&amp;" "))),"food"))))</f>
        <v>0</v>
      </c>
      <c r="E1971" s="3">
        <v>20000</v>
      </c>
      <c r="F1971" s="4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240"/>
        <v>579</v>
      </c>
      <c r="Q1971">
        <f t="shared" si="241"/>
        <v>61.38</v>
      </c>
      <c r="R1971" t="s">
        <v>8317</v>
      </c>
      <c r="S1971" t="s">
        <v>8347</v>
      </c>
      <c r="T1971" s="13">
        <f t="shared" si="242"/>
        <v>42557.792453703703</v>
      </c>
      <c r="U1971" s="13">
        <f t="shared" si="243"/>
        <v>42587.792453703703</v>
      </c>
      <c r="V1971">
        <f t="shared" si="244"/>
        <v>2016</v>
      </c>
      <c r="W1971" t="str">
        <f t="shared" si="245"/>
        <v>hardware</v>
      </c>
      <c r="X1971" t="str">
        <f t="shared" si="246"/>
        <v>ExceededGoal</v>
      </c>
      <c r="Y1971" s="12" t="b">
        <f t="shared" si="247"/>
        <v>0</v>
      </c>
    </row>
    <row r="1972" spans="1:25" ht="43.2" hidden="1">
      <c r="A1972">
        <v>1970</v>
      </c>
      <c r="B1972" s="1" t="s">
        <v>1971</v>
      </c>
      <c r="C1972" s="1" t="s">
        <v>6080</v>
      </c>
      <c r="D1972" s="21" t="b" cm="1">
        <f t="array" ref="D1972">IF(OR(ISNUMBER(SEARCH({" COMEDY "," fun "," laugh ","hilarious"}," "&amp;B1972:C1972&amp;" "))),"Comedy",IF(OR(ISNUMBER(SEARCH({" sad "," thriller "," crime"," murder "," dark "," revenge "}," "&amp;B1972:C1972&amp;" "))),"thriller",IF(OR(ISNUMBER(SEARCH({" strange "," evil "," horror "," dark "," strange"}," "&amp;B1972:C1972&amp;" "))),"horror",IF(OR(ISNUMBER(SEARCH({" food "," kitchen "," yummy "," gourmet "," dining","bbq"}," "&amp;B1972:C1972&amp;" "))),"food"))))</f>
        <v>0</v>
      </c>
      <c r="E1972" s="3">
        <v>5000</v>
      </c>
      <c r="F1972" s="4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240"/>
        <v>1132</v>
      </c>
      <c r="Q1972">
        <f t="shared" si="241"/>
        <v>80.73</v>
      </c>
      <c r="R1972" t="s">
        <v>8317</v>
      </c>
      <c r="S1972" t="s">
        <v>8347</v>
      </c>
      <c r="T1972" s="13">
        <f t="shared" si="242"/>
        <v>41324.193298611113</v>
      </c>
      <c r="U1972" s="13">
        <f t="shared" si="243"/>
        <v>41384.151631944449</v>
      </c>
      <c r="V1972">
        <f t="shared" si="244"/>
        <v>2013</v>
      </c>
      <c r="W1972" t="str">
        <f t="shared" si="245"/>
        <v>hardware</v>
      </c>
      <c r="X1972" t="str">
        <f t="shared" si="246"/>
        <v>ExceededGoal</v>
      </c>
      <c r="Y1972" s="12" t="b">
        <f t="shared" si="247"/>
        <v>0</v>
      </c>
    </row>
    <row r="1973" spans="1:25" ht="43.2" hidden="1">
      <c r="A1973">
        <v>1971</v>
      </c>
      <c r="B1973" s="1" t="s">
        <v>1972</v>
      </c>
      <c r="C1973" s="1" t="s">
        <v>6081</v>
      </c>
      <c r="D1973" s="21" t="b" cm="1">
        <f t="array" ref="D1973">IF(OR(ISNUMBER(SEARCH({" COMEDY "," fun "," laugh ","hilarious"}," "&amp;B1973:C1973&amp;" "))),"Comedy",IF(OR(ISNUMBER(SEARCH({" sad "," thriller "," crime"," murder "," dark "," revenge "}," "&amp;B1973:C1973&amp;" "))),"thriller",IF(OR(ISNUMBER(SEARCH({" strange "," evil "," horror "," dark "," strange"}," "&amp;B1973:C1973&amp;" "))),"horror",IF(OR(ISNUMBER(SEARCH({" food "," kitchen "," yummy "," gourmet "," dining","bbq"}," "&amp;B1973:C1973&amp;" "))),"food"))))</f>
        <v>0</v>
      </c>
      <c r="E1973" s="3">
        <v>400000</v>
      </c>
      <c r="F1973" s="4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240"/>
        <v>263</v>
      </c>
      <c r="Q1973">
        <f t="shared" si="241"/>
        <v>272.36</v>
      </c>
      <c r="R1973" t="s">
        <v>8317</v>
      </c>
      <c r="S1973" t="s">
        <v>8347</v>
      </c>
      <c r="T1973" s="13">
        <f t="shared" si="242"/>
        <v>41561.500706018516</v>
      </c>
      <c r="U1973" s="13">
        <f t="shared" si="243"/>
        <v>41593.166666666664</v>
      </c>
      <c r="V1973">
        <f t="shared" si="244"/>
        <v>2013</v>
      </c>
      <c r="W1973" t="str">
        <f t="shared" si="245"/>
        <v>hardware</v>
      </c>
      <c r="X1973" t="str">
        <f t="shared" si="246"/>
        <v>ExceededGoal</v>
      </c>
      <c r="Y1973" s="12" t="b">
        <f t="shared" si="247"/>
        <v>0</v>
      </c>
    </row>
    <row r="1974" spans="1:25" ht="43.2" hidden="1">
      <c r="A1974">
        <v>1972</v>
      </c>
      <c r="B1974" s="1" t="s">
        <v>1973</v>
      </c>
      <c r="C1974" s="1" t="s">
        <v>6082</v>
      </c>
      <c r="D1974" s="21" t="b" cm="1">
        <f t="array" ref="D1974">IF(OR(ISNUMBER(SEARCH({" COMEDY "," fun "," laugh ","hilarious"}," "&amp;B1974:C1974&amp;" "))),"Comedy",IF(OR(ISNUMBER(SEARCH({" sad "," thriller "," crime"," murder "," dark "," revenge "}," "&amp;B1974:C1974&amp;" "))),"thriller",IF(OR(ISNUMBER(SEARCH({" strange "," evil "," horror "," dark "," strange"}," "&amp;B1974:C1974&amp;" "))),"horror",IF(OR(ISNUMBER(SEARCH({" food "," kitchen "," yummy "," gourmet "," dining","bbq"}," "&amp;B1974:C1974&amp;" "))),"food"))))</f>
        <v>0</v>
      </c>
      <c r="E1974" s="3">
        <v>2500</v>
      </c>
      <c r="F1974" s="4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240"/>
        <v>674</v>
      </c>
      <c r="Q1974">
        <f t="shared" si="241"/>
        <v>70.849999999999994</v>
      </c>
      <c r="R1974" t="s">
        <v>8317</v>
      </c>
      <c r="S1974" t="s">
        <v>8347</v>
      </c>
      <c r="T1974" s="13">
        <f t="shared" si="242"/>
        <v>41201.012083333335</v>
      </c>
      <c r="U1974" s="13">
        <f t="shared" si="243"/>
        <v>41231.053749999999</v>
      </c>
      <c r="V1974">
        <f t="shared" si="244"/>
        <v>2012</v>
      </c>
      <c r="W1974" t="str">
        <f t="shared" si="245"/>
        <v>hardware</v>
      </c>
      <c r="X1974" t="str">
        <f t="shared" si="246"/>
        <v>ExceededGoal</v>
      </c>
      <c r="Y1974" s="12" t="b">
        <f t="shared" si="247"/>
        <v>0</v>
      </c>
    </row>
    <row r="1975" spans="1:25" ht="43.2" hidden="1">
      <c r="A1975">
        <v>1973</v>
      </c>
      <c r="B1975" s="1" t="s">
        <v>1974</v>
      </c>
      <c r="C1975" s="1" t="s">
        <v>6083</v>
      </c>
      <c r="D1975" s="21" t="b" cm="1">
        <f t="array" ref="D1975">IF(OR(ISNUMBER(SEARCH({" COMEDY "," fun "," laugh ","hilarious"}," "&amp;B1975:C1975&amp;" "))),"Comedy",IF(OR(ISNUMBER(SEARCH({" sad "," thriller "," crime"," murder "," dark "," revenge "}," "&amp;B1975:C1975&amp;" "))),"thriller",IF(OR(ISNUMBER(SEARCH({" strange "," evil "," horror "," dark "," strange"}," "&amp;B1975:C1975&amp;" "))),"horror",IF(OR(ISNUMBER(SEARCH({" food "," kitchen "," yummy "," gourmet "," dining","bbq"}," "&amp;B1975:C1975&amp;" "))),"food"))))</f>
        <v>0</v>
      </c>
      <c r="E1975" s="3">
        <v>198000</v>
      </c>
      <c r="F1975" s="4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240"/>
        <v>257</v>
      </c>
      <c r="Q1975">
        <f t="shared" si="241"/>
        <v>247.94</v>
      </c>
      <c r="R1975" t="s">
        <v>8317</v>
      </c>
      <c r="S1975" t="s">
        <v>8347</v>
      </c>
      <c r="T1975" s="13">
        <f t="shared" si="242"/>
        <v>42549.722962962958</v>
      </c>
      <c r="U1975" s="13">
        <f t="shared" si="243"/>
        <v>42588.291666666672</v>
      </c>
      <c r="V1975">
        <f t="shared" si="244"/>
        <v>2016</v>
      </c>
      <c r="W1975" t="str">
        <f t="shared" si="245"/>
        <v>hardware</v>
      </c>
      <c r="X1975" t="str">
        <f t="shared" si="246"/>
        <v>ExceededGoal</v>
      </c>
      <c r="Y1975" s="12" t="b">
        <f t="shared" si="247"/>
        <v>0</v>
      </c>
    </row>
    <row r="1976" spans="1:25" ht="43.2" hidden="1">
      <c r="A1976">
        <v>1974</v>
      </c>
      <c r="B1976" s="1" t="s">
        <v>1975</v>
      </c>
      <c r="C1976" s="1" t="s">
        <v>6084</v>
      </c>
      <c r="D1976" s="21" t="b" cm="1">
        <f t="array" ref="D1976">IF(OR(ISNUMBER(SEARCH({" COMEDY "," fun "," laugh ","hilarious"}," "&amp;B1976:C1976&amp;" "))),"Comedy",IF(OR(ISNUMBER(SEARCH({" sad "," thriller "," crime"," murder "," dark "," revenge "}," "&amp;B1976:C1976&amp;" "))),"thriller",IF(OR(ISNUMBER(SEARCH({" strange "," evil "," horror "," dark "," strange"}," "&amp;B1976:C1976&amp;" "))),"horror",IF(OR(ISNUMBER(SEARCH({" food "," kitchen "," yummy "," gourmet "," dining","bbq"}," "&amp;B1976:C1976&amp;" "))),"food"))))</f>
        <v>0</v>
      </c>
      <c r="E1976" s="3">
        <v>20000</v>
      </c>
      <c r="F1976" s="4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240"/>
        <v>375</v>
      </c>
      <c r="Q1976">
        <f t="shared" si="241"/>
        <v>186.81</v>
      </c>
      <c r="R1976" t="s">
        <v>8317</v>
      </c>
      <c r="S1976" t="s">
        <v>8347</v>
      </c>
      <c r="T1976" s="13">
        <f t="shared" si="242"/>
        <v>41445.334131944444</v>
      </c>
      <c r="U1976" s="13">
        <f t="shared" si="243"/>
        <v>41505.334131944444</v>
      </c>
      <c r="V1976">
        <f t="shared" si="244"/>
        <v>2013</v>
      </c>
      <c r="W1976" t="str">
        <f t="shared" si="245"/>
        <v>hardware</v>
      </c>
      <c r="X1976" t="str">
        <f t="shared" si="246"/>
        <v>ExceededGoal</v>
      </c>
      <c r="Y1976" s="12" t="b">
        <f t="shared" si="247"/>
        <v>0</v>
      </c>
    </row>
    <row r="1977" spans="1:25" ht="28.8" hidden="1">
      <c r="A1977">
        <v>1975</v>
      </c>
      <c r="B1977" s="1" t="s">
        <v>1976</v>
      </c>
      <c r="C1977" s="1" t="s">
        <v>6085</v>
      </c>
      <c r="D1977" s="21" t="b" cm="1">
        <f t="array" ref="D1977">IF(OR(ISNUMBER(SEARCH({" COMEDY "," fun "," laugh ","hilarious"}," "&amp;B1977:C1977&amp;" "))),"Comedy",IF(OR(ISNUMBER(SEARCH({" sad "," thriller "," crime"," murder "," dark "," revenge "}," "&amp;B1977:C1977&amp;" "))),"thriller",IF(OR(ISNUMBER(SEARCH({" strange "," evil "," horror "," dark "," strange"}," "&amp;B1977:C1977&amp;" "))),"horror",IF(OR(ISNUMBER(SEARCH({" food "," kitchen "," yummy "," gourmet "," dining","bbq"}," "&amp;B1977:C1977&amp;" "))),"food"))))</f>
        <v>0</v>
      </c>
      <c r="E1977" s="3">
        <v>16000</v>
      </c>
      <c r="F1977" s="4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240"/>
        <v>209</v>
      </c>
      <c r="Q1977">
        <f t="shared" si="241"/>
        <v>131.99</v>
      </c>
      <c r="R1977" t="s">
        <v>8317</v>
      </c>
      <c r="S1977" t="s">
        <v>8347</v>
      </c>
      <c r="T1977" s="13">
        <f t="shared" si="242"/>
        <v>41313.755219907405</v>
      </c>
      <c r="U1977" s="13">
        <f t="shared" si="243"/>
        <v>41343.755219907405</v>
      </c>
      <c r="V1977">
        <f t="shared" si="244"/>
        <v>2013</v>
      </c>
      <c r="W1977" t="str">
        <f t="shared" si="245"/>
        <v>hardware</v>
      </c>
      <c r="X1977" t="str">
        <f t="shared" si="246"/>
        <v>ExceededGoal</v>
      </c>
      <c r="Y1977" s="12" t="b">
        <f t="shared" si="247"/>
        <v>0</v>
      </c>
    </row>
    <row r="1978" spans="1:25" ht="28.8" hidden="1">
      <c r="A1978">
        <v>1976</v>
      </c>
      <c r="B1978" s="1" t="s">
        <v>1977</v>
      </c>
      <c r="C1978" s="1" t="s">
        <v>6086</v>
      </c>
      <c r="D1978" s="21" t="b" cm="1">
        <f t="array" ref="D1978">IF(OR(ISNUMBER(SEARCH({" COMEDY "," fun "," laugh ","hilarious"}," "&amp;B1978:C1978&amp;" "))),"Comedy",IF(OR(ISNUMBER(SEARCH({" sad "," thriller "," crime"," murder "," dark "," revenge "}," "&amp;B1978:C1978&amp;" "))),"thriller",IF(OR(ISNUMBER(SEARCH({" strange "," evil "," horror "," dark "," strange"}," "&amp;B1978:C1978&amp;" "))),"horror",IF(OR(ISNUMBER(SEARCH({" food "," kitchen "," yummy "," gourmet "," dining","bbq"}," "&amp;B1978:C1978&amp;" "))),"food"))))</f>
        <v>0</v>
      </c>
      <c r="E1978" s="3">
        <v>4000</v>
      </c>
      <c r="F1978" s="4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240"/>
        <v>347</v>
      </c>
      <c r="Q1978">
        <f t="shared" si="241"/>
        <v>29.31</v>
      </c>
      <c r="R1978" t="s">
        <v>8317</v>
      </c>
      <c r="S1978" t="s">
        <v>8347</v>
      </c>
      <c r="T1978" s="13">
        <f t="shared" si="242"/>
        <v>41438.899594907409</v>
      </c>
      <c r="U1978" s="13">
        <f t="shared" si="243"/>
        <v>41468.899594907409</v>
      </c>
      <c r="V1978">
        <f t="shared" si="244"/>
        <v>2013</v>
      </c>
      <c r="W1978" t="str">
        <f t="shared" si="245"/>
        <v>hardware</v>
      </c>
      <c r="X1978" t="str">
        <f t="shared" si="246"/>
        <v>ExceededGoal</v>
      </c>
      <c r="Y1978" s="12" t="b">
        <f t="shared" si="247"/>
        <v>0</v>
      </c>
    </row>
    <row r="1979" spans="1:25" ht="43.2" hidden="1">
      <c r="A1979">
        <v>1977</v>
      </c>
      <c r="B1979" s="1" t="s">
        <v>1978</v>
      </c>
      <c r="C1979" s="1" t="s">
        <v>6087</v>
      </c>
      <c r="D1979" s="21" t="b" cm="1">
        <f t="array" ref="D1979">IF(OR(ISNUMBER(SEARCH({" COMEDY "," fun "," laugh ","hilarious"}," "&amp;B1979:C1979&amp;" "))),"Comedy",IF(OR(ISNUMBER(SEARCH({" sad "," thriller "," crime"," murder "," dark "," revenge "}," "&amp;B1979:C1979&amp;" "))),"thriller",IF(OR(ISNUMBER(SEARCH({" strange "," evil "," horror "," dark "," strange"}," "&amp;B1979:C1979&amp;" "))),"horror",IF(OR(ISNUMBER(SEARCH({" food "," kitchen "," yummy "," gourmet "," dining","bbq"}," "&amp;B1979:C1979&amp;" "))),"food"))))</f>
        <v>0</v>
      </c>
      <c r="E1979" s="3">
        <v>50000</v>
      </c>
      <c r="F1979" s="4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240"/>
        <v>402</v>
      </c>
      <c r="Q1979">
        <f t="shared" si="241"/>
        <v>245.02</v>
      </c>
      <c r="R1979" t="s">
        <v>8317</v>
      </c>
      <c r="S1979" t="s">
        <v>8347</v>
      </c>
      <c r="T1979" s="13">
        <f t="shared" si="242"/>
        <v>42311.216898148152</v>
      </c>
      <c r="U1979" s="13">
        <f t="shared" si="243"/>
        <v>42357.332638888889</v>
      </c>
      <c r="V1979">
        <f t="shared" si="244"/>
        <v>2015</v>
      </c>
      <c r="W1979" t="str">
        <f t="shared" si="245"/>
        <v>hardware</v>
      </c>
      <c r="X1979" t="str">
        <f t="shared" si="246"/>
        <v>ExceededGoal</v>
      </c>
      <c r="Y1979" s="12" t="b">
        <f t="shared" si="247"/>
        <v>0</v>
      </c>
    </row>
    <row r="1980" spans="1:25" ht="43.2" hidden="1">
      <c r="A1980">
        <v>1978</v>
      </c>
      <c r="B1980" s="1" t="s">
        <v>1979</v>
      </c>
      <c r="C1980" s="1" t="s">
        <v>6088</v>
      </c>
      <c r="D1980" s="21" t="b" cm="1">
        <f t="array" ref="D1980">IF(OR(ISNUMBER(SEARCH({" COMEDY "," fun "," laugh ","hilarious"}," "&amp;B1980:C1980&amp;" "))),"Comedy",IF(OR(ISNUMBER(SEARCH({" sad "," thriller "," crime"," murder "," dark "," revenge "}," "&amp;B1980:C1980&amp;" "))),"thriller",IF(OR(ISNUMBER(SEARCH({" strange "," evil "," horror "," dark "," strange"}," "&amp;B1980:C1980&amp;" "))),"horror",IF(OR(ISNUMBER(SEARCH({" food "," kitchen "," yummy "," gourmet "," dining","bbq"}," "&amp;B1980:C1980&amp;" "))),"food"))))</f>
        <v>0</v>
      </c>
      <c r="E1980" s="3">
        <v>50000</v>
      </c>
      <c r="F1980" s="4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240"/>
        <v>1027</v>
      </c>
      <c r="Q1980">
        <f t="shared" si="241"/>
        <v>1323.25</v>
      </c>
      <c r="R1980" t="s">
        <v>8317</v>
      </c>
      <c r="S1980" t="s">
        <v>8347</v>
      </c>
      <c r="T1980" s="13">
        <f t="shared" si="242"/>
        <v>41039.225601851853</v>
      </c>
      <c r="U1980" s="13">
        <f t="shared" si="243"/>
        <v>41072.291666666664</v>
      </c>
      <c r="V1980">
        <f t="shared" si="244"/>
        <v>2012</v>
      </c>
      <c r="W1980" t="str">
        <f t="shared" si="245"/>
        <v>hardware</v>
      </c>
      <c r="X1980" t="str">
        <f t="shared" si="246"/>
        <v>ExceededGoal</v>
      </c>
      <c r="Y1980" s="12" t="b">
        <f t="shared" si="247"/>
        <v>0</v>
      </c>
    </row>
    <row r="1981" spans="1:25" ht="43.2" hidden="1">
      <c r="A1981">
        <v>1979</v>
      </c>
      <c r="B1981" s="1" t="s">
        <v>1980</v>
      </c>
      <c r="C1981" s="1" t="s">
        <v>6089</v>
      </c>
      <c r="D1981" s="21" t="b" cm="1">
        <f t="array" ref="D1981">IF(OR(ISNUMBER(SEARCH({" COMEDY "," fun "," laugh ","hilarious"}," "&amp;B1981:C1981&amp;" "))),"Comedy",IF(OR(ISNUMBER(SEARCH({" sad "," thriller "," crime"," murder "," dark "," revenge "}," "&amp;B1981:C1981&amp;" "))),"thriller",IF(OR(ISNUMBER(SEARCH({" strange "," evil "," horror "," dark "," strange"}," "&amp;B1981:C1981&amp;" "))),"horror",IF(OR(ISNUMBER(SEARCH({" food "," kitchen "," yummy "," gourmet "," dining","bbq"}," "&amp;B1981:C1981&amp;" "))),"food"))))</f>
        <v>0</v>
      </c>
      <c r="E1981" s="3">
        <v>200000</v>
      </c>
      <c r="F1981" s="4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240"/>
        <v>115</v>
      </c>
      <c r="Q1981">
        <f t="shared" si="241"/>
        <v>282.66000000000003</v>
      </c>
      <c r="R1981" t="s">
        <v>8317</v>
      </c>
      <c r="S1981" t="s">
        <v>8347</v>
      </c>
      <c r="T1981" s="13">
        <f t="shared" si="242"/>
        <v>42290.460023148145</v>
      </c>
      <c r="U1981" s="13">
        <f t="shared" si="243"/>
        <v>42327.207638888889</v>
      </c>
      <c r="V1981">
        <f t="shared" si="244"/>
        <v>2015</v>
      </c>
      <c r="W1981" t="str">
        <f t="shared" si="245"/>
        <v>hardware</v>
      </c>
      <c r="X1981" t="str">
        <f t="shared" si="246"/>
        <v>ExceededGoal</v>
      </c>
      <c r="Y1981" s="12" t="b">
        <f t="shared" si="247"/>
        <v>0</v>
      </c>
    </row>
    <row r="1982" spans="1:25" ht="28.8" hidden="1">
      <c r="A1982">
        <v>1980</v>
      </c>
      <c r="B1982" s="1" t="s">
        <v>1981</v>
      </c>
      <c r="C1982" s="1" t="s">
        <v>6090</v>
      </c>
      <c r="D1982" s="21" t="b" cm="1">
        <f t="array" ref="D1982">IF(OR(ISNUMBER(SEARCH({" COMEDY "," fun "," laugh ","hilarious"}," "&amp;B1982:C1982&amp;" "))),"Comedy",IF(OR(ISNUMBER(SEARCH({" sad "," thriller "," crime"," murder "," dark "," revenge "}," "&amp;B1982:C1982&amp;" "))),"thriller",IF(OR(ISNUMBER(SEARCH({" strange "," evil "," horror "," dark "," strange"}," "&amp;B1982:C1982&amp;" "))),"horror",IF(OR(ISNUMBER(SEARCH({" food "," kitchen "," yummy "," gourmet "," dining","bbq"}," "&amp;B1982:C1982&amp;" "))),"food"))))</f>
        <v>0</v>
      </c>
      <c r="E1982" s="3">
        <v>50000</v>
      </c>
      <c r="F1982" s="4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240"/>
        <v>355</v>
      </c>
      <c r="Q1982">
        <f t="shared" si="241"/>
        <v>91.21</v>
      </c>
      <c r="R1982" t="s">
        <v>8317</v>
      </c>
      <c r="S1982" t="s">
        <v>8347</v>
      </c>
      <c r="T1982" s="13">
        <f t="shared" si="242"/>
        <v>42423.542384259257</v>
      </c>
      <c r="U1982" s="13">
        <f t="shared" si="243"/>
        <v>42463.500717592593</v>
      </c>
      <c r="V1982">
        <f t="shared" si="244"/>
        <v>2016</v>
      </c>
      <c r="W1982" t="str">
        <f t="shared" si="245"/>
        <v>hardware</v>
      </c>
      <c r="X1982" t="str">
        <f t="shared" si="246"/>
        <v>ExceededGoal</v>
      </c>
      <c r="Y1982" s="12" t="b">
        <f t="shared" si="247"/>
        <v>0</v>
      </c>
    </row>
    <row r="1983" spans="1:25" ht="43.2" hidden="1">
      <c r="A1983">
        <v>1981</v>
      </c>
      <c r="B1983" s="1" t="s">
        <v>1982</v>
      </c>
      <c r="C1983" s="1" t="s">
        <v>6091</v>
      </c>
      <c r="D1983" s="21" t="b" cm="1">
        <f t="array" ref="D1983">IF(OR(ISNUMBER(SEARCH({" COMEDY "," fun "," laugh ","hilarious"}," "&amp;B1983:C1983&amp;" "))),"Comedy",IF(OR(ISNUMBER(SEARCH({" sad "," thriller "," crime"," murder "," dark "," revenge "}," "&amp;B1983:C1983&amp;" "))),"thriller",IF(OR(ISNUMBER(SEARCH({" strange "," evil "," horror "," dark "," strange"}," "&amp;B1983:C1983&amp;" "))),"horror",IF(OR(ISNUMBER(SEARCH({" food "," kitchen "," yummy "," gourmet "," dining","bbq"}," "&amp;B1983:C1983&amp;" "))),"food"))))</f>
        <v>0</v>
      </c>
      <c r="E1983" s="3">
        <v>7500</v>
      </c>
      <c r="F1983" s="4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240"/>
        <v>5</v>
      </c>
      <c r="Q1983">
        <f t="shared" si="241"/>
        <v>31.75</v>
      </c>
      <c r="R1983" t="s">
        <v>8336</v>
      </c>
      <c r="S1983" t="s">
        <v>8348</v>
      </c>
      <c r="T1983" s="13">
        <f t="shared" si="242"/>
        <v>41799.725289351853</v>
      </c>
      <c r="U1983" s="13">
        <f t="shared" si="243"/>
        <v>41829.725289351853</v>
      </c>
      <c r="V1983">
        <f t="shared" si="244"/>
        <v>2014</v>
      </c>
      <c r="W1983" t="str">
        <f t="shared" si="245"/>
        <v>people</v>
      </c>
      <c r="X1983" t="str">
        <f t="shared" si="246"/>
        <v>UnderFunded</v>
      </c>
      <c r="Y1983" s="12" t="b">
        <f t="shared" si="247"/>
        <v>0</v>
      </c>
    </row>
    <row r="1984" spans="1:25" ht="43.2" hidden="1">
      <c r="A1984">
        <v>1982</v>
      </c>
      <c r="B1984" s="1" t="s">
        <v>1983</v>
      </c>
      <c r="C1984" s="1" t="s">
        <v>6092</v>
      </c>
      <c r="D1984" s="21" t="b" cm="1">
        <f t="array" ref="D1984">IF(OR(ISNUMBER(SEARCH({" COMEDY "," fun "," laugh ","hilarious"}," "&amp;B1984:C1984&amp;" "))),"Comedy",IF(OR(ISNUMBER(SEARCH({" sad "," thriller "," crime"," murder "," dark "," revenge "}," "&amp;B1984:C1984&amp;" "))),"thriller",IF(OR(ISNUMBER(SEARCH({" strange "," evil "," horror "," dark "," strange"}," "&amp;B1984:C1984&amp;" "))),"horror",IF(OR(ISNUMBER(SEARCH({" food "," kitchen "," yummy "," gourmet "," dining","bbq"}," "&amp;B1984:C1984&amp;" "))),"food"))))</f>
        <v>0</v>
      </c>
      <c r="E1984" s="3">
        <v>180000</v>
      </c>
      <c r="F1984" s="4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240"/>
        <v>0</v>
      </c>
      <c r="Q1984">
        <f t="shared" si="241"/>
        <v>0</v>
      </c>
      <c r="R1984" t="s">
        <v>8336</v>
      </c>
      <c r="S1984" t="s">
        <v>8348</v>
      </c>
      <c r="T1984" s="13">
        <f t="shared" si="242"/>
        <v>42678.586655092593</v>
      </c>
      <c r="U1984" s="13">
        <f t="shared" si="243"/>
        <v>42708.628321759257</v>
      </c>
      <c r="V1984">
        <f t="shared" si="244"/>
        <v>2016</v>
      </c>
      <c r="W1984" t="str">
        <f t="shared" si="245"/>
        <v>people</v>
      </c>
      <c r="X1984" t="str">
        <f t="shared" si="246"/>
        <v>UnderFunded</v>
      </c>
      <c r="Y1984" s="12" t="b">
        <f t="shared" si="247"/>
        <v>0</v>
      </c>
    </row>
    <row r="1985" spans="1:25" ht="43.2" hidden="1">
      <c r="A1985">
        <v>1983</v>
      </c>
      <c r="B1985" s="1" t="s">
        <v>1984</v>
      </c>
      <c r="C1985" s="1" t="s">
        <v>6093</v>
      </c>
      <c r="D1985" s="21" t="b" cm="1">
        <f t="array" ref="D1985">IF(OR(ISNUMBER(SEARCH({" COMEDY "," fun "," laugh ","hilarious"}," "&amp;B1985:C1985&amp;" "))),"Comedy",IF(OR(ISNUMBER(SEARCH({" sad "," thriller "," crime"," murder "," dark "," revenge "}," "&amp;B1985:C1985&amp;" "))),"thriller",IF(OR(ISNUMBER(SEARCH({" strange "," evil "," horror "," dark "," strange"}," "&amp;B1985:C1985&amp;" "))),"horror",IF(OR(ISNUMBER(SEARCH({" food "," kitchen "," yummy "," gourmet "," dining","bbq"}," "&amp;B1985:C1985&amp;" "))),"food"))))</f>
        <v>0</v>
      </c>
      <c r="E1985" s="3">
        <v>33000</v>
      </c>
      <c r="F1985" s="4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240"/>
        <v>4</v>
      </c>
      <c r="Q1985">
        <f t="shared" si="241"/>
        <v>88.69</v>
      </c>
      <c r="R1985" t="s">
        <v>8336</v>
      </c>
      <c r="S1985" t="s">
        <v>8348</v>
      </c>
      <c r="T1985" s="13">
        <f t="shared" si="242"/>
        <v>42593.011782407411</v>
      </c>
      <c r="U1985" s="13">
        <f t="shared" si="243"/>
        <v>42615.291666666672</v>
      </c>
      <c r="V1985">
        <f t="shared" si="244"/>
        <v>2016</v>
      </c>
      <c r="W1985" t="str">
        <f t="shared" si="245"/>
        <v>people</v>
      </c>
      <c r="X1985" t="str">
        <f t="shared" si="246"/>
        <v>UnderFunded</v>
      </c>
      <c r="Y1985" s="12" t="b">
        <f t="shared" si="247"/>
        <v>0</v>
      </c>
    </row>
    <row r="1986" spans="1:25" ht="57.6" hidden="1">
      <c r="A1986">
        <v>1984</v>
      </c>
      <c r="B1986" s="1" t="s">
        <v>1985</v>
      </c>
      <c r="C1986" s="1" t="s">
        <v>6094</v>
      </c>
      <c r="D1986" s="21" t="b" cm="1">
        <f t="array" ref="D1986">IF(OR(ISNUMBER(SEARCH({" COMEDY "," fun "," laugh ","hilarious"}," "&amp;B1986:C1986&amp;" "))),"Comedy",IF(OR(ISNUMBER(SEARCH({" sad "," thriller "," crime"," murder "," dark "," revenge "}," "&amp;B1986:C1986&amp;" "))),"thriller",IF(OR(ISNUMBER(SEARCH({" strange "," evil "," horror "," dark "," strange"}," "&amp;B1986:C1986&amp;" "))),"horror",IF(OR(ISNUMBER(SEARCH({" food "," kitchen "," yummy "," gourmet "," dining","bbq"}," "&amp;B1986:C1986&amp;" "))),"food"))))</f>
        <v>0</v>
      </c>
      <c r="E1986" s="3">
        <v>15000</v>
      </c>
      <c r="F1986" s="4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240"/>
        <v>21</v>
      </c>
      <c r="Q1986">
        <f t="shared" si="241"/>
        <v>453.14</v>
      </c>
      <c r="R1986" t="s">
        <v>8336</v>
      </c>
      <c r="S1986" t="s">
        <v>8348</v>
      </c>
      <c r="T1986" s="13">
        <f t="shared" si="242"/>
        <v>41913.790289351848</v>
      </c>
      <c r="U1986" s="13">
        <f t="shared" si="243"/>
        <v>41973.831956018519</v>
      </c>
      <c r="V1986">
        <f t="shared" si="244"/>
        <v>2014</v>
      </c>
      <c r="W1986" t="str">
        <f t="shared" si="245"/>
        <v>people</v>
      </c>
      <c r="X1986" t="str">
        <f t="shared" si="246"/>
        <v>UnderFunded</v>
      </c>
      <c r="Y1986" s="12" t="b">
        <f t="shared" si="247"/>
        <v>0</v>
      </c>
    </row>
    <row r="1987" spans="1:25" ht="43.2" hidden="1">
      <c r="A1987">
        <v>1985</v>
      </c>
      <c r="B1987" s="1" t="s">
        <v>1986</v>
      </c>
      <c r="C1987" s="1" t="s">
        <v>6095</v>
      </c>
      <c r="D1987" s="21" t="b" cm="1">
        <f t="array" ref="D1987">IF(OR(ISNUMBER(SEARCH({" COMEDY "," fun "," laugh ","hilarious"}," "&amp;B1987:C1987&amp;" "))),"Comedy",IF(OR(ISNUMBER(SEARCH({" sad "," thriller "," crime"," murder "," dark "," revenge "}," "&amp;B1987:C1987&amp;" "))),"thriller",IF(OR(ISNUMBER(SEARCH({" strange "," evil "," horror "," dark "," strange"}," "&amp;B1987:C1987&amp;" "))),"horror",IF(OR(ISNUMBER(SEARCH({" food "," kitchen "," yummy "," gourmet "," dining","bbq"}," "&amp;B1987:C1987&amp;" "))),"food"))))</f>
        <v>0</v>
      </c>
      <c r="E1987" s="3">
        <v>1600</v>
      </c>
      <c r="F1987" s="4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248">IFERROR(ROUND((F1987/E1987)*100,0),0)</f>
        <v>3</v>
      </c>
      <c r="Q1987">
        <f t="shared" ref="Q1987:Q2050" si="249">IFERROR(ROUND(F1987/M1987,2),0)</f>
        <v>12.75</v>
      </c>
      <c r="R1987" t="s">
        <v>8336</v>
      </c>
      <c r="S1987" t="s">
        <v>8348</v>
      </c>
      <c r="T1987" s="13">
        <f t="shared" ref="T1987:T2050" si="250">(((K1987/60)/60)/24)+DATE(1970,1,1)</f>
        <v>42555.698738425926</v>
      </c>
      <c r="U1987" s="13">
        <f t="shared" ref="U1987:U2050" si="251">(((J1987/60)/60)/24)+DATE(1970,1,1)</f>
        <v>42584.958333333328</v>
      </c>
      <c r="V1987">
        <f t="shared" ref="V1987:V2050" si="252">YEAR(T1987)</f>
        <v>2016</v>
      </c>
      <c r="W1987" t="str">
        <f t="shared" ref="W1987:W2050" si="253">IF(OR(S1987="musical","space"),"Musical and Spaces",S1987)</f>
        <v>people</v>
      </c>
      <c r="X1987" t="str">
        <f t="shared" ref="X1987:X2050" si="254">IF(P1987-100&gt;0,"ExceededGoal","UnderFunded")</f>
        <v>UnderFunded</v>
      </c>
      <c r="Y1987" s="12" t="b">
        <f t="shared" ref="Y1987:Y2050" si="255">IFERROR(IF(R1987="theater",ROUND(F1987/M1987,2)),0)</f>
        <v>0</v>
      </c>
    </row>
    <row r="1988" spans="1:25" ht="43.2" hidden="1">
      <c r="A1988">
        <v>1986</v>
      </c>
      <c r="B1988" s="1" t="s">
        <v>1987</v>
      </c>
      <c r="C1988" s="1" t="s">
        <v>6096</v>
      </c>
      <c r="D1988" s="21" t="b" cm="1">
        <f t="array" ref="D1988">IF(OR(ISNUMBER(SEARCH({" COMEDY "," fun "," laugh ","hilarious"}," "&amp;B1988:C1988&amp;" "))),"Comedy",IF(OR(ISNUMBER(SEARCH({" sad "," thriller "," crime"," murder "," dark "," revenge "}," "&amp;B1988:C1988&amp;" "))),"thriller",IF(OR(ISNUMBER(SEARCH({" strange "," evil "," horror "," dark "," strange"}," "&amp;B1988:C1988&amp;" "))),"horror",IF(OR(ISNUMBER(SEARCH({" food "," kitchen "," yummy "," gourmet "," dining","bbq"}," "&amp;B1988:C1988&amp;" "))),"food"))))</f>
        <v>0</v>
      </c>
      <c r="E1988" s="3">
        <v>2000</v>
      </c>
      <c r="F1988" s="4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248"/>
        <v>0</v>
      </c>
      <c r="Q1988">
        <f t="shared" si="249"/>
        <v>1</v>
      </c>
      <c r="R1988" t="s">
        <v>8336</v>
      </c>
      <c r="S1988" t="s">
        <v>8348</v>
      </c>
      <c r="T1988" s="13">
        <f t="shared" si="250"/>
        <v>42413.433831018512</v>
      </c>
      <c r="U1988" s="13">
        <f t="shared" si="251"/>
        <v>42443.392164351855</v>
      </c>
      <c r="V1988">
        <f t="shared" si="252"/>
        <v>2016</v>
      </c>
      <c r="W1988" t="str">
        <f t="shared" si="253"/>
        <v>people</v>
      </c>
      <c r="X1988" t="str">
        <f t="shared" si="254"/>
        <v>UnderFunded</v>
      </c>
      <c r="Y1988" s="12" t="b">
        <f t="shared" si="255"/>
        <v>0</v>
      </c>
    </row>
    <row r="1989" spans="1:25" ht="28.8" hidden="1">
      <c r="A1989">
        <v>1987</v>
      </c>
      <c r="B1989" s="1" t="s">
        <v>1988</v>
      </c>
      <c r="C1989" s="1" t="s">
        <v>6097</v>
      </c>
      <c r="D1989" s="21" t="b" cm="1">
        <f t="array" ref="D1989">IF(OR(ISNUMBER(SEARCH({" COMEDY "," fun "," laugh ","hilarious"}," "&amp;B1989:C1989&amp;" "))),"Comedy",IF(OR(ISNUMBER(SEARCH({" sad "," thriller "," crime"," murder "," dark "," revenge "}," "&amp;B1989:C1989&amp;" "))),"thriller",IF(OR(ISNUMBER(SEARCH({" strange "," evil "," horror "," dark "," strange"}," "&amp;B1989:C1989&amp;" "))),"horror",IF(OR(ISNUMBER(SEARCH({" food "," kitchen "," yummy "," gourmet "," dining","bbq"}," "&amp;B1989:C1989&amp;" "))),"food"))))</f>
        <v>0</v>
      </c>
      <c r="E1989" s="3">
        <v>5500</v>
      </c>
      <c r="F1989" s="4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248"/>
        <v>42</v>
      </c>
      <c r="Q1989">
        <f t="shared" si="249"/>
        <v>83.43</v>
      </c>
      <c r="R1989" t="s">
        <v>8336</v>
      </c>
      <c r="S1989" t="s">
        <v>8348</v>
      </c>
      <c r="T1989" s="13">
        <f t="shared" si="250"/>
        <v>42034.639768518522</v>
      </c>
      <c r="U1989" s="13">
        <f t="shared" si="251"/>
        <v>42064.639768518522</v>
      </c>
      <c r="V1989">
        <f t="shared" si="252"/>
        <v>2015</v>
      </c>
      <c r="W1989" t="str">
        <f t="shared" si="253"/>
        <v>people</v>
      </c>
      <c r="X1989" t="str">
        <f t="shared" si="254"/>
        <v>UnderFunded</v>
      </c>
      <c r="Y1989" s="12" t="b">
        <f t="shared" si="255"/>
        <v>0</v>
      </c>
    </row>
    <row r="1990" spans="1:25" hidden="1">
      <c r="A1990">
        <v>1988</v>
      </c>
      <c r="B1990" s="1" t="s">
        <v>1989</v>
      </c>
      <c r="C1990" s="1" t="s">
        <v>6098</v>
      </c>
      <c r="D1990" s="21" t="b" cm="1">
        <f t="array" ref="D1990">IF(OR(ISNUMBER(SEARCH({" COMEDY "," fun "," laugh ","hilarious"}," "&amp;B1990:C1990&amp;" "))),"Comedy",IF(OR(ISNUMBER(SEARCH({" sad "," thriller "," crime"," murder "," dark "," revenge "}," "&amp;B1990:C1990&amp;" "))),"thriller",IF(OR(ISNUMBER(SEARCH({" strange "," evil "," horror "," dark "," strange"}," "&amp;B1990:C1990&amp;" "))),"horror",IF(OR(ISNUMBER(SEARCH({" food "," kitchen "," yummy "," gourmet "," dining","bbq"}," "&amp;B1990:C1990&amp;" "))),"food"))))</f>
        <v>0</v>
      </c>
      <c r="E1990" s="3">
        <v>6000</v>
      </c>
      <c r="F1990" s="4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248"/>
        <v>0</v>
      </c>
      <c r="Q1990">
        <f t="shared" si="249"/>
        <v>25</v>
      </c>
      <c r="R1990" t="s">
        <v>8336</v>
      </c>
      <c r="S1990" t="s">
        <v>8348</v>
      </c>
      <c r="T1990" s="13">
        <f t="shared" si="250"/>
        <v>42206.763217592597</v>
      </c>
      <c r="U1990" s="13">
        <f t="shared" si="251"/>
        <v>42236.763217592597</v>
      </c>
      <c r="V1990">
        <f t="shared" si="252"/>
        <v>2015</v>
      </c>
      <c r="W1990" t="str">
        <f t="shared" si="253"/>
        <v>people</v>
      </c>
      <c r="X1990" t="str">
        <f t="shared" si="254"/>
        <v>UnderFunded</v>
      </c>
      <c r="Y1990" s="12" t="b">
        <f t="shared" si="255"/>
        <v>0</v>
      </c>
    </row>
    <row r="1991" spans="1:25" ht="43.2" hidden="1">
      <c r="A1991">
        <v>1989</v>
      </c>
      <c r="B1991" s="1" t="s">
        <v>1990</v>
      </c>
      <c r="C1991" s="1" t="s">
        <v>6099</v>
      </c>
      <c r="D1991" s="21" t="b" cm="1">
        <f t="array" ref="D1991">IF(OR(ISNUMBER(SEARCH({" COMEDY "," fun "," laugh ","hilarious"}," "&amp;B1991:C1991&amp;" "))),"Comedy",IF(OR(ISNUMBER(SEARCH({" sad "," thriller "," crime"," murder "," dark "," revenge "}," "&amp;B1991:C1991&amp;" "))),"thriller",IF(OR(ISNUMBER(SEARCH({" strange "," evil "," horror "," dark "," strange"}," "&amp;B1991:C1991&amp;" "))),"horror",IF(OR(ISNUMBER(SEARCH({" food "," kitchen "," yummy "," gourmet "," dining","bbq"}," "&amp;B1991:C1991&amp;" "))),"food"))))</f>
        <v>0</v>
      </c>
      <c r="E1991" s="3">
        <v>5000</v>
      </c>
      <c r="F1991" s="4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248"/>
        <v>1</v>
      </c>
      <c r="Q1991">
        <f t="shared" si="249"/>
        <v>50</v>
      </c>
      <c r="R1991" t="s">
        <v>8336</v>
      </c>
      <c r="S1991" t="s">
        <v>8348</v>
      </c>
      <c r="T1991" s="13">
        <f t="shared" si="250"/>
        <v>42685.680648148147</v>
      </c>
      <c r="U1991" s="13">
        <f t="shared" si="251"/>
        <v>42715.680648148147</v>
      </c>
      <c r="V1991">
        <f t="shared" si="252"/>
        <v>2016</v>
      </c>
      <c r="W1991" t="str">
        <f t="shared" si="253"/>
        <v>people</v>
      </c>
      <c r="X1991" t="str">
        <f t="shared" si="254"/>
        <v>UnderFunded</v>
      </c>
      <c r="Y1991" s="12" t="b">
        <f t="shared" si="255"/>
        <v>0</v>
      </c>
    </row>
    <row r="1992" spans="1:25" ht="43.2" hidden="1">
      <c r="A1992">
        <v>1990</v>
      </c>
      <c r="B1992" s="1" t="s">
        <v>1991</v>
      </c>
      <c r="C1992" s="1" t="s">
        <v>6100</v>
      </c>
      <c r="D1992" s="21" t="b" cm="1">
        <f t="array" ref="D1992">IF(OR(ISNUMBER(SEARCH({" COMEDY "," fun "," laugh ","hilarious"}," "&amp;B1992:C1992&amp;" "))),"Comedy",IF(OR(ISNUMBER(SEARCH({" sad "," thriller "," crime"," murder "," dark "," revenge "}," "&amp;B1992:C1992&amp;" "))),"thriller",IF(OR(ISNUMBER(SEARCH({" strange "," evil "," horror "," dark "," strange"}," "&amp;B1992:C1992&amp;" "))),"horror",IF(OR(ISNUMBER(SEARCH({" food "," kitchen "," yummy "," gourmet "," dining","bbq"}," "&amp;B1992:C1992&amp;" "))),"food"))))</f>
        <v>0</v>
      </c>
      <c r="E1992" s="3">
        <v>3000</v>
      </c>
      <c r="F1992" s="4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248"/>
        <v>17</v>
      </c>
      <c r="Q1992">
        <f t="shared" si="249"/>
        <v>101.8</v>
      </c>
      <c r="R1992" t="s">
        <v>8336</v>
      </c>
      <c r="S1992" t="s">
        <v>8348</v>
      </c>
      <c r="T1992" s="13">
        <f t="shared" si="250"/>
        <v>42398.195972222224</v>
      </c>
      <c r="U1992" s="13">
        <f t="shared" si="251"/>
        <v>42413.195972222224</v>
      </c>
      <c r="V1992">
        <f t="shared" si="252"/>
        <v>2016</v>
      </c>
      <c r="W1992" t="str">
        <f t="shared" si="253"/>
        <v>people</v>
      </c>
      <c r="X1992" t="str">
        <f t="shared" si="254"/>
        <v>UnderFunded</v>
      </c>
      <c r="Y1992" s="12" t="b">
        <f t="shared" si="255"/>
        <v>0</v>
      </c>
    </row>
    <row r="1993" spans="1:25" ht="28.8" hidden="1">
      <c r="A1993">
        <v>1991</v>
      </c>
      <c r="B1993" s="1" t="s">
        <v>1992</v>
      </c>
      <c r="C1993" s="1" t="s">
        <v>6101</v>
      </c>
      <c r="D1993" s="21" t="b" cm="1">
        <f t="array" ref="D1993">IF(OR(ISNUMBER(SEARCH({" COMEDY "," fun "," laugh ","hilarious"}," "&amp;B1993:C1993&amp;" "))),"Comedy",IF(OR(ISNUMBER(SEARCH({" sad "," thriller "," crime"," murder "," dark "," revenge "}," "&amp;B1993:C1993&amp;" "))),"thriller",IF(OR(ISNUMBER(SEARCH({" strange "," evil "," horror "," dark "," strange"}," "&amp;B1993:C1993&amp;" "))),"horror",IF(OR(ISNUMBER(SEARCH({" food "," kitchen "," yummy "," gourmet "," dining","bbq"}," "&amp;B1993:C1993&amp;" "))),"food"))))</f>
        <v>0</v>
      </c>
      <c r="E1993" s="3">
        <v>2000</v>
      </c>
      <c r="F1993" s="4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248"/>
        <v>7</v>
      </c>
      <c r="Q1993">
        <f t="shared" si="249"/>
        <v>46.67</v>
      </c>
      <c r="R1993" t="s">
        <v>8336</v>
      </c>
      <c r="S1993" t="s">
        <v>8348</v>
      </c>
      <c r="T1993" s="13">
        <f t="shared" si="250"/>
        <v>42167.89335648148</v>
      </c>
      <c r="U1993" s="13">
        <f t="shared" si="251"/>
        <v>42188.89335648148</v>
      </c>
      <c r="V1993">
        <f t="shared" si="252"/>
        <v>2015</v>
      </c>
      <c r="W1993" t="str">
        <f t="shared" si="253"/>
        <v>people</v>
      </c>
      <c r="X1993" t="str">
        <f t="shared" si="254"/>
        <v>UnderFunded</v>
      </c>
      <c r="Y1993" s="12" t="b">
        <f t="shared" si="255"/>
        <v>0</v>
      </c>
    </row>
    <row r="1994" spans="1:25" ht="28.8" hidden="1">
      <c r="A1994">
        <v>1992</v>
      </c>
      <c r="B1994" s="1" t="s">
        <v>1993</v>
      </c>
      <c r="C1994" s="1" t="s">
        <v>6102</v>
      </c>
      <c r="D1994" s="21" t="b" cm="1">
        <f t="array" ref="D1994">IF(OR(ISNUMBER(SEARCH({" COMEDY "," fun "," laugh ","hilarious"}," "&amp;B1994:C1994&amp;" "))),"Comedy",IF(OR(ISNUMBER(SEARCH({" sad "," thriller "," crime"," murder "," dark "," revenge "}," "&amp;B1994:C1994&amp;" "))),"thriller",IF(OR(ISNUMBER(SEARCH({" strange "," evil "," horror "," dark "," strange"}," "&amp;B1994:C1994&amp;" "))),"horror",IF(OR(ISNUMBER(SEARCH({" food "," kitchen "," yummy "," gourmet "," dining","bbq"}," "&amp;B1994:C1994&amp;" "))),"food"))))</f>
        <v>0</v>
      </c>
      <c r="E1994" s="3">
        <v>1500</v>
      </c>
      <c r="F1994" s="4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248"/>
        <v>0</v>
      </c>
      <c r="Q1994">
        <f t="shared" si="249"/>
        <v>1</v>
      </c>
      <c r="R1994" t="s">
        <v>8336</v>
      </c>
      <c r="S1994" t="s">
        <v>8348</v>
      </c>
      <c r="T1994" s="13">
        <f t="shared" si="250"/>
        <v>42023.143414351856</v>
      </c>
      <c r="U1994" s="13">
        <f t="shared" si="251"/>
        <v>42053.143414351856</v>
      </c>
      <c r="V1994">
        <f t="shared" si="252"/>
        <v>2015</v>
      </c>
      <c r="W1994" t="str">
        <f t="shared" si="253"/>
        <v>people</v>
      </c>
      <c r="X1994" t="str">
        <f t="shared" si="254"/>
        <v>UnderFunded</v>
      </c>
      <c r="Y1994" s="12" t="b">
        <f t="shared" si="255"/>
        <v>0</v>
      </c>
    </row>
    <row r="1995" spans="1:25" ht="43.2" hidden="1">
      <c r="A1995">
        <v>1993</v>
      </c>
      <c r="B1995" s="1" t="s">
        <v>1994</v>
      </c>
      <c r="C1995" s="1" t="s">
        <v>6103</v>
      </c>
      <c r="D1995" s="21" t="b" cm="1">
        <f t="array" ref="D1995">IF(OR(ISNUMBER(SEARCH({" COMEDY "," fun "," laugh ","hilarious"}," "&amp;B1995:C1995&amp;" "))),"Comedy",IF(OR(ISNUMBER(SEARCH({" sad "," thriller "," crime"," murder "," dark "," revenge "}," "&amp;B1995:C1995&amp;" "))),"thriller",IF(OR(ISNUMBER(SEARCH({" strange "," evil "," horror "," dark "," strange"}," "&amp;B1995:C1995&amp;" "))),"horror",IF(OR(ISNUMBER(SEARCH({" food "," kitchen "," yummy "," gourmet "," dining","bbq"}," "&amp;B1995:C1995&amp;" "))),"food"))))</f>
        <v>0</v>
      </c>
      <c r="E1995" s="3">
        <v>2000</v>
      </c>
      <c r="F1995" s="4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248"/>
        <v>0</v>
      </c>
      <c r="Q1995">
        <f t="shared" si="249"/>
        <v>0</v>
      </c>
      <c r="R1995" t="s">
        <v>8336</v>
      </c>
      <c r="S1995" t="s">
        <v>8348</v>
      </c>
      <c r="T1995" s="13">
        <f t="shared" si="250"/>
        <v>42329.58839120371</v>
      </c>
      <c r="U1995" s="13">
        <f t="shared" si="251"/>
        <v>42359.58839120371</v>
      </c>
      <c r="V1995">
        <f t="shared" si="252"/>
        <v>2015</v>
      </c>
      <c r="W1995" t="str">
        <f t="shared" si="253"/>
        <v>people</v>
      </c>
      <c r="X1995" t="str">
        <f t="shared" si="254"/>
        <v>UnderFunded</v>
      </c>
      <c r="Y1995" s="12" t="b">
        <f t="shared" si="255"/>
        <v>0</v>
      </c>
    </row>
    <row r="1996" spans="1:25" ht="57.6" hidden="1">
      <c r="A1996">
        <v>1994</v>
      </c>
      <c r="B1996" s="1" t="s">
        <v>1995</v>
      </c>
      <c r="C1996" s="1" t="s">
        <v>6104</v>
      </c>
      <c r="D1996" s="21" t="b" cm="1">
        <f t="array" ref="D1996">IF(OR(ISNUMBER(SEARCH({" COMEDY "," fun "," laugh ","hilarious"}," "&amp;B1996:C1996&amp;" "))),"Comedy",IF(OR(ISNUMBER(SEARCH({" sad "," thriller "," crime"," murder "," dark "," revenge "}," "&amp;B1996:C1996&amp;" "))),"thriller",IF(OR(ISNUMBER(SEARCH({" strange "," evil "," horror "," dark "," strange"}," "&amp;B1996:C1996&amp;" "))),"horror",IF(OR(ISNUMBER(SEARCH({" food "," kitchen "," yummy "," gourmet "," dining","bbq"}," "&amp;B1996:C1996&amp;" "))),"food"))))</f>
        <v>0</v>
      </c>
      <c r="E1996" s="3">
        <v>3200</v>
      </c>
      <c r="F1996" s="4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248"/>
        <v>0</v>
      </c>
      <c r="Q1996">
        <f t="shared" si="249"/>
        <v>0</v>
      </c>
      <c r="R1996" t="s">
        <v>8336</v>
      </c>
      <c r="S1996" t="s">
        <v>8348</v>
      </c>
      <c r="T1996" s="13">
        <f t="shared" si="250"/>
        <v>42651.006273148145</v>
      </c>
      <c r="U1996" s="13">
        <f t="shared" si="251"/>
        <v>42711.047939814816</v>
      </c>
      <c r="V1996">
        <f t="shared" si="252"/>
        <v>2016</v>
      </c>
      <c r="W1996" t="str">
        <f t="shared" si="253"/>
        <v>people</v>
      </c>
      <c r="X1996" t="str">
        <f t="shared" si="254"/>
        <v>UnderFunded</v>
      </c>
      <c r="Y1996" s="12" t="b">
        <f t="shared" si="255"/>
        <v>0</v>
      </c>
    </row>
    <row r="1997" spans="1:25" ht="43.2" hidden="1">
      <c r="A1997">
        <v>1995</v>
      </c>
      <c r="B1997" s="1" t="s">
        <v>1996</v>
      </c>
      <c r="C1997" s="1" t="s">
        <v>6105</v>
      </c>
      <c r="D1997" s="21" t="b" cm="1">
        <f t="array" ref="D1997">IF(OR(ISNUMBER(SEARCH({" COMEDY "," fun "," laugh ","hilarious"}," "&amp;B1997:C1997&amp;" "))),"Comedy",IF(OR(ISNUMBER(SEARCH({" sad "," thriller "," crime"," murder "," dark "," revenge "}," "&amp;B1997:C1997&amp;" "))),"thriller",IF(OR(ISNUMBER(SEARCH({" strange "," evil "," horror "," dark "," strange"}," "&amp;B1997:C1997&amp;" "))),"horror",IF(OR(ISNUMBER(SEARCH({" food "," kitchen "," yummy "," gourmet "," dining","bbq"}," "&amp;B1997:C1997&amp;" "))),"food"))))</f>
        <v>0</v>
      </c>
      <c r="E1997" s="3">
        <v>1000</v>
      </c>
      <c r="F1997" s="4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248"/>
        <v>8</v>
      </c>
      <c r="Q1997">
        <f t="shared" si="249"/>
        <v>26</v>
      </c>
      <c r="R1997" t="s">
        <v>8336</v>
      </c>
      <c r="S1997" t="s">
        <v>8348</v>
      </c>
      <c r="T1997" s="13">
        <f t="shared" si="250"/>
        <v>42181.902037037042</v>
      </c>
      <c r="U1997" s="13">
        <f t="shared" si="251"/>
        <v>42201.902037037042</v>
      </c>
      <c r="V1997">
        <f t="shared" si="252"/>
        <v>2015</v>
      </c>
      <c r="W1997" t="str">
        <f t="shared" si="253"/>
        <v>people</v>
      </c>
      <c r="X1997" t="str">
        <f t="shared" si="254"/>
        <v>UnderFunded</v>
      </c>
      <c r="Y1997" s="12" t="b">
        <f t="shared" si="255"/>
        <v>0</v>
      </c>
    </row>
    <row r="1998" spans="1:25" ht="57.6" hidden="1">
      <c r="A1998">
        <v>1996</v>
      </c>
      <c r="B1998" s="1" t="s">
        <v>1997</v>
      </c>
      <c r="C1998" s="1" t="s">
        <v>6106</v>
      </c>
      <c r="D1998" s="21" t="b" cm="1">
        <f t="array" ref="D1998">IF(OR(ISNUMBER(SEARCH({" COMEDY "," fun "," laugh ","hilarious"}," "&amp;B1998:C1998&amp;" "))),"Comedy",IF(OR(ISNUMBER(SEARCH({" sad "," thriller "," crime"," murder "," dark "," revenge "}," "&amp;B1998:C1998&amp;" "))),"thriller",IF(OR(ISNUMBER(SEARCH({" strange "," evil "," horror "," dark "," strange"}," "&amp;B1998:C1998&amp;" "))),"horror",IF(OR(ISNUMBER(SEARCH({" food "," kitchen "," yummy "," gourmet "," dining","bbq"}," "&amp;B1998:C1998&amp;" "))),"food"))))</f>
        <v>0</v>
      </c>
      <c r="E1998" s="3">
        <v>133800</v>
      </c>
      <c r="F1998" s="4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248"/>
        <v>0</v>
      </c>
      <c r="Q1998">
        <f t="shared" si="249"/>
        <v>0</v>
      </c>
      <c r="R1998" t="s">
        <v>8336</v>
      </c>
      <c r="S1998" t="s">
        <v>8348</v>
      </c>
      <c r="T1998" s="13">
        <f t="shared" si="250"/>
        <v>41800.819571759261</v>
      </c>
      <c r="U1998" s="13">
        <f t="shared" si="251"/>
        <v>41830.819571759261</v>
      </c>
      <c r="V1998">
        <f t="shared" si="252"/>
        <v>2014</v>
      </c>
      <c r="W1998" t="str">
        <f t="shared" si="253"/>
        <v>people</v>
      </c>
      <c r="X1998" t="str">
        <f t="shared" si="254"/>
        <v>UnderFunded</v>
      </c>
      <c r="Y1998" s="12" t="b">
        <f t="shared" si="255"/>
        <v>0</v>
      </c>
    </row>
    <row r="1999" spans="1:25" ht="43.2" hidden="1">
      <c r="A1999">
        <v>1997</v>
      </c>
      <c r="B1999" s="1" t="s">
        <v>1998</v>
      </c>
      <c r="C1999" s="1" t="s">
        <v>6107</v>
      </c>
      <c r="D1999" s="21" t="b" cm="1">
        <f t="array" ref="D1999">IF(OR(ISNUMBER(SEARCH({" COMEDY "," fun "," laugh ","hilarious"}," "&amp;B1999:C1999&amp;" "))),"Comedy",IF(OR(ISNUMBER(SEARCH({" sad "," thriller "," crime"," murder "," dark "," revenge "}," "&amp;B1999:C1999&amp;" "))),"thriller",IF(OR(ISNUMBER(SEARCH({" strange "," evil "," horror "," dark "," strange"}," "&amp;B1999:C1999&amp;" "))),"horror",IF(OR(ISNUMBER(SEARCH({" food "," kitchen "," yummy "," gourmet "," dining","bbq"}," "&amp;B1999:C1999&amp;" "))),"food"))))</f>
        <v>0</v>
      </c>
      <c r="E1999" s="3">
        <v>6500</v>
      </c>
      <c r="F1999" s="4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248"/>
        <v>0</v>
      </c>
      <c r="Q1999">
        <f t="shared" si="249"/>
        <v>0</v>
      </c>
      <c r="R1999" t="s">
        <v>8336</v>
      </c>
      <c r="S1999" t="s">
        <v>8348</v>
      </c>
      <c r="T1999" s="13">
        <f t="shared" si="250"/>
        <v>41847.930694444447</v>
      </c>
      <c r="U1999" s="13">
        <f t="shared" si="251"/>
        <v>41877.930694444447</v>
      </c>
      <c r="V1999">
        <f t="shared" si="252"/>
        <v>2014</v>
      </c>
      <c r="W1999" t="str">
        <f t="shared" si="253"/>
        <v>people</v>
      </c>
      <c r="X1999" t="str">
        <f t="shared" si="254"/>
        <v>UnderFunded</v>
      </c>
      <c r="Y1999" s="12" t="b">
        <f t="shared" si="255"/>
        <v>0</v>
      </c>
    </row>
    <row r="2000" spans="1:25" ht="43.2" hidden="1">
      <c r="A2000">
        <v>1998</v>
      </c>
      <c r="B2000" s="1" t="s">
        <v>1999</v>
      </c>
      <c r="C2000" s="1" t="s">
        <v>6108</v>
      </c>
      <c r="D2000" s="21" t="b" cm="1">
        <f t="array" ref="D2000">IF(OR(ISNUMBER(SEARCH({" COMEDY "," fun "," laugh ","hilarious"}," "&amp;B2000:C2000&amp;" "))),"Comedy",IF(OR(ISNUMBER(SEARCH({" sad "," thriller "," crime"," murder "," dark "," revenge "}," "&amp;B2000:C2000&amp;" "))),"thriller",IF(OR(ISNUMBER(SEARCH({" strange "," evil "," horror "," dark "," strange"}," "&amp;B2000:C2000&amp;" "))),"horror",IF(OR(ISNUMBER(SEARCH({" food "," kitchen "," yummy "," gourmet "," dining","bbq"}," "&amp;B2000:C2000&amp;" "))),"food"))))</f>
        <v>0</v>
      </c>
      <c r="E2000" s="3">
        <v>2500</v>
      </c>
      <c r="F2000" s="4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248"/>
        <v>26</v>
      </c>
      <c r="Q2000">
        <f t="shared" si="249"/>
        <v>218.33</v>
      </c>
      <c r="R2000" t="s">
        <v>8336</v>
      </c>
      <c r="S2000" t="s">
        <v>8348</v>
      </c>
      <c r="T2000" s="13">
        <f t="shared" si="250"/>
        <v>41807.118495370371</v>
      </c>
      <c r="U2000" s="13">
        <f t="shared" si="251"/>
        <v>41852.118495370371</v>
      </c>
      <c r="V2000">
        <f t="shared" si="252"/>
        <v>2014</v>
      </c>
      <c r="W2000" t="str">
        <f t="shared" si="253"/>
        <v>people</v>
      </c>
      <c r="X2000" t="str">
        <f t="shared" si="254"/>
        <v>UnderFunded</v>
      </c>
      <c r="Y2000" s="12" t="b">
        <f t="shared" si="255"/>
        <v>0</v>
      </c>
    </row>
    <row r="2001" spans="1:25" ht="43.2" hidden="1">
      <c r="A2001">
        <v>1999</v>
      </c>
      <c r="B2001" s="1" t="s">
        <v>2000</v>
      </c>
      <c r="C2001" s="1" t="s">
        <v>6109</v>
      </c>
      <c r="D2001" s="21" t="b" cm="1">
        <f t="array" ref="D2001">IF(OR(ISNUMBER(SEARCH({" COMEDY "," fun "," laugh ","hilarious"}," "&amp;B2001:C2001&amp;" "))),"Comedy",IF(OR(ISNUMBER(SEARCH({" sad "," thriller "," crime"," murder "," dark "," revenge "}," "&amp;B2001:C2001&amp;" "))),"thriller",IF(OR(ISNUMBER(SEARCH({" strange "," evil "," horror "," dark "," strange"}," "&amp;B2001:C2001&amp;" "))),"horror",IF(OR(ISNUMBER(SEARCH({" food "," kitchen "," yummy "," gourmet "," dining","bbq"}," "&amp;B2001:C2001&amp;" "))),"food"))))</f>
        <v>0</v>
      </c>
      <c r="E2001" s="3">
        <v>31000</v>
      </c>
      <c r="F2001" s="4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248"/>
        <v>1</v>
      </c>
      <c r="Q2001">
        <f t="shared" si="249"/>
        <v>33.71</v>
      </c>
      <c r="R2001" t="s">
        <v>8336</v>
      </c>
      <c r="S2001" t="s">
        <v>8348</v>
      </c>
      <c r="T2001" s="13">
        <f t="shared" si="250"/>
        <v>41926.482731481483</v>
      </c>
      <c r="U2001" s="13">
        <f t="shared" si="251"/>
        <v>41956.524398148147</v>
      </c>
      <c r="V2001">
        <f t="shared" si="252"/>
        <v>2014</v>
      </c>
      <c r="W2001" t="str">
        <f t="shared" si="253"/>
        <v>people</v>
      </c>
      <c r="X2001" t="str">
        <f t="shared" si="254"/>
        <v>UnderFunded</v>
      </c>
      <c r="Y2001" s="12" t="b">
        <f t="shared" si="255"/>
        <v>0</v>
      </c>
    </row>
    <row r="2002" spans="1:25" ht="43.2" hidden="1">
      <c r="A2002">
        <v>2000</v>
      </c>
      <c r="B2002" s="1" t="s">
        <v>2001</v>
      </c>
      <c r="C2002" s="1" t="s">
        <v>6110</v>
      </c>
      <c r="D2002" s="21" t="b" cm="1">
        <f t="array" ref="D2002">IF(OR(ISNUMBER(SEARCH({" COMEDY "," fun "," laugh ","hilarious"}," "&amp;B2002:C2002&amp;" "))),"Comedy",IF(OR(ISNUMBER(SEARCH({" sad "," thriller "," crime"," murder "," dark "," revenge "}," "&amp;B2002:C2002&amp;" "))),"thriller",IF(OR(ISNUMBER(SEARCH({" strange "," evil "," horror "," dark "," strange"}," "&amp;B2002:C2002&amp;" "))),"horror",IF(OR(ISNUMBER(SEARCH({" food "," kitchen "," yummy "," gourmet "," dining","bbq"}," "&amp;B2002:C2002&amp;" "))),"food"))))</f>
        <v>0</v>
      </c>
      <c r="E2002" s="3">
        <v>5000</v>
      </c>
      <c r="F2002" s="4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248"/>
        <v>13</v>
      </c>
      <c r="Q2002">
        <f t="shared" si="249"/>
        <v>25</v>
      </c>
      <c r="R2002" t="s">
        <v>8336</v>
      </c>
      <c r="S2002" t="s">
        <v>8348</v>
      </c>
      <c r="T2002" s="13">
        <f t="shared" si="250"/>
        <v>42345.951539351852</v>
      </c>
      <c r="U2002" s="13">
        <f t="shared" si="251"/>
        <v>42375.951539351852</v>
      </c>
      <c r="V2002">
        <f t="shared" si="252"/>
        <v>2015</v>
      </c>
      <c r="W2002" t="str">
        <f t="shared" si="253"/>
        <v>people</v>
      </c>
      <c r="X2002" t="str">
        <f t="shared" si="254"/>
        <v>UnderFunded</v>
      </c>
      <c r="Y2002" s="12" t="b">
        <f t="shared" si="255"/>
        <v>0</v>
      </c>
    </row>
    <row r="2003" spans="1:25" ht="43.2" hidden="1">
      <c r="A2003">
        <v>2001</v>
      </c>
      <c r="B2003" s="1" t="s">
        <v>2002</v>
      </c>
      <c r="C2003" s="1" t="s">
        <v>6111</v>
      </c>
      <c r="D2003" s="21" t="b" cm="1">
        <f t="array" ref="D2003">IF(OR(ISNUMBER(SEARCH({" COMEDY "," fun "," laugh ","hilarious"}," "&amp;B2003:C2003&amp;" "))),"Comedy",IF(OR(ISNUMBER(SEARCH({" sad "," thriller "," crime"," murder "," dark "," revenge "}," "&amp;B2003:C2003&amp;" "))),"thriller",IF(OR(ISNUMBER(SEARCH({" strange "," evil "," horror "," dark "," strange"}," "&amp;B2003:C2003&amp;" "))),"horror",IF(OR(ISNUMBER(SEARCH({" food "," kitchen "," yummy "," gourmet "," dining","bbq"}," "&amp;B2003:C2003&amp;" "))),"food"))))</f>
        <v>0</v>
      </c>
      <c r="E2003" s="3">
        <v>55000</v>
      </c>
      <c r="F2003" s="4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248"/>
        <v>382</v>
      </c>
      <c r="Q2003">
        <f t="shared" si="249"/>
        <v>128.38999999999999</v>
      </c>
      <c r="R2003" t="s">
        <v>8317</v>
      </c>
      <c r="S2003" t="s">
        <v>8347</v>
      </c>
      <c r="T2003" s="13">
        <f t="shared" si="250"/>
        <v>42136.209675925929</v>
      </c>
      <c r="U2003" s="13">
        <f t="shared" si="251"/>
        <v>42167.833333333328</v>
      </c>
      <c r="V2003">
        <f t="shared" si="252"/>
        <v>2015</v>
      </c>
      <c r="W2003" t="str">
        <f t="shared" si="253"/>
        <v>hardware</v>
      </c>
      <c r="X2003" t="str">
        <f t="shared" si="254"/>
        <v>ExceededGoal</v>
      </c>
      <c r="Y2003" s="12" t="b">
        <f t="shared" si="255"/>
        <v>0</v>
      </c>
    </row>
    <row r="2004" spans="1:25" ht="43.2" hidden="1">
      <c r="A2004">
        <v>2002</v>
      </c>
      <c r="B2004" s="1" t="s">
        <v>2003</v>
      </c>
      <c r="C2004" s="1" t="s">
        <v>6112</v>
      </c>
      <c r="D2004" s="21" t="b" cm="1">
        <f t="array" ref="D2004">IF(OR(ISNUMBER(SEARCH({" COMEDY "," fun "," laugh ","hilarious"}," "&amp;B2004:C2004&amp;" "))),"Comedy",IF(OR(ISNUMBER(SEARCH({" sad "," thriller "," crime"," murder "," dark "," revenge "}," "&amp;B2004:C2004&amp;" "))),"thriller",IF(OR(ISNUMBER(SEARCH({" strange "," evil "," horror "," dark "," strange"}," "&amp;B2004:C2004&amp;" "))),"horror",IF(OR(ISNUMBER(SEARCH({" food "," kitchen "," yummy "," gourmet "," dining","bbq"}," "&amp;B2004:C2004&amp;" "))),"food"))))</f>
        <v>0</v>
      </c>
      <c r="E2004" s="3">
        <v>50000</v>
      </c>
      <c r="F2004" s="4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248"/>
        <v>217</v>
      </c>
      <c r="Q2004">
        <f t="shared" si="249"/>
        <v>78.83</v>
      </c>
      <c r="R2004" t="s">
        <v>8317</v>
      </c>
      <c r="S2004" t="s">
        <v>8347</v>
      </c>
      <c r="T2004" s="13">
        <f t="shared" si="250"/>
        <v>42728.71230324074</v>
      </c>
      <c r="U2004" s="13">
        <f t="shared" si="251"/>
        <v>42758.71230324074</v>
      </c>
      <c r="V2004">
        <f t="shared" si="252"/>
        <v>2016</v>
      </c>
      <c r="W2004" t="str">
        <f t="shared" si="253"/>
        <v>hardware</v>
      </c>
      <c r="X2004" t="str">
        <f t="shared" si="254"/>
        <v>ExceededGoal</v>
      </c>
      <c r="Y2004" s="12" t="b">
        <f t="shared" si="255"/>
        <v>0</v>
      </c>
    </row>
    <row r="2005" spans="1:25" ht="57.6" hidden="1">
      <c r="A2005">
        <v>2003</v>
      </c>
      <c r="B2005" s="1" t="s">
        <v>2004</v>
      </c>
      <c r="C2005" s="1" t="s">
        <v>6113</v>
      </c>
      <c r="D2005" s="21" t="b" cm="1">
        <f t="array" ref="D2005">IF(OR(ISNUMBER(SEARCH({" COMEDY "," fun "," laugh ","hilarious"}," "&amp;B2005:C2005&amp;" "))),"Comedy",IF(OR(ISNUMBER(SEARCH({" sad "," thriller "," crime"," murder "," dark "," revenge "}," "&amp;B2005:C2005&amp;" "))),"thriller",IF(OR(ISNUMBER(SEARCH({" strange "," evil "," horror "," dark "," strange"}," "&amp;B2005:C2005&amp;" "))),"horror",IF(OR(ISNUMBER(SEARCH({" food "," kitchen "," yummy "," gourmet "," dining","bbq"}," "&amp;B2005:C2005&amp;" "))),"food"))))</f>
        <v>0</v>
      </c>
      <c r="E2005" s="3">
        <v>500</v>
      </c>
      <c r="F2005" s="4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248"/>
        <v>312</v>
      </c>
      <c r="Q2005">
        <f t="shared" si="249"/>
        <v>91.76</v>
      </c>
      <c r="R2005" t="s">
        <v>8317</v>
      </c>
      <c r="S2005" t="s">
        <v>8347</v>
      </c>
      <c r="T2005" s="13">
        <f t="shared" si="250"/>
        <v>40347.125601851854</v>
      </c>
      <c r="U2005" s="13">
        <f t="shared" si="251"/>
        <v>40361.958333333336</v>
      </c>
      <c r="V2005">
        <f t="shared" si="252"/>
        <v>2010</v>
      </c>
      <c r="W2005" t="str">
        <f t="shared" si="253"/>
        <v>hardware</v>
      </c>
      <c r="X2005" t="str">
        <f t="shared" si="254"/>
        <v>ExceededGoal</v>
      </c>
      <c r="Y2005" s="12" t="b">
        <f t="shared" si="255"/>
        <v>0</v>
      </c>
    </row>
    <row r="2006" spans="1:25" ht="43.2" hidden="1">
      <c r="A2006">
        <v>2004</v>
      </c>
      <c r="B2006" s="1" t="s">
        <v>2005</v>
      </c>
      <c r="C2006" s="1" t="s">
        <v>6114</v>
      </c>
      <c r="D2006" s="21" t="b" cm="1">
        <f t="array" ref="D2006">IF(OR(ISNUMBER(SEARCH({" COMEDY "," fun "," laugh ","hilarious"}," "&amp;B2006:C2006&amp;" "))),"Comedy",IF(OR(ISNUMBER(SEARCH({" sad "," thriller "," crime"," murder "," dark "," revenge "}," "&amp;B2006:C2006&amp;" "))),"thriller",IF(OR(ISNUMBER(SEARCH({" strange "," evil "," horror "," dark "," strange"}," "&amp;B2006:C2006&amp;" "))),"horror",IF(OR(ISNUMBER(SEARCH({" food "," kitchen "," yummy "," gourmet "," dining","bbq"}," "&amp;B2006:C2006&amp;" "))),"food"))))</f>
        <v>0</v>
      </c>
      <c r="E2006" s="3">
        <v>50000</v>
      </c>
      <c r="F2006" s="4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248"/>
        <v>234</v>
      </c>
      <c r="Q2006">
        <f t="shared" si="249"/>
        <v>331.1</v>
      </c>
      <c r="R2006" t="s">
        <v>8317</v>
      </c>
      <c r="S2006" t="s">
        <v>8347</v>
      </c>
      <c r="T2006" s="13">
        <f t="shared" si="250"/>
        <v>41800.604895833334</v>
      </c>
      <c r="U2006" s="13">
        <f t="shared" si="251"/>
        <v>41830.604895833334</v>
      </c>
      <c r="V2006">
        <f t="shared" si="252"/>
        <v>2014</v>
      </c>
      <c r="W2006" t="str">
        <f t="shared" si="253"/>
        <v>hardware</v>
      </c>
      <c r="X2006" t="str">
        <f t="shared" si="254"/>
        <v>ExceededGoal</v>
      </c>
      <c r="Y2006" s="12" t="b">
        <f t="shared" si="255"/>
        <v>0</v>
      </c>
    </row>
    <row r="2007" spans="1:25" ht="43.2" hidden="1">
      <c r="A2007">
        <v>2005</v>
      </c>
      <c r="B2007" s="1" t="s">
        <v>2006</v>
      </c>
      <c r="C2007" s="1" t="s">
        <v>6115</v>
      </c>
      <c r="D2007" s="21" t="b" cm="1">
        <f t="array" ref="D2007">IF(OR(ISNUMBER(SEARCH({" COMEDY "," fun "," laugh ","hilarious"}," "&amp;B2007:C2007&amp;" "))),"Comedy",IF(OR(ISNUMBER(SEARCH({" sad "," thriller "," crime"," murder "," dark "," revenge "}," "&amp;B2007:C2007&amp;" "))),"thriller",IF(OR(ISNUMBER(SEARCH({" strange "," evil "," horror "," dark "," strange"}," "&amp;B2007:C2007&amp;" "))),"horror",IF(OR(ISNUMBER(SEARCH({" food "," kitchen "," yummy "," gourmet "," dining","bbq"}," "&amp;B2007:C2007&amp;" "))),"food"))))</f>
        <v>0</v>
      </c>
      <c r="E2007" s="3">
        <v>30000</v>
      </c>
      <c r="F2007" s="4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248"/>
        <v>124</v>
      </c>
      <c r="Q2007">
        <f t="shared" si="249"/>
        <v>194.26</v>
      </c>
      <c r="R2007" t="s">
        <v>8317</v>
      </c>
      <c r="S2007" t="s">
        <v>8347</v>
      </c>
      <c r="T2007" s="13">
        <f t="shared" si="250"/>
        <v>41535.812708333331</v>
      </c>
      <c r="U2007" s="13">
        <f t="shared" si="251"/>
        <v>41563.165972222225</v>
      </c>
      <c r="V2007">
        <f t="shared" si="252"/>
        <v>2013</v>
      </c>
      <c r="W2007" t="str">
        <f t="shared" si="253"/>
        <v>hardware</v>
      </c>
      <c r="X2007" t="str">
        <f t="shared" si="254"/>
        <v>ExceededGoal</v>
      </c>
      <c r="Y2007" s="12" t="b">
        <f t="shared" si="255"/>
        <v>0</v>
      </c>
    </row>
    <row r="2008" spans="1:25" ht="57.6" hidden="1">
      <c r="A2008">
        <v>2006</v>
      </c>
      <c r="B2008" s="1" t="s">
        <v>2007</v>
      </c>
      <c r="C2008" s="1" t="s">
        <v>6116</v>
      </c>
      <c r="D2008" s="21" t="str" cm="1">
        <f t="array" ref="D2008">IF(OR(ISNUMBER(SEARCH({" COMEDY "," fun "," laugh ","hilarious"}," "&amp;B2008:C2008&amp;" "))),"Comedy",IF(OR(ISNUMBER(SEARCH({" sad "," thriller "," crime"," murder "," dark "," revenge "}," "&amp;B2008:C2008&amp;" "))),"thriller",IF(OR(ISNUMBER(SEARCH({" strange "," evil "," horror "," dark "," strange"}," "&amp;B2008:C2008&amp;" "))),"horror",IF(OR(ISNUMBER(SEARCH({" food "," kitchen "," yummy "," gourmet "," dining","bbq"}," "&amp;B2008:C2008&amp;" "))),"food"))))</f>
        <v>food</v>
      </c>
      <c r="E2008" s="3">
        <v>50000</v>
      </c>
      <c r="F2008" s="4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248"/>
        <v>248</v>
      </c>
      <c r="Q2008">
        <f t="shared" si="249"/>
        <v>408.98</v>
      </c>
      <c r="R2008" t="s">
        <v>8317</v>
      </c>
      <c r="S2008" t="s">
        <v>8347</v>
      </c>
      <c r="T2008" s="13">
        <f t="shared" si="250"/>
        <v>41941.500520833331</v>
      </c>
      <c r="U2008" s="13">
        <f t="shared" si="251"/>
        <v>41976.542187500003</v>
      </c>
      <c r="V2008">
        <f t="shared" si="252"/>
        <v>2014</v>
      </c>
      <c r="W2008" t="str">
        <f t="shared" si="253"/>
        <v>hardware</v>
      </c>
      <c r="X2008" t="str">
        <f t="shared" si="254"/>
        <v>ExceededGoal</v>
      </c>
      <c r="Y2008" s="12" t="b">
        <f t="shared" si="255"/>
        <v>0</v>
      </c>
    </row>
    <row r="2009" spans="1:25" ht="57.6" hidden="1">
      <c r="A2009">
        <v>2007</v>
      </c>
      <c r="B2009" s="1" t="s">
        <v>2008</v>
      </c>
      <c r="C2009" s="1" t="s">
        <v>6117</v>
      </c>
      <c r="D2009" s="21" t="b" cm="1">
        <f t="array" ref="D2009">IF(OR(ISNUMBER(SEARCH({" COMEDY "," fun "," laugh ","hilarious"}," "&amp;B2009:C2009&amp;" "))),"Comedy",IF(OR(ISNUMBER(SEARCH({" sad "," thriller "," crime"," murder "," dark "," revenge "}," "&amp;B2009:C2009&amp;" "))),"thriller",IF(OR(ISNUMBER(SEARCH({" strange "," evil "," horror "," dark "," strange"}," "&amp;B2009:C2009&amp;" "))),"horror",IF(OR(ISNUMBER(SEARCH({" food "," kitchen "," yummy "," gourmet "," dining","bbq"}," "&amp;B2009:C2009&amp;" "))),"food"))))</f>
        <v>0</v>
      </c>
      <c r="E2009" s="3">
        <v>10000</v>
      </c>
      <c r="F2009" s="4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248"/>
        <v>116</v>
      </c>
      <c r="Q2009">
        <f t="shared" si="249"/>
        <v>84.46</v>
      </c>
      <c r="R2009" t="s">
        <v>8317</v>
      </c>
      <c r="S2009" t="s">
        <v>8347</v>
      </c>
      <c r="T2009" s="13">
        <f t="shared" si="250"/>
        <v>40347.837800925925</v>
      </c>
      <c r="U2009" s="13">
        <f t="shared" si="251"/>
        <v>40414.166666666664</v>
      </c>
      <c r="V2009">
        <f t="shared" si="252"/>
        <v>2010</v>
      </c>
      <c r="W2009" t="str">
        <f t="shared" si="253"/>
        <v>hardware</v>
      </c>
      <c r="X2009" t="str">
        <f t="shared" si="254"/>
        <v>ExceededGoal</v>
      </c>
      <c r="Y2009" s="12" t="b">
        <f t="shared" si="255"/>
        <v>0</v>
      </c>
    </row>
    <row r="2010" spans="1:25" ht="43.2" hidden="1">
      <c r="A2010">
        <v>2008</v>
      </c>
      <c r="B2010" s="1" t="s">
        <v>2009</v>
      </c>
      <c r="C2010" s="1" t="s">
        <v>6118</v>
      </c>
      <c r="D2010" s="21" t="b" cm="1">
        <f t="array" ref="D2010">IF(OR(ISNUMBER(SEARCH({" COMEDY "," fun "," laugh ","hilarious"}," "&amp;B2010:C2010&amp;" "))),"Comedy",IF(OR(ISNUMBER(SEARCH({" sad "," thriller "," crime"," murder "," dark "," revenge "}," "&amp;B2010:C2010&amp;" "))),"thriller",IF(OR(ISNUMBER(SEARCH({" strange "," evil "," horror "," dark "," strange"}," "&amp;B2010:C2010&amp;" "))),"horror",IF(OR(ISNUMBER(SEARCH({" food "," kitchen "," yummy "," gourmet "," dining","bbq"}," "&amp;B2010:C2010&amp;" "))),"food"))))</f>
        <v>0</v>
      </c>
      <c r="E2010" s="3">
        <v>1570.79</v>
      </c>
      <c r="F2010" s="4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248"/>
        <v>117</v>
      </c>
      <c r="Q2010">
        <f t="shared" si="249"/>
        <v>44.85</v>
      </c>
      <c r="R2010" t="s">
        <v>8317</v>
      </c>
      <c r="S2010" t="s">
        <v>8347</v>
      </c>
      <c r="T2010" s="13">
        <f t="shared" si="250"/>
        <v>40761.604421296295</v>
      </c>
      <c r="U2010" s="13">
        <f t="shared" si="251"/>
        <v>40805.604421296295</v>
      </c>
      <c r="V2010">
        <f t="shared" si="252"/>
        <v>2011</v>
      </c>
      <c r="W2010" t="str">
        <f t="shared" si="253"/>
        <v>hardware</v>
      </c>
      <c r="X2010" t="str">
        <f t="shared" si="254"/>
        <v>ExceededGoal</v>
      </c>
      <c r="Y2010" s="12" t="b">
        <f t="shared" si="255"/>
        <v>0</v>
      </c>
    </row>
    <row r="2011" spans="1:25" ht="43.2" hidden="1">
      <c r="A2011">
        <v>2009</v>
      </c>
      <c r="B2011" s="1" t="s">
        <v>2010</v>
      </c>
      <c r="C2011" s="1" t="s">
        <v>6119</v>
      </c>
      <c r="D2011" s="21" t="b" cm="1">
        <f t="array" ref="D2011">IF(OR(ISNUMBER(SEARCH({" COMEDY "," fun "," laugh ","hilarious"}," "&amp;B2011:C2011&amp;" "))),"Comedy",IF(OR(ISNUMBER(SEARCH({" sad "," thriller "," crime"," murder "," dark "," revenge "}," "&amp;B2011:C2011&amp;" "))),"thriller",IF(OR(ISNUMBER(SEARCH({" strange "," evil "," horror "," dark "," strange"}," "&amp;B2011:C2011&amp;" "))),"horror",IF(OR(ISNUMBER(SEARCH({" food "," kitchen "," yummy "," gourmet "," dining","bbq"}," "&amp;B2011:C2011&amp;" "))),"food"))))</f>
        <v>0</v>
      </c>
      <c r="E2011" s="3">
        <v>50000</v>
      </c>
      <c r="F2011" s="4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248"/>
        <v>305</v>
      </c>
      <c r="Q2011">
        <f t="shared" si="249"/>
        <v>383.36</v>
      </c>
      <c r="R2011" t="s">
        <v>8317</v>
      </c>
      <c r="S2011" t="s">
        <v>8347</v>
      </c>
      <c r="T2011" s="13">
        <f t="shared" si="250"/>
        <v>42661.323414351849</v>
      </c>
      <c r="U2011" s="13">
        <f t="shared" si="251"/>
        <v>42697.365081018521</v>
      </c>
      <c r="V2011">
        <f t="shared" si="252"/>
        <v>2016</v>
      </c>
      <c r="W2011" t="str">
        <f t="shared" si="253"/>
        <v>hardware</v>
      </c>
      <c r="X2011" t="str">
        <f t="shared" si="254"/>
        <v>ExceededGoal</v>
      </c>
      <c r="Y2011" s="12" t="b">
        <f t="shared" si="255"/>
        <v>0</v>
      </c>
    </row>
    <row r="2012" spans="1:25" ht="28.8" hidden="1">
      <c r="A2012">
        <v>2010</v>
      </c>
      <c r="B2012" s="1" t="s">
        <v>2011</v>
      </c>
      <c r="C2012" s="1" t="s">
        <v>6120</v>
      </c>
      <c r="D2012" s="21" t="b" cm="1">
        <f t="array" ref="D2012">IF(OR(ISNUMBER(SEARCH({" COMEDY "," fun "," laugh ","hilarious"}," "&amp;B2012:C2012&amp;" "))),"Comedy",IF(OR(ISNUMBER(SEARCH({" sad "," thriller "," crime"," murder "," dark "," revenge "}," "&amp;B2012:C2012&amp;" "))),"thriller",IF(OR(ISNUMBER(SEARCH({" strange "," evil "," horror "," dark "," strange"}," "&amp;B2012:C2012&amp;" "))),"horror",IF(OR(ISNUMBER(SEARCH({" food "," kitchen "," yummy "," gourmet "," dining","bbq"}," "&amp;B2012:C2012&amp;" "))),"food"))))</f>
        <v>0</v>
      </c>
      <c r="E2012" s="3">
        <v>30000</v>
      </c>
      <c r="F2012" s="4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248"/>
        <v>320</v>
      </c>
      <c r="Q2012">
        <f t="shared" si="249"/>
        <v>55.28</v>
      </c>
      <c r="R2012" t="s">
        <v>8317</v>
      </c>
      <c r="S2012" t="s">
        <v>8347</v>
      </c>
      <c r="T2012" s="13">
        <f t="shared" si="250"/>
        <v>42570.996423611112</v>
      </c>
      <c r="U2012" s="13">
        <f t="shared" si="251"/>
        <v>42600.996423611112</v>
      </c>
      <c r="V2012">
        <f t="shared" si="252"/>
        <v>2016</v>
      </c>
      <c r="W2012" t="str">
        <f t="shared" si="253"/>
        <v>hardware</v>
      </c>
      <c r="X2012" t="str">
        <f t="shared" si="254"/>
        <v>ExceededGoal</v>
      </c>
      <c r="Y2012" s="12" t="b">
        <f t="shared" si="255"/>
        <v>0</v>
      </c>
    </row>
    <row r="2013" spans="1:25" ht="43.2" hidden="1">
      <c r="A2013">
        <v>2011</v>
      </c>
      <c r="B2013" s="1" t="s">
        <v>2012</v>
      </c>
      <c r="C2013" s="1" t="s">
        <v>6121</v>
      </c>
      <c r="D2013" s="21" t="b" cm="1">
        <f t="array" ref="D2013">IF(OR(ISNUMBER(SEARCH({" COMEDY "," fun "," laugh ","hilarious"}," "&amp;B2013:C2013&amp;" "))),"Comedy",IF(OR(ISNUMBER(SEARCH({" sad "," thriller "," crime"," murder "," dark "," revenge "}," "&amp;B2013:C2013&amp;" "))),"thriller",IF(OR(ISNUMBER(SEARCH({" strange "," evil "," horror "," dark "," strange"}," "&amp;B2013:C2013&amp;" "))),"horror",IF(OR(ISNUMBER(SEARCH({" food "," kitchen "," yummy "," gourmet "," dining","bbq"}," "&amp;B2013:C2013&amp;" "))),"food"))))</f>
        <v>0</v>
      </c>
      <c r="E2013" s="3">
        <v>50000</v>
      </c>
      <c r="F2013" s="4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248"/>
        <v>820</v>
      </c>
      <c r="Q2013">
        <f t="shared" si="249"/>
        <v>422.02</v>
      </c>
      <c r="R2013" t="s">
        <v>8317</v>
      </c>
      <c r="S2013" t="s">
        <v>8347</v>
      </c>
      <c r="T2013" s="13">
        <f t="shared" si="250"/>
        <v>42347.358483796299</v>
      </c>
      <c r="U2013" s="13">
        <f t="shared" si="251"/>
        <v>42380.958333333328</v>
      </c>
      <c r="V2013">
        <f t="shared" si="252"/>
        <v>2015</v>
      </c>
      <c r="W2013" t="str">
        <f t="shared" si="253"/>
        <v>hardware</v>
      </c>
      <c r="X2013" t="str">
        <f t="shared" si="254"/>
        <v>ExceededGoal</v>
      </c>
      <c r="Y2013" s="12" t="b">
        <f t="shared" si="255"/>
        <v>0</v>
      </c>
    </row>
    <row r="2014" spans="1:25" ht="43.2" hidden="1">
      <c r="A2014">
        <v>2012</v>
      </c>
      <c r="B2014" s="1" t="s">
        <v>2013</v>
      </c>
      <c r="C2014" s="1" t="s">
        <v>6122</v>
      </c>
      <c r="D2014" s="21" t="b" cm="1">
        <f t="array" ref="D2014">IF(OR(ISNUMBER(SEARCH({" COMEDY "," fun "," laugh ","hilarious"}," "&amp;B2014:C2014&amp;" "))),"Comedy",IF(OR(ISNUMBER(SEARCH({" sad "," thriller "," crime"," murder "," dark "," revenge "}," "&amp;B2014:C2014&amp;" "))),"thriller",IF(OR(ISNUMBER(SEARCH({" strange "," evil "," horror "," dark "," strange"}," "&amp;B2014:C2014&amp;" "))),"horror",IF(OR(ISNUMBER(SEARCH({" food "," kitchen "," yummy "," gourmet "," dining","bbq"}," "&amp;B2014:C2014&amp;" "))),"food"))))</f>
        <v>0</v>
      </c>
      <c r="E2014" s="3">
        <v>5000</v>
      </c>
      <c r="F2014" s="4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248"/>
        <v>235</v>
      </c>
      <c r="Q2014">
        <f t="shared" si="249"/>
        <v>64.180000000000007</v>
      </c>
      <c r="R2014" t="s">
        <v>8317</v>
      </c>
      <c r="S2014" t="s">
        <v>8347</v>
      </c>
      <c r="T2014" s="13">
        <f t="shared" si="250"/>
        <v>42010.822233796294</v>
      </c>
      <c r="U2014" s="13">
        <f t="shared" si="251"/>
        <v>42040.822233796294</v>
      </c>
      <c r="V2014">
        <f t="shared" si="252"/>
        <v>2015</v>
      </c>
      <c r="W2014" t="str">
        <f t="shared" si="253"/>
        <v>hardware</v>
      </c>
      <c r="X2014" t="str">
        <f t="shared" si="254"/>
        <v>ExceededGoal</v>
      </c>
      <c r="Y2014" s="12" t="b">
        <f t="shared" si="255"/>
        <v>0</v>
      </c>
    </row>
    <row r="2015" spans="1:25" ht="43.2" hidden="1">
      <c r="A2015">
        <v>2013</v>
      </c>
      <c r="B2015" s="1" t="s">
        <v>2014</v>
      </c>
      <c r="C2015" s="1" t="s">
        <v>6123</v>
      </c>
      <c r="D2015" s="21" t="b" cm="1">
        <f t="array" ref="D2015">IF(OR(ISNUMBER(SEARCH({" COMEDY "," fun "," laugh ","hilarious"}," "&amp;B2015:C2015&amp;" "))),"Comedy",IF(OR(ISNUMBER(SEARCH({" sad "," thriller "," crime"," murder "," dark "," revenge "}," "&amp;B2015:C2015&amp;" "))),"thriller",IF(OR(ISNUMBER(SEARCH({" strange "," evil "," horror "," dark "," strange"}," "&amp;B2015:C2015&amp;" "))),"horror",IF(OR(ISNUMBER(SEARCH({" food "," kitchen "," yummy "," gourmet "," dining","bbq"}," "&amp;B2015:C2015&amp;" "))),"food"))))</f>
        <v>0</v>
      </c>
      <c r="E2015" s="3">
        <v>160000</v>
      </c>
      <c r="F2015" s="4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248"/>
        <v>495</v>
      </c>
      <c r="Q2015">
        <f t="shared" si="249"/>
        <v>173.58</v>
      </c>
      <c r="R2015" t="s">
        <v>8317</v>
      </c>
      <c r="S2015" t="s">
        <v>8347</v>
      </c>
      <c r="T2015" s="13">
        <f t="shared" si="250"/>
        <v>42499.960810185185</v>
      </c>
      <c r="U2015" s="13">
        <f t="shared" si="251"/>
        <v>42559.960810185185</v>
      </c>
      <c r="V2015">
        <f t="shared" si="252"/>
        <v>2016</v>
      </c>
      <c r="W2015" t="str">
        <f t="shared" si="253"/>
        <v>hardware</v>
      </c>
      <c r="X2015" t="str">
        <f t="shared" si="254"/>
        <v>ExceededGoal</v>
      </c>
      <c r="Y2015" s="12" t="b">
        <f t="shared" si="255"/>
        <v>0</v>
      </c>
    </row>
    <row r="2016" spans="1:25" ht="43.2" hidden="1">
      <c r="A2016">
        <v>2014</v>
      </c>
      <c r="B2016" s="1" t="s">
        <v>2015</v>
      </c>
      <c r="C2016" s="1" t="s">
        <v>6124</v>
      </c>
      <c r="D2016" s="21" t="b" cm="1">
        <f t="array" ref="D2016">IF(OR(ISNUMBER(SEARCH({" COMEDY "," fun "," laugh ","hilarious"}," "&amp;B2016:C2016&amp;" "))),"Comedy",IF(OR(ISNUMBER(SEARCH({" sad "," thriller "," crime"," murder "," dark "," revenge "}," "&amp;B2016:C2016&amp;" "))),"thriller",IF(OR(ISNUMBER(SEARCH({" strange "," evil "," horror "," dark "," strange"}," "&amp;B2016:C2016&amp;" "))),"horror",IF(OR(ISNUMBER(SEARCH({" food "," kitchen "," yummy "," gourmet "," dining","bbq"}," "&amp;B2016:C2016&amp;" "))),"food"))))</f>
        <v>0</v>
      </c>
      <c r="E2016" s="3">
        <v>30000</v>
      </c>
      <c r="F2016" s="4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248"/>
        <v>7814</v>
      </c>
      <c r="Q2016">
        <f t="shared" si="249"/>
        <v>88.6</v>
      </c>
      <c r="R2016" t="s">
        <v>8317</v>
      </c>
      <c r="S2016" t="s">
        <v>8347</v>
      </c>
      <c r="T2016" s="13">
        <f t="shared" si="250"/>
        <v>41324.214571759258</v>
      </c>
      <c r="U2016" s="13">
        <f t="shared" si="251"/>
        <v>41358.172905092593</v>
      </c>
      <c r="V2016">
        <f t="shared" si="252"/>
        <v>2013</v>
      </c>
      <c r="W2016" t="str">
        <f t="shared" si="253"/>
        <v>hardware</v>
      </c>
      <c r="X2016" t="str">
        <f t="shared" si="254"/>
        <v>ExceededGoal</v>
      </c>
      <c r="Y2016" s="12" t="b">
        <f t="shared" si="255"/>
        <v>0</v>
      </c>
    </row>
    <row r="2017" spans="1:25" ht="43.2" hidden="1">
      <c r="A2017">
        <v>2015</v>
      </c>
      <c r="B2017" s="1" t="s">
        <v>2016</v>
      </c>
      <c r="C2017" s="1" t="s">
        <v>6125</v>
      </c>
      <c r="D2017" s="21" t="b" cm="1">
        <f t="array" ref="D2017">IF(OR(ISNUMBER(SEARCH({" COMEDY "," fun "," laugh ","hilarious"}," "&amp;B2017:C2017&amp;" "))),"Comedy",IF(OR(ISNUMBER(SEARCH({" sad "," thriller "," crime"," murder "," dark "," revenge "}," "&amp;B2017:C2017&amp;" "))),"thriller",IF(OR(ISNUMBER(SEARCH({" strange "," evil "," horror "," dark "," strange"}," "&amp;B2017:C2017&amp;" "))),"horror",IF(OR(ISNUMBER(SEARCH({" food "," kitchen "," yummy "," gourmet "," dining","bbq"}," "&amp;B2017:C2017&amp;" "))),"food"))))</f>
        <v>0</v>
      </c>
      <c r="E2017" s="3">
        <v>7200</v>
      </c>
      <c r="F2017" s="4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248"/>
        <v>113</v>
      </c>
      <c r="Q2017">
        <f t="shared" si="249"/>
        <v>50.22</v>
      </c>
      <c r="R2017" t="s">
        <v>8317</v>
      </c>
      <c r="S2017" t="s">
        <v>8347</v>
      </c>
      <c r="T2017" s="13">
        <f t="shared" si="250"/>
        <v>40765.876886574071</v>
      </c>
      <c r="U2017" s="13">
        <f t="shared" si="251"/>
        <v>40795.876886574071</v>
      </c>
      <c r="V2017">
        <f t="shared" si="252"/>
        <v>2011</v>
      </c>
      <c r="W2017" t="str">
        <f t="shared" si="253"/>
        <v>hardware</v>
      </c>
      <c r="X2017" t="str">
        <f t="shared" si="254"/>
        <v>ExceededGoal</v>
      </c>
      <c r="Y2017" s="12" t="b">
        <f t="shared" si="255"/>
        <v>0</v>
      </c>
    </row>
    <row r="2018" spans="1:25" ht="28.8" hidden="1">
      <c r="A2018">
        <v>2016</v>
      </c>
      <c r="B2018" s="1" t="s">
        <v>2017</v>
      </c>
      <c r="C2018" s="1" t="s">
        <v>6126</v>
      </c>
      <c r="D2018" s="21" t="b" cm="1">
        <f t="array" ref="D2018">IF(OR(ISNUMBER(SEARCH({" COMEDY "," fun "," laugh ","hilarious"}," "&amp;B2018:C2018&amp;" "))),"Comedy",IF(OR(ISNUMBER(SEARCH({" sad "," thriller "," crime"," murder "," dark "," revenge "}," "&amp;B2018:C2018&amp;" "))),"thriller",IF(OR(ISNUMBER(SEARCH({" strange "," evil "," horror "," dark "," strange"}," "&amp;B2018:C2018&amp;" "))),"horror",IF(OR(ISNUMBER(SEARCH({" food "," kitchen "," yummy "," gourmet "," dining","bbq"}," "&amp;B2018:C2018&amp;" "))),"food"))))</f>
        <v>0</v>
      </c>
      <c r="E2018" s="3">
        <v>10000</v>
      </c>
      <c r="F2018" s="4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248"/>
        <v>922</v>
      </c>
      <c r="Q2018">
        <f t="shared" si="249"/>
        <v>192.39</v>
      </c>
      <c r="R2018" t="s">
        <v>8317</v>
      </c>
      <c r="S2018" t="s">
        <v>8347</v>
      </c>
      <c r="T2018" s="13">
        <f t="shared" si="250"/>
        <v>41312.88077546296</v>
      </c>
      <c r="U2018" s="13">
        <f t="shared" si="251"/>
        <v>41342.88077546296</v>
      </c>
      <c r="V2018">
        <f t="shared" si="252"/>
        <v>2013</v>
      </c>
      <c r="W2018" t="str">
        <f t="shared" si="253"/>
        <v>hardware</v>
      </c>
      <c r="X2018" t="str">
        <f t="shared" si="254"/>
        <v>ExceededGoal</v>
      </c>
      <c r="Y2018" s="12" t="b">
        <f t="shared" si="255"/>
        <v>0</v>
      </c>
    </row>
    <row r="2019" spans="1:25" ht="43.2" hidden="1">
      <c r="A2019">
        <v>2017</v>
      </c>
      <c r="B2019" s="1" t="s">
        <v>2018</v>
      </c>
      <c r="C2019" s="1" t="s">
        <v>6127</v>
      </c>
      <c r="D2019" s="21" t="b" cm="1">
        <f t="array" ref="D2019">IF(OR(ISNUMBER(SEARCH({" COMEDY "," fun "," laugh ","hilarious"}," "&amp;B2019:C2019&amp;" "))),"Comedy",IF(OR(ISNUMBER(SEARCH({" sad "," thriller "," crime"," murder "," dark "," revenge "}," "&amp;B2019:C2019&amp;" "))),"thriller",IF(OR(ISNUMBER(SEARCH({" strange "," evil "," horror "," dark "," strange"}," "&amp;B2019:C2019&amp;" "))),"horror",IF(OR(ISNUMBER(SEARCH({" food "," kitchen "," yummy "," gourmet "," dining","bbq"}," "&amp;B2019:C2019&amp;" "))),"food"))))</f>
        <v>0</v>
      </c>
      <c r="E2019" s="3">
        <v>25000</v>
      </c>
      <c r="F2019" s="4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248"/>
        <v>125</v>
      </c>
      <c r="Q2019">
        <f t="shared" si="249"/>
        <v>73.42</v>
      </c>
      <c r="R2019" t="s">
        <v>8317</v>
      </c>
      <c r="S2019" t="s">
        <v>8347</v>
      </c>
      <c r="T2019" s="13">
        <f t="shared" si="250"/>
        <v>40961.057349537034</v>
      </c>
      <c r="U2019" s="13">
        <f t="shared" si="251"/>
        <v>40992.166666666664</v>
      </c>
      <c r="V2019">
        <f t="shared" si="252"/>
        <v>2012</v>
      </c>
      <c r="W2019" t="str">
        <f t="shared" si="253"/>
        <v>hardware</v>
      </c>
      <c r="X2019" t="str">
        <f t="shared" si="254"/>
        <v>ExceededGoal</v>
      </c>
      <c r="Y2019" s="12" t="b">
        <f t="shared" si="255"/>
        <v>0</v>
      </c>
    </row>
    <row r="2020" spans="1:25" ht="43.2" hidden="1">
      <c r="A2020">
        <v>2018</v>
      </c>
      <c r="B2020" s="1" t="s">
        <v>2019</v>
      </c>
      <c r="C2020" s="1" t="s">
        <v>6128</v>
      </c>
      <c r="D2020" s="21" t="b" cm="1">
        <f t="array" ref="D2020">IF(OR(ISNUMBER(SEARCH({" COMEDY "," fun "," laugh ","hilarious"}," "&amp;B2020:C2020&amp;" "))),"Comedy",IF(OR(ISNUMBER(SEARCH({" sad "," thriller "," crime"," murder "," dark "," revenge "}," "&amp;B2020:C2020&amp;" "))),"thriller",IF(OR(ISNUMBER(SEARCH({" strange "," evil "," horror "," dark "," strange"}," "&amp;B2020:C2020&amp;" "))),"horror",IF(OR(ISNUMBER(SEARCH({" food "," kitchen "," yummy "," gourmet "," dining","bbq"}," "&amp;B2020:C2020&amp;" "))),"food"))))</f>
        <v>0</v>
      </c>
      <c r="E2020" s="3">
        <v>65000</v>
      </c>
      <c r="F2020" s="4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248"/>
        <v>102</v>
      </c>
      <c r="Q2020">
        <f t="shared" si="249"/>
        <v>147.68</v>
      </c>
      <c r="R2020" t="s">
        <v>8317</v>
      </c>
      <c r="S2020" t="s">
        <v>8347</v>
      </c>
      <c r="T2020" s="13">
        <f t="shared" si="250"/>
        <v>42199.365844907406</v>
      </c>
      <c r="U2020" s="13">
        <f t="shared" si="251"/>
        <v>42229.365844907406</v>
      </c>
      <c r="V2020">
        <f t="shared" si="252"/>
        <v>2015</v>
      </c>
      <c r="W2020" t="str">
        <f t="shared" si="253"/>
        <v>hardware</v>
      </c>
      <c r="X2020" t="str">
        <f t="shared" si="254"/>
        <v>ExceededGoal</v>
      </c>
      <c r="Y2020" s="12" t="b">
        <f t="shared" si="255"/>
        <v>0</v>
      </c>
    </row>
    <row r="2021" spans="1:25" ht="57.6" hidden="1">
      <c r="A2021">
        <v>2019</v>
      </c>
      <c r="B2021" s="1" t="s">
        <v>2020</v>
      </c>
      <c r="C2021" s="1" t="s">
        <v>6129</v>
      </c>
      <c r="D2021" s="21" t="b" cm="1">
        <f t="array" ref="D2021">IF(OR(ISNUMBER(SEARCH({" COMEDY "," fun "," laugh ","hilarious"}," "&amp;B2021:C2021&amp;" "))),"Comedy",IF(OR(ISNUMBER(SEARCH({" sad "," thriller "," crime"," murder "," dark "," revenge "}," "&amp;B2021:C2021&amp;" "))),"thriller",IF(OR(ISNUMBER(SEARCH({" strange "," evil "," horror "," dark "," strange"}," "&amp;B2021:C2021&amp;" "))),"horror",IF(OR(ISNUMBER(SEARCH({" food "," kitchen "," yummy "," gourmet "," dining","bbq"}," "&amp;B2021:C2021&amp;" "))),"food"))))</f>
        <v>0</v>
      </c>
      <c r="E2021" s="3">
        <v>40000</v>
      </c>
      <c r="F2021" s="4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248"/>
        <v>485</v>
      </c>
      <c r="Q2021">
        <f t="shared" si="249"/>
        <v>108.97</v>
      </c>
      <c r="R2021" t="s">
        <v>8317</v>
      </c>
      <c r="S2021" t="s">
        <v>8347</v>
      </c>
      <c r="T2021" s="13">
        <f t="shared" si="250"/>
        <v>42605.70857638889</v>
      </c>
      <c r="U2021" s="13">
        <f t="shared" si="251"/>
        <v>42635.70857638889</v>
      </c>
      <c r="V2021">
        <f t="shared" si="252"/>
        <v>2016</v>
      </c>
      <c r="W2021" t="str">
        <f t="shared" si="253"/>
        <v>hardware</v>
      </c>
      <c r="X2021" t="str">
        <f t="shared" si="254"/>
        <v>ExceededGoal</v>
      </c>
      <c r="Y2021" s="12" t="b">
        <f t="shared" si="255"/>
        <v>0</v>
      </c>
    </row>
    <row r="2022" spans="1:25" ht="43.2" hidden="1">
      <c r="A2022">
        <v>2020</v>
      </c>
      <c r="B2022" s="1" t="s">
        <v>2021</v>
      </c>
      <c r="C2022" s="1" t="s">
        <v>6130</v>
      </c>
      <c r="D2022" s="21" t="b" cm="1">
        <f t="array" ref="D2022">IF(OR(ISNUMBER(SEARCH({" COMEDY "," fun "," laugh ","hilarious"}," "&amp;B2022:C2022&amp;" "))),"Comedy",IF(OR(ISNUMBER(SEARCH({" sad "," thriller "," crime"," murder "," dark "," revenge "}," "&amp;B2022:C2022&amp;" "))),"thriller",IF(OR(ISNUMBER(SEARCH({" strange "," evil "," horror "," dark "," strange"}," "&amp;B2022:C2022&amp;" "))),"horror",IF(OR(ISNUMBER(SEARCH({" food "," kitchen "," yummy "," gourmet "," dining","bbq"}," "&amp;B2022:C2022&amp;" "))),"food"))))</f>
        <v>0</v>
      </c>
      <c r="E2022" s="3">
        <v>1500</v>
      </c>
      <c r="F2022" s="4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248"/>
        <v>192</v>
      </c>
      <c r="Q2022">
        <f t="shared" si="249"/>
        <v>23.65</v>
      </c>
      <c r="R2022" t="s">
        <v>8317</v>
      </c>
      <c r="S2022" t="s">
        <v>8347</v>
      </c>
      <c r="T2022" s="13">
        <f t="shared" si="250"/>
        <v>41737.097499999996</v>
      </c>
      <c r="U2022" s="13">
        <f t="shared" si="251"/>
        <v>41773.961111111108</v>
      </c>
      <c r="V2022">
        <f t="shared" si="252"/>
        <v>2014</v>
      </c>
      <c r="W2022" t="str">
        <f t="shared" si="253"/>
        <v>hardware</v>
      </c>
      <c r="X2022" t="str">
        <f t="shared" si="254"/>
        <v>ExceededGoal</v>
      </c>
      <c r="Y2022" s="12" t="b">
        <f t="shared" si="255"/>
        <v>0</v>
      </c>
    </row>
    <row r="2023" spans="1:25" ht="43.2" hidden="1">
      <c r="A2023">
        <v>2021</v>
      </c>
      <c r="B2023" s="1" t="s">
        <v>2022</v>
      </c>
      <c r="C2023" s="1" t="s">
        <v>6131</v>
      </c>
      <c r="D2023" s="21" t="b" cm="1">
        <f t="array" ref="D2023">IF(OR(ISNUMBER(SEARCH({" COMEDY "," fun "," laugh ","hilarious"}," "&amp;B2023:C2023&amp;" "))),"Comedy",IF(OR(ISNUMBER(SEARCH({" sad "," thriller "," crime"," murder "," dark "," revenge "}," "&amp;B2023:C2023&amp;" "))),"thriller",IF(OR(ISNUMBER(SEARCH({" strange "," evil "," horror "," dark "," strange"}," "&amp;B2023:C2023&amp;" "))),"horror",IF(OR(ISNUMBER(SEARCH({" food "," kitchen "," yummy "," gourmet "," dining","bbq"}," "&amp;B2023:C2023&amp;" "))),"food"))))</f>
        <v>0</v>
      </c>
      <c r="E2023" s="3">
        <v>5000</v>
      </c>
      <c r="F2023" s="4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248"/>
        <v>281</v>
      </c>
      <c r="Q2023">
        <f t="shared" si="249"/>
        <v>147.94999999999999</v>
      </c>
      <c r="R2023" t="s">
        <v>8317</v>
      </c>
      <c r="S2023" t="s">
        <v>8347</v>
      </c>
      <c r="T2023" s="13">
        <f t="shared" si="250"/>
        <v>41861.070567129631</v>
      </c>
      <c r="U2023" s="13">
        <f t="shared" si="251"/>
        <v>41906.070567129631</v>
      </c>
      <c r="V2023">
        <f t="shared" si="252"/>
        <v>2014</v>
      </c>
      <c r="W2023" t="str">
        <f t="shared" si="253"/>
        <v>hardware</v>
      </c>
      <c r="X2023" t="str">
        <f t="shared" si="254"/>
        <v>ExceededGoal</v>
      </c>
      <c r="Y2023" s="12" t="b">
        <f t="shared" si="255"/>
        <v>0</v>
      </c>
    </row>
    <row r="2024" spans="1:25" ht="43.2" hidden="1">
      <c r="A2024">
        <v>2022</v>
      </c>
      <c r="B2024" s="1" t="s">
        <v>2023</v>
      </c>
      <c r="C2024" s="1" t="s">
        <v>6132</v>
      </c>
      <c r="D2024" s="21" t="b" cm="1">
        <f t="array" ref="D2024">IF(OR(ISNUMBER(SEARCH({" COMEDY "," fun "," laugh ","hilarious"}," "&amp;B2024:C2024&amp;" "))),"Comedy",IF(OR(ISNUMBER(SEARCH({" sad "," thriller "," crime"," murder "," dark "," revenge "}," "&amp;B2024:C2024&amp;" "))),"thriller",IF(OR(ISNUMBER(SEARCH({" strange "," evil "," horror "," dark "," strange"}," "&amp;B2024:C2024&amp;" "))),"horror",IF(OR(ISNUMBER(SEARCH({" food "," kitchen "," yummy "," gourmet "," dining","bbq"}," "&amp;B2024:C2024&amp;" "))),"food"))))</f>
        <v>0</v>
      </c>
      <c r="E2024" s="3">
        <v>100000</v>
      </c>
      <c r="F2024" s="4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248"/>
        <v>125</v>
      </c>
      <c r="Q2024">
        <f t="shared" si="249"/>
        <v>385.04</v>
      </c>
      <c r="R2024" t="s">
        <v>8317</v>
      </c>
      <c r="S2024" t="s">
        <v>8347</v>
      </c>
      <c r="T2024" s="13">
        <f t="shared" si="250"/>
        <v>42502.569120370375</v>
      </c>
      <c r="U2024" s="13">
        <f t="shared" si="251"/>
        <v>42532.569120370375</v>
      </c>
      <c r="V2024">
        <f t="shared" si="252"/>
        <v>2016</v>
      </c>
      <c r="W2024" t="str">
        <f t="shared" si="253"/>
        <v>hardware</v>
      </c>
      <c r="X2024" t="str">
        <f t="shared" si="254"/>
        <v>ExceededGoal</v>
      </c>
      <c r="Y2024" s="12" t="b">
        <f t="shared" si="255"/>
        <v>0</v>
      </c>
    </row>
    <row r="2025" spans="1:25" ht="57.6" hidden="1">
      <c r="A2025">
        <v>2023</v>
      </c>
      <c r="B2025" s="1" t="s">
        <v>2024</v>
      </c>
      <c r="C2025" s="1" t="s">
        <v>6133</v>
      </c>
      <c r="D2025" s="21" t="b" cm="1">
        <f t="array" ref="D2025">IF(OR(ISNUMBER(SEARCH({" COMEDY "," fun "," laugh ","hilarious"}," "&amp;B2025:C2025&amp;" "))),"Comedy",IF(OR(ISNUMBER(SEARCH({" sad "," thriller "," crime"," murder "," dark "," revenge "}," "&amp;B2025:C2025&amp;" "))),"thriller",IF(OR(ISNUMBER(SEARCH({" strange "," evil "," horror "," dark "," strange"}," "&amp;B2025:C2025&amp;" "))),"horror",IF(OR(ISNUMBER(SEARCH({" food "," kitchen "," yummy "," gourmet "," dining","bbq"}," "&amp;B2025:C2025&amp;" "))),"food"))))</f>
        <v>0</v>
      </c>
      <c r="E2025" s="3">
        <v>100000</v>
      </c>
      <c r="F2025" s="4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248"/>
        <v>161</v>
      </c>
      <c r="Q2025">
        <f t="shared" si="249"/>
        <v>457.39</v>
      </c>
      <c r="R2025" t="s">
        <v>8317</v>
      </c>
      <c r="S2025" t="s">
        <v>8347</v>
      </c>
      <c r="T2025" s="13">
        <f t="shared" si="250"/>
        <v>42136.420752314814</v>
      </c>
      <c r="U2025" s="13">
        <f t="shared" si="251"/>
        <v>42166.420752314814</v>
      </c>
      <c r="V2025">
        <f t="shared" si="252"/>
        <v>2015</v>
      </c>
      <c r="W2025" t="str">
        <f t="shared" si="253"/>
        <v>hardware</v>
      </c>
      <c r="X2025" t="str">
        <f t="shared" si="254"/>
        <v>ExceededGoal</v>
      </c>
      <c r="Y2025" s="12" t="b">
        <f t="shared" si="255"/>
        <v>0</v>
      </c>
    </row>
    <row r="2026" spans="1:25" ht="43.2" hidden="1">
      <c r="A2026">
        <v>2024</v>
      </c>
      <c r="B2026" s="1" t="s">
        <v>2025</v>
      </c>
      <c r="C2026" s="1" t="s">
        <v>6134</v>
      </c>
      <c r="D2026" s="21" t="b" cm="1">
        <f t="array" ref="D2026">IF(OR(ISNUMBER(SEARCH({" COMEDY "," fun "," laugh ","hilarious"}," "&amp;B2026:C2026&amp;" "))),"Comedy",IF(OR(ISNUMBER(SEARCH({" sad "," thriller "," crime"," murder "," dark "," revenge "}," "&amp;B2026:C2026&amp;" "))),"thriller",IF(OR(ISNUMBER(SEARCH({" strange "," evil "," horror "," dark "," strange"}," "&amp;B2026:C2026&amp;" "))),"horror",IF(OR(ISNUMBER(SEARCH({" food "," kitchen "," yummy "," gourmet "," dining","bbq"}," "&amp;B2026:C2026&amp;" "))),"food"))))</f>
        <v>0</v>
      </c>
      <c r="E2026" s="3">
        <v>4000</v>
      </c>
      <c r="F2026" s="4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248"/>
        <v>585</v>
      </c>
      <c r="Q2026">
        <f t="shared" si="249"/>
        <v>222.99</v>
      </c>
      <c r="R2026" t="s">
        <v>8317</v>
      </c>
      <c r="S2026" t="s">
        <v>8347</v>
      </c>
      <c r="T2026" s="13">
        <f t="shared" si="250"/>
        <v>41099.966944444444</v>
      </c>
      <c r="U2026" s="13">
        <f t="shared" si="251"/>
        <v>41134.125</v>
      </c>
      <c r="V2026">
        <f t="shared" si="252"/>
        <v>2012</v>
      </c>
      <c r="W2026" t="str">
        <f t="shared" si="253"/>
        <v>hardware</v>
      </c>
      <c r="X2026" t="str">
        <f t="shared" si="254"/>
        <v>ExceededGoal</v>
      </c>
      <c r="Y2026" s="12" t="b">
        <f t="shared" si="255"/>
        <v>0</v>
      </c>
    </row>
    <row r="2027" spans="1:25" ht="43.2" hidden="1">
      <c r="A2027">
        <v>2025</v>
      </c>
      <c r="B2027" s="1" t="s">
        <v>2026</v>
      </c>
      <c r="C2027" s="1" t="s">
        <v>6135</v>
      </c>
      <c r="D2027" s="21" t="b" cm="1">
        <f t="array" ref="D2027">IF(OR(ISNUMBER(SEARCH({" COMEDY "," fun "," laugh ","hilarious"}," "&amp;B2027:C2027&amp;" "))),"Comedy",IF(OR(ISNUMBER(SEARCH({" sad "," thriller "," crime"," murder "," dark "," revenge "}," "&amp;B2027:C2027&amp;" "))),"thriller",IF(OR(ISNUMBER(SEARCH({" strange "," evil "," horror "," dark "," strange"}," "&amp;B2027:C2027&amp;" "))),"horror",IF(OR(ISNUMBER(SEARCH({" food "," kitchen "," yummy "," gourmet "," dining","bbq"}," "&amp;B2027:C2027&amp;" "))),"food"))))</f>
        <v>0</v>
      </c>
      <c r="E2027" s="3">
        <v>80000</v>
      </c>
      <c r="F2027" s="4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248"/>
        <v>201</v>
      </c>
      <c r="Q2027">
        <f t="shared" si="249"/>
        <v>220.74</v>
      </c>
      <c r="R2027" t="s">
        <v>8317</v>
      </c>
      <c r="S2027" t="s">
        <v>8347</v>
      </c>
      <c r="T2027" s="13">
        <f t="shared" si="250"/>
        <v>42136.184560185182</v>
      </c>
      <c r="U2027" s="13">
        <f t="shared" si="251"/>
        <v>42166.184560185182</v>
      </c>
      <c r="V2027">
        <f t="shared" si="252"/>
        <v>2015</v>
      </c>
      <c r="W2027" t="str">
        <f t="shared" si="253"/>
        <v>hardware</v>
      </c>
      <c r="X2027" t="str">
        <f t="shared" si="254"/>
        <v>ExceededGoal</v>
      </c>
      <c r="Y2027" s="12" t="b">
        <f t="shared" si="255"/>
        <v>0</v>
      </c>
    </row>
    <row r="2028" spans="1:25" ht="28.8" hidden="1">
      <c r="A2028">
        <v>2026</v>
      </c>
      <c r="B2028" s="1" t="s">
        <v>2027</v>
      </c>
      <c r="C2028" s="1" t="s">
        <v>6136</v>
      </c>
      <c r="D2028" s="21" t="b" cm="1">
        <f t="array" ref="D2028">IF(OR(ISNUMBER(SEARCH({" COMEDY "," fun "," laugh ","hilarious"}," "&amp;B2028:C2028&amp;" "))),"Comedy",IF(OR(ISNUMBER(SEARCH({" sad "," thriller "," crime"," murder "," dark "," revenge "}," "&amp;B2028:C2028&amp;" "))),"thriller",IF(OR(ISNUMBER(SEARCH({" strange "," evil "," horror "," dark "," strange"}," "&amp;B2028:C2028&amp;" "))),"horror",IF(OR(ISNUMBER(SEARCH({" food "," kitchen "," yummy "," gourmet "," dining","bbq"}," "&amp;B2028:C2028&amp;" "))),"food"))))</f>
        <v>0</v>
      </c>
      <c r="E2028" s="3">
        <v>25000</v>
      </c>
      <c r="F2028" s="4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248"/>
        <v>133</v>
      </c>
      <c r="Q2028">
        <f t="shared" si="249"/>
        <v>73.5</v>
      </c>
      <c r="R2028" t="s">
        <v>8317</v>
      </c>
      <c r="S2028" t="s">
        <v>8347</v>
      </c>
      <c r="T2028" s="13">
        <f t="shared" si="250"/>
        <v>41704.735937500001</v>
      </c>
      <c r="U2028" s="13">
        <f t="shared" si="251"/>
        <v>41750.165972222225</v>
      </c>
      <c r="V2028">
        <f t="shared" si="252"/>
        <v>2014</v>
      </c>
      <c r="W2028" t="str">
        <f t="shared" si="253"/>
        <v>hardware</v>
      </c>
      <c r="X2028" t="str">
        <f t="shared" si="254"/>
        <v>ExceededGoal</v>
      </c>
      <c r="Y2028" s="12" t="b">
        <f t="shared" si="255"/>
        <v>0</v>
      </c>
    </row>
    <row r="2029" spans="1:25" ht="43.2" hidden="1">
      <c r="A2029">
        <v>2027</v>
      </c>
      <c r="B2029" s="1" t="s">
        <v>2028</v>
      </c>
      <c r="C2029" s="1" t="s">
        <v>6137</v>
      </c>
      <c r="D2029" s="21" t="b" cm="1">
        <f t="array" ref="D2029">IF(OR(ISNUMBER(SEARCH({" COMEDY "," fun "," laugh ","hilarious"}," "&amp;B2029:C2029&amp;" "))),"Comedy",IF(OR(ISNUMBER(SEARCH({" sad "," thriller "," crime"," murder "," dark "," revenge "}," "&amp;B2029:C2029&amp;" "))),"thriller",IF(OR(ISNUMBER(SEARCH({" strange "," evil "," horror "," dark "," strange"}," "&amp;B2029:C2029&amp;" "))),"horror",IF(OR(ISNUMBER(SEARCH({" food "," kitchen "," yummy "," gourmet "," dining","bbq"}," "&amp;B2029:C2029&amp;" "))),"food"))))</f>
        <v>0</v>
      </c>
      <c r="E2029" s="3">
        <v>100000</v>
      </c>
      <c r="F2029" s="4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248"/>
        <v>120</v>
      </c>
      <c r="Q2029">
        <f t="shared" si="249"/>
        <v>223.1</v>
      </c>
      <c r="R2029" t="s">
        <v>8317</v>
      </c>
      <c r="S2029" t="s">
        <v>8347</v>
      </c>
      <c r="T2029" s="13">
        <f t="shared" si="250"/>
        <v>42048.813877314817</v>
      </c>
      <c r="U2029" s="13">
        <f t="shared" si="251"/>
        <v>42093.772210648152</v>
      </c>
      <c r="V2029">
        <f t="shared" si="252"/>
        <v>2015</v>
      </c>
      <c r="W2029" t="str">
        <f t="shared" si="253"/>
        <v>hardware</v>
      </c>
      <c r="X2029" t="str">
        <f t="shared" si="254"/>
        <v>ExceededGoal</v>
      </c>
      <c r="Y2029" s="12" t="b">
        <f t="shared" si="255"/>
        <v>0</v>
      </c>
    </row>
    <row r="2030" spans="1:25" ht="28.8" hidden="1">
      <c r="A2030">
        <v>2028</v>
      </c>
      <c r="B2030" s="1" t="s">
        <v>2029</v>
      </c>
      <c r="C2030" s="1" t="s">
        <v>6138</v>
      </c>
      <c r="D2030" s="21" t="b" cm="1">
        <f t="array" ref="D2030">IF(OR(ISNUMBER(SEARCH({" COMEDY "," fun "," laugh ","hilarious"}," "&amp;B2030:C2030&amp;" "))),"Comedy",IF(OR(ISNUMBER(SEARCH({" sad "," thriller "," crime"," murder "," dark "," revenge "}," "&amp;B2030:C2030&amp;" "))),"thriller",IF(OR(ISNUMBER(SEARCH({" strange "," evil "," horror "," dark "," strange"}," "&amp;B2030:C2030&amp;" "))),"horror",IF(OR(ISNUMBER(SEARCH({" food "," kitchen "," yummy "," gourmet "," dining","bbq"}," "&amp;B2030:C2030&amp;" "))),"food"))))</f>
        <v>0</v>
      </c>
      <c r="E2030" s="3">
        <v>3000</v>
      </c>
      <c r="F2030" s="4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248"/>
        <v>126</v>
      </c>
      <c r="Q2030">
        <f t="shared" si="249"/>
        <v>47.91</v>
      </c>
      <c r="R2030" t="s">
        <v>8317</v>
      </c>
      <c r="S2030" t="s">
        <v>8347</v>
      </c>
      <c r="T2030" s="13">
        <f t="shared" si="250"/>
        <v>40215.919050925928</v>
      </c>
      <c r="U2030" s="13">
        <f t="shared" si="251"/>
        <v>40252.913194444445</v>
      </c>
      <c r="V2030">
        <f t="shared" si="252"/>
        <v>2010</v>
      </c>
      <c r="W2030" t="str">
        <f t="shared" si="253"/>
        <v>hardware</v>
      </c>
      <c r="X2030" t="str">
        <f t="shared" si="254"/>
        <v>ExceededGoal</v>
      </c>
      <c r="Y2030" s="12" t="b">
        <f t="shared" si="255"/>
        <v>0</v>
      </c>
    </row>
    <row r="2031" spans="1:25" ht="43.2" hidden="1">
      <c r="A2031">
        <v>2029</v>
      </c>
      <c r="B2031" s="1" t="s">
        <v>2030</v>
      </c>
      <c r="C2031" s="1" t="s">
        <v>6139</v>
      </c>
      <c r="D2031" s="21" t="str" cm="1">
        <f t="array" ref="D2031">IF(OR(ISNUMBER(SEARCH({" COMEDY "," fun "," laugh ","hilarious"}," "&amp;B2031:C2031&amp;" "))),"Comedy",IF(OR(ISNUMBER(SEARCH({" sad "," thriller "," crime"," murder "," dark "," revenge "}," "&amp;B2031:C2031&amp;" "))),"thriller",IF(OR(ISNUMBER(SEARCH({" strange "," evil "," horror "," dark "," strange"}," "&amp;B2031:C2031&amp;" "))),"horror",IF(OR(ISNUMBER(SEARCH({" food "," kitchen "," yummy "," gourmet "," dining","bbq"}," "&amp;B2031:C2031&amp;" "))),"food"))))</f>
        <v>Comedy</v>
      </c>
      <c r="E2031" s="3">
        <v>2500</v>
      </c>
      <c r="F2031" s="4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248"/>
        <v>361</v>
      </c>
      <c r="Q2031">
        <f t="shared" si="249"/>
        <v>96.06</v>
      </c>
      <c r="R2031" t="s">
        <v>8317</v>
      </c>
      <c r="S2031" t="s">
        <v>8347</v>
      </c>
      <c r="T2031" s="13">
        <f t="shared" si="250"/>
        <v>41848.021770833337</v>
      </c>
      <c r="U2031" s="13">
        <f t="shared" si="251"/>
        <v>41878.021770833337</v>
      </c>
      <c r="V2031">
        <f t="shared" si="252"/>
        <v>2014</v>
      </c>
      <c r="W2031" t="str">
        <f t="shared" si="253"/>
        <v>hardware</v>
      </c>
      <c r="X2031" t="str">
        <f t="shared" si="254"/>
        <v>ExceededGoal</v>
      </c>
      <c r="Y2031" s="12" t="b">
        <f t="shared" si="255"/>
        <v>0</v>
      </c>
    </row>
    <row r="2032" spans="1:25" ht="43.2" hidden="1">
      <c r="A2032">
        <v>2030</v>
      </c>
      <c r="B2032" s="1" t="s">
        <v>2031</v>
      </c>
      <c r="C2032" s="1" t="s">
        <v>6140</v>
      </c>
      <c r="D2032" s="21" t="str" cm="1">
        <f t="array" ref="D2032">IF(OR(ISNUMBER(SEARCH({" COMEDY "," fun "," laugh ","hilarious"}," "&amp;B2032:C2032&amp;" "))),"Comedy",IF(OR(ISNUMBER(SEARCH({" sad "," thriller "," crime"," murder "," dark "," revenge "}," "&amp;B2032:C2032&amp;" "))),"thriller",IF(OR(ISNUMBER(SEARCH({" strange "," evil "," horror "," dark "," strange"}," "&amp;B2032:C2032&amp;" "))),"horror",IF(OR(ISNUMBER(SEARCH({" food "," kitchen "," yummy "," gourmet "," dining","bbq"}," "&amp;B2032:C2032&amp;" "))),"food"))))</f>
        <v>Comedy</v>
      </c>
      <c r="E2032" s="3">
        <v>32768</v>
      </c>
      <c r="F2032" s="4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248"/>
        <v>226</v>
      </c>
      <c r="Q2032">
        <f t="shared" si="249"/>
        <v>118.61</v>
      </c>
      <c r="R2032" t="s">
        <v>8317</v>
      </c>
      <c r="S2032" t="s">
        <v>8347</v>
      </c>
      <c r="T2032" s="13">
        <f t="shared" si="250"/>
        <v>41212.996481481481</v>
      </c>
      <c r="U2032" s="13">
        <f t="shared" si="251"/>
        <v>41242.996481481481</v>
      </c>
      <c r="V2032">
        <f t="shared" si="252"/>
        <v>2012</v>
      </c>
      <c r="W2032" t="str">
        <f t="shared" si="253"/>
        <v>hardware</v>
      </c>
      <c r="X2032" t="str">
        <f t="shared" si="254"/>
        <v>ExceededGoal</v>
      </c>
      <c r="Y2032" s="12" t="b">
        <f t="shared" si="255"/>
        <v>0</v>
      </c>
    </row>
    <row r="2033" spans="1:25" ht="43.2" hidden="1">
      <c r="A2033">
        <v>2031</v>
      </c>
      <c r="B2033" s="1" t="s">
        <v>2032</v>
      </c>
      <c r="C2033" s="1" t="s">
        <v>6141</v>
      </c>
      <c r="D2033" s="21" t="b" cm="1">
        <f t="array" ref="D2033">IF(OR(ISNUMBER(SEARCH({" COMEDY "," fun "," laugh ","hilarious"}," "&amp;B2033:C2033&amp;" "))),"Comedy",IF(OR(ISNUMBER(SEARCH({" sad "," thriller "," crime"," murder "," dark "," revenge "}," "&amp;B2033:C2033&amp;" "))),"thriller",IF(OR(ISNUMBER(SEARCH({" strange "," evil "," horror "," dark "," strange"}," "&amp;B2033:C2033&amp;" "))),"horror",IF(OR(ISNUMBER(SEARCH({" food "," kitchen "," yummy "," gourmet "," dining","bbq"}," "&amp;B2033:C2033&amp;" "))),"food"))))</f>
        <v>0</v>
      </c>
      <c r="E2033" s="3">
        <v>50000</v>
      </c>
      <c r="F2033" s="4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248"/>
        <v>120</v>
      </c>
      <c r="Q2033">
        <f t="shared" si="249"/>
        <v>118.45</v>
      </c>
      <c r="R2033" t="s">
        <v>8317</v>
      </c>
      <c r="S2033" t="s">
        <v>8347</v>
      </c>
      <c r="T2033" s="13">
        <f t="shared" si="250"/>
        <v>41975.329317129625</v>
      </c>
      <c r="U2033" s="13">
        <f t="shared" si="251"/>
        <v>42013.041666666672</v>
      </c>
      <c r="V2033">
        <f t="shared" si="252"/>
        <v>2014</v>
      </c>
      <c r="W2033" t="str">
        <f t="shared" si="253"/>
        <v>hardware</v>
      </c>
      <c r="X2033" t="str">
        <f t="shared" si="254"/>
        <v>ExceededGoal</v>
      </c>
      <c r="Y2033" s="12" t="b">
        <f t="shared" si="255"/>
        <v>0</v>
      </c>
    </row>
    <row r="2034" spans="1:25" ht="43.2" hidden="1">
      <c r="A2034">
        <v>2032</v>
      </c>
      <c r="B2034" s="1" t="s">
        <v>2033</v>
      </c>
      <c r="C2034" s="1" t="s">
        <v>6142</v>
      </c>
      <c r="D2034" s="21" t="b" cm="1">
        <f t="array" ref="D2034">IF(OR(ISNUMBER(SEARCH({" COMEDY "," fun "," laugh ","hilarious"}," "&amp;B2034:C2034&amp;" "))),"Comedy",IF(OR(ISNUMBER(SEARCH({" sad "," thriller "," crime"," murder "," dark "," revenge "}," "&amp;B2034:C2034&amp;" "))),"thriller",IF(OR(ISNUMBER(SEARCH({" strange "," evil "," horror "," dark "," strange"}," "&amp;B2034:C2034&amp;" "))),"horror",IF(OR(ISNUMBER(SEARCH({" food "," kitchen "," yummy "," gourmet "," dining","bbq"}," "&amp;B2034:C2034&amp;" "))),"food"))))</f>
        <v>0</v>
      </c>
      <c r="E2034" s="3">
        <v>25000</v>
      </c>
      <c r="F2034" s="4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248"/>
        <v>304</v>
      </c>
      <c r="Q2034">
        <f t="shared" si="249"/>
        <v>143.21</v>
      </c>
      <c r="R2034" t="s">
        <v>8317</v>
      </c>
      <c r="S2034" t="s">
        <v>8347</v>
      </c>
      <c r="T2034" s="13">
        <f t="shared" si="250"/>
        <v>42689.565671296295</v>
      </c>
      <c r="U2034" s="13">
        <f t="shared" si="251"/>
        <v>42719.208333333328</v>
      </c>
      <c r="V2034">
        <f t="shared" si="252"/>
        <v>2016</v>
      </c>
      <c r="W2034" t="str">
        <f t="shared" si="253"/>
        <v>hardware</v>
      </c>
      <c r="X2034" t="str">
        <f t="shared" si="254"/>
        <v>ExceededGoal</v>
      </c>
      <c r="Y2034" s="12" t="b">
        <f t="shared" si="255"/>
        <v>0</v>
      </c>
    </row>
    <row r="2035" spans="1:25" ht="43.2" hidden="1">
      <c r="A2035">
        <v>2033</v>
      </c>
      <c r="B2035" s="1" t="s">
        <v>2034</v>
      </c>
      <c r="C2035" s="1" t="s">
        <v>6143</v>
      </c>
      <c r="D2035" s="21" t="b" cm="1">
        <f t="array" ref="D2035">IF(OR(ISNUMBER(SEARCH({" COMEDY "," fun "," laugh ","hilarious"}," "&amp;B2035:C2035&amp;" "))),"Comedy",IF(OR(ISNUMBER(SEARCH({" sad "," thriller "," crime"," murder "," dark "," revenge "}," "&amp;B2035:C2035&amp;" "))),"thriller",IF(OR(ISNUMBER(SEARCH({" strange "," evil "," horror "," dark "," strange"}," "&amp;B2035:C2035&amp;" "))),"horror",IF(OR(ISNUMBER(SEARCH({" food "," kitchen "," yummy "," gourmet "," dining","bbq"}," "&amp;B2035:C2035&amp;" "))),"food"))))</f>
        <v>0</v>
      </c>
      <c r="E2035" s="3">
        <v>25000</v>
      </c>
      <c r="F2035" s="4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248"/>
        <v>179</v>
      </c>
      <c r="Q2035">
        <f t="shared" si="249"/>
        <v>282.72000000000003</v>
      </c>
      <c r="R2035" t="s">
        <v>8317</v>
      </c>
      <c r="S2035" t="s">
        <v>8347</v>
      </c>
      <c r="T2035" s="13">
        <f t="shared" si="250"/>
        <v>41725.082384259258</v>
      </c>
      <c r="U2035" s="13">
        <f t="shared" si="251"/>
        <v>41755.082384259258</v>
      </c>
      <c r="V2035">
        <f t="shared" si="252"/>
        <v>2014</v>
      </c>
      <c r="W2035" t="str">
        <f t="shared" si="253"/>
        <v>hardware</v>
      </c>
      <c r="X2035" t="str">
        <f t="shared" si="254"/>
        <v>ExceededGoal</v>
      </c>
      <c r="Y2035" s="12" t="b">
        <f t="shared" si="255"/>
        <v>0</v>
      </c>
    </row>
    <row r="2036" spans="1:25" ht="57.6" hidden="1">
      <c r="A2036">
        <v>2034</v>
      </c>
      <c r="B2036" s="1" t="s">
        <v>2035</v>
      </c>
      <c r="C2036" s="1" t="s">
        <v>6144</v>
      </c>
      <c r="D2036" s="21" t="b" cm="1">
        <f t="array" ref="D2036">IF(OR(ISNUMBER(SEARCH({" COMEDY "," fun "," laugh ","hilarious"}," "&amp;B2036:C2036&amp;" "))),"Comedy",IF(OR(ISNUMBER(SEARCH({" sad "," thriller "," crime"," murder "," dark "," revenge "}," "&amp;B2036:C2036&amp;" "))),"thriller",IF(OR(ISNUMBER(SEARCH({" strange "," evil "," horror "," dark "," strange"}," "&amp;B2036:C2036&amp;" "))),"horror",IF(OR(ISNUMBER(SEARCH({" food "," kitchen "," yummy "," gourmet "," dining","bbq"}," "&amp;B2036:C2036&amp;" "))),"food"))))</f>
        <v>0</v>
      </c>
      <c r="E2036" s="3">
        <v>78000</v>
      </c>
      <c r="F2036" s="4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248"/>
        <v>387</v>
      </c>
      <c r="Q2036">
        <f t="shared" si="249"/>
        <v>593.94000000000005</v>
      </c>
      <c r="R2036" t="s">
        <v>8317</v>
      </c>
      <c r="S2036" t="s">
        <v>8347</v>
      </c>
      <c r="T2036" s="13">
        <f t="shared" si="250"/>
        <v>42076.130011574074</v>
      </c>
      <c r="U2036" s="13">
        <f t="shared" si="251"/>
        <v>42131.290277777778</v>
      </c>
      <c r="V2036">
        <f t="shared" si="252"/>
        <v>2015</v>
      </c>
      <c r="W2036" t="str">
        <f t="shared" si="253"/>
        <v>hardware</v>
      </c>
      <c r="X2036" t="str">
        <f t="shared" si="254"/>
        <v>ExceededGoal</v>
      </c>
      <c r="Y2036" s="12" t="b">
        <f t="shared" si="255"/>
        <v>0</v>
      </c>
    </row>
    <row r="2037" spans="1:25" ht="43.2" hidden="1">
      <c r="A2037">
        <v>2035</v>
      </c>
      <c r="B2037" s="1" t="s">
        <v>2036</v>
      </c>
      <c r="C2037" s="1" t="s">
        <v>6145</v>
      </c>
      <c r="D2037" s="21" t="b" cm="1">
        <f t="array" ref="D2037">IF(OR(ISNUMBER(SEARCH({" COMEDY "," fun "," laugh ","hilarious"}," "&amp;B2037:C2037&amp;" "))),"Comedy",IF(OR(ISNUMBER(SEARCH({" sad "," thriller "," crime"," murder "," dark "," revenge "}," "&amp;B2037:C2037&amp;" "))),"thriller",IF(OR(ISNUMBER(SEARCH({" strange "," evil "," horror "," dark "," strange"}," "&amp;B2037:C2037&amp;" "))),"horror",IF(OR(ISNUMBER(SEARCH({" food "," kitchen "," yummy "," gourmet "," dining","bbq"}," "&amp;B2037:C2037&amp;" "))),"food"))))</f>
        <v>0</v>
      </c>
      <c r="E2037" s="3">
        <v>80000</v>
      </c>
      <c r="F2037" s="4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248"/>
        <v>211</v>
      </c>
      <c r="Q2037">
        <f t="shared" si="249"/>
        <v>262.16000000000003</v>
      </c>
      <c r="R2037" t="s">
        <v>8317</v>
      </c>
      <c r="S2037" t="s">
        <v>8347</v>
      </c>
      <c r="T2037" s="13">
        <f t="shared" si="250"/>
        <v>42311.625081018516</v>
      </c>
      <c r="U2037" s="13">
        <f t="shared" si="251"/>
        <v>42357.041666666672</v>
      </c>
      <c r="V2037">
        <f t="shared" si="252"/>
        <v>2015</v>
      </c>
      <c r="W2037" t="str">
        <f t="shared" si="253"/>
        <v>hardware</v>
      </c>
      <c r="X2037" t="str">
        <f t="shared" si="254"/>
        <v>ExceededGoal</v>
      </c>
      <c r="Y2037" s="12" t="b">
        <f t="shared" si="255"/>
        <v>0</v>
      </c>
    </row>
    <row r="2038" spans="1:25" ht="43.2" hidden="1">
      <c r="A2038">
        <v>2036</v>
      </c>
      <c r="B2038" s="1" t="s">
        <v>2037</v>
      </c>
      <c r="C2038" s="1" t="s">
        <v>6146</v>
      </c>
      <c r="D2038" s="21" t="b" cm="1">
        <f t="array" ref="D2038">IF(OR(ISNUMBER(SEARCH({" COMEDY "," fun "," laugh ","hilarious"}," "&amp;B2038:C2038&amp;" "))),"Comedy",IF(OR(ISNUMBER(SEARCH({" sad "," thriller "," crime"," murder "," dark "," revenge "}," "&amp;B2038:C2038&amp;" "))),"thriller",IF(OR(ISNUMBER(SEARCH({" strange "," evil "," horror "," dark "," strange"}," "&amp;B2038:C2038&amp;" "))),"horror",IF(OR(ISNUMBER(SEARCH({" food "," kitchen "," yummy "," gourmet "," dining","bbq"}," "&amp;B2038:C2038&amp;" "))),"food"))))</f>
        <v>0</v>
      </c>
      <c r="E2038" s="3">
        <v>30000</v>
      </c>
      <c r="F2038" s="4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248"/>
        <v>132</v>
      </c>
      <c r="Q2038">
        <f t="shared" si="249"/>
        <v>46.58</v>
      </c>
      <c r="R2038" t="s">
        <v>8317</v>
      </c>
      <c r="S2038" t="s">
        <v>8347</v>
      </c>
      <c r="T2038" s="13">
        <f t="shared" si="250"/>
        <v>41738.864803240744</v>
      </c>
      <c r="U2038" s="13">
        <f t="shared" si="251"/>
        <v>41768.864803240744</v>
      </c>
      <c r="V2038">
        <f t="shared" si="252"/>
        <v>2014</v>
      </c>
      <c r="W2038" t="str">
        <f t="shared" si="253"/>
        <v>hardware</v>
      </c>
      <c r="X2038" t="str">
        <f t="shared" si="254"/>
        <v>ExceededGoal</v>
      </c>
      <c r="Y2038" s="12" t="b">
        <f t="shared" si="255"/>
        <v>0</v>
      </c>
    </row>
    <row r="2039" spans="1:25" ht="43.2" hidden="1">
      <c r="A2039">
        <v>2037</v>
      </c>
      <c r="B2039" s="1" t="s">
        <v>2038</v>
      </c>
      <c r="C2039" s="1" t="s">
        <v>6147</v>
      </c>
      <c r="D2039" s="21" t="b" cm="1">
        <f t="array" ref="D2039">IF(OR(ISNUMBER(SEARCH({" COMEDY "," fun "," laugh ","hilarious"}," "&amp;B2039:C2039&amp;" "))),"Comedy",IF(OR(ISNUMBER(SEARCH({" sad "," thriller "," crime"," murder "," dark "," revenge "}," "&amp;B2039:C2039&amp;" "))),"thriller",IF(OR(ISNUMBER(SEARCH({" strange "," evil "," horror "," dark "," strange"}," "&amp;B2039:C2039&amp;" "))),"horror",IF(OR(ISNUMBER(SEARCH({" food "," kitchen "," yummy "," gourmet "," dining","bbq"}," "&amp;B2039:C2039&amp;" "))),"food"))))</f>
        <v>0</v>
      </c>
      <c r="E2039" s="3">
        <v>10000</v>
      </c>
      <c r="F2039" s="4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248"/>
        <v>300</v>
      </c>
      <c r="Q2039">
        <f t="shared" si="249"/>
        <v>70.040000000000006</v>
      </c>
      <c r="R2039" t="s">
        <v>8317</v>
      </c>
      <c r="S2039" t="s">
        <v>8347</v>
      </c>
      <c r="T2039" s="13">
        <f t="shared" si="250"/>
        <v>41578.210104166668</v>
      </c>
      <c r="U2039" s="13">
        <f t="shared" si="251"/>
        <v>41638.251770833333</v>
      </c>
      <c r="V2039">
        <f t="shared" si="252"/>
        <v>2013</v>
      </c>
      <c r="W2039" t="str">
        <f t="shared" si="253"/>
        <v>hardware</v>
      </c>
      <c r="X2039" t="str">
        <f t="shared" si="254"/>
        <v>ExceededGoal</v>
      </c>
      <c r="Y2039" s="12" t="b">
        <f t="shared" si="255"/>
        <v>0</v>
      </c>
    </row>
    <row r="2040" spans="1:25" ht="43.2" hidden="1">
      <c r="A2040">
        <v>2038</v>
      </c>
      <c r="B2040" s="1" t="s">
        <v>2039</v>
      </c>
      <c r="C2040" s="1" t="s">
        <v>6148</v>
      </c>
      <c r="D2040" s="21" t="b" cm="1">
        <f t="array" ref="D2040">IF(OR(ISNUMBER(SEARCH({" COMEDY "," fun "," laugh ","hilarious"}," "&amp;B2040:C2040&amp;" "))),"Comedy",IF(OR(ISNUMBER(SEARCH({" sad "," thriller "," crime"," murder "," dark "," revenge "}," "&amp;B2040:C2040&amp;" "))),"thriller",IF(OR(ISNUMBER(SEARCH({" strange "," evil "," horror "," dark "," strange"}," "&amp;B2040:C2040&amp;" "))),"horror",IF(OR(ISNUMBER(SEARCH({" food "," kitchen "," yummy "," gourmet "," dining","bbq"}," "&amp;B2040:C2040&amp;" "))),"food"))))</f>
        <v>0</v>
      </c>
      <c r="E2040" s="3">
        <v>8000</v>
      </c>
      <c r="F2040" s="4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248"/>
        <v>421</v>
      </c>
      <c r="Q2040">
        <f t="shared" si="249"/>
        <v>164.91</v>
      </c>
      <c r="R2040" t="s">
        <v>8317</v>
      </c>
      <c r="S2040" t="s">
        <v>8347</v>
      </c>
      <c r="T2040" s="13">
        <f t="shared" si="250"/>
        <v>41424.27107638889</v>
      </c>
      <c r="U2040" s="13">
        <f t="shared" si="251"/>
        <v>41456.75</v>
      </c>
      <c r="V2040">
        <f t="shared" si="252"/>
        <v>2013</v>
      </c>
      <c r="W2040" t="str">
        <f t="shared" si="253"/>
        <v>hardware</v>
      </c>
      <c r="X2040" t="str">
        <f t="shared" si="254"/>
        <v>ExceededGoal</v>
      </c>
      <c r="Y2040" s="12" t="b">
        <f t="shared" si="255"/>
        <v>0</v>
      </c>
    </row>
    <row r="2041" spans="1:25" ht="28.8" hidden="1">
      <c r="A2041">
        <v>2039</v>
      </c>
      <c r="B2041" s="1" t="s">
        <v>2040</v>
      </c>
      <c r="C2041" s="1" t="s">
        <v>6149</v>
      </c>
      <c r="D2041" s="21" t="b" cm="1">
        <f t="array" ref="D2041">IF(OR(ISNUMBER(SEARCH({" COMEDY "," fun "," laugh ","hilarious"}," "&amp;B2041:C2041&amp;" "))),"Comedy",IF(OR(ISNUMBER(SEARCH({" sad "," thriller "," crime"," murder "," dark "," revenge "}," "&amp;B2041:C2041&amp;" "))),"thriller",IF(OR(ISNUMBER(SEARCH({" strange "," evil "," horror "," dark "," strange"}," "&amp;B2041:C2041&amp;" "))),"horror",IF(OR(ISNUMBER(SEARCH({" food "," kitchen "," yummy "," gourmet "," dining","bbq"}," "&amp;B2041:C2041&amp;" "))),"food"))))</f>
        <v>0</v>
      </c>
      <c r="E2041" s="3">
        <v>125000</v>
      </c>
      <c r="F2041" s="4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248"/>
        <v>136</v>
      </c>
      <c r="Q2041">
        <f t="shared" si="249"/>
        <v>449.26</v>
      </c>
      <c r="R2041" t="s">
        <v>8317</v>
      </c>
      <c r="S2041" t="s">
        <v>8347</v>
      </c>
      <c r="T2041" s="13">
        <f t="shared" si="250"/>
        <v>42675.438946759255</v>
      </c>
      <c r="U2041" s="13">
        <f t="shared" si="251"/>
        <v>42705.207638888889</v>
      </c>
      <c r="V2041">
        <f t="shared" si="252"/>
        <v>2016</v>
      </c>
      <c r="W2041" t="str">
        <f t="shared" si="253"/>
        <v>hardware</v>
      </c>
      <c r="X2041" t="str">
        <f t="shared" si="254"/>
        <v>ExceededGoal</v>
      </c>
      <c r="Y2041" s="12" t="b">
        <f t="shared" si="255"/>
        <v>0</v>
      </c>
    </row>
    <row r="2042" spans="1:25" ht="28.8" hidden="1">
      <c r="A2042">
        <v>2040</v>
      </c>
      <c r="B2042" s="1" t="s">
        <v>2041</v>
      </c>
      <c r="C2042" s="1" t="s">
        <v>6150</v>
      </c>
      <c r="D2042" s="21" t="b" cm="1">
        <f t="array" ref="D2042">IF(OR(ISNUMBER(SEARCH({" COMEDY "," fun "," laugh ","hilarious"}," "&amp;B2042:C2042&amp;" "))),"Comedy",IF(OR(ISNUMBER(SEARCH({" sad "," thriller "," crime"," murder "," dark "," revenge "}," "&amp;B2042:C2042&amp;" "))),"thriller",IF(OR(ISNUMBER(SEARCH({" strange "," evil "," horror "," dark "," strange"}," "&amp;B2042:C2042&amp;" "))),"horror",IF(OR(ISNUMBER(SEARCH({" food "," kitchen "," yummy "," gourmet "," dining","bbq"}," "&amp;B2042:C2042&amp;" "))),"food"))))</f>
        <v>0</v>
      </c>
      <c r="E2042" s="3">
        <v>3000</v>
      </c>
      <c r="F2042" s="4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248"/>
        <v>248</v>
      </c>
      <c r="Q2042">
        <f t="shared" si="249"/>
        <v>27.47</v>
      </c>
      <c r="R2042" t="s">
        <v>8317</v>
      </c>
      <c r="S2042" t="s">
        <v>8347</v>
      </c>
      <c r="T2042" s="13">
        <f t="shared" si="250"/>
        <v>41578.927118055559</v>
      </c>
      <c r="U2042" s="13">
        <f t="shared" si="251"/>
        <v>41593.968784722223</v>
      </c>
      <c r="V2042">
        <f t="shared" si="252"/>
        <v>2013</v>
      </c>
      <c r="W2042" t="str">
        <f t="shared" si="253"/>
        <v>hardware</v>
      </c>
      <c r="X2042" t="str">
        <f t="shared" si="254"/>
        <v>ExceededGoal</v>
      </c>
      <c r="Y2042" s="12" t="b">
        <f t="shared" si="255"/>
        <v>0</v>
      </c>
    </row>
    <row r="2043" spans="1:25" ht="43.2" hidden="1">
      <c r="A2043">
        <v>2041</v>
      </c>
      <c r="B2043" s="1" t="s">
        <v>2042</v>
      </c>
      <c r="C2043" s="1" t="s">
        <v>6151</v>
      </c>
      <c r="D2043" s="21" t="b" cm="1">
        <f t="array" ref="D2043">IF(OR(ISNUMBER(SEARCH({" COMEDY "," fun "," laugh ","hilarious"}," "&amp;B2043:C2043&amp;" "))),"Comedy",IF(OR(ISNUMBER(SEARCH({" sad "," thriller "," crime"," murder "," dark "," revenge "}," "&amp;B2043:C2043&amp;" "))),"thriller",IF(OR(ISNUMBER(SEARCH({" strange "," evil "," horror "," dark "," strange"}," "&amp;B2043:C2043&amp;" "))),"horror",IF(OR(ISNUMBER(SEARCH({" food "," kitchen "," yummy "," gourmet "," dining","bbq"}," "&amp;B2043:C2043&amp;" "))),"food"))))</f>
        <v>0</v>
      </c>
      <c r="E2043" s="3">
        <v>9500</v>
      </c>
      <c r="F2043" s="4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248"/>
        <v>182</v>
      </c>
      <c r="Q2043">
        <f t="shared" si="249"/>
        <v>143.97999999999999</v>
      </c>
      <c r="R2043" t="s">
        <v>8317</v>
      </c>
      <c r="S2043" t="s">
        <v>8347</v>
      </c>
      <c r="T2043" s="13">
        <f t="shared" si="250"/>
        <v>42654.525775462964</v>
      </c>
      <c r="U2043" s="13">
        <f t="shared" si="251"/>
        <v>42684.567442129628</v>
      </c>
      <c r="V2043">
        <f t="shared" si="252"/>
        <v>2016</v>
      </c>
      <c r="W2043" t="str">
        <f t="shared" si="253"/>
        <v>hardware</v>
      </c>
      <c r="X2043" t="str">
        <f t="shared" si="254"/>
        <v>ExceededGoal</v>
      </c>
      <c r="Y2043" s="12" t="b">
        <f t="shared" si="255"/>
        <v>0</v>
      </c>
    </row>
    <row r="2044" spans="1:25" ht="43.2" hidden="1">
      <c r="A2044">
        <v>2042</v>
      </c>
      <c r="B2044" s="1" t="s">
        <v>2043</v>
      </c>
      <c r="C2044" s="1" t="s">
        <v>6152</v>
      </c>
      <c r="D2044" s="21" t="b" cm="1">
        <f t="array" ref="D2044">IF(OR(ISNUMBER(SEARCH({" COMEDY "," fun "," laugh ","hilarious"}," "&amp;B2044:C2044&amp;" "))),"Comedy",IF(OR(ISNUMBER(SEARCH({" sad "," thriller "," crime"," murder "," dark "," revenge "}," "&amp;B2044:C2044&amp;" "))),"thriller",IF(OR(ISNUMBER(SEARCH({" strange "," evil "," horror "," dark "," strange"}," "&amp;B2044:C2044&amp;" "))),"horror",IF(OR(ISNUMBER(SEARCH({" food "," kitchen "," yummy "," gourmet "," dining","bbq"}," "&amp;B2044:C2044&amp;" "))),"food"))))</f>
        <v>0</v>
      </c>
      <c r="E2044" s="3">
        <v>10000</v>
      </c>
      <c r="F2044" s="4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248"/>
        <v>124</v>
      </c>
      <c r="Q2044">
        <f t="shared" si="249"/>
        <v>88.24</v>
      </c>
      <c r="R2044" t="s">
        <v>8317</v>
      </c>
      <c r="S2044" t="s">
        <v>8347</v>
      </c>
      <c r="T2044" s="13">
        <f t="shared" si="250"/>
        <v>42331.708032407405</v>
      </c>
      <c r="U2044" s="13">
        <f t="shared" si="251"/>
        <v>42391.708032407405</v>
      </c>
      <c r="V2044">
        <f t="shared" si="252"/>
        <v>2015</v>
      </c>
      <c r="W2044" t="str">
        <f t="shared" si="253"/>
        <v>hardware</v>
      </c>
      <c r="X2044" t="str">
        <f t="shared" si="254"/>
        <v>ExceededGoal</v>
      </c>
      <c r="Y2044" s="12" t="b">
        <f t="shared" si="255"/>
        <v>0</v>
      </c>
    </row>
    <row r="2045" spans="1:25" ht="43.2" hidden="1">
      <c r="A2045">
        <v>2043</v>
      </c>
      <c r="B2045" s="1" t="s">
        <v>2044</v>
      </c>
      <c r="C2045" s="1" t="s">
        <v>6153</v>
      </c>
      <c r="D2045" s="21" t="b" cm="1">
        <f t="array" ref="D2045">IF(OR(ISNUMBER(SEARCH({" COMEDY "," fun "," laugh ","hilarious"}," "&amp;B2045:C2045&amp;" "))),"Comedy",IF(OR(ISNUMBER(SEARCH({" sad "," thriller "," crime"," murder "," dark "," revenge "}," "&amp;B2045:C2045&amp;" "))),"thriller",IF(OR(ISNUMBER(SEARCH({" strange "," evil "," horror "," dark "," strange"}," "&amp;B2045:C2045&amp;" "))),"horror",IF(OR(ISNUMBER(SEARCH({" food "," kitchen "," yummy "," gourmet "," dining","bbq"}," "&amp;B2045:C2045&amp;" "))),"food"))))</f>
        <v>0</v>
      </c>
      <c r="E2045" s="3">
        <v>1385</v>
      </c>
      <c r="F2045" s="4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248"/>
        <v>506</v>
      </c>
      <c r="Q2045">
        <f t="shared" si="249"/>
        <v>36.33</v>
      </c>
      <c r="R2045" t="s">
        <v>8317</v>
      </c>
      <c r="S2045" t="s">
        <v>8347</v>
      </c>
      <c r="T2045" s="13">
        <f t="shared" si="250"/>
        <v>42661.176817129628</v>
      </c>
      <c r="U2045" s="13">
        <f t="shared" si="251"/>
        <v>42715.207638888889</v>
      </c>
      <c r="V2045">
        <f t="shared" si="252"/>
        <v>2016</v>
      </c>
      <c r="W2045" t="str">
        <f t="shared" si="253"/>
        <v>hardware</v>
      </c>
      <c r="X2045" t="str">
        <f t="shared" si="254"/>
        <v>ExceededGoal</v>
      </c>
      <c r="Y2045" s="12" t="b">
        <f t="shared" si="255"/>
        <v>0</v>
      </c>
    </row>
    <row r="2046" spans="1:25" ht="43.2" hidden="1">
      <c r="A2046">
        <v>2044</v>
      </c>
      <c r="B2046" s="1" t="s">
        <v>2045</v>
      </c>
      <c r="C2046" s="1" t="s">
        <v>6154</v>
      </c>
      <c r="D2046" s="21" t="b" cm="1">
        <f t="array" ref="D2046">IF(OR(ISNUMBER(SEARCH({" COMEDY "," fun "," laugh ","hilarious"}," "&amp;B2046:C2046&amp;" "))),"Comedy",IF(OR(ISNUMBER(SEARCH({" sad "," thriller "," crime"," murder "," dark "," revenge "}," "&amp;B2046:C2046&amp;" "))),"thriller",IF(OR(ISNUMBER(SEARCH({" strange "," evil "," horror "," dark "," strange"}," "&amp;B2046:C2046&amp;" "))),"horror",IF(OR(ISNUMBER(SEARCH({" food "," kitchen "," yummy "," gourmet "," dining","bbq"}," "&amp;B2046:C2046&amp;" "))),"food"))))</f>
        <v>0</v>
      </c>
      <c r="E2046" s="3">
        <v>15000</v>
      </c>
      <c r="F2046" s="4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248"/>
        <v>108</v>
      </c>
      <c r="Q2046">
        <f t="shared" si="249"/>
        <v>90.18</v>
      </c>
      <c r="R2046" t="s">
        <v>8317</v>
      </c>
      <c r="S2046" t="s">
        <v>8347</v>
      </c>
      <c r="T2046" s="13">
        <f t="shared" si="250"/>
        <v>42138.684189814812</v>
      </c>
      <c r="U2046" s="13">
        <f t="shared" si="251"/>
        <v>42168.684189814812</v>
      </c>
      <c r="V2046">
        <f t="shared" si="252"/>
        <v>2015</v>
      </c>
      <c r="W2046" t="str">
        <f t="shared" si="253"/>
        <v>hardware</v>
      </c>
      <c r="X2046" t="str">
        <f t="shared" si="254"/>
        <v>ExceededGoal</v>
      </c>
      <c r="Y2046" s="12" t="b">
        <f t="shared" si="255"/>
        <v>0</v>
      </c>
    </row>
    <row r="2047" spans="1:25" ht="43.2" hidden="1">
      <c r="A2047">
        <v>2045</v>
      </c>
      <c r="B2047" s="1" t="s">
        <v>2046</v>
      </c>
      <c r="C2047" s="1" t="s">
        <v>6155</v>
      </c>
      <c r="D2047" s="21" t="b" cm="1">
        <f t="array" ref="D2047">IF(OR(ISNUMBER(SEARCH({" COMEDY "," fun "," laugh ","hilarious"}," "&amp;B2047:C2047&amp;" "))),"Comedy",IF(OR(ISNUMBER(SEARCH({" sad "," thriller "," crime"," murder "," dark "," revenge "}," "&amp;B2047:C2047&amp;" "))),"thriller",IF(OR(ISNUMBER(SEARCH({" strange "," evil "," horror "," dark "," strange"}," "&amp;B2047:C2047&amp;" "))),"horror",IF(OR(ISNUMBER(SEARCH({" food "," kitchen "," yummy "," gourmet "," dining","bbq"}," "&amp;B2047:C2047&amp;" "))),"food"))))</f>
        <v>0</v>
      </c>
      <c r="E2047" s="3">
        <v>4900</v>
      </c>
      <c r="F2047" s="4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248"/>
        <v>819</v>
      </c>
      <c r="Q2047">
        <f t="shared" si="249"/>
        <v>152.62</v>
      </c>
      <c r="R2047" t="s">
        <v>8317</v>
      </c>
      <c r="S2047" t="s">
        <v>8347</v>
      </c>
      <c r="T2047" s="13">
        <f t="shared" si="250"/>
        <v>41069.088506944441</v>
      </c>
      <c r="U2047" s="13">
        <f t="shared" si="251"/>
        <v>41099.088506944441</v>
      </c>
      <c r="V2047">
        <f t="shared" si="252"/>
        <v>2012</v>
      </c>
      <c r="W2047" t="str">
        <f t="shared" si="253"/>
        <v>hardware</v>
      </c>
      <c r="X2047" t="str">
        <f t="shared" si="254"/>
        <v>ExceededGoal</v>
      </c>
      <c r="Y2047" s="12" t="b">
        <f t="shared" si="255"/>
        <v>0</v>
      </c>
    </row>
    <row r="2048" spans="1:25" ht="43.2" hidden="1">
      <c r="A2048">
        <v>2046</v>
      </c>
      <c r="B2048" s="1" t="s">
        <v>2047</v>
      </c>
      <c r="C2048" s="1" t="s">
        <v>6156</v>
      </c>
      <c r="D2048" s="21" t="b" cm="1">
        <f t="array" ref="D2048">IF(OR(ISNUMBER(SEARCH({" COMEDY "," fun "," laugh ","hilarious"}," "&amp;B2048:C2048&amp;" "))),"Comedy",IF(OR(ISNUMBER(SEARCH({" sad "," thriller "," crime"," murder "," dark "," revenge "}," "&amp;B2048:C2048&amp;" "))),"thriller",IF(OR(ISNUMBER(SEARCH({" strange "," evil "," horror "," dark "," strange"}," "&amp;B2048:C2048&amp;" "))),"horror",IF(OR(ISNUMBER(SEARCH({" food "," kitchen "," yummy "," gourmet "," dining","bbq"}," "&amp;B2048:C2048&amp;" "))),"food"))))</f>
        <v>0</v>
      </c>
      <c r="E2048" s="3">
        <v>10000</v>
      </c>
      <c r="F2048" s="4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248"/>
        <v>121</v>
      </c>
      <c r="Q2048">
        <f t="shared" si="249"/>
        <v>55.81</v>
      </c>
      <c r="R2048" t="s">
        <v>8317</v>
      </c>
      <c r="S2048" t="s">
        <v>8347</v>
      </c>
      <c r="T2048" s="13">
        <f t="shared" si="250"/>
        <v>41387.171805555554</v>
      </c>
      <c r="U2048" s="13">
        <f t="shared" si="251"/>
        <v>41417.171805555554</v>
      </c>
      <c r="V2048">
        <f t="shared" si="252"/>
        <v>2013</v>
      </c>
      <c r="W2048" t="str">
        <f t="shared" si="253"/>
        <v>hardware</v>
      </c>
      <c r="X2048" t="str">
        <f t="shared" si="254"/>
        <v>ExceededGoal</v>
      </c>
      <c r="Y2048" s="12" t="b">
        <f t="shared" si="255"/>
        <v>0</v>
      </c>
    </row>
    <row r="2049" spans="1:25" ht="43.2" hidden="1">
      <c r="A2049">
        <v>2047</v>
      </c>
      <c r="B2049" s="1" t="s">
        <v>2048</v>
      </c>
      <c r="C2049" s="1" t="s">
        <v>6157</v>
      </c>
      <c r="D2049" s="21" t="b" cm="1">
        <f t="array" ref="D2049">IF(OR(ISNUMBER(SEARCH({" COMEDY "," fun "," laugh ","hilarious"}," "&amp;B2049:C2049&amp;" "))),"Comedy",IF(OR(ISNUMBER(SEARCH({" sad "," thriller "," crime"," murder "," dark "," revenge "}," "&amp;B2049:C2049&amp;" "))),"thriller",IF(OR(ISNUMBER(SEARCH({" strange "," evil "," horror "," dark "," strange"}," "&amp;B2049:C2049&amp;" "))),"horror",IF(OR(ISNUMBER(SEARCH({" food "," kitchen "," yummy "," gourmet "," dining","bbq"}," "&amp;B2049:C2049&amp;" "))),"food"))))</f>
        <v>0</v>
      </c>
      <c r="E2049" s="3">
        <v>98000</v>
      </c>
      <c r="F2049" s="4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248"/>
        <v>103</v>
      </c>
      <c r="Q2049">
        <f t="shared" si="249"/>
        <v>227.85</v>
      </c>
      <c r="R2049" t="s">
        <v>8317</v>
      </c>
      <c r="S2049" t="s">
        <v>8347</v>
      </c>
      <c r="T2049" s="13">
        <f t="shared" si="250"/>
        <v>42081.903587962966</v>
      </c>
      <c r="U2049" s="13">
        <f t="shared" si="251"/>
        <v>42111</v>
      </c>
      <c r="V2049">
        <f t="shared" si="252"/>
        <v>2015</v>
      </c>
      <c r="W2049" t="str">
        <f t="shared" si="253"/>
        <v>hardware</v>
      </c>
      <c r="X2049" t="str">
        <f t="shared" si="254"/>
        <v>ExceededGoal</v>
      </c>
      <c r="Y2049" s="12" t="b">
        <f t="shared" si="255"/>
        <v>0</v>
      </c>
    </row>
    <row r="2050" spans="1:25" ht="43.2" hidden="1">
      <c r="A2050">
        <v>2048</v>
      </c>
      <c r="B2050" s="1" t="s">
        <v>2049</v>
      </c>
      <c r="C2050" s="1" t="s">
        <v>6158</v>
      </c>
      <c r="D2050" s="21" t="b" cm="1">
        <f t="array" ref="D2050">IF(OR(ISNUMBER(SEARCH({" COMEDY "," fun "," laugh ","hilarious"}," "&amp;B2050:C2050&amp;" "))),"Comedy",IF(OR(ISNUMBER(SEARCH({" sad "," thriller "," crime"," murder "," dark "," revenge "}," "&amp;B2050:C2050&amp;" "))),"thriller",IF(OR(ISNUMBER(SEARCH({" strange "," evil "," horror "," dark "," strange"}," "&amp;B2050:C2050&amp;" "))),"horror",IF(OR(ISNUMBER(SEARCH({" food "," kitchen "," yummy "," gourmet "," dining","bbq"}," "&amp;B2050:C2050&amp;" "))),"food"))))</f>
        <v>0</v>
      </c>
      <c r="E2050" s="3">
        <v>85000</v>
      </c>
      <c r="F2050" s="4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248"/>
        <v>148</v>
      </c>
      <c r="Q2050">
        <f t="shared" si="249"/>
        <v>91.83</v>
      </c>
      <c r="R2050" t="s">
        <v>8317</v>
      </c>
      <c r="S2050" t="s">
        <v>8347</v>
      </c>
      <c r="T2050" s="13">
        <f t="shared" si="250"/>
        <v>41387.651516203703</v>
      </c>
      <c r="U2050" s="13">
        <f t="shared" si="251"/>
        <v>41417.651516203703</v>
      </c>
      <c r="V2050">
        <f t="shared" si="252"/>
        <v>2013</v>
      </c>
      <c r="W2050" t="str">
        <f t="shared" si="253"/>
        <v>hardware</v>
      </c>
      <c r="X2050" t="str">
        <f t="shared" si="254"/>
        <v>ExceededGoal</v>
      </c>
      <c r="Y2050" s="12" t="b">
        <f t="shared" si="255"/>
        <v>0</v>
      </c>
    </row>
    <row r="2051" spans="1:25" hidden="1">
      <c r="A2051">
        <v>2049</v>
      </c>
      <c r="B2051" s="1" t="s">
        <v>2050</v>
      </c>
      <c r="C2051" s="1" t="s">
        <v>6159</v>
      </c>
      <c r="D2051" s="21" t="b" cm="1">
        <f t="array" ref="D2051">IF(OR(ISNUMBER(SEARCH({" COMEDY "," fun "," laugh ","hilarious"}," "&amp;B2051:C2051&amp;" "))),"Comedy",IF(OR(ISNUMBER(SEARCH({" sad "," thriller "," crime"," murder "," dark "," revenge "}," "&amp;B2051:C2051&amp;" "))),"thriller",IF(OR(ISNUMBER(SEARCH({" strange "," evil "," horror "," dark "," strange"}," "&amp;B2051:C2051&amp;" "))),"horror",IF(OR(ISNUMBER(SEARCH({" food "," kitchen "," yummy "," gourmet "," dining","bbq"}," "&amp;B2051:C2051&amp;" "))),"food"))))</f>
        <v>0</v>
      </c>
      <c r="E2051" s="3">
        <v>50000</v>
      </c>
      <c r="F2051" s="4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256">IFERROR(ROUND((F2051/E2051)*100,0),0)</f>
        <v>120</v>
      </c>
      <c r="Q2051">
        <f t="shared" ref="Q2051:Q2114" si="257">IFERROR(ROUND(F2051/M2051,2),0)</f>
        <v>80.989999999999995</v>
      </c>
      <c r="R2051" t="s">
        <v>8317</v>
      </c>
      <c r="S2051" t="s">
        <v>8347</v>
      </c>
      <c r="T2051" s="13">
        <f t="shared" ref="T2051:T2114" si="258">(((K2051/60)/60)/24)+DATE(1970,1,1)</f>
        <v>41575.527349537035</v>
      </c>
      <c r="U2051" s="13">
        <f t="shared" ref="U2051:U2114" si="259">(((J2051/60)/60)/24)+DATE(1970,1,1)</f>
        <v>41610.957638888889</v>
      </c>
      <c r="V2051">
        <f t="shared" ref="V2051:V2114" si="260">YEAR(T2051)</f>
        <v>2013</v>
      </c>
      <c r="W2051" t="str">
        <f t="shared" ref="W2051:W2114" si="261">IF(OR(S2051="musical","space"),"Musical and Spaces",S2051)</f>
        <v>hardware</v>
      </c>
      <c r="X2051" t="str">
        <f t="shared" ref="X2051:X2114" si="262">IF(P2051-100&gt;0,"ExceededGoal","UnderFunded")</f>
        <v>ExceededGoal</v>
      </c>
      <c r="Y2051" s="12" t="b">
        <f t="shared" ref="Y2051:Y2114" si="263">IFERROR(IF(R2051="theater",ROUND(F2051/M2051,2)),0)</f>
        <v>0</v>
      </c>
    </row>
    <row r="2052" spans="1:25" ht="43.2" hidden="1">
      <c r="A2052">
        <v>2050</v>
      </c>
      <c r="B2052" s="1" t="s">
        <v>2051</v>
      </c>
      <c r="C2052" s="1" t="s">
        <v>6160</v>
      </c>
      <c r="D2052" s="21" t="b" cm="1">
        <f t="array" ref="D2052">IF(OR(ISNUMBER(SEARCH({" COMEDY "," fun "," laugh ","hilarious"}," "&amp;B2052:C2052&amp;" "))),"Comedy",IF(OR(ISNUMBER(SEARCH({" sad "," thriller "," crime"," murder "," dark "," revenge "}," "&amp;B2052:C2052&amp;" "))),"thriller",IF(OR(ISNUMBER(SEARCH({" strange "," evil "," horror "," dark "," strange"}," "&amp;B2052:C2052&amp;" "))),"horror",IF(OR(ISNUMBER(SEARCH({" food "," kitchen "," yummy "," gourmet "," dining","bbq"}," "&amp;B2052:C2052&amp;" "))),"food"))))</f>
        <v>0</v>
      </c>
      <c r="E2052" s="3">
        <v>10000</v>
      </c>
      <c r="F2052" s="4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256"/>
        <v>473</v>
      </c>
      <c r="Q2052">
        <f t="shared" si="257"/>
        <v>278.39</v>
      </c>
      <c r="R2052" t="s">
        <v>8317</v>
      </c>
      <c r="S2052" t="s">
        <v>8347</v>
      </c>
      <c r="T2052" s="13">
        <f t="shared" si="258"/>
        <v>42115.071504629625</v>
      </c>
      <c r="U2052" s="13">
        <f t="shared" si="259"/>
        <v>42155.071504629625</v>
      </c>
      <c r="V2052">
        <f t="shared" si="260"/>
        <v>2015</v>
      </c>
      <c r="W2052" t="str">
        <f t="shared" si="261"/>
        <v>hardware</v>
      </c>
      <c r="X2052" t="str">
        <f t="shared" si="262"/>
        <v>ExceededGoal</v>
      </c>
      <c r="Y2052" s="12" t="b">
        <f t="shared" si="263"/>
        <v>0</v>
      </c>
    </row>
    <row r="2053" spans="1:25" ht="43.2" hidden="1">
      <c r="A2053">
        <v>2051</v>
      </c>
      <c r="B2053" s="1" t="s">
        <v>2052</v>
      </c>
      <c r="C2053" s="1" t="s">
        <v>6161</v>
      </c>
      <c r="D2053" s="21" t="b" cm="1">
        <f t="array" ref="D2053">IF(OR(ISNUMBER(SEARCH({" COMEDY "," fun "," laugh ","hilarious"}," "&amp;B2053:C2053&amp;" "))),"Comedy",IF(OR(ISNUMBER(SEARCH({" sad "," thriller "," crime"," murder "," dark "," revenge "}," "&amp;B2053:C2053&amp;" "))),"thriller",IF(OR(ISNUMBER(SEARCH({" strange "," evil "," horror "," dark "," strange"}," "&amp;B2053:C2053&amp;" "))),"horror",IF(OR(ISNUMBER(SEARCH({" food "," kitchen "," yummy "," gourmet "," dining","bbq"}," "&amp;B2053:C2053&amp;" "))),"food"))))</f>
        <v>0</v>
      </c>
      <c r="E2053" s="3">
        <v>8000</v>
      </c>
      <c r="F2053" s="4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256"/>
        <v>130</v>
      </c>
      <c r="Q2053">
        <f t="shared" si="257"/>
        <v>43.1</v>
      </c>
      <c r="R2053" t="s">
        <v>8317</v>
      </c>
      <c r="S2053" t="s">
        <v>8347</v>
      </c>
      <c r="T2053" s="13">
        <f t="shared" si="258"/>
        <v>41604.022418981483</v>
      </c>
      <c r="U2053" s="13">
        <f t="shared" si="259"/>
        <v>41634.022418981483</v>
      </c>
      <c r="V2053">
        <f t="shared" si="260"/>
        <v>2013</v>
      </c>
      <c r="W2053" t="str">
        <f t="shared" si="261"/>
        <v>hardware</v>
      </c>
      <c r="X2053" t="str">
        <f t="shared" si="262"/>
        <v>ExceededGoal</v>
      </c>
      <c r="Y2053" s="12" t="b">
        <f t="shared" si="263"/>
        <v>0</v>
      </c>
    </row>
    <row r="2054" spans="1:25" ht="43.2" hidden="1">
      <c r="A2054">
        <v>2052</v>
      </c>
      <c r="B2054" s="1" t="s">
        <v>2053</v>
      </c>
      <c r="C2054" s="1" t="s">
        <v>6162</v>
      </c>
      <c r="D2054" s="21" t="b" cm="1">
        <f t="array" ref="D2054">IF(OR(ISNUMBER(SEARCH({" COMEDY "," fun "," laugh ","hilarious"}," "&amp;B2054:C2054&amp;" "))),"Comedy",IF(OR(ISNUMBER(SEARCH({" sad "," thriller "," crime"," murder "," dark "," revenge "}," "&amp;B2054:C2054&amp;" "))),"thriller",IF(OR(ISNUMBER(SEARCH({" strange "," evil "," horror "," dark "," strange"}," "&amp;B2054:C2054&amp;" "))),"horror",IF(OR(ISNUMBER(SEARCH({" food "," kitchen "," yummy "," gourmet "," dining","bbq"}," "&amp;B2054:C2054&amp;" "))),"food"))))</f>
        <v>0</v>
      </c>
      <c r="E2054" s="3">
        <v>50000</v>
      </c>
      <c r="F2054" s="4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256"/>
        <v>353</v>
      </c>
      <c r="Q2054">
        <f t="shared" si="257"/>
        <v>326.29000000000002</v>
      </c>
      <c r="R2054" t="s">
        <v>8317</v>
      </c>
      <c r="S2054" t="s">
        <v>8347</v>
      </c>
      <c r="T2054" s="13">
        <f t="shared" si="258"/>
        <v>42375.08394675926</v>
      </c>
      <c r="U2054" s="13">
        <f t="shared" si="259"/>
        <v>42420.08394675926</v>
      </c>
      <c r="V2054">
        <f t="shared" si="260"/>
        <v>2016</v>
      </c>
      <c r="W2054" t="str">
        <f t="shared" si="261"/>
        <v>hardware</v>
      </c>
      <c r="X2054" t="str">
        <f t="shared" si="262"/>
        <v>ExceededGoal</v>
      </c>
      <c r="Y2054" s="12" t="b">
        <f t="shared" si="263"/>
        <v>0</v>
      </c>
    </row>
    <row r="2055" spans="1:25" ht="43.2" hidden="1">
      <c r="A2055">
        <v>2053</v>
      </c>
      <c r="B2055" s="1" t="s">
        <v>2054</v>
      </c>
      <c r="C2055" s="1" t="s">
        <v>6163</v>
      </c>
      <c r="D2055" s="21" t="b" cm="1">
        <f t="array" ref="D2055">IF(OR(ISNUMBER(SEARCH({" COMEDY "," fun "," laugh ","hilarious"}," "&amp;B2055:C2055&amp;" "))),"Comedy",IF(OR(ISNUMBER(SEARCH({" sad "," thriller "," crime"," murder "," dark "," revenge "}," "&amp;B2055:C2055&amp;" "))),"thriller",IF(OR(ISNUMBER(SEARCH({" strange "," evil "," horror "," dark "," strange"}," "&amp;B2055:C2055&amp;" "))),"horror",IF(OR(ISNUMBER(SEARCH({" food "," kitchen "," yummy "," gourmet "," dining","bbq"}," "&amp;B2055:C2055&amp;" "))),"food"))))</f>
        <v>0</v>
      </c>
      <c r="E2055" s="3">
        <v>5000</v>
      </c>
      <c r="F2055" s="4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256"/>
        <v>101</v>
      </c>
      <c r="Q2055">
        <f t="shared" si="257"/>
        <v>41.74</v>
      </c>
      <c r="R2055" t="s">
        <v>8317</v>
      </c>
      <c r="S2055" t="s">
        <v>8347</v>
      </c>
      <c r="T2055" s="13">
        <f t="shared" si="258"/>
        <v>42303.617488425924</v>
      </c>
      <c r="U2055" s="13">
        <f t="shared" si="259"/>
        <v>42333.659155092595</v>
      </c>
      <c r="V2055">
        <f t="shared" si="260"/>
        <v>2015</v>
      </c>
      <c r="W2055" t="str">
        <f t="shared" si="261"/>
        <v>hardware</v>
      </c>
      <c r="X2055" t="str">
        <f t="shared" si="262"/>
        <v>ExceededGoal</v>
      </c>
      <c r="Y2055" s="12" t="b">
        <f t="shared" si="263"/>
        <v>0</v>
      </c>
    </row>
    <row r="2056" spans="1:25" ht="43.2" hidden="1">
      <c r="A2056">
        <v>2054</v>
      </c>
      <c r="B2056" s="1" t="s">
        <v>2055</v>
      </c>
      <c r="C2056" s="1" t="s">
        <v>6164</v>
      </c>
      <c r="D2056" s="21" t="str" cm="1">
        <f t="array" ref="D2056">IF(OR(ISNUMBER(SEARCH({" COMEDY "," fun "," laugh ","hilarious"}," "&amp;B2056:C2056&amp;" "))),"Comedy",IF(OR(ISNUMBER(SEARCH({" sad "," thriller "," crime"," murder "," dark "," revenge "}," "&amp;B2056:C2056&amp;" "))),"thriller",IF(OR(ISNUMBER(SEARCH({" strange "," evil "," horror "," dark "," strange"}," "&amp;B2056:C2056&amp;" "))),"horror",IF(OR(ISNUMBER(SEARCH({" food "," kitchen "," yummy "," gourmet "," dining","bbq"}," "&amp;B2056:C2056&amp;" "))),"food"))))</f>
        <v>food</v>
      </c>
      <c r="E2056" s="3">
        <v>35000</v>
      </c>
      <c r="F2056" s="4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256"/>
        <v>114</v>
      </c>
      <c r="Q2056">
        <f t="shared" si="257"/>
        <v>64.02</v>
      </c>
      <c r="R2056" t="s">
        <v>8317</v>
      </c>
      <c r="S2056" t="s">
        <v>8347</v>
      </c>
      <c r="T2056" s="13">
        <f t="shared" si="258"/>
        <v>41731.520949074074</v>
      </c>
      <c r="U2056" s="13">
        <f t="shared" si="259"/>
        <v>41761.520949074074</v>
      </c>
      <c r="V2056">
        <f t="shared" si="260"/>
        <v>2014</v>
      </c>
      <c r="W2056" t="str">
        <f t="shared" si="261"/>
        <v>hardware</v>
      </c>
      <c r="X2056" t="str">
        <f t="shared" si="262"/>
        <v>ExceededGoal</v>
      </c>
      <c r="Y2056" s="12" t="b">
        <f t="shared" si="263"/>
        <v>0</v>
      </c>
    </row>
    <row r="2057" spans="1:25" ht="43.2" hidden="1">
      <c r="A2057">
        <v>2055</v>
      </c>
      <c r="B2057" s="1" t="s">
        <v>2056</v>
      </c>
      <c r="C2057" s="1" t="s">
        <v>6165</v>
      </c>
      <c r="D2057" s="21" t="b" cm="1">
        <f t="array" ref="D2057">IF(OR(ISNUMBER(SEARCH({" COMEDY "," fun "," laugh ","hilarious"}," "&amp;B2057:C2057&amp;" "))),"Comedy",IF(OR(ISNUMBER(SEARCH({" sad "," thriller "," crime"," murder "," dark "," revenge "}," "&amp;B2057:C2057&amp;" "))),"thriller",IF(OR(ISNUMBER(SEARCH({" strange "," evil "," horror "," dark "," strange"}," "&amp;B2057:C2057&amp;" "))),"horror",IF(OR(ISNUMBER(SEARCH({" food "," kitchen "," yummy "," gourmet "," dining","bbq"}," "&amp;B2057:C2057&amp;" "))),"food"))))</f>
        <v>0</v>
      </c>
      <c r="E2057" s="3">
        <v>6000</v>
      </c>
      <c r="F2057" s="4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256"/>
        <v>167</v>
      </c>
      <c r="Q2057">
        <f t="shared" si="257"/>
        <v>99.46</v>
      </c>
      <c r="R2057" t="s">
        <v>8317</v>
      </c>
      <c r="S2057" t="s">
        <v>8347</v>
      </c>
      <c r="T2057" s="13">
        <f t="shared" si="258"/>
        <v>41946.674108796295</v>
      </c>
      <c r="U2057" s="13">
        <f t="shared" si="259"/>
        <v>41976.166666666672</v>
      </c>
      <c r="V2057">
        <f t="shared" si="260"/>
        <v>2014</v>
      </c>
      <c r="W2057" t="str">
        <f t="shared" si="261"/>
        <v>hardware</v>
      </c>
      <c r="X2057" t="str">
        <f t="shared" si="262"/>
        <v>ExceededGoal</v>
      </c>
      <c r="Y2057" s="12" t="b">
        <f t="shared" si="263"/>
        <v>0</v>
      </c>
    </row>
    <row r="2058" spans="1:25" ht="43.2" hidden="1">
      <c r="A2058">
        <v>2056</v>
      </c>
      <c r="B2058" s="1" t="s">
        <v>2057</v>
      </c>
      <c r="C2058" s="1" t="s">
        <v>6166</v>
      </c>
      <c r="D2058" s="21" t="b" cm="1">
        <f t="array" ref="D2058">IF(OR(ISNUMBER(SEARCH({" COMEDY "," fun "," laugh ","hilarious"}," "&amp;B2058:C2058&amp;" "))),"Comedy",IF(OR(ISNUMBER(SEARCH({" sad "," thriller "," crime"," murder "," dark "," revenge "}," "&amp;B2058:C2058&amp;" "))),"thriller",IF(OR(ISNUMBER(SEARCH({" strange "," evil "," horror "," dark "," strange"}," "&amp;B2058:C2058&amp;" "))),"horror",IF(OR(ISNUMBER(SEARCH({" food "," kitchen "," yummy "," gourmet "," dining","bbq"}," "&amp;B2058:C2058&amp;" "))),"food"))))</f>
        <v>0</v>
      </c>
      <c r="E2058" s="3">
        <v>50000</v>
      </c>
      <c r="F2058" s="4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256"/>
        <v>153</v>
      </c>
      <c r="Q2058">
        <f t="shared" si="257"/>
        <v>138.49</v>
      </c>
      <c r="R2058" t="s">
        <v>8317</v>
      </c>
      <c r="S2058" t="s">
        <v>8347</v>
      </c>
      <c r="T2058" s="13">
        <f t="shared" si="258"/>
        <v>41351.76090277778</v>
      </c>
      <c r="U2058" s="13">
        <f t="shared" si="259"/>
        <v>41381.76090277778</v>
      </c>
      <c r="V2058">
        <f t="shared" si="260"/>
        <v>2013</v>
      </c>
      <c r="W2058" t="str">
        <f t="shared" si="261"/>
        <v>hardware</v>
      </c>
      <c r="X2058" t="str">
        <f t="shared" si="262"/>
        <v>ExceededGoal</v>
      </c>
      <c r="Y2058" s="12" t="b">
        <f t="shared" si="263"/>
        <v>0</v>
      </c>
    </row>
    <row r="2059" spans="1:25" ht="57.6" hidden="1">
      <c r="A2059">
        <v>2057</v>
      </c>
      <c r="B2059" s="1" t="s">
        <v>2058</v>
      </c>
      <c r="C2059" s="1" t="s">
        <v>6167</v>
      </c>
      <c r="D2059" s="21" t="b" cm="1">
        <f t="array" ref="D2059">IF(OR(ISNUMBER(SEARCH({" COMEDY "," fun "," laugh ","hilarious"}," "&amp;B2059:C2059&amp;" "))),"Comedy",IF(OR(ISNUMBER(SEARCH({" sad "," thriller "," crime"," murder "," dark "," revenge "}," "&amp;B2059:C2059&amp;" "))),"thriller",IF(OR(ISNUMBER(SEARCH({" strange "," evil "," horror "," dark "," strange"}," "&amp;B2059:C2059&amp;" "))),"horror",IF(OR(ISNUMBER(SEARCH({" food "," kitchen "," yummy "," gourmet "," dining","bbq"}," "&amp;B2059:C2059&amp;" "))),"food"))))</f>
        <v>0</v>
      </c>
      <c r="E2059" s="3">
        <v>15000</v>
      </c>
      <c r="F2059" s="4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256"/>
        <v>202</v>
      </c>
      <c r="Q2059">
        <f t="shared" si="257"/>
        <v>45.55</v>
      </c>
      <c r="R2059" t="s">
        <v>8317</v>
      </c>
      <c r="S2059" t="s">
        <v>8347</v>
      </c>
      <c r="T2059" s="13">
        <f t="shared" si="258"/>
        <v>42396.494583333333</v>
      </c>
      <c r="U2059" s="13">
        <f t="shared" si="259"/>
        <v>42426.494583333333</v>
      </c>
      <c r="V2059">
        <f t="shared" si="260"/>
        <v>2016</v>
      </c>
      <c r="W2059" t="str">
        <f t="shared" si="261"/>
        <v>hardware</v>
      </c>
      <c r="X2059" t="str">
        <f t="shared" si="262"/>
        <v>ExceededGoal</v>
      </c>
      <c r="Y2059" s="12" t="b">
        <f t="shared" si="263"/>
        <v>0</v>
      </c>
    </row>
    <row r="2060" spans="1:25" ht="28.8" hidden="1">
      <c r="A2060">
        <v>2058</v>
      </c>
      <c r="B2060" s="1" t="s">
        <v>2059</v>
      </c>
      <c r="C2060" s="1" t="s">
        <v>6168</v>
      </c>
      <c r="D2060" s="21" t="b" cm="1">
        <f t="array" ref="D2060">IF(OR(ISNUMBER(SEARCH({" COMEDY "," fun "," laugh ","hilarious"}," "&amp;B2060:C2060&amp;" "))),"Comedy",IF(OR(ISNUMBER(SEARCH({" sad "," thriller "," crime"," murder "," dark "," revenge "}," "&amp;B2060:C2060&amp;" "))),"thriller",IF(OR(ISNUMBER(SEARCH({" strange "," evil "," horror "," dark "," strange"}," "&amp;B2060:C2060&amp;" "))),"horror",IF(OR(ISNUMBER(SEARCH({" food "," kitchen "," yummy "," gourmet "," dining","bbq"}," "&amp;B2060:C2060&amp;" "))),"food"))))</f>
        <v>0</v>
      </c>
      <c r="E2060" s="3">
        <v>2560</v>
      </c>
      <c r="F2060" s="4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256"/>
        <v>168</v>
      </c>
      <c r="Q2060">
        <f t="shared" si="257"/>
        <v>10.51</v>
      </c>
      <c r="R2060" t="s">
        <v>8317</v>
      </c>
      <c r="S2060" t="s">
        <v>8347</v>
      </c>
      <c r="T2060" s="13">
        <f t="shared" si="258"/>
        <v>42026.370717592596</v>
      </c>
      <c r="U2060" s="13">
        <f t="shared" si="259"/>
        <v>42065.833333333328</v>
      </c>
      <c r="V2060">
        <f t="shared" si="260"/>
        <v>2015</v>
      </c>
      <c r="W2060" t="str">
        <f t="shared" si="261"/>
        <v>hardware</v>
      </c>
      <c r="X2060" t="str">
        <f t="shared" si="262"/>
        <v>ExceededGoal</v>
      </c>
      <c r="Y2060" s="12" t="b">
        <f t="shared" si="263"/>
        <v>0</v>
      </c>
    </row>
    <row r="2061" spans="1:25" ht="43.2" hidden="1">
      <c r="A2061">
        <v>2059</v>
      </c>
      <c r="B2061" s="1" t="s">
        <v>2060</v>
      </c>
      <c r="C2061" s="1" t="s">
        <v>6169</v>
      </c>
      <c r="D2061" s="21" t="b" cm="1">
        <f t="array" ref="D2061">IF(OR(ISNUMBER(SEARCH({" COMEDY "," fun "," laugh ","hilarious"}," "&amp;B2061:C2061&amp;" "))),"Comedy",IF(OR(ISNUMBER(SEARCH({" sad "," thriller "," crime"," murder "," dark "," revenge "}," "&amp;B2061:C2061&amp;" "))),"thriller",IF(OR(ISNUMBER(SEARCH({" strange "," evil "," horror "," dark "," strange"}," "&amp;B2061:C2061&amp;" "))),"horror",IF(OR(ISNUMBER(SEARCH({" food "," kitchen "," yummy "," gourmet "," dining","bbq"}," "&amp;B2061:C2061&amp;" "))),"food"))))</f>
        <v>0</v>
      </c>
      <c r="E2061" s="3">
        <v>30000</v>
      </c>
      <c r="F2061" s="4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256"/>
        <v>143</v>
      </c>
      <c r="Q2061">
        <f t="shared" si="257"/>
        <v>114.77</v>
      </c>
      <c r="R2061" t="s">
        <v>8317</v>
      </c>
      <c r="S2061" t="s">
        <v>8347</v>
      </c>
      <c r="T2061" s="13">
        <f t="shared" si="258"/>
        <v>42361.602476851855</v>
      </c>
      <c r="U2061" s="13">
        <f t="shared" si="259"/>
        <v>42400.915972222225</v>
      </c>
      <c r="V2061">
        <f t="shared" si="260"/>
        <v>2015</v>
      </c>
      <c r="W2061" t="str">
        <f t="shared" si="261"/>
        <v>hardware</v>
      </c>
      <c r="X2061" t="str">
        <f t="shared" si="262"/>
        <v>ExceededGoal</v>
      </c>
      <c r="Y2061" s="12" t="b">
        <f t="shared" si="263"/>
        <v>0</v>
      </c>
    </row>
    <row r="2062" spans="1:25" ht="43.2" hidden="1">
      <c r="A2062">
        <v>2060</v>
      </c>
      <c r="B2062" s="1" t="s">
        <v>2061</v>
      </c>
      <c r="C2062" s="1" t="s">
        <v>6170</v>
      </c>
      <c r="D2062" s="21" t="b" cm="1">
        <f t="array" ref="D2062">IF(OR(ISNUMBER(SEARCH({" COMEDY "," fun "," laugh ","hilarious"}," "&amp;B2062:C2062&amp;" "))),"Comedy",IF(OR(ISNUMBER(SEARCH({" sad "," thriller "," crime"," murder "," dark "," revenge "}," "&amp;B2062:C2062&amp;" "))),"thriller",IF(OR(ISNUMBER(SEARCH({" strange "," evil "," horror "," dark "," strange"}," "&amp;B2062:C2062&amp;" "))),"horror",IF(OR(ISNUMBER(SEARCH({" food "," kitchen "," yummy "," gourmet "," dining","bbq"}," "&amp;B2062:C2062&amp;" "))),"food"))))</f>
        <v>0</v>
      </c>
      <c r="E2062" s="3">
        <v>25000</v>
      </c>
      <c r="F2062" s="4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256"/>
        <v>196</v>
      </c>
      <c r="Q2062">
        <f t="shared" si="257"/>
        <v>36</v>
      </c>
      <c r="R2062" t="s">
        <v>8317</v>
      </c>
      <c r="S2062" t="s">
        <v>8347</v>
      </c>
      <c r="T2062" s="13">
        <f t="shared" si="258"/>
        <v>41783.642939814818</v>
      </c>
      <c r="U2062" s="13">
        <f t="shared" si="259"/>
        <v>41843.642939814818</v>
      </c>
      <c r="V2062">
        <f t="shared" si="260"/>
        <v>2014</v>
      </c>
      <c r="W2062" t="str">
        <f t="shared" si="261"/>
        <v>hardware</v>
      </c>
      <c r="X2062" t="str">
        <f t="shared" si="262"/>
        <v>ExceededGoal</v>
      </c>
      <c r="Y2062" s="12" t="b">
        <f t="shared" si="263"/>
        <v>0</v>
      </c>
    </row>
    <row r="2063" spans="1:25" ht="43.2" hidden="1">
      <c r="A2063">
        <v>2061</v>
      </c>
      <c r="B2063" s="1" t="s">
        <v>2062</v>
      </c>
      <c r="C2063" s="1" t="s">
        <v>6171</v>
      </c>
      <c r="D2063" s="21" t="b" cm="1">
        <f t="array" ref="D2063">IF(OR(ISNUMBER(SEARCH({" COMEDY "," fun "," laugh ","hilarious"}," "&amp;B2063:C2063&amp;" "))),"Comedy",IF(OR(ISNUMBER(SEARCH({" sad "," thriller "," crime"," murder "," dark "," revenge "}," "&amp;B2063:C2063&amp;" "))),"thriller",IF(OR(ISNUMBER(SEARCH({" strange "," evil "," horror "," dark "," strange"}," "&amp;B2063:C2063&amp;" "))),"horror",IF(OR(ISNUMBER(SEARCH({" food "," kitchen "," yummy "," gourmet "," dining","bbq"}," "&amp;B2063:C2063&amp;" "))),"food"))))</f>
        <v>0</v>
      </c>
      <c r="E2063" s="3">
        <v>5000</v>
      </c>
      <c r="F2063" s="4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256"/>
        <v>108</v>
      </c>
      <c r="Q2063">
        <f t="shared" si="257"/>
        <v>154.16999999999999</v>
      </c>
      <c r="R2063" t="s">
        <v>8317</v>
      </c>
      <c r="S2063" t="s">
        <v>8347</v>
      </c>
      <c r="T2063" s="13">
        <f t="shared" si="258"/>
        <v>42705.764513888891</v>
      </c>
      <c r="U2063" s="13">
        <f t="shared" si="259"/>
        <v>42735.764513888891</v>
      </c>
      <c r="V2063">
        <f t="shared" si="260"/>
        <v>2016</v>
      </c>
      <c r="W2063" t="str">
        <f t="shared" si="261"/>
        <v>hardware</v>
      </c>
      <c r="X2063" t="str">
        <f t="shared" si="262"/>
        <v>ExceededGoal</v>
      </c>
      <c r="Y2063" s="12" t="b">
        <f t="shared" si="263"/>
        <v>0</v>
      </c>
    </row>
    <row r="2064" spans="1:25" ht="57.6" hidden="1">
      <c r="A2064">
        <v>2062</v>
      </c>
      <c r="B2064" s="1" t="s">
        <v>2063</v>
      </c>
      <c r="C2064" s="1" t="s">
        <v>6172</v>
      </c>
      <c r="D2064" s="21" t="b" cm="1">
        <f t="array" ref="D2064">IF(OR(ISNUMBER(SEARCH({" COMEDY "," fun "," laugh ","hilarious"}," "&amp;B2064:C2064&amp;" "))),"Comedy",IF(OR(ISNUMBER(SEARCH({" sad "," thriller "," crime"," murder "," dark "," revenge "}," "&amp;B2064:C2064&amp;" "))),"thriller",IF(OR(ISNUMBER(SEARCH({" strange "," evil "," horror "," dark "," strange"}," "&amp;B2064:C2064&amp;" "))),"horror",IF(OR(ISNUMBER(SEARCH({" food "," kitchen "," yummy "," gourmet "," dining","bbq"}," "&amp;B2064:C2064&amp;" "))),"food"))))</f>
        <v>0</v>
      </c>
      <c r="E2064" s="3">
        <v>100000</v>
      </c>
      <c r="F2064" s="4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256"/>
        <v>115</v>
      </c>
      <c r="Q2064">
        <f t="shared" si="257"/>
        <v>566.39</v>
      </c>
      <c r="R2064" t="s">
        <v>8317</v>
      </c>
      <c r="S2064" t="s">
        <v>8347</v>
      </c>
      <c r="T2064" s="13">
        <f t="shared" si="258"/>
        <v>42423.3830787037</v>
      </c>
      <c r="U2064" s="13">
        <f t="shared" si="259"/>
        <v>42453.341412037036</v>
      </c>
      <c r="V2064">
        <f t="shared" si="260"/>
        <v>2016</v>
      </c>
      <c r="W2064" t="str">
        <f t="shared" si="261"/>
        <v>hardware</v>
      </c>
      <c r="X2064" t="str">
        <f t="shared" si="262"/>
        <v>ExceededGoal</v>
      </c>
      <c r="Y2064" s="12" t="b">
        <f t="shared" si="263"/>
        <v>0</v>
      </c>
    </row>
    <row r="2065" spans="1:25" ht="28.8" hidden="1">
      <c r="A2065">
        <v>2063</v>
      </c>
      <c r="B2065" s="1" t="s">
        <v>2064</v>
      </c>
      <c r="C2065" s="1" t="s">
        <v>6173</v>
      </c>
      <c r="D2065" s="21" t="b" cm="1">
        <f t="array" ref="D2065">IF(OR(ISNUMBER(SEARCH({" COMEDY "," fun "," laugh ","hilarious"}," "&amp;B2065:C2065&amp;" "))),"Comedy",IF(OR(ISNUMBER(SEARCH({" sad "," thriller "," crime"," murder "," dark "," revenge "}," "&amp;B2065:C2065&amp;" "))),"thriller",IF(OR(ISNUMBER(SEARCH({" strange "," evil "," horror "," dark "," strange"}," "&amp;B2065:C2065&amp;" "))),"horror",IF(OR(ISNUMBER(SEARCH({" food "," kitchen "," yummy "," gourmet "," dining","bbq"}," "&amp;B2065:C2065&amp;" "))),"food"))))</f>
        <v>0</v>
      </c>
      <c r="E2065" s="3">
        <v>4000</v>
      </c>
      <c r="F2065" s="4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256"/>
        <v>148</v>
      </c>
      <c r="Q2065">
        <f t="shared" si="257"/>
        <v>120.86</v>
      </c>
      <c r="R2065" t="s">
        <v>8317</v>
      </c>
      <c r="S2065" t="s">
        <v>8347</v>
      </c>
      <c r="T2065" s="13">
        <f t="shared" si="258"/>
        <v>42472.73265046296</v>
      </c>
      <c r="U2065" s="13">
        <f t="shared" si="259"/>
        <v>42505.73265046296</v>
      </c>
      <c r="V2065">
        <f t="shared" si="260"/>
        <v>2016</v>
      </c>
      <c r="W2065" t="str">
        <f t="shared" si="261"/>
        <v>hardware</v>
      </c>
      <c r="X2065" t="str">
        <f t="shared" si="262"/>
        <v>ExceededGoal</v>
      </c>
      <c r="Y2065" s="12" t="b">
        <f t="shared" si="263"/>
        <v>0</v>
      </c>
    </row>
    <row r="2066" spans="1:25" ht="43.2" hidden="1">
      <c r="A2066">
        <v>2064</v>
      </c>
      <c r="B2066" s="1" t="s">
        <v>2065</v>
      </c>
      <c r="C2066" s="1" t="s">
        <v>6174</v>
      </c>
      <c r="D2066" s="21" t="b" cm="1">
        <f t="array" ref="D2066">IF(OR(ISNUMBER(SEARCH({" COMEDY "," fun "," laugh ","hilarious"}," "&amp;B2066:C2066&amp;" "))),"Comedy",IF(OR(ISNUMBER(SEARCH({" sad "," thriller "," crime"," murder "," dark "," revenge "}," "&amp;B2066:C2066&amp;" "))),"thriller",IF(OR(ISNUMBER(SEARCH({" strange "," evil "," horror "," dark "," strange"}," "&amp;B2066:C2066&amp;" "))),"horror",IF(OR(ISNUMBER(SEARCH({" food "," kitchen "," yummy "," gourmet "," dining","bbq"}," "&amp;B2066:C2066&amp;" "))),"food"))))</f>
        <v>0</v>
      </c>
      <c r="E2066" s="3">
        <v>261962</v>
      </c>
      <c r="F2066" s="4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256"/>
        <v>191</v>
      </c>
      <c r="Q2066">
        <f t="shared" si="257"/>
        <v>86.16</v>
      </c>
      <c r="R2066" t="s">
        <v>8317</v>
      </c>
      <c r="S2066" t="s">
        <v>8347</v>
      </c>
      <c r="T2066" s="13">
        <f t="shared" si="258"/>
        <v>41389.364849537036</v>
      </c>
      <c r="U2066" s="13">
        <f t="shared" si="259"/>
        <v>41425.5</v>
      </c>
      <c r="V2066">
        <f t="shared" si="260"/>
        <v>2013</v>
      </c>
      <c r="W2066" t="str">
        <f t="shared" si="261"/>
        <v>hardware</v>
      </c>
      <c r="X2066" t="str">
        <f t="shared" si="262"/>
        <v>ExceededGoal</v>
      </c>
      <c r="Y2066" s="12" t="b">
        <f t="shared" si="263"/>
        <v>0</v>
      </c>
    </row>
    <row r="2067" spans="1:25" ht="43.2" hidden="1">
      <c r="A2067">
        <v>2065</v>
      </c>
      <c r="B2067" s="1" t="s">
        <v>2066</v>
      </c>
      <c r="C2067" s="1" t="s">
        <v>6175</v>
      </c>
      <c r="D2067" s="21" t="b" cm="1">
        <f t="array" ref="D2067">IF(OR(ISNUMBER(SEARCH({" COMEDY "," fun "," laugh ","hilarious"}," "&amp;B2067:C2067&amp;" "))),"Comedy",IF(OR(ISNUMBER(SEARCH({" sad "," thriller "," crime"," murder "," dark "," revenge "}," "&amp;B2067:C2067&amp;" "))),"thriller",IF(OR(ISNUMBER(SEARCH({" strange "," evil "," horror "," dark "," strange"}," "&amp;B2067:C2067&amp;" "))),"horror",IF(OR(ISNUMBER(SEARCH({" food "," kitchen "," yummy "," gourmet "," dining","bbq"}," "&amp;B2067:C2067&amp;" "))),"food"))))</f>
        <v>0</v>
      </c>
      <c r="E2067" s="3">
        <v>40000</v>
      </c>
      <c r="F2067" s="4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256"/>
        <v>199</v>
      </c>
      <c r="Q2067">
        <f t="shared" si="257"/>
        <v>51.21</v>
      </c>
      <c r="R2067" t="s">
        <v>8317</v>
      </c>
      <c r="S2067" t="s">
        <v>8347</v>
      </c>
      <c r="T2067" s="13">
        <f t="shared" si="258"/>
        <v>41603.333668981482</v>
      </c>
      <c r="U2067" s="13">
        <f t="shared" si="259"/>
        <v>41633.333668981482</v>
      </c>
      <c r="V2067">
        <f t="shared" si="260"/>
        <v>2013</v>
      </c>
      <c r="W2067" t="str">
        <f t="shared" si="261"/>
        <v>hardware</v>
      </c>
      <c r="X2067" t="str">
        <f t="shared" si="262"/>
        <v>ExceededGoal</v>
      </c>
      <c r="Y2067" s="12" t="b">
        <f t="shared" si="263"/>
        <v>0</v>
      </c>
    </row>
    <row r="2068" spans="1:25" ht="43.2" hidden="1">
      <c r="A2068">
        <v>2066</v>
      </c>
      <c r="B2068" s="1" t="s">
        <v>2067</v>
      </c>
      <c r="C2068" s="1" t="s">
        <v>6176</v>
      </c>
      <c r="D2068" s="21" t="b" cm="1">
        <f t="array" ref="D2068">IF(OR(ISNUMBER(SEARCH({" COMEDY "," fun "," laugh ","hilarious"}," "&amp;B2068:C2068&amp;" "))),"Comedy",IF(OR(ISNUMBER(SEARCH({" sad "," thriller "," crime"," murder "," dark "," revenge "}," "&amp;B2068:C2068&amp;" "))),"thriller",IF(OR(ISNUMBER(SEARCH({" strange "," evil "," horror "," dark "," strange"}," "&amp;B2068:C2068&amp;" "))),"horror",IF(OR(ISNUMBER(SEARCH({" food "," kitchen "," yummy "," gourmet "," dining","bbq"}," "&amp;B2068:C2068&amp;" "))),"food"))))</f>
        <v>0</v>
      </c>
      <c r="E2068" s="3">
        <v>2000</v>
      </c>
      <c r="F2068" s="4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256"/>
        <v>219</v>
      </c>
      <c r="Q2068">
        <f t="shared" si="257"/>
        <v>67.260000000000005</v>
      </c>
      <c r="R2068" t="s">
        <v>8317</v>
      </c>
      <c r="S2068" t="s">
        <v>8347</v>
      </c>
      <c r="T2068" s="13">
        <f t="shared" si="258"/>
        <v>41844.771793981483</v>
      </c>
      <c r="U2068" s="13">
        <f t="shared" si="259"/>
        <v>41874.771793981483</v>
      </c>
      <c r="V2068">
        <f t="shared" si="260"/>
        <v>2014</v>
      </c>
      <c r="W2068" t="str">
        <f t="shared" si="261"/>
        <v>hardware</v>
      </c>
      <c r="X2068" t="str">
        <f t="shared" si="262"/>
        <v>ExceededGoal</v>
      </c>
      <c r="Y2068" s="12" t="b">
        <f t="shared" si="263"/>
        <v>0</v>
      </c>
    </row>
    <row r="2069" spans="1:25" ht="43.2" hidden="1">
      <c r="A2069">
        <v>2067</v>
      </c>
      <c r="B2069" s="1" t="s">
        <v>2068</v>
      </c>
      <c r="C2069" s="1" t="s">
        <v>6177</v>
      </c>
      <c r="D2069" s="21" t="b" cm="1">
        <f t="array" ref="D2069">IF(OR(ISNUMBER(SEARCH({" COMEDY "," fun "," laugh ","hilarious"}," "&amp;B2069:C2069&amp;" "))),"Comedy",IF(OR(ISNUMBER(SEARCH({" sad "," thriller "," crime"," murder "," dark "," revenge "}," "&amp;B2069:C2069&amp;" "))),"thriller",IF(OR(ISNUMBER(SEARCH({" strange "," evil "," horror "," dark "," strange"}," "&amp;B2069:C2069&amp;" "))),"horror",IF(OR(ISNUMBER(SEARCH({" food "," kitchen "," yummy "," gourmet "," dining","bbq"}," "&amp;B2069:C2069&amp;" "))),"food"))))</f>
        <v>0</v>
      </c>
      <c r="E2069" s="3">
        <v>495</v>
      </c>
      <c r="F2069" s="4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256"/>
        <v>127</v>
      </c>
      <c r="Q2069">
        <f t="shared" si="257"/>
        <v>62.8</v>
      </c>
      <c r="R2069" t="s">
        <v>8317</v>
      </c>
      <c r="S2069" t="s">
        <v>8347</v>
      </c>
      <c r="T2069" s="13">
        <f t="shared" si="258"/>
        <v>42115.853888888887</v>
      </c>
      <c r="U2069" s="13">
        <f t="shared" si="259"/>
        <v>42148.853888888887</v>
      </c>
      <c r="V2069">
        <f t="shared" si="260"/>
        <v>2015</v>
      </c>
      <c r="W2069" t="str">
        <f t="shared" si="261"/>
        <v>hardware</v>
      </c>
      <c r="X2069" t="str">
        <f t="shared" si="262"/>
        <v>ExceededGoal</v>
      </c>
      <c r="Y2069" s="12" t="b">
        <f t="shared" si="263"/>
        <v>0</v>
      </c>
    </row>
    <row r="2070" spans="1:25" ht="43.2" hidden="1">
      <c r="A2070">
        <v>2068</v>
      </c>
      <c r="B2070" s="1" t="s">
        <v>2069</v>
      </c>
      <c r="C2070" s="1" t="s">
        <v>6178</v>
      </c>
      <c r="D2070" s="21" t="b" cm="1">
        <f t="array" ref="D2070">IF(OR(ISNUMBER(SEARCH({" COMEDY "," fun "," laugh ","hilarious"}," "&amp;B2070:C2070&amp;" "))),"Comedy",IF(OR(ISNUMBER(SEARCH({" sad "," thriller "," crime"," murder "," dark "," revenge "}," "&amp;B2070:C2070&amp;" "))),"thriller",IF(OR(ISNUMBER(SEARCH({" strange "," evil "," horror "," dark "," strange"}," "&amp;B2070:C2070&amp;" "))),"horror",IF(OR(ISNUMBER(SEARCH({" food "," kitchen "," yummy "," gourmet "," dining","bbq"}," "&amp;B2070:C2070&amp;" "))),"food"))))</f>
        <v>0</v>
      </c>
      <c r="E2070" s="3">
        <v>25000</v>
      </c>
      <c r="F2070" s="4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256"/>
        <v>105</v>
      </c>
      <c r="Q2070">
        <f t="shared" si="257"/>
        <v>346.13</v>
      </c>
      <c r="R2070" t="s">
        <v>8317</v>
      </c>
      <c r="S2070" t="s">
        <v>8347</v>
      </c>
      <c r="T2070" s="13">
        <f t="shared" si="258"/>
        <v>42633.841608796298</v>
      </c>
      <c r="U2070" s="13">
        <f t="shared" si="259"/>
        <v>42663.841608796298</v>
      </c>
      <c r="V2070">
        <f t="shared" si="260"/>
        <v>2016</v>
      </c>
      <c r="W2070" t="str">
        <f t="shared" si="261"/>
        <v>hardware</v>
      </c>
      <c r="X2070" t="str">
        <f t="shared" si="262"/>
        <v>ExceededGoal</v>
      </c>
      <c r="Y2070" s="12" t="b">
        <f t="shared" si="263"/>
        <v>0</v>
      </c>
    </row>
    <row r="2071" spans="1:25" ht="57.6" hidden="1">
      <c r="A2071">
        <v>2069</v>
      </c>
      <c r="B2071" s="1" t="s">
        <v>2070</v>
      </c>
      <c r="C2071" s="1" t="s">
        <v>6179</v>
      </c>
      <c r="D2071" s="21" t="b" cm="1">
        <f t="array" ref="D2071">IF(OR(ISNUMBER(SEARCH({" COMEDY "," fun "," laugh ","hilarious"}," "&amp;B2071:C2071&amp;" "))),"Comedy",IF(OR(ISNUMBER(SEARCH({" sad "," thriller "," crime"," murder "," dark "," revenge "}," "&amp;B2071:C2071&amp;" "))),"thriller",IF(OR(ISNUMBER(SEARCH({" strange "," evil "," horror "," dark "," strange"}," "&amp;B2071:C2071&amp;" "))),"horror",IF(OR(ISNUMBER(SEARCH({" food "," kitchen "," yummy "," gourmet "," dining","bbq"}," "&amp;B2071:C2071&amp;" "))),"food"))))</f>
        <v>0</v>
      </c>
      <c r="E2071" s="3">
        <v>50000</v>
      </c>
      <c r="F2071" s="4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256"/>
        <v>128</v>
      </c>
      <c r="Q2071">
        <f t="shared" si="257"/>
        <v>244.12</v>
      </c>
      <c r="R2071" t="s">
        <v>8317</v>
      </c>
      <c r="S2071" t="s">
        <v>8347</v>
      </c>
      <c r="T2071" s="13">
        <f t="shared" si="258"/>
        <v>42340.972118055557</v>
      </c>
      <c r="U2071" s="13">
        <f t="shared" si="259"/>
        <v>42371.972118055557</v>
      </c>
      <c r="V2071">
        <f t="shared" si="260"/>
        <v>2015</v>
      </c>
      <c r="W2071" t="str">
        <f t="shared" si="261"/>
        <v>hardware</v>
      </c>
      <c r="X2071" t="str">
        <f t="shared" si="262"/>
        <v>ExceededGoal</v>
      </c>
      <c r="Y2071" s="12" t="b">
        <f t="shared" si="263"/>
        <v>0</v>
      </c>
    </row>
    <row r="2072" spans="1:25" ht="43.2" hidden="1">
      <c r="A2072">
        <v>2070</v>
      </c>
      <c r="B2072" s="1" t="s">
        <v>2071</v>
      </c>
      <c r="C2072" s="1" t="s">
        <v>6180</v>
      </c>
      <c r="D2072" s="21" t="b" cm="1">
        <f t="array" ref="D2072">IF(OR(ISNUMBER(SEARCH({" COMEDY "," fun "," laugh ","hilarious"}," "&amp;B2072:C2072&amp;" "))),"Comedy",IF(OR(ISNUMBER(SEARCH({" sad "," thriller "," crime"," murder "," dark "," revenge "}," "&amp;B2072:C2072&amp;" "))),"thriller",IF(OR(ISNUMBER(SEARCH({" strange "," evil "," horror "," dark "," strange"}," "&amp;B2072:C2072&amp;" "))),"horror",IF(OR(ISNUMBER(SEARCH({" food "," kitchen "," yummy "," gourmet "," dining","bbq"}," "&amp;B2072:C2072&amp;" "))),"food"))))</f>
        <v>0</v>
      </c>
      <c r="E2072" s="3">
        <v>125000</v>
      </c>
      <c r="F2072" s="4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256"/>
        <v>317</v>
      </c>
      <c r="Q2072">
        <f t="shared" si="257"/>
        <v>259.25</v>
      </c>
      <c r="R2072" t="s">
        <v>8317</v>
      </c>
      <c r="S2072" t="s">
        <v>8347</v>
      </c>
      <c r="T2072" s="13">
        <f t="shared" si="258"/>
        <v>42519.6565162037</v>
      </c>
      <c r="U2072" s="13">
        <f t="shared" si="259"/>
        <v>42549.6565162037</v>
      </c>
      <c r="V2072">
        <f t="shared" si="260"/>
        <v>2016</v>
      </c>
      <c r="W2072" t="str">
        <f t="shared" si="261"/>
        <v>hardware</v>
      </c>
      <c r="X2072" t="str">
        <f t="shared" si="262"/>
        <v>ExceededGoal</v>
      </c>
      <c r="Y2072" s="12" t="b">
        <f t="shared" si="263"/>
        <v>0</v>
      </c>
    </row>
    <row r="2073" spans="1:25" ht="43.2" hidden="1">
      <c r="A2073">
        <v>2071</v>
      </c>
      <c r="B2073" s="1" t="s">
        <v>2072</v>
      </c>
      <c r="C2073" s="1" t="s">
        <v>6181</v>
      </c>
      <c r="D2073" s="21" t="b" cm="1">
        <f t="array" ref="D2073">IF(OR(ISNUMBER(SEARCH({" COMEDY "," fun "," laugh ","hilarious"}," "&amp;B2073:C2073&amp;" "))),"Comedy",IF(OR(ISNUMBER(SEARCH({" sad "," thriller "," crime"," murder "," dark "," revenge "}," "&amp;B2073:C2073&amp;" "))),"thriller",IF(OR(ISNUMBER(SEARCH({" strange "," evil "," horror "," dark "," strange"}," "&amp;B2073:C2073&amp;" "))),"horror",IF(OR(ISNUMBER(SEARCH({" food "," kitchen "," yummy "," gourmet "," dining","bbq"}," "&amp;B2073:C2073&amp;" "))),"food"))))</f>
        <v>0</v>
      </c>
      <c r="E2073" s="3">
        <v>20000</v>
      </c>
      <c r="F2073" s="4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256"/>
        <v>281</v>
      </c>
      <c r="Q2073">
        <f t="shared" si="257"/>
        <v>201.96</v>
      </c>
      <c r="R2073" t="s">
        <v>8317</v>
      </c>
      <c r="S2073" t="s">
        <v>8347</v>
      </c>
      <c r="T2073" s="13">
        <f t="shared" si="258"/>
        <v>42600.278749999998</v>
      </c>
      <c r="U2073" s="13">
        <f t="shared" si="259"/>
        <v>42645.278749999998</v>
      </c>
      <c r="V2073">
        <f t="shared" si="260"/>
        <v>2016</v>
      </c>
      <c r="W2073" t="str">
        <f t="shared" si="261"/>
        <v>hardware</v>
      </c>
      <c r="X2073" t="str">
        <f t="shared" si="262"/>
        <v>ExceededGoal</v>
      </c>
      <c r="Y2073" s="12" t="b">
        <f t="shared" si="263"/>
        <v>0</v>
      </c>
    </row>
    <row r="2074" spans="1:25" ht="57.6" hidden="1">
      <c r="A2074">
        <v>2072</v>
      </c>
      <c r="B2074" s="1" t="s">
        <v>2073</v>
      </c>
      <c r="C2074" s="1" t="s">
        <v>6182</v>
      </c>
      <c r="D2074" s="21" t="b" cm="1">
        <f t="array" ref="D2074">IF(OR(ISNUMBER(SEARCH({" COMEDY "," fun "," laugh ","hilarious"}," "&amp;B2074:C2074&amp;" "))),"Comedy",IF(OR(ISNUMBER(SEARCH({" sad "," thriller "," crime"," murder "," dark "," revenge "}," "&amp;B2074:C2074&amp;" "))),"thriller",IF(OR(ISNUMBER(SEARCH({" strange "," evil "," horror "," dark "," strange"}," "&amp;B2074:C2074&amp;" "))),"horror",IF(OR(ISNUMBER(SEARCH({" food "," kitchen "," yummy "," gourmet "," dining","bbq"}," "&amp;B2074:C2074&amp;" "))),"food"))))</f>
        <v>0</v>
      </c>
      <c r="E2074" s="3">
        <v>71500</v>
      </c>
      <c r="F2074" s="4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256"/>
        <v>111</v>
      </c>
      <c r="Q2074">
        <f t="shared" si="257"/>
        <v>226.21</v>
      </c>
      <c r="R2074" t="s">
        <v>8317</v>
      </c>
      <c r="S2074" t="s">
        <v>8347</v>
      </c>
      <c r="T2074" s="13">
        <f t="shared" si="258"/>
        <v>42467.581388888888</v>
      </c>
      <c r="U2074" s="13">
        <f t="shared" si="259"/>
        <v>42497.581388888888</v>
      </c>
      <c r="V2074">
        <f t="shared" si="260"/>
        <v>2016</v>
      </c>
      <c r="W2074" t="str">
        <f t="shared" si="261"/>
        <v>hardware</v>
      </c>
      <c r="X2074" t="str">
        <f t="shared" si="262"/>
        <v>ExceededGoal</v>
      </c>
      <c r="Y2074" s="12" t="b">
        <f t="shared" si="263"/>
        <v>0</v>
      </c>
    </row>
    <row r="2075" spans="1:25" ht="43.2" hidden="1">
      <c r="A2075">
        <v>2073</v>
      </c>
      <c r="B2075" s="1" t="s">
        <v>2074</v>
      </c>
      <c r="C2075" s="1" t="s">
        <v>6183</v>
      </c>
      <c r="D2075" s="21" t="b" cm="1">
        <f t="array" ref="D2075">IF(OR(ISNUMBER(SEARCH({" COMEDY "," fun "," laugh ","hilarious"}," "&amp;B2075:C2075&amp;" "))),"Comedy",IF(OR(ISNUMBER(SEARCH({" sad "," thriller "," crime"," murder "," dark "," revenge "}," "&amp;B2075:C2075&amp;" "))),"thriller",IF(OR(ISNUMBER(SEARCH({" strange "," evil "," horror "," dark "," strange"}," "&amp;B2075:C2075&amp;" "))),"horror",IF(OR(ISNUMBER(SEARCH({" food "," kitchen "," yummy "," gourmet "," dining","bbq"}," "&amp;B2075:C2075&amp;" "))),"food"))))</f>
        <v>0</v>
      </c>
      <c r="E2075" s="3">
        <v>100000</v>
      </c>
      <c r="F2075" s="4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256"/>
        <v>153</v>
      </c>
      <c r="Q2075">
        <f t="shared" si="257"/>
        <v>324.69</v>
      </c>
      <c r="R2075" t="s">
        <v>8317</v>
      </c>
      <c r="S2075" t="s">
        <v>8347</v>
      </c>
      <c r="T2075" s="13">
        <f t="shared" si="258"/>
        <v>42087.668032407411</v>
      </c>
      <c r="U2075" s="13">
        <f t="shared" si="259"/>
        <v>42132.668032407411</v>
      </c>
      <c r="V2075">
        <f t="shared" si="260"/>
        <v>2015</v>
      </c>
      <c r="W2075" t="str">
        <f t="shared" si="261"/>
        <v>hardware</v>
      </c>
      <c r="X2075" t="str">
        <f t="shared" si="262"/>
        <v>ExceededGoal</v>
      </c>
      <c r="Y2075" s="12" t="b">
        <f t="shared" si="263"/>
        <v>0</v>
      </c>
    </row>
    <row r="2076" spans="1:25" ht="28.8" hidden="1">
      <c r="A2076">
        <v>2074</v>
      </c>
      <c r="B2076" s="1" t="s">
        <v>2075</v>
      </c>
      <c r="C2076" s="1" t="s">
        <v>6184</v>
      </c>
      <c r="D2076" s="21" t="b" cm="1">
        <f t="array" ref="D2076">IF(OR(ISNUMBER(SEARCH({" COMEDY "," fun "," laugh ","hilarious"}," "&amp;B2076:C2076&amp;" "))),"Comedy",IF(OR(ISNUMBER(SEARCH({" sad "," thriller "," crime"," murder "," dark "," revenge "}," "&amp;B2076:C2076&amp;" "))),"thriller",IF(OR(ISNUMBER(SEARCH({" strange "," evil "," horror "," dark "," strange"}," "&amp;B2076:C2076&amp;" "))),"horror",IF(OR(ISNUMBER(SEARCH({" food "," kitchen "," yummy "," gourmet "," dining","bbq"}," "&amp;B2076:C2076&amp;" "))),"food"))))</f>
        <v>0</v>
      </c>
      <c r="E2076" s="3">
        <v>600</v>
      </c>
      <c r="F2076" s="4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256"/>
        <v>103</v>
      </c>
      <c r="Q2076">
        <f t="shared" si="257"/>
        <v>205</v>
      </c>
      <c r="R2076" t="s">
        <v>8317</v>
      </c>
      <c r="S2076" t="s">
        <v>8347</v>
      </c>
      <c r="T2076" s="13">
        <f t="shared" si="258"/>
        <v>42466.826180555552</v>
      </c>
      <c r="U2076" s="13">
        <f t="shared" si="259"/>
        <v>42496.826180555552</v>
      </c>
      <c r="V2076">
        <f t="shared" si="260"/>
        <v>2016</v>
      </c>
      <c r="W2076" t="str">
        <f t="shared" si="261"/>
        <v>hardware</v>
      </c>
      <c r="X2076" t="str">
        <f t="shared" si="262"/>
        <v>ExceededGoal</v>
      </c>
      <c r="Y2076" s="12" t="b">
        <f t="shared" si="263"/>
        <v>0</v>
      </c>
    </row>
    <row r="2077" spans="1:25" ht="43.2" hidden="1">
      <c r="A2077">
        <v>2075</v>
      </c>
      <c r="B2077" s="1" t="s">
        <v>2076</v>
      </c>
      <c r="C2077" s="1" t="s">
        <v>6185</v>
      </c>
      <c r="D2077" s="21" t="b" cm="1">
        <f t="array" ref="D2077">IF(OR(ISNUMBER(SEARCH({" COMEDY "," fun "," laugh ","hilarious"}," "&amp;B2077:C2077&amp;" "))),"Comedy",IF(OR(ISNUMBER(SEARCH({" sad "," thriller "," crime"," murder "," dark "," revenge "}," "&amp;B2077:C2077&amp;" "))),"thriller",IF(OR(ISNUMBER(SEARCH({" strange "," evil "," horror "," dark "," strange"}," "&amp;B2077:C2077&amp;" "))),"horror",IF(OR(ISNUMBER(SEARCH({" food "," kitchen "," yummy "," gourmet "," dining","bbq"}," "&amp;B2077:C2077&amp;" "))),"food"))))</f>
        <v>0</v>
      </c>
      <c r="E2077" s="3">
        <v>9999</v>
      </c>
      <c r="F2077" s="4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256"/>
        <v>1678</v>
      </c>
      <c r="Q2077">
        <f t="shared" si="257"/>
        <v>20.47</v>
      </c>
      <c r="R2077" t="s">
        <v>8317</v>
      </c>
      <c r="S2077" t="s">
        <v>8347</v>
      </c>
      <c r="T2077" s="13">
        <f t="shared" si="258"/>
        <v>41450.681574074071</v>
      </c>
      <c r="U2077" s="13">
        <f t="shared" si="259"/>
        <v>41480.681574074071</v>
      </c>
      <c r="V2077">
        <f t="shared" si="260"/>
        <v>2013</v>
      </c>
      <c r="W2077" t="str">
        <f t="shared" si="261"/>
        <v>hardware</v>
      </c>
      <c r="X2077" t="str">
        <f t="shared" si="262"/>
        <v>ExceededGoal</v>
      </c>
      <c r="Y2077" s="12" t="b">
        <f t="shared" si="263"/>
        <v>0</v>
      </c>
    </row>
    <row r="2078" spans="1:25" ht="28.8" hidden="1">
      <c r="A2078">
        <v>2076</v>
      </c>
      <c r="B2078" s="1" t="s">
        <v>2077</v>
      </c>
      <c r="C2078" s="1" t="s">
        <v>6186</v>
      </c>
      <c r="D2078" s="21" t="b" cm="1">
        <f t="array" ref="D2078">IF(OR(ISNUMBER(SEARCH({" COMEDY "," fun "," laugh ","hilarious"}," "&amp;B2078:C2078&amp;" "))),"Comedy",IF(OR(ISNUMBER(SEARCH({" sad "," thriller "," crime"," murder "," dark "," revenge "}," "&amp;B2078:C2078&amp;" "))),"thriller",IF(OR(ISNUMBER(SEARCH({" strange "," evil "," horror "," dark "," strange"}," "&amp;B2078:C2078&amp;" "))),"horror",IF(OR(ISNUMBER(SEARCH({" food "," kitchen "," yummy "," gourmet "," dining","bbq"}," "&amp;B2078:C2078&amp;" "))),"food"))))</f>
        <v>0</v>
      </c>
      <c r="E2078" s="3">
        <v>179000</v>
      </c>
      <c r="F2078" s="4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256"/>
        <v>543</v>
      </c>
      <c r="Q2078">
        <f t="shared" si="257"/>
        <v>116.35</v>
      </c>
      <c r="R2078" t="s">
        <v>8317</v>
      </c>
      <c r="S2078" t="s">
        <v>8347</v>
      </c>
      <c r="T2078" s="13">
        <f t="shared" si="258"/>
        <v>41803.880659722221</v>
      </c>
      <c r="U2078" s="13">
        <f t="shared" si="259"/>
        <v>41843.880659722221</v>
      </c>
      <c r="V2078">
        <f t="shared" si="260"/>
        <v>2014</v>
      </c>
      <c r="W2078" t="str">
        <f t="shared" si="261"/>
        <v>hardware</v>
      </c>
      <c r="X2078" t="str">
        <f t="shared" si="262"/>
        <v>ExceededGoal</v>
      </c>
      <c r="Y2078" s="12" t="b">
        <f t="shared" si="263"/>
        <v>0</v>
      </c>
    </row>
    <row r="2079" spans="1:25" ht="43.2" hidden="1">
      <c r="A2079">
        <v>2077</v>
      </c>
      <c r="B2079" s="1" t="s">
        <v>2078</v>
      </c>
      <c r="C2079" s="1" t="s">
        <v>6187</v>
      </c>
      <c r="D2079" s="21" t="b" cm="1">
        <f t="array" ref="D2079">IF(OR(ISNUMBER(SEARCH({" COMEDY "," fun "," laugh ","hilarious"}," "&amp;B2079:C2079&amp;" "))),"Comedy",IF(OR(ISNUMBER(SEARCH({" sad "," thriller "," crime"," murder "," dark "," revenge "}," "&amp;B2079:C2079&amp;" "))),"thriller",IF(OR(ISNUMBER(SEARCH({" strange "," evil "," horror "," dark "," strange"}," "&amp;B2079:C2079&amp;" "))),"horror",IF(OR(ISNUMBER(SEARCH({" food "," kitchen "," yummy "," gourmet "," dining","bbq"}," "&amp;B2079:C2079&amp;" "))),"food"))))</f>
        <v>0</v>
      </c>
      <c r="E2079" s="3">
        <v>50000</v>
      </c>
      <c r="F2079" s="4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256"/>
        <v>116</v>
      </c>
      <c r="Q2079">
        <f t="shared" si="257"/>
        <v>307.2</v>
      </c>
      <c r="R2079" t="s">
        <v>8317</v>
      </c>
      <c r="S2079" t="s">
        <v>8347</v>
      </c>
      <c r="T2079" s="13">
        <f t="shared" si="258"/>
        <v>42103.042546296296</v>
      </c>
      <c r="U2079" s="13">
        <f t="shared" si="259"/>
        <v>42160.875</v>
      </c>
      <c r="V2079">
        <f t="shared" si="260"/>
        <v>2015</v>
      </c>
      <c r="W2079" t="str">
        <f t="shared" si="261"/>
        <v>hardware</v>
      </c>
      <c r="X2079" t="str">
        <f t="shared" si="262"/>
        <v>ExceededGoal</v>
      </c>
      <c r="Y2079" s="12" t="b">
        <f t="shared" si="263"/>
        <v>0</v>
      </c>
    </row>
    <row r="2080" spans="1:25" ht="43.2" hidden="1">
      <c r="A2080">
        <v>2078</v>
      </c>
      <c r="B2080" s="1" t="s">
        <v>2079</v>
      </c>
      <c r="C2080" s="1" t="s">
        <v>6188</v>
      </c>
      <c r="D2080" s="21" t="b" cm="1">
        <f t="array" ref="D2080">IF(OR(ISNUMBER(SEARCH({" COMEDY "," fun "," laugh ","hilarious"}," "&amp;B2080:C2080&amp;" "))),"Comedy",IF(OR(ISNUMBER(SEARCH({" sad "," thriller "," crime"," murder "," dark "," revenge "}," "&amp;B2080:C2080&amp;" "))),"thriller",IF(OR(ISNUMBER(SEARCH({" strange "," evil "," horror "," dark "," strange"}," "&amp;B2080:C2080&amp;" "))),"horror",IF(OR(ISNUMBER(SEARCH({" food "," kitchen "," yummy "," gourmet "," dining","bbq"}," "&amp;B2080:C2080&amp;" "))),"food"))))</f>
        <v>0</v>
      </c>
      <c r="E2080" s="3">
        <v>20000</v>
      </c>
      <c r="F2080" s="4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256"/>
        <v>131</v>
      </c>
      <c r="Q2080">
        <f t="shared" si="257"/>
        <v>546.69000000000005</v>
      </c>
      <c r="R2080" t="s">
        <v>8317</v>
      </c>
      <c r="S2080" t="s">
        <v>8347</v>
      </c>
      <c r="T2080" s="13">
        <f t="shared" si="258"/>
        <v>42692.771493055552</v>
      </c>
      <c r="U2080" s="13">
        <f t="shared" si="259"/>
        <v>42722.771493055552</v>
      </c>
      <c r="V2080">
        <f t="shared" si="260"/>
        <v>2016</v>
      </c>
      <c r="W2080" t="str">
        <f t="shared" si="261"/>
        <v>hardware</v>
      </c>
      <c r="X2080" t="str">
        <f t="shared" si="262"/>
        <v>ExceededGoal</v>
      </c>
      <c r="Y2080" s="12" t="b">
        <f t="shared" si="263"/>
        <v>0</v>
      </c>
    </row>
    <row r="2081" spans="1:25" ht="57.6" hidden="1">
      <c r="A2081">
        <v>2079</v>
      </c>
      <c r="B2081" s="1" t="s">
        <v>2080</v>
      </c>
      <c r="C2081" s="1" t="s">
        <v>6189</v>
      </c>
      <c r="D2081" s="21" t="b" cm="1">
        <f t="array" ref="D2081">IF(OR(ISNUMBER(SEARCH({" COMEDY "," fun "," laugh ","hilarious"}," "&amp;B2081:C2081&amp;" "))),"Comedy",IF(OR(ISNUMBER(SEARCH({" sad "," thriller "," crime"," murder "," dark "," revenge "}," "&amp;B2081:C2081&amp;" "))),"thriller",IF(OR(ISNUMBER(SEARCH({" strange "," evil "," horror "," dark "," strange"}," "&amp;B2081:C2081&amp;" "))),"horror",IF(OR(ISNUMBER(SEARCH({" food "," kitchen "," yummy "," gourmet "," dining","bbq"}," "&amp;B2081:C2081&amp;" "))),"food"))))</f>
        <v>0</v>
      </c>
      <c r="E2081" s="3">
        <v>10000</v>
      </c>
      <c r="F2081" s="4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256"/>
        <v>288</v>
      </c>
      <c r="Q2081">
        <f t="shared" si="257"/>
        <v>47.47</v>
      </c>
      <c r="R2081" t="s">
        <v>8317</v>
      </c>
      <c r="S2081" t="s">
        <v>8347</v>
      </c>
      <c r="T2081" s="13">
        <f t="shared" si="258"/>
        <v>42150.71056712963</v>
      </c>
      <c r="U2081" s="13">
        <f t="shared" si="259"/>
        <v>42180.791666666672</v>
      </c>
      <c r="V2081">
        <f t="shared" si="260"/>
        <v>2015</v>
      </c>
      <c r="W2081" t="str">
        <f t="shared" si="261"/>
        <v>hardware</v>
      </c>
      <c r="X2081" t="str">
        <f t="shared" si="262"/>
        <v>ExceededGoal</v>
      </c>
      <c r="Y2081" s="12" t="b">
        <f t="shared" si="263"/>
        <v>0</v>
      </c>
    </row>
    <row r="2082" spans="1:25" ht="43.2" hidden="1">
      <c r="A2082">
        <v>2080</v>
      </c>
      <c r="B2082" s="1" t="s">
        <v>2081</v>
      </c>
      <c r="C2082" s="1" t="s">
        <v>6190</v>
      </c>
      <c r="D2082" s="21" t="b" cm="1">
        <f t="array" ref="D2082">IF(OR(ISNUMBER(SEARCH({" COMEDY "," fun "," laugh ","hilarious"}," "&amp;B2082:C2082&amp;" "))),"Comedy",IF(OR(ISNUMBER(SEARCH({" sad "," thriller "," crime"," murder "," dark "," revenge "}," "&amp;B2082:C2082&amp;" "))),"thriller",IF(OR(ISNUMBER(SEARCH({" strange "," evil "," horror "," dark "," strange"}," "&amp;B2082:C2082&amp;" "))),"horror",IF(OR(ISNUMBER(SEARCH({" food "," kitchen "," yummy "," gourmet "," dining","bbq"}," "&amp;B2082:C2082&amp;" "))),"food"))))</f>
        <v>0</v>
      </c>
      <c r="E2082" s="3">
        <v>1000</v>
      </c>
      <c r="F2082" s="4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256"/>
        <v>508</v>
      </c>
      <c r="Q2082">
        <f t="shared" si="257"/>
        <v>101.56</v>
      </c>
      <c r="R2082" t="s">
        <v>8317</v>
      </c>
      <c r="S2082" t="s">
        <v>8347</v>
      </c>
      <c r="T2082" s="13">
        <f t="shared" si="258"/>
        <v>42289.957175925927</v>
      </c>
      <c r="U2082" s="13">
        <f t="shared" si="259"/>
        <v>42319.998842592591</v>
      </c>
      <c r="V2082">
        <f t="shared" si="260"/>
        <v>2015</v>
      </c>
      <c r="W2082" t="str">
        <f t="shared" si="261"/>
        <v>hardware</v>
      </c>
      <c r="X2082" t="str">
        <f t="shared" si="262"/>
        <v>ExceededGoal</v>
      </c>
      <c r="Y2082" s="12" t="b">
        <f t="shared" si="263"/>
        <v>0</v>
      </c>
    </row>
    <row r="2083" spans="1:25" ht="43.2" hidden="1">
      <c r="A2083">
        <v>2081</v>
      </c>
      <c r="B2083" s="1" t="s">
        <v>2082</v>
      </c>
      <c r="C2083" s="1" t="s">
        <v>6191</v>
      </c>
      <c r="D2083" s="21" t="b" cm="1">
        <f t="array" ref="D2083">IF(OR(ISNUMBER(SEARCH({" COMEDY "," fun "," laugh ","hilarious"}," "&amp;B2083:C2083&amp;" "))),"Comedy",IF(OR(ISNUMBER(SEARCH({" sad "," thriller "," crime"," murder "," dark "," revenge "}," "&amp;B2083:C2083&amp;" "))),"thriller",IF(OR(ISNUMBER(SEARCH({" strange "," evil "," horror "," dark "," strange"}," "&amp;B2083:C2083&amp;" "))),"horror",IF(OR(ISNUMBER(SEARCH({" food "," kitchen "," yummy "," gourmet "," dining","bbq"}," "&amp;B2083:C2083&amp;" "))),"food"))))</f>
        <v>0</v>
      </c>
      <c r="E2083" s="3">
        <v>3500</v>
      </c>
      <c r="F2083" s="4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256"/>
        <v>115</v>
      </c>
      <c r="Q2083">
        <f t="shared" si="257"/>
        <v>72.91</v>
      </c>
      <c r="R2083" t="s">
        <v>8323</v>
      </c>
      <c r="S2083" t="s">
        <v>8327</v>
      </c>
      <c r="T2083" s="13">
        <f t="shared" si="258"/>
        <v>41004.156886574077</v>
      </c>
      <c r="U2083" s="13">
        <f t="shared" si="259"/>
        <v>41045.207638888889</v>
      </c>
      <c r="V2083">
        <f t="shared" si="260"/>
        <v>2012</v>
      </c>
      <c r="W2083" t="str">
        <f t="shared" si="261"/>
        <v>indie rock</v>
      </c>
      <c r="X2083" t="str">
        <f t="shared" si="262"/>
        <v>ExceededGoal</v>
      </c>
      <c r="Y2083" s="12" t="b">
        <f t="shared" si="263"/>
        <v>0</v>
      </c>
    </row>
    <row r="2084" spans="1:25" ht="43.2" hidden="1">
      <c r="A2084">
        <v>2082</v>
      </c>
      <c r="B2084" s="1" t="s">
        <v>2083</v>
      </c>
      <c r="C2084" s="1" t="s">
        <v>6192</v>
      </c>
      <c r="D2084" s="21" t="b" cm="1">
        <f t="array" ref="D2084">IF(OR(ISNUMBER(SEARCH({" COMEDY "," fun "," laugh ","hilarious"}," "&amp;B2084:C2084&amp;" "))),"Comedy",IF(OR(ISNUMBER(SEARCH({" sad "," thriller "," crime"," murder "," dark "," revenge "}," "&amp;B2084:C2084&amp;" "))),"thriller",IF(OR(ISNUMBER(SEARCH({" strange "," evil "," horror "," dark "," strange"}," "&amp;B2084:C2084&amp;" "))),"horror",IF(OR(ISNUMBER(SEARCH({" food "," kitchen "," yummy "," gourmet "," dining","bbq"}," "&amp;B2084:C2084&amp;" "))),"food"))))</f>
        <v>0</v>
      </c>
      <c r="E2084" s="3">
        <v>1500</v>
      </c>
      <c r="F2084" s="4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256"/>
        <v>111</v>
      </c>
      <c r="Q2084">
        <f t="shared" si="257"/>
        <v>43.71</v>
      </c>
      <c r="R2084" t="s">
        <v>8323</v>
      </c>
      <c r="S2084" t="s">
        <v>8327</v>
      </c>
      <c r="T2084" s="13">
        <f t="shared" si="258"/>
        <v>40811.120324074072</v>
      </c>
      <c r="U2084" s="13">
        <f t="shared" si="259"/>
        <v>40871.161990740737</v>
      </c>
      <c r="V2084">
        <f t="shared" si="260"/>
        <v>2011</v>
      </c>
      <c r="W2084" t="str">
        <f t="shared" si="261"/>
        <v>indie rock</v>
      </c>
      <c r="X2084" t="str">
        <f t="shared" si="262"/>
        <v>ExceededGoal</v>
      </c>
      <c r="Y2084" s="12" t="b">
        <f t="shared" si="263"/>
        <v>0</v>
      </c>
    </row>
    <row r="2085" spans="1:25" ht="43.2" hidden="1">
      <c r="A2085">
        <v>2083</v>
      </c>
      <c r="B2085" s="1" t="s">
        <v>2084</v>
      </c>
      <c r="C2085" s="1" t="s">
        <v>6193</v>
      </c>
      <c r="D2085" s="21" t="b" cm="1">
        <f t="array" ref="D2085">IF(OR(ISNUMBER(SEARCH({" COMEDY "," fun "," laugh ","hilarious"}," "&amp;B2085:C2085&amp;" "))),"Comedy",IF(OR(ISNUMBER(SEARCH({" sad "," thriller "," crime"," murder "," dark "," revenge "}," "&amp;B2085:C2085&amp;" "))),"thriller",IF(OR(ISNUMBER(SEARCH({" strange "," evil "," horror "," dark "," strange"}," "&amp;B2085:C2085&amp;" "))),"horror",IF(OR(ISNUMBER(SEARCH({" food "," kitchen "," yummy "," gourmet "," dining","bbq"}," "&amp;B2085:C2085&amp;" "))),"food"))))</f>
        <v>0</v>
      </c>
      <c r="E2085" s="3">
        <v>750</v>
      </c>
      <c r="F2085" s="4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256"/>
        <v>113</v>
      </c>
      <c r="Q2085">
        <f t="shared" si="257"/>
        <v>34</v>
      </c>
      <c r="R2085" t="s">
        <v>8323</v>
      </c>
      <c r="S2085" t="s">
        <v>8327</v>
      </c>
      <c r="T2085" s="13">
        <f t="shared" si="258"/>
        <v>41034.72216435185</v>
      </c>
      <c r="U2085" s="13">
        <f t="shared" si="259"/>
        <v>41064.72216435185</v>
      </c>
      <c r="V2085">
        <f t="shared" si="260"/>
        <v>2012</v>
      </c>
      <c r="W2085" t="str">
        <f t="shared" si="261"/>
        <v>indie rock</v>
      </c>
      <c r="X2085" t="str">
        <f t="shared" si="262"/>
        <v>ExceededGoal</v>
      </c>
      <c r="Y2085" s="12" t="b">
        <f t="shared" si="263"/>
        <v>0</v>
      </c>
    </row>
    <row r="2086" spans="1:25" ht="43.2" hidden="1">
      <c r="A2086">
        <v>2084</v>
      </c>
      <c r="B2086" s="1" t="s">
        <v>2085</v>
      </c>
      <c r="C2086" s="1" t="s">
        <v>6194</v>
      </c>
      <c r="D2086" s="21" t="b" cm="1">
        <f t="array" ref="D2086">IF(OR(ISNUMBER(SEARCH({" COMEDY "," fun "," laugh ","hilarious"}," "&amp;B2086:C2086&amp;" "))),"Comedy",IF(OR(ISNUMBER(SEARCH({" sad "," thriller "," crime"," murder "," dark "," revenge "}," "&amp;B2086:C2086&amp;" "))),"thriller",IF(OR(ISNUMBER(SEARCH({" strange "," evil "," horror "," dark "," strange"}," "&amp;B2086:C2086&amp;" "))),"horror",IF(OR(ISNUMBER(SEARCH({" food "," kitchen "," yummy "," gourmet "," dining","bbq"}," "&amp;B2086:C2086&amp;" "))),"food"))))</f>
        <v>0</v>
      </c>
      <c r="E2086" s="3">
        <v>3000</v>
      </c>
      <c r="F2086" s="4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256"/>
        <v>108</v>
      </c>
      <c r="Q2086">
        <f t="shared" si="257"/>
        <v>70.650000000000006</v>
      </c>
      <c r="R2086" t="s">
        <v>8323</v>
      </c>
      <c r="S2086" t="s">
        <v>8327</v>
      </c>
      <c r="T2086" s="13">
        <f t="shared" si="258"/>
        <v>41731.833124999997</v>
      </c>
      <c r="U2086" s="13">
        <f t="shared" si="259"/>
        <v>41763.290972222225</v>
      </c>
      <c r="V2086">
        <f t="shared" si="260"/>
        <v>2014</v>
      </c>
      <c r="W2086" t="str">
        <f t="shared" si="261"/>
        <v>indie rock</v>
      </c>
      <c r="X2086" t="str">
        <f t="shared" si="262"/>
        <v>ExceededGoal</v>
      </c>
      <c r="Y2086" s="12" t="b">
        <f t="shared" si="263"/>
        <v>0</v>
      </c>
    </row>
    <row r="2087" spans="1:25" ht="57.6" hidden="1">
      <c r="A2087">
        <v>2085</v>
      </c>
      <c r="B2087" s="1" t="s">
        <v>2086</v>
      </c>
      <c r="C2087" s="1" t="s">
        <v>6195</v>
      </c>
      <c r="D2087" s="21" t="b" cm="1">
        <f t="array" ref="D2087">IF(OR(ISNUMBER(SEARCH({" COMEDY "," fun "," laugh ","hilarious"}," "&amp;B2087:C2087&amp;" "))),"Comedy",IF(OR(ISNUMBER(SEARCH({" sad "," thriller "," crime"," murder "," dark "," revenge "}," "&amp;B2087:C2087&amp;" "))),"thriller",IF(OR(ISNUMBER(SEARCH({" strange "," evil "," horror "," dark "," strange"}," "&amp;B2087:C2087&amp;" "))),"horror",IF(OR(ISNUMBER(SEARCH({" food "," kitchen "," yummy "," gourmet "," dining","bbq"}," "&amp;B2087:C2087&amp;" "))),"food"))))</f>
        <v>0</v>
      </c>
      <c r="E2087" s="3">
        <v>6000</v>
      </c>
      <c r="F2087" s="4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256"/>
        <v>124</v>
      </c>
      <c r="Q2087">
        <f t="shared" si="257"/>
        <v>89.3</v>
      </c>
      <c r="R2087" t="s">
        <v>8323</v>
      </c>
      <c r="S2087" t="s">
        <v>8327</v>
      </c>
      <c r="T2087" s="13">
        <f t="shared" si="258"/>
        <v>41075.835497685184</v>
      </c>
      <c r="U2087" s="13">
        <f t="shared" si="259"/>
        <v>41105.835497685184</v>
      </c>
      <c r="V2087">
        <f t="shared" si="260"/>
        <v>2012</v>
      </c>
      <c r="W2087" t="str">
        <f t="shared" si="261"/>
        <v>indie rock</v>
      </c>
      <c r="X2087" t="str">
        <f t="shared" si="262"/>
        <v>ExceededGoal</v>
      </c>
      <c r="Y2087" s="12" t="b">
        <f t="shared" si="263"/>
        <v>0</v>
      </c>
    </row>
    <row r="2088" spans="1:25" ht="43.2" hidden="1">
      <c r="A2088">
        <v>2086</v>
      </c>
      <c r="B2088" s="1" t="s">
        <v>2087</v>
      </c>
      <c r="C2088" s="1" t="s">
        <v>6196</v>
      </c>
      <c r="D2088" s="21" t="b" cm="1">
        <f t="array" ref="D2088">IF(OR(ISNUMBER(SEARCH({" COMEDY "," fun "," laugh ","hilarious"}," "&amp;B2088:C2088&amp;" "))),"Comedy",IF(OR(ISNUMBER(SEARCH({" sad "," thriller "," crime"," murder "," dark "," revenge "}," "&amp;B2088:C2088&amp;" "))),"thriller",IF(OR(ISNUMBER(SEARCH({" strange "," evil "," horror "," dark "," strange"}," "&amp;B2088:C2088&amp;" "))),"horror",IF(OR(ISNUMBER(SEARCH({" food "," kitchen "," yummy "," gourmet "," dining","bbq"}," "&amp;B2088:C2088&amp;" "))),"food"))))</f>
        <v>0</v>
      </c>
      <c r="E2088" s="3">
        <v>4000</v>
      </c>
      <c r="F2088" s="4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256"/>
        <v>101</v>
      </c>
      <c r="Q2088">
        <f t="shared" si="257"/>
        <v>115.09</v>
      </c>
      <c r="R2088" t="s">
        <v>8323</v>
      </c>
      <c r="S2088" t="s">
        <v>8327</v>
      </c>
      <c r="T2088" s="13">
        <f t="shared" si="258"/>
        <v>40860.67050925926</v>
      </c>
      <c r="U2088" s="13">
        <f t="shared" si="259"/>
        <v>40891.207638888889</v>
      </c>
      <c r="V2088">
        <f t="shared" si="260"/>
        <v>2011</v>
      </c>
      <c r="W2088" t="str">
        <f t="shared" si="261"/>
        <v>indie rock</v>
      </c>
      <c r="X2088" t="str">
        <f t="shared" si="262"/>
        <v>ExceededGoal</v>
      </c>
      <c r="Y2088" s="12" t="b">
        <f t="shared" si="263"/>
        <v>0</v>
      </c>
    </row>
    <row r="2089" spans="1:25" ht="57.6" hidden="1">
      <c r="A2089">
        <v>2087</v>
      </c>
      <c r="B2089" s="1" t="s">
        <v>2088</v>
      </c>
      <c r="C2089" s="1" t="s">
        <v>6197</v>
      </c>
      <c r="D2089" s="21" t="b" cm="1">
        <f t="array" ref="D2089">IF(OR(ISNUMBER(SEARCH({" COMEDY "," fun "," laugh ","hilarious"}," "&amp;B2089:C2089&amp;" "))),"Comedy",IF(OR(ISNUMBER(SEARCH({" sad "," thriller "," crime"," murder "," dark "," revenge "}," "&amp;B2089:C2089&amp;" "))),"thriller",IF(OR(ISNUMBER(SEARCH({" strange "," evil "," horror "," dark "," strange"}," "&amp;B2089:C2089&amp;" "))),"horror",IF(OR(ISNUMBER(SEARCH({" food "," kitchen "," yummy "," gourmet "," dining","bbq"}," "&amp;B2089:C2089&amp;" "))),"food"))))</f>
        <v>0</v>
      </c>
      <c r="E2089" s="3">
        <v>1500</v>
      </c>
      <c r="F2089" s="4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256"/>
        <v>104</v>
      </c>
      <c r="Q2089">
        <f t="shared" si="257"/>
        <v>62.12</v>
      </c>
      <c r="R2089" t="s">
        <v>8323</v>
      </c>
      <c r="S2089" t="s">
        <v>8327</v>
      </c>
      <c r="T2089" s="13">
        <f t="shared" si="258"/>
        <v>40764.204375000001</v>
      </c>
      <c r="U2089" s="13">
        <f t="shared" si="259"/>
        <v>40794.204375000001</v>
      </c>
      <c r="V2089">
        <f t="shared" si="260"/>
        <v>2011</v>
      </c>
      <c r="W2089" t="str">
        <f t="shared" si="261"/>
        <v>indie rock</v>
      </c>
      <c r="X2089" t="str">
        <f t="shared" si="262"/>
        <v>ExceededGoal</v>
      </c>
      <c r="Y2089" s="12" t="b">
        <f t="shared" si="263"/>
        <v>0</v>
      </c>
    </row>
    <row r="2090" spans="1:25" ht="43.2" hidden="1">
      <c r="A2090">
        <v>2088</v>
      </c>
      <c r="B2090" s="1" t="s">
        <v>2089</v>
      </c>
      <c r="C2090" s="1" t="s">
        <v>6198</v>
      </c>
      <c r="D2090" s="21" t="b" cm="1">
        <f t="array" ref="D2090">IF(OR(ISNUMBER(SEARCH({" COMEDY "," fun "," laugh ","hilarious"}," "&amp;B2090:C2090&amp;" "))),"Comedy",IF(OR(ISNUMBER(SEARCH({" sad "," thriller "," crime"," murder "," dark "," revenge "}," "&amp;B2090:C2090&amp;" "))),"thriller",IF(OR(ISNUMBER(SEARCH({" strange "," evil "," horror "," dark "," strange"}," "&amp;B2090:C2090&amp;" "))),"horror",IF(OR(ISNUMBER(SEARCH({" food "," kitchen "," yummy "," gourmet "," dining","bbq"}," "&amp;B2090:C2090&amp;" "))),"food"))))</f>
        <v>0</v>
      </c>
      <c r="E2090" s="3">
        <v>3000</v>
      </c>
      <c r="F2090" s="4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256"/>
        <v>116</v>
      </c>
      <c r="Q2090">
        <f t="shared" si="257"/>
        <v>46.2</v>
      </c>
      <c r="R2090" t="s">
        <v>8323</v>
      </c>
      <c r="S2090" t="s">
        <v>8327</v>
      </c>
      <c r="T2090" s="13">
        <f t="shared" si="258"/>
        <v>40395.714722222219</v>
      </c>
      <c r="U2090" s="13">
        <f t="shared" si="259"/>
        <v>40432.165972222225</v>
      </c>
      <c r="V2090">
        <f t="shared" si="260"/>
        <v>2010</v>
      </c>
      <c r="W2090" t="str">
        <f t="shared" si="261"/>
        <v>indie rock</v>
      </c>
      <c r="X2090" t="str">
        <f t="shared" si="262"/>
        <v>ExceededGoal</v>
      </c>
      <c r="Y2090" s="12" t="b">
        <f t="shared" si="263"/>
        <v>0</v>
      </c>
    </row>
    <row r="2091" spans="1:25" ht="28.8" hidden="1">
      <c r="A2091">
        <v>2089</v>
      </c>
      <c r="B2091" s="1" t="s">
        <v>2090</v>
      </c>
      <c r="C2091" s="1" t="s">
        <v>6199</v>
      </c>
      <c r="D2091" s="21" t="b" cm="1">
        <f t="array" ref="D2091">IF(OR(ISNUMBER(SEARCH({" COMEDY "," fun "," laugh ","hilarious"}," "&amp;B2091:C2091&amp;" "))),"Comedy",IF(OR(ISNUMBER(SEARCH({" sad "," thriller "," crime"," murder "," dark "," revenge "}," "&amp;B2091:C2091&amp;" "))),"thriller",IF(OR(ISNUMBER(SEARCH({" strange "," evil "," horror "," dark "," strange"}," "&amp;B2091:C2091&amp;" "))),"horror",IF(OR(ISNUMBER(SEARCH({" food "," kitchen "," yummy "," gourmet "," dining","bbq"}," "&amp;B2091:C2091&amp;" "))),"food"))))</f>
        <v>0</v>
      </c>
      <c r="E2091" s="3">
        <v>2500</v>
      </c>
      <c r="F2091" s="4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256"/>
        <v>120</v>
      </c>
      <c r="Q2091">
        <f t="shared" si="257"/>
        <v>48.55</v>
      </c>
      <c r="R2091" t="s">
        <v>8323</v>
      </c>
      <c r="S2091" t="s">
        <v>8327</v>
      </c>
      <c r="T2091" s="13">
        <f t="shared" si="258"/>
        <v>41453.076319444444</v>
      </c>
      <c r="U2091" s="13">
        <f t="shared" si="259"/>
        <v>41488.076319444444</v>
      </c>
      <c r="V2091">
        <f t="shared" si="260"/>
        <v>2013</v>
      </c>
      <c r="W2091" t="str">
        <f t="shared" si="261"/>
        <v>indie rock</v>
      </c>
      <c r="X2091" t="str">
        <f t="shared" si="262"/>
        <v>ExceededGoal</v>
      </c>
      <c r="Y2091" s="12" t="b">
        <f t="shared" si="263"/>
        <v>0</v>
      </c>
    </row>
    <row r="2092" spans="1:25" ht="43.2" hidden="1">
      <c r="A2092">
        <v>2090</v>
      </c>
      <c r="B2092" s="1" t="s">
        <v>2091</v>
      </c>
      <c r="C2092" s="1" t="s">
        <v>6200</v>
      </c>
      <c r="D2092" s="21" t="b" cm="1">
        <f t="array" ref="D2092">IF(OR(ISNUMBER(SEARCH({" COMEDY "," fun "," laugh ","hilarious"}," "&amp;B2092:C2092&amp;" "))),"Comedy",IF(OR(ISNUMBER(SEARCH({" sad "," thriller "," crime"," murder "," dark "," revenge "}," "&amp;B2092:C2092&amp;" "))),"thriller",IF(OR(ISNUMBER(SEARCH({" strange "," evil "," horror "," dark "," strange"}," "&amp;B2092:C2092&amp;" "))),"horror",IF(OR(ISNUMBER(SEARCH({" food "," kitchen "," yummy "," gourmet "," dining","bbq"}," "&amp;B2092:C2092&amp;" "))),"food"))))</f>
        <v>0</v>
      </c>
      <c r="E2092" s="3">
        <v>8000</v>
      </c>
      <c r="F2092" s="4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256"/>
        <v>115</v>
      </c>
      <c r="Q2092">
        <f t="shared" si="257"/>
        <v>57.52</v>
      </c>
      <c r="R2092" t="s">
        <v>8323</v>
      </c>
      <c r="S2092" t="s">
        <v>8327</v>
      </c>
      <c r="T2092" s="13">
        <f t="shared" si="258"/>
        <v>41299.381423611114</v>
      </c>
      <c r="U2092" s="13">
        <f t="shared" si="259"/>
        <v>41329.381423611114</v>
      </c>
      <c r="V2092">
        <f t="shared" si="260"/>
        <v>2013</v>
      </c>
      <c r="W2092" t="str">
        <f t="shared" si="261"/>
        <v>indie rock</v>
      </c>
      <c r="X2092" t="str">
        <f t="shared" si="262"/>
        <v>ExceededGoal</v>
      </c>
      <c r="Y2092" s="12" t="b">
        <f t="shared" si="263"/>
        <v>0</v>
      </c>
    </row>
    <row r="2093" spans="1:25" ht="57.6" hidden="1">
      <c r="A2093">
        <v>2091</v>
      </c>
      <c r="B2093" s="1" t="s">
        <v>2092</v>
      </c>
      <c r="C2093" s="1" t="s">
        <v>6201</v>
      </c>
      <c r="D2093" s="21" t="b" cm="1">
        <f t="array" ref="D2093">IF(OR(ISNUMBER(SEARCH({" COMEDY "," fun "," laugh ","hilarious"}," "&amp;B2093:C2093&amp;" "))),"Comedy",IF(OR(ISNUMBER(SEARCH({" sad "," thriller "," crime"," murder "," dark "," revenge "}," "&amp;B2093:C2093&amp;" "))),"thriller",IF(OR(ISNUMBER(SEARCH({" strange "," evil "," horror "," dark "," strange"}," "&amp;B2093:C2093&amp;" "))),"horror",IF(OR(ISNUMBER(SEARCH({" food "," kitchen "," yummy "," gourmet "," dining","bbq"}," "&amp;B2093:C2093&amp;" "))),"food"))))</f>
        <v>0</v>
      </c>
      <c r="E2093" s="3">
        <v>18000</v>
      </c>
      <c r="F2093" s="4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256"/>
        <v>120</v>
      </c>
      <c r="Q2093">
        <f t="shared" si="257"/>
        <v>88.15</v>
      </c>
      <c r="R2093" t="s">
        <v>8323</v>
      </c>
      <c r="S2093" t="s">
        <v>8327</v>
      </c>
      <c r="T2093" s="13">
        <f t="shared" si="258"/>
        <v>40555.322662037033</v>
      </c>
      <c r="U2093" s="13">
        <f t="shared" si="259"/>
        <v>40603.833333333336</v>
      </c>
      <c r="V2093">
        <f t="shared" si="260"/>
        <v>2011</v>
      </c>
      <c r="W2093" t="str">
        <f t="shared" si="261"/>
        <v>indie rock</v>
      </c>
      <c r="X2093" t="str">
        <f t="shared" si="262"/>
        <v>ExceededGoal</v>
      </c>
      <c r="Y2093" s="12" t="b">
        <f t="shared" si="263"/>
        <v>0</v>
      </c>
    </row>
    <row r="2094" spans="1:25" ht="43.2" hidden="1">
      <c r="A2094">
        <v>2092</v>
      </c>
      <c r="B2094" s="1" t="s">
        <v>2093</v>
      </c>
      <c r="C2094" s="1" t="s">
        <v>6202</v>
      </c>
      <c r="D2094" s="21" t="b" cm="1">
        <f t="array" ref="D2094">IF(OR(ISNUMBER(SEARCH({" COMEDY "," fun "," laugh ","hilarious"}," "&amp;B2094:C2094&amp;" "))),"Comedy",IF(OR(ISNUMBER(SEARCH({" sad "," thriller "," crime"," murder "," dark "," revenge "}," "&amp;B2094:C2094&amp;" "))),"thriller",IF(OR(ISNUMBER(SEARCH({" strange "," evil "," horror "," dark "," strange"}," "&amp;B2094:C2094&amp;" "))),"horror",IF(OR(ISNUMBER(SEARCH({" food "," kitchen "," yummy "," gourmet "," dining","bbq"}," "&amp;B2094:C2094&amp;" "))),"food"))))</f>
        <v>0</v>
      </c>
      <c r="E2094" s="3">
        <v>6000</v>
      </c>
      <c r="F2094" s="4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256"/>
        <v>101</v>
      </c>
      <c r="Q2094">
        <f t="shared" si="257"/>
        <v>110.49</v>
      </c>
      <c r="R2094" t="s">
        <v>8323</v>
      </c>
      <c r="S2094" t="s">
        <v>8327</v>
      </c>
      <c r="T2094" s="13">
        <f t="shared" si="258"/>
        <v>40763.707546296297</v>
      </c>
      <c r="U2094" s="13">
        <f t="shared" si="259"/>
        <v>40823.707546296297</v>
      </c>
      <c r="V2094">
        <f t="shared" si="260"/>
        <v>2011</v>
      </c>
      <c r="W2094" t="str">
        <f t="shared" si="261"/>
        <v>indie rock</v>
      </c>
      <c r="X2094" t="str">
        <f t="shared" si="262"/>
        <v>ExceededGoal</v>
      </c>
      <c r="Y2094" s="12" t="b">
        <f t="shared" si="263"/>
        <v>0</v>
      </c>
    </row>
    <row r="2095" spans="1:25" ht="43.2" hidden="1">
      <c r="A2095">
        <v>2093</v>
      </c>
      <c r="B2095" s="1" t="s">
        <v>2094</v>
      </c>
      <c r="C2095" s="1" t="s">
        <v>6203</v>
      </c>
      <c r="D2095" s="21" t="b" cm="1">
        <f t="array" ref="D2095">IF(OR(ISNUMBER(SEARCH({" COMEDY "," fun "," laugh ","hilarious"}," "&amp;B2095:C2095&amp;" "))),"Comedy",IF(OR(ISNUMBER(SEARCH({" sad "," thriller "," crime"," murder "," dark "," revenge "}," "&amp;B2095:C2095&amp;" "))),"thriller",IF(OR(ISNUMBER(SEARCH({" strange "," evil "," horror "," dark "," strange"}," "&amp;B2095:C2095&amp;" "))),"horror",IF(OR(ISNUMBER(SEARCH({" food "," kitchen "," yummy "," gourmet "," dining","bbq"}," "&amp;B2095:C2095&amp;" "))),"food"))))</f>
        <v>0</v>
      </c>
      <c r="E2095" s="3">
        <v>1500</v>
      </c>
      <c r="F2095" s="4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256"/>
        <v>102</v>
      </c>
      <c r="Q2095">
        <f t="shared" si="257"/>
        <v>66.83</v>
      </c>
      <c r="R2095" t="s">
        <v>8323</v>
      </c>
      <c r="S2095" t="s">
        <v>8327</v>
      </c>
      <c r="T2095" s="13">
        <f t="shared" si="258"/>
        <v>41205.854537037041</v>
      </c>
      <c r="U2095" s="13">
        <f t="shared" si="259"/>
        <v>41265.896203703705</v>
      </c>
      <c r="V2095">
        <f t="shared" si="260"/>
        <v>2012</v>
      </c>
      <c r="W2095" t="str">
        <f t="shared" si="261"/>
        <v>indie rock</v>
      </c>
      <c r="X2095" t="str">
        <f t="shared" si="262"/>
        <v>ExceededGoal</v>
      </c>
      <c r="Y2095" s="12" t="b">
        <f t="shared" si="263"/>
        <v>0</v>
      </c>
    </row>
    <row r="2096" spans="1:25" ht="57.6" hidden="1">
      <c r="A2096">
        <v>2094</v>
      </c>
      <c r="B2096" s="1" t="s">
        <v>2095</v>
      </c>
      <c r="C2096" s="1" t="s">
        <v>6204</v>
      </c>
      <c r="D2096" s="21" t="b" cm="1">
        <f t="array" ref="D2096">IF(OR(ISNUMBER(SEARCH({" COMEDY "," fun "," laugh ","hilarious"}," "&amp;B2096:C2096&amp;" "))),"Comedy",IF(OR(ISNUMBER(SEARCH({" sad "," thriller "," crime"," murder "," dark "," revenge "}," "&amp;B2096:C2096&amp;" "))),"thriller",IF(OR(ISNUMBER(SEARCH({" strange "," evil "," horror "," dark "," strange"}," "&amp;B2096:C2096&amp;" "))),"horror",IF(OR(ISNUMBER(SEARCH({" food "," kitchen "," yummy "," gourmet "," dining","bbq"}," "&amp;B2096:C2096&amp;" "))),"food"))))</f>
        <v>0</v>
      </c>
      <c r="E2096" s="3">
        <v>3500</v>
      </c>
      <c r="F2096" s="4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256"/>
        <v>121</v>
      </c>
      <c r="Q2096">
        <f t="shared" si="257"/>
        <v>58.6</v>
      </c>
      <c r="R2096" t="s">
        <v>8323</v>
      </c>
      <c r="S2096" t="s">
        <v>8327</v>
      </c>
      <c r="T2096" s="13">
        <f t="shared" si="258"/>
        <v>40939.02002314815</v>
      </c>
      <c r="U2096" s="13">
        <f t="shared" si="259"/>
        <v>40973.125</v>
      </c>
      <c r="V2096">
        <f t="shared" si="260"/>
        <v>2012</v>
      </c>
      <c r="W2096" t="str">
        <f t="shared" si="261"/>
        <v>indie rock</v>
      </c>
      <c r="X2096" t="str">
        <f t="shared" si="262"/>
        <v>ExceededGoal</v>
      </c>
      <c r="Y2096" s="12" t="b">
        <f t="shared" si="263"/>
        <v>0</v>
      </c>
    </row>
    <row r="2097" spans="1:25" ht="43.2" hidden="1">
      <c r="A2097">
        <v>2095</v>
      </c>
      <c r="B2097" s="1" t="s">
        <v>2096</v>
      </c>
      <c r="C2097" s="1" t="s">
        <v>6205</v>
      </c>
      <c r="D2097" s="21" t="b" cm="1">
        <f t="array" ref="D2097">IF(OR(ISNUMBER(SEARCH({" COMEDY "," fun "," laugh ","hilarious"}," "&amp;B2097:C2097&amp;" "))),"Comedy",IF(OR(ISNUMBER(SEARCH({" sad "," thriller "," crime"," murder "," dark "," revenge "}," "&amp;B2097:C2097&amp;" "))),"thriller",IF(OR(ISNUMBER(SEARCH({" strange "," evil "," horror "," dark "," strange"}," "&amp;B2097:C2097&amp;" "))),"horror",IF(OR(ISNUMBER(SEARCH({" food "," kitchen "," yummy "," gourmet "," dining","bbq"}," "&amp;B2097:C2097&amp;" "))),"food"))))</f>
        <v>0</v>
      </c>
      <c r="E2097" s="3">
        <v>2500</v>
      </c>
      <c r="F2097" s="4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256"/>
        <v>100</v>
      </c>
      <c r="Q2097">
        <f t="shared" si="257"/>
        <v>113.64</v>
      </c>
      <c r="R2097" t="s">
        <v>8323</v>
      </c>
      <c r="S2097" t="s">
        <v>8327</v>
      </c>
      <c r="T2097" s="13">
        <f t="shared" si="258"/>
        <v>40758.733483796292</v>
      </c>
      <c r="U2097" s="13">
        <f t="shared" si="259"/>
        <v>40818.733483796292</v>
      </c>
      <c r="V2097">
        <f t="shared" si="260"/>
        <v>2011</v>
      </c>
      <c r="W2097" t="str">
        <f t="shared" si="261"/>
        <v>indie rock</v>
      </c>
      <c r="X2097" t="str">
        <f t="shared" si="262"/>
        <v>UnderFunded</v>
      </c>
      <c r="Y2097" s="12" t="b">
        <f t="shared" si="263"/>
        <v>0</v>
      </c>
    </row>
    <row r="2098" spans="1:25" ht="43.2" hidden="1">
      <c r="A2098">
        <v>2096</v>
      </c>
      <c r="B2098" s="1" t="s">
        <v>2097</v>
      </c>
      <c r="C2098" s="1" t="s">
        <v>6206</v>
      </c>
      <c r="D2098" s="21" t="b" cm="1">
        <f t="array" ref="D2098">IF(OR(ISNUMBER(SEARCH({" COMEDY "," fun "," laugh ","hilarious"}," "&amp;B2098:C2098&amp;" "))),"Comedy",IF(OR(ISNUMBER(SEARCH({" sad "," thriller "," crime"," murder "," dark "," revenge "}," "&amp;B2098:C2098&amp;" "))),"thriller",IF(OR(ISNUMBER(SEARCH({" strange "," evil "," horror "," dark "," strange"}," "&amp;B2098:C2098&amp;" "))),"horror",IF(OR(ISNUMBER(SEARCH({" food "," kitchen "," yummy "," gourmet "," dining","bbq"}," "&amp;B2098:C2098&amp;" "))),"food"))))</f>
        <v>0</v>
      </c>
      <c r="E2098" s="3">
        <v>600</v>
      </c>
      <c r="F2098" s="4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256"/>
        <v>102</v>
      </c>
      <c r="Q2098">
        <f t="shared" si="257"/>
        <v>43.57</v>
      </c>
      <c r="R2098" t="s">
        <v>8323</v>
      </c>
      <c r="S2098" t="s">
        <v>8327</v>
      </c>
      <c r="T2098" s="13">
        <f t="shared" si="258"/>
        <v>41192.758506944447</v>
      </c>
      <c r="U2098" s="13">
        <f t="shared" si="259"/>
        <v>41208.165972222225</v>
      </c>
      <c r="V2098">
        <f t="shared" si="260"/>
        <v>2012</v>
      </c>
      <c r="W2098" t="str">
        <f t="shared" si="261"/>
        <v>indie rock</v>
      </c>
      <c r="X2098" t="str">
        <f t="shared" si="262"/>
        <v>ExceededGoal</v>
      </c>
      <c r="Y2098" s="12" t="b">
        <f t="shared" si="263"/>
        <v>0</v>
      </c>
    </row>
    <row r="2099" spans="1:25" ht="43.2" hidden="1">
      <c r="A2099">
        <v>2097</v>
      </c>
      <c r="B2099" s="1" t="s">
        <v>2098</v>
      </c>
      <c r="C2099" s="1" t="s">
        <v>6207</v>
      </c>
      <c r="D2099" s="21" t="b" cm="1">
        <f t="array" ref="D2099">IF(OR(ISNUMBER(SEARCH({" COMEDY "," fun "," laugh ","hilarious"}," "&amp;B2099:C2099&amp;" "))),"Comedy",IF(OR(ISNUMBER(SEARCH({" sad "," thriller "," crime"," murder "," dark "," revenge "}," "&amp;B2099:C2099&amp;" "))),"thriller",IF(OR(ISNUMBER(SEARCH({" strange "," evil "," horror "," dark "," strange"}," "&amp;B2099:C2099&amp;" "))),"horror",IF(OR(ISNUMBER(SEARCH({" food "," kitchen "," yummy "," gourmet "," dining","bbq"}," "&amp;B2099:C2099&amp;" "))),"food"))))</f>
        <v>0</v>
      </c>
      <c r="E2099" s="3">
        <v>3000</v>
      </c>
      <c r="F2099" s="4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256"/>
        <v>100</v>
      </c>
      <c r="Q2099">
        <f t="shared" si="257"/>
        <v>78.95</v>
      </c>
      <c r="R2099" t="s">
        <v>8323</v>
      </c>
      <c r="S2099" t="s">
        <v>8327</v>
      </c>
      <c r="T2099" s="13">
        <f t="shared" si="258"/>
        <v>40818.58489583333</v>
      </c>
      <c r="U2099" s="13">
        <f t="shared" si="259"/>
        <v>40878.626562500001</v>
      </c>
      <c r="V2099">
        <f t="shared" si="260"/>
        <v>2011</v>
      </c>
      <c r="W2099" t="str">
        <f t="shared" si="261"/>
        <v>indie rock</v>
      </c>
      <c r="X2099" t="str">
        <f t="shared" si="262"/>
        <v>UnderFunded</v>
      </c>
      <c r="Y2099" s="12" t="b">
        <f t="shared" si="263"/>
        <v>0</v>
      </c>
    </row>
    <row r="2100" spans="1:25" ht="43.2" hidden="1">
      <c r="A2100">
        <v>2098</v>
      </c>
      <c r="B2100" s="1" t="s">
        <v>2099</v>
      </c>
      <c r="C2100" s="1" t="s">
        <v>6208</v>
      </c>
      <c r="D2100" s="21" t="b" cm="1">
        <f t="array" ref="D2100">IF(OR(ISNUMBER(SEARCH({" COMEDY "," fun "," laugh ","hilarious"}," "&amp;B2100:C2100&amp;" "))),"Comedy",IF(OR(ISNUMBER(SEARCH({" sad "," thriller "," crime"," murder "," dark "," revenge "}," "&amp;B2100:C2100&amp;" "))),"thriller",IF(OR(ISNUMBER(SEARCH({" strange "," evil "," horror "," dark "," strange"}," "&amp;B2100:C2100&amp;" "))),"horror",IF(OR(ISNUMBER(SEARCH({" food "," kitchen "," yummy "," gourmet "," dining","bbq"}," "&amp;B2100:C2100&amp;" "))),"food"))))</f>
        <v>0</v>
      </c>
      <c r="E2100" s="3">
        <v>6000</v>
      </c>
      <c r="F2100" s="4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256"/>
        <v>100</v>
      </c>
      <c r="Q2100">
        <f t="shared" si="257"/>
        <v>188.13</v>
      </c>
      <c r="R2100" t="s">
        <v>8323</v>
      </c>
      <c r="S2100" t="s">
        <v>8327</v>
      </c>
      <c r="T2100" s="13">
        <f t="shared" si="258"/>
        <v>40946.11383101852</v>
      </c>
      <c r="U2100" s="13">
        <f t="shared" si="259"/>
        <v>40976.11383101852</v>
      </c>
      <c r="V2100">
        <f t="shared" si="260"/>
        <v>2012</v>
      </c>
      <c r="W2100" t="str">
        <f t="shared" si="261"/>
        <v>indie rock</v>
      </c>
      <c r="X2100" t="str">
        <f t="shared" si="262"/>
        <v>UnderFunded</v>
      </c>
      <c r="Y2100" s="12" t="b">
        <f t="shared" si="263"/>
        <v>0</v>
      </c>
    </row>
    <row r="2101" spans="1:25" hidden="1">
      <c r="A2101">
        <v>2099</v>
      </c>
      <c r="B2101" s="1" t="s">
        <v>2100</v>
      </c>
      <c r="C2101" s="1" t="s">
        <v>6209</v>
      </c>
      <c r="D2101" s="21" t="b" cm="1">
        <f t="array" ref="D2101">IF(OR(ISNUMBER(SEARCH({" COMEDY "," fun "," laugh ","hilarious"}," "&amp;B2101:C2101&amp;" "))),"Comedy",IF(OR(ISNUMBER(SEARCH({" sad "," thriller "," crime"," murder "," dark "," revenge "}," "&amp;B2101:C2101&amp;" "))),"thriller",IF(OR(ISNUMBER(SEARCH({" strange "," evil "," horror "," dark "," strange"}," "&amp;B2101:C2101&amp;" "))),"horror",IF(OR(ISNUMBER(SEARCH({" food "," kitchen "," yummy "," gourmet "," dining","bbq"}," "&amp;B2101:C2101&amp;" "))),"food"))))</f>
        <v>0</v>
      </c>
      <c r="E2101" s="3">
        <v>3000</v>
      </c>
      <c r="F2101" s="4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256"/>
        <v>132</v>
      </c>
      <c r="Q2101">
        <f t="shared" si="257"/>
        <v>63.03</v>
      </c>
      <c r="R2101" t="s">
        <v>8323</v>
      </c>
      <c r="S2101" t="s">
        <v>8327</v>
      </c>
      <c r="T2101" s="13">
        <f t="shared" si="258"/>
        <v>42173.746342592596</v>
      </c>
      <c r="U2101" s="13">
        <f t="shared" si="259"/>
        <v>42187.152777777781</v>
      </c>
      <c r="V2101">
        <f t="shared" si="260"/>
        <v>2015</v>
      </c>
      <c r="W2101" t="str">
        <f t="shared" si="261"/>
        <v>indie rock</v>
      </c>
      <c r="X2101" t="str">
        <f t="shared" si="262"/>
        <v>ExceededGoal</v>
      </c>
      <c r="Y2101" s="12" t="b">
        <f t="shared" si="263"/>
        <v>0</v>
      </c>
    </row>
    <row r="2102" spans="1:25" ht="43.2" hidden="1">
      <c r="A2102">
        <v>2100</v>
      </c>
      <c r="B2102" s="1" t="s">
        <v>2101</v>
      </c>
      <c r="C2102" s="1" t="s">
        <v>6210</v>
      </c>
      <c r="D2102" s="21" t="b" cm="1">
        <f t="array" ref="D2102">IF(OR(ISNUMBER(SEARCH({" COMEDY "," fun "," laugh ","hilarious"}," "&amp;B2102:C2102&amp;" "))),"Comedy",IF(OR(ISNUMBER(SEARCH({" sad "," thriller "," crime"," murder "," dark "," revenge "}," "&amp;B2102:C2102&amp;" "))),"thriller",IF(OR(ISNUMBER(SEARCH({" strange "," evil "," horror "," dark "," strange"}," "&amp;B2102:C2102&amp;" "))),"horror",IF(OR(ISNUMBER(SEARCH({" food "," kitchen "," yummy "," gourmet "," dining","bbq"}," "&amp;B2102:C2102&amp;" "))),"food"))))</f>
        <v>0</v>
      </c>
      <c r="E2102" s="3">
        <v>600</v>
      </c>
      <c r="F2102" s="4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256"/>
        <v>137</v>
      </c>
      <c r="Q2102">
        <f t="shared" si="257"/>
        <v>30.37</v>
      </c>
      <c r="R2102" t="s">
        <v>8323</v>
      </c>
      <c r="S2102" t="s">
        <v>8327</v>
      </c>
      <c r="T2102" s="13">
        <f t="shared" si="258"/>
        <v>41074.834965277776</v>
      </c>
      <c r="U2102" s="13">
        <f t="shared" si="259"/>
        <v>41090.165972222225</v>
      </c>
      <c r="V2102">
        <f t="shared" si="260"/>
        <v>2012</v>
      </c>
      <c r="W2102" t="str">
        <f t="shared" si="261"/>
        <v>indie rock</v>
      </c>
      <c r="X2102" t="str">
        <f t="shared" si="262"/>
        <v>ExceededGoal</v>
      </c>
      <c r="Y2102" s="12" t="b">
        <f t="shared" si="263"/>
        <v>0</v>
      </c>
    </row>
    <row r="2103" spans="1:25" ht="43.2" hidden="1">
      <c r="A2103">
        <v>2101</v>
      </c>
      <c r="B2103" s="1" t="s">
        <v>2102</v>
      </c>
      <c r="C2103" s="1" t="s">
        <v>6211</v>
      </c>
      <c r="D2103" s="21" t="b" cm="1">
        <f t="array" ref="D2103">IF(OR(ISNUMBER(SEARCH({" COMEDY "," fun "," laugh ","hilarious"}," "&amp;B2103:C2103&amp;" "))),"Comedy",IF(OR(ISNUMBER(SEARCH({" sad "," thriller "," crime"," murder "," dark "," revenge "}," "&amp;B2103:C2103&amp;" "))),"thriller",IF(OR(ISNUMBER(SEARCH({" strange "," evil "," horror "," dark "," strange"}," "&amp;B2103:C2103&amp;" "))),"horror",IF(OR(ISNUMBER(SEARCH({" food "," kitchen "," yummy "," gourmet "," dining","bbq"}," "&amp;B2103:C2103&amp;" "))),"food"))))</f>
        <v>0</v>
      </c>
      <c r="E2103" s="3">
        <v>2000</v>
      </c>
      <c r="F2103" s="4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256"/>
        <v>113</v>
      </c>
      <c r="Q2103">
        <f t="shared" si="257"/>
        <v>51.48</v>
      </c>
      <c r="R2103" t="s">
        <v>8323</v>
      </c>
      <c r="S2103" t="s">
        <v>8327</v>
      </c>
      <c r="T2103" s="13">
        <f t="shared" si="258"/>
        <v>40892.149467592593</v>
      </c>
      <c r="U2103" s="13">
        <f t="shared" si="259"/>
        <v>40952.149467592593</v>
      </c>
      <c r="V2103">
        <f t="shared" si="260"/>
        <v>2011</v>
      </c>
      <c r="W2103" t="str">
        <f t="shared" si="261"/>
        <v>indie rock</v>
      </c>
      <c r="X2103" t="str">
        <f t="shared" si="262"/>
        <v>ExceededGoal</v>
      </c>
      <c r="Y2103" s="12" t="b">
        <f t="shared" si="263"/>
        <v>0</v>
      </c>
    </row>
    <row r="2104" spans="1:25" ht="43.2" hidden="1">
      <c r="A2104">
        <v>2102</v>
      </c>
      <c r="B2104" s="1" t="s">
        <v>2103</v>
      </c>
      <c r="C2104" s="1" t="s">
        <v>6212</v>
      </c>
      <c r="D2104" s="21" t="b" cm="1">
        <f t="array" ref="D2104">IF(OR(ISNUMBER(SEARCH({" COMEDY "," fun "," laugh ","hilarious"}," "&amp;B2104:C2104&amp;" "))),"Comedy",IF(OR(ISNUMBER(SEARCH({" sad "," thriller "," crime"," murder "," dark "," revenge "}," "&amp;B2104:C2104&amp;" "))),"thriller",IF(OR(ISNUMBER(SEARCH({" strange "," evil "," horror "," dark "," strange"}," "&amp;B2104:C2104&amp;" "))),"horror",IF(OR(ISNUMBER(SEARCH({" food "," kitchen "," yummy "," gourmet "," dining","bbq"}," "&amp;B2104:C2104&amp;" "))),"food"))))</f>
        <v>0</v>
      </c>
      <c r="E2104" s="3">
        <v>1000</v>
      </c>
      <c r="F2104" s="4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256"/>
        <v>136</v>
      </c>
      <c r="Q2104">
        <f t="shared" si="257"/>
        <v>35.79</v>
      </c>
      <c r="R2104" t="s">
        <v>8323</v>
      </c>
      <c r="S2104" t="s">
        <v>8327</v>
      </c>
      <c r="T2104" s="13">
        <f t="shared" si="258"/>
        <v>40638.868611111109</v>
      </c>
      <c r="U2104" s="13">
        <f t="shared" si="259"/>
        <v>40668.868611111109</v>
      </c>
      <c r="V2104">
        <f t="shared" si="260"/>
        <v>2011</v>
      </c>
      <c r="W2104" t="str">
        <f t="shared" si="261"/>
        <v>indie rock</v>
      </c>
      <c r="X2104" t="str">
        <f t="shared" si="262"/>
        <v>ExceededGoal</v>
      </c>
      <c r="Y2104" s="12" t="b">
        <f t="shared" si="263"/>
        <v>0</v>
      </c>
    </row>
    <row r="2105" spans="1:25" ht="28.8" hidden="1">
      <c r="A2105">
        <v>2103</v>
      </c>
      <c r="B2105" s="1" t="s">
        <v>2104</v>
      </c>
      <c r="C2105" s="1" t="s">
        <v>6213</v>
      </c>
      <c r="D2105" s="21" t="b" cm="1">
        <f t="array" ref="D2105">IF(OR(ISNUMBER(SEARCH({" COMEDY "," fun "," laugh ","hilarious"}," "&amp;B2105:C2105&amp;" "))),"Comedy",IF(OR(ISNUMBER(SEARCH({" sad "," thriller "," crime"," murder "," dark "," revenge "}," "&amp;B2105:C2105&amp;" "))),"thriller",IF(OR(ISNUMBER(SEARCH({" strange "," evil "," horror "," dark "," strange"}," "&amp;B2105:C2105&amp;" "))),"horror",IF(OR(ISNUMBER(SEARCH({" food "," kitchen "," yummy "," gourmet "," dining","bbq"}," "&amp;B2105:C2105&amp;" "))),"food"))))</f>
        <v>0</v>
      </c>
      <c r="E2105" s="3">
        <v>7777</v>
      </c>
      <c r="F2105" s="4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256"/>
        <v>146</v>
      </c>
      <c r="Q2105">
        <f t="shared" si="257"/>
        <v>98.82</v>
      </c>
      <c r="R2105" t="s">
        <v>8323</v>
      </c>
      <c r="S2105" t="s">
        <v>8327</v>
      </c>
      <c r="T2105" s="13">
        <f t="shared" si="258"/>
        <v>41192.754942129628</v>
      </c>
      <c r="U2105" s="13">
        <f t="shared" si="259"/>
        <v>41222.7966087963</v>
      </c>
      <c r="V2105">
        <f t="shared" si="260"/>
        <v>2012</v>
      </c>
      <c r="W2105" t="str">
        <f t="shared" si="261"/>
        <v>indie rock</v>
      </c>
      <c r="X2105" t="str">
        <f t="shared" si="262"/>
        <v>ExceededGoal</v>
      </c>
      <c r="Y2105" s="12" t="b">
        <f t="shared" si="263"/>
        <v>0</v>
      </c>
    </row>
    <row r="2106" spans="1:25" ht="43.2" hidden="1">
      <c r="A2106">
        <v>2104</v>
      </c>
      <c r="B2106" s="1" t="s">
        <v>2105</v>
      </c>
      <c r="C2106" s="1" t="s">
        <v>6214</v>
      </c>
      <c r="D2106" s="21" t="b" cm="1">
        <f t="array" ref="D2106">IF(OR(ISNUMBER(SEARCH({" COMEDY "," fun "," laugh ","hilarious"}," "&amp;B2106:C2106&amp;" "))),"Comedy",IF(OR(ISNUMBER(SEARCH({" sad "," thriller "," crime"," murder "," dark "," revenge "}," "&amp;B2106:C2106&amp;" "))),"thriller",IF(OR(ISNUMBER(SEARCH({" strange "," evil "," horror "," dark "," strange"}," "&amp;B2106:C2106&amp;" "))),"horror",IF(OR(ISNUMBER(SEARCH({" food "," kitchen "," yummy "," gourmet "," dining","bbq"}," "&amp;B2106:C2106&amp;" "))),"food"))))</f>
        <v>0</v>
      </c>
      <c r="E2106" s="3">
        <v>800</v>
      </c>
      <c r="F2106" s="4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256"/>
        <v>130</v>
      </c>
      <c r="Q2106">
        <f t="shared" si="257"/>
        <v>28</v>
      </c>
      <c r="R2106" t="s">
        <v>8323</v>
      </c>
      <c r="S2106" t="s">
        <v>8327</v>
      </c>
      <c r="T2106" s="13">
        <f t="shared" si="258"/>
        <v>41394.074467592596</v>
      </c>
      <c r="U2106" s="13">
        <f t="shared" si="259"/>
        <v>41425</v>
      </c>
      <c r="V2106">
        <f t="shared" si="260"/>
        <v>2013</v>
      </c>
      <c r="W2106" t="str">
        <f t="shared" si="261"/>
        <v>indie rock</v>
      </c>
      <c r="X2106" t="str">
        <f t="shared" si="262"/>
        <v>ExceededGoal</v>
      </c>
      <c r="Y2106" s="12" t="b">
        <f t="shared" si="263"/>
        <v>0</v>
      </c>
    </row>
    <row r="2107" spans="1:25" ht="43.2" hidden="1">
      <c r="A2107">
        <v>2105</v>
      </c>
      <c r="B2107" s="1" t="s">
        <v>2106</v>
      </c>
      <c r="C2107" s="1" t="s">
        <v>6215</v>
      </c>
      <c r="D2107" s="21" t="b" cm="1">
        <f t="array" ref="D2107">IF(OR(ISNUMBER(SEARCH({" COMEDY "," fun "," laugh ","hilarious"}," "&amp;B2107:C2107&amp;" "))),"Comedy",IF(OR(ISNUMBER(SEARCH({" sad "," thriller "," crime"," murder "," dark "," revenge "}," "&amp;B2107:C2107&amp;" "))),"thriller",IF(OR(ISNUMBER(SEARCH({" strange "," evil "," horror "," dark "," strange"}," "&amp;B2107:C2107&amp;" "))),"horror",IF(OR(ISNUMBER(SEARCH({" food "," kitchen "," yummy "," gourmet "," dining","bbq"}," "&amp;B2107:C2107&amp;" "))),"food"))))</f>
        <v>0</v>
      </c>
      <c r="E2107" s="3">
        <v>2000</v>
      </c>
      <c r="F2107" s="4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256"/>
        <v>254</v>
      </c>
      <c r="Q2107">
        <f t="shared" si="257"/>
        <v>51.31</v>
      </c>
      <c r="R2107" t="s">
        <v>8323</v>
      </c>
      <c r="S2107" t="s">
        <v>8327</v>
      </c>
      <c r="T2107" s="13">
        <f t="shared" si="258"/>
        <v>41951.788807870369</v>
      </c>
      <c r="U2107" s="13">
        <f t="shared" si="259"/>
        <v>41964.166666666672</v>
      </c>
      <c r="V2107">
        <f t="shared" si="260"/>
        <v>2014</v>
      </c>
      <c r="W2107" t="str">
        <f t="shared" si="261"/>
        <v>indie rock</v>
      </c>
      <c r="X2107" t="str">
        <f t="shared" si="262"/>
        <v>ExceededGoal</v>
      </c>
      <c r="Y2107" s="12" t="b">
        <f t="shared" si="263"/>
        <v>0</v>
      </c>
    </row>
    <row r="2108" spans="1:25" ht="43.2" hidden="1">
      <c r="A2108">
        <v>2106</v>
      </c>
      <c r="B2108" s="1" t="s">
        <v>2107</v>
      </c>
      <c r="C2108" s="1" t="s">
        <v>6216</v>
      </c>
      <c r="D2108" s="21" t="b" cm="1">
        <f t="array" ref="D2108">IF(OR(ISNUMBER(SEARCH({" COMEDY "," fun "," laugh ","hilarious"}," "&amp;B2108:C2108&amp;" "))),"Comedy",IF(OR(ISNUMBER(SEARCH({" sad "," thriller "," crime"," murder "," dark "," revenge "}," "&amp;B2108:C2108&amp;" "))),"thriller",IF(OR(ISNUMBER(SEARCH({" strange "," evil "," horror "," dark "," strange"}," "&amp;B2108:C2108&amp;" "))),"horror",IF(OR(ISNUMBER(SEARCH({" food "," kitchen "," yummy "," gourmet "," dining","bbq"}," "&amp;B2108:C2108&amp;" "))),"food"))))</f>
        <v>0</v>
      </c>
      <c r="E2108" s="3">
        <v>2200</v>
      </c>
      <c r="F2108" s="4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256"/>
        <v>107</v>
      </c>
      <c r="Q2108">
        <f t="shared" si="257"/>
        <v>53.52</v>
      </c>
      <c r="R2108" t="s">
        <v>8323</v>
      </c>
      <c r="S2108" t="s">
        <v>8327</v>
      </c>
      <c r="T2108" s="13">
        <f t="shared" si="258"/>
        <v>41270.21497685185</v>
      </c>
      <c r="U2108" s="13">
        <f t="shared" si="259"/>
        <v>41300.21497685185</v>
      </c>
      <c r="V2108">
        <f t="shared" si="260"/>
        <v>2012</v>
      </c>
      <c r="W2108" t="str">
        <f t="shared" si="261"/>
        <v>indie rock</v>
      </c>
      <c r="X2108" t="str">
        <f t="shared" si="262"/>
        <v>ExceededGoal</v>
      </c>
      <c r="Y2108" s="12" t="b">
        <f t="shared" si="263"/>
        <v>0</v>
      </c>
    </row>
    <row r="2109" spans="1:25" ht="43.2" hidden="1">
      <c r="A2109">
        <v>2107</v>
      </c>
      <c r="B2109" s="1" t="s">
        <v>2108</v>
      </c>
      <c r="C2109" s="1" t="s">
        <v>6217</v>
      </c>
      <c r="D2109" s="21" t="b" cm="1">
        <f t="array" ref="D2109">IF(OR(ISNUMBER(SEARCH({" COMEDY "," fun "," laugh ","hilarious"}," "&amp;B2109:C2109&amp;" "))),"Comedy",IF(OR(ISNUMBER(SEARCH({" sad "," thriller "," crime"," murder "," dark "," revenge "}," "&amp;B2109:C2109&amp;" "))),"thriller",IF(OR(ISNUMBER(SEARCH({" strange "," evil "," horror "," dark "," strange"}," "&amp;B2109:C2109&amp;" "))),"horror",IF(OR(ISNUMBER(SEARCH({" food "," kitchen "," yummy "," gourmet "," dining","bbq"}," "&amp;B2109:C2109&amp;" "))),"food"))))</f>
        <v>0</v>
      </c>
      <c r="E2109" s="3">
        <v>2000</v>
      </c>
      <c r="F2109" s="4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256"/>
        <v>108</v>
      </c>
      <c r="Q2109">
        <f t="shared" si="257"/>
        <v>37.15</v>
      </c>
      <c r="R2109" t="s">
        <v>8323</v>
      </c>
      <c r="S2109" t="s">
        <v>8327</v>
      </c>
      <c r="T2109" s="13">
        <f t="shared" si="258"/>
        <v>41934.71056712963</v>
      </c>
      <c r="U2109" s="13">
        <f t="shared" si="259"/>
        <v>41955.752233796295</v>
      </c>
      <c r="V2109">
        <f t="shared" si="260"/>
        <v>2014</v>
      </c>
      <c r="W2109" t="str">
        <f t="shared" si="261"/>
        <v>indie rock</v>
      </c>
      <c r="X2109" t="str">
        <f t="shared" si="262"/>
        <v>ExceededGoal</v>
      </c>
      <c r="Y2109" s="12" t="b">
        <f t="shared" si="263"/>
        <v>0</v>
      </c>
    </row>
    <row r="2110" spans="1:25" ht="57.6" hidden="1">
      <c r="A2110">
        <v>2108</v>
      </c>
      <c r="B2110" s="1" t="s">
        <v>2109</v>
      </c>
      <c r="C2110" s="1" t="s">
        <v>6218</v>
      </c>
      <c r="D2110" s="21" t="b" cm="1">
        <f t="array" ref="D2110">IF(OR(ISNUMBER(SEARCH({" COMEDY "," fun "," laugh ","hilarious"}," "&amp;B2110:C2110&amp;" "))),"Comedy",IF(OR(ISNUMBER(SEARCH({" sad "," thriller "," crime"," murder "," dark "," revenge "}," "&amp;B2110:C2110&amp;" "))),"thriller",IF(OR(ISNUMBER(SEARCH({" strange "," evil "," horror "," dark "," strange"}," "&amp;B2110:C2110&amp;" "))),"horror",IF(OR(ISNUMBER(SEARCH({" food "," kitchen "," yummy "," gourmet "," dining","bbq"}," "&amp;B2110:C2110&amp;" "))),"food"))))</f>
        <v>0</v>
      </c>
      <c r="E2110" s="3">
        <v>16000</v>
      </c>
      <c r="F2110" s="4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256"/>
        <v>107</v>
      </c>
      <c r="Q2110">
        <f t="shared" si="257"/>
        <v>89.9</v>
      </c>
      <c r="R2110" t="s">
        <v>8323</v>
      </c>
      <c r="S2110" t="s">
        <v>8327</v>
      </c>
      <c r="T2110" s="13">
        <f t="shared" si="258"/>
        <v>41135.175694444442</v>
      </c>
      <c r="U2110" s="13">
        <f t="shared" si="259"/>
        <v>41162.163194444445</v>
      </c>
      <c r="V2110">
        <f t="shared" si="260"/>
        <v>2012</v>
      </c>
      <c r="W2110" t="str">
        <f t="shared" si="261"/>
        <v>indie rock</v>
      </c>
      <c r="X2110" t="str">
        <f t="shared" si="262"/>
        <v>ExceededGoal</v>
      </c>
      <c r="Y2110" s="12" t="b">
        <f t="shared" si="263"/>
        <v>0</v>
      </c>
    </row>
    <row r="2111" spans="1:25" ht="43.2" hidden="1">
      <c r="A2111">
        <v>2109</v>
      </c>
      <c r="B2111" s="1" t="s">
        <v>2110</v>
      </c>
      <c r="C2111" s="1" t="s">
        <v>6219</v>
      </c>
      <c r="D2111" s="21" t="b" cm="1">
        <f t="array" ref="D2111">IF(OR(ISNUMBER(SEARCH({" COMEDY "," fun "," laugh ","hilarious"}," "&amp;B2111:C2111&amp;" "))),"Comedy",IF(OR(ISNUMBER(SEARCH({" sad "," thriller "," crime"," murder "," dark "," revenge "}," "&amp;B2111:C2111&amp;" "))),"thriller",IF(OR(ISNUMBER(SEARCH({" strange "," evil "," horror "," dark "," strange"}," "&amp;B2111:C2111&amp;" "))),"horror",IF(OR(ISNUMBER(SEARCH({" food "," kitchen "," yummy "," gourmet "," dining","bbq"}," "&amp;B2111:C2111&amp;" "))),"food"))))</f>
        <v>0</v>
      </c>
      <c r="E2111" s="3">
        <v>4000</v>
      </c>
      <c r="F2111" s="4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256"/>
        <v>107</v>
      </c>
      <c r="Q2111">
        <f t="shared" si="257"/>
        <v>106.53</v>
      </c>
      <c r="R2111" t="s">
        <v>8323</v>
      </c>
      <c r="S2111" t="s">
        <v>8327</v>
      </c>
      <c r="T2111" s="13">
        <f t="shared" si="258"/>
        <v>42160.708530092597</v>
      </c>
      <c r="U2111" s="13">
        <f t="shared" si="259"/>
        <v>42190.708530092597</v>
      </c>
      <c r="V2111">
        <f t="shared" si="260"/>
        <v>2015</v>
      </c>
      <c r="W2111" t="str">
        <f t="shared" si="261"/>
        <v>indie rock</v>
      </c>
      <c r="X2111" t="str">
        <f t="shared" si="262"/>
        <v>ExceededGoal</v>
      </c>
      <c r="Y2111" s="12" t="b">
        <f t="shared" si="263"/>
        <v>0</v>
      </c>
    </row>
    <row r="2112" spans="1:25" ht="28.8" hidden="1">
      <c r="A2112">
        <v>2110</v>
      </c>
      <c r="B2112" s="1" t="s">
        <v>2111</v>
      </c>
      <c r="C2112" s="1" t="s">
        <v>6220</v>
      </c>
      <c r="D2112" s="21" t="b" cm="1">
        <f t="array" ref="D2112">IF(OR(ISNUMBER(SEARCH({" COMEDY "," fun "," laugh ","hilarious"}," "&amp;B2112:C2112&amp;" "))),"Comedy",IF(OR(ISNUMBER(SEARCH({" sad "," thriller "," crime"," murder "," dark "," revenge "}," "&amp;B2112:C2112&amp;" "))),"thriller",IF(OR(ISNUMBER(SEARCH({" strange "," evil "," horror "," dark "," strange"}," "&amp;B2112:C2112&amp;" "))),"horror",IF(OR(ISNUMBER(SEARCH({" food "," kitchen "," yummy "," gourmet "," dining","bbq"}," "&amp;B2112:C2112&amp;" "))),"food"))))</f>
        <v>0</v>
      </c>
      <c r="E2112" s="3">
        <v>2000</v>
      </c>
      <c r="F2112" s="4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256"/>
        <v>100</v>
      </c>
      <c r="Q2112">
        <f t="shared" si="257"/>
        <v>52.82</v>
      </c>
      <c r="R2112" t="s">
        <v>8323</v>
      </c>
      <c r="S2112" t="s">
        <v>8327</v>
      </c>
      <c r="T2112" s="13">
        <f t="shared" si="258"/>
        <v>41759.670937499999</v>
      </c>
      <c r="U2112" s="13">
        <f t="shared" si="259"/>
        <v>41787.207638888889</v>
      </c>
      <c r="V2112">
        <f t="shared" si="260"/>
        <v>2014</v>
      </c>
      <c r="W2112" t="str">
        <f t="shared" si="261"/>
        <v>indie rock</v>
      </c>
      <c r="X2112" t="str">
        <f t="shared" si="262"/>
        <v>UnderFunded</v>
      </c>
      <c r="Y2112" s="12" t="b">
        <f t="shared" si="263"/>
        <v>0</v>
      </c>
    </row>
    <row r="2113" spans="1:25" ht="43.2" hidden="1">
      <c r="A2113">
        <v>2111</v>
      </c>
      <c r="B2113" s="1" t="s">
        <v>2112</v>
      </c>
      <c r="C2113" s="1" t="s">
        <v>6221</v>
      </c>
      <c r="D2113" s="21" t="b" cm="1">
        <f t="array" ref="D2113">IF(OR(ISNUMBER(SEARCH({" COMEDY "," fun "," laugh ","hilarious"}," "&amp;B2113:C2113&amp;" "))),"Comedy",IF(OR(ISNUMBER(SEARCH({" sad "," thriller "," crime"," murder "," dark "," revenge "}," "&amp;B2113:C2113&amp;" "))),"thriller",IF(OR(ISNUMBER(SEARCH({" strange "," evil "," horror "," dark "," strange"}," "&amp;B2113:C2113&amp;" "))),"horror",IF(OR(ISNUMBER(SEARCH({" food "," kitchen "," yummy "," gourmet "," dining","bbq"}," "&amp;B2113:C2113&amp;" "))),"food"))))</f>
        <v>0</v>
      </c>
      <c r="E2113" s="3">
        <v>2000</v>
      </c>
      <c r="F2113" s="4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256"/>
        <v>107</v>
      </c>
      <c r="Q2113">
        <f t="shared" si="257"/>
        <v>54.62</v>
      </c>
      <c r="R2113" t="s">
        <v>8323</v>
      </c>
      <c r="S2113" t="s">
        <v>8327</v>
      </c>
      <c r="T2113" s="13">
        <f t="shared" si="258"/>
        <v>40703.197048611109</v>
      </c>
      <c r="U2113" s="13">
        <f t="shared" si="259"/>
        <v>40770.041666666664</v>
      </c>
      <c r="V2113">
        <f t="shared" si="260"/>
        <v>2011</v>
      </c>
      <c r="W2113" t="str">
        <f t="shared" si="261"/>
        <v>indie rock</v>
      </c>
      <c r="X2113" t="str">
        <f t="shared" si="262"/>
        <v>ExceededGoal</v>
      </c>
      <c r="Y2113" s="12" t="b">
        <f t="shared" si="263"/>
        <v>0</v>
      </c>
    </row>
    <row r="2114" spans="1:25" ht="43.2" hidden="1">
      <c r="A2114">
        <v>2112</v>
      </c>
      <c r="B2114" s="1" t="s">
        <v>2113</v>
      </c>
      <c r="C2114" s="1" t="s">
        <v>6222</v>
      </c>
      <c r="D2114" s="21" t="b" cm="1">
        <f t="array" ref="D2114">IF(OR(ISNUMBER(SEARCH({" COMEDY "," fun "," laugh ","hilarious"}," "&amp;B2114:C2114&amp;" "))),"Comedy",IF(OR(ISNUMBER(SEARCH({" sad "," thriller "," crime"," murder "," dark "," revenge "}," "&amp;B2114:C2114&amp;" "))),"thriller",IF(OR(ISNUMBER(SEARCH({" strange "," evil "," horror "," dark "," strange"}," "&amp;B2114:C2114&amp;" "))),"horror",IF(OR(ISNUMBER(SEARCH({" food "," kitchen "," yummy "," gourmet "," dining","bbq"}," "&amp;B2114:C2114&amp;" "))),"food"))))</f>
        <v>0</v>
      </c>
      <c r="E2114" s="3">
        <v>300</v>
      </c>
      <c r="F2114" s="4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256"/>
        <v>100</v>
      </c>
      <c r="Q2114">
        <f t="shared" si="257"/>
        <v>27.27</v>
      </c>
      <c r="R2114" t="s">
        <v>8323</v>
      </c>
      <c r="S2114" t="s">
        <v>8327</v>
      </c>
      <c r="T2114" s="13">
        <f t="shared" si="258"/>
        <v>41365.928159722222</v>
      </c>
      <c r="U2114" s="13">
        <f t="shared" si="259"/>
        <v>41379.928159722222</v>
      </c>
      <c r="V2114">
        <f t="shared" si="260"/>
        <v>2013</v>
      </c>
      <c r="W2114" t="str">
        <f t="shared" si="261"/>
        <v>indie rock</v>
      </c>
      <c r="X2114" t="str">
        <f t="shared" si="262"/>
        <v>UnderFunded</v>
      </c>
      <c r="Y2114" s="12" t="b">
        <f t="shared" si="263"/>
        <v>0</v>
      </c>
    </row>
    <row r="2115" spans="1:25" ht="28.8" hidden="1">
      <c r="A2115">
        <v>2113</v>
      </c>
      <c r="B2115" s="1" t="s">
        <v>2114</v>
      </c>
      <c r="C2115" s="1" t="s">
        <v>6223</v>
      </c>
      <c r="D2115" s="21" t="b" cm="1">
        <f t="array" ref="D2115">IF(OR(ISNUMBER(SEARCH({" COMEDY "," fun "," laugh ","hilarious"}," "&amp;B2115:C2115&amp;" "))),"Comedy",IF(OR(ISNUMBER(SEARCH({" sad "," thriller "," crime"," murder "," dark "," revenge "}," "&amp;B2115:C2115&amp;" "))),"thriller",IF(OR(ISNUMBER(SEARCH({" strange "," evil "," horror "," dark "," strange"}," "&amp;B2115:C2115&amp;" "))),"horror",IF(OR(ISNUMBER(SEARCH({" food "," kitchen "," yummy "," gourmet "," dining","bbq"}," "&amp;B2115:C2115&amp;" "))),"food"))))</f>
        <v>0</v>
      </c>
      <c r="E2115" s="3">
        <v>7000</v>
      </c>
      <c r="F2115" s="4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264">IFERROR(ROUND((F2115/E2115)*100,0),0)</f>
        <v>105</v>
      </c>
      <c r="Q2115">
        <f t="shared" ref="Q2115:Q2178" si="265">IFERROR(ROUND(F2115/M2115,2),0)</f>
        <v>68.599999999999994</v>
      </c>
      <c r="R2115" t="s">
        <v>8323</v>
      </c>
      <c r="S2115" t="s">
        <v>8327</v>
      </c>
      <c r="T2115" s="13">
        <f t="shared" ref="T2115:T2178" si="266">(((K2115/60)/60)/24)+DATE(1970,1,1)</f>
        <v>41870.86546296296</v>
      </c>
      <c r="U2115" s="13">
        <f t="shared" ref="U2115:U2178" si="267">(((J2115/60)/60)/24)+DATE(1970,1,1)</f>
        <v>41905.86546296296</v>
      </c>
      <c r="V2115">
        <f t="shared" ref="V2115:V2178" si="268">YEAR(T2115)</f>
        <v>2014</v>
      </c>
      <c r="W2115" t="str">
        <f t="shared" ref="W2115:W2178" si="269">IF(OR(S2115="musical","space"),"Musical and Spaces",S2115)</f>
        <v>indie rock</v>
      </c>
      <c r="X2115" t="str">
        <f t="shared" ref="X2115:X2178" si="270">IF(P2115-100&gt;0,"ExceededGoal","UnderFunded")</f>
        <v>ExceededGoal</v>
      </c>
      <c r="Y2115" s="12" t="b">
        <f t="shared" ref="Y2115:Y2178" si="271">IFERROR(IF(R2115="theater",ROUND(F2115/M2115,2)),0)</f>
        <v>0</v>
      </c>
    </row>
    <row r="2116" spans="1:25" ht="43.2" hidden="1">
      <c r="A2116">
        <v>2114</v>
      </c>
      <c r="B2116" s="1" t="s">
        <v>2115</v>
      </c>
      <c r="C2116" s="1" t="s">
        <v>6224</v>
      </c>
      <c r="D2116" s="21" t="b" cm="1">
        <f t="array" ref="D2116">IF(OR(ISNUMBER(SEARCH({" COMEDY "," fun "," laugh ","hilarious"}," "&amp;B2116:C2116&amp;" "))),"Comedy",IF(OR(ISNUMBER(SEARCH({" sad "," thriller "," crime"," murder "," dark "," revenge "}," "&amp;B2116:C2116&amp;" "))),"thriller",IF(OR(ISNUMBER(SEARCH({" strange "," evil "," horror "," dark "," strange"}," "&amp;B2116:C2116&amp;" "))),"horror",IF(OR(ISNUMBER(SEARCH({" food "," kitchen "," yummy "," gourmet "," dining","bbq"}," "&amp;B2116:C2116&amp;" "))),"food"))))</f>
        <v>0</v>
      </c>
      <c r="E2116" s="3">
        <v>5000</v>
      </c>
      <c r="F2116" s="4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264"/>
        <v>105</v>
      </c>
      <c r="Q2116">
        <f t="shared" si="265"/>
        <v>35.61</v>
      </c>
      <c r="R2116" t="s">
        <v>8323</v>
      </c>
      <c r="S2116" t="s">
        <v>8327</v>
      </c>
      <c r="T2116" s="13">
        <f t="shared" si="266"/>
        <v>40458.815625000003</v>
      </c>
      <c r="U2116" s="13">
        <f t="shared" si="267"/>
        <v>40521.207638888889</v>
      </c>
      <c r="V2116">
        <f t="shared" si="268"/>
        <v>2010</v>
      </c>
      <c r="W2116" t="str">
        <f t="shared" si="269"/>
        <v>indie rock</v>
      </c>
      <c r="X2116" t="str">
        <f t="shared" si="270"/>
        <v>ExceededGoal</v>
      </c>
      <c r="Y2116" s="12" t="b">
        <f t="shared" si="271"/>
        <v>0</v>
      </c>
    </row>
    <row r="2117" spans="1:25" ht="43.2" hidden="1">
      <c r="A2117">
        <v>2115</v>
      </c>
      <c r="B2117" s="1" t="s">
        <v>2116</v>
      </c>
      <c r="C2117" s="1" t="s">
        <v>6225</v>
      </c>
      <c r="D2117" s="21" t="b" cm="1">
        <f t="array" ref="D2117">IF(OR(ISNUMBER(SEARCH({" COMEDY "," fun "," laugh ","hilarious"}," "&amp;B2117:C2117&amp;" "))),"Comedy",IF(OR(ISNUMBER(SEARCH({" sad "," thriller "," crime"," murder "," dark "," revenge "}," "&amp;B2117:C2117&amp;" "))),"thriller",IF(OR(ISNUMBER(SEARCH({" strange "," evil "," horror "," dark "," strange"}," "&amp;B2117:C2117&amp;" "))),"horror",IF(OR(ISNUMBER(SEARCH({" food "," kitchen "," yummy "," gourmet "," dining","bbq"}," "&amp;B2117:C2117&amp;" "))),"food"))))</f>
        <v>0</v>
      </c>
      <c r="E2117" s="3">
        <v>1500</v>
      </c>
      <c r="F2117" s="4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264"/>
        <v>226</v>
      </c>
      <c r="Q2117">
        <f t="shared" si="265"/>
        <v>94.03</v>
      </c>
      <c r="R2117" t="s">
        <v>8323</v>
      </c>
      <c r="S2117" t="s">
        <v>8327</v>
      </c>
      <c r="T2117" s="13">
        <f t="shared" si="266"/>
        <v>40564.081030092595</v>
      </c>
      <c r="U2117" s="13">
        <f t="shared" si="267"/>
        <v>40594.081030092595</v>
      </c>
      <c r="V2117">
        <f t="shared" si="268"/>
        <v>2011</v>
      </c>
      <c r="W2117" t="str">
        <f t="shared" si="269"/>
        <v>indie rock</v>
      </c>
      <c r="X2117" t="str">
        <f t="shared" si="270"/>
        <v>ExceededGoal</v>
      </c>
      <c r="Y2117" s="12" t="b">
        <f t="shared" si="271"/>
        <v>0</v>
      </c>
    </row>
    <row r="2118" spans="1:25" ht="43.2" hidden="1">
      <c r="A2118">
        <v>2116</v>
      </c>
      <c r="B2118" s="1" t="s">
        <v>2117</v>
      </c>
      <c r="C2118" s="1" t="s">
        <v>6226</v>
      </c>
      <c r="D2118" s="21" t="b" cm="1">
        <f t="array" ref="D2118">IF(OR(ISNUMBER(SEARCH({" COMEDY "," fun "," laugh ","hilarious"}," "&amp;B2118:C2118&amp;" "))),"Comedy",IF(OR(ISNUMBER(SEARCH({" sad "," thriller "," crime"," murder "," dark "," revenge "}," "&amp;B2118:C2118&amp;" "))),"thriller",IF(OR(ISNUMBER(SEARCH({" strange "," evil "," horror "," dark "," strange"}," "&amp;B2118:C2118&amp;" "))),"horror",IF(OR(ISNUMBER(SEARCH({" food "," kitchen "," yummy "," gourmet "," dining","bbq"}," "&amp;B2118:C2118&amp;" "))),"food"))))</f>
        <v>0</v>
      </c>
      <c r="E2118" s="3">
        <v>48000</v>
      </c>
      <c r="F2118" s="4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264"/>
        <v>101</v>
      </c>
      <c r="Q2118">
        <f t="shared" si="265"/>
        <v>526.46</v>
      </c>
      <c r="R2118" t="s">
        <v>8323</v>
      </c>
      <c r="S2118" t="s">
        <v>8327</v>
      </c>
      <c r="T2118" s="13">
        <f t="shared" si="266"/>
        <v>41136.777812500004</v>
      </c>
      <c r="U2118" s="13">
        <f t="shared" si="267"/>
        <v>41184.777812500004</v>
      </c>
      <c r="V2118">
        <f t="shared" si="268"/>
        <v>2012</v>
      </c>
      <c r="W2118" t="str">
        <f t="shared" si="269"/>
        <v>indie rock</v>
      </c>
      <c r="X2118" t="str">
        <f t="shared" si="270"/>
        <v>ExceededGoal</v>
      </c>
      <c r="Y2118" s="12" t="b">
        <f t="shared" si="271"/>
        <v>0</v>
      </c>
    </row>
    <row r="2119" spans="1:25" ht="43.2" hidden="1">
      <c r="A2119">
        <v>2117</v>
      </c>
      <c r="B2119" s="1" t="s">
        <v>2118</v>
      </c>
      <c r="C2119" s="1" t="s">
        <v>6227</v>
      </c>
      <c r="D2119" s="21" t="b" cm="1">
        <f t="array" ref="D2119">IF(OR(ISNUMBER(SEARCH({" COMEDY "," fun "," laugh ","hilarious"}," "&amp;B2119:C2119&amp;" "))),"Comedy",IF(OR(ISNUMBER(SEARCH({" sad "," thriller "," crime"," murder "," dark "," revenge "}," "&amp;B2119:C2119&amp;" "))),"thriller",IF(OR(ISNUMBER(SEARCH({" strange "," evil "," horror "," dark "," strange"}," "&amp;B2119:C2119&amp;" "))),"horror",IF(OR(ISNUMBER(SEARCH({" food "," kitchen "," yummy "," gourmet "," dining","bbq"}," "&amp;B2119:C2119&amp;" "))),"food"))))</f>
        <v>0</v>
      </c>
      <c r="E2119" s="3">
        <v>1200</v>
      </c>
      <c r="F2119" s="4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264"/>
        <v>148</v>
      </c>
      <c r="Q2119">
        <f t="shared" si="265"/>
        <v>50.66</v>
      </c>
      <c r="R2119" t="s">
        <v>8323</v>
      </c>
      <c r="S2119" t="s">
        <v>8327</v>
      </c>
      <c r="T2119" s="13">
        <f t="shared" si="266"/>
        <v>42290.059594907405</v>
      </c>
      <c r="U2119" s="13">
        <f t="shared" si="267"/>
        <v>42304.207638888889</v>
      </c>
      <c r="V2119">
        <f t="shared" si="268"/>
        <v>2015</v>
      </c>
      <c r="W2119" t="str">
        <f t="shared" si="269"/>
        <v>indie rock</v>
      </c>
      <c r="X2119" t="str">
        <f t="shared" si="270"/>
        <v>ExceededGoal</v>
      </c>
      <c r="Y2119" s="12" t="b">
        <f t="shared" si="271"/>
        <v>0</v>
      </c>
    </row>
    <row r="2120" spans="1:25" ht="28.8" hidden="1">
      <c r="A2120">
        <v>2118</v>
      </c>
      <c r="B2120" s="1" t="s">
        <v>2119</v>
      </c>
      <c r="C2120" s="1" t="s">
        <v>6228</v>
      </c>
      <c r="D2120" s="21" t="b" cm="1">
        <f t="array" ref="D2120">IF(OR(ISNUMBER(SEARCH({" COMEDY "," fun "," laugh ","hilarious"}," "&amp;B2120:C2120&amp;" "))),"Comedy",IF(OR(ISNUMBER(SEARCH({" sad "," thriller "," crime"," murder "," dark "," revenge "}," "&amp;B2120:C2120&amp;" "))),"thriller",IF(OR(ISNUMBER(SEARCH({" strange "," evil "," horror "," dark "," strange"}," "&amp;B2120:C2120&amp;" "))),"horror",IF(OR(ISNUMBER(SEARCH({" food "," kitchen "," yummy "," gourmet "," dining","bbq"}," "&amp;B2120:C2120&amp;" "))),"food"))))</f>
        <v>0</v>
      </c>
      <c r="E2120" s="3">
        <v>1000</v>
      </c>
      <c r="F2120" s="4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264"/>
        <v>135</v>
      </c>
      <c r="Q2120">
        <f t="shared" si="265"/>
        <v>79.180000000000007</v>
      </c>
      <c r="R2120" t="s">
        <v>8323</v>
      </c>
      <c r="S2120" t="s">
        <v>8327</v>
      </c>
      <c r="T2120" s="13">
        <f t="shared" si="266"/>
        <v>40718.839537037034</v>
      </c>
      <c r="U2120" s="13">
        <f t="shared" si="267"/>
        <v>40748.839537037034</v>
      </c>
      <c r="V2120">
        <f t="shared" si="268"/>
        <v>2011</v>
      </c>
      <c r="W2120" t="str">
        <f t="shared" si="269"/>
        <v>indie rock</v>
      </c>
      <c r="X2120" t="str">
        <f t="shared" si="270"/>
        <v>ExceededGoal</v>
      </c>
      <c r="Y2120" s="12" t="b">
        <f t="shared" si="271"/>
        <v>0</v>
      </c>
    </row>
    <row r="2121" spans="1:25" ht="43.2" hidden="1">
      <c r="A2121">
        <v>2119</v>
      </c>
      <c r="B2121" s="1" t="s">
        <v>2120</v>
      </c>
      <c r="C2121" s="1" t="s">
        <v>6229</v>
      </c>
      <c r="D2121" s="21" t="b" cm="1">
        <f t="array" ref="D2121">IF(OR(ISNUMBER(SEARCH({" COMEDY "," fun "," laugh ","hilarious"}," "&amp;B2121:C2121&amp;" "))),"Comedy",IF(OR(ISNUMBER(SEARCH({" sad "," thriller "," crime"," murder "," dark "," revenge "}," "&amp;B2121:C2121&amp;" "))),"thriller",IF(OR(ISNUMBER(SEARCH({" strange "," evil "," horror "," dark "," strange"}," "&amp;B2121:C2121&amp;" "))),"horror",IF(OR(ISNUMBER(SEARCH({" food "," kitchen "," yummy "," gourmet "," dining","bbq"}," "&amp;B2121:C2121&amp;" "))),"food"))))</f>
        <v>0</v>
      </c>
      <c r="E2121" s="3">
        <v>2000</v>
      </c>
      <c r="F2121" s="4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264"/>
        <v>101</v>
      </c>
      <c r="Q2121">
        <f t="shared" si="265"/>
        <v>91.59</v>
      </c>
      <c r="R2121" t="s">
        <v>8323</v>
      </c>
      <c r="S2121" t="s">
        <v>8327</v>
      </c>
      <c r="T2121" s="13">
        <f t="shared" si="266"/>
        <v>41107.130150462966</v>
      </c>
      <c r="U2121" s="13">
        <f t="shared" si="267"/>
        <v>41137.130150462966</v>
      </c>
      <c r="V2121">
        <f t="shared" si="268"/>
        <v>2012</v>
      </c>
      <c r="W2121" t="str">
        <f t="shared" si="269"/>
        <v>indie rock</v>
      </c>
      <c r="X2121" t="str">
        <f t="shared" si="270"/>
        <v>ExceededGoal</v>
      </c>
      <c r="Y2121" s="12" t="b">
        <f t="shared" si="271"/>
        <v>0</v>
      </c>
    </row>
    <row r="2122" spans="1:25" ht="43.2" hidden="1">
      <c r="A2122">
        <v>2120</v>
      </c>
      <c r="B2122" s="1" t="s">
        <v>2121</v>
      </c>
      <c r="C2122" s="1" t="s">
        <v>6230</v>
      </c>
      <c r="D2122" s="21" t="b" cm="1">
        <f t="array" ref="D2122">IF(OR(ISNUMBER(SEARCH({" COMEDY "," fun "," laugh ","hilarious"}," "&amp;B2122:C2122&amp;" "))),"Comedy",IF(OR(ISNUMBER(SEARCH({" sad "," thriller "," crime"," murder "," dark "," revenge "}," "&amp;B2122:C2122&amp;" "))),"thriller",IF(OR(ISNUMBER(SEARCH({" strange "," evil "," horror "," dark "," strange"}," "&amp;B2122:C2122&amp;" "))),"horror",IF(OR(ISNUMBER(SEARCH({" food "," kitchen "," yummy "," gourmet "," dining","bbq"}," "&amp;B2122:C2122&amp;" "))),"food"))))</f>
        <v>0</v>
      </c>
      <c r="E2122" s="3">
        <v>8000</v>
      </c>
      <c r="F2122" s="4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264"/>
        <v>101</v>
      </c>
      <c r="Q2122">
        <f t="shared" si="265"/>
        <v>116.96</v>
      </c>
      <c r="R2122" t="s">
        <v>8323</v>
      </c>
      <c r="S2122" t="s">
        <v>8327</v>
      </c>
      <c r="T2122" s="13">
        <f t="shared" si="266"/>
        <v>41591.964537037034</v>
      </c>
      <c r="U2122" s="13">
        <f t="shared" si="267"/>
        <v>41640.964537037034</v>
      </c>
      <c r="V2122">
        <f t="shared" si="268"/>
        <v>2013</v>
      </c>
      <c r="W2122" t="str">
        <f t="shared" si="269"/>
        <v>indie rock</v>
      </c>
      <c r="X2122" t="str">
        <f t="shared" si="270"/>
        <v>ExceededGoal</v>
      </c>
      <c r="Y2122" s="12" t="b">
        <f t="shared" si="271"/>
        <v>0</v>
      </c>
    </row>
    <row r="2123" spans="1:25" ht="43.2" hidden="1">
      <c r="A2123">
        <v>2121</v>
      </c>
      <c r="B2123" s="1" t="s">
        <v>2122</v>
      </c>
      <c r="C2123" s="1" t="s">
        <v>6231</v>
      </c>
      <c r="D2123" s="21" t="b" cm="1">
        <f t="array" ref="D2123">IF(OR(ISNUMBER(SEARCH({" COMEDY "," fun "," laugh ","hilarious"}," "&amp;B2123:C2123&amp;" "))),"Comedy",IF(OR(ISNUMBER(SEARCH({" sad "," thriller "," crime"," murder "," dark "," revenge "}," "&amp;B2123:C2123&amp;" "))),"thriller",IF(OR(ISNUMBER(SEARCH({" strange "," evil "," horror "," dark "," strange"}," "&amp;B2123:C2123&amp;" "))),"horror",IF(OR(ISNUMBER(SEARCH({" food "," kitchen "," yummy "," gourmet "," dining","bbq"}," "&amp;B2123:C2123&amp;" "))),"food"))))</f>
        <v>0</v>
      </c>
      <c r="E2123" s="3">
        <v>50000</v>
      </c>
      <c r="F2123" s="4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264"/>
        <v>1</v>
      </c>
      <c r="Q2123">
        <f t="shared" si="265"/>
        <v>28.4</v>
      </c>
      <c r="R2123" t="s">
        <v>8331</v>
      </c>
      <c r="S2123" t="s">
        <v>8332</v>
      </c>
      <c r="T2123" s="13">
        <f t="shared" si="266"/>
        <v>42716.7424537037</v>
      </c>
      <c r="U2123" s="13">
        <f t="shared" si="267"/>
        <v>42746.7424537037</v>
      </c>
      <c r="V2123">
        <f t="shared" si="268"/>
        <v>2016</v>
      </c>
      <c r="W2123" t="str">
        <f t="shared" si="269"/>
        <v>video games</v>
      </c>
      <c r="X2123" t="str">
        <f t="shared" si="270"/>
        <v>UnderFunded</v>
      </c>
      <c r="Y2123" s="12" t="b">
        <f t="shared" si="271"/>
        <v>0</v>
      </c>
    </row>
    <row r="2124" spans="1:25" ht="43.2" hidden="1">
      <c r="A2124">
        <v>2122</v>
      </c>
      <c r="B2124" s="1" t="s">
        <v>2123</v>
      </c>
      <c r="C2124" s="1" t="s">
        <v>6232</v>
      </c>
      <c r="D2124" s="21" t="b" cm="1">
        <f t="array" ref="D2124">IF(OR(ISNUMBER(SEARCH({" COMEDY "," fun "," laugh ","hilarious"}," "&amp;B2124:C2124&amp;" "))),"Comedy",IF(OR(ISNUMBER(SEARCH({" sad "," thriller "," crime"," murder "," dark "," revenge "}," "&amp;B2124:C2124&amp;" "))),"thriller",IF(OR(ISNUMBER(SEARCH({" strange "," evil "," horror "," dark "," strange"}," "&amp;B2124:C2124&amp;" "))),"horror",IF(OR(ISNUMBER(SEARCH({" food "," kitchen "," yummy "," gourmet "," dining","bbq"}," "&amp;B2124:C2124&amp;" "))),"food"))))</f>
        <v>0</v>
      </c>
      <c r="E2124" s="3">
        <v>80000</v>
      </c>
      <c r="F2124" s="4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264"/>
        <v>0</v>
      </c>
      <c r="Q2124">
        <f t="shared" si="265"/>
        <v>103.33</v>
      </c>
      <c r="R2124" t="s">
        <v>8331</v>
      </c>
      <c r="S2124" t="s">
        <v>8332</v>
      </c>
      <c r="T2124" s="13">
        <f t="shared" si="266"/>
        <v>42712.300567129627</v>
      </c>
      <c r="U2124" s="13">
        <f t="shared" si="267"/>
        <v>42742.300567129627</v>
      </c>
      <c r="V2124">
        <f t="shared" si="268"/>
        <v>2016</v>
      </c>
      <c r="W2124" t="str">
        <f t="shared" si="269"/>
        <v>video games</v>
      </c>
      <c r="X2124" t="str">
        <f t="shared" si="270"/>
        <v>UnderFunded</v>
      </c>
      <c r="Y2124" s="12" t="b">
        <f t="shared" si="271"/>
        <v>0</v>
      </c>
    </row>
    <row r="2125" spans="1:25" ht="57.6" hidden="1">
      <c r="A2125">
        <v>2123</v>
      </c>
      <c r="B2125" s="1" t="s">
        <v>2124</v>
      </c>
      <c r="C2125" s="1" t="s">
        <v>6233</v>
      </c>
      <c r="D2125" s="21" t="b" cm="1">
        <f t="array" ref="D2125">IF(OR(ISNUMBER(SEARCH({" COMEDY "," fun "," laugh ","hilarious"}," "&amp;B2125:C2125&amp;" "))),"Comedy",IF(OR(ISNUMBER(SEARCH({" sad "," thriller "," crime"," murder "," dark "," revenge "}," "&amp;B2125:C2125&amp;" "))),"thriller",IF(OR(ISNUMBER(SEARCH({" strange "," evil "," horror "," dark "," strange"}," "&amp;B2125:C2125&amp;" "))),"horror",IF(OR(ISNUMBER(SEARCH({" food "," kitchen "," yummy "," gourmet "," dining","bbq"}," "&amp;B2125:C2125&amp;" "))),"food"))))</f>
        <v>0</v>
      </c>
      <c r="E2125" s="3">
        <v>500</v>
      </c>
      <c r="F2125" s="4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264"/>
        <v>10</v>
      </c>
      <c r="Q2125">
        <f t="shared" si="265"/>
        <v>10</v>
      </c>
      <c r="R2125" t="s">
        <v>8331</v>
      </c>
      <c r="S2125" t="s">
        <v>8332</v>
      </c>
      <c r="T2125" s="13">
        <f t="shared" si="266"/>
        <v>40198.424849537041</v>
      </c>
      <c r="U2125" s="13">
        <f t="shared" si="267"/>
        <v>40252.290972222225</v>
      </c>
      <c r="V2125">
        <f t="shared" si="268"/>
        <v>2010</v>
      </c>
      <c r="W2125" t="str">
        <f t="shared" si="269"/>
        <v>video games</v>
      </c>
      <c r="X2125" t="str">
        <f t="shared" si="270"/>
        <v>UnderFunded</v>
      </c>
      <c r="Y2125" s="12" t="b">
        <f t="shared" si="271"/>
        <v>0</v>
      </c>
    </row>
    <row r="2126" spans="1:25" ht="57.6" hidden="1">
      <c r="A2126">
        <v>2124</v>
      </c>
      <c r="B2126" s="1" t="s">
        <v>2125</v>
      </c>
      <c r="C2126" s="1" t="s">
        <v>6234</v>
      </c>
      <c r="D2126" s="21" t="b" cm="1">
        <f t="array" ref="D2126">IF(OR(ISNUMBER(SEARCH({" COMEDY "," fun "," laugh ","hilarious"}," "&amp;B2126:C2126&amp;" "))),"Comedy",IF(OR(ISNUMBER(SEARCH({" sad "," thriller "," crime"," murder "," dark "," revenge "}," "&amp;B2126:C2126&amp;" "))),"thriller",IF(OR(ISNUMBER(SEARCH({" strange "," evil "," horror "," dark "," strange"}," "&amp;B2126:C2126&amp;" "))),"horror",IF(OR(ISNUMBER(SEARCH({" food "," kitchen "," yummy "," gourmet "," dining","bbq"}," "&amp;B2126:C2126&amp;" "))),"food"))))</f>
        <v>0</v>
      </c>
      <c r="E2126" s="3">
        <v>1100</v>
      </c>
      <c r="F2126" s="4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264"/>
        <v>10</v>
      </c>
      <c r="Q2126">
        <f t="shared" si="265"/>
        <v>23</v>
      </c>
      <c r="R2126" t="s">
        <v>8331</v>
      </c>
      <c r="S2126" t="s">
        <v>8332</v>
      </c>
      <c r="T2126" s="13">
        <f t="shared" si="266"/>
        <v>40464.028182870366</v>
      </c>
      <c r="U2126" s="13">
        <f t="shared" si="267"/>
        <v>40512.208333333336</v>
      </c>
      <c r="V2126">
        <f t="shared" si="268"/>
        <v>2010</v>
      </c>
      <c r="W2126" t="str">
        <f t="shared" si="269"/>
        <v>video games</v>
      </c>
      <c r="X2126" t="str">
        <f t="shared" si="270"/>
        <v>UnderFunded</v>
      </c>
      <c r="Y2126" s="12" t="b">
        <f t="shared" si="271"/>
        <v>0</v>
      </c>
    </row>
    <row r="2127" spans="1:25" ht="43.2" hidden="1">
      <c r="A2127">
        <v>2125</v>
      </c>
      <c r="B2127" s="1" t="s">
        <v>2126</v>
      </c>
      <c r="C2127" s="1" t="s">
        <v>6235</v>
      </c>
      <c r="D2127" s="21" t="b" cm="1">
        <f t="array" ref="D2127">IF(OR(ISNUMBER(SEARCH({" COMEDY "," fun "," laugh ","hilarious"}," "&amp;B2127:C2127&amp;" "))),"Comedy",IF(OR(ISNUMBER(SEARCH({" sad "," thriller "," crime"," murder "," dark "," revenge "}," "&amp;B2127:C2127&amp;" "))),"thriller",IF(OR(ISNUMBER(SEARCH({" strange "," evil "," horror "," dark "," strange"}," "&amp;B2127:C2127&amp;" "))),"horror",IF(OR(ISNUMBER(SEARCH({" food "," kitchen "," yummy "," gourmet "," dining","bbq"}," "&amp;B2127:C2127&amp;" "))),"food"))))</f>
        <v>0</v>
      </c>
      <c r="E2127" s="3">
        <v>60000</v>
      </c>
      <c r="F2127" s="4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264"/>
        <v>1</v>
      </c>
      <c r="Q2127">
        <f t="shared" si="265"/>
        <v>31.56</v>
      </c>
      <c r="R2127" t="s">
        <v>8331</v>
      </c>
      <c r="S2127" t="s">
        <v>8332</v>
      </c>
      <c r="T2127" s="13">
        <f t="shared" si="266"/>
        <v>42191.023530092592</v>
      </c>
      <c r="U2127" s="13">
        <f t="shared" si="267"/>
        <v>42221.023530092592</v>
      </c>
      <c r="V2127">
        <f t="shared" si="268"/>
        <v>2015</v>
      </c>
      <c r="W2127" t="str">
        <f t="shared" si="269"/>
        <v>video games</v>
      </c>
      <c r="X2127" t="str">
        <f t="shared" si="270"/>
        <v>UnderFunded</v>
      </c>
      <c r="Y2127" s="12" t="b">
        <f t="shared" si="271"/>
        <v>0</v>
      </c>
    </row>
    <row r="2128" spans="1:25" ht="43.2" hidden="1">
      <c r="A2128">
        <v>2126</v>
      </c>
      <c r="B2128" s="1" t="s">
        <v>2127</v>
      </c>
      <c r="C2128" s="1" t="s">
        <v>6236</v>
      </c>
      <c r="D2128" s="21" t="b" cm="1">
        <f t="array" ref="D2128">IF(OR(ISNUMBER(SEARCH({" COMEDY "," fun "," laugh ","hilarious"}," "&amp;B2128:C2128&amp;" "))),"Comedy",IF(OR(ISNUMBER(SEARCH({" sad "," thriller "," crime"," murder "," dark "," revenge "}," "&amp;B2128:C2128&amp;" "))),"thriller",IF(OR(ISNUMBER(SEARCH({" strange "," evil "," horror "," dark "," strange"}," "&amp;B2128:C2128&amp;" "))),"horror",IF(OR(ISNUMBER(SEARCH({" food "," kitchen "," yummy "," gourmet "," dining","bbq"}," "&amp;B2128:C2128&amp;" "))),"food"))))</f>
        <v>0</v>
      </c>
      <c r="E2128" s="3">
        <v>20000</v>
      </c>
      <c r="F2128" s="4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264"/>
        <v>0</v>
      </c>
      <c r="Q2128">
        <f t="shared" si="265"/>
        <v>5</v>
      </c>
      <c r="R2128" t="s">
        <v>8331</v>
      </c>
      <c r="S2128" t="s">
        <v>8332</v>
      </c>
      <c r="T2128" s="13">
        <f t="shared" si="266"/>
        <v>41951.973229166666</v>
      </c>
      <c r="U2128" s="13">
        <f t="shared" si="267"/>
        <v>41981.973229166666</v>
      </c>
      <c r="V2128">
        <f t="shared" si="268"/>
        <v>2014</v>
      </c>
      <c r="W2128" t="str">
        <f t="shared" si="269"/>
        <v>video games</v>
      </c>
      <c r="X2128" t="str">
        <f t="shared" si="270"/>
        <v>UnderFunded</v>
      </c>
      <c r="Y2128" s="12" t="b">
        <f t="shared" si="271"/>
        <v>0</v>
      </c>
    </row>
    <row r="2129" spans="1:25" ht="28.8" hidden="1">
      <c r="A2129">
        <v>2127</v>
      </c>
      <c r="B2129" s="1" t="s">
        <v>2128</v>
      </c>
      <c r="C2129" s="1" t="s">
        <v>6237</v>
      </c>
      <c r="D2129" s="21" t="b" cm="1">
        <f t="array" ref="D2129">IF(OR(ISNUMBER(SEARCH({" COMEDY "," fun "," laugh ","hilarious"}," "&amp;B2129:C2129&amp;" "))),"Comedy",IF(OR(ISNUMBER(SEARCH({" sad "," thriller "," crime"," murder "," dark "," revenge "}," "&amp;B2129:C2129&amp;" "))),"thriller",IF(OR(ISNUMBER(SEARCH({" strange "," evil "," horror "," dark "," strange"}," "&amp;B2129:C2129&amp;" "))),"horror",IF(OR(ISNUMBER(SEARCH({" food "," kitchen "," yummy "," gourmet "," dining","bbq"}," "&amp;B2129:C2129&amp;" "))),"food"))))</f>
        <v>0</v>
      </c>
      <c r="E2129" s="3">
        <v>28000</v>
      </c>
      <c r="F2129" s="4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264"/>
        <v>29</v>
      </c>
      <c r="Q2129">
        <f t="shared" si="265"/>
        <v>34.22</v>
      </c>
      <c r="R2129" t="s">
        <v>8331</v>
      </c>
      <c r="S2129" t="s">
        <v>8332</v>
      </c>
      <c r="T2129" s="13">
        <f t="shared" si="266"/>
        <v>42045.50535879629</v>
      </c>
      <c r="U2129" s="13">
        <f t="shared" si="267"/>
        <v>42075.463692129633</v>
      </c>
      <c r="V2129">
        <f t="shared" si="268"/>
        <v>2015</v>
      </c>
      <c r="W2129" t="str">
        <f t="shared" si="269"/>
        <v>video games</v>
      </c>
      <c r="X2129" t="str">
        <f t="shared" si="270"/>
        <v>UnderFunded</v>
      </c>
      <c r="Y2129" s="12" t="b">
        <f t="shared" si="271"/>
        <v>0</v>
      </c>
    </row>
    <row r="2130" spans="1:25" ht="43.2" hidden="1">
      <c r="A2130">
        <v>2128</v>
      </c>
      <c r="B2130" s="1" t="s">
        <v>2129</v>
      </c>
      <c r="C2130" s="1" t="s">
        <v>6238</v>
      </c>
      <c r="D2130" s="21" t="b" cm="1">
        <f t="array" ref="D2130">IF(OR(ISNUMBER(SEARCH({" COMEDY "," fun "," laugh ","hilarious"}," "&amp;B2130:C2130&amp;" "))),"Comedy",IF(OR(ISNUMBER(SEARCH({" sad "," thriller "," crime"," murder "," dark "," revenge "}," "&amp;B2130:C2130&amp;" "))),"thriller",IF(OR(ISNUMBER(SEARCH({" strange "," evil "," horror "," dark "," strange"}," "&amp;B2130:C2130&amp;" "))),"horror",IF(OR(ISNUMBER(SEARCH({" food "," kitchen "," yummy "," gourmet "," dining","bbq"}," "&amp;B2130:C2130&amp;" "))),"food"))))</f>
        <v>0</v>
      </c>
      <c r="E2130" s="3">
        <v>15000</v>
      </c>
      <c r="F2130" s="4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264"/>
        <v>0</v>
      </c>
      <c r="Q2130">
        <f t="shared" si="265"/>
        <v>25</v>
      </c>
      <c r="R2130" t="s">
        <v>8331</v>
      </c>
      <c r="S2130" t="s">
        <v>8332</v>
      </c>
      <c r="T2130" s="13">
        <f t="shared" si="266"/>
        <v>41843.772789351853</v>
      </c>
      <c r="U2130" s="13">
        <f t="shared" si="267"/>
        <v>41903.772789351853</v>
      </c>
      <c r="V2130">
        <f t="shared" si="268"/>
        <v>2014</v>
      </c>
      <c r="W2130" t="str">
        <f t="shared" si="269"/>
        <v>video games</v>
      </c>
      <c r="X2130" t="str">
        <f t="shared" si="270"/>
        <v>UnderFunded</v>
      </c>
      <c r="Y2130" s="12" t="b">
        <f t="shared" si="271"/>
        <v>0</v>
      </c>
    </row>
    <row r="2131" spans="1:25" ht="43.2" hidden="1">
      <c r="A2131">
        <v>2129</v>
      </c>
      <c r="B2131" s="1" t="s">
        <v>2130</v>
      </c>
      <c r="C2131" s="1" t="s">
        <v>6239</v>
      </c>
      <c r="D2131" s="21" t="b" cm="1">
        <f t="array" ref="D2131">IF(OR(ISNUMBER(SEARCH({" COMEDY "," fun "," laugh ","hilarious"}," "&amp;B2131:C2131&amp;" "))),"Comedy",IF(OR(ISNUMBER(SEARCH({" sad "," thriller "," crime"," murder "," dark "," revenge "}," "&amp;B2131:C2131&amp;" "))),"thriller",IF(OR(ISNUMBER(SEARCH({" strange "," evil "," horror "," dark "," strange"}," "&amp;B2131:C2131&amp;" "))),"horror",IF(OR(ISNUMBER(SEARCH({" food "," kitchen "," yummy "," gourmet "," dining","bbq"}," "&amp;B2131:C2131&amp;" "))),"food"))))</f>
        <v>0</v>
      </c>
      <c r="E2131" s="3">
        <v>2000</v>
      </c>
      <c r="F2131" s="4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264"/>
        <v>12</v>
      </c>
      <c r="Q2131">
        <f t="shared" si="265"/>
        <v>19.670000000000002</v>
      </c>
      <c r="R2131" t="s">
        <v>8331</v>
      </c>
      <c r="S2131" t="s">
        <v>8332</v>
      </c>
      <c r="T2131" s="13">
        <f t="shared" si="266"/>
        <v>42409.024305555555</v>
      </c>
      <c r="U2131" s="13">
        <f t="shared" si="267"/>
        <v>42439.024305555555</v>
      </c>
      <c r="V2131">
        <f t="shared" si="268"/>
        <v>2016</v>
      </c>
      <c r="W2131" t="str">
        <f t="shared" si="269"/>
        <v>video games</v>
      </c>
      <c r="X2131" t="str">
        <f t="shared" si="270"/>
        <v>UnderFunded</v>
      </c>
      <c r="Y2131" s="12" t="b">
        <f t="shared" si="271"/>
        <v>0</v>
      </c>
    </row>
    <row r="2132" spans="1:25" ht="28.8" hidden="1">
      <c r="A2132">
        <v>2130</v>
      </c>
      <c r="B2132" s="1" t="s">
        <v>2131</v>
      </c>
      <c r="C2132" s="1" t="s">
        <v>6240</v>
      </c>
      <c r="D2132" s="21" t="b" cm="1">
        <f t="array" ref="D2132">IF(OR(ISNUMBER(SEARCH({" COMEDY "," fun "," laugh ","hilarious"}," "&amp;B2132:C2132&amp;" "))),"Comedy",IF(OR(ISNUMBER(SEARCH({" sad "," thriller "," crime"," murder "," dark "," revenge "}," "&amp;B2132:C2132&amp;" "))),"thriller",IF(OR(ISNUMBER(SEARCH({" strange "," evil "," horror "," dark "," strange"}," "&amp;B2132:C2132&amp;" "))),"horror",IF(OR(ISNUMBER(SEARCH({" food "," kitchen "," yummy "," gourmet "," dining","bbq"}," "&amp;B2132:C2132&amp;" "))),"food"))))</f>
        <v>0</v>
      </c>
      <c r="E2132" s="3">
        <v>42000</v>
      </c>
      <c r="F2132" s="4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264"/>
        <v>0</v>
      </c>
      <c r="Q2132">
        <f t="shared" si="265"/>
        <v>21.25</v>
      </c>
      <c r="R2132" t="s">
        <v>8331</v>
      </c>
      <c r="S2132" t="s">
        <v>8332</v>
      </c>
      <c r="T2132" s="13">
        <f t="shared" si="266"/>
        <v>41832.086377314816</v>
      </c>
      <c r="U2132" s="13">
        <f t="shared" si="267"/>
        <v>41867.086377314816</v>
      </c>
      <c r="V2132">
        <f t="shared" si="268"/>
        <v>2014</v>
      </c>
      <c r="W2132" t="str">
        <f t="shared" si="269"/>
        <v>video games</v>
      </c>
      <c r="X2132" t="str">
        <f t="shared" si="270"/>
        <v>UnderFunded</v>
      </c>
      <c r="Y2132" s="12" t="b">
        <f t="shared" si="271"/>
        <v>0</v>
      </c>
    </row>
    <row r="2133" spans="1:25" ht="43.2" hidden="1">
      <c r="A2133">
        <v>2131</v>
      </c>
      <c r="B2133" s="1" t="s">
        <v>2132</v>
      </c>
      <c r="C2133" s="1" t="s">
        <v>6241</v>
      </c>
      <c r="D2133" s="21" t="b" cm="1">
        <f t="array" ref="D2133">IF(OR(ISNUMBER(SEARCH({" COMEDY "," fun "," laugh ","hilarious"}," "&amp;B2133:C2133&amp;" "))),"Comedy",IF(OR(ISNUMBER(SEARCH({" sad "," thriller "," crime"," murder "," dark "," revenge "}," "&amp;B2133:C2133&amp;" "))),"thriller",IF(OR(ISNUMBER(SEARCH({" strange "," evil "," horror "," dark "," strange"}," "&amp;B2133:C2133&amp;" "))),"horror",IF(OR(ISNUMBER(SEARCH({" food "," kitchen "," yummy "," gourmet "," dining","bbq"}," "&amp;B2133:C2133&amp;" "))),"food"))))</f>
        <v>0</v>
      </c>
      <c r="E2133" s="3">
        <v>500</v>
      </c>
      <c r="F2133" s="4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264"/>
        <v>5</v>
      </c>
      <c r="Q2133">
        <f t="shared" si="265"/>
        <v>8.33</v>
      </c>
      <c r="R2133" t="s">
        <v>8331</v>
      </c>
      <c r="S2133" t="s">
        <v>8332</v>
      </c>
      <c r="T2133" s="13">
        <f t="shared" si="266"/>
        <v>42167.207071759258</v>
      </c>
      <c r="U2133" s="13">
        <f t="shared" si="267"/>
        <v>42197.207071759258</v>
      </c>
      <c r="V2133">
        <f t="shared" si="268"/>
        <v>2015</v>
      </c>
      <c r="W2133" t="str">
        <f t="shared" si="269"/>
        <v>video games</v>
      </c>
      <c r="X2133" t="str">
        <f t="shared" si="270"/>
        <v>UnderFunded</v>
      </c>
      <c r="Y2133" s="12" t="b">
        <f t="shared" si="271"/>
        <v>0</v>
      </c>
    </row>
    <row r="2134" spans="1:25" ht="43.2" hidden="1">
      <c r="A2134">
        <v>2132</v>
      </c>
      <c r="B2134" s="1" t="s">
        <v>2133</v>
      </c>
      <c r="C2134" s="1" t="s">
        <v>6242</v>
      </c>
      <c r="D2134" s="21" t="b" cm="1">
        <f t="array" ref="D2134">IF(OR(ISNUMBER(SEARCH({" COMEDY "," fun "," laugh ","hilarious"}," "&amp;B2134:C2134&amp;" "))),"Comedy",IF(OR(ISNUMBER(SEARCH({" sad "," thriller "," crime"," murder "," dark "," revenge "}," "&amp;B2134:C2134&amp;" "))),"thriller",IF(OR(ISNUMBER(SEARCH({" strange "," evil "," horror "," dark "," strange"}," "&amp;B2134:C2134&amp;" "))),"horror",IF(OR(ISNUMBER(SEARCH({" food "," kitchen "," yummy "," gourmet "," dining","bbq"}," "&amp;B2134:C2134&amp;" "))),"food"))))</f>
        <v>0</v>
      </c>
      <c r="E2134" s="3">
        <v>100000</v>
      </c>
      <c r="F2134" s="4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264"/>
        <v>2</v>
      </c>
      <c r="Q2134">
        <f t="shared" si="265"/>
        <v>21.34</v>
      </c>
      <c r="R2134" t="s">
        <v>8331</v>
      </c>
      <c r="S2134" t="s">
        <v>8332</v>
      </c>
      <c r="T2134" s="13">
        <f t="shared" si="266"/>
        <v>41643.487175925926</v>
      </c>
      <c r="U2134" s="13">
        <f t="shared" si="267"/>
        <v>41673.487175925926</v>
      </c>
      <c r="V2134">
        <f t="shared" si="268"/>
        <v>2014</v>
      </c>
      <c r="W2134" t="str">
        <f t="shared" si="269"/>
        <v>video games</v>
      </c>
      <c r="X2134" t="str">
        <f t="shared" si="270"/>
        <v>UnderFunded</v>
      </c>
      <c r="Y2134" s="12" t="b">
        <f t="shared" si="271"/>
        <v>0</v>
      </c>
    </row>
    <row r="2135" spans="1:25" ht="43.2" hidden="1">
      <c r="A2135">
        <v>2133</v>
      </c>
      <c r="B2135" s="1" t="s">
        <v>2134</v>
      </c>
      <c r="C2135" s="1" t="s">
        <v>6243</v>
      </c>
      <c r="D2135" s="21" t="b" cm="1">
        <f t="array" ref="D2135">IF(OR(ISNUMBER(SEARCH({" COMEDY "," fun "," laugh ","hilarious"}," "&amp;B2135:C2135&amp;" "))),"Comedy",IF(OR(ISNUMBER(SEARCH({" sad "," thriller "," crime"," murder "," dark "," revenge "}," "&amp;B2135:C2135&amp;" "))),"thriller",IF(OR(ISNUMBER(SEARCH({" strange "," evil "," horror "," dark "," strange"}," "&amp;B2135:C2135&amp;" "))),"horror",IF(OR(ISNUMBER(SEARCH({" food "," kitchen "," yummy "," gourmet "," dining","bbq"}," "&amp;B2135:C2135&amp;" "))),"food"))))</f>
        <v>0</v>
      </c>
      <c r="E2135" s="3">
        <v>1000</v>
      </c>
      <c r="F2135" s="4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264"/>
        <v>2</v>
      </c>
      <c r="Q2135">
        <f t="shared" si="265"/>
        <v>5.33</v>
      </c>
      <c r="R2135" t="s">
        <v>8331</v>
      </c>
      <c r="S2135" t="s">
        <v>8332</v>
      </c>
      <c r="T2135" s="13">
        <f t="shared" si="266"/>
        <v>40619.097210648149</v>
      </c>
      <c r="U2135" s="13">
        <f t="shared" si="267"/>
        <v>40657.290972222225</v>
      </c>
      <c r="V2135">
        <f t="shared" si="268"/>
        <v>2011</v>
      </c>
      <c r="W2135" t="str">
        <f t="shared" si="269"/>
        <v>video games</v>
      </c>
      <c r="X2135" t="str">
        <f t="shared" si="270"/>
        <v>UnderFunded</v>
      </c>
      <c r="Y2135" s="12" t="b">
        <f t="shared" si="271"/>
        <v>0</v>
      </c>
    </row>
    <row r="2136" spans="1:25" ht="43.2" hidden="1">
      <c r="A2136">
        <v>2134</v>
      </c>
      <c r="B2136" s="1" t="s">
        <v>2135</v>
      </c>
      <c r="C2136" s="1" t="s">
        <v>6244</v>
      </c>
      <c r="D2136" s="21" t="b" cm="1">
        <f t="array" ref="D2136">IF(OR(ISNUMBER(SEARCH({" COMEDY "," fun "," laugh ","hilarious"}," "&amp;B2136:C2136&amp;" "))),"Comedy",IF(OR(ISNUMBER(SEARCH({" sad "," thriller "," crime"," murder "," dark "," revenge "}," "&amp;B2136:C2136&amp;" "))),"thriller",IF(OR(ISNUMBER(SEARCH({" strange "," evil "," horror "," dark "," strange"}," "&amp;B2136:C2136&amp;" "))),"horror",IF(OR(ISNUMBER(SEARCH({" food "," kitchen "," yummy "," gourmet "," dining","bbq"}," "&amp;B2136:C2136&amp;" "))),"food"))))</f>
        <v>0</v>
      </c>
      <c r="E2136" s="3">
        <v>6000</v>
      </c>
      <c r="F2136" s="4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264"/>
        <v>2</v>
      </c>
      <c r="Q2136">
        <f t="shared" si="265"/>
        <v>34.67</v>
      </c>
      <c r="R2136" t="s">
        <v>8331</v>
      </c>
      <c r="S2136" t="s">
        <v>8332</v>
      </c>
      <c r="T2136" s="13">
        <f t="shared" si="266"/>
        <v>41361.886469907404</v>
      </c>
      <c r="U2136" s="13">
        <f t="shared" si="267"/>
        <v>41391.886469907404</v>
      </c>
      <c r="V2136">
        <f t="shared" si="268"/>
        <v>2013</v>
      </c>
      <c r="W2136" t="str">
        <f t="shared" si="269"/>
        <v>video games</v>
      </c>
      <c r="X2136" t="str">
        <f t="shared" si="270"/>
        <v>UnderFunded</v>
      </c>
      <c r="Y2136" s="12" t="b">
        <f t="shared" si="271"/>
        <v>0</v>
      </c>
    </row>
    <row r="2137" spans="1:25" ht="43.2" hidden="1">
      <c r="A2137">
        <v>2135</v>
      </c>
      <c r="B2137" s="1" t="s">
        <v>2136</v>
      </c>
      <c r="C2137" s="1" t="s">
        <v>6245</v>
      </c>
      <c r="D2137" s="21" t="b" cm="1">
        <f t="array" ref="D2137">IF(OR(ISNUMBER(SEARCH({" COMEDY "," fun "," laugh ","hilarious"}," "&amp;B2137:C2137&amp;" "))),"Comedy",IF(OR(ISNUMBER(SEARCH({" sad "," thriller "," crime"," murder "," dark "," revenge "}," "&amp;B2137:C2137&amp;" "))),"thriller",IF(OR(ISNUMBER(SEARCH({" strange "," evil "," horror "," dark "," strange"}," "&amp;B2137:C2137&amp;" "))),"horror",IF(OR(ISNUMBER(SEARCH({" food "," kitchen "," yummy "," gourmet "," dining","bbq"}," "&amp;B2137:C2137&amp;" "))),"food"))))</f>
        <v>0</v>
      </c>
      <c r="E2137" s="3">
        <v>5000</v>
      </c>
      <c r="F2137" s="4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264"/>
        <v>10</v>
      </c>
      <c r="Q2137">
        <f t="shared" si="265"/>
        <v>21.73</v>
      </c>
      <c r="R2137" t="s">
        <v>8331</v>
      </c>
      <c r="S2137" t="s">
        <v>8332</v>
      </c>
      <c r="T2137" s="13">
        <f t="shared" si="266"/>
        <v>41156.963344907403</v>
      </c>
      <c r="U2137" s="13">
        <f t="shared" si="267"/>
        <v>41186.963344907403</v>
      </c>
      <c r="V2137">
        <f t="shared" si="268"/>
        <v>2012</v>
      </c>
      <c r="W2137" t="str">
        <f t="shared" si="269"/>
        <v>video games</v>
      </c>
      <c r="X2137" t="str">
        <f t="shared" si="270"/>
        <v>UnderFunded</v>
      </c>
      <c r="Y2137" s="12" t="b">
        <f t="shared" si="271"/>
        <v>0</v>
      </c>
    </row>
    <row r="2138" spans="1:25" ht="43.2" hidden="1">
      <c r="A2138">
        <v>2136</v>
      </c>
      <c r="B2138" s="1" t="s">
        <v>2137</v>
      </c>
      <c r="C2138" s="1" t="s">
        <v>6246</v>
      </c>
      <c r="D2138" s="21" t="b" cm="1">
        <f t="array" ref="D2138">IF(OR(ISNUMBER(SEARCH({" COMEDY "," fun "," laugh ","hilarious"}," "&amp;B2138:C2138&amp;" "))),"Comedy",IF(OR(ISNUMBER(SEARCH({" sad "," thriller "," crime"," murder "," dark "," revenge "}," "&amp;B2138:C2138&amp;" "))),"thriller",IF(OR(ISNUMBER(SEARCH({" strange "," evil "," horror "," dark "," strange"}," "&amp;B2138:C2138&amp;" "))),"horror",IF(OR(ISNUMBER(SEARCH({" food "," kitchen "," yummy "," gourmet "," dining","bbq"}," "&amp;B2138:C2138&amp;" "))),"food"))))</f>
        <v>0</v>
      </c>
      <c r="E2138" s="3">
        <v>80000</v>
      </c>
      <c r="F2138" s="4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264"/>
        <v>0</v>
      </c>
      <c r="Q2138">
        <f t="shared" si="265"/>
        <v>11.92</v>
      </c>
      <c r="R2138" t="s">
        <v>8331</v>
      </c>
      <c r="S2138" t="s">
        <v>8332</v>
      </c>
      <c r="T2138" s="13">
        <f t="shared" si="266"/>
        <v>41536.509097222224</v>
      </c>
      <c r="U2138" s="13">
        <f t="shared" si="267"/>
        <v>41566.509097222224</v>
      </c>
      <c r="V2138">
        <f t="shared" si="268"/>
        <v>2013</v>
      </c>
      <c r="W2138" t="str">
        <f t="shared" si="269"/>
        <v>video games</v>
      </c>
      <c r="X2138" t="str">
        <f t="shared" si="270"/>
        <v>UnderFunded</v>
      </c>
      <c r="Y2138" s="12" t="b">
        <f t="shared" si="271"/>
        <v>0</v>
      </c>
    </row>
    <row r="2139" spans="1:25" ht="43.2" hidden="1">
      <c r="A2139">
        <v>2137</v>
      </c>
      <c r="B2139" s="1" t="s">
        <v>2138</v>
      </c>
      <c r="C2139" s="1" t="s">
        <v>6247</v>
      </c>
      <c r="D2139" s="21" t="b" cm="1">
        <f t="array" ref="D2139">IF(OR(ISNUMBER(SEARCH({" COMEDY "," fun "," laugh ","hilarious"}," "&amp;B2139:C2139&amp;" "))),"Comedy",IF(OR(ISNUMBER(SEARCH({" sad "," thriller "," crime"," murder "," dark "," revenge "}," "&amp;B2139:C2139&amp;" "))),"thriller",IF(OR(ISNUMBER(SEARCH({" strange "," evil "," horror "," dark "," strange"}," "&amp;B2139:C2139&amp;" "))),"horror",IF(OR(ISNUMBER(SEARCH({" food "," kitchen "," yummy "," gourmet "," dining","bbq"}," "&amp;B2139:C2139&amp;" "))),"food"))))</f>
        <v>0</v>
      </c>
      <c r="E2139" s="3">
        <v>50000</v>
      </c>
      <c r="F2139" s="4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264"/>
        <v>28</v>
      </c>
      <c r="Q2139">
        <f t="shared" si="265"/>
        <v>26.6</v>
      </c>
      <c r="R2139" t="s">
        <v>8331</v>
      </c>
      <c r="S2139" t="s">
        <v>8332</v>
      </c>
      <c r="T2139" s="13">
        <f t="shared" si="266"/>
        <v>41948.771168981482</v>
      </c>
      <c r="U2139" s="13">
        <f t="shared" si="267"/>
        <v>41978.771168981482</v>
      </c>
      <c r="V2139">
        <f t="shared" si="268"/>
        <v>2014</v>
      </c>
      <c r="W2139" t="str">
        <f t="shared" si="269"/>
        <v>video games</v>
      </c>
      <c r="X2139" t="str">
        <f t="shared" si="270"/>
        <v>UnderFunded</v>
      </c>
      <c r="Y2139" s="12" t="b">
        <f t="shared" si="271"/>
        <v>0</v>
      </c>
    </row>
    <row r="2140" spans="1:25" ht="28.8" hidden="1">
      <c r="A2140">
        <v>2138</v>
      </c>
      <c r="B2140" s="1" t="s">
        <v>2139</v>
      </c>
      <c r="C2140" s="1" t="s">
        <v>6248</v>
      </c>
      <c r="D2140" s="21" t="b" cm="1">
        <f t="array" ref="D2140">IF(OR(ISNUMBER(SEARCH({" COMEDY "," fun "," laugh ","hilarious"}," "&amp;B2140:C2140&amp;" "))),"Comedy",IF(OR(ISNUMBER(SEARCH({" sad "," thriller "," crime"," murder "," dark "," revenge "}," "&amp;B2140:C2140&amp;" "))),"thriller",IF(OR(ISNUMBER(SEARCH({" strange "," evil "," horror "," dark "," strange"}," "&amp;B2140:C2140&amp;" "))),"horror",IF(OR(ISNUMBER(SEARCH({" food "," kitchen "," yummy "," gourmet "," dining","bbq"}," "&amp;B2140:C2140&amp;" "))),"food"))))</f>
        <v>0</v>
      </c>
      <c r="E2140" s="3">
        <v>1000</v>
      </c>
      <c r="F2140" s="4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264"/>
        <v>13</v>
      </c>
      <c r="Q2140">
        <f t="shared" si="265"/>
        <v>10.67</v>
      </c>
      <c r="R2140" t="s">
        <v>8331</v>
      </c>
      <c r="S2140" t="s">
        <v>8332</v>
      </c>
      <c r="T2140" s="13">
        <f t="shared" si="266"/>
        <v>41557.013182870374</v>
      </c>
      <c r="U2140" s="13">
        <f t="shared" si="267"/>
        <v>41587.054849537039</v>
      </c>
      <c r="V2140">
        <f t="shared" si="268"/>
        <v>2013</v>
      </c>
      <c r="W2140" t="str">
        <f t="shared" si="269"/>
        <v>video games</v>
      </c>
      <c r="X2140" t="str">
        <f t="shared" si="270"/>
        <v>UnderFunded</v>
      </c>
      <c r="Y2140" s="12" t="b">
        <f t="shared" si="271"/>
        <v>0</v>
      </c>
    </row>
    <row r="2141" spans="1:25" ht="43.2" hidden="1">
      <c r="A2141">
        <v>2139</v>
      </c>
      <c r="B2141" s="1" t="s">
        <v>2140</v>
      </c>
      <c r="C2141" s="1" t="s">
        <v>6249</v>
      </c>
      <c r="D2141" s="21" t="b" cm="1">
        <f t="array" ref="D2141">IF(OR(ISNUMBER(SEARCH({" COMEDY "," fun "," laugh ","hilarious"}," "&amp;B2141:C2141&amp;" "))),"Comedy",IF(OR(ISNUMBER(SEARCH({" sad "," thriller "," crime"," murder "," dark "," revenge "}," "&amp;B2141:C2141&amp;" "))),"thriller",IF(OR(ISNUMBER(SEARCH({" strange "," evil "," horror "," dark "," strange"}," "&amp;B2141:C2141&amp;" "))),"horror",IF(OR(ISNUMBER(SEARCH({" food "," kitchen "," yummy "," gourmet "," dining","bbq"}," "&amp;B2141:C2141&amp;" "))),"food"))))</f>
        <v>0</v>
      </c>
      <c r="E2141" s="3">
        <v>30000</v>
      </c>
      <c r="F2141" s="4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264"/>
        <v>5</v>
      </c>
      <c r="Q2141">
        <f t="shared" si="265"/>
        <v>29.04</v>
      </c>
      <c r="R2141" t="s">
        <v>8331</v>
      </c>
      <c r="S2141" t="s">
        <v>8332</v>
      </c>
      <c r="T2141" s="13">
        <f t="shared" si="266"/>
        <v>42647.750092592592</v>
      </c>
      <c r="U2141" s="13">
        <f t="shared" si="267"/>
        <v>42677.750092592592</v>
      </c>
      <c r="V2141">
        <f t="shared" si="268"/>
        <v>2016</v>
      </c>
      <c r="W2141" t="str">
        <f t="shared" si="269"/>
        <v>video games</v>
      </c>
      <c r="X2141" t="str">
        <f t="shared" si="270"/>
        <v>UnderFunded</v>
      </c>
      <c r="Y2141" s="12" t="b">
        <f t="shared" si="271"/>
        <v>0</v>
      </c>
    </row>
    <row r="2142" spans="1:25" ht="43.2" hidden="1">
      <c r="A2142">
        <v>2140</v>
      </c>
      <c r="B2142" s="1" t="s">
        <v>2141</v>
      </c>
      <c r="C2142" s="1" t="s">
        <v>6250</v>
      </c>
      <c r="D2142" s="21" t="b" cm="1">
        <f t="array" ref="D2142">IF(OR(ISNUMBER(SEARCH({" COMEDY "," fun "," laugh ","hilarious"}," "&amp;B2142:C2142&amp;" "))),"Comedy",IF(OR(ISNUMBER(SEARCH({" sad "," thriller "," crime"," murder "," dark "," revenge "}," "&amp;B2142:C2142&amp;" "))),"thriller",IF(OR(ISNUMBER(SEARCH({" strange "," evil "," horror "," dark "," strange"}," "&amp;B2142:C2142&amp;" "))),"horror",IF(OR(ISNUMBER(SEARCH({" food "," kitchen "," yummy "," gourmet "," dining","bbq"}," "&amp;B2142:C2142&amp;" "))),"food"))))</f>
        <v>0</v>
      </c>
      <c r="E2142" s="3">
        <v>500000</v>
      </c>
      <c r="F2142" s="4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264"/>
        <v>0</v>
      </c>
      <c r="Q2142">
        <f t="shared" si="265"/>
        <v>50.91</v>
      </c>
      <c r="R2142" t="s">
        <v>8331</v>
      </c>
      <c r="S2142" t="s">
        <v>8332</v>
      </c>
      <c r="T2142" s="13">
        <f t="shared" si="266"/>
        <v>41255.833611111113</v>
      </c>
      <c r="U2142" s="13">
        <f t="shared" si="267"/>
        <v>41285.833611111113</v>
      </c>
      <c r="V2142">
        <f t="shared" si="268"/>
        <v>2012</v>
      </c>
      <c r="W2142" t="str">
        <f t="shared" si="269"/>
        <v>video games</v>
      </c>
      <c r="X2142" t="str">
        <f t="shared" si="270"/>
        <v>UnderFunded</v>
      </c>
      <c r="Y2142" s="12" t="b">
        <f t="shared" si="271"/>
        <v>0</v>
      </c>
    </row>
    <row r="2143" spans="1:25" ht="43.2" hidden="1">
      <c r="A2143">
        <v>2141</v>
      </c>
      <c r="B2143" s="1" t="s">
        <v>2142</v>
      </c>
      <c r="C2143" s="1" t="s">
        <v>6251</v>
      </c>
      <c r="D2143" s="21" t="b" cm="1">
        <f t="array" ref="D2143">IF(OR(ISNUMBER(SEARCH({" COMEDY "," fun "," laugh ","hilarious"}," "&amp;B2143:C2143&amp;" "))),"Comedy",IF(OR(ISNUMBER(SEARCH({" sad "," thriller "," crime"," murder "," dark "," revenge "}," "&amp;B2143:C2143&amp;" "))),"thriller",IF(OR(ISNUMBER(SEARCH({" strange "," evil "," horror "," dark "," strange"}," "&amp;B2143:C2143&amp;" "))),"horror",IF(OR(ISNUMBER(SEARCH({" food "," kitchen "," yummy "," gourmet "," dining","bbq"}," "&amp;B2143:C2143&amp;" "))),"food"))))</f>
        <v>0</v>
      </c>
      <c r="E2143" s="3">
        <v>15000</v>
      </c>
      <c r="F2143" s="4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264"/>
        <v>0</v>
      </c>
      <c r="Q2143">
        <f t="shared" si="265"/>
        <v>0</v>
      </c>
      <c r="R2143" t="s">
        <v>8331</v>
      </c>
      <c r="S2143" t="s">
        <v>8332</v>
      </c>
      <c r="T2143" s="13">
        <f t="shared" si="266"/>
        <v>41927.235636574071</v>
      </c>
      <c r="U2143" s="13">
        <f t="shared" si="267"/>
        <v>41957.277303240742</v>
      </c>
      <c r="V2143">
        <f t="shared" si="268"/>
        <v>2014</v>
      </c>
      <c r="W2143" t="str">
        <f t="shared" si="269"/>
        <v>video games</v>
      </c>
      <c r="X2143" t="str">
        <f t="shared" si="270"/>
        <v>UnderFunded</v>
      </c>
      <c r="Y2143" s="12" t="b">
        <f t="shared" si="271"/>
        <v>0</v>
      </c>
    </row>
    <row r="2144" spans="1:25" ht="43.2" hidden="1">
      <c r="A2144">
        <v>2142</v>
      </c>
      <c r="B2144" s="1" t="s">
        <v>2143</v>
      </c>
      <c r="C2144" s="1" t="s">
        <v>6252</v>
      </c>
      <c r="D2144" s="21" t="b" cm="1">
        <f t="array" ref="D2144">IF(OR(ISNUMBER(SEARCH({" COMEDY "," fun "," laugh ","hilarious"}," "&amp;B2144:C2144&amp;" "))),"Comedy",IF(OR(ISNUMBER(SEARCH({" sad "," thriller "," crime"," murder "," dark "," revenge "}," "&amp;B2144:C2144&amp;" "))),"thriller",IF(OR(ISNUMBER(SEARCH({" strange "," evil "," horror "," dark "," strange"}," "&amp;B2144:C2144&amp;" "))),"horror",IF(OR(ISNUMBER(SEARCH({" food "," kitchen "," yummy "," gourmet "," dining","bbq"}," "&amp;B2144:C2144&amp;" "))),"food"))))</f>
        <v>0</v>
      </c>
      <c r="E2144" s="3">
        <v>10500</v>
      </c>
      <c r="F2144" s="4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264"/>
        <v>6</v>
      </c>
      <c r="Q2144">
        <f t="shared" si="265"/>
        <v>50.08</v>
      </c>
      <c r="R2144" t="s">
        <v>8331</v>
      </c>
      <c r="S2144" t="s">
        <v>8332</v>
      </c>
      <c r="T2144" s="13">
        <f t="shared" si="266"/>
        <v>42340.701504629629</v>
      </c>
      <c r="U2144" s="13">
        <f t="shared" si="267"/>
        <v>42368.701504629629</v>
      </c>
      <c r="V2144">
        <f t="shared" si="268"/>
        <v>2015</v>
      </c>
      <c r="W2144" t="str">
        <f t="shared" si="269"/>
        <v>video games</v>
      </c>
      <c r="X2144" t="str">
        <f t="shared" si="270"/>
        <v>UnderFunded</v>
      </c>
      <c r="Y2144" s="12" t="b">
        <f t="shared" si="271"/>
        <v>0</v>
      </c>
    </row>
    <row r="2145" spans="1:25" ht="43.2" hidden="1">
      <c r="A2145">
        <v>2143</v>
      </c>
      <c r="B2145" s="1" t="s">
        <v>2144</v>
      </c>
      <c r="C2145" s="1" t="s">
        <v>6253</v>
      </c>
      <c r="D2145" s="21" t="b" cm="1">
        <f t="array" ref="D2145">IF(OR(ISNUMBER(SEARCH({" COMEDY "," fun "," laugh ","hilarious"}," "&amp;B2145:C2145&amp;" "))),"Comedy",IF(OR(ISNUMBER(SEARCH({" sad "," thriller "," crime"," murder "," dark "," revenge "}," "&amp;B2145:C2145&amp;" "))),"thriller",IF(OR(ISNUMBER(SEARCH({" strange "," evil "," horror "," dark "," strange"}," "&amp;B2145:C2145&amp;" "))),"horror",IF(OR(ISNUMBER(SEARCH({" food "," kitchen "," yummy "," gourmet "," dining","bbq"}," "&amp;B2145:C2145&amp;" "))),"food"))))</f>
        <v>0</v>
      </c>
      <c r="E2145" s="3">
        <v>2000</v>
      </c>
      <c r="F2145" s="4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264"/>
        <v>11</v>
      </c>
      <c r="Q2145">
        <f t="shared" si="265"/>
        <v>45</v>
      </c>
      <c r="R2145" t="s">
        <v>8331</v>
      </c>
      <c r="S2145" t="s">
        <v>8332</v>
      </c>
      <c r="T2145" s="13">
        <f t="shared" si="266"/>
        <v>40332.886712962965</v>
      </c>
      <c r="U2145" s="13">
        <f t="shared" si="267"/>
        <v>40380.791666666664</v>
      </c>
      <c r="V2145">
        <f t="shared" si="268"/>
        <v>2010</v>
      </c>
      <c r="W2145" t="str">
        <f t="shared" si="269"/>
        <v>video games</v>
      </c>
      <c r="X2145" t="str">
        <f t="shared" si="270"/>
        <v>UnderFunded</v>
      </c>
      <c r="Y2145" s="12" t="b">
        <f t="shared" si="271"/>
        <v>0</v>
      </c>
    </row>
    <row r="2146" spans="1:25" ht="43.2" hidden="1">
      <c r="A2146">
        <v>2144</v>
      </c>
      <c r="B2146" s="1" t="s">
        <v>2145</v>
      </c>
      <c r="C2146" s="1" t="s">
        <v>6254</v>
      </c>
      <c r="D2146" s="21" t="b" cm="1">
        <f t="array" ref="D2146">IF(OR(ISNUMBER(SEARCH({" COMEDY "," fun "," laugh ","hilarious"}," "&amp;B2146:C2146&amp;" "))),"Comedy",IF(OR(ISNUMBER(SEARCH({" sad "," thriller "," crime"," murder "," dark "," revenge "}," "&amp;B2146:C2146&amp;" "))),"thriller",IF(OR(ISNUMBER(SEARCH({" strange "," evil "," horror "," dark "," strange"}," "&amp;B2146:C2146&amp;" "))),"horror",IF(OR(ISNUMBER(SEARCH({" food "," kitchen "," yummy "," gourmet "," dining","bbq"}," "&amp;B2146:C2146&amp;" "))),"food"))))</f>
        <v>0</v>
      </c>
      <c r="E2146" s="3">
        <v>35500</v>
      </c>
      <c r="F2146" s="4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264"/>
        <v>2</v>
      </c>
      <c r="Q2146">
        <f t="shared" si="265"/>
        <v>25.29</v>
      </c>
      <c r="R2146" t="s">
        <v>8331</v>
      </c>
      <c r="S2146" t="s">
        <v>8332</v>
      </c>
      <c r="T2146" s="13">
        <f t="shared" si="266"/>
        <v>41499.546759259261</v>
      </c>
      <c r="U2146" s="13">
        <f t="shared" si="267"/>
        <v>41531.546759259261</v>
      </c>
      <c r="V2146">
        <f t="shared" si="268"/>
        <v>2013</v>
      </c>
      <c r="W2146" t="str">
        <f t="shared" si="269"/>
        <v>video games</v>
      </c>
      <c r="X2146" t="str">
        <f t="shared" si="270"/>
        <v>UnderFunded</v>
      </c>
      <c r="Y2146" s="12" t="b">
        <f t="shared" si="271"/>
        <v>0</v>
      </c>
    </row>
    <row r="2147" spans="1:25" ht="43.2" hidden="1">
      <c r="A2147">
        <v>2145</v>
      </c>
      <c r="B2147" s="1" t="s">
        <v>2146</v>
      </c>
      <c r="C2147" s="1" t="s">
        <v>6255</v>
      </c>
      <c r="D2147" s="21" t="b" cm="1">
        <f t="array" ref="D2147">IF(OR(ISNUMBER(SEARCH({" COMEDY "," fun "," laugh ","hilarious"}," "&amp;B2147:C2147&amp;" "))),"Comedy",IF(OR(ISNUMBER(SEARCH({" sad "," thriller "," crime"," murder "," dark "," revenge "}," "&amp;B2147:C2147&amp;" "))),"thriller",IF(OR(ISNUMBER(SEARCH({" strange "," evil "," horror "," dark "," strange"}," "&amp;B2147:C2147&amp;" "))),"horror",IF(OR(ISNUMBER(SEARCH({" food "," kitchen "," yummy "," gourmet "," dining","bbq"}," "&amp;B2147:C2147&amp;" "))),"food"))))</f>
        <v>0</v>
      </c>
      <c r="E2147" s="3">
        <v>15000</v>
      </c>
      <c r="F2147" s="4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264"/>
        <v>30</v>
      </c>
      <c r="Q2147">
        <f t="shared" si="265"/>
        <v>51.29</v>
      </c>
      <c r="R2147" t="s">
        <v>8331</v>
      </c>
      <c r="S2147" t="s">
        <v>8332</v>
      </c>
      <c r="T2147" s="13">
        <f t="shared" si="266"/>
        <v>41575.237430555557</v>
      </c>
      <c r="U2147" s="13">
        <f t="shared" si="267"/>
        <v>41605.279097222221</v>
      </c>
      <c r="V2147">
        <f t="shared" si="268"/>
        <v>2013</v>
      </c>
      <c r="W2147" t="str">
        <f t="shared" si="269"/>
        <v>video games</v>
      </c>
      <c r="X2147" t="str">
        <f t="shared" si="270"/>
        <v>UnderFunded</v>
      </c>
      <c r="Y2147" s="12" t="b">
        <f t="shared" si="271"/>
        <v>0</v>
      </c>
    </row>
    <row r="2148" spans="1:25" ht="43.2" hidden="1">
      <c r="A2148">
        <v>2146</v>
      </c>
      <c r="B2148" s="1" t="s">
        <v>2147</v>
      </c>
      <c r="C2148" s="1" t="s">
        <v>6256</v>
      </c>
      <c r="D2148" s="21" t="b" cm="1">
        <f t="array" ref="D2148">IF(OR(ISNUMBER(SEARCH({" COMEDY "," fun "," laugh ","hilarious"}," "&amp;B2148:C2148&amp;" "))),"Comedy",IF(OR(ISNUMBER(SEARCH({" sad "," thriller "," crime"," murder "," dark "," revenge "}," "&amp;B2148:C2148&amp;" "))),"thriller",IF(OR(ISNUMBER(SEARCH({" strange "," evil "," horror "," dark "," strange"}," "&amp;B2148:C2148&amp;" "))),"horror",IF(OR(ISNUMBER(SEARCH({" food "," kitchen "," yummy "," gourmet "," dining","bbq"}," "&amp;B2148:C2148&amp;" "))),"food"))))</f>
        <v>0</v>
      </c>
      <c r="E2148" s="3">
        <v>5000</v>
      </c>
      <c r="F2148" s="4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264"/>
        <v>0</v>
      </c>
      <c r="Q2148">
        <f t="shared" si="265"/>
        <v>1</v>
      </c>
      <c r="R2148" t="s">
        <v>8331</v>
      </c>
      <c r="S2148" t="s">
        <v>8332</v>
      </c>
      <c r="T2148" s="13">
        <f t="shared" si="266"/>
        <v>42397.679513888885</v>
      </c>
      <c r="U2148" s="13">
        <f t="shared" si="267"/>
        <v>42411.679513888885</v>
      </c>
      <c r="V2148">
        <f t="shared" si="268"/>
        <v>2016</v>
      </c>
      <c r="W2148" t="str">
        <f t="shared" si="269"/>
        <v>video games</v>
      </c>
      <c r="X2148" t="str">
        <f t="shared" si="270"/>
        <v>UnderFunded</v>
      </c>
      <c r="Y2148" s="12" t="b">
        <f t="shared" si="271"/>
        <v>0</v>
      </c>
    </row>
    <row r="2149" spans="1:25" hidden="1">
      <c r="A2149">
        <v>2147</v>
      </c>
      <c r="B2149" s="1" t="s">
        <v>2148</v>
      </c>
      <c r="C2149" s="1" t="s">
        <v>6257</v>
      </c>
      <c r="D2149" s="21" t="b" cm="1">
        <f t="array" ref="D2149">IF(OR(ISNUMBER(SEARCH({" COMEDY "," fun "," laugh ","hilarious"}," "&amp;B2149:C2149&amp;" "))),"Comedy",IF(OR(ISNUMBER(SEARCH({" sad "," thriller "," crime"," murder "," dark "," revenge "}," "&amp;B2149:C2149&amp;" "))),"thriller",IF(OR(ISNUMBER(SEARCH({" strange "," evil "," horror "," dark "," strange"}," "&amp;B2149:C2149&amp;" "))),"horror",IF(OR(ISNUMBER(SEARCH({" food "," kitchen "," yummy "," gourmet "," dining","bbq"}," "&amp;B2149:C2149&amp;" "))),"food"))))</f>
        <v>0</v>
      </c>
      <c r="E2149" s="3">
        <v>390000</v>
      </c>
      <c r="F2149" s="4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264"/>
        <v>1</v>
      </c>
      <c r="Q2149">
        <f t="shared" si="265"/>
        <v>49.38</v>
      </c>
      <c r="R2149" t="s">
        <v>8331</v>
      </c>
      <c r="S2149" t="s">
        <v>8332</v>
      </c>
      <c r="T2149" s="13">
        <f t="shared" si="266"/>
        <v>41927.295694444445</v>
      </c>
      <c r="U2149" s="13">
        <f t="shared" si="267"/>
        <v>41959.337361111116</v>
      </c>
      <c r="V2149">
        <f t="shared" si="268"/>
        <v>2014</v>
      </c>
      <c r="W2149" t="str">
        <f t="shared" si="269"/>
        <v>video games</v>
      </c>
      <c r="X2149" t="str">
        <f t="shared" si="270"/>
        <v>UnderFunded</v>
      </c>
      <c r="Y2149" s="12" t="b">
        <f t="shared" si="271"/>
        <v>0</v>
      </c>
    </row>
    <row r="2150" spans="1:25" ht="43.2" hidden="1">
      <c r="A2150">
        <v>2148</v>
      </c>
      <c r="B2150" s="1" t="s">
        <v>2149</v>
      </c>
      <c r="C2150" s="1" t="s">
        <v>6258</v>
      </c>
      <c r="D2150" s="21" t="b" cm="1">
        <f t="array" ref="D2150">IF(OR(ISNUMBER(SEARCH({" COMEDY "," fun "," laugh ","hilarious"}," "&amp;B2150:C2150&amp;" "))),"Comedy",IF(OR(ISNUMBER(SEARCH({" sad "," thriller "," crime"," murder "," dark "," revenge "}," "&amp;B2150:C2150&amp;" "))),"thriller",IF(OR(ISNUMBER(SEARCH({" strange "," evil "," horror "," dark "," strange"}," "&amp;B2150:C2150&amp;" "))),"horror",IF(OR(ISNUMBER(SEARCH({" food "," kitchen "," yummy "," gourmet "," dining","bbq"}," "&amp;B2150:C2150&amp;" "))),"food"))))</f>
        <v>0</v>
      </c>
      <c r="E2150" s="3">
        <v>100</v>
      </c>
      <c r="F2150" s="4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264"/>
        <v>2</v>
      </c>
      <c r="Q2150">
        <f t="shared" si="265"/>
        <v>1</v>
      </c>
      <c r="R2150" t="s">
        <v>8331</v>
      </c>
      <c r="S2150" t="s">
        <v>8332</v>
      </c>
      <c r="T2150" s="13">
        <f t="shared" si="266"/>
        <v>42066.733587962968</v>
      </c>
      <c r="U2150" s="13">
        <f t="shared" si="267"/>
        <v>42096.691921296297</v>
      </c>
      <c r="V2150">
        <f t="shared" si="268"/>
        <v>2015</v>
      </c>
      <c r="W2150" t="str">
        <f t="shared" si="269"/>
        <v>video games</v>
      </c>
      <c r="X2150" t="str">
        <f t="shared" si="270"/>
        <v>UnderFunded</v>
      </c>
      <c r="Y2150" s="12" t="b">
        <f t="shared" si="271"/>
        <v>0</v>
      </c>
    </row>
    <row r="2151" spans="1:25" ht="57.6" hidden="1">
      <c r="A2151">
        <v>2149</v>
      </c>
      <c r="B2151" s="1" t="s">
        <v>2150</v>
      </c>
      <c r="C2151" s="1" t="s">
        <v>6259</v>
      </c>
      <c r="D2151" s="21" t="b" cm="1">
        <f t="array" ref="D2151">IF(OR(ISNUMBER(SEARCH({" COMEDY "," fun "," laugh ","hilarious"}," "&amp;B2151:C2151&amp;" "))),"Comedy",IF(OR(ISNUMBER(SEARCH({" sad "," thriller "," crime"," murder "," dark "," revenge "}," "&amp;B2151:C2151&amp;" "))),"thriller",IF(OR(ISNUMBER(SEARCH({" strange "," evil "," horror "," dark "," strange"}," "&amp;B2151:C2151&amp;" "))),"horror",IF(OR(ISNUMBER(SEARCH({" food "," kitchen "," yummy "," gourmet "," dining","bbq"}," "&amp;B2151:C2151&amp;" "))),"food"))))</f>
        <v>0</v>
      </c>
      <c r="E2151" s="3">
        <v>2000</v>
      </c>
      <c r="F2151" s="4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264"/>
        <v>0</v>
      </c>
      <c r="Q2151">
        <f t="shared" si="265"/>
        <v>0</v>
      </c>
      <c r="R2151" t="s">
        <v>8331</v>
      </c>
      <c r="S2151" t="s">
        <v>8332</v>
      </c>
      <c r="T2151" s="13">
        <f t="shared" si="266"/>
        <v>40355.024953703702</v>
      </c>
      <c r="U2151" s="13">
        <f t="shared" si="267"/>
        <v>40390</v>
      </c>
      <c r="V2151">
        <f t="shared" si="268"/>
        <v>2010</v>
      </c>
      <c r="W2151" t="str">
        <f t="shared" si="269"/>
        <v>video games</v>
      </c>
      <c r="X2151" t="str">
        <f t="shared" si="270"/>
        <v>UnderFunded</v>
      </c>
      <c r="Y2151" s="12" t="b">
        <f t="shared" si="271"/>
        <v>0</v>
      </c>
    </row>
    <row r="2152" spans="1:25" hidden="1">
      <c r="A2152">
        <v>2150</v>
      </c>
      <c r="B2152" s="1" t="s">
        <v>2151</v>
      </c>
      <c r="C2152" s="1" t="s">
        <v>6260</v>
      </c>
      <c r="D2152" s="21" t="b" cm="1">
        <f t="array" ref="D2152">IF(OR(ISNUMBER(SEARCH({" COMEDY "," fun "," laugh ","hilarious"}," "&amp;B2152:C2152&amp;" "))),"Comedy",IF(OR(ISNUMBER(SEARCH({" sad "," thriller "," crime"," murder "," dark "," revenge "}," "&amp;B2152:C2152&amp;" "))),"thriller",IF(OR(ISNUMBER(SEARCH({" strange "," evil "," horror "," dark "," strange"}," "&amp;B2152:C2152&amp;" "))),"horror",IF(OR(ISNUMBER(SEARCH({" food "," kitchen "," yummy "," gourmet "," dining","bbq"}," "&amp;B2152:C2152&amp;" "))),"food"))))</f>
        <v>0</v>
      </c>
      <c r="E2152" s="3">
        <v>50000</v>
      </c>
      <c r="F2152" s="4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264"/>
        <v>1</v>
      </c>
      <c r="Q2152">
        <f t="shared" si="265"/>
        <v>101.25</v>
      </c>
      <c r="R2152" t="s">
        <v>8331</v>
      </c>
      <c r="S2152" t="s">
        <v>8332</v>
      </c>
      <c r="T2152" s="13">
        <f t="shared" si="266"/>
        <v>42534.284710648149</v>
      </c>
      <c r="U2152" s="13">
        <f t="shared" si="267"/>
        <v>42564.284710648149</v>
      </c>
      <c r="V2152">
        <f t="shared" si="268"/>
        <v>2016</v>
      </c>
      <c r="W2152" t="str">
        <f t="shared" si="269"/>
        <v>video games</v>
      </c>
      <c r="X2152" t="str">
        <f t="shared" si="270"/>
        <v>UnderFunded</v>
      </c>
      <c r="Y2152" s="12" t="b">
        <f t="shared" si="271"/>
        <v>0</v>
      </c>
    </row>
    <row r="2153" spans="1:25" ht="43.2" hidden="1">
      <c r="A2153">
        <v>2151</v>
      </c>
      <c r="B2153" s="1" t="s">
        <v>2152</v>
      </c>
      <c r="C2153" s="1" t="s">
        <v>6261</v>
      </c>
      <c r="D2153" s="21" t="str" cm="1">
        <f t="array" ref="D2153">IF(OR(ISNUMBER(SEARCH({" COMEDY "," fun "," laugh ","hilarious"}," "&amp;B2153:C2153&amp;" "))),"Comedy",IF(OR(ISNUMBER(SEARCH({" sad "," thriller "," crime"," murder "," dark "," revenge "}," "&amp;B2153:C2153&amp;" "))),"thriller",IF(OR(ISNUMBER(SEARCH({" strange "," evil "," horror "," dark "," strange"}," "&amp;B2153:C2153&amp;" "))),"horror",IF(OR(ISNUMBER(SEARCH({" food "," kitchen "," yummy "," gourmet "," dining","bbq"}," "&amp;B2153:C2153&amp;" "))),"food"))))</f>
        <v>Comedy</v>
      </c>
      <c r="E2153" s="3">
        <v>45000</v>
      </c>
      <c r="F2153" s="4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264"/>
        <v>0</v>
      </c>
      <c r="Q2153">
        <f t="shared" si="265"/>
        <v>19.670000000000002</v>
      </c>
      <c r="R2153" t="s">
        <v>8331</v>
      </c>
      <c r="S2153" t="s">
        <v>8332</v>
      </c>
      <c r="T2153" s="13">
        <f t="shared" si="266"/>
        <v>42520.847384259265</v>
      </c>
      <c r="U2153" s="13">
        <f t="shared" si="267"/>
        <v>42550.847384259265</v>
      </c>
      <c r="V2153">
        <f t="shared" si="268"/>
        <v>2016</v>
      </c>
      <c r="W2153" t="str">
        <f t="shared" si="269"/>
        <v>video games</v>
      </c>
      <c r="X2153" t="str">
        <f t="shared" si="270"/>
        <v>UnderFunded</v>
      </c>
      <c r="Y2153" s="12" t="b">
        <f t="shared" si="271"/>
        <v>0</v>
      </c>
    </row>
    <row r="2154" spans="1:25" ht="43.2" hidden="1">
      <c r="A2154">
        <v>2152</v>
      </c>
      <c r="B2154" s="1" t="s">
        <v>2153</v>
      </c>
      <c r="C2154" s="1" t="s">
        <v>6262</v>
      </c>
      <c r="D2154" s="21" t="b" cm="1">
        <f t="array" ref="D2154">IF(OR(ISNUMBER(SEARCH({" COMEDY "," fun "," laugh ","hilarious"}," "&amp;B2154:C2154&amp;" "))),"Comedy",IF(OR(ISNUMBER(SEARCH({" sad "," thriller "," crime"," murder "," dark "," revenge "}," "&amp;B2154:C2154&amp;" "))),"thriller",IF(OR(ISNUMBER(SEARCH({" strange "," evil "," horror "," dark "," strange"}," "&amp;B2154:C2154&amp;" "))),"horror",IF(OR(ISNUMBER(SEARCH({" food "," kitchen "," yummy "," gourmet "," dining","bbq"}," "&amp;B2154:C2154&amp;" "))),"food"))))</f>
        <v>0</v>
      </c>
      <c r="E2154" s="3">
        <v>30000</v>
      </c>
      <c r="F2154" s="4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264"/>
        <v>0</v>
      </c>
      <c r="Q2154">
        <f t="shared" si="265"/>
        <v>12.5</v>
      </c>
      <c r="R2154" t="s">
        <v>8331</v>
      </c>
      <c r="S2154" t="s">
        <v>8332</v>
      </c>
      <c r="T2154" s="13">
        <f t="shared" si="266"/>
        <v>41683.832280092596</v>
      </c>
      <c r="U2154" s="13">
        <f t="shared" si="267"/>
        <v>41713.790613425925</v>
      </c>
      <c r="V2154">
        <f t="shared" si="268"/>
        <v>2014</v>
      </c>
      <c r="W2154" t="str">
        <f t="shared" si="269"/>
        <v>video games</v>
      </c>
      <c r="X2154" t="str">
        <f t="shared" si="270"/>
        <v>UnderFunded</v>
      </c>
      <c r="Y2154" s="12" t="b">
        <f t="shared" si="271"/>
        <v>0</v>
      </c>
    </row>
    <row r="2155" spans="1:25" ht="43.2" hidden="1">
      <c r="A2155">
        <v>2153</v>
      </c>
      <c r="B2155" s="1" t="s">
        <v>2154</v>
      </c>
      <c r="C2155" s="1" t="s">
        <v>6263</v>
      </c>
      <c r="D2155" s="21" t="b" cm="1">
        <f t="array" ref="D2155">IF(OR(ISNUMBER(SEARCH({" COMEDY "," fun "," laugh ","hilarious"}," "&amp;B2155:C2155&amp;" "))),"Comedy",IF(OR(ISNUMBER(SEARCH({" sad "," thriller "," crime"," murder "," dark "," revenge "}," "&amp;B2155:C2155&amp;" "))),"thriller",IF(OR(ISNUMBER(SEARCH({" strange "," evil "," horror "," dark "," strange"}," "&amp;B2155:C2155&amp;" "))),"horror",IF(OR(ISNUMBER(SEARCH({" food "," kitchen "," yummy "," gourmet "," dining","bbq"}," "&amp;B2155:C2155&amp;" "))),"food"))))</f>
        <v>0</v>
      </c>
      <c r="E2155" s="3">
        <v>372625</v>
      </c>
      <c r="F2155" s="4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264"/>
        <v>0</v>
      </c>
      <c r="Q2155">
        <f t="shared" si="265"/>
        <v>8.5</v>
      </c>
      <c r="R2155" t="s">
        <v>8331</v>
      </c>
      <c r="S2155" t="s">
        <v>8332</v>
      </c>
      <c r="T2155" s="13">
        <f t="shared" si="266"/>
        <v>41974.911087962959</v>
      </c>
      <c r="U2155" s="13">
        <f t="shared" si="267"/>
        <v>42014.332638888889</v>
      </c>
      <c r="V2155">
        <f t="shared" si="268"/>
        <v>2014</v>
      </c>
      <c r="W2155" t="str">
        <f t="shared" si="269"/>
        <v>video games</v>
      </c>
      <c r="X2155" t="str">
        <f t="shared" si="270"/>
        <v>UnderFunded</v>
      </c>
      <c r="Y2155" s="12" t="b">
        <f t="shared" si="271"/>
        <v>0</v>
      </c>
    </row>
    <row r="2156" spans="1:25" ht="28.8" hidden="1">
      <c r="A2156">
        <v>2154</v>
      </c>
      <c r="B2156" s="1" t="s">
        <v>2155</v>
      </c>
      <c r="C2156" s="1" t="s">
        <v>6264</v>
      </c>
      <c r="D2156" s="21" t="b" cm="1">
        <f t="array" ref="D2156">IF(OR(ISNUMBER(SEARCH({" COMEDY "," fun "," laugh ","hilarious"}," "&amp;B2156:C2156&amp;" "))),"Comedy",IF(OR(ISNUMBER(SEARCH({" sad "," thriller "," crime"," murder "," dark "," revenge "}," "&amp;B2156:C2156&amp;" "))),"thriller",IF(OR(ISNUMBER(SEARCH({" strange "," evil "," horror "," dark "," strange"}," "&amp;B2156:C2156&amp;" "))),"horror",IF(OR(ISNUMBER(SEARCH({" food "," kitchen "," yummy "," gourmet "," dining","bbq"}," "&amp;B2156:C2156&amp;" "))),"food"))))</f>
        <v>0</v>
      </c>
      <c r="E2156" s="3">
        <v>250</v>
      </c>
      <c r="F2156" s="4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264"/>
        <v>1</v>
      </c>
      <c r="Q2156">
        <f t="shared" si="265"/>
        <v>1</v>
      </c>
      <c r="R2156" t="s">
        <v>8331</v>
      </c>
      <c r="S2156" t="s">
        <v>8332</v>
      </c>
      <c r="T2156" s="13">
        <f t="shared" si="266"/>
        <v>41647.632256944446</v>
      </c>
      <c r="U2156" s="13">
        <f t="shared" si="267"/>
        <v>41667.632256944446</v>
      </c>
      <c r="V2156">
        <f t="shared" si="268"/>
        <v>2014</v>
      </c>
      <c r="W2156" t="str">
        <f t="shared" si="269"/>
        <v>video games</v>
      </c>
      <c r="X2156" t="str">
        <f t="shared" si="270"/>
        <v>UnderFunded</v>
      </c>
      <c r="Y2156" s="12" t="b">
        <f t="shared" si="271"/>
        <v>0</v>
      </c>
    </row>
    <row r="2157" spans="1:25" ht="43.2" hidden="1">
      <c r="A2157">
        <v>2155</v>
      </c>
      <c r="B2157" s="1" t="s">
        <v>2156</v>
      </c>
      <c r="C2157" s="1" t="s">
        <v>6265</v>
      </c>
      <c r="D2157" s="21" t="b" cm="1">
        <f t="array" ref="D2157">IF(OR(ISNUMBER(SEARCH({" COMEDY "," fun "," laugh ","hilarious"}," "&amp;B2157:C2157&amp;" "))),"Comedy",IF(OR(ISNUMBER(SEARCH({" sad "," thriller "," crime"," murder "," dark "," revenge "}," "&amp;B2157:C2157&amp;" "))),"thriller",IF(OR(ISNUMBER(SEARCH({" strange "," evil "," horror "," dark "," strange"}," "&amp;B2157:C2157&amp;" "))),"horror",IF(OR(ISNUMBER(SEARCH({" food "," kitchen "," yummy "," gourmet "," dining","bbq"}," "&amp;B2157:C2157&amp;" "))),"food"))))</f>
        <v>0</v>
      </c>
      <c r="E2157" s="3">
        <v>5000</v>
      </c>
      <c r="F2157" s="4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264"/>
        <v>2</v>
      </c>
      <c r="Q2157">
        <f t="shared" si="265"/>
        <v>23</v>
      </c>
      <c r="R2157" t="s">
        <v>8331</v>
      </c>
      <c r="S2157" t="s">
        <v>8332</v>
      </c>
      <c r="T2157" s="13">
        <f t="shared" si="266"/>
        <v>42430.747511574074</v>
      </c>
      <c r="U2157" s="13">
        <f t="shared" si="267"/>
        <v>42460.70584490741</v>
      </c>
      <c r="V2157">
        <f t="shared" si="268"/>
        <v>2016</v>
      </c>
      <c r="W2157" t="str">
        <f t="shared" si="269"/>
        <v>video games</v>
      </c>
      <c r="X2157" t="str">
        <f t="shared" si="270"/>
        <v>UnderFunded</v>
      </c>
      <c r="Y2157" s="12" t="b">
        <f t="shared" si="271"/>
        <v>0</v>
      </c>
    </row>
    <row r="2158" spans="1:25" ht="43.2" hidden="1">
      <c r="A2158">
        <v>2156</v>
      </c>
      <c r="B2158" s="1" t="s">
        <v>2157</v>
      </c>
      <c r="C2158" s="1" t="s">
        <v>6266</v>
      </c>
      <c r="D2158" s="21" t="b" cm="1">
        <f t="array" ref="D2158">IF(OR(ISNUMBER(SEARCH({" COMEDY "," fun "," laugh ","hilarious"}," "&amp;B2158:C2158&amp;" "))),"Comedy",IF(OR(ISNUMBER(SEARCH({" sad "," thriller "," crime"," murder "," dark "," revenge "}," "&amp;B2158:C2158&amp;" "))),"thriller",IF(OR(ISNUMBER(SEARCH({" strange "," evil "," horror "," dark "," strange"}," "&amp;B2158:C2158&amp;" "))),"horror",IF(OR(ISNUMBER(SEARCH({" food "," kitchen "," yummy "," gourmet "," dining","bbq"}," "&amp;B2158:C2158&amp;" "))),"food"))))</f>
        <v>0</v>
      </c>
      <c r="E2158" s="3">
        <v>56000</v>
      </c>
      <c r="F2158" s="4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264"/>
        <v>3</v>
      </c>
      <c r="Q2158">
        <f t="shared" si="265"/>
        <v>17.989999999999998</v>
      </c>
      <c r="R2158" t="s">
        <v>8331</v>
      </c>
      <c r="S2158" t="s">
        <v>8332</v>
      </c>
      <c r="T2158" s="13">
        <f t="shared" si="266"/>
        <v>41488.85423611111</v>
      </c>
      <c r="U2158" s="13">
        <f t="shared" si="267"/>
        <v>41533.85423611111</v>
      </c>
      <c r="V2158">
        <f t="shared" si="268"/>
        <v>2013</v>
      </c>
      <c r="W2158" t="str">
        <f t="shared" si="269"/>
        <v>video games</v>
      </c>
      <c r="X2158" t="str">
        <f t="shared" si="270"/>
        <v>UnderFunded</v>
      </c>
      <c r="Y2158" s="12" t="b">
        <f t="shared" si="271"/>
        <v>0</v>
      </c>
    </row>
    <row r="2159" spans="1:25" ht="28.8" hidden="1">
      <c r="A2159">
        <v>2157</v>
      </c>
      <c r="B2159" s="1" t="s">
        <v>2158</v>
      </c>
      <c r="C2159" s="1" t="s">
        <v>6267</v>
      </c>
      <c r="D2159" s="21" t="b" cm="1">
        <f t="array" ref="D2159">IF(OR(ISNUMBER(SEARCH({" COMEDY "," fun "," laugh ","hilarious"}," "&amp;B2159:C2159&amp;" "))),"Comedy",IF(OR(ISNUMBER(SEARCH({" sad "," thriller "," crime"," murder "," dark "," revenge "}," "&amp;B2159:C2159&amp;" "))),"thriller",IF(OR(ISNUMBER(SEARCH({" strange "," evil "," horror "," dark "," strange"}," "&amp;B2159:C2159&amp;" "))),"horror",IF(OR(ISNUMBER(SEARCH({" food "," kitchen "," yummy "," gourmet "," dining","bbq"}," "&amp;B2159:C2159&amp;" "))),"food"))))</f>
        <v>0</v>
      </c>
      <c r="E2159" s="3">
        <v>75000</v>
      </c>
      <c r="F2159" s="4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264"/>
        <v>28</v>
      </c>
      <c r="Q2159">
        <f t="shared" si="265"/>
        <v>370.95</v>
      </c>
      <c r="R2159" t="s">
        <v>8331</v>
      </c>
      <c r="S2159" t="s">
        <v>8332</v>
      </c>
      <c r="T2159" s="13">
        <f t="shared" si="266"/>
        <v>42694.98128472222</v>
      </c>
      <c r="U2159" s="13">
        <f t="shared" si="267"/>
        <v>42727.332638888889</v>
      </c>
      <c r="V2159">
        <f t="shared" si="268"/>
        <v>2016</v>
      </c>
      <c r="W2159" t="str">
        <f t="shared" si="269"/>
        <v>video games</v>
      </c>
      <c r="X2159" t="str">
        <f t="shared" si="270"/>
        <v>UnderFunded</v>
      </c>
      <c r="Y2159" s="12" t="b">
        <f t="shared" si="271"/>
        <v>0</v>
      </c>
    </row>
    <row r="2160" spans="1:25" ht="43.2" hidden="1">
      <c r="A2160">
        <v>2158</v>
      </c>
      <c r="B2160" s="1" t="s">
        <v>2159</v>
      </c>
      <c r="C2160" s="1" t="s">
        <v>6268</v>
      </c>
      <c r="D2160" s="21" t="str" cm="1">
        <f t="array" ref="D2160">IF(OR(ISNUMBER(SEARCH({" COMEDY "," fun "," laugh ","hilarious"}," "&amp;B2160:C2160&amp;" "))),"Comedy",IF(OR(ISNUMBER(SEARCH({" sad "," thriller "," crime"," murder "," dark "," revenge "}," "&amp;B2160:C2160&amp;" "))),"thriller",IF(OR(ISNUMBER(SEARCH({" strange "," evil "," horror "," dark "," strange"}," "&amp;B2160:C2160&amp;" "))),"horror",IF(OR(ISNUMBER(SEARCH({" food "," kitchen "," yummy "," gourmet "," dining","bbq"}," "&amp;B2160:C2160&amp;" "))),"food"))))</f>
        <v>Comedy</v>
      </c>
      <c r="E2160" s="3">
        <v>300000</v>
      </c>
      <c r="F2160" s="4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264"/>
        <v>7</v>
      </c>
      <c r="Q2160">
        <f t="shared" si="265"/>
        <v>63.57</v>
      </c>
      <c r="R2160" t="s">
        <v>8331</v>
      </c>
      <c r="S2160" t="s">
        <v>8332</v>
      </c>
      <c r="T2160" s="13">
        <f t="shared" si="266"/>
        <v>41264.853865740741</v>
      </c>
      <c r="U2160" s="13">
        <f t="shared" si="267"/>
        <v>41309.853865740741</v>
      </c>
      <c r="V2160">
        <f t="shared" si="268"/>
        <v>2012</v>
      </c>
      <c r="W2160" t="str">
        <f t="shared" si="269"/>
        <v>video games</v>
      </c>
      <c r="X2160" t="str">
        <f t="shared" si="270"/>
        <v>UnderFunded</v>
      </c>
      <c r="Y2160" s="12" t="b">
        <f t="shared" si="271"/>
        <v>0</v>
      </c>
    </row>
    <row r="2161" spans="1:25" ht="57.6" hidden="1">
      <c r="A2161">
        <v>2159</v>
      </c>
      <c r="B2161" s="1" t="s">
        <v>2160</v>
      </c>
      <c r="C2161" s="1" t="s">
        <v>6269</v>
      </c>
      <c r="D2161" s="21" t="b" cm="1">
        <f t="array" ref="D2161">IF(OR(ISNUMBER(SEARCH({" COMEDY "," fun "," laugh ","hilarious"}," "&amp;B2161:C2161&amp;" "))),"Comedy",IF(OR(ISNUMBER(SEARCH({" sad "," thriller "," crime"," murder "," dark "," revenge "}," "&amp;B2161:C2161&amp;" "))),"thriller",IF(OR(ISNUMBER(SEARCH({" strange "," evil "," horror "," dark "," strange"}," "&amp;B2161:C2161&amp;" "))),"horror",IF(OR(ISNUMBER(SEARCH({" food "," kitchen "," yummy "," gourmet "," dining","bbq"}," "&amp;B2161:C2161&amp;" "))),"food"))))</f>
        <v>0</v>
      </c>
      <c r="E2161" s="3">
        <v>3600</v>
      </c>
      <c r="F2161" s="4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264"/>
        <v>1</v>
      </c>
      <c r="Q2161">
        <f t="shared" si="265"/>
        <v>13</v>
      </c>
      <c r="R2161" t="s">
        <v>8331</v>
      </c>
      <c r="S2161" t="s">
        <v>8332</v>
      </c>
      <c r="T2161" s="13">
        <f t="shared" si="266"/>
        <v>40710.731180555551</v>
      </c>
      <c r="U2161" s="13">
        <f t="shared" si="267"/>
        <v>40740.731180555551</v>
      </c>
      <c r="V2161">
        <f t="shared" si="268"/>
        <v>2011</v>
      </c>
      <c r="W2161" t="str">
        <f t="shared" si="269"/>
        <v>video games</v>
      </c>
      <c r="X2161" t="str">
        <f t="shared" si="270"/>
        <v>UnderFunded</v>
      </c>
      <c r="Y2161" s="12" t="b">
        <f t="shared" si="271"/>
        <v>0</v>
      </c>
    </row>
    <row r="2162" spans="1:25" ht="43.2" hidden="1">
      <c r="A2162">
        <v>2160</v>
      </c>
      <c r="B2162" s="1" t="s">
        <v>2161</v>
      </c>
      <c r="C2162" s="1" t="s">
        <v>6270</v>
      </c>
      <c r="D2162" s="21" t="b" cm="1">
        <f t="array" ref="D2162">IF(OR(ISNUMBER(SEARCH({" COMEDY "," fun "," laugh ","hilarious"}," "&amp;B2162:C2162&amp;" "))),"Comedy",IF(OR(ISNUMBER(SEARCH({" sad "," thriller "," crime"," murder "," dark "," revenge "}," "&amp;B2162:C2162&amp;" "))),"thriller",IF(OR(ISNUMBER(SEARCH({" strange "," evil "," horror "," dark "," strange"}," "&amp;B2162:C2162&amp;" "))),"horror",IF(OR(ISNUMBER(SEARCH({" food "," kitchen "," yummy "," gourmet "," dining","bbq"}," "&amp;B2162:C2162&amp;" "))),"food"))))</f>
        <v>0</v>
      </c>
      <c r="E2162" s="3">
        <v>10000</v>
      </c>
      <c r="F2162" s="4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264"/>
        <v>1</v>
      </c>
      <c r="Q2162">
        <f t="shared" si="265"/>
        <v>5.31</v>
      </c>
      <c r="R2162" t="s">
        <v>8331</v>
      </c>
      <c r="S2162" t="s">
        <v>8332</v>
      </c>
      <c r="T2162" s="13">
        <f t="shared" si="266"/>
        <v>41018.711863425924</v>
      </c>
      <c r="U2162" s="13">
        <f t="shared" si="267"/>
        <v>41048.711863425924</v>
      </c>
      <c r="V2162">
        <f t="shared" si="268"/>
        <v>2012</v>
      </c>
      <c r="W2162" t="str">
        <f t="shared" si="269"/>
        <v>video games</v>
      </c>
      <c r="X2162" t="str">
        <f t="shared" si="270"/>
        <v>UnderFunded</v>
      </c>
      <c r="Y2162" s="12" t="b">
        <f t="shared" si="271"/>
        <v>0</v>
      </c>
    </row>
    <row r="2163" spans="1:25" ht="28.8" hidden="1">
      <c r="A2163">
        <v>2161</v>
      </c>
      <c r="B2163" s="1" t="s">
        <v>2162</v>
      </c>
      <c r="C2163" s="1" t="s">
        <v>6271</v>
      </c>
      <c r="D2163" s="21" t="b" cm="1">
        <f t="array" ref="D2163">IF(OR(ISNUMBER(SEARCH({" COMEDY "," fun "," laugh ","hilarious"}," "&amp;B2163:C2163&amp;" "))),"Comedy",IF(OR(ISNUMBER(SEARCH({" sad "," thriller "," crime"," murder "," dark "," revenge "}," "&amp;B2163:C2163&amp;" "))),"thriller",IF(OR(ISNUMBER(SEARCH({" strange "," evil "," horror "," dark "," strange"}," "&amp;B2163:C2163&amp;" "))),"horror",IF(OR(ISNUMBER(SEARCH({" food "," kitchen "," yummy "," gourmet "," dining","bbq"}," "&amp;B2163:C2163&amp;" "))),"food"))))</f>
        <v>0</v>
      </c>
      <c r="E2163" s="3">
        <v>400</v>
      </c>
      <c r="F2163" s="4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264"/>
        <v>116</v>
      </c>
      <c r="Q2163">
        <f t="shared" si="265"/>
        <v>35.619999999999997</v>
      </c>
      <c r="R2163" t="s">
        <v>8323</v>
      </c>
      <c r="S2163" t="s">
        <v>8324</v>
      </c>
      <c r="T2163" s="13">
        <f t="shared" si="266"/>
        <v>42240.852534722217</v>
      </c>
      <c r="U2163" s="13">
        <f t="shared" si="267"/>
        <v>42270.852534722217</v>
      </c>
      <c r="V2163">
        <f t="shared" si="268"/>
        <v>2015</v>
      </c>
      <c r="W2163" t="str">
        <f t="shared" si="269"/>
        <v>rock</v>
      </c>
      <c r="X2163" t="str">
        <f t="shared" si="270"/>
        <v>ExceededGoal</v>
      </c>
      <c r="Y2163" s="12" t="b">
        <f t="shared" si="271"/>
        <v>0</v>
      </c>
    </row>
    <row r="2164" spans="1:25" ht="43.2" hidden="1">
      <c r="A2164">
        <v>2162</v>
      </c>
      <c r="B2164" s="1" t="s">
        <v>2163</v>
      </c>
      <c r="C2164" s="1" t="s">
        <v>6272</v>
      </c>
      <c r="D2164" s="21" t="b" cm="1">
        <f t="array" ref="D2164">IF(OR(ISNUMBER(SEARCH({" COMEDY "," fun "," laugh ","hilarious"}," "&amp;B2164:C2164&amp;" "))),"Comedy",IF(OR(ISNUMBER(SEARCH({" sad "," thriller "," crime"," murder "," dark "," revenge "}," "&amp;B2164:C2164&amp;" "))),"thriller",IF(OR(ISNUMBER(SEARCH({" strange "," evil "," horror "," dark "," strange"}," "&amp;B2164:C2164&amp;" "))),"horror",IF(OR(ISNUMBER(SEARCH({" food "," kitchen "," yummy "," gourmet "," dining","bbq"}," "&amp;B2164:C2164&amp;" "))),"food"))))</f>
        <v>0</v>
      </c>
      <c r="E2164" s="3">
        <v>4500</v>
      </c>
      <c r="F2164" s="4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264"/>
        <v>112</v>
      </c>
      <c r="Q2164">
        <f t="shared" si="265"/>
        <v>87.1</v>
      </c>
      <c r="R2164" t="s">
        <v>8323</v>
      </c>
      <c r="S2164" t="s">
        <v>8324</v>
      </c>
      <c r="T2164" s="13">
        <f t="shared" si="266"/>
        <v>41813.766099537039</v>
      </c>
      <c r="U2164" s="13">
        <f t="shared" si="267"/>
        <v>41844.766099537039</v>
      </c>
      <c r="V2164">
        <f t="shared" si="268"/>
        <v>2014</v>
      </c>
      <c r="W2164" t="str">
        <f t="shared" si="269"/>
        <v>rock</v>
      </c>
      <c r="X2164" t="str">
        <f t="shared" si="270"/>
        <v>ExceededGoal</v>
      </c>
      <c r="Y2164" s="12" t="b">
        <f t="shared" si="271"/>
        <v>0</v>
      </c>
    </row>
    <row r="2165" spans="1:25" ht="43.2" hidden="1">
      <c r="A2165">
        <v>2163</v>
      </c>
      <c r="B2165" s="1" t="s">
        <v>2164</v>
      </c>
      <c r="C2165" s="1" t="s">
        <v>6273</v>
      </c>
      <c r="D2165" s="21" t="b" cm="1">
        <f t="array" ref="D2165">IF(OR(ISNUMBER(SEARCH({" COMEDY "," fun "," laugh ","hilarious"}," "&amp;B2165:C2165&amp;" "))),"Comedy",IF(OR(ISNUMBER(SEARCH({" sad "," thriller "," crime"," murder "," dark "," revenge "}," "&amp;B2165:C2165&amp;" "))),"thriller",IF(OR(ISNUMBER(SEARCH({" strange "," evil "," horror "," dark "," strange"}," "&amp;B2165:C2165&amp;" "))),"horror",IF(OR(ISNUMBER(SEARCH({" food "," kitchen "," yummy "," gourmet "," dining","bbq"}," "&amp;B2165:C2165&amp;" "))),"food"))))</f>
        <v>0</v>
      </c>
      <c r="E2165" s="3">
        <v>2500</v>
      </c>
      <c r="F2165" s="4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264"/>
        <v>132</v>
      </c>
      <c r="Q2165">
        <f t="shared" si="265"/>
        <v>75.11</v>
      </c>
      <c r="R2165" t="s">
        <v>8323</v>
      </c>
      <c r="S2165" t="s">
        <v>8324</v>
      </c>
      <c r="T2165" s="13">
        <f t="shared" si="266"/>
        <v>42111.899537037039</v>
      </c>
      <c r="U2165" s="13">
        <f t="shared" si="267"/>
        <v>42163.159722222219</v>
      </c>
      <c r="V2165">
        <f t="shared" si="268"/>
        <v>2015</v>
      </c>
      <c r="W2165" t="str">
        <f t="shared" si="269"/>
        <v>rock</v>
      </c>
      <c r="X2165" t="str">
        <f t="shared" si="270"/>
        <v>ExceededGoal</v>
      </c>
      <c r="Y2165" s="12" t="b">
        <f t="shared" si="271"/>
        <v>0</v>
      </c>
    </row>
    <row r="2166" spans="1:25" ht="28.8" hidden="1">
      <c r="A2166">
        <v>2164</v>
      </c>
      <c r="B2166" s="1" t="s">
        <v>2165</v>
      </c>
      <c r="C2166" s="1" t="s">
        <v>6274</v>
      </c>
      <c r="D2166" s="21" t="b" cm="1">
        <f t="array" ref="D2166">IF(OR(ISNUMBER(SEARCH({" COMEDY "," fun "," laugh ","hilarious"}," "&amp;B2166:C2166&amp;" "))),"Comedy",IF(OR(ISNUMBER(SEARCH({" sad "," thriller "," crime"," murder "," dark "," revenge "}," "&amp;B2166:C2166&amp;" "))),"thriller",IF(OR(ISNUMBER(SEARCH({" strange "," evil "," horror "," dark "," strange"}," "&amp;B2166:C2166&amp;" "))),"horror",IF(OR(ISNUMBER(SEARCH({" food "," kitchen "," yummy "," gourmet "," dining","bbq"}," "&amp;B2166:C2166&amp;" "))),"food"))))</f>
        <v>0</v>
      </c>
      <c r="E2166" s="3">
        <v>5500</v>
      </c>
      <c r="F2166" s="4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264"/>
        <v>103</v>
      </c>
      <c r="Q2166">
        <f t="shared" si="265"/>
        <v>68.010000000000005</v>
      </c>
      <c r="R2166" t="s">
        <v>8323</v>
      </c>
      <c r="S2166" t="s">
        <v>8324</v>
      </c>
      <c r="T2166" s="13">
        <f t="shared" si="266"/>
        <v>42515.71775462963</v>
      </c>
      <c r="U2166" s="13">
        <f t="shared" si="267"/>
        <v>42546.165972222225</v>
      </c>
      <c r="V2166">
        <f t="shared" si="268"/>
        <v>2016</v>
      </c>
      <c r="W2166" t="str">
        <f t="shared" si="269"/>
        <v>rock</v>
      </c>
      <c r="X2166" t="str">
        <f t="shared" si="270"/>
        <v>ExceededGoal</v>
      </c>
      <c r="Y2166" s="12" t="b">
        <f t="shared" si="271"/>
        <v>0</v>
      </c>
    </row>
    <row r="2167" spans="1:25" ht="43.2" hidden="1">
      <c r="A2167">
        <v>2165</v>
      </c>
      <c r="B2167" s="1" t="s">
        <v>2166</v>
      </c>
      <c r="C2167" s="1" t="s">
        <v>6275</v>
      </c>
      <c r="D2167" s="21" t="b" cm="1">
        <f t="array" ref="D2167">IF(OR(ISNUMBER(SEARCH({" COMEDY "," fun "," laugh ","hilarious"}," "&amp;B2167:C2167&amp;" "))),"Comedy",IF(OR(ISNUMBER(SEARCH({" sad "," thriller "," crime"," murder "," dark "," revenge "}," "&amp;B2167:C2167&amp;" "))),"thriller",IF(OR(ISNUMBER(SEARCH({" strange "," evil "," horror "," dark "," strange"}," "&amp;B2167:C2167&amp;" "))),"horror",IF(OR(ISNUMBER(SEARCH({" food "," kitchen "," yummy "," gourmet "," dining","bbq"}," "&amp;B2167:C2167&amp;" "))),"food"))))</f>
        <v>0</v>
      </c>
      <c r="E2167" s="3">
        <v>2500</v>
      </c>
      <c r="F2167" s="4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264"/>
        <v>139</v>
      </c>
      <c r="Q2167">
        <f t="shared" si="265"/>
        <v>29.62</v>
      </c>
      <c r="R2167" t="s">
        <v>8323</v>
      </c>
      <c r="S2167" t="s">
        <v>8324</v>
      </c>
      <c r="T2167" s="13">
        <f t="shared" si="266"/>
        <v>42438.667071759264</v>
      </c>
      <c r="U2167" s="13">
        <f t="shared" si="267"/>
        <v>42468.625405092593</v>
      </c>
      <c r="V2167">
        <f t="shared" si="268"/>
        <v>2016</v>
      </c>
      <c r="W2167" t="str">
        <f t="shared" si="269"/>
        <v>rock</v>
      </c>
      <c r="X2167" t="str">
        <f t="shared" si="270"/>
        <v>ExceededGoal</v>
      </c>
      <c r="Y2167" s="12" t="b">
        <f t="shared" si="271"/>
        <v>0</v>
      </c>
    </row>
    <row r="2168" spans="1:25" ht="57.6" hidden="1">
      <c r="A2168">
        <v>2166</v>
      </c>
      <c r="B2168" s="1" t="s">
        <v>2167</v>
      </c>
      <c r="C2168" s="1" t="s">
        <v>6276</v>
      </c>
      <c r="D2168" s="21" t="b" cm="1">
        <f t="array" ref="D2168">IF(OR(ISNUMBER(SEARCH({" COMEDY "," fun "," laugh ","hilarious"}," "&amp;B2168:C2168&amp;" "))),"Comedy",IF(OR(ISNUMBER(SEARCH({" sad "," thriller "," crime"," murder "," dark "," revenge "}," "&amp;B2168:C2168&amp;" "))),"thriller",IF(OR(ISNUMBER(SEARCH({" strange "," evil "," horror "," dark "," strange"}," "&amp;B2168:C2168&amp;" "))),"horror",IF(OR(ISNUMBER(SEARCH({" food "," kitchen "," yummy "," gourmet "," dining","bbq"}," "&amp;B2168:C2168&amp;" "))),"food"))))</f>
        <v>0</v>
      </c>
      <c r="E2168" s="3">
        <v>2000</v>
      </c>
      <c r="F2168" s="4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264"/>
        <v>147</v>
      </c>
      <c r="Q2168">
        <f t="shared" si="265"/>
        <v>91.63</v>
      </c>
      <c r="R2168" t="s">
        <v>8323</v>
      </c>
      <c r="S2168" t="s">
        <v>8324</v>
      </c>
      <c r="T2168" s="13">
        <f t="shared" si="266"/>
        <v>41933.838171296295</v>
      </c>
      <c r="U2168" s="13">
        <f t="shared" si="267"/>
        <v>41978.879837962959</v>
      </c>
      <c r="V2168">
        <f t="shared" si="268"/>
        <v>2014</v>
      </c>
      <c r="W2168" t="str">
        <f t="shared" si="269"/>
        <v>rock</v>
      </c>
      <c r="X2168" t="str">
        <f t="shared" si="270"/>
        <v>ExceededGoal</v>
      </c>
      <c r="Y2168" s="12" t="b">
        <f t="shared" si="271"/>
        <v>0</v>
      </c>
    </row>
    <row r="2169" spans="1:25" ht="28.8" hidden="1">
      <c r="A2169">
        <v>2167</v>
      </c>
      <c r="B2169" s="1" t="s">
        <v>2168</v>
      </c>
      <c r="C2169" s="1" t="s">
        <v>6277</v>
      </c>
      <c r="D2169" s="21" t="b" cm="1">
        <f t="array" ref="D2169">IF(OR(ISNUMBER(SEARCH({" COMEDY "," fun "," laugh ","hilarious"}," "&amp;B2169:C2169&amp;" "))),"Comedy",IF(OR(ISNUMBER(SEARCH({" sad "," thriller "," crime"," murder "," dark "," revenge "}," "&amp;B2169:C2169&amp;" "))),"thriller",IF(OR(ISNUMBER(SEARCH({" strange "," evil "," horror "," dark "," strange"}," "&amp;B2169:C2169&amp;" "))),"horror",IF(OR(ISNUMBER(SEARCH({" food "," kitchen "," yummy "," gourmet "," dining","bbq"}," "&amp;B2169:C2169&amp;" "))),"food"))))</f>
        <v>0</v>
      </c>
      <c r="E2169" s="3">
        <v>150</v>
      </c>
      <c r="F2169" s="4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264"/>
        <v>120</v>
      </c>
      <c r="Q2169">
        <f t="shared" si="265"/>
        <v>22.5</v>
      </c>
      <c r="R2169" t="s">
        <v>8323</v>
      </c>
      <c r="S2169" t="s">
        <v>8324</v>
      </c>
      <c r="T2169" s="13">
        <f t="shared" si="266"/>
        <v>41153.066400462965</v>
      </c>
      <c r="U2169" s="13">
        <f t="shared" si="267"/>
        <v>41167.066400462965</v>
      </c>
      <c r="V2169">
        <f t="shared" si="268"/>
        <v>2012</v>
      </c>
      <c r="W2169" t="str">
        <f t="shared" si="269"/>
        <v>rock</v>
      </c>
      <c r="X2169" t="str">
        <f t="shared" si="270"/>
        <v>ExceededGoal</v>
      </c>
      <c r="Y2169" s="12" t="b">
        <f t="shared" si="271"/>
        <v>0</v>
      </c>
    </row>
    <row r="2170" spans="1:25" ht="28.8" hidden="1">
      <c r="A2170">
        <v>2168</v>
      </c>
      <c r="B2170" s="1" t="s">
        <v>2169</v>
      </c>
      <c r="C2170" s="1" t="s">
        <v>6278</v>
      </c>
      <c r="D2170" s="21" t="str" cm="1">
        <f t="array" ref="D2170">IF(OR(ISNUMBER(SEARCH({" COMEDY "," fun "," laugh ","hilarious"}," "&amp;B2170:C2170&amp;" "))),"Comedy",IF(OR(ISNUMBER(SEARCH({" sad "," thriller "," crime"," murder "," dark "," revenge "}," "&amp;B2170:C2170&amp;" "))),"thriller",IF(OR(ISNUMBER(SEARCH({" strange "," evil "," horror "," dark "," strange"}," "&amp;B2170:C2170&amp;" "))),"horror",IF(OR(ISNUMBER(SEARCH({" food "," kitchen "," yummy "," gourmet "," dining","bbq"}," "&amp;B2170:C2170&amp;" "))),"food"))))</f>
        <v>Comedy</v>
      </c>
      <c r="E2170" s="3">
        <v>18000</v>
      </c>
      <c r="F2170" s="4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264"/>
        <v>122</v>
      </c>
      <c r="Q2170">
        <f t="shared" si="265"/>
        <v>64.37</v>
      </c>
      <c r="R2170" t="s">
        <v>8323</v>
      </c>
      <c r="S2170" t="s">
        <v>8324</v>
      </c>
      <c r="T2170" s="13">
        <f t="shared" si="266"/>
        <v>42745.600243055553</v>
      </c>
      <c r="U2170" s="13">
        <f t="shared" si="267"/>
        <v>42776.208333333328</v>
      </c>
      <c r="V2170">
        <f t="shared" si="268"/>
        <v>2017</v>
      </c>
      <c r="W2170" t="str">
        <f t="shared" si="269"/>
        <v>rock</v>
      </c>
      <c r="X2170" t="str">
        <f t="shared" si="270"/>
        <v>ExceededGoal</v>
      </c>
      <c r="Y2170" s="12" t="b">
        <f t="shared" si="271"/>
        <v>0</v>
      </c>
    </row>
    <row r="2171" spans="1:25" ht="57.6" hidden="1">
      <c r="A2171">
        <v>2169</v>
      </c>
      <c r="B2171" s="1" t="s">
        <v>2170</v>
      </c>
      <c r="C2171" s="1" t="s">
        <v>6279</v>
      </c>
      <c r="D2171" s="21" t="b" cm="1">
        <f t="array" ref="D2171">IF(OR(ISNUMBER(SEARCH({" COMEDY "," fun "," laugh ","hilarious"}," "&amp;B2171:C2171&amp;" "))),"Comedy",IF(OR(ISNUMBER(SEARCH({" sad "," thriller "," crime"," murder "," dark "," revenge "}," "&amp;B2171:C2171&amp;" "))),"thriller",IF(OR(ISNUMBER(SEARCH({" strange "," evil "," horror "," dark "," strange"}," "&amp;B2171:C2171&amp;" "))),"horror",IF(OR(ISNUMBER(SEARCH({" food "," kitchen "," yummy "," gourmet "," dining","bbq"}," "&amp;B2171:C2171&amp;" "))),"food"))))</f>
        <v>0</v>
      </c>
      <c r="E2171" s="3">
        <v>153</v>
      </c>
      <c r="F2171" s="4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264"/>
        <v>100</v>
      </c>
      <c r="Q2171">
        <f t="shared" si="265"/>
        <v>21.86</v>
      </c>
      <c r="R2171" t="s">
        <v>8323</v>
      </c>
      <c r="S2171" t="s">
        <v>8324</v>
      </c>
      <c r="T2171" s="13">
        <f t="shared" si="266"/>
        <v>42793.700821759259</v>
      </c>
      <c r="U2171" s="13">
        <f t="shared" si="267"/>
        <v>42796.700821759259</v>
      </c>
      <c r="V2171">
        <f t="shared" si="268"/>
        <v>2017</v>
      </c>
      <c r="W2171" t="str">
        <f t="shared" si="269"/>
        <v>rock</v>
      </c>
      <c r="X2171" t="str">
        <f t="shared" si="270"/>
        <v>UnderFunded</v>
      </c>
      <c r="Y2171" s="12" t="b">
        <f t="shared" si="271"/>
        <v>0</v>
      </c>
    </row>
    <row r="2172" spans="1:25" ht="43.2" hidden="1">
      <c r="A2172">
        <v>2170</v>
      </c>
      <c r="B2172" s="1" t="s">
        <v>2171</v>
      </c>
      <c r="C2172" s="1" t="s">
        <v>6280</v>
      </c>
      <c r="D2172" s="21" t="b" cm="1">
        <f t="array" ref="D2172">IF(OR(ISNUMBER(SEARCH({" COMEDY "," fun "," laugh ","hilarious"}," "&amp;B2172:C2172&amp;" "))),"Comedy",IF(OR(ISNUMBER(SEARCH({" sad "," thriller "," crime"," murder "," dark "," revenge "}," "&amp;B2172:C2172&amp;" "))),"thriller",IF(OR(ISNUMBER(SEARCH({" strange "," evil "," horror "," dark "," strange"}," "&amp;B2172:C2172&amp;" "))),"horror",IF(OR(ISNUMBER(SEARCH({" food "," kitchen "," yummy "," gourmet "," dining","bbq"}," "&amp;B2172:C2172&amp;" "))),"food"))))</f>
        <v>0</v>
      </c>
      <c r="E2172" s="3">
        <v>350</v>
      </c>
      <c r="F2172" s="4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264"/>
        <v>181</v>
      </c>
      <c r="Q2172">
        <f t="shared" si="265"/>
        <v>33.32</v>
      </c>
      <c r="R2172" t="s">
        <v>8323</v>
      </c>
      <c r="S2172" t="s">
        <v>8324</v>
      </c>
      <c r="T2172" s="13">
        <f t="shared" si="266"/>
        <v>42198.750254629631</v>
      </c>
      <c r="U2172" s="13">
        <f t="shared" si="267"/>
        <v>42238.750254629631</v>
      </c>
      <c r="V2172">
        <f t="shared" si="268"/>
        <v>2015</v>
      </c>
      <c r="W2172" t="str">
        <f t="shared" si="269"/>
        <v>rock</v>
      </c>
      <c r="X2172" t="str">
        <f t="shared" si="270"/>
        <v>ExceededGoal</v>
      </c>
      <c r="Y2172" s="12" t="b">
        <f t="shared" si="271"/>
        <v>0</v>
      </c>
    </row>
    <row r="2173" spans="1:25" ht="43.2" hidden="1">
      <c r="A2173">
        <v>2171</v>
      </c>
      <c r="B2173" s="1" t="s">
        <v>2172</v>
      </c>
      <c r="C2173" s="1" t="s">
        <v>6281</v>
      </c>
      <c r="D2173" s="21" t="b" cm="1">
        <f t="array" ref="D2173">IF(OR(ISNUMBER(SEARCH({" COMEDY "," fun "," laugh ","hilarious"}," "&amp;B2173:C2173&amp;" "))),"Comedy",IF(OR(ISNUMBER(SEARCH({" sad "," thriller "," crime"," murder "," dark "," revenge "}," "&amp;B2173:C2173&amp;" "))),"thriller",IF(OR(ISNUMBER(SEARCH({" strange "," evil "," horror "," dark "," strange"}," "&amp;B2173:C2173&amp;" "))),"horror",IF(OR(ISNUMBER(SEARCH({" food "," kitchen "," yummy "," gourmet "," dining","bbq"}," "&amp;B2173:C2173&amp;" "))),"food"))))</f>
        <v>0</v>
      </c>
      <c r="E2173" s="3">
        <v>4000</v>
      </c>
      <c r="F2173" s="4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264"/>
        <v>106</v>
      </c>
      <c r="Q2173">
        <f t="shared" si="265"/>
        <v>90.28</v>
      </c>
      <c r="R2173" t="s">
        <v>8323</v>
      </c>
      <c r="S2173" t="s">
        <v>8324</v>
      </c>
      <c r="T2173" s="13">
        <f t="shared" si="266"/>
        <v>42141.95711805555</v>
      </c>
      <c r="U2173" s="13">
        <f t="shared" si="267"/>
        <v>42177.208333333328</v>
      </c>
      <c r="V2173">
        <f t="shared" si="268"/>
        <v>2015</v>
      </c>
      <c r="W2173" t="str">
        <f t="shared" si="269"/>
        <v>rock</v>
      </c>
      <c r="X2173" t="str">
        <f t="shared" si="270"/>
        <v>ExceededGoal</v>
      </c>
      <c r="Y2173" s="12" t="b">
        <f t="shared" si="271"/>
        <v>0</v>
      </c>
    </row>
    <row r="2174" spans="1:25" ht="43.2" hidden="1">
      <c r="A2174">
        <v>2172</v>
      </c>
      <c r="B2174" s="1" t="s">
        <v>2173</v>
      </c>
      <c r="C2174" s="1" t="s">
        <v>6282</v>
      </c>
      <c r="D2174" s="21" t="b" cm="1">
        <f t="array" ref="D2174">IF(OR(ISNUMBER(SEARCH({" COMEDY "," fun "," laugh ","hilarious"}," "&amp;B2174:C2174&amp;" "))),"Comedy",IF(OR(ISNUMBER(SEARCH({" sad "," thriller "," crime"," murder "," dark "," revenge "}," "&amp;B2174:C2174&amp;" "))),"thriller",IF(OR(ISNUMBER(SEARCH({" strange "," evil "," horror "," dark "," strange"}," "&amp;B2174:C2174&amp;" "))),"horror",IF(OR(ISNUMBER(SEARCH({" food "," kitchen "," yummy "," gourmet "," dining","bbq"}," "&amp;B2174:C2174&amp;" "))),"food"))))</f>
        <v>0</v>
      </c>
      <c r="E2174" s="3">
        <v>1000</v>
      </c>
      <c r="F2174" s="4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264"/>
        <v>100</v>
      </c>
      <c r="Q2174">
        <f t="shared" si="265"/>
        <v>76.92</v>
      </c>
      <c r="R2174" t="s">
        <v>8323</v>
      </c>
      <c r="S2174" t="s">
        <v>8324</v>
      </c>
      <c r="T2174" s="13">
        <f t="shared" si="266"/>
        <v>42082.580092592587</v>
      </c>
      <c r="U2174" s="13">
        <f t="shared" si="267"/>
        <v>42112.580092592587</v>
      </c>
      <c r="V2174">
        <f t="shared" si="268"/>
        <v>2015</v>
      </c>
      <c r="W2174" t="str">
        <f t="shared" si="269"/>
        <v>rock</v>
      </c>
      <c r="X2174" t="str">
        <f t="shared" si="270"/>
        <v>UnderFunded</v>
      </c>
      <c r="Y2174" s="12" t="b">
        <f t="shared" si="271"/>
        <v>0</v>
      </c>
    </row>
    <row r="2175" spans="1:25" ht="43.2" hidden="1">
      <c r="A2175">
        <v>2173</v>
      </c>
      <c r="B2175" s="1" t="s">
        <v>2174</v>
      </c>
      <c r="C2175" s="1" t="s">
        <v>6283</v>
      </c>
      <c r="D2175" s="21" t="b" cm="1">
        <f t="array" ref="D2175">IF(OR(ISNUMBER(SEARCH({" COMEDY "," fun "," laugh ","hilarious"}," "&amp;B2175:C2175&amp;" "))),"Comedy",IF(OR(ISNUMBER(SEARCH({" sad "," thriller "," crime"," murder "," dark "," revenge "}," "&amp;B2175:C2175&amp;" "))),"thriller",IF(OR(ISNUMBER(SEARCH({" strange "," evil "," horror "," dark "," strange"}," "&amp;B2175:C2175&amp;" "))),"horror",IF(OR(ISNUMBER(SEARCH({" food "," kitchen "," yummy "," gourmet "," dining","bbq"}," "&amp;B2175:C2175&amp;" "))),"food"))))</f>
        <v>0</v>
      </c>
      <c r="E2175" s="3">
        <v>4200</v>
      </c>
      <c r="F2175" s="4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264"/>
        <v>127</v>
      </c>
      <c r="Q2175">
        <f t="shared" si="265"/>
        <v>59.23</v>
      </c>
      <c r="R2175" t="s">
        <v>8323</v>
      </c>
      <c r="S2175" t="s">
        <v>8324</v>
      </c>
      <c r="T2175" s="13">
        <f t="shared" si="266"/>
        <v>41495.692627314813</v>
      </c>
      <c r="U2175" s="13">
        <f t="shared" si="267"/>
        <v>41527.165972222225</v>
      </c>
      <c r="V2175">
        <f t="shared" si="268"/>
        <v>2013</v>
      </c>
      <c r="W2175" t="str">
        <f t="shared" si="269"/>
        <v>rock</v>
      </c>
      <c r="X2175" t="str">
        <f t="shared" si="270"/>
        <v>ExceededGoal</v>
      </c>
      <c r="Y2175" s="12" t="b">
        <f t="shared" si="271"/>
        <v>0</v>
      </c>
    </row>
    <row r="2176" spans="1:25" ht="57.6" hidden="1">
      <c r="A2176">
        <v>2174</v>
      </c>
      <c r="B2176" s="1" t="s">
        <v>2175</v>
      </c>
      <c r="C2176" s="1" t="s">
        <v>6284</v>
      </c>
      <c r="D2176" s="21" t="b" cm="1">
        <f t="array" ref="D2176">IF(OR(ISNUMBER(SEARCH({" COMEDY "," fun "," laugh ","hilarious"}," "&amp;B2176:C2176&amp;" "))),"Comedy",IF(OR(ISNUMBER(SEARCH({" sad "," thriller "," crime"," murder "," dark "," revenge "}," "&amp;B2176:C2176&amp;" "))),"thriller",IF(OR(ISNUMBER(SEARCH({" strange "," evil "," horror "," dark "," strange"}," "&amp;B2176:C2176&amp;" "))),"horror",IF(OR(ISNUMBER(SEARCH({" food "," kitchen "," yummy "," gourmet "," dining","bbq"}," "&amp;B2176:C2176&amp;" "))),"food"))))</f>
        <v>0</v>
      </c>
      <c r="E2176" s="3">
        <v>4000</v>
      </c>
      <c r="F2176" s="4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264"/>
        <v>103</v>
      </c>
      <c r="Q2176">
        <f t="shared" si="265"/>
        <v>65.38</v>
      </c>
      <c r="R2176" t="s">
        <v>8323</v>
      </c>
      <c r="S2176" t="s">
        <v>8324</v>
      </c>
      <c r="T2176" s="13">
        <f t="shared" si="266"/>
        <v>42465.542905092589</v>
      </c>
      <c r="U2176" s="13">
        <f t="shared" si="267"/>
        <v>42495.542905092589</v>
      </c>
      <c r="V2176">
        <f t="shared" si="268"/>
        <v>2016</v>
      </c>
      <c r="W2176" t="str">
        <f t="shared" si="269"/>
        <v>rock</v>
      </c>
      <c r="X2176" t="str">
        <f t="shared" si="270"/>
        <v>ExceededGoal</v>
      </c>
      <c r="Y2176" s="12" t="b">
        <f t="shared" si="271"/>
        <v>0</v>
      </c>
    </row>
    <row r="2177" spans="1:25" ht="43.2" hidden="1">
      <c r="A2177">
        <v>2175</v>
      </c>
      <c r="B2177" s="1" t="s">
        <v>2176</v>
      </c>
      <c r="C2177" s="1" t="s">
        <v>6285</v>
      </c>
      <c r="D2177" s="21" t="b" cm="1">
        <f t="array" ref="D2177">IF(OR(ISNUMBER(SEARCH({" COMEDY "," fun "," laugh ","hilarious"}," "&amp;B2177:C2177&amp;" "))),"Comedy",IF(OR(ISNUMBER(SEARCH({" sad "," thriller "," crime"," murder "," dark "," revenge "}," "&amp;B2177:C2177&amp;" "))),"thriller",IF(OR(ISNUMBER(SEARCH({" strange "," evil "," horror "," dark "," strange"}," "&amp;B2177:C2177&amp;" "))),"horror",IF(OR(ISNUMBER(SEARCH({" food "," kitchen "," yummy "," gourmet "," dining","bbq"}," "&amp;B2177:C2177&amp;" "))),"food"))))</f>
        <v>0</v>
      </c>
      <c r="E2177" s="3">
        <v>700</v>
      </c>
      <c r="F2177" s="4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264"/>
        <v>250</v>
      </c>
      <c r="Q2177">
        <f t="shared" si="265"/>
        <v>67.31</v>
      </c>
      <c r="R2177" t="s">
        <v>8323</v>
      </c>
      <c r="S2177" t="s">
        <v>8324</v>
      </c>
      <c r="T2177" s="13">
        <f t="shared" si="266"/>
        <v>42565.009097222224</v>
      </c>
      <c r="U2177" s="13">
        <f t="shared" si="267"/>
        <v>42572.009097222224</v>
      </c>
      <c r="V2177">
        <f t="shared" si="268"/>
        <v>2016</v>
      </c>
      <c r="W2177" t="str">
        <f t="shared" si="269"/>
        <v>rock</v>
      </c>
      <c r="X2177" t="str">
        <f t="shared" si="270"/>
        <v>ExceededGoal</v>
      </c>
      <c r="Y2177" s="12" t="b">
        <f t="shared" si="271"/>
        <v>0</v>
      </c>
    </row>
    <row r="2178" spans="1:25" ht="43.2" hidden="1">
      <c r="A2178">
        <v>2176</v>
      </c>
      <c r="B2178" s="1" t="s">
        <v>2177</v>
      </c>
      <c r="C2178" s="1" t="s">
        <v>6286</v>
      </c>
      <c r="D2178" s="21" t="b" cm="1">
        <f t="array" ref="D2178">IF(OR(ISNUMBER(SEARCH({" COMEDY "," fun "," laugh ","hilarious"}," "&amp;B2178:C2178&amp;" "))),"Comedy",IF(OR(ISNUMBER(SEARCH({" sad "," thriller "," crime"," murder "," dark "," revenge "}," "&amp;B2178:C2178&amp;" "))),"thriller",IF(OR(ISNUMBER(SEARCH({" strange "," evil "," horror "," dark "," strange"}," "&amp;B2178:C2178&amp;" "))),"horror",IF(OR(ISNUMBER(SEARCH({" food "," kitchen "," yummy "," gourmet "," dining","bbq"}," "&amp;B2178:C2178&amp;" "))),"food"))))</f>
        <v>0</v>
      </c>
      <c r="E2178" s="3">
        <v>5000</v>
      </c>
      <c r="F2178" s="4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264"/>
        <v>126</v>
      </c>
      <c r="Q2178">
        <f t="shared" si="265"/>
        <v>88.75</v>
      </c>
      <c r="R2178" t="s">
        <v>8323</v>
      </c>
      <c r="S2178" t="s">
        <v>8324</v>
      </c>
      <c r="T2178" s="13">
        <f t="shared" si="266"/>
        <v>42096.633206018523</v>
      </c>
      <c r="U2178" s="13">
        <f t="shared" si="267"/>
        <v>42126.633206018523</v>
      </c>
      <c r="V2178">
        <f t="shared" si="268"/>
        <v>2015</v>
      </c>
      <c r="W2178" t="str">
        <f t="shared" si="269"/>
        <v>rock</v>
      </c>
      <c r="X2178" t="str">
        <f t="shared" si="270"/>
        <v>ExceededGoal</v>
      </c>
      <c r="Y2178" s="12" t="b">
        <f t="shared" si="271"/>
        <v>0</v>
      </c>
    </row>
    <row r="2179" spans="1:25" ht="72" hidden="1">
      <c r="A2179">
        <v>2177</v>
      </c>
      <c r="B2179" s="1" t="s">
        <v>2178</v>
      </c>
      <c r="C2179" s="1" t="s">
        <v>6287</v>
      </c>
      <c r="D2179" s="21" t="b" cm="1">
        <f t="array" ref="D2179">IF(OR(ISNUMBER(SEARCH({" COMEDY "," fun "," laugh ","hilarious"}," "&amp;B2179:C2179&amp;" "))),"Comedy",IF(OR(ISNUMBER(SEARCH({" sad "," thriller "," crime"," murder "," dark "," revenge "}," "&amp;B2179:C2179&amp;" "))),"thriller",IF(OR(ISNUMBER(SEARCH({" strange "," evil "," horror "," dark "," strange"}," "&amp;B2179:C2179&amp;" "))),"horror",IF(OR(ISNUMBER(SEARCH({" food "," kitchen "," yummy "," gourmet "," dining","bbq"}," "&amp;B2179:C2179&amp;" "))),"food"))))</f>
        <v>0</v>
      </c>
      <c r="E2179" s="3">
        <v>2500</v>
      </c>
      <c r="F2179" s="4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272">IFERROR(ROUND((F2179/E2179)*100,0),0)</f>
        <v>100</v>
      </c>
      <c r="Q2179">
        <f t="shared" ref="Q2179:Q2242" si="273">IFERROR(ROUND(F2179/M2179,2),0)</f>
        <v>65.87</v>
      </c>
      <c r="R2179" t="s">
        <v>8323</v>
      </c>
      <c r="S2179" t="s">
        <v>8324</v>
      </c>
      <c r="T2179" s="13">
        <f t="shared" ref="T2179:T2242" si="274">(((K2179/60)/60)/24)+DATE(1970,1,1)</f>
        <v>42502.250775462962</v>
      </c>
      <c r="U2179" s="13">
        <f t="shared" ref="U2179:U2242" si="275">(((J2179/60)/60)/24)+DATE(1970,1,1)</f>
        <v>42527.250775462962</v>
      </c>
      <c r="V2179">
        <f t="shared" ref="V2179:V2242" si="276">YEAR(T2179)</f>
        <v>2016</v>
      </c>
      <c r="W2179" t="str">
        <f t="shared" ref="W2179:W2242" si="277">IF(OR(S2179="musical","space"),"Musical and Spaces",S2179)</f>
        <v>rock</v>
      </c>
      <c r="X2179" t="str">
        <f t="shared" ref="X2179:X2242" si="278">IF(P2179-100&gt;0,"ExceededGoal","UnderFunded")</f>
        <v>UnderFunded</v>
      </c>
      <c r="Y2179" s="12" t="b">
        <f t="shared" ref="Y2179:Y2242" si="279">IFERROR(IF(R2179="theater",ROUND(F2179/M2179,2)),0)</f>
        <v>0</v>
      </c>
    </row>
    <row r="2180" spans="1:25" ht="43.2" hidden="1">
      <c r="A2180">
        <v>2178</v>
      </c>
      <c r="B2180" s="1" t="s">
        <v>2179</v>
      </c>
      <c r="C2180" s="1" t="s">
        <v>6288</v>
      </c>
      <c r="D2180" s="21" t="b" cm="1">
        <f t="array" ref="D2180">IF(OR(ISNUMBER(SEARCH({" COMEDY "," fun "," laugh ","hilarious"}," "&amp;B2180:C2180&amp;" "))),"Comedy",IF(OR(ISNUMBER(SEARCH({" sad "," thriller "," crime"," murder "," dark "," revenge "}," "&amp;B2180:C2180&amp;" "))),"thriller",IF(OR(ISNUMBER(SEARCH({" strange "," evil "," horror "," dark "," strange"}," "&amp;B2180:C2180&amp;" "))),"horror",IF(OR(ISNUMBER(SEARCH({" food "," kitchen "," yummy "," gourmet "," dining","bbq"}," "&amp;B2180:C2180&amp;" "))),"food"))))</f>
        <v>0</v>
      </c>
      <c r="E2180" s="3">
        <v>25000</v>
      </c>
      <c r="F2180" s="4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272"/>
        <v>139</v>
      </c>
      <c r="Q2180">
        <f t="shared" si="273"/>
        <v>40.35</v>
      </c>
      <c r="R2180" t="s">
        <v>8323</v>
      </c>
      <c r="S2180" t="s">
        <v>8324</v>
      </c>
      <c r="T2180" s="13">
        <f t="shared" si="274"/>
        <v>42723.63653935185</v>
      </c>
      <c r="U2180" s="13">
        <f t="shared" si="275"/>
        <v>42753.63653935185</v>
      </c>
      <c r="V2180">
        <f t="shared" si="276"/>
        <v>2016</v>
      </c>
      <c r="W2180" t="str">
        <f t="shared" si="277"/>
        <v>rock</v>
      </c>
      <c r="X2180" t="str">
        <f t="shared" si="278"/>
        <v>ExceededGoal</v>
      </c>
      <c r="Y2180" s="12" t="b">
        <f t="shared" si="279"/>
        <v>0</v>
      </c>
    </row>
    <row r="2181" spans="1:25" ht="43.2" hidden="1">
      <c r="A2181">
        <v>2179</v>
      </c>
      <c r="B2181" s="1" t="s">
        <v>2180</v>
      </c>
      <c r="C2181" s="1" t="s">
        <v>6289</v>
      </c>
      <c r="D2181" s="21" t="b" cm="1">
        <f t="array" ref="D2181">IF(OR(ISNUMBER(SEARCH({" COMEDY "," fun "," laugh ","hilarious"}," "&amp;B2181:C2181&amp;" "))),"Comedy",IF(OR(ISNUMBER(SEARCH({" sad "," thriller "," crime"," murder "," dark "," revenge "}," "&amp;B2181:C2181&amp;" "))),"thriller",IF(OR(ISNUMBER(SEARCH({" strange "," evil "," horror "," dark "," strange"}," "&amp;B2181:C2181&amp;" "))),"horror",IF(OR(ISNUMBER(SEARCH({" food "," kitchen "," yummy "," gourmet "," dining","bbq"}," "&amp;B2181:C2181&amp;" "))),"food"))))</f>
        <v>0</v>
      </c>
      <c r="E2181" s="3">
        <v>1000</v>
      </c>
      <c r="F2181" s="4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272"/>
        <v>161</v>
      </c>
      <c r="Q2181">
        <f t="shared" si="273"/>
        <v>76.86</v>
      </c>
      <c r="R2181" t="s">
        <v>8323</v>
      </c>
      <c r="S2181" t="s">
        <v>8324</v>
      </c>
      <c r="T2181" s="13">
        <f t="shared" si="274"/>
        <v>42075.171203703707</v>
      </c>
      <c r="U2181" s="13">
        <f t="shared" si="275"/>
        <v>42105.171203703707</v>
      </c>
      <c r="V2181">
        <f t="shared" si="276"/>
        <v>2015</v>
      </c>
      <c r="W2181" t="str">
        <f t="shared" si="277"/>
        <v>rock</v>
      </c>
      <c r="X2181" t="str">
        <f t="shared" si="278"/>
        <v>ExceededGoal</v>
      </c>
      <c r="Y2181" s="12" t="b">
        <f t="shared" si="279"/>
        <v>0</v>
      </c>
    </row>
    <row r="2182" spans="1:25" ht="28.8" hidden="1">
      <c r="A2182">
        <v>2180</v>
      </c>
      <c r="B2182" s="1" t="s">
        <v>2181</v>
      </c>
      <c r="C2182" s="1" t="s">
        <v>6290</v>
      </c>
      <c r="D2182" s="21" t="b" cm="1">
        <f t="array" ref="D2182">IF(OR(ISNUMBER(SEARCH({" COMEDY "," fun "," laugh ","hilarious"}," "&amp;B2182:C2182&amp;" "))),"Comedy",IF(OR(ISNUMBER(SEARCH({" sad "," thriller "," crime"," murder "," dark "," revenge "}," "&amp;B2182:C2182&amp;" "))),"thriller",IF(OR(ISNUMBER(SEARCH({" strange "," evil "," horror "," dark "," strange"}," "&amp;B2182:C2182&amp;" "))),"horror",IF(OR(ISNUMBER(SEARCH({" food "," kitchen "," yummy "," gourmet "," dining","bbq"}," "&amp;B2182:C2182&amp;" "))),"food"))))</f>
        <v>0</v>
      </c>
      <c r="E2182" s="3">
        <v>5000</v>
      </c>
      <c r="F2182" s="4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272"/>
        <v>107</v>
      </c>
      <c r="Q2182">
        <f t="shared" si="273"/>
        <v>68.709999999999994</v>
      </c>
      <c r="R2182" t="s">
        <v>8323</v>
      </c>
      <c r="S2182" t="s">
        <v>8324</v>
      </c>
      <c r="T2182" s="13">
        <f t="shared" si="274"/>
        <v>42279.669768518521</v>
      </c>
      <c r="U2182" s="13">
        <f t="shared" si="275"/>
        <v>42321.711435185185</v>
      </c>
      <c r="V2182">
        <f t="shared" si="276"/>
        <v>2015</v>
      </c>
      <c r="W2182" t="str">
        <f t="shared" si="277"/>
        <v>rock</v>
      </c>
      <c r="X2182" t="str">
        <f t="shared" si="278"/>
        <v>ExceededGoal</v>
      </c>
      <c r="Y2182" s="12" t="b">
        <f t="shared" si="279"/>
        <v>0</v>
      </c>
    </row>
    <row r="2183" spans="1:25" ht="57.6" hidden="1">
      <c r="A2183">
        <v>2181</v>
      </c>
      <c r="B2183" s="1" t="s">
        <v>2182</v>
      </c>
      <c r="C2183" s="1" t="s">
        <v>6291</v>
      </c>
      <c r="D2183" s="21" t="b" cm="1">
        <f t="array" ref="D2183">IF(OR(ISNUMBER(SEARCH({" COMEDY "," fun "," laugh ","hilarious"}," "&amp;B2183:C2183&amp;" "))),"Comedy",IF(OR(ISNUMBER(SEARCH({" sad "," thriller "," crime"," murder "," dark "," revenge "}," "&amp;B2183:C2183&amp;" "))),"thriller",IF(OR(ISNUMBER(SEARCH({" strange "," evil "," horror "," dark "," strange"}," "&amp;B2183:C2183&amp;" "))),"horror",IF(OR(ISNUMBER(SEARCH({" food "," kitchen "," yummy "," gourmet "," dining","bbq"}," "&amp;B2183:C2183&amp;" "))),"food"))))</f>
        <v>0</v>
      </c>
      <c r="E2183" s="3">
        <v>2000</v>
      </c>
      <c r="F2183" s="4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272"/>
        <v>153</v>
      </c>
      <c r="Q2183">
        <f t="shared" si="273"/>
        <v>57.77</v>
      </c>
      <c r="R2183" t="s">
        <v>8331</v>
      </c>
      <c r="S2183" t="s">
        <v>8349</v>
      </c>
      <c r="T2183" s="13">
        <f t="shared" si="274"/>
        <v>42773.005243055552</v>
      </c>
      <c r="U2183" s="13">
        <f t="shared" si="275"/>
        <v>42787.005243055552</v>
      </c>
      <c r="V2183">
        <f t="shared" si="276"/>
        <v>2017</v>
      </c>
      <c r="W2183" t="str">
        <f t="shared" si="277"/>
        <v>tabletop games</v>
      </c>
      <c r="X2183" t="str">
        <f t="shared" si="278"/>
        <v>ExceededGoal</v>
      </c>
      <c r="Y2183" s="12" t="b">
        <f t="shared" si="279"/>
        <v>0</v>
      </c>
    </row>
    <row r="2184" spans="1:25" ht="43.2" hidden="1">
      <c r="A2184">
        <v>2182</v>
      </c>
      <c r="B2184" s="1" t="s">
        <v>2183</v>
      </c>
      <c r="C2184" s="1" t="s">
        <v>6292</v>
      </c>
      <c r="D2184" s="21" t="b" cm="1">
        <f t="array" ref="D2184">IF(OR(ISNUMBER(SEARCH({" COMEDY "," fun "," laugh ","hilarious"}," "&amp;B2184:C2184&amp;" "))),"Comedy",IF(OR(ISNUMBER(SEARCH({" sad "," thriller "," crime"," murder "," dark "," revenge "}," "&amp;B2184:C2184&amp;" "))),"thriller",IF(OR(ISNUMBER(SEARCH({" strange "," evil "," horror "," dark "," strange"}," "&amp;B2184:C2184&amp;" "))),"horror",IF(OR(ISNUMBER(SEARCH({" food "," kitchen "," yummy "," gourmet "," dining","bbq"}," "&amp;B2184:C2184&amp;" "))),"food"))))</f>
        <v>0</v>
      </c>
      <c r="E2184" s="3">
        <v>3000</v>
      </c>
      <c r="F2184" s="4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272"/>
        <v>524</v>
      </c>
      <c r="Q2184">
        <f t="shared" si="273"/>
        <v>44.17</v>
      </c>
      <c r="R2184" t="s">
        <v>8331</v>
      </c>
      <c r="S2184" t="s">
        <v>8349</v>
      </c>
      <c r="T2184" s="13">
        <f t="shared" si="274"/>
        <v>41879.900752314818</v>
      </c>
      <c r="U2184" s="13">
        <f t="shared" si="275"/>
        <v>41914.900752314818</v>
      </c>
      <c r="V2184">
        <f t="shared" si="276"/>
        <v>2014</v>
      </c>
      <c r="W2184" t="str">
        <f t="shared" si="277"/>
        <v>tabletop games</v>
      </c>
      <c r="X2184" t="str">
        <f t="shared" si="278"/>
        <v>ExceededGoal</v>
      </c>
      <c r="Y2184" s="12" t="b">
        <f t="shared" si="279"/>
        <v>0</v>
      </c>
    </row>
    <row r="2185" spans="1:25" ht="43.2" hidden="1">
      <c r="A2185">
        <v>2183</v>
      </c>
      <c r="B2185" s="1" t="s">
        <v>2184</v>
      </c>
      <c r="C2185" s="1" t="s">
        <v>6293</v>
      </c>
      <c r="D2185" s="21" t="b" cm="1">
        <f t="array" ref="D2185">IF(OR(ISNUMBER(SEARCH({" COMEDY "," fun "," laugh ","hilarious"}," "&amp;B2185:C2185&amp;" "))),"Comedy",IF(OR(ISNUMBER(SEARCH({" sad "," thriller "," crime"," murder "," dark "," revenge "}," "&amp;B2185:C2185&amp;" "))),"thriller",IF(OR(ISNUMBER(SEARCH({" strange "," evil "," horror "," dark "," strange"}," "&amp;B2185:C2185&amp;" "))),"horror",IF(OR(ISNUMBER(SEARCH({" food "," kitchen "," yummy "," gourmet "," dining","bbq"}," "&amp;B2185:C2185&amp;" "))),"food"))))</f>
        <v>0</v>
      </c>
      <c r="E2185" s="3">
        <v>1800</v>
      </c>
      <c r="F2185" s="4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272"/>
        <v>489</v>
      </c>
      <c r="Q2185">
        <f t="shared" si="273"/>
        <v>31.57</v>
      </c>
      <c r="R2185" t="s">
        <v>8331</v>
      </c>
      <c r="S2185" t="s">
        <v>8349</v>
      </c>
      <c r="T2185" s="13">
        <f t="shared" si="274"/>
        <v>42745.365474537044</v>
      </c>
      <c r="U2185" s="13">
        <f t="shared" si="275"/>
        <v>42775.208333333328</v>
      </c>
      <c r="V2185">
        <f t="shared" si="276"/>
        <v>2017</v>
      </c>
      <c r="W2185" t="str">
        <f t="shared" si="277"/>
        <v>tabletop games</v>
      </c>
      <c r="X2185" t="str">
        <f t="shared" si="278"/>
        <v>ExceededGoal</v>
      </c>
      <c r="Y2185" s="12" t="b">
        <f t="shared" si="279"/>
        <v>0</v>
      </c>
    </row>
    <row r="2186" spans="1:25" ht="57.6" hidden="1">
      <c r="A2186">
        <v>2184</v>
      </c>
      <c r="B2186" s="1" t="s">
        <v>2185</v>
      </c>
      <c r="C2186" s="1" t="s">
        <v>6294</v>
      </c>
      <c r="D2186" s="21" t="b" cm="1">
        <f t="array" ref="D2186">IF(OR(ISNUMBER(SEARCH({" COMEDY "," fun "," laugh ","hilarious"}," "&amp;B2186:C2186&amp;" "))),"Comedy",IF(OR(ISNUMBER(SEARCH({" sad "," thriller "," crime"," murder "," dark "," revenge "}," "&amp;B2186:C2186&amp;" "))),"thriller",IF(OR(ISNUMBER(SEARCH({" strange "," evil "," horror "," dark "," strange"}," "&amp;B2186:C2186&amp;" "))),"horror",IF(OR(ISNUMBER(SEARCH({" food "," kitchen "," yummy "," gourmet "," dining","bbq"}," "&amp;B2186:C2186&amp;" "))),"food"))))</f>
        <v>0</v>
      </c>
      <c r="E2186" s="3">
        <v>10000</v>
      </c>
      <c r="F2186" s="4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272"/>
        <v>285</v>
      </c>
      <c r="Q2186">
        <f t="shared" si="273"/>
        <v>107.05</v>
      </c>
      <c r="R2186" t="s">
        <v>8331</v>
      </c>
      <c r="S2186" t="s">
        <v>8349</v>
      </c>
      <c r="T2186" s="13">
        <f t="shared" si="274"/>
        <v>42380.690289351856</v>
      </c>
      <c r="U2186" s="13">
        <f t="shared" si="275"/>
        <v>42394.666666666672</v>
      </c>
      <c r="V2186">
        <f t="shared" si="276"/>
        <v>2016</v>
      </c>
      <c r="W2186" t="str">
        <f t="shared" si="277"/>
        <v>tabletop games</v>
      </c>
      <c r="X2186" t="str">
        <f t="shared" si="278"/>
        <v>ExceededGoal</v>
      </c>
      <c r="Y2186" s="12" t="b">
        <f t="shared" si="279"/>
        <v>0</v>
      </c>
    </row>
    <row r="2187" spans="1:25" ht="43.2" hidden="1">
      <c r="A2187">
        <v>2185</v>
      </c>
      <c r="B2187" s="1" t="s">
        <v>2186</v>
      </c>
      <c r="C2187" s="1" t="s">
        <v>6295</v>
      </c>
      <c r="D2187" s="21" t="b" cm="1">
        <f t="array" ref="D2187">IF(OR(ISNUMBER(SEARCH({" COMEDY "," fun "," laugh ","hilarious"}," "&amp;B2187:C2187&amp;" "))),"Comedy",IF(OR(ISNUMBER(SEARCH({" sad "," thriller "," crime"," murder "," dark "," revenge "}," "&amp;B2187:C2187&amp;" "))),"thriller",IF(OR(ISNUMBER(SEARCH({" strange "," evil "," horror "," dark "," strange"}," "&amp;B2187:C2187&amp;" "))),"horror",IF(OR(ISNUMBER(SEARCH({" food "," kitchen "," yummy "," gourmet "," dining","bbq"}," "&amp;B2187:C2187&amp;" "))),"food"))))</f>
        <v>0</v>
      </c>
      <c r="E2187" s="3">
        <v>5000</v>
      </c>
      <c r="F2187" s="4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272"/>
        <v>1857</v>
      </c>
      <c r="Q2187">
        <f t="shared" si="273"/>
        <v>149.03</v>
      </c>
      <c r="R2187" t="s">
        <v>8331</v>
      </c>
      <c r="S2187" t="s">
        <v>8349</v>
      </c>
      <c r="T2187" s="13">
        <f t="shared" si="274"/>
        <v>41319.349988425929</v>
      </c>
      <c r="U2187" s="13">
        <f t="shared" si="275"/>
        <v>41359.349988425929</v>
      </c>
      <c r="V2187">
        <f t="shared" si="276"/>
        <v>2013</v>
      </c>
      <c r="W2187" t="str">
        <f t="shared" si="277"/>
        <v>tabletop games</v>
      </c>
      <c r="X2187" t="str">
        <f t="shared" si="278"/>
        <v>ExceededGoal</v>
      </c>
      <c r="Y2187" s="12" t="b">
        <f t="shared" si="279"/>
        <v>0</v>
      </c>
    </row>
    <row r="2188" spans="1:25" ht="43.2" hidden="1">
      <c r="A2188">
        <v>2186</v>
      </c>
      <c r="B2188" s="1" t="s">
        <v>2187</v>
      </c>
      <c r="C2188" s="1" t="s">
        <v>6296</v>
      </c>
      <c r="D2188" s="21" t="b" cm="1">
        <f t="array" ref="D2188">IF(OR(ISNUMBER(SEARCH({" COMEDY "," fun "," laugh ","hilarious"}," "&amp;B2188:C2188&amp;" "))),"Comedy",IF(OR(ISNUMBER(SEARCH({" sad "," thriller "," crime"," murder "," dark "," revenge "}," "&amp;B2188:C2188&amp;" "))),"thriller",IF(OR(ISNUMBER(SEARCH({" strange "," evil "," horror "," dark "," strange"}," "&amp;B2188:C2188&amp;" "))),"horror",IF(OR(ISNUMBER(SEARCH({" food "," kitchen "," yummy "," gourmet "," dining","bbq"}," "&amp;B2188:C2188&amp;" "))),"food"))))</f>
        <v>0</v>
      </c>
      <c r="E2188" s="3">
        <v>20000</v>
      </c>
      <c r="F2188" s="4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272"/>
        <v>110</v>
      </c>
      <c r="Q2188">
        <f t="shared" si="273"/>
        <v>55.96</v>
      </c>
      <c r="R2188" t="s">
        <v>8331</v>
      </c>
      <c r="S2188" t="s">
        <v>8349</v>
      </c>
      <c r="T2188" s="13">
        <f t="shared" si="274"/>
        <v>42583.615081018521</v>
      </c>
      <c r="U2188" s="13">
        <f t="shared" si="275"/>
        <v>42620.083333333328</v>
      </c>
      <c r="V2188">
        <f t="shared" si="276"/>
        <v>2016</v>
      </c>
      <c r="W2188" t="str">
        <f t="shared" si="277"/>
        <v>tabletop games</v>
      </c>
      <c r="X2188" t="str">
        <f t="shared" si="278"/>
        <v>ExceededGoal</v>
      </c>
      <c r="Y2188" s="12" t="b">
        <f t="shared" si="279"/>
        <v>0</v>
      </c>
    </row>
    <row r="2189" spans="1:25" ht="43.2" hidden="1">
      <c r="A2189">
        <v>2187</v>
      </c>
      <c r="B2189" s="1" t="s">
        <v>2188</v>
      </c>
      <c r="C2189" s="1" t="s">
        <v>6297</v>
      </c>
      <c r="D2189" s="21" t="b" cm="1">
        <f t="array" ref="D2189">IF(OR(ISNUMBER(SEARCH({" COMEDY "," fun "," laugh ","hilarious"}," "&amp;B2189:C2189&amp;" "))),"Comedy",IF(OR(ISNUMBER(SEARCH({" sad "," thriller "," crime"," murder "," dark "," revenge "}," "&amp;B2189:C2189&amp;" "))),"thriller",IF(OR(ISNUMBER(SEARCH({" strange "," evil "," horror "," dark "," strange"}," "&amp;B2189:C2189&amp;" "))),"horror",IF(OR(ISNUMBER(SEARCH({" food "," kitchen "," yummy "," gourmet "," dining","bbq"}," "&amp;B2189:C2189&amp;" "))),"food"))))</f>
        <v>0</v>
      </c>
      <c r="E2189" s="3">
        <v>20000</v>
      </c>
      <c r="F2189" s="4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272"/>
        <v>1015</v>
      </c>
      <c r="Q2189">
        <f t="shared" si="273"/>
        <v>56.97</v>
      </c>
      <c r="R2189" t="s">
        <v>8331</v>
      </c>
      <c r="S2189" t="s">
        <v>8349</v>
      </c>
      <c r="T2189" s="13">
        <f t="shared" si="274"/>
        <v>42068.209097222221</v>
      </c>
      <c r="U2189" s="13">
        <f t="shared" si="275"/>
        <v>42097.165972222225</v>
      </c>
      <c r="V2189">
        <f t="shared" si="276"/>
        <v>2015</v>
      </c>
      <c r="W2189" t="str">
        <f t="shared" si="277"/>
        <v>tabletop games</v>
      </c>
      <c r="X2189" t="str">
        <f t="shared" si="278"/>
        <v>ExceededGoal</v>
      </c>
      <c r="Y2189" s="12" t="b">
        <f t="shared" si="279"/>
        <v>0</v>
      </c>
    </row>
    <row r="2190" spans="1:25" ht="43.2" hidden="1">
      <c r="A2190">
        <v>2188</v>
      </c>
      <c r="B2190" s="1" t="s">
        <v>2189</v>
      </c>
      <c r="C2190" s="1" t="s">
        <v>6298</v>
      </c>
      <c r="D2190" s="21" t="b" cm="1">
        <f t="array" ref="D2190">IF(OR(ISNUMBER(SEARCH({" COMEDY "," fun "," laugh ","hilarious"}," "&amp;B2190:C2190&amp;" "))),"Comedy",IF(OR(ISNUMBER(SEARCH({" sad "," thriller "," crime"," murder "," dark "," revenge "}," "&amp;B2190:C2190&amp;" "))),"thriller",IF(OR(ISNUMBER(SEARCH({" strange "," evil "," horror "," dark "," strange"}," "&amp;B2190:C2190&amp;" "))),"horror",IF(OR(ISNUMBER(SEARCH({" food "," kitchen "," yummy "," gourmet "," dining","bbq"}," "&amp;B2190:C2190&amp;" "))),"food"))))</f>
        <v>0</v>
      </c>
      <c r="E2190" s="3">
        <v>5494</v>
      </c>
      <c r="F2190" s="4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272"/>
        <v>412</v>
      </c>
      <c r="Q2190">
        <f t="shared" si="273"/>
        <v>44.06</v>
      </c>
      <c r="R2190" t="s">
        <v>8331</v>
      </c>
      <c r="S2190" t="s">
        <v>8349</v>
      </c>
      <c r="T2190" s="13">
        <f t="shared" si="274"/>
        <v>42633.586122685185</v>
      </c>
      <c r="U2190" s="13">
        <f t="shared" si="275"/>
        <v>42668.708333333328</v>
      </c>
      <c r="V2190">
        <f t="shared" si="276"/>
        <v>2016</v>
      </c>
      <c r="W2190" t="str">
        <f t="shared" si="277"/>
        <v>tabletop games</v>
      </c>
      <c r="X2190" t="str">
        <f t="shared" si="278"/>
        <v>ExceededGoal</v>
      </c>
      <c r="Y2190" s="12" t="b">
        <f t="shared" si="279"/>
        <v>0</v>
      </c>
    </row>
    <row r="2191" spans="1:25" ht="43.2" hidden="1">
      <c r="A2191">
        <v>2189</v>
      </c>
      <c r="B2191" s="1" t="s">
        <v>2190</v>
      </c>
      <c r="C2191" s="1" t="s">
        <v>6299</v>
      </c>
      <c r="D2191" s="21" t="b" cm="1">
        <f t="array" ref="D2191">IF(OR(ISNUMBER(SEARCH({" COMEDY "," fun "," laugh ","hilarious"}," "&amp;B2191:C2191&amp;" "))),"Comedy",IF(OR(ISNUMBER(SEARCH({" sad "," thriller "," crime"," murder "," dark "," revenge "}," "&amp;B2191:C2191&amp;" "))),"thriller",IF(OR(ISNUMBER(SEARCH({" strange "," evil "," horror "," dark "," strange"}," "&amp;B2191:C2191&amp;" "))),"horror",IF(OR(ISNUMBER(SEARCH({" food "," kitchen "," yummy "," gourmet "," dining","bbq"}," "&amp;B2191:C2191&amp;" "))),"food"))))</f>
        <v>0</v>
      </c>
      <c r="E2191" s="3">
        <v>1200</v>
      </c>
      <c r="F2191" s="4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272"/>
        <v>503</v>
      </c>
      <c r="Q2191">
        <f t="shared" si="273"/>
        <v>68.63</v>
      </c>
      <c r="R2191" t="s">
        <v>8331</v>
      </c>
      <c r="S2191" t="s">
        <v>8349</v>
      </c>
      <c r="T2191" s="13">
        <f t="shared" si="274"/>
        <v>42467.788194444445</v>
      </c>
      <c r="U2191" s="13">
        <f t="shared" si="275"/>
        <v>42481.916666666672</v>
      </c>
      <c r="V2191">
        <f t="shared" si="276"/>
        <v>2016</v>
      </c>
      <c r="W2191" t="str">
        <f t="shared" si="277"/>
        <v>tabletop games</v>
      </c>
      <c r="X2191" t="str">
        <f t="shared" si="278"/>
        <v>ExceededGoal</v>
      </c>
      <c r="Y2191" s="12" t="b">
        <f t="shared" si="279"/>
        <v>0</v>
      </c>
    </row>
    <row r="2192" spans="1:25" ht="43.2" hidden="1">
      <c r="A2192">
        <v>2190</v>
      </c>
      <c r="B2192" s="1" t="s">
        <v>2191</v>
      </c>
      <c r="C2192" s="1" t="s">
        <v>6300</v>
      </c>
      <c r="D2192" s="21" t="str" cm="1">
        <f t="array" ref="D2192">IF(OR(ISNUMBER(SEARCH({" COMEDY "," fun "," laugh ","hilarious"}," "&amp;B2192:C2192&amp;" "))),"Comedy",IF(OR(ISNUMBER(SEARCH({" sad "," thriller "," crime"," murder "," dark "," revenge "}," "&amp;B2192:C2192&amp;" "))),"thriller",IF(OR(ISNUMBER(SEARCH({" strange "," evil "," horror "," dark "," strange"}," "&amp;B2192:C2192&amp;" "))),"horror",IF(OR(ISNUMBER(SEARCH({" food "," kitchen "," yummy "," gourmet "," dining","bbq"}," "&amp;B2192:C2192&amp;" "))),"food"))))</f>
        <v>horror</v>
      </c>
      <c r="E2192" s="3">
        <v>19000</v>
      </c>
      <c r="F2192" s="4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272"/>
        <v>185</v>
      </c>
      <c r="Q2192">
        <f t="shared" si="273"/>
        <v>65.319999999999993</v>
      </c>
      <c r="R2192" t="s">
        <v>8331</v>
      </c>
      <c r="S2192" t="s">
        <v>8349</v>
      </c>
      <c r="T2192" s="13">
        <f t="shared" si="274"/>
        <v>42417.625046296293</v>
      </c>
      <c r="U2192" s="13">
        <f t="shared" si="275"/>
        <v>42452.290972222225</v>
      </c>
      <c r="V2192">
        <f t="shared" si="276"/>
        <v>2016</v>
      </c>
      <c r="W2192" t="str">
        <f t="shared" si="277"/>
        <v>tabletop games</v>
      </c>
      <c r="X2192" t="str">
        <f t="shared" si="278"/>
        <v>ExceededGoal</v>
      </c>
      <c r="Y2192" s="12" t="b">
        <f t="shared" si="279"/>
        <v>0</v>
      </c>
    </row>
    <row r="2193" spans="1:25" ht="43.2" hidden="1">
      <c r="A2193">
        <v>2191</v>
      </c>
      <c r="B2193" s="1" t="s">
        <v>2192</v>
      </c>
      <c r="C2193" s="1" t="s">
        <v>6301</v>
      </c>
      <c r="D2193" s="21" t="b" cm="1">
        <f t="array" ref="D2193">IF(OR(ISNUMBER(SEARCH({" COMEDY "," fun "," laugh ","hilarious"}," "&amp;B2193:C2193&amp;" "))),"Comedy",IF(OR(ISNUMBER(SEARCH({" sad "," thriller "," crime"," murder "," dark "," revenge "}," "&amp;B2193:C2193&amp;" "))),"thriller",IF(OR(ISNUMBER(SEARCH({" strange "," evil "," horror "," dark "," strange"}," "&amp;B2193:C2193&amp;" "))),"horror",IF(OR(ISNUMBER(SEARCH({" food "," kitchen "," yummy "," gourmet "," dining","bbq"}," "&amp;B2193:C2193&amp;" "))),"food"))))</f>
        <v>0</v>
      </c>
      <c r="E2193" s="3">
        <v>750</v>
      </c>
      <c r="F2193" s="4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272"/>
        <v>120</v>
      </c>
      <c r="Q2193">
        <f t="shared" si="273"/>
        <v>35.92</v>
      </c>
      <c r="R2193" t="s">
        <v>8331</v>
      </c>
      <c r="S2193" t="s">
        <v>8349</v>
      </c>
      <c r="T2193" s="13">
        <f t="shared" si="274"/>
        <v>42768.833645833336</v>
      </c>
      <c r="U2193" s="13">
        <f t="shared" si="275"/>
        <v>42780.833645833336</v>
      </c>
      <c r="V2193">
        <f t="shared" si="276"/>
        <v>2017</v>
      </c>
      <c r="W2193" t="str">
        <f t="shared" si="277"/>
        <v>tabletop games</v>
      </c>
      <c r="X2193" t="str">
        <f t="shared" si="278"/>
        <v>ExceededGoal</v>
      </c>
      <c r="Y2193" s="12" t="b">
        <f t="shared" si="279"/>
        <v>0</v>
      </c>
    </row>
    <row r="2194" spans="1:25" ht="43.2" hidden="1">
      <c r="A2194">
        <v>2192</v>
      </c>
      <c r="B2194" s="1" t="s">
        <v>2193</v>
      </c>
      <c r="C2194" s="1" t="s">
        <v>6302</v>
      </c>
      <c r="D2194" s="21" t="b" cm="1">
        <f t="array" ref="D2194">IF(OR(ISNUMBER(SEARCH({" COMEDY "," fun "," laugh ","hilarious"}," "&amp;B2194:C2194&amp;" "))),"Comedy",IF(OR(ISNUMBER(SEARCH({" sad "," thriller "," crime"," murder "," dark "," revenge "}," "&amp;B2194:C2194&amp;" "))),"thriller",IF(OR(ISNUMBER(SEARCH({" strange "," evil "," horror "," dark "," strange"}," "&amp;B2194:C2194&amp;" "))),"horror",IF(OR(ISNUMBER(SEARCH({" food "," kitchen "," yummy "," gourmet "," dining","bbq"}," "&amp;B2194:C2194&amp;" "))),"food"))))</f>
        <v>0</v>
      </c>
      <c r="E2194" s="3">
        <v>12000</v>
      </c>
      <c r="F2194" s="4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272"/>
        <v>1081</v>
      </c>
      <c r="Q2194">
        <f t="shared" si="273"/>
        <v>40.07</v>
      </c>
      <c r="R2194" t="s">
        <v>8331</v>
      </c>
      <c r="S2194" t="s">
        <v>8349</v>
      </c>
      <c r="T2194" s="13">
        <f t="shared" si="274"/>
        <v>42691.8512037037</v>
      </c>
      <c r="U2194" s="13">
        <f t="shared" si="275"/>
        <v>42719.958333333328</v>
      </c>
      <c r="V2194">
        <f t="shared" si="276"/>
        <v>2016</v>
      </c>
      <c r="W2194" t="str">
        <f t="shared" si="277"/>
        <v>tabletop games</v>
      </c>
      <c r="X2194" t="str">
        <f t="shared" si="278"/>
        <v>ExceededGoal</v>
      </c>
      <c r="Y2194" s="12" t="b">
        <f t="shared" si="279"/>
        <v>0</v>
      </c>
    </row>
    <row r="2195" spans="1:25" ht="57.6" hidden="1">
      <c r="A2195">
        <v>2193</v>
      </c>
      <c r="B2195" s="1" t="s">
        <v>2194</v>
      </c>
      <c r="C2195" s="1" t="s">
        <v>6303</v>
      </c>
      <c r="D2195" s="21" t="b" cm="1">
        <f t="array" ref="D2195">IF(OR(ISNUMBER(SEARCH({" COMEDY "," fun "," laugh ","hilarious"}," "&amp;B2195:C2195&amp;" "))),"Comedy",IF(OR(ISNUMBER(SEARCH({" sad "," thriller "," crime"," murder "," dark "," revenge "}," "&amp;B2195:C2195&amp;" "))),"thriller",IF(OR(ISNUMBER(SEARCH({" strange "," evil "," horror "," dark "," strange"}," "&amp;B2195:C2195&amp;" "))),"horror",IF(OR(ISNUMBER(SEARCH({" food "," kitchen "," yummy "," gourmet "," dining","bbq"}," "&amp;B2195:C2195&amp;" "))),"food"))))</f>
        <v>0</v>
      </c>
      <c r="E2195" s="3">
        <v>15000</v>
      </c>
      <c r="F2195" s="4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272"/>
        <v>452</v>
      </c>
      <c r="Q2195">
        <f t="shared" si="273"/>
        <v>75.650000000000006</v>
      </c>
      <c r="R2195" t="s">
        <v>8331</v>
      </c>
      <c r="S2195" t="s">
        <v>8349</v>
      </c>
      <c r="T2195" s="13">
        <f t="shared" si="274"/>
        <v>42664.405925925923</v>
      </c>
      <c r="U2195" s="13">
        <f t="shared" si="275"/>
        <v>42695.207638888889</v>
      </c>
      <c r="V2195">
        <f t="shared" si="276"/>
        <v>2016</v>
      </c>
      <c r="W2195" t="str">
        <f t="shared" si="277"/>
        <v>tabletop games</v>
      </c>
      <c r="X2195" t="str">
        <f t="shared" si="278"/>
        <v>ExceededGoal</v>
      </c>
      <c r="Y2195" s="12" t="b">
        <f t="shared" si="279"/>
        <v>0</v>
      </c>
    </row>
    <row r="2196" spans="1:25" ht="57.6" hidden="1">
      <c r="A2196">
        <v>2194</v>
      </c>
      <c r="B2196" s="1" t="s">
        <v>2195</v>
      </c>
      <c r="C2196" s="1" t="s">
        <v>6304</v>
      </c>
      <c r="D2196" s="21" t="b" cm="1">
        <f t="array" ref="D2196">IF(OR(ISNUMBER(SEARCH({" COMEDY "," fun "," laugh ","hilarious"}," "&amp;B2196:C2196&amp;" "))),"Comedy",IF(OR(ISNUMBER(SEARCH({" sad "," thriller "," crime"," murder "," dark "," revenge "}," "&amp;B2196:C2196&amp;" "))),"thriller",IF(OR(ISNUMBER(SEARCH({" strange "," evil "," horror "," dark "," strange"}," "&amp;B2196:C2196&amp;" "))),"horror",IF(OR(ISNUMBER(SEARCH({" food "," kitchen "," yummy "," gourmet "," dining","bbq"}," "&amp;B2196:C2196&amp;" "))),"food"))))</f>
        <v>0</v>
      </c>
      <c r="E2196" s="3">
        <v>10000</v>
      </c>
      <c r="F2196" s="4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272"/>
        <v>537</v>
      </c>
      <c r="Q2196">
        <f t="shared" si="273"/>
        <v>61.2</v>
      </c>
      <c r="R2196" t="s">
        <v>8331</v>
      </c>
      <c r="S2196" t="s">
        <v>8349</v>
      </c>
      <c r="T2196" s="13">
        <f t="shared" si="274"/>
        <v>42425.757986111115</v>
      </c>
      <c r="U2196" s="13">
        <f t="shared" si="275"/>
        <v>42455.716319444444</v>
      </c>
      <c r="V2196">
        <f t="shared" si="276"/>
        <v>2016</v>
      </c>
      <c r="W2196" t="str">
        <f t="shared" si="277"/>
        <v>tabletop games</v>
      </c>
      <c r="X2196" t="str">
        <f t="shared" si="278"/>
        <v>ExceededGoal</v>
      </c>
      <c r="Y2196" s="12" t="b">
        <f t="shared" si="279"/>
        <v>0</v>
      </c>
    </row>
    <row r="2197" spans="1:25" ht="28.8" hidden="1">
      <c r="A2197">
        <v>2195</v>
      </c>
      <c r="B2197" s="1" t="s">
        <v>2196</v>
      </c>
      <c r="C2197" s="1" t="s">
        <v>6305</v>
      </c>
      <c r="D2197" s="21" t="b" cm="1">
        <f t="array" ref="D2197">IF(OR(ISNUMBER(SEARCH({" COMEDY "," fun "," laugh ","hilarious"}," "&amp;B2197:C2197&amp;" "))),"Comedy",IF(OR(ISNUMBER(SEARCH({" sad "," thriller "," crime"," murder "," dark "," revenge "}," "&amp;B2197:C2197&amp;" "))),"thriller",IF(OR(ISNUMBER(SEARCH({" strange "," evil "," horror "," dark "," strange"}," "&amp;B2197:C2197&amp;" "))),"horror",IF(OR(ISNUMBER(SEARCH({" food "," kitchen "," yummy "," gourmet "," dining","bbq"}," "&amp;B2197:C2197&amp;" "))),"food"))))</f>
        <v>0</v>
      </c>
      <c r="E2197" s="3">
        <v>4600</v>
      </c>
      <c r="F2197" s="4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272"/>
        <v>120</v>
      </c>
      <c r="Q2197">
        <f t="shared" si="273"/>
        <v>48.13</v>
      </c>
      <c r="R2197" t="s">
        <v>8331</v>
      </c>
      <c r="S2197" t="s">
        <v>8349</v>
      </c>
      <c r="T2197" s="13">
        <f t="shared" si="274"/>
        <v>42197.771990740745</v>
      </c>
      <c r="U2197" s="13">
        <f t="shared" si="275"/>
        <v>42227.771990740745</v>
      </c>
      <c r="V2197">
        <f t="shared" si="276"/>
        <v>2015</v>
      </c>
      <c r="W2197" t="str">
        <f t="shared" si="277"/>
        <v>tabletop games</v>
      </c>
      <c r="X2197" t="str">
        <f t="shared" si="278"/>
        <v>ExceededGoal</v>
      </c>
      <c r="Y2197" s="12" t="b">
        <f t="shared" si="279"/>
        <v>0</v>
      </c>
    </row>
    <row r="2198" spans="1:25" ht="28.8" hidden="1">
      <c r="A2198">
        <v>2196</v>
      </c>
      <c r="B2198" s="1" t="s">
        <v>2197</v>
      </c>
      <c r="C2198" s="1" t="s">
        <v>6306</v>
      </c>
      <c r="D2198" s="21" t="b" cm="1">
        <f t="array" ref="D2198">IF(OR(ISNUMBER(SEARCH({" COMEDY "," fun "," laugh ","hilarious"}," "&amp;B2198:C2198&amp;" "))),"Comedy",IF(OR(ISNUMBER(SEARCH({" sad "," thriller "," crime"," murder "," dark "," revenge "}," "&amp;B2198:C2198&amp;" "))),"thriller",IF(OR(ISNUMBER(SEARCH({" strange "," evil "," horror "," dark "," strange"}," "&amp;B2198:C2198&amp;" "))),"horror",IF(OR(ISNUMBER(SEARCH({" food "," kitchen "," yummy "," gourmet "," dining","bbq"}," "&amp;B2198:C2198&amp;" "))),"food"))))</f>
        <v>0</v>
      </c>
      <c r="E2198" s="3">
        <v>14000</v>
      </c>
      <c r="F2198" s="4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272"/>
        <v>114</v>
      </c>
      <c r="Q2198">
        <f t="shared" si="273"/>
        <v>68.11</v>
      </c>
      <c r="R2198" t="s">
        <v>8331</v>
      </c>
      <c r="S2198" t="s">
        <v>8349</v>
      </c>
      <c r="T2198" s="13">
        <f t="shared" si="274"/>
        <v>42675.487291666665</v>
      </c>
      <c r="U2198" s="13">
        <f t="shared" si="275"/>
        <v>42706.291666666672</v>
      </c>
      <c r="V2198">
        <f t="shared" si="276"/>
        <v>2016</v>
      </c>
      <c r="W2198" t="str">
        <f t="shared" si="277"/>
        <v>tabletop games</v>
      </c>
      <c r="X2198" t="str">
        <f t="shared" si="278"/>
        <v>ExceededGoal</v>
      </c>
      <c r="Y2198" s="12" t="b">
        <f t="shared" si="279"/>
        <v>0</v>
      </c>
    </row>
    <row r="2199" spans="1:25" ht="43.2" hidden="1">
      <c r="A2199">
        <v>2197</v>
      </c>
      <c r="B2199" s="1" t="s">
        <v>2198</v>
      </c>
      <c r="C2199" s="1" t="s">
        <v>6307</v>
      </c>
      <c r="D2199" s="21" t="b" cm="1">
        <f t="array" ref="D2199">IF(OR(ISNUMBER(SEARCH({" COMEDY "," fun "," laugh ","hilarious"}," "&amp;B2199:C2199&amp;" "))),"Comedy",IF(OR(ISNUMBER(SEARCH({" sad "," thriller "," crime"," murder "," dark "," revenge "}," "&amp;B2199:C2199&amp;" "))),"thriller",IF(OR(ISNUMBER(SEARCH({" strange "," evil "," horror "," dark "," strange"}," "&amp;B2199:C2199&amp;" "))),"horror",IF(OR(ISNUMBER(SEARCH({" food "," kitchen "," yummy "," gourmet "," dining","bbq"}," "&amp;B2199:C2199&amp;" "))),"food"))))</f>
        <v>0</v>
      </c>
      <c r="E2199" s="3">
        <v>30000</v>
      </c>
      <c r="F2199" s="4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272"/>
        <v>951</v>
      </c>
      <c r="Q2199">
        <f t="shared" si="273"/>
        <v>65.89</v>
      </c>
      <c r="R2199" t="s">
        <v>8331</v>
      </c>
      <c r="S2199" t="s">
        <v>8349</v>
      </c>
      <c r="T2199" s="13">
        <f t="shared" si="274"/>
        <v>42033.584016203706</v>
      </c>
      <c r="U2199" s="13">
        <f t="shared" si="275"/>
        <v>42063.584016203706</v>
      </c>
      <c r="V2199">
        <f t="shared" si="276"/>
        <v>2015</v>
      </c>
      <c r="W2199" t="str">
        <f t="shared" si="277"/>
        <v>tabletop games</v>
      </c>
      <c r="X2199" t="str">
        <f t="shared" si="278"/>
        <v>ExceededGoal</v>
      </c>
      <c r="Y2199" s="12" t="b">
        <f t="shared" si="279"/>
        <v>0</v>
      </c>
    </row>
    <row r="2200" spans="1:25" ht="43.2" hidden="1">
      <c r="A2200">
        <v>2198</v>
      </c>
      <c r="B2200" s="1" t="s">
        <v>2199</v>
      </c>
      <c r="C2200" s="1" t="s">
        <v>6308</v>
      </c>
      <c r="D2200" s="21" t="b" cm="1">
        <f t="array" ref="D2200">IF(OR(ISNUMBER(SEARCH({" COMEDY "," fun "," laugh ","hilarious"}," "&amp;B2200:C2200&amp;" "))),"Comedy",IF(OR(ISNUMBER(SEARCH({" sad "," thriller "," crime"," murder "," dark "," revenge "}," "&amp;B2200:C2200&amp;" "))),"thriller",IF(OR(ISNUMBER(SEARCH({" strange "," evil "," horror "," dark "," strange"}," "&amp;B2200:C2200&amp;" "))),"horror",IF(OR(ISNUMBER(SEARCH({" food "," kitchen "," yummy "," gourmet "," dining","bbq"}," "&amp;B2200:C2200&amp;" "))),"food"))))</f>
        <v>0</v>
      </c>
      <c r="E2200" s="3">
        <v>40000</v>
      </c>
      <c r="F2200" s="4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272"/>
        <v>133</v>
      </c>
      <c r="Q2200">
        <f t="shared" si="273"/>
        <v>81.650000000000006</v>
      </c>
      <c r="R2200" t="s">
        <v>8331</v>
      </c>
      <c r="S2200" t="s">
        <v>8349</v>
      </c>
      <c r="T2200" s="13">
        <f t="shared" si="274"/>
        <v>42292.513888888891</v>
      </c>
      <c r="U2200" s="13">
        <f t="shared" si="275"/>
        <v>42322.555555555555</v>
      </c>
      <c r="V2200">
        <f t="shared" si="276"/>
        <v>2015</v>
      </c>
      <c r="W2200" t="str">
        <f t="shared" si="277"/>
        <v>tabletop games</v>
      </c>
      <c r="X2200" t="str">
        <f t="shared" si="278"/>
        <v>ExceededGoal</v>
      </c>
      <c r="Y2200" s="12" t="b">
        <f t="shared" si="279"/>
        <v>0</v>
      </c>
    </row>
    <row r="2201" spans="1:25" ht="28.8" hidden="1">
      <c r="A2201">
        <v>2199</v>
      </c>
      <c r="B2201" s="1" t="s">
        <v>2200</v>
      </c>
      <c r="C2201" s="1" t="s">
        <v>6309</v>
      </c>
      <c r="D2201" s="21" t="b" cm="1">
        <f t="array" ref="D2201">IF(OR(ISNUMBER(SEARCH({" COMEDY "," fun "," laugh ","hilarious"}," "&amp;B2201:C2201&amp;" "))),"Comedy",IF(OR(ISNUMBER(SEARCH({" sad "," thriller "," crime"," murder "," dark "," revenge "}," "&amp;B2201:C2201&amp;" "))),"thriller",IF(OR(ISNUMBER(SEARCH({" strange "," evil "," horror "," dark "," strange"}," "&amp;B2201:C2201&amp;" "))),"horror",IF(OR(ISNUMBER(SEARCH({" food "," kitchen "," yummy "," gourmet "," dining","bbq"}," "&amp;B2201:C2201&amp;" "))),"food"))))</f>
        <v>0</v>
      </c>
      <c r="E2201" s="3">
        <v>9000</v>
      </c>
      <c r="F2201" s="4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272"/>
        <v>147</v>
      </c>
      <c r="Q2201">
        <f t="shared" si="273"/>
        <v>52.7</v>
      </c>
      <c r="R2201" t="s">
        <v>8331</v>
      </c>
      <c r="S2201" t="s">
        <v>8349</v>
      </c>
      <c r="T2201" s="13">
        <f t="shared" si="274"/>
        <v>42262.416643518518</v>
      </c>
      <c r="U2201" s="13">
        <f t="shared" si="275"/>
        <v>42292.416643518518</v>
      </c>
      <c r="V2201">
        <f t="shared" si="276"/>
        <v>2015</v>
      </c>
      <c r="W2201" t="str">
        <f t="shared" si="277"/>
        <v>tabletop games</v>
      </c>
      <c r="X2201" t="str">
        <f t="shared" si="278"/>
        <v>ExceededGoal</v>
      </c>
      <c r="Y2201" s="12" t="b">
        <f t="shared" si="279"/>
        <v>0</v>
      </c>
    </row>
    <row r="2202" spans="1:25" ht="43.2" hidden="1">
      <c r="A2202">
        <v>2200</v>
      </c>
      <c r="B2202" s="1" t="s">
        <v>2201</v>
      </c>
      <c r="C2202" s="1" t="s">
        <v>6310</v>
      </c>
      <c r="D2202" s="21" t="b" cm="1">
        <f t="array" ref="D2202">IF(OR(ISNUMBER(SEARCH({" COMEDY "," fun "," laugh ","hilarious"}," "&amp;B2202:C2202&amp;" "))),"Comedy",IF(OR(ISNUMBER(SEARCH({" sad "," thriller "," crime"," murder "," dark "," revenge "}," "&amp;B2202:C2202&amp;" "))),"thriller",IF(OR(ISNUMBER(SEARCH({" strange "," evil "," horror "," dark "," strange"}," "&amp;B2202:C2202&amp;" "))),"horror",IF(OR(ISNUMBER(SEARCH({" food "," kitchen "," yummy "," gourmet "," dining","bbq"}," "&amp;B2202:C2202&amp;" "))),"food"))))</f>
        <v>0</v>
      </c>
      <c r="E2202" s="3">
        <v>2000</v>
      </c>
      <c r="F2202" s="4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272"/>
        <v>542</v>
      </c>
      <c r="Q2202">
        <f t="shared" si="273"/>
        <v>41.23</v>
      </c>
      <c r="R2202" t="s">
        <v>8331</v>
      </c>
      <c r="S2202" t="s">
        <v>8349</v>
      </c>
      <c r="T2202" s="13">
        <f t="shared" si="274"/>
        <v>42163.625787037032</v>
      </c>
      <c r="U2202" s="13">
        <f t="shared" si="275"/>
        <v>42191.125</v>
      </c>
      <c r="V2202">
        <f t="shared" si="276"/>
        <v>2015</v>
      </c>
      <c r="W2202" t="str">
        <f t="shared" si="277"/>
        <v>tabletop games</v>
      </c>
      <c r="X2202" t="str">
        <f t="shared" si="278"/>
        <v>ExceededGoal</v>
      </c>
      <c r="Y2202" s="12" t="b">
        <f t="shared" si="279"/>
        <v>0</v>
      </c>
    </row>
    <row r="2203" spans="1:25" ht="43.2" hidden="1">
      <c r="A2203">
        <v>2201</v>
      </c>
      <c r="B2203" s="1" t="s">
        <v>2202</v>
      </c>
      <c r="C2203" s="1" t="s">
        <v>6311</v>
      </c>
      <c r="D2203" s="21" t="b" cm="1">
        <f t="array" ref="D2203">IF(OR(ISNUMBER(SEARCH({" COMEDY "," fun "," laugh ","hilarious"}," "&amp;B2203:C2203&amp;" "))),"Comedy",IF(OR(ISNUMBER(SEARCH({" sad "," thriller "," crime"," murder "," dark "," revenge "}," "&amp;B2203:C2203&amp;" "))),"thriller",IF(OR(ISNUMBER(SEARCH({" strange "," evil "," horror "," dark "," strange"}," "&amp;B2203:C2203&amp;" "))),"horror",IF(OR(ISNUMBER(SEARCH({" food "," kitchen "," yummy "," gourmet "," dining","bbq"}," "&amp;B2203:C2203&amp;" "))),"food"))))</f>
        <v>0</v>
      </c>
      <c r="E2203" s="3">
        <v>110</v>
      </c>
      <c r="F2203" s="4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272"/>
        <v>383</v>
      </c>
      <c r="Q2203">
        <f t="shared" si="273"/>
        <v>15.04</v>
      </c>
      <c r="R2203" t="s">
        <v>8323</v>
      </c>
      <c r="S2203" t="s">
        <v>8328</v>
      </c>
      <c r="T2203" s="13">
        <f t="shared" si="274"/>
        <v>41276.846817129634</v>
      </c>
      <c r="U2203" s="13">
        <f t="shared" si="275"/>
        <v>41290.846817129634</v>
      </c>
      <c r="V2203">
        <f t="shared" si="276"/>
        <v>2013</v>
      </c>
      <c r="W2203" t="str">
        <f t="shared" si="277"/>
        <v>electronic music</v>
      </c>
      <c r="X2203" t="str">
        <f t="shared" si="278"/>
        <v>ExceededGoal</v>
      </c>
      <c r="Y2203" s="12" t="b">
        <f t="shared" si="279"/>
        <v>0</v>
      </c>
    </row>
    <row r="2204" spans="1:25" ht="28.8" hidden="1">
      <c r="A2204">
        <v>2202</v>
      </c>
      <c r="B2204" s="1" t="s">
        <v>2203</v>
      </c>
      <c r="C2204" s="1" t="s">
        <v>6312</v>
      </c>
      <c r="D2204" s="21" t="b" cm="1">
        <f t="array" ref="D2204">IF(OR(ISNUMBER(SEARCH({" COMEDY "," fun "," laugh ","hilarious"}," "&amp;B2204:C2204&amp;" "))),"Comedy",IF(OR(ISNUMBER(SEARCH({" sad "," thriller "," crime"," murder "," dark "," revenge "}," "&amp;B2204:C2204&amp;" "))),"thriller",IF(OR(ISNUMBER(SEARCH({" strange "," evil "," horror "," dark "," strange"}," "&amp;B2204:C2204&amp;" "))),"horror",IF(OR(ISNUMBER(SEARCH({" food "," kitchen "," yummy "," gourmet "," dining","bbq"}," "&amp;B2204:C2204&amp;" "))),"food"))))</f>
        <v>0</v>
      </c>
      <c r="E2204" s="3">
        <v>4000</v>
      </c>
      <c r="F2204" s="4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272"/>
        <v>704</v>
      </c>
      <c r="Q2204">
        <f t="shared" si="273"/>
        <v>39.07</v>
      </c>
      <c r="R2204" t="s">
        <v>8323</v>
      </c>
      <c r="S2204" t="s">
        <v>8328</v>
      </c>
      <c r="T2204" s="13">
        <f t="shared" si="274"/>
        <v>41184.849166666667</v>
      </c>
      <c r="U2204" s="13">
        <f t="shared" si="275"/>
        <v>41214.849166666667</v>
      </c>
      <c r="V2204">
        <f t="shared" si="276"/>
        <v>2012</v>
      </c>
      <c r="W2204" t="str">
        <f t="shared" si="277"/>
        <v>electronic music</v>
      </c>
      <c r="X2204" t="str">
        <f t="shared" si="278"/>
        <v>ExceededGoal</v>
      </c>
      <c r="Y2204" s="12" t="b">
        <f t="shared" si="279"/>
        <v>0</v>
      </c>
    </row>
    <row r="2205" spans="1:25" ht="43.2" hidden="1">
      <c r="A2205">
        <v>2203</v>
      </c>
      <c r="B2205" s="1" t="s">
        <v>2204</v>
      </c>
      <c r="C2205" s="1" t="s">
        <v>6313</v>
      </c>
      <c r="D2205" s="21" t="b" cm="1">
        <f t="array" ref="D2205">IF(OR(ISNUMBER(SEARCH({" COMEDY "," fun "," laugh ","hilarious"}," "&amp;B2205:C2205&amp;" "))),"Comedy",IF(OR(ISNUMBER(SEARCH({" sad "," thriller "," crime"," murder "," dark "," revenge "}," "&amp;B2205:C2205&amp;" "))),"thriller",IF(OR(ISNUMBER(SEARCH({" strange "," evil "," horror "," dark "," strange"}," "&amp;B2205:C2205&amp;" "))),"horror",IF(OR(ISNUMBER(SEARCH({" food "," kitchen "," yummy "," gourmet "," dining","bbq"}," "&amp;B2205:C2205&amp;" "))),"food"))))</f>
        <v>0</v>
      </c>
      <c r="E2205" s="3">
        <v>2000</v>
      </c>
      <c r="F2205" s="4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272"/>
        <v>110</v>
      </c>
      <c r="Q2205">
        <f t="shared" si="273"/>
        <v>43.82</v>
      </c>
      <c r="R2205" t="s">
        <v>8323</v>
      </c>
      <c r="S2205" t="s">
        <v>8328</v>
      </c>
      <c r="T2205" s="13">
        <f t="shared" si="274"/>
        <v>42241.85974537037</v>
      </c>
      <c r="U2205" s="13">
        <f t="shared" si="275"/>
        <v>42271.85974537037</v>
      </c>
      <c r="V2205">
        <f t="shared" si="276"/>
        <v>2015</v>
      </c>
      <c r="W2205" t="str">
        <f t="shared" si="277"/>
        <v>electronic music</v>
      </c>
      <c r="X2205" t="str">
        <f t="shared" si="278"/>
        <v>ExceededGoal</v>
      </c>
      <c r="Y2205" s="12" t="b">
        <f t="shared" si="279"/>
        <v>0</v>
      </c>
    </row>
    <row r="2206" spans="1:25" ht="43.2" hidden="1">
      <c r="A2206">
        <v>2204</v>
      </c>
      <c r="B2206" s="1" t="s">
        <v>2205</v>
      </c>
      <c r="C2206" s="1" t="s">
        <v>6314</v>
      </c>
      <c r="D2206" s="21" t="b" cm="1">
        <f t="array" ref="D2206">IF(OR(ISNUMBER(SEARCH({" COMEDY "," fun "," laugh ","hilarious"}," "&amp;B2206:C2206&amp;" "))),"Comedy",IF(OR(ISNUMBER(SEARCH({" sad "," thriller "," crime"," murder "," dark "," revenge "}," "&amp;B2206:C2206&amp;" "))),"thriller",IF(OR(ISNUMBER(SEARCH({" strange "," evil "," horror "," dark "," strange"}," "&amp;B2206:C2206&amp;" "))),"horror",IF(OR(ISNUMBER(SEARCH({" food "," kitchen "," yummy "," gourmet "," dining","bbq"}," "&amp;B2206:C2206&amp;" "))),"food"))))</f>
        <v>0</v>
      </c>
      <c r="E2206" s="3">
        <v>1500</v>
      </c>
      <c r="F2206" s="4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272"/>
        <v>133</v>
      </c>
      <c r="Q2206">
        <f t="shared" si="273"/>
        <v>27.3</v>
      </c>
      <c r="R2206" t="s">
        <v>8323</v>
      </c>
      <c r="S2206" t="s">
        <v>8328</v>
      </c>
      <c r="T2206" s="13">
        <f t="shared" si="274"/>
        <v>41312.311562499999</v>
      </c>
      <c r="U2206" s="13">
        <f t="shared" si="275"/>
        <v>41342.311562499999</v>
      </c>
      <c r="V2206">
        <f t="shared" si="276"/>
        <v>2013</v>
      </c>
      <c r="W2206" t="str">
        <f t="shared" si="277"/>
        <v>electronic music</v>
      </c>
      <c r="X2206" t="str">
        <f t="shared" si="278"/>
        <v>ExceededGoal</v>
      </c>
      <c r="Y2206" s="12" t="b">
        <f t="shared" si="279"/>
        <v>0</v>
      </c>
    </row>
    <row r="2207" spans="1:25" ht="43.2" hidden="1">
      <c r="A2207">
        <v>2205</v>
      </c>
      <c r="B2207" s="1" t="s">
        <v>2206</v>
      </c>
      <c r="C2207" s="1" t="s">
        <v>6315</v>
      </c>
      <c r="D2207" s="21" t="b" cm="1">
        <f t="array" ref="D2207">IF(OR(ISNUMBER(SEARCH({" COMEDY "," fun "," laugh ","hilarious"}," "&amp;B2207:C2207&amp;" "))),"Comedy",IF(OR(ISNUMBER(SEARCH({" sad "," thriller "," crime"," murder "," dark "," revenge "}," "&amp;B2207:C2207&amp;" "))),"thriller",IF(OR(ISNUMBER(SEARCH({" strange "," evil "," horror "," dark "," strange"}," "&amp;B2207:C2207&amp;" "))),"horror",IF(OR(ISNUMBER(SEARCH({" food "," kitchen "," yummy "," gourmet "," dining","bbq"}," "&amp;B2207:C2207&amp;" "))),"food"))))</f>
        <v>0</v>
      </c>
      <c r="E2207" s="3">
        <v>750</v>
      </c>
      <c r="F2207" s="4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272"/>
        <v>152</v>
      </c>
      <c r="Q2207">
        <f t="shared" si="273"/>
        <v>42.22</v>
      </c>
      <c r="R2207" t="s">
        <v>8323</v>
      </c>
      <c r="S2207" t="s">
        <v>8328</v>
      </c>
      <c r="T2207" s="13">
        <f t="shared" si="274"/>
        <v>41031.82163194444</v>
      </c>
      <c r="U2207" s="13">
        <f t="shared" si="275"/>
        <v>41061.82163194444</v>
      </c>
      <c r="V2207">
        <f t="shared" si="276"/>
        <v>2012</v>
      </c>
      <c r="W2207" t="str">
        <f t="shared" si="277"/>
        <v>electronic music</v>
      </c>
      <c r="X2207" t="str">
        <f t="shared" si="278"/>
        <v>ExceededGoal</v>
      </c>
      <c r="Y2207" s="12" t="b">
        <f t="shared" si="279"/>
        <v>0</v>
      </c>
    </row>
    <row r="2208" spans="1:25" ht="43.2" hidden="1">
      <c r="A2208">
        <v>2206</v>
      </c>
      <c r="B2208" s="1" t="s">
        <v>2207</v>
      </c>
      <c r="C2208" s="1" t="s">
        <v>6316</v>
      </c>
      <c r="D2208" s="21" t="b" cm="1">
        <f t="array" ref="D2208">IF(OR(ISNUMBER(SEARCH({" COMEDY "," fun "," laugh ","hilarious"}," "&amp;B2208:C2208&amp;" "))),"Comedy",IF(OR(ISNUMBER(SEARCH({" sad "," thriller "," crime"," murder "," dark "," revenge "}," "&amp;B2208:C2208&amp;" "))),"thriller",IF(OR(ISNUMBER(SEARCH({" strange "," evil "," horror "," dark "," strange"}," "&amp;B2208:C2208&amp;" "))),"horror",IF(OR(ISNUMBER(SEARCH({" food "," kitchen "," yummy "," gourmet "," dining","bbq"}," "&amp;B2208:C2208&amp;" "))),"food"))))</f>
        <v>0</v>
      </c>
      <c r="E2208" s="3">
        <v>1100</v>
      </c>
      <c r="F2208" s="4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272"/>
        <v>103</v>
      </c>
      <c r="Q2208">
        <f t="shared" si="273"/>
        <v>33.24</v>
      </c>
      <c r="R2208" t="s">
        <v>8323</v>
      </c>
      <c r="S2208" t="s">
        <v>8328</v>
      </c>
      <c r="T2208" s="13">
        <f t="shared" si="274"/>
        <v>40997.257222222222</v>
      </c>
      <c r="U2208" s="13">
        <f t="shared" si="275"/>
        <v>41015.257222222222</v>
      </c>
      <c r="V2208">
        <f t="shared" si="276"/>
        <v>2012</v>
      </c>
      <c r="W2208" t="str">
        <f t="shared" si="277"/>
        <v>electronic music</v>
      </c>
      <c r="X2208" t="str">
        <f t="shared" si="278"/>
        <v>ExceededGoal</v>
      </c>
      <c r="Y2208" s="12" t="b">
        <f t="shared" si="279"/>
        <v>0</v>
      </c>
    </row>
    <row r="2209" spans="1:25" ht="43.2" hidden="1">
      <c r="A2209">
        <v>2207</v>
      </c>
      <c r="B2209" s="1" t="s">
        <v>2208</v>
      </c>
      <c r="C2209" s="1" t="s">
        <v>6317</v>
      </c>
      <c r="D2209" s="21" t="b" cm="1">
        <f t="array" ref="D2209">IF(OR(ISNUMBER(SEARCH({" COMEDY "," fun "," laugh ","hilarious"}," "&amp;B2209:C2209&amp;" "))),"Comedy",IF(OR(ISNUMBER(SEARCH({" sad "," thriller "," crime"," murder "," dark "," revenge "}," "&amp;B2209:C2209&amp;" "))),"thriller",IF(OR(ISNUMBER(SEARCH({" strange "," evil "," horror "," dark "," strange"}," "&amp;B2209:C2209&amp;" "))),"horror",IF(OR(ISNUMBER(SEARCH({" food "," kitchen "," yummy "," gourmet "," dining","bbq"}," "&amp;B2209:C2209&amp;" "))),"food"))))</f>
        <v>0</v>
      </c>
      <c r="E2209" s="3">
        <v>2000</v>
      </c>
      <c r="F2209" s="4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272"/>
        <v>100</v>
      </c>
      <c r="Q2209">
        <f t="shared" si="273"/>
        <v>285.70999999999998</v>
      </c>
      <c r="R2209" t="s">
        <v>8323</v>
      </c>
      <c r="S2209" t="s">
        <v>8328</v>
      </c>
      <c r="T2209" s="13">
        <f t="shared" si="274"/>
        <v>41564.194131944445</v>
      </c>
      <c r="U2209" s="13">
        <f t="shared" si="275"/>
        <v>41594.235798611109</v>
      </c>
      <c r="V2209">
        <f t="shared" si="276"/>
        <v>2013</v>
      </c>
      <c r="W2209" t="str">
        <f t="shared" si="277"/>
        <v>electronic music</v>
      </c>
      <c r="X2209" t="str">
        <f t="shared" si="278"/>
        <v>UnderFunded</v>
      </c>
      <c r="Y2209" s="12" t="b">
        <f t="shared" si="279"/>
        <v>0</v>
      </c>
    </row>
    <row r="2210" spans="1:25" ht="43.2" hidden="1">
      <c r="A2210">
        <v>2208</v>
      </c>
      <c r="B2210" s="1" t="s">
        <v>2209</v>
      </c>
      <c r="C2210" s="1" t="s">
        <v>6318</v>
      </c>
      <c r="D2210" s="21" t="b" cm="1">
        <f t="array" ref="D2210">IF(OR(ISNUMBER(SEARCH({" COMEDY "," fun "," laugh ","hilarious"}," "&amp;B2210:C2210&amp;" "))),"Comedy",IF(OR(ISNUMBER(SEARCH({" sad "," thriller "," crime"," murder "," dark "," revenge "}," "&amp;B2210:C2210&amp;" "))),"thriller",IF(OR(ISNUMBER(SEARCH({" strange "," evil "," horror "," dark "," strange"}," "&amp;B2210:C2210&amp;" "))),"horror",IF(OR(ISNUMBER(SEARCH({" food "," kitchen "," yummy "," gourmet "," dining","bbq"}," "&amp;B2210:C2210&amp;" "))),"food"))))</f>
        <v>0</v>
      </c>
      <c r="E2210" s="3">
        <v>1000</v>
      </c>
      <c r="F2210" s="4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272"/>
        <v>102</v>
      </c>
      <c r="Q2210">
        <f t="shared" si="273"/>
        <v>42.33</v>
      </c>
      <c r="R2210" t="s">
        <v>8323</v>
      </c>
      <c r="S2210" t="s">
        <v>8328</v>
      </c>
      <c r="T2210" s="13">
        <f t="shared" si="274"/>
        <v>40946.882245370369</v>
      </c>
      <c r="U2210" s="13">
        <f t="shared" si="275"/>
        <v>41006.166666666664</v>
      </c>
      <c r="V2210">
        <f t="shared" si="276"/>
        <v>2012</v>
      </c>
      <c r="W2210" t="str">
        <f t="shared" si="277"/>
        <v>electronic music</v>
      </c>
      <c r="X2210" t="str">
        <f t="shared" si="278"/>
        <v>ExceededGoal</v>
      </c>
      <c r="Y2210" s="12" t="b">
        <f t="shared" si="279"/>
        <v>0</v>
      </c>
    </row>
    <row r="2211" spans="1:25" ht="28.8" hidden="1">
      <c r="A2211">
        <v>2209</v>
      </c>
      <c r="B2211" s="1" t="s">
        <v>2210</v>
      </c>
      <c r="C2211" s="1" t="s">
        <v>6319</v>
      </c>
      <c r="D2211" s="21" t="b" cm="1">
        <f t="array" ref="D2211">IF(OR(ISNUMBER(SEARCH({" COMEDY "," fun "," laugh ","hilarious"}," "&amp;B2211:C2211&amp;" "))),"Comedy",IF(OR(ISNUMBER(SEARCH({" sad "," thriller "," crime"," murder "," dark "," revenge "}," "&amp;B2211:C2211&amp;" "))),"thriller",IF(OR(ISNUMBER(SEARCH({" strange "," evil "," horror "," dark "," strange"}," "&amp;B2211:C2211&amp;" "))),"horror",IF(OR(ISNUMBER(SEARCH({" food "," kitchen "," yummy "," gourmet "," dining","bbq"}," "&amp;B2211:C2211&amp;" "))),"food"))))</f>
        <v>0</v>
      </c>
      <c r="E2211" s="3">
        <v>500</v>
      </c>
      <c r="F2211" s="4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272"/>
        <v>151</v>
      </c>
      <c r="Q2211">
        <f t="shared" si="273"/>
        <v>50.27</v>
      </c>
      <c r="R2211" t="s">
        <v>8323</v>
      </c>
      <c r="S2211" t="s">
        <v>8328</v>
      </c>
      <c r="T2211" s="13">
        <f t="shared" si="274"/>
        <v>41732.479675925926</v>
      </c>
      <c r="U2211" s="13">
        <f t="shared" si="275"/>
        <v>41743.958333333336</v>
      </c>
      <c r="V2211">
        <f t="shared" si="276"/>
        <v>2014</v>
      </c>
      <c r="W2211" t="str">
        <f t="shared" si="277"/>
        <v>electronic music</v>
      </c>
      <c r="X2211" t="str">
        <f t="shared" si="278"/>
        <v>ExceededGoal</v>
      </c>
      <c r="Y2211" s="12" t="b">
        <f t="shared" si="279"/>
        <v>0</v>
      </c>
    </row>
    <row r="2212" spans="1:25" ht="43.2" hidden="1">
      <c r="A2212">
        <v>2210</v>
      </c>
      <c r="B2212" s="1" t="s">
        <v>2211</v>
      </c>
      <c r="C2212" s="1" t="s">
        <v>6320</v>
      </c>
      <c r="D2212" s="21" t="b" cm="1">
        <f t="array" ref="D2212">IF(OR(ISNUMBER(SEARCH({" COMEDY "," fun "," laugh ","hilarious"}," "&amp;B2212:C2212&amp;" "))),"Comedy",IF(OR(ISNUMBER(SEARCH({" sad "," thriller "," crime"," murder "," dark "," revenge "}," "&amp;B2212:C2212&amp;" "))),"thriller",IF(OR(ISNUMBER(SEARCH({" strange "," evil "," horror "," dark "," strange"}," "&amp;B2212:C2212&amp;" "))),"horror",IF(OR(ISNUMBER(SEARCH({" food "," kitchen "," yummy "," gourmet "," dining","bbq"}," "&amp;B2212:C2212&amp;" "))),"food"))))</f>
        <v>0</v>
      </c>
      <c r="E2212" s="3">
        <v>4000</v>
      </c>
      <c r="F2212" s="4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272"/>
        <v>111</v>
      </c>
      <c r="Q2212">
        <f t="shared" si="273"/>
        <v>61.9</v>
      </c>
      <c r="R2212" t="s">
        <v>8323</v>
      </c>
      <c r="S2212" t="s">
        <v>8328</v>
      </c>
      <c r="T2212" s="13">
        <f t="shared" si="274"/>
        <v>40956.066087962965</v>
      </c>
      <c r="U2212" s="13">
        <f t="shared" si="275"/>
        <v>41013.73333333333</v>
      </c>
      <c r="V2212">
        <f t="shared" si="276"/>
        <v>2012</v>
      </c>
      <c r="W2212" t="str">
        <f t="shared" si="277"/>
        <v>electronic music</v>
      </c>
      <c r="X2212" t="str">
        <f t="shared" si="278"/>
        <v>ExceededGoal</v>
      </c>
      <c r="Y2212" s="12" t="b">
        <f t="shared" si="279"/>
        <v>0</v>
      </c>
    </row>
    <row r="2213" spans="1:25" ht="43.2" hidden="1">
      <c r="A2213">
        <v>2211</v>
      </c>
      <c r="B2213" s="1" t="s">
        <v>2212</v>
      </c>
      <c r="C2213" s="1" t="s">
        <v>6321</v>
      </c>
      <c r="D2213" s="21" t="b" cm="1">
        <f t="array" ref="D2213">IF(OR(ISNUMBER(SEARCH({" COMEDY "," fun "," laugh ","hilarious"}," "&amp;B2213:C2213&amp;" "))),"Comedy",IF(OR(ISNUMBER(SEARCH({" sad "," thriller "," crime"," murder "," dark "," revenge "}," "&amp;B2213:C2213&amp;" "))),"thriller",IF(OR(ISNUMBER(SEARCH({" strange "," evil "," horror "," dark "," strange"}," "&amp;B2213:C2213&amp;" "))),"horror",IF(OR(ISNUMBER(SEARCH({" food "," kitchen "," yummy "," gourmet "," dining","bbq"}," "&amp;B2213:C2213&amp;" "))),"food"))))</f>
        <v>0</v>
      </c>
      <c r="E2213" s="3">
        <v>2500</v>
      </c>
      <c r="F2213" s="4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272"/>
        <v>196</v>
      </c>
      <c r="Q2213">
        <f t="shared" si="273"/>
        <v>40.75</v>
      </c>
      <c r="R2213" t="s">
        <v>8323</v>
      </c>
      <c r="S2213" t="s">
        <v>8328</v>
      </c>
      <c r="T2213" s="13">
        <f t="shared" si="274"/>
        <v>41716.785011574073</v>
      </c>
      <c r="U2213" s="13">
        <f t="shared" si="275"/>
        <v>41739.290972222225</v>
      </c>
      <c r="V2213">
        <f t="shared" si="276"/>
        <v>2014</v>
      </c>
      <c r="W2213" t="str">
        <f t="shared" si="277"/>
        <v>electronic music</v>
      </c>
      <c r="X2213" t="str">
        <f t="shared" si="278"/>
        <v>ExceededGoal</v>
      </c>
      <c r="Y2213" s="12" t="b">
        <f t="shared" si="279"/>
        <v>0</v>
      </c>
    </row>
    <row r="2214" spans="1:25" ht="43.2" hidden="1">
      <c r="A2214">
        <v>2212</v>
      </c>
      <c r="B2214" s="1" t="s">
        <v>2213</v>
      </c>
      <c r="C2214" s="1" t="s">
        <v>6322</v>
      </c>
      <c r="D2214" s="21" t="b" cm="1">
        <f t="array" ref="D2214">IF(OR(ISNUMBER(SEARCH({" COMEDY "," fun "," laugh ","hilarious"}," "&amp;B2214:C2214&amp;" "))),"Comedy",IF(OR(ISNUMBER(SEARCH({" sad "," thriller "," crime"," murder "," dark "," revenge "}," "&amp;B2214:C2214&amp;" "))),"thriller",IF(OR(ISNUMBER(SEARCH({" strange "," evil "," horror "," dark "," strange"}," "&amp;B2214:C2214&amp;" "))),"horror",IF(OR(ISNUMBER(SEARCH({" food "," kitchen "," yummy "," gourmet "," dining","bbq"}," "&amp;B2214:C2214&amp;" "))),"food"))))</f>
        <v>0</v>
      </c>
      <c r="E2214" s="3">
        <v>6000</v>
      </c>
      <c r="F2214" s="4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272"/>
        <v>114</v>
      </c>
      <c r="Q2214">
        <f t="shared" si="273"/>
        <v>55.8</v>
      </c>
      <c r="R2214" t="s">
        <v>8323</v>
      </c>
      <c r="S2214" t="s">
        <v>8328</v>
      </c>
      <c r="T2214" s="13">
        <f t="shared" si="274"/>
        <v>41548.747418981482</v>
      </c>
      <c r="U2214" s="13">
        <f t="shared" si="275"/>
        <v>41582.041666666664</v>
      </c>
      <c r="V2214">
        <f t="shared" si="276"/>
        <v>2013</v>
      </c>
      <c r="W2214" t="str">
        <f t="shared" si="277"/>
        <v>electronic music</v>
      </c>
      <c r="X2214" t="str">
        <f t="shared" si="278"/>
        <v>ExceededGoal</v>
      </c>
      <c r="Y2214" s="12" t="b">
        <f t="shared" si="279"/>
        <v>0</v>
      </c>
    </row>
    <row r="2215" spans="1:25" ht="57.6" hidden="1">
      <c r="A2215">
        <v>2213</v>
      </c>
      <c r="B2215" s="1" t="s">
        <v>2214</v>
      </c>
      <c r="C2215" s="1" t="s">
        <v>6323</v>
      </c>
      <c r="D2215" s="21" t="b" cm="1">
        <f t="array" ref="D2215">IF(OR(ISNUMBER(SEARCH({" COMEDY "," fun "," laugh ","hilarious"}," "&amp;B2215:C2215&amp;" "))),"Comedy",IF(OR(ISNUMBER(SEARCH({" sad "," thriller "," crime"," murder "," dark "," revenge "}," "&amp;B2215:C2215&amp;" "))),"thriller",IF(OR(ISNUMBER(SEARCH({" strange "," evil "," horror "," dark "," strange"}," "&amp;B2215:C2215&amp;" "))),"horror",IF(OR(ISNUMBER(SEARCH({" food "," kitchen "," yummy "," gourmet "," dining","bbq"}," "&amp;B2215:C2215&amp;" "))),"food"))))</f>
        <v>0</v>
      </c>
      <c r="E2215" s="3">
        <v>5</v>
      </c>
      <c r="F2215" s="4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272"/>
        <v>200</v>
      </c>
      <c r="Q2215">
        <f t="shared" si="273"/>
        <v>10</v>
      </c>
      <c r="R2215" t="s">
        <v>8323</v>
      </c>
      <c r="S2215" t="s">
        <v>8328</v>
      </c>
      <c r="T2215" s="13">
        <f t="shared" si="274"/>
        <v>42109.826145833329</v>
      </c>
      <c r="U2215" s="13">
        <f t="shared" si="275"/>
        <v>42139.826145833329</v>
      </c>
      <c r="V2215">
        <f t="shared" si="276"/>
        <v>2015</v>
      </c>
      <c r="W2215" t="str">
        <f t="shared" si="277"/>
        <v>electronic music</v>
      </c>
      <c r="X2215" t="str">
        <f t="shared" si="278"/>
        <v>ExceededGoal</v>
      </c>
      <c r="Y2215" s="12" t="b">
        <f t="shared" si="279"/>
        <v>0</v>
      </c>
    </row>
    <row r="2216" spans="1:25" ht="43.2" hidden="1">
      <c r="A2216">
        <v>2214</v>
      </c>
      <c r="B2216" s="1" t="s">
        <v>2215</v>
      </c>
      <c r="C2216" s="1" t="s">
        <v>6324</v>
      </c>
      <c r="D2216" s="21" t="b" cm="1">
        <f t="array" ref="D2216">IF(OR(ISNUMBER(SEARCH({" COMEDY "," fun "," laugh ","hilarious"}," "&amp;B2216:C2216&amp;" "))),"Comedy",IF(OR(ISNUMBER(SEARCH({" sad "," thriller "," crime"," murder "," dark "," revenge "}," "&amp;B2216:C2216&amp;" "))),"thriller",IF(OR(ISNUMBER(SEARCH({" strange "," evil "," horror "," dark "," strange"}," "&amp;B2216:C2216&amp;" "))),"horror",IF(OR(ISNUMBER(SEARCH({" food "," kitchen "," yummy "," gourmet "," dining","bbq"}," "&amp;B2216:C2216&amp;" "))),"food"))))</f>
        <v>0</v>
      </c>
      <c r="E2216" s="3">
        <v>600</v>
      </c>
      <c r="F2216" s="4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272"/>
        <v>293</v>
      </c>
      <c r="Q2216">
        <f t="shared" si="273"/>
        <v>73.13</v>
      </c>
      <c r="R2216" t="s">
        <v>8323</v>
      </c>
      <c r="S2216" t="s">
        <v>8328</v>
      </c>
      <c r="T2216" s="13">
        <f t="shared" si="274"/>
        <v>41646.792222222226</v>
      </c>
      <c r="U2216" s="13">
        <f t="shared" si="275"/>
        <v>41676.792222222226</v>
      </c>
      <c r="V2216">
        <f t="shared" si="276"/>
        <v>2014</v>
      </c>
      <c r="W2216" t="str">
        <f t="shared" si="277"/>
        <v>electronic music</v>
      </c>
      <c r="X2216" t="str">
        <f t="shared" si="278"/>
        <v>ExceededGoal</v>
      </c>
      <c r="Y2216" s="12" t="b">
        <f t="shared" si="279"/>
        <v>0</v>
      </c>
    </row>
    <row r="2217" spans="1:25" ht="28.8" hidden="1">
      <c r="A2217">
        <v>2215</v>
      </c>
      <c r="B2217" s="1" t="s">
        <v>2216</v>
      </c>
      <c r="C2217" s="1" t="s">
        <v>6325</v>
      </c>
      <c r="D2217" s="21" t="b" cm="1">
        <f t="array" ref="D2217">IF(OR(ISNUMBER(SEARCH({" COMEDY "," fun "," laugh ","hilarious"}," "&amp;B2217:C2217&amp;" "))),"Comedy",IF(OR(ISNUMBER(SEARCH({" sad "," thriller "," crime"," murder "," dark "," revenge "}," "&amp;B2217:C2217&amp;" "))),"thriller",IF(OR(ISNUMBER(SEARCH({" strange "," evil "," horror "," dark "," strange"}," "&amp;B2217:C2217&amp;" "))),"horror",IF(OR(ISNUMBER(SEARCH({" food "," kitchen "," yummy "," gourmet "," dining","bbq"}," "&amp;B2217:C2217&amp;" "))),"food"))))</f>
        <v>0</v>
      </c>
      <c r="E2217" s="3">
        <v>550</v>
      </c>
      <c r="F2217" s="4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272"/>
        <v>156</v>
      </c>
      <c r="Q2217">
        <f t="shared" si="273"/>
        <v>26.06</v>
      </c>
      <c r="R2217" t="s">
        <v>8323</v>
      </c>
      <c r="S2217" t="s">
        <v>8328</v>
      </c>
      <c r="T2217" s="13">
        <f t="shared" si="274"/>
        <v>40958.717268518521</v>
      </c>
      <c r="U2217" s="13">
        <f t="shared" si="275"/>
        <v>40981.290972222225</v>
      </c>
      <c r="V2217">
        <f t="shared" si="276"/>
        <v>2012</v>
      </c>
      <c r="W2217" t="str">
        <f t="shared" si="277"/>
        <v>electronic music</v>
      </c>
      <c r="X2217" t="str">
        <f t="shared" si="278"/>
        <v>ExceededGoal</v>
      </c>
      <c r="Y2217" s="12" t="b">
        <f t="shared" si="279"/>
        <v>0</v>
      </c>
    </row>
    <row r="2218" spans="1:25" ht="43.2" hidden="1">
      <c r="A2218">
        <v>2216</v>
      </c>
      <c r="B2218" s="1" t="s">
        <v>2217</v>
      </c>
      <c r="C2218" s="1" t="s">
        <v>6326</v>
      </c>
      <c r="D2218" s="21" t="b" cm="1">
        <f t="array" ref="D2218">IF(OR(ISNUMBER(SEARCH({" COMEDY "," fun "," laugh ","hilarious"}," "&amp;B2218:C2218&amp;" "))),"Comedy",IF(OR(ISNUMBER(SEARCH({" sad "," thriller "," crime"," murder "," dark "," revenge "}," "&amp;B2218:C2218&amp;" "))),"thriller",IF(OR(ISNUMBER(SEARCH({" strange "," evil "," horror "," dark "," strange"}," "&amp;B2218:C2218&amp;" "))),"horror",IF(OR(ISNUMBER(SEARCH({" food "," kitchen "," yummy "," gourmet "," dining","bbq"}," "&amp;B2218:C2218&amp;" "))),"food"))))</f>
        <v>0</v>
      </c>
      <c r="E2218" s="3">
        <v>300</v>
      </c>
      <c r="F2218" s="4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272"/>
        <v>106</v>
      </c>
      <c r="Q2218">
        <f t="shared" si="273"/>
        <v>22.64</v>
      </c>
      <c r="R2218" t="s">
        <v>8323</v>
      </c>
      <c r="S2218" t="s">
        <v>8328</v>
      </c>
      <c r="T2218" s="13">
        <f t="shared" si="274"/>
        <v>42194.751678240747</v>
      </c>
      <c r="U2218" s="13">
        <f t="shared" si="275"/>
        <v>42208.751678240747</v>
      </c>
      <c r="V2218">
        <f t="shared" si="276"/>
        <v>2015</v>
      </c>
      <c r="W2218" t="str">
        <f t="shared" si="277"/>
        <v>electronic music</v>
      </c>
      <c r="X2218" t="str">
        <f t="shared" si="278"/>
        <v>ExceededGoal</v>
      </c>
      <c r="Y2218" s="12" t="b">
        <f t="shared" si="279"/>
        <v>0</v>
      </c>
    </row>
    <row r="2219" spans="1:25" ht="43.2" hidden="1">
      <c r="A2219">
        <v>2217</v>
      </c>
      <c r="B2219" s="1" t="s">
        <v>2218</v>
      </c>
      <c r="C2219" s="1" t="s">
        <v>6327</v>
      </c>
      <c r="D2219" s="21" t="b" cm="1">
        <f t="array" ref="D2219">IF(OR(ISNUMBER(SEARCH({" COMEDY "," fun "," laugh ","hilarious"}," "&amp;B2219:C2219&amp;" "))),"Comedy",IF(OR(ISNUMBER(SEARCH({" sad "," thriller "," crime"," murder "," dark "," revenge "}," "&amp;B2219:C2219&amp;" "))),"thriller",IF(OR(ISNUMBER(SEARCH({" strange "," evil "," horror "," dark "," strange"}," "&amp;B2219:C2219&amp;" "))),"horror",IF(OR(ISNUMBER(SEARCH({" food "," kitchen "," yummy "," gourmet "," dining","bbq"}," "&amp;B2219:C2219&amp;" "))),"food"))))</f>
        <v>0</v>
      </c>
      <c r="E2219" s="3">
        <v>420</v>
      </c>
      <c r="F2219" s="4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272"/>
        <v>101</v>
      </c>
      <c r="Q2219">
        <f t="shared" si="273"/>
        <v>47.22</v>
      </c>
      <c r="R2219" t="s">
        <v>8323</v>
      </c>
      <c r="S2219" t="s">
        <v>8328</v>
      </c>
      <c r="T2219" s="13">
        <f t="shared" si="274"/>
        <v>42299.776770833334</v>
      </c>
      <c r="U2219" s="13">
        <f t="shared" si="275"/>
        <v>42310.333333333328</v>
      </c>
      <c r="V2219">
        <f t="shared" si="276"/>
        <v>2015</v>
      </c>
      <c r="W2219" t="str">
        <f t="shared" si="277"/>
        <v>electronic music</v>
      </c>
      <c r="X2219" t="str">
        <f t="shared" si="278"/>
        <v>ExceededGoal</v>
      </c>
      <c r="Y2219" s="12" t="b">
        <f t="shared" si="279"/>
        <v>0</v>
      </c>
    </row>
    <row r="2220" spans="1:25" ht="43.2" hidden="1">
      <c r="A2220">
        <v>2218</v>
      </c>
      <c r="B2220" s="1" t="s">
        <v>2219</v>
      </c>
      <c r="C2220" s="1" t="s">
        <v>6328</v>
      </c>
      <c r="D2220" s="21" t="b" cm="1">
        <f t="array" ref="D2220">IF(OR(ISNUMBER(SEARCH({" COMEDY "," fun "," laugh ","hilarious"}," "&amp;B2220:C2220&amp;" "))),"Comedy",IF(OR(ISNUMBER(SEARCH({" sad "," thriller "," crime"," murder "," dark "," revenge "}," "&amp;B2220:C2220&amp;" "))),"thriller",IF(OR(ISNUMBER(SEARCH({" strange "," evil "," horror "," dark "," strange"}," "&amp;B2220:C2220&amp;" "))),"horror",IF(OR(ISNUMBER(SEARCH({" food "," kitchen "," yummy "," gourmet "," dining","bbq"}," "&amp;B2220:C2220&amp;" "))),"food"))))</f>
        <v>0</v>
      </c>
      <c r="E2220" s="3">
        <v>2000</v>
      </c>
      <c r="F2220" s="4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272"/>
        <v>123</v>
      </c>
      <c r="Q2220">
        <f t="shared" si="273"/>
        <v>32.32</v>
      </c>
      <c r="R2220" t="s">
        <v>8323</v>
      </c>
      <c r="S2220" t="s">
        <v>8328</v>
      </c>
      <c r="T2220" s="13">
        <f t="shared" si="274"/>
        <v>41127.812303240738</v>
      </c>
      <c r="U2220" s="13">
        <f t="shared" si="275"/>
        <v>41150</v>
      </c>
      <c r="V2220">
        <f t="shared" si="276"/>
        <v>2012</v>
      </c>
      <c r="W2220" t="str">
        <f t="shared" si="277"/>
        <v>electronic music</v>
      </c>
      <c r="X2220" t="str">
        <f t="shared" si="278"/>
        <v>ExceededGoal</v>
      </c>
      <c r="Y2220" s="12" t="b">
        <f t="shared" si="279"/>
        <v>0</v>
      </c>
    </row>
    <row r="2221" spans="1:25" ht="43.2" hidden="1">
      <c r="A2221">
        <v>2219</v>
      </c>
      <c r="B2221" s="1" t="s">
        <v>2220</v>
      </c>
      <c r="C2221" s="1" t="s">
        <v>6329</v>
      </c>
      <c r="D2221" s="21" t="b" cm="1">
        <f t="array" ref="D2221">IF(OR(ISNUMBER(SEARCH({" COMEDY "," fun "," laugh ","hilarious"}," "&amp;B2221:C2221&amp;" "))),"Comedy",IF(OR(ISNUMBER(SEARCH({" sad "," thriller "," crime"," murder "," dark "," revenge "}," "&amp;B2221:C2221&amp;" "))),"thriller",IF(OR(ISNUMBER(SEARCH({" strange "," evil "," horror "," dark "," strange"}," "&amp;B2221:C2221&amp;" "))),"horror",IF(OR(ISNUMBER(SEARCH({" food "," kitchen "," yummy "," gourmet "," dining","bbq"}," "&amp;B2221:C2221&amp;" "))),"food"))))</f>
        <v>0</v>
      </c>
      <c r="E2221" s="3">
        <v>1000</v>
      </c>
      <c r="F2221" s="4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272"/>
        <v>102</v>
      </c>
      <c r="Q2221">
        <f t="shared" si="273"/>
        <v>53.42</v>
      </c>
      <c r="R2221" t="s">
        <v>8323</v>
      </c>
      <c r="S2221" t="s">
        <v>8328</v>
      </c>
      <c r="T2221" s="13">
        <f t="shared" si="274"/>
        <v>42205.718888888892</v>
      </c>
      <c r="U2221" s="13">
        <f t="shared" si="275"/>
        <v>42235.718888888892</v>
      </c>
      <c r="V2221">
        <f t="shared" si="276"/>
        <v>2015</v>
      </c>
      <c r="W2221" t="str">
        <f t="shared" si="277"/>
        <v>electronic music</v>
      </c>
      <c r="X2221" t="str">
        <f t="shared" si="278"/>
        <v>ExceededGoal</v>
      </c>
      <c r="Y2221" s="12" t="b">
        <f t="shared" si="279"/>
        <v>0</v>
      </c>
    </row>
    <row r="2222" spans="1:25" ht="43.2" hidden="1">
      <c r="A2222">
        <v>2220</v>
      </c>
      <c r="B2222" s="1" t="s">
        <v>2221</v>
      </c>
      <c r="C2222" s="1" t="s">
        <v>6330</v>
      </c>
      <c r="D2222" s="21" t="b" cm="1">
        <f t="array" ref="D2222">IF(OR(ISNUMBER(SEARCH({" COMEDY "," fun "," laugh ","hilarious"}," "&amp;B2222:C2222&amp;" "))),"Comedy",IF(OR(ISNUMBER(SEARCH({" sad "," thriller "," crime"," murder "," dark "," revenge "}," "&amp;B2222:C2222&amp;" "))),"thriller",IF(OR(ISNUMBER(SEARCH({" strange "," evil "," horror "," dark "," strange"}," "&amp;B2222:C2222&amp;" "))),"horror",IF(OR(ISNUMBER(SEARCH({" food "," kitchen "," yummy "," gourmet "," dining","bbq"}," "&amp;B2222:C2222&amp;" "))),"food"))))</f>
        <v>0</v>
      </c>
      <c r="E2222" s="3">
        <v>3500</v>
      </c>
      <c r="F2222" s="4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272"/>
        <v>101</v>
      </c>
      <c r="Q2222">
        <f t="shared" si="273"/>
        <v>51.3</v>
      </c>
      <c r="R2222" t="s">
        <v>8323</v>
      </c>
      <c r="S2222" t="s">
        <v>8328</v>
      </c>
      <c r="T2222" s="13">
        <f t="shared" si="274"/>
        <v>41452.060601851852</v>
      </c>
      <c r="U2222" s="13">
        <f t="shared" si="275"/>
        <v>41482.060601851852</v>
      </c>
      <c r="V2222">
        <f t="shared" si="276"/>
        <v>2013</v>
      </c>
      <c r="W2222" t="str">
        <f t="shared" si="277"/>
        <v>electronic music</v>
      </c>
      <c r="X2222" t="str">
        <f t="shared" si="278"/>
        <v>ExceededGoal</v>
      </c>
      <c r="Y2222" s="12" t="b">
        <f t="shared" si="279"/>
        <v>0</v>
      </c>
    </row>
    <row r="2223" spans="1:25" ht="43.2" hidden="1">
      <c r="A2223">
        <v>2221</v>
      </c>
      <c r="B2223" s="1" t="s">
        <v>2222</v>
      </c>
      <c r="C2223" s="1" t="s">
        <v>6331</v>
      </c>
      <c r="D2223" s="21" t="b" cm="1">
        <f t="array" ref="D2223">IF(OR(ISNUMBER(SEARCH({" COMEDY "," fun "," laugh ","hilarious"}," "&amp;B2223:C2223&amp;" "))),"Comedy",IF(OR(ISNUMBER(SEARCH({" sad "," thriller "," crime"," murder "," dark "," revenge "}," "&amp;B2223:C2223&amp;" "))),"thriller",IF(OR(ISNUMBER(SEARCH({" strange "," evil "," horror "," dark "," strange"}," "&amp;B2223:C2223&amp;" "))),"horror",IF(OR(ISNUMBER(SEARCH({" food "," kitchen "," yummy "," gourmet "," dining","bbq"}," "&amp;B2223:C2223&amp;" "))),"food"))))</f>
        <v>0</v>
      </c>
      <c r="E2223" s="3">
        <v>7500</v>
      </c>
      <c r="F2223" s="4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272"/>
        <v>108</v>
      </c>
      <c r="Q2223">
        <f t="shared" si="273"/>
        <v>37.200000000000003</v>
      </c>
      <c r="R2223" t="s">
        <v>8331</v>
      </c>
      <c r="S2223" t="s">
        <v>8349</v>
      </c>
      <c r="T2223" s="13">
        <f t="shared" si="274"/>
        <v>42452.666770833333</v>
      </c>
      <c r="U2223" s="13">
        <f t="shared" si="275"/>
        <v>42483</v>
      </c>
      <c r="V2223">
        <f t="shared" si="276"/>
        <v>2016</v>
      </c>
      <c r="W2223" t="str">
        <f t="shared" si="277"/>
        <v>tabletop games</v>
      </c>
      <c r="X2223" t="str">
        <f t="shared" si="278"/>
        <v>ExceededGoal</v>
      </c>
      <c r="Y2223" s="12" t="b">
        <f t="shared" si="279"/>
        <v>0</v>
      </c>
    </row>
    <row r="2224" spans="1:25" ht="43.2" hidden="1">
      <c r="A2224">
        <v>2222</v>
      </c>
      <c r="B2224" s="1" t="s">
        <v>2223</v>
      </c>
      <c r="C2224" s="1" t="s">
        <v>6332</v>
      </c>
      <c r="D2224" s="21" t="b" cm="1">
        <f t="array" ref="D2224">IF(OR(ISNUMBER(SEARCH({" COMEDY "," fun "," laugh ","hilarious"}," "&amp;B2224:C2224&amp;" "))),"Comedy",IF(OR(ISNUMBER(SEARCH({" sad "," thriller "," crime"," murder "," dark "," revenge "}," "&amp;B2224:C2224&amp;" "))),"thriller",IF(OR(ISNUMBER(SEARCH({" strange "," evil "," horror "," dark "," strange"}," "&amp;B2224:C2224&amp;" "))),"horror",IF(OR(ISNUMBER(SEARCH({" food "," kitchen "," yummy "," gourmet "," dining","bbq"}," "&amp;B2224:C2224&amp;" "))),"food"))))</f>
        <v>0</v>
      </c>
      <c r="E2224" s="3">
        <v>500</v>
      </c>
      <c r="F2224" s="4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272"/>
        <v>163</v>
      </c>
      <c r="Q2224">
        <f t="shared" si="273"/>
        <v>27.1</v>
      </c>
      <c r="R2224" t="s">
        <v>8331</v>
      </c>
      <c r="S2224" t="s">
        <v>8349</v>
      </c>
      <c r="T2224" s="13">
        <f t="shared" si="274"/>
        <v>40906.787581018521</v>
      </c>
      <c r="U2224" s="13">
        <f t="shared" si="275"/>
        <v>40936.787581018521</v>
      </c>
      <c r="V2224">
        <f t="shared" si="276"/>
        <v>2011</v>
      </c>
      <c r="W2224" t="str">
        <f t="shared" si="277"/>
        <v>tabletop games</v>
      </c>
      <c r="X2224" t="str">
        <f t="shared" si="278"/>
        <v>ExceededGoal</v>
      </c>
      <c r="Y2224" s="12" t="b">
        <f t="shared" si="279"/>
        <v>0</v>
      </c>
    </row>
    <row r="2225" spans="1:25" ht="57.6" hidden="1">
      <c r="A2225">
        <v>2223</v>
      </c>
      <c r="B2225" s="1" t="s">
        <v>2224</v>
      </c>
      <c r="C2225" s="1" t="s">
        <v>6333</v>
      </c>
      <c r="D2225" s="21" t="b" cm="1">
        <f t="array" ref="D2225">IF(OR(ISNUMBER(SEARCH({" COMEDY "," fun "," laugh ","hilarious"}," "&amp;B2225:C2225&amp;" "))),"Comedy",IF(OR(ISNUMBER(SEARCH({" sad "," thriller "," crime"," murder "," dark "," revenge "}," "&amp;B2225:C2225&amp;" "))),"thriller",IF(OR(ISNUMBER(SEARCH({" strange "," evil "," horror "," dark "," strange"}," "&amp;B2225:C2225&amp;" "))),"horror",IF(OR(ISNUMBER(SEARCH({" food "," kitchen "," yummy "," gourmet "," dining","bbq"}," "&amp;B2225:C2225&amp;" "))),"food"))))</f>
        <v>0</v>
      </c>
      <c r="E2225" s="3">
        <v>19500</v>
      </c>
      <c r="F2225" s="4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272"/>
        <v>106</v>
      </c>
      <c r="Q2225">
        <f t="shared" si="273"/>
        <v>206.31</v>
      </c>
      <c r="R2225" t="s">
        <v>8331</v>
      </c>
      <c r="S2225" t="s">
        <v>8349</v>
      </c>
      <c r="T2225" s="13">
        <f t="shared" si="274"/>
        <v>42152.640833333338</v>
      </c>
      <c r="U2225" s="13">
        <f t="shared" si="275"/>
        <v>42182.640833333338</v>
      </c>
      <c r="V2225">
        <f t="shared" si="276"/>
        <v>2015</v>
      </c>
      <c r="W2225" t="str">
        <f t="shared" si="277"/>
        <v>tabletop games</v>
      </c>
      <c r="X2225" t="str">
        <f t="shared" si="278"/>
        <v>ExceededGoal</v>
      </c>
      <c r="Y2225" s="12" t="b">
        <f t="shared" si="279"/>
        <v>0</v>
      </c>
    </row>
    <row r="2226" spans="1:25" ht="43.2" hidden="1">
      <c r="A2226">
        <v>2224</v>
      </c>
      <c r="B2226" s="1" t="s">
        <v>2225</v>
      </c>
      <c r="C2226" s="1" t="s">
        <v>6334</v>
      </c>
      <c r="D2226" s="21" t="b" cm="1">
        <f t="array" ref="D2226">IF(OR(ISNUMBER(SEARCH({" COMEDY "," fun "," laugh ","hilarious"}," "&amp;B2226:C2226&amp;" "))),"Comedy",IF(OR(ISNUMBER(SEARCH({" sad "," thriller "," crime"," murder "," dark "," revenge "}," "&amp;B2226:C2226&amp;" "))),"thriller",IF(OR(ISNUMBER(SEARCH({" strange "," evil "," horror "," dark "," strange"}," "&amp;B2226:C2226&amp;" "))),"horror",IF(OR(ISNUMBER(SEARCH({" food "," kitchen "," yummy "," gourmet "," dining","bbq"}," "&amp;B2226:C2226&amp;" "))),"food"))))</f>
        <v>0</v>
      </c>
      <c r="E2226" s="3">
        <v>10000</v>
      </c>
      <c r="F2226" s="4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272"/>
        <v>243</v>
      </c>
      <c r="Q2226">
        <f t="shared" si="273"/>
        <v>82.15</v>
      </c>
      <c r="R2226" t="s">
        <v>8331</v>
      </c>
      <c r="S2226" t="s">
        <v>8349</v>
      </c>
      <c r="T2226" s="13">
        <f t="shared" si="274"/>
        <v>42644.667534722219</v>
      </c>
      <c r="U2226" s="13">
        <f t="shared" si="275"/>
        <v>42672.791666666672</v>
      </c>
      <c r="V2226">
        <f t="shared" si="276"/>
        <v>2016</v>
      </c>
      <c r="W2226" t="str">
        <f t="shared" si="277"/>
        <v>tabletop games</v>
      </c>
      <c r="X2226" t="str">
        <f t="shared" si="278"/>
        <v>ExceededGoal</v>
      </c>
      <c r="Y2226" s="12" t="b">
        <f t="shared" si="279"/>
        <v>0</v>
      </c>
    </row>
    <row r="2227" spans="1:25" ht="43.2" hidden="1">
      <c r="A2227">
        <v>2225</v>
      </c>
      <c r="B2227" s="1" t="s">
        <v>2226</v>
      </c>
      <c r="C2227" s="1" t="s">
        <v>6335</v>
      </c>
      <c r="D2227" s="21" t="b" cm="1">
        <f t="array" ref="D2227">IF(OR(ISNUMBER(SEARCH({" COMEDY "," fun "," laugh ","hilarious"}," "&amp;B2227:C2227&amp;" "))),"Comedy",IF(OR(ISNUMBER(SEARCH({" sad "," thriller "," crime"," murder "," dark "," revenge "}," "&amp;B2227:C2227&amp;" "))),"thriller",IF(OR(ISNUMBER(SEARCH({" strange "," evil "," horror "," dark "," strange"}," "&amp;B2227:C2227&amp;" "))),"horror",IF(OR(ISNUMBER(SEARCH({" food "," kitchen "," yummy "," gourmet "," dining","bbq"}," "&amp;B2227:C2227&amp;" "))),"food"))))</f>
        <v>0</v>
      </c>
      <c r="E2227" s="3">
        <v>21000</v>
      </c>
      <c r="F2227" s="4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272"/>
        <v>945</v>
      </c>
      <c r="Q2227">
        <f t="shared" si="273"/>
        <v>164.8</v>
      </c>
      <c r="R2227" t="s">
        <v>8331</v>
      </c>
      <c r="S2227" t="s">
        <v>8349</v>
      </c>
      <c r="T2227" s="13">
        <f t="shared" si="274"/>
        <v>41873.79184027778</v>
      </c>
      <c r="U2227" s="13">
        <f t="shared" si="275"/>
        <v>41903.79184027778</v>
      </c>
      <c r="V2227">
        <f t="shared" si="276"/>
        <v>2014</v>
      </c>
      <c r="W2227" t="str">
        <f t="shared" si="277"/>
        <v>tabletop games</v>
      </c>
      <c r="X2227" t="str">
        <f t="shared" si="278"/>
        <v>ExceededGoal</v>
      </c>
      <c r="Y2227" s="12" t="b">
        <f t="shared" si="279"/>
        <v>0</v>
      </c>
    </row>
    <row r="2228" spans="1:25" ht="43.2" hidden="1">
      <c r="A2228">
        <v>2226</v>
      </c>
      <c r="B2228" s="1" t="s">
        <v>2227</v>
      </c>
      <c r="C2228" s="1" t="s">
        <v>6336</v>
      </c>
      <c r="D2228" s="21" t="b" cm="1">
        <f t="array" ref="D2228">IF(OR(ISNUMBER(SEARCH({" COMEDY "," fun "," laugh ","hilarious"}," "&amp;B2228:C2228&amp;" "))),"Comedy",IF(OR(ISNUMBER(SEARCH({" sad "," thriller "," crime"," murder "," dark "," revenge "}," "&amp;B2228:C2228&amp;" "))),"thriller",IF(OR(ISNUMBER(SEARCH({" strange "," evil "," horror "," dark "," strange"}," "&amp;B2228:C2228&amp;" "))),"horror",IF(OR(ISNUMBER(SEARCH({" food "," kitchen "," yummy "," gourmet "," dining","bbq"}," "&amp;B2228:C2228&amp;" "))),"food"))))</f>
        <v>0</v>
      </c>
      <c r="E2228" s="3">
        <v>18000</v>
      </c>
      <c r="F2228" s="4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272"/>
        <v>108</v>
      </c>
      <c r="Q2228">
        <f t="shared" si="273"/>
        <v>60.82</v>
      </c>
      <c r="R2228" t="s">
        <v>8331</v>
      </c>
      <c r="S2228" t="s">
        <v>8349</v>
      </c>
      <c r="T2228" s="13">
        <f t="shared" si="274"/>
        <v>42381.79886574074</v>
      </c>
      <c r="U2228" s="13">
        <f t="shared" si="275"/>
        <v>42412.207638888889</v>
      </c>
      <c r="V2228">
        <f t="shared" si="276"/>
        <v>2016</v>
      </c>
      <c r="W2228" t="str">
        <f t="shared" si="277"/>
        <v>tabletop games</v>
      </c>
      <c r="X2228" t="str">
        <f t="shared" si="278"/>
        <v>ExceededGoal</v>
      </c>
      <c r="Y2228" s="12" t="b">
        <f t="shared" si="279"/>
        <v>0</v>
      </c>
    </row>
    <row r="2229" spans="1:25" ht="43.2" hidden="1">
      <c r="A2229">
        <v>2227</v>
      </c>
      <c r="B2229" s="1" t="s">
        <v>2228</v>
      </c>
      <c r="C2229" s="1" t="s">
        <v>6337</v>
      </c>
      <c r="D2229" s="21" t="b" cm="1">
        <f t="array" ref="D2229">IF(OR(ISNUMBER(SEARCH({" COMEDY "," fun "," laugh ","hilarious"}," "&amp;B2229:C2229&amp;" "))),"Comedy",IF(OR(ISNUMBER(SEARCH({" sad "," thriller "," crime"," murder "," dark "," revenge "}," "&amp;B2229:C2229&amp;" "))),"thriller",IF(OR(ISNUMBER(SEARCH({" strange "," evil "," horror "," dark "," strange"}," "&amp;B2229:C2229&amp;" "))),"horror",IF(OR(ISNUMBER(SEARCH({" food "," kitchen "," yummy "," gourmet "," dining","bbq"}," "&amp;B2229:C2229&amp;" "))),"food"))))</f>
        <v>0</v>
      </c>
      <c r="E2229" s="3">
        <v>13000</v>
      </c>
      <c r="F2229" s="4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272"/>
        <v>157</v>
      </c>
      <c r="Q2229">
        <f t="shared" si="273"/>
        <v>67.97</v>
      </c>
      <c r="R2229" t="s">
        <v>8331</v>
      </c>
      <c r="S2229" t="s">
        <v>8349</v>
      </c>
      <c r="T2229" s="13">
        <f t="shared" si="274"/>
        <v>41561.807349537034</v>
      </c>
      <c r="U2229" s="13">
        <f t="shared" si="275"/>
        <v>41591.849016203705</v>
      </c>
      <c r="V2229">
        <f t="shared" si="276"/>
        <v>2013</v>
      </c>
      <c r="W2229" t="str">
        <f t="shared" si="277"/>
        <v>tabletop games</v>
      </c>
      <c r="X2229" t="str">
        <f t="shared" si="278"/>
        <v>ExceededGoal</v>
      </c>
      <c r="Y2229" s="12" t="b">
        <f t="shared" si="279"/>
        <v>0</v>
      </c>
    </row>
    <row r="2230" spans="1:25" ht="57.6" hidden="1">
      <c r="A2230">
        <v>2228</v>
      </c>
      <c r="B2230" s="1" t="s">
        <v>2229</v>
      </c>
      <c r="C2230" s="1" t="s">
        <v>6338</v>
      </c>
      <c r="D2230" s="21" t="b" cm="1">
        <f t="array" ref="D2230">IF(OR(ISNUMBER(SEARCH({" COMEDY "," fun "," laugh ","hilarious"}," "&amp;B2230:C2230&amp;" "))),"Comedy",IF(OR(ISNUMBER(SEARCH({" sad "," thriller "," crime"," murder "," dark "," revenge "}," "&amp;B2230:C2230&amp;" "))),"thriller",IF(OR(ISNUMBER(SEARCH({" strange "," evil "," horror "," dark "," strange"}," "&amp;B2230:C2230&amp;" "))),"horror",IF(OR(ISNUMBER(SEARCH({" food "," kitchen "," yummy "," gourmet "," dining","bbq"}," "&amp;B2230:C2230&amp;" "))),"food"))))</f>
        <v>0</v>
      </c>
      <c r="E2230" s="3">
        <v>1000</v>
      </c>
      <c r="F2230" s="4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272"/>
        <v>1174</v>
      </c>
      <c r="Q2230">
        <f t="shared" si="273"/>
        <v>81.56</v>
      </c>
      <c r="R2230" t="s">
        <v>8331</v>
      </c>
      <c r="S2230" t="s">
        <v>8349</v>
      </c>
      <c r="T2230" s="13">
        <f t="shared" si="274"/>
        <v>42202.278194444443</v>
      </c>
      <c r="U2230" s="13">
        <f t="shared" si="275"/>
        <v>42232.278194444443</v>
      </c>
      <c r="V2230">
        <f t="shared" si="276"/>
        <v>2015</v>
      </c>
      <c r="W2230" t="str">
        <f t="shared" si="277"/>
        <v>tabletop games</v>
      </c>
      <c r="X2230" t="str">
        <f t="shared" si="278"/>
        <v>ExceededGoal</v>
      </c>
      <c r="Y2230" s="12" t="b">
        <f t="shared" si="279"/>
        <v>0</v>
      </c>
    </row>
    <row r="2231" spans="1:25" ht="43.2" hidden="1">
      <c r="A2231">
        <v>2229</v>
      </c>
      <c r="B2231" s="1" t="s">
        <v>2230</v>
      </c>
      <c r="C2231" s="1" t="s">
        <v>6339</v>
      </c>
      <c r="D2231" s="21" t="b" cm="1">
        <f t="array" ref="D2231">IF(OR(ISNUMBER(SEARCH({" COMEDY "," fun "," laugh ","hilarious"}," "&amp;B2231:C2231&amp;" "))),"Comedy",IF(OR(ISNUMBER(SEARCH({" sad "," thriller "," crime"," murder "," dark "," revenge "}," "&amp;B2231:C2231&amp;" "))),"thriller",IF(OR(ISNUMBER(SEARCH({" strange "," evil "," horror "," dark "," strange"}," "&amp;B2231:C2231&amp;" "))),"horror",IF(OR(ISNUMBER(SEARCH({" food "," kitchen "," yummy "," gourmet "," dining","bbq"}," "&amp;B2231:C2231&amp;" "))),"food"))))</f>
        <v>0</v>
      </c>
      <c r="E2231" s="3">
        <v>8012</v>
      </c>
      <c r="F2231" s="4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272"/>
        <v>171</v>
      </c>
      <c r="Q2231">
        <f t="shared" si="273"/>
        <v>25.43</v>
      </c>
      <c r="R2231" t="s">
        <v>8331</v>
      </c>
      <c r="S2231" t="s">
        <v>8349</v>
      </c>
      <c r="T2231" s="13">
        <f t="shared" si="274"/>
        <v>41484.664247685185</v>
      </c>
      <c r="U2231" s="13">
        <f t="shared" si="275"/>
        <v>41520.166666666664</v>
      </c>
      <c r="V2231">
        <f t="shared" si="276"/>
        <v>2013</v>
      </c>
      <c r="W2231" t="str">
        <f t="shared" si="277"/>
        <v>tabletop games</v>
      </c>
      <c r="X2231" t="str">
        <f t="shared" si="278"/>
        <v>ExceededGoal</v>
      </c>
      <c r="Y2231" s="12" t="b">
        <f t="shared" si="279"/>
        <v>0</v>
      </c>
    </row>
    <row r="2232" spans="1:25" ht="43.2" hidden="1">
      <c r="A2232">
        <v>2230</v>
      </c>
      <c r="B2232" s="1" t="s">
        <v>2231</v>
      </c>
      <c r="C2232" s="1" t="s">
        <v>6340</v>
      </c>
      <c r="D2232" s="21" t="b" cm="1">
        <f t="array" ref="D2232">IF(OR(ISNUMBER(SEARCH({" COMEDY "," fun "," laugh ","hilarious"}," "&amp;B2232:C2232&amp;" "))),"Comedy",IF(OR(ISNUMBER(SEARCH({" sad "," thriller "," crime"," murder "," dark "," revenge "}," "&amp;B2232:C2232&amp;" "))),"thriller",IF(OR(ISNUMBER(SEARCH({" strange "," evil "," horror "," dark "," strange"}," "&amp;B2232:C2232&amp;" "))),"horror",IF(OR(ISNUMBER(SEARCH({" food "," kitchen "," yummy "," gourmet "," dining","bbq"}," "&amp;B2232:C2232&amp;" "))),"food"))))</f>
        <v>0</v>
      </c>
      <c r="E2232" s="3">
        <v>8500</v>
      </c>
      <c r="F2232" s="4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272"/>
        <v>126</v>
      </c>
      <c r="Q2232">
        <f t="shared" si="273"/>
        <v>21.5</v>
      </c>
      <c r="R2232" t="s">
        <v>8331</v>
      </c>
      <c r="S2232" t="s">
        <v>8349</v>
      </c>
      <c r="T2232" s="13">
        <f t="shared" si="274"/>
        <v>41724.881099537037</v>
      </c>
      <c r="U2232" s="13">
        <f t="shared" si="275"/>
        <v>41754.881099537037</v>
      </c>
      <c r="V2232">
        <f t="shared" si="276"/>
        <v>2014</v>
      </c>
      <c r="W2232" t="str">
        <f t="shared" si="277"/>
        <v>tabletop games</v>
      </c>
      <c r="X2232" t="str">
        <f t="shared" si="278"/>
        <v>ExceededGoal</v>
      </c>
      <c r="Y2232" s="12" t="b">
        <f t="shared" si="279"/>
        <v>0</v>
      </c>
    </row>
    <row r="2233" spans="1:25" ht="43.2" hidden="1">
      <c r="A2233">
        <v>2231</v>
      </c>
      <c r="B2233" s="1" t="s">
        <v>2232</v>
      </c>
      <c r="C2233" s="1" t="s">
        <v>6341</v>
      </c>
      <c r="D2233" s="21" t="b" cm="1">
        <f t="array" ref="D2233">IF(OR(ISNUMBER(SEARCH({" COMEDY "," fun "," laugh ","hilarious"}," "&amp;B2233:C2233&amp;" "))),"Comedy",IF(OR(ISNUMBER(SEARCH({" sad "," thriller "," crime"," murder "," dark "," revenge "}," "&amp;B2233:C2233&amp;" "))),"thriller",IF(OR(ISNUMBER(SEARCH({" strange "," evil "," horror "," dark "," strange"}," "&amp;B2233:C2233&amp;" "))),"horror",IF(OR(ISNUMBER(SEARCH({" food "," kitchen "," yummy "," gourmet "," dining","bbq"}," "&amp;B2233:C2233&amp;" "))),"food"))))</f>
        <v>0</v>
      </c>
      <c r="E2233" s="3">
        <v>2500</v>
      </c>
      <c r="F2233" s="4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272"/>
        <v>1212</v>
      </c>
      <c r="Q2233">
        <f t="shared" si="273"/>
        <v>27.23</v>
      </c>
      <c r="R2233" t="s">
        <v>8331</v>
      </c>
      <c r="S2233" t="s">
        <v>8349</v>
      </c>
      <c r="T2233" s="13">
        <f t="shared" si="274"/>
        <v>41423.910891203705</v>
      </c>
      <c r="U2233" s="13">
        <f t="shared" si="275"/>
        <v>41450.208333333336</v>
      </c>
      <c r="V2233">
        <f t="shared" si="276"/>
        <v>2013</v>
      </c>
      <c r="W2233" t="str">
        <f t="shared" si="277"/>
        <v>tabletop games</v>
      </c>
      <c r="X2233" t="str">
        <f t="shared" si="278"/>
        <v>ExceededGoal</v>
      </c>
      <c r="Y2233" s="12" t="b">
        <f t="shared" si="279"/>
        <v>0</v>
      </c>
    </row>
    <row r="2234" spans="1:25" ht="43.2" hidden="1">
      <c r="A2234">
        <v>2232</v>
      </c>
      <c r="B2234" s="1" t="s">
        <v>2233</v>
      </c>
      <c r="C2234" s="1" t="s">
        <v>6342</v>
      </c>
      <c r="D2234" s="21" t="b" cm="1">
        <f t="array" ref="D2234">IF(OR(ISNUMBER(SEARCH({" COMEDY "," fun "," laugh ","hilarious"}," "&amp;B2234:C2234&amp;" "))),"Comedy",IF(OR(ISNUMBER(SEARCH({" sad "," thriller "," crime"," murder "," dark "," revenge "}," "&amp;B2234:C2234&amp;" "))),"thriller",IF(OR(ISNUMBER(SEARCH({" strange "," evil "," horror "," dark "," strange"}," "&amp;B2234:C2234&amp;" "))),"horror",IF(OR(ISNUMBER(SEARCH({" food "," kitchen "," yummy "," gourmet "," dining","bbq"}," "&amp;B2234:C2234&amp;" "))),"food"))))</f>
        <v>0</v>
      </c>
      <c r="E2234" s="3">
        <v>5000</v>
      </c>
      <c r="F2234" s="4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272"/>
        <v>496</v>
      </c>
      <c r="Q2234">
        <f t="shared" si="273"/>
        <v>25.09</v>
      </c>
      <c r="R2234" t="s">
        <v>8331</v>
      </c>
      <c r="S2234" t="s">
        <v>8349</v>
      </c>
      <c r="T2234" s="13">
        <f t="shared" si="274"/>
        <v>41806.794074074074</v>
      </c>
      <c r="U2234" s="13">
        <f t="shared" si="275"/>
        <v>41839.125</v>
      </c>
      <c r="V2234">
        <f t="shared" si="276"/>
        <v>2014</v>
      </c>
      <c r="W2234" t="str">
        <f t="shared" si="277"/>
        <v>tabletop games</v>
      </c>
      <c r="X2234" t="str">
        <f t="shared" si="278"/>
        <v>ExceededGoal</v>
      </c>
      <c r="Y2234" s="12" t="b">
        <f t="shared" si="279"/>
        <v>0</v>
      </c>
    </row>
    <row r="2235" spans="1:25" ht="43.2" hidden="1">
      <c r="A2235">
        <v>2233</v>
      </c>
      <c r="B2235" s="1" t="s">
        <v>2234</v>
      </c>
      <c r="C2235" s="1" t="s">
        <v>6343</v>
      </c>
      <c r="D2235" s="21" t="b" cm="1">
        <f t="array" ref="D2235">IF(OR(ISNUMBER(SEARCH({" COMEDY "," fun "," laugh ","hilarious"}," "&amp;B2235:C2235&amp;" "))),"Comedy",IF(OR(ISNUMBER(SEARCH({" sad "," thriller "," crime"," murder "," dark "," revenge "}," "&amp;B2235:C2235&amp;" "))),"thriller",IF(OR(ISNUMBER(SEARCH({" strange "," evil "," horror "," dark "," strange"}," "&amp;B2235:C2235&amp;" "))),"horror",IF(OR(ISNUMBER(SEARCH({" food "," kitchen "," yummy "," gourmet "," dining","bbq"}," "&amp;B2235:C2235&amp;" "))),"food"))))</f>
        <v>0</v>
      </c>
      <c r="E2235" s="3">
        <v>2500</v>
      </c>
      <c r="F2235" s="4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272"/>
        <v>332</v>
      </c>
      <c r="Q2235">
        <f t="shared" si="273"/>
        <v>21.23</v>
      </c>
      <c r="R2235" t="s">
        <v>8331</v>
      </c>
      <c r="S2235" t="s">
        <v>8349</v>
      </c>
      <c r="T2235" s="13">
        <f t="shared" si="274"/>
        <v>42331.378923611104</v>
      </c>
      <c r="U2235" s="13">
        <f t="shared" si="275"/>
        <v>42352</v>
      </c>
      <c r="V2235">
        <f t="shared" si="276"/>
        <v>2015</v>
      </c>
      <c r="W2235" t="str">
        <f t="shared" si="277"/>
        <v>tabletop games</v>
      </c>
      <c r="X2235" t="str">
        <f t="shared" si="278"/>
        <v>ExceededGoal</v>
      </c>
      <c r="Y2235" s="12" t="b">
        <f t="shared" si="279"/>
        <v>0</v>
      </c>
    </row>
    <row r="2236" spans="1:25" ht="43.2" hidden="1">
      <c r="A2236">
        <v>2234</v>
      </c>
      <c r="B2236" s="1" t="s">
        <v>2235</v>
      </c>
      <c r="C2236" s="1" t="s">
        <v>6344</v>
      </c>
      <c r="D2236" s="21" t="str" cm="1">
        <f t="array" ref="D2236">IF(OR(ISNUMBER(SEARCH({" COMEDY "," fun "," laugh ","hilarious"}," "&amp;B2236:C2236&amp;" "))),"Comedy",IF(OR(ISNUMBER(SEARCH({" sad "," thriller "," crime"," murder "," dark "," revenge "}," "&amp;B2236:C2236&amp;" "))),"thriller",IF(OR(ISNUMBER(SEARCH({" strange "," evil "," horror "," dark "," strange"}," "&amp;B2236:C2236&amp;" "))),"horror",IF(OR(ISNUMBER(SEARCH({" food "," kitchen "," yummy "," gourmet "," dining","bbq"}," "&amp;B2236:C2236&amp;" "))),"food"))))</f>
        <v>Comedy</v>
      </c>
      <c r="E2236" s="3">
        <v>100</v>
      </c>
      <c r="F2236" s="4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272"/>
        <v>1165</v>
      </c>
      <c r="Q2236">
        <f t="shared" si="273"/>
        <v>41.61</v>
      </c>
      <c r="R2236" t="s">
        <v>8331</v>
      </c>
      <c r="S2236" t="s">
        <v>8349</v>
      </c>
      <c r="T2236" s="13">
        <f t="shared" si="274"/>
        <v>42710.824618055558</v>
      </c>
      <c r="U2236" s="13">
        <f t="shared" si="275"/>
        <v>42740.824618055558</v>
      </c>
      <c r="V2236">
        <f t="shared" si="276"/>
        <v>2016</v>
      </c>
      <c r="W2236" t="str">
        <f t="shared" si="277"/>
        <v>tabletop games</v>
      </c>
      <c r="X2236" t="str">
        <f t="shared" si="278"/>
        <v>ExceededGoal</v>
      </c>
      <c r="Y2236" s="12" t="b">
        <f t="shared" si="279"/>
        <v>0</v>
      </c>
    </row>
    <row r="2237" spans="1:25" ht="28.8" hidden="1">
      <c r="A2237">
        <v>2235</v>
      </c>
      <c r="B2237" s="1" t="s">
        <v>2236</v>
      </c>
      <c r="C2237" s="1" t="s">
        <v>6345</v>
      </c>
      <c r="D2237" s="21" t="b" cm="1">
        <f t="array" ref="D2237">IF(OR(ISNUMBER(SEARCH({" COMEDY "," fun "," laugh ","hilarious"}," "&amp;B2237:C2237&amp;" "))),"Comedy",IF(OR(ISNUMBER(SEARCH({" sad "," thriller "," crime"," murder "," dark "," revenge "}," "&amp;B2237:C2237&amp;" "))),"thriller",IF(OR(ISNUMBER(SEARCH({" strange "," evil "," horror "," dark "," strange"}," "&amp;B2237:C2237&amp;" "))),"horror",IF(OR(ISNUMBER(SEARCH({" food "," kitchen "," yummy "," gourmet "," dining","bbq"}," "&amp;B2237:C2237&amp;" "))),"food"))))</f>
        <v>0</v>
      </c>
      <c r="E2237" s="3">
        <v>13000</v>
      </c>
      <c r="F2237" s="4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272"/>
        <v>153</v>
      </c>
      <c r="Q2237">
        <f t="shared" si="273"/>
        <v>135.59</v>
      </c>
      <c r="R2237" t="s">
        <v>8331</v>
      </c>
      <c r="S2237" t="s">
        <v>8349</v>
      </c>
      <c r="T2237" s="13">
        <f t="shared" si="274"/>
        <v>42062.022118055553</v>
      </c>
      <c r="U2237" s="13">
        <f t="shared" si="275"/>
        <v>42091.980451388896</v>
      </c>
      <c r="V2237">
        <f t="shared" si="276"/>
        <v>2015</v>
      </c>
      <c r="W2237" t="str">
        <f t="shared" si="277"/>
        <v>tabletop games</v>
      </c>
      <c r="X2237" t="str">
        <f t="shared" si="278"/>
        <v>ExceededGoal</v>
      </c>
      <c r="Y2237" s="12" t="b">
        <f t="shared" si="279"/>
        <v>0</v>
      </c>
    </row>
    <row r="2238" spans="1:25" ht="43.2" hidden="1">
      <c r="A2238">
        <v>2236</v>
      </c>
      <c r="B2238" s="1" t="s">
        <v>2237</v>
      </c>
      <c r="C2238" s="1" t="s">
        <v>6346</v>
      </c>
      <c r="D2238" s="21" t="b" cm="1">
        <f t="array" ref="D2238">IF(OR(ISNUMBER(SEARCH({" COMEDY "," fun "," laugh ","hilarious"}," "&amp;B2238:C2238&amp;" "))),"Comedy",IF(OR(ISNUMBER(SEARCH({" sad "," thriller "," crime"," murder "," dark "," revenge "}," "&amp;B2238:C2238&amp;" "))),"thriller",IF(OR(ISNUMBER(SEARCH({" strange "," evil "," horror "," dark "," strange"}," "&amp;B2238:C2238&amp;" "))),"horror",IF(OR(ISNUMBER(SEARCH({" food "," kitchen "," yummy "," gourmet "," dining","bbq"}," "&amp;B2238:C2238&amp;" "))),"food"))))</f>
        <v>0</v>
      </c>
      <c r="E2238" s="3">
        <v>2800</v>
      </c>
      <c r="F2238" s="4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272"/>
        <v>537</v>
      </c>
      <c r="Q2238">
        <f t="shared" si="273"/>
        <v>22.12</v>
      </c>
      <c r="R2238" t="s">
        <v>8331</v>
      </c>
      <c r="S2238" t="s">
        <v>8349</v>
      </c>
      <c r="T2238" s="13">
        <f t="shared" si="274"/>
        <v>42371.617164351846</v>
      </c>
      <c r="U2238" s="13">
        <f t="shared" si="275"/>
        <v>42401.617164351846</v>
      </c>
      <c r="V2238">
        <f t="shared" si="276"/>
        <v>2016</v>
      </c>
      <c r="W2238" t="str">
        <f t="shared" si="277"/>
        <v>tabletop games</v>
      </c>
      <c r="X2238" t="str">
        <f t="shared" si="278"/>
        <v>ExceededGoal</v>
      </c>
      <c r="Y2238" s="12" t="b">
        <f t="shared" si="279"/>
        <v>0</v>
      </c>
    </row>
    <row r="2239" spans="1:25" ht="43.2" hidden="1">
      <c r="A2239">
        <v>2237</v>
      </c>
      <c r="B2239" s="1" t="s">
        <v>2238</v>
      </c>
      <c r="C2239" s="1" t="s">
        <v>6347</v>
      </c>
      <c r="D2239" s="21" t="b" cm="1">
        <f t="array" ref="D2239">IF(OR(ISNUMBER(SEARCH({" COMEDY "," fun "," laugh ","hilarious"}," "&amp;B2239:C2239&amp;" "))),"Comedy",IF(OR(ISNUMBER(SEARCH({" sad "," thriller "," crime"," murder "," dark "," revenge "}," "&amp;B2239:C2239&amp;" "))),"thriller",IF(OR(ISNUMBER(SEARCH({" strange "," evil "," horror "," dark "," strange"}," "&amp;B2239:C2239&amp;" "))),"horror",IF(OR(ISNUMBER(SEARCH({" food "," kitchen "," yummy "," gourmet "," dining","bbq"}," "&amp;B2239:C2239&amp;" "))),"food"))))</f>
        <v>0</v>
      </c>
      <c r="E2239" s="3">
        <v>18000</v>
      </c>
      <c r="F2239" s="4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272"/>
        <v>353</v>
      </c>
      <c r="Q2239">
        <f t="shared" si="273"/>
        <v>64.63</v>
      </c>
      <c r="R2239" t="s">
        <v>8331</v>
      </c>
      <c r="S2239" t="s">
        <v>8349</v>
      </c>
      <c r="T2239" s="13">
        <f t="shared" si="274"/>
        <v>41915.003275462965</v>
      </c>
      <c r="U2239" s="13">
        <f t="shared" si="275"/>
        <v>41955.332638888889</v>
      </c>
      <c r="V2239">
        <f t="shared" si="276"/>
        <v>2014</v>
      </c>
      <c r="W2239" t="str">
        <f t="shared" si="277"/>
        <v>tabletop games</v>
      </c>
      <c r="X2239" t="str">
        <f t="shared" si="278"/>
        <v>ExceededGoal</v>
      </c>
      <c r="Y2239" s="12" t="b">
        <f t="shared" si="279"/>
        <v>0</v>
      </c>
    </row>
    <row r="2240" spans="1:25" ht="28.8" hidden="1">
      <c r="A2240">
        <v>2238</v>
      </c>
      <c r="B2240" s="1" t="s">
        <v>2239</v>
      </c>
      <c r="C2240" s="1" t="s">
        <v>6348</v>
      </c>
      <c r="D2240" s="21" t="b" cm="1">
        <f t="array" ref="D2240">IF(OR(ISNUMBER(SEARCH({" COMEDY "," fun "," laugh ","hilarious"}," "&amp;B2240:C2240&amp;" "))),"Comedy",IF(OR(ISNUMBER(SEARCH({" sad "," thriller "," crime"," murder "," dark "," revenge "}," "&amp;B2240:C2240&amp;" "))),"thriller",IF(OR(ISNUMBER(SEARCH({" strange "," evil "," horror "," dark "," strange"}," "&amp;B2240:C2240&amp;" "))),"horror",IF(OR(ISNUMBER(SEARCH({" food "," kitchen "," yummy "," gourmet "," dining","bbq"}," "&amp;B2240:C2240&amp;" "))),"food"))))</f>
        <v>0</v>
      </c>
      <c r="E2240" s="3">
        <v>4000</v>
      </c>
      <c r="F2240" s="4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272"/>
        <v>137</v>
      </c>
      <c r="Q2240">
        <f t="shared" si="273"/>
        <v>69.569999999999993</v>
      </c>
      <c r="R2240" t="s">
        <v>8331</v>
      </c>
      <c r="S2240" t="s">
        <v>8349</v>
      </c>
      <c r="T2240" s="13">
        <f t="shared" si="274"/>
        <v>42774.621712962966</v>
      </c>
      <c r="U2240" s="13">
        <f t="shared" si="275"/>
        <v>42804.621712962966</v>
      </c>
      <c r="V2240">
        <f t="shared" si="276"/>
        <v>2017</v>
      </c>
      <c r="W2240" t="str">
        <f t="shared" si="277"/>
        <v>tabletop games</v>
      </c>
      <c r="X2240" t="str">
        <f t="shared" si="278"/>
        <v>ExceededGoal</v>
      </c>
      <c r="Y2240" s="12" t="b">
        <f t="shared" si="279"/>
        <v>0</v>
      </c>
    </row>
    <row r="2241" spans="1:25" ht="28.8" hidden="1">
      <c r="A2241">
        <v>2239</v>
      </c>
      <c r="B2241" s="1" t="s">
        <v>2240</v>
      </c>
      <c r="C2241" s="1" t="s">
        <v>6349</v>
      </c>
      <c r="D2241" s="21" t="b" cm="1">
        <f t="array" ref="D2241">IF(OR(ISNUMBER(SEARCH({" COMEDY "," fun "," laugh ","hilarious"}," "&amp;B2241:C2241&amp;" "))),"Comedy",IF(OR(ISNUMBER(SEARCH({" sad "," thriller "," crime"," murder "," dark "," revenge "}," "&amp;B2241:C2241&amp;" "))),"thriller",IF(OR(ISNUMBER(SEARCH({" strange "," evil "," horror "," dark "," strange"}," "&amp;B2241:C2241&amp;" "))),"horror",IF(OR(ISNUMBER(SEARCH({" food "," kitchen "," yummy "," gourmet "," dining","bbq"}," "&amp;B2241:C2241&amp;" "))),"food"))))</f>
        <v>0</v>
      </c>
      <c r="E2241" s="3">
        <v>25000</v>
      </c>
      <c r="F2241" s="4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272"/>
        <v>128</v>
      </c>
      <c r="Q2241">
        <f t="shared" si="273"/>
        <v>75.13</v>
      </c>
      <c r="R2241" t="s">
        <v>8331</v>
      </c>
      <c r="S2241" t="s">
        <v>8349</v>
      </c>
      <c r="T2241" s="13">
        <f t="shared" si="274"/>
        <v>41572.958495370374</v>
      </c>
      <c r="U2241" s="13">
        <f t="shared" si="275"/>
        <v>41609.168055555558</v>
      </c>
      <c r="V2241">
        <f t="shared" si="276"/>
        <v>2013</v>
      </c>
      <c r="W2241" t="str">
        <f t="shared" si="277"/>
        <v>tabletop games</v>
      </c>
      <c r="X2241" t="str">
        <f t="shared" si="278"/>
        <v>ExceededGoal</v>
      </c>
      <c r="Y2241" s="12" t="b">
        <f t="shared" si="279"/>
        <v>0</v>
      </c>
    </row>
    <row r="2242" spans="1:25" ht="43.2" hidden="1">
      <c r="A2242">
        <v>2240</v>
      </c>
      <c r="B2242" s="1" t="s">
        <v>2241</v>
      </c>
      <c r="C2242" s="1" t="s">
        <v>6350</v>
      </c>
      <c r="D2242" s="21" t="b" cm="1">
        <f t="array" ref="D2242">IF(OR(ISNUMBER(SEARCH({" COMEDY "," fun "," laugh ","hilarious"}," "&amp;B2242:C2242&amp;" "))),"Comedy",IF(OR(ISNUMBER(SEARCH({" sad "," thriller "," crime"," murder "," dark "," revenge "}," "&amp;B2242:C2242&amp;" "))),"thriller",IF(OR(ISNUMBER(SEARCH({" strange "," evil "," horror "," dark "," strange"}," "&amp;B2242:C2242&amp;" "))),"horror",IF(OR(ISNUMBER(SEARCH({" food "," kitchen "," yummy "," gourmet "," dining","bbq"}," "&amp;B2242:C2242&amp;" "))),"food"))))</f>
        <v>0</v>
      </c>
      <c r="E2242" s="3">
        <v>5000</v>
      </c>
      <c r="F2242" s="4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272"/>
        <v>271</v>
      </c>
      <c r="Q2242">
        <f t="shared" si="273"/>
        <v>140.97999999999999</v>
      </c>
      <c r="R2242" t="s">
        <v>8331</v>
      </c>
      <c r="S2242" t="s">
        <v>8349</v>
      </c>
      <c r="T2242" s="13">
        <f t="shared" si="274"/>
        <v>42452.825740740736</v>
      </c>
      <c r="U2242" s="13">
        <f t="shared" si="275"/>
        <v>42482.825740740736</v>
      </c>
      <c r="V2242">
        <f t="shared" si="276"/>
        <v>2016</v>
      </c>
      <c r="W2242" t="str">
        <f t="shared" si="277"/>
        <v>tabletop games</v>
      </c>
      <c r="X2242" t="str">
        <f t="shared" si="278"/>
        <v>ExceededGoal</v>
      </c>
      <c r="Y2242" s="12" t="b">
        <f t="shared" si="279"/>
        <v>0</v>
      </c>
    </row>
    <row r="2243" spans="1:25" ht="43.2" hidden="1">
      <c r="A2243">
        <v>2241</v>
      </c>
      <c r="B2243" s="1" t="s">
        <v>2242</v>
      </c>
      <c r="C2243" s="1" t="s">
        <v>6351</v>
      </c>
      <c r="D2243" s="21" t="b" cm="1">
        <f t="array" ref="D2243">IF(OR(ISNUMBER(SEARCH({" COMEDY "," fun "," laugh ","hilarious"}," "&amp;B2243:C2243&amp;" "))),"Comedy",IF(OR(ISNUMBER(SEARCH({" sad "," thriller "," crime"," murder "," dark "," revenge "}," "&amp;B2243:C2243&amp;" "))),"thriller",IF(OR(ISNUMBER(SEARCH({" strange "," evil "," horror "," dark "," strange"}," "&amp;B2243:C2243&amp;" "))),"horror",IF(OR(ISNUMBER(SEARCH({" food "," kitchen "," yummy "," gourmet "," dining","bbq"}," "&amp;B2243:C2243&amp;" "))),"food"))))</f>
        <v>0</v>
      </c>
      <c r="E2243" s="3">
        <v>1000</v>
      </c>
      <c r="F2243" s="4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280">IFERROR(ROUND((F2243/E2243)*100,0),0)</f>
        <v>806</v>
      </c>
      <c r="Q2243">
        <f t="shared" ref="Q2243:Q2306" si="281">IFERROR(ROUND(F2243/M2243,2),0)</f>
        <v>49.47</v>
      </c>
      <c r="R2243" t="s">
        <v>8331</v>
      </c>
      <c r="S2243" t="s">
        <v>8349</v>
      </c>
      <c r="T2243" s="13">
        <f t="shared" ref="T2243:T2306" si="282">(((K2243/60)/60)/24)+DATE(1970,1,1)</f>
        <v>42766.827546296292</v>
      </c>
      <c r="U2243" s="13">
        <f t="shared" ref="U2243:U2306" si="283">(((J2243/60)/60)/24)+DATE(1970,1,1)</f>
        <v>42796.827546296292</v>
      </c>
      <c r="V2243">
        <f t="shared" ref="V2243:V2306" si="284">YEAR(T2243)</f>
        <v>2017</v>
      </c>
      <c r="W2243" t="str">
        <f t="shared" ref="W2243:W2306" si="285">IF(OR(S2243="musical","space"),"Musical and Spaces",S2243)</f>
        <v>tabletop games</v>
      </c>
      <c r="X2243" t="str">
        <f t="shared" ref="X2243:X2306" si="286">IF(P2243-100&gt;0,"ExceededGoal","UnderFunded")</f>
        <v>ExceededGoal</v>
      </c>
      <c r="Y2243" s="12" t="b">
        <f t="shared" ref="Y2243:Y2306" si="287">IFERROR(IF(R2243="theater",ROUND(F2243/M2243,2)),0)</f>
        <v>0</v>
      </c>
    </row>
    <row r="2244" spans="1:25" ht="28.8" hidden="1">
      <c r="A2244">
        <v>2242</v>
      </c>
      <c r="B2244" s="1" t="s">
        <v>2243</v>
      </c>
      <c r="C2244" s="1" t="s">
        <v>6352</v>
      </c>
      <c r="D2244" s="21" t="b" cm="1">
        <f t="array" ref="D2244">IF(OR(ISNUMBER(SEARCH({" COMEDY "," fun "," laugh ","hilarious"}," "&amp;B2244:C2244&amp;" "))),"Comedy",IF(OR(ISNUMBER(SEARCH({" sad "," thriller "," crime"," murder "," dark "," revenge "}," "&amp;B2244:C2244&amp;" "))),"thriller",IF(OR(ISNUMBER(SEARCH({" strange "," evil "," horror "," dark "," strange"}," "&amp;B2244:C2244&amp;" "))),"horror",IF(OR(ISNUMBER(SEARCH({" food "," kitchen "," yummy "," gourmet "," dining","bbq"}," "&amp;B2244:C2244&amp;" "))),"food"))))</f>
        <v>0</v>
      </c>
      <c r="E2244" s="3">
        <v>10000</v>
      </c>
      <c r="F2244" s="4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280"/>
        <v>1360</v>
      </c>
      <c r="Q2244">
        <f t="shared" si="281"/>
        <v>53.87</v>
      </c>
      <c r="R2244" t="s">
        <v>8331</v>
      </c>
      <c r="S2244" t="s">
        <v>8349</v>
      </c>
      <c r="T2244" s="13">
        <f t="shared" si="282"/>
        <v>41569.575613425928</v>
      </c>
      <c r="U2244" s="13">
        <f t="shared" si="283"/>
        <v>41605.126388888886</v>
      </c>
      <c r="V2244">
        <f t="shared" si="284"/>
        <v>2013</v>
      </c>
      <c r="W2244" t="str">
        <f t="shared" si="285"/>
        <v>tabletop games</v>
      </c>
      <c r="X2244" t="str">
        <f t="shared" si="286"/>
        <v>ExceededGoal</v>
      </c>
      <c r="Y2244" s="12" t="b">
        <f t="shared" si="287"/>
        <v>0</v>
      </c>
    </row>
    <row r="2245" spans="1:25" ht="43.2" hidden="1">
      <c r="A2245">
        <v>2243</v>
      </c>
      <c r="B2245" s="1" t="s">
        <v>2244</v>
      </c>
      <c r="C2245" s="1" t="s">
        <v>6353</v>
      </c>
      <c r="D2245" s="21" t="b" cm="1">
        <f t="array" ref="D2245">IF(OR(ISNUMBER(SEARCH({" COMEDY "," fun "," laugh ","hilarious"}," "&amp;B2245:C2245&amp;" "))),"Comedy",IF(OR(ISNUMBER(SEARCH({" sad "," thriller "," crime"," murder "," dark "," revenge "}," "&amp;B2245:C2245&amp;" "))),"thriller",IF(OR(ISNUMBER(SEARCH({" strange "," evil "," horror "," dark "," strange"}," "&amp;B2245:C2245&amp;" "))),"horror",IF(OR(ISNUMBER(SEARCH({" food "," kitchen "," yummy "," gourmet "," dining","bbq"}," "&amp;B2245:C2245&amp;" "))),"food"))))</f>
        <v>0</v>
      </c>
      <c r="E2245" s="3">
        <v>1</v>
      </c>
      <c r="F2245" s="4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280"/>
        <v>930250</v>
      </c>
      <c r="Q2245">
        <f t="shared" si="281"/>
        <v>4.57</v>
      </c>
      <c r="R2245" t="s">
        <v>8331</v>
      </c>
      <c r="S2245" t="s">
        <v>8349</v>
      </c>
      <c r="T2245" s="13">
        <f t="shared" si="282"/>
        <v>42800.751041666663</v>
      </c>
      <c r="U2245" s="13">
        <f t="shared" si="283"/>
        <v>42807.125</v>
      </c>
      <c r="V2245">
        <f t="shared" si="284"/>
        <v>2017</v>
      </c>
      <c r="W2245" t="str">
        <f t="shared" si="285"/>
        <v>tabletop games</v>
      </c>
      <c r="X2245" t="str">
        <f t="shared" si="286"/>
        <v>ExceededGoal</v>
      </c>
      <c r="Y2245" s="12" t="b">
        <f t="shared" si="287"/>
        <v>0</v>
      </c>
    </row>
    <row r="2246" spans="1:25" ht="43.2" hidden="1">
      <c r="A2246">
        <v>2244</v>
      </c>
      <c r="B2246" s="1" t="s">
        <v>2245</v>
      </c>
      <c r="C2246" s="1" t="s">
        <v>6354</v>
      </c>
      <c r="D2246" s="21" t="b" cm="1">
        <f t="array" ref="D2246">IF(OR(ISNUMBER(SEARCH({" COMEDY "," fun "," laugh ","hilarious"}," "&amp;B2246:C2246&amp;" "))),"Comedy",IF(OR(ISNUMBER(SEARCH({" sad "," thriller "," crime"," murder "," dark "," revenge "}," "&amp;B2246:C2246&amp;" "))),"thriller",IF(OR(ISNUMBER(SEARCH({" strange "," evil "," horror "," dark "," strange"}," "&amp;B2246:C2246&amp;" "))),"horror",IF(OR(ISNUMBER(SEARCH({" food "," kitchen "," yummy "," gourmet "," dining","bbq"}," "&amp;B2246:C2246&amp;" "))),"food"))))</f>
        <v>0</v>
      </c>
      <c r="E2246" s="3">
        <v>5000</v>
      </c>
      <c r="F2246" s="4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280"/>
        <v>377</v>
      </c>
      <c r="Q2246">
        <f t="shared" si="281"/>
        <v>65</v>
      </c>
      <c r="R2246" t="s">
        <v>8331</v>
      </c>
      <c r="S2246" t="s">
        <v>8349</v>
      </c>
      <c r="T2246" s="13">
        <f t="shared" si="282"/>
        <v>42647.818819444445</v>
      </c>
      <c r="U2246" s="13">
        <f t="shared" si="283"/>
        <v>42659.854166666672</v>
      </c>
      <c r="V2246">
        <f t="shared" si="284"/>
        <v>2016</v>
      </c>
      <c r="W2246" t="str">
        <f t="shared" si="285"/>
        <v>tabletop games</v>
      </c>
      <c r="X2246" t="str">
        <f t="shared" si="286"/>
        <v>ExceededGoal</v>
      </c>
      <c r="Y2246" s="12" t="b">
        <f t="shared" si="287"/>
        <v>0</v>
      </c>
    </row>
    <row r="2247" spans="1:25" ht="43.2" hidden="1">
      <c r="A2247">
        <v>2245</v>
      </c>
      <c r="B2247" s="1" t="s">
        <v>2246</v>
      </c>
      <c r="C2247" s="1" t="s">
        <v>6355</v>
      </c>
      <c r="D2247" s="21" t="b" cm="1">
        <f t="array" ref="D2247">IF(OR(ISNUMBER(SEARCH({" COMEDY "," fun "," laugh ","hilarious"}," "&amp;B2247:C2247&amp;" "))),"Comedy",IF(OR(ISNUMBER(SEARCH({" sad "," thriller "," crime"," murder "," dark "," revenge "}," "&amp;B2247:C2247&amp;" "))),"thriller",IF(OR(ISNUMBER(SEARCH({" strange "," evil "," horror "," dark "," strange"}," "&amp;B2247:C2247&amp;" "))),"horror",IF(OR(ISNUMBER(SEARCH({" food "," kitchen "," yummy "," gourmet "," dining","bbq"}," "&amp;B2247:C2247&amp;" "))),"food"))))</f>
        <v>0</v>
      </c>
      <c r="E2247" s="3">
        <v>4000</v>
      </c>
      <c r="F2247" s="4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280"/>
        <v>2647</v>
      </c>
      <c r="Q2247">
        <f t="shared" si="281"/>
        <v>53.48</v>
      </c>
      <c r="R2247" t="s">
        <v>8331</v>
      </c>
      <c r="S2247" t="s">
        <v>8349</v>
      </c>
      <c r="T2247" s="13">
        <f t="shared" si="282"/>
        <v>41660.708530092597</v>
      </c>
      <c r="U2247" s="13">
        <f t="shared" si="283"/>
        <v>41691.75</v>
      </c>
      <c r="V2247">
        <f t="shared" si="284"/>
        <v>2014</v>
      </c>
      <c r="W2247" t="str">
        <f t="shared" si="285"/>
        <v>tabletop games</v>
      </c>
      <c r="X2247" t="str">
        <f t="shared" si="286"/>
        <v>ExceededGoal</v>
      </c>
      <c r="Y2247" s="12" t="b">
        <f t="shared" si="287"/>
        <v>0</v>
      </c>
    </row>
    <row r="2248" spans="1:25" ht="43.2" hidden="1">
      <c r="A2248">
        <v>2246</v>
      </c>
      <c r="B2248" s="1" t="s">
        <v>2247</v>
      </c>
      <c r="C2248" s="1" t="s">
        <v>6356</v>
      </c>
      <c r="D2248" s="21" t="b" cm="1">
        <f t="array" ref="D2248">IF(OR(ISNUMBER(SEARCH({" COMEDY "," fun "," laugh ","hilarious"}," "&amp;B2248:C2248&amp;" "))),"Comedy",IF(OR(ISNUMBER(SEARCH({" sad "," thriller "," crime"," murder "," dark "," revenge "}," "&amp;B2248:C2248&amp;" "))),"thriller",IF(OR(ISNUMBER(SEARCH({" strange "," evil "," horror "," dark "," strange"}," "&amp;B2248:C2248&amp;" "))),"horror",IF(OR(ISNUMBER(SEARCH({" food "," kitchen "," yummy "," gourmet "," dining","bbq"}," "&amp;B2248:C2248&amp;" "))),"food"))))</f>
        <v>0</v>
      </c>
      <c r="E2248" s="3">
        <v>2500</v>
      </c>
      <c r="F2248" s="4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280"/>
        <v>100</v>
      </c>
      <c r="Q2248">
        <f t="shared" si="281"/>
        <v>43.91</v>
      </c>
      <c r="R2248" t="s">
        <v>8331</v>
      </c>
      <c r="S2248" t="s">
        <v>8349</v>
      </c>
      <c r="T2248" s="13">
        <f t="shared" si="282"/>
        <v>42221.79178240741</v>
      </c>
      <c r="U2248" s="13">
        <f t="shared" si="283"/>
        <v>42251.79178240741</v>
      </c>
      <c r="V2248">
        <f t="shared" si="284"/>
        <v>2015</v>
      </c>
      <c r="W2248" t="str">
        <f t="shared" si="285"/>
        <v>tabletop games</v>
      </c>
      <c r="X2248" t="str">
        <f t="shared" si="286"/>
        <v>UnderFunded</v>
      </c>
      <c r="Y2248" s="12" t="b">
        <f t="shared" si="287"/>
        <v>0</v>
      </c>
    </row>
    <row r="2249" spans="1:25" ht="28.8" hidden="1">
      <c r="A2249">
        <v>2247</v>
      </c>
      <c r="B2249" s="1" t="s">
        <v>2248</v>
      </c>
      <c r="C2249" s="1" t="s">
        <v>6357</v>
      </c>
      <c r="D2249" s="21" t="str" cm="1">
        <f t="array" ref="D2249">IF(OR(ISNUMBER(SEARCH({" COMEDY "," fun "," laugh ","hilarious"}," "&amp;B2249:C2249&amp;" "))),"Comedy",IF(OR(ISNUMBER(SEARCH({" sad "," thriller "," crime"," murder "," dark "," revenge "}," "&amp;B2249:C2249&amp;" "))),"thriller",IF(OR(ISNUMBER(SEARCH({" strange "," evil "," horror "," dark "," strange"}," "&amp;B2249:C2249&amp;" "))),"horror",IF(OR(ISNUMBER(SEARCH({" food "," kitchen "," yummy "," gourmet "," dining","bbq"}," "&amp;B2249:C2249&amp;" "))),"food"))))</f>
        <v>Comedy</v>
      </c>
      <c r="E2249" s="3">
        <v>18500</v>
      </c>
      <c r="F2249" s="4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280"/>
        <v>104</v>
      </c>
      <c r="Q2249">
        <f t="shared" si="281"/>
        <v>50.85</v>
      </c>
      <c r="R2249" t="s">
        <v>8331</v>
      </c>
      <c r="S2249" t="s">
        <v>8349</v>
      </c>
      <c r="T2249" s="13">
        <f t="shared" si="282"/>
        <v>42200.666261574079</v>
      </c>
      <c r="U2249" s="13">
        <f t="shared" si="283"/>
        <v>42214.666261574079</v>
      </c>
      <c r="V2249">
        <f t="shared" si="284"/>
        <v>2015</v>
      </c>
      <c r="W2249" t="str">
        <f t="shared" si="285"/>
        <v>tabletop games</v>
      </c>
      <c r="X2249" t="str">
        <f t="shared" si="286"/>
        <v>ExceededGoal</v>
      </c>
      <c r="Y2249" s="12" t="b">
        <f t="shared" si="287"/>
        <v>0</v>
      </c>
    </row>
    <row r="2250" spans="1:25" ht="43.2" hidden="1">
      <c r="A2250">
        <v>2248</v>
      </c>
      <c r="B2250" s="1" t="s">
        <v>2249</v>
      </c>
      <c r="C2250" s="1" t="s">
        <v>6358</v>
      </c>
      <c r="D2250" s="21" t="b" cm="1">
        <f t="array" ref="D2250">IF(OR(ISNUMBER(SEARCH({" COMEDY "," fun "," laugh ","hilarious"}," "&amp;B2250:C2250&amp;" "))),"Comedy",IF(OR(ISNUMBER(SEARCH({" sad "," thriller "," crime"," murder "," dark "," revenge "}," "&amp;B2250:C2250&amp;" "))),"thriller",IF(OR(ISNUMBER(SEARCH({" strange "," evil "," horror "," dark "," strange"}," "&amp;B2250:C2250&amp;" "))),"horror",IF(OR(ISNUMBER(SEARCH({" food "," kitchen "," yummy "," gourmet "," dining","bbq"}," "&amp;B2250:C2250&amp;" "))),"food"))))</f>
        <v>0</v>
      </c>
      <c r="E2250" s="3">
        <v>7000</v>
      </c>
      <c r="F2250" s="4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280"/>
        <v>107</v>
      </c>
      <c r="Q2250">
        <f t="shared" si="281"/>
        <v>58.63</v>
      </c>
      <c r="R2250" t="s">
        <v>8331</v>
      </c>
      <c r="S2250" t="s">
        <v>8349</v>
      </c>
      <c r="T2250" s="13">
        <f t="shared" si="282"/>
        <v>42688.875902777778</v>
      </c>
      <c r="U2250" s="13">
        <f t="shared" si="283"/>
        <v>42718.875902777778</v>
      </c>
      <c r="V2250">
        <f t="shared" si="284"/>
        <v>2016</v>
      </c>
      <c r="W2250" t="str">
        <f t="shared" si="285"/>
        <v>tabletop games</v>
      </c>
      <c r="X2250" t="str">
        <f t="shared" si="286"/>
        <v>ExceededGoal</v>
      </c>
      <c r="Y2250" s="12" t="b">
        <f t="shared" si="287"/>
        <v>0</v>
      </c>
    </row>
    <row r="2251" spans="1:25" ht="43.2" hidden="1">
      <c r="A2251">
        <v>2249</v>
      </c>
      <c r="B2251" s="1" t="s">
        <v>2250</v>
      </c>
      <c r="C2251" s="1" t="s">
        <v>6359</v>
      </c>
      <c r="D2251" s="21" t="b" cm="1">
        <f t="array" ref="D2251">IF(OR(ISNUMBER(SEARCH({" COMEDY "," fun "," laugh ","hilarious"}," "&amp;B2251:C2251&amp;" "))),"Comedy",IF(OR(ISNUMBER(SEARCH({" sad "," thriller "," crime"," murder "," dark "," revenge "}," "&amp;B2251:C2251&amp;" "))),"thriller",IF(OR(ISNUMBER(SEARCH({" strange "," evil "," horror "," dark "," strange"}," "&amp;B2251:C2251&amp;" "))),"horror",IF(OR(ISNUMBER(SEARCH({" food "," kitchen "," yummy "," gourmet "," dining","bbq"}," "&amp;B2251:C2251&amp;" "))),"food"))))</f>
        <v>0</v>
      </c>
      <c r="E2251" s="3">
        <v>3500</v>
      </c>
      <c r="F2251" s="4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280"/>
        <v>169</v>
      </c>
      <c r="Q2251">
        <f t="shared" si="281"/>
        <v>32.82</v>
      </c>
      <c r="R2251" t="s">
        <v>8331</v>
      </c>
      <c r="S2251" t="s">
        <v>8349</v>
      </c>
      <c r="T2251" s="13">
        <f t="shared" si="282"/>
        <v>41336.703298611108</v>
      </c>
      <c r="U2251" s="13">
        <f t="shared" si="283"/>
        <v>41366.661631944444</v>
      </c>
      <c r="V2251">
        <f t="shared" si="284"/>
        <v>2013</v>
      </c>
      <c r="W2251" t="str">
        <f t="shared" si="285"/>
        <v>tabletop games</v>
      </c>
      <c r="X2251" t="str">
        <f t="shared" si="286"/>
        <v>ExceededGoal</v>
      </c>
      <c r="Y2251" s="12" t="b">
        <f t="shared" si="287"/>
        <v>0</v>
      </c>
    </row>
    <row r="2252" spans="1:25" ht="43.2" hidden="1">
      <c r="A2252">
        <v>2250</v>
      </c>
      <c r="B2252" s="1" t="s">
        <v>2251</v>
      </c>
      <c r="C2252" s="1" t="s">
        <v>6360</v>
      </c>
      <c r="D2252" s="21" t="b" cm="1">
        <f t="array" ref="D2252">IF(OR(ISNUMBER(SEARCH({" COMEDY "," fun "," laugh ","hilarious"}," "&amp;B2252:C2252&amp;" "))),"Comedy",IF(OR(ISNUMBER(SEARCH({" sad "," thriller "," crime"," murder "," dark "," revenge "}," "&amp;B2252:C2252&amp;" "))),"thriller",IF(OR(ISNUMBER(SEARCH({" strange "," evil "," horror "," dark "," strange"}," "&amp;B2252:C2252&amp;" "))),"horror",IF(OR(ISNUMBER(SEARCH({" food "," kitchen "," yummy "," gourmet "," dining","bbq"}," "&amp;B2252:C2252&amp;" "))),"food"))))</f>
        <v>0</v>
      </c>
      <c r="E2252" s="3">
        <v>25000</v>
      </c>
      <c r="F2252" s="4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280"/>
        <v>975</v>
      </c>
      <c r="Q2252">
        <f t="shared" si="281"/>
        <v>426.93</v>
      </c>
      <c r="R2252" t="s">
        <v>8331</v>
      </c>
      <c r="S2252" t="s">
        <v>8349</v>
      </c>
      <c r="T2252" s="13">
        <f t="shared" si="282"/>
        <v>42677.005474537036</v>
      </c>
      <c r="U2252" s="13">
        <f t="shared" si="283"/>
        <v>42707.0471412037</v>
      </c>
      <c r="V2252">
        <f t="shared" si="284"/>
        <v>2016</v>
      </c>
      <c r="W2252" t="str">
        <f t="shared" si="285"/>
        <v>tabletop games</v>
      </c>
      <c r="X2252" t="str">
        <f t="shared" si="286"/>
        <v>ExceededGoal</v>
      </c>
      <c r="Y2252" s="12" t="b">
        <f t="shared" si="287"/>
        <v>0</v>
      </c>
    </row>
    <row r="2253" spans="1:25" ht="43.2" hidden="1">
      <c r="A2253">
        <v>2251</v>
      </c>
      <c r="B2253" s="1" t="s">
        <v>2252</v>
      </c>
      <c r="C2253" s="1" t="s">
        <v>6361</v>
      </c>
      <c r="D2253" s="21" t="b" cm="1">
        <f t="array" ref="D2253">IF(OR(ISNUMBER(SEARCH({" COMEDY "," fun "," laugh ","hilarious"}," "&amp;B2253:C2253&amp;" "))),"Comedy",IF(OR(ISNUMBER(SEARCH({" sad "," thriller "," crime"," murder "," dark "," revenge "}," "&amp;B2253:C2253&amp;" "))),"thriller",IF(OR(ISNUMBER(SEARCH({" strange "," evil "," horror "," dark "," strange"}," "&amp;B2253:C2253&amp;" "))),"horror",IF(OR(ISNUMBER(SEARCH({" food "," kitchen "," yummy "," gourmet "," dining","bbq"}," "&amp;B2253:C2253&amp;" "))),"food"))))</f>
        <v>0</v>
      </c>
      <c r="E2253" s="3">
        <v>8500</v>
      </c>
      <c r="F2253" s="4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280"/>
        <v>134</v>
      </c>
      <c r="Q2253">
        <f t="shared" si="281"/>
        <v>23.81</v>
      </c>
      <c r="R2253" t="s">
        <v>8331</v>
      </c>
      <c r="S2253" t="s">
        <v>8349</v>
      </c>
      <c r="T2253" s="13">
        <f t="shared" si="282"/>
        <v>41846.34579861111</v>
      </c>
      <c r="U2253" s="13">
        <f t="shared" si="283"/>
        <v>41867.34579861111</v>
      </c>
      <c r="V2253">
        <f t="shared" si="284"/>
        <v>2014</v>
      </c>
      <c r="W2253" t="str">
        <f t="shared" si="285"/>
        <v>tabletop games</v>
      </c>
      <c r="X2253" t="str">
        <f t="shared" si="286"/>
        <v>ExceededGoal</v>
      </c>
      <c r="Y2253" s="12" t="b">
        <f t="shared" si="287"/>
        <v>0</v>
      </c>
    </row>
    <row r="2254" spans="1:25" ht="43.2" hidden="1">
      <c r="A2254">
        <v>2252</v>
      </c>
      <c r="B2254" s="1" t="s">
        <v>2253</v>
      </c>
      <c r="C2254" s="1" t="s">
        <v>6362</v>
      </c>
      <c r="D2254" s="21" t="b" cm="1">
        <f t="array" ref="D2254">IF(OR(ISNUMBER(SEARCH({" COMEDY "," fun "," laugh ","hilarious"}," "&amp;B2254:C2254&amp;" "))),"Comedy",IF(OR(ISNUMBER(SEARCH({" sad "," thriller "," crime"," murder "," dark "," revenge "}," "&amp;B2254:C2254&amp;" "))),"thriller",IF(OR(ISNUMBER(SEARCH({" strange "," evil "," horror "," dark "," strange"}," "&amp;B2254:C2254&amp;" "))),"horror",IF(OR(ISNUMBER(SEARCH({" food "," kitchen "," yummy "," gourmet "," dining","bbq"}," "&amp;B2254:C2254&amp;" "))),"food"))))</f>
        <v>0</v>
      </c>
      <c r="E2254" s="3">
        <v>9000</v>
      </c>
      <c r="F2254" s="4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280"/>
        <v>272</v>
      </c>
      <c r="Q2254">
        <f t="shared" si="281"/>
        <v>98.41</v>
      </c>
      <c r="R2254" t="s">
        <v>8331</v>
      </c>
      <c r="S2254" t="s">
        <v>8349</v>
      </c>
      <c r="T2254" s="13">
        <f t="shared" si="282"/>
        <v>42573.327986111108</v>
      </c>
      <c r="U2254" s="13">
        <f t="shared" si="283"/>
        <v>42588.327986111108</v>
      </c>
      <c r="V2254">
        <f t="shared" si="284"/>
        <v>2016</v>
      </c>
      <c r="W2254" t="str">
        <f t="shared" si="285"/>
        <v>tabletop games</v>
      </c>
      <c r="X2254" t="str">
        <f t="shared" si="286"/>
        <v>ExceededGoal</v>
      </c>
      <c r="Y2254" s="12" t="b">
        <f t="shared" si="287"/>
        <v>0</v>
      </c>
    </row>
    <row r="2255" spans="1:25" ht="43.2" hidden="1">
      <c r="A2255">
        <v>2253</v>
      </c>
      <c r="B2255" s="1" t="s">
        <v>2254</v>
      </c>
      <c r="C2255" s="1" t="s">
        <v>6363</v>
      </c>
      <c r="D2255" s="21" t="b" cm="1">
        <f t="array" ref="D2255">IF(OR(ISNUMBER(SEARCH({" COMEDY "," fun "," laugh ","hilarious"}," "&amp;B2255:C2255&amp;" "))),"Comedy",IF(OR(ISNUMBER(SEARCH({" sad "," thriller "," crime"," murder "," dark "," revenge "}," "&amp;B2255:C2255&amp;" "))),"thriller",IF(OR(ISNUMBER(SEARCH({" strange "," evil "," horror "," dark "," strange"}," "&amp;B2255:C2255&amp;" "))),"horror",IF(OR(ISNUMBER(SEARCH({" food "," kitchen "," yummy "," gourmet "," dining","bbq"}," "&amp;B2255:C2255&amp;" "))),"food"))))</f>
        <v>0</v>
      </c>
      <c r="E2255" s="3">
        <v>8000</v>
      </c>
      <c r="F2255" s="4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280"/>
        <v>113</v>
      </c>
      <c r="Q2255">
        <f t="shared" si="281"/>
        <v>107.32</v>
      </c>
      <c r="R2255" t="s">
        <v>8331</v>
      </c>
      <c r="S2255" t="s">
        <v>8349</v>
      </c>
      <c r="T2255" s="13">
        <f t="shared" si="282"/>
        <v>42296.631331018521</v>
      </c>
      <c r="U2255" s="13">
        <f t="shared" si="283"/>
        <v>42326.672997685186</v>
      </c>
      <c r="V2255">
        <f t="shared" si="284"/>
        <v>2015</v>
      </c>
      <c r="W2255" t="str">
        <f t="shared" si="285"/>
        <v>tabletop games</v>
      </c>
      <c r="X2255" t="str">
        <f t="shared" si="286"/>
        <v>ExceededGoal</v>
      </c>
      <c r="Y2255" s="12" t="b">
        <f t="shared" si="287"/>
        <v>0</v>
      </c>
    </row>
    <row r="2256" spans="1:25" ht="43.2" hidden="1">
      <c r="A2256">
        <v>2254</v>
      </c>
      <c r="B2256" s="1" t="s">
        <v>2255</v>
      </c>
      <c r="C2256" s="1" t="s">
        <v>6364</v>
      </c>
      <c r="D2256" s="21" t="b" cm="1">
        <f t="array" ref="D2256">IF(OR(ISNUMBER(SEARCH({" COMEDY "," fun "," laugh ","hilarious"}," "&amp;B2256:C2256&amp;" "))),"Comedy",IF(OR(ISNUMBER(SEARCH({" sad "," thriller "," crime"," murder "," dark "," revenge "}," "&amp;B2256:C2256&amp;" "))),"thriller",IF(OR(ISNUMBER(SEARCH({" strange "," evil "," horror "," dark "," strange"}," "&amp;B2256:C2256&amp;" "))),"horror",IF(OR(ISNUMBER(SEARCH({" food "," kitchen "," yummy "," gourmet "," dining","bbq"}," "&amp;B2256:C2256&amp;" "))),"food"))))</f>
        <v>0</v>
      </c>
      <c r="E2256" s="3">
        <v>500</v>
      </c>
      <c r="F2256" s="4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280"/>
        <v>460</v>
      </c>
      <c r="Q2256">
        <f t="shared" si="281"/>
        <v>11.67</v>
      </c>
      <c r="R2256" t="s">
        <v>8331</v>
      </c>
      <c r="S2256" t="s">
        <v>8349</v>
      </c>
      <c r="T2256" s="13">
        <f t="shared" si="282"/>
        <v>42752.647777777776</v>
      </c>
      <c r="U2256" s="13">
        <f t="shared" si="283"/>
        <v>42759.647777777776</v>
      </c>
      <c r="V2256">
        <f t="shared" si="284"/>
        <v>2017</v>
      </c>
      <c r="W2256" t="str">
        <f t="shared" si="285"/>
        <v>tabletop games</v>
      </c>
      <c r="X2256" t="str">
        <f t="shared" si="286"/>
        <v>ExceededGoal</v>
      </c>
      <c r="Y2256" s="12" t="b">
        <f t="shared" si="287"/>
        <v>0</v>
      </c>
    </row>
    <row r="2257" spans="1:25" ht="28.8" hidden="1">
      <c r="A2257">
        <v>2255</v>
      </c>
      <c r="B2257" s="1" t="s">
        <v>2256</v>
      </c>
      <c r="C2257" s="1" t="s">
        <v>6365</v>
      </c>
      <c r="D2257" s="21" t="b" cm="1">
        <f t="array" ref="D2257">IF(OR(ISNUMBER(SEARCH({" COMEDY "," fun "," laugh ","hilarious"}," "&amp;B2257:C2257&amp;" "))),"Comedy",IF(OR(ISNUMBER(SEARCH({" sad "," thriller "," crime"," murder "," dark "," revenge "}," "&amp;B2257:C2257&amp;" "))),"thriller",IF(OR(ISNUMBER(SEARCH({" strange "," evil "," horror "," dark "," strange"}," "&amp;B2257:C2257&amp;" "))),"horror",IF(OR(ISNUMBER(SEARCH({" food "," kitchen "," yummy "," gourmet "," dining","bbq"}," "&amp;B2257:C2257&amp;" "))),"food"))))</f>
        <v>0</v>
      </c>
      <c r="E2257" s="3">
        <v>3950</v>
      </c>
      <c r="F2257" s="4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280"/>
        <v>287</v>
      </c>
      <c r="Q2257">
        <f t="shared" si="281"/>
        <v>41.78</v>
      </c>
      <c r="R2257" t="s">
        <v>8331</v>
      </c>
      <c r="S2257" t="s">
        <v>8349</v>
      </c>
      <c r="T2257" s="13">
        <f t="shared" si="282"/>
        <v>42467.951979166668</v>
      </c>
      <c r="U2257" s="13">
        <f t="shared" si="283"/>
        <v>42497.951979166668</v>
      </c>
      <c r="V2257">
        <f t="shared" si="284"/>
        <v>2016</v>
      </c>
      <c r="W2257" t="str">
        <f t="shared" si="285"/>
        <v>tabletop games</v>
      </c>
      <c r="X2257" t="str">
        <f t="shared" si="286"/>
        <v>ExceededGoal</v>
      </c>
      <c r="Y2257" s="12" t="b">
        <f t="shared" si="287"/>
        <v>0</v>
      </c>
    </row>
    <row r="2258" spans="1:25" ht="43.2" hidden="1">
      <c r="A2258">
        <v>2256</v>
      </c>
      <c r="B2258" s="1" t="s">
        <v>2257</v>
      </c>
      <c r="C2258" s="1" t="s">
        <v>6366</v>
      </c>
      <c r="D2258" s="21" t="b" cm="1">
        <f t="array" ref="D2258">IF(OR(ISNUMBER(SEARCH({" COMEDY "," fun "," laugh ","hilarious"}," "&amp;B2258:C2258&amp;" "))),"Comedy",IF(OR(ISNUMBER(SEARCH({" sad "," thriller "," crime"," murder "," dark "," revenge "}," "&amp;B2258:C2258&amp;" "))),"thriller",IF(OR(ISNUMBER(SEARCH({" strange "," evil "," horror "," dark "," strange"}," "&amp;B2258:C2258&amp;" "))),"horror",IF(OR(ISNUMBER(SEARCH({" food "," kitchen "," yummy "," gourmet "," dining","bbq"}," "&amp;B2258:C2258&amp;" "))),"food"))))</f>
        <v>0</v>
      </c>
      <c r="E2258" s="3">
        <v>480</v>
      </c>
      <c r="F2258" s="4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280"/>
        <v>223</v>
      </c>
      <c r="Q2258">
        <f t="shared" si="281"/>
        <v>21.38</v>
      </c>
      <c r="R2258" t="s">
        <v>8331</v>
      </c>
      <c r="S2258" t="s">
        <v>8349</v>
      </c>
      <c r="T2258" s="13">
        <f t="shared" si="282"/>
        <v>42682.451921296291</v>
      </c>
      <c r="U2258" s="13">
        <f t="shared" si="283"/>
        <v>42696.451921296291</v>
      </c>
      <c r="V2258">
        <f t="shared" si="284"/>
        <v>2016</v>
      </c>
      <c r="W2258" t="str">
        <f t="shared" si="285"/>
        <v>tabletop games</v>
      </c>
      <c r="X2258" t="str">
        <f t="shared" si="286"/>
        <v>ExceededGoal</v>
      </c>
      <c r="Y2258" s="12" t="b">
        <f t="shared" si="287"/>
        <v>0</v>
      </c>
    </row>
    <row r="2259" spans="1:25" ht="57.6" hidden="1">
      <c r="A2259">
        <v>2257</v>
      </c>
      <c r="B2259" s="1" t="s">
        <v>2258</v>
      </c>
      <c r="C2259" s="1" t="s">
        <v>6367</v>
      </c>
      <c r="D2259" s="21" t="b" cm="1">
        <f t="array" ref="D2259">IF(OR(ISNUMBER(SEARCH({" COMEDY "," fun "," laugh ","hilarious"}," "&amp;B2259:C2259&amp;" "))),"Comedy",IF(OR(ISNUMBER(SEARCH({" sad "," thriller "," crime"," murder "," dark "," revenge "}," "&amp;B2259:C2259&amp;" "))),"thriller",IF(OR(ISNUMBER(SEARCH({" strange "," evil "," horror "," dark "," strange"}," "&amp;B2259:C2259&amp;" "))),"horror",IF(OR(ISNUMBER(SEARCH({" food "," kitchen "," yummy "," gourmet "," dining","bbq"}," "&amp;B2259:C2259&amp;" "))),"food"))))</f>
        <v>0</v>
      </c>
      <c r="E2259" s="3">
        <v>2500</v>
      </c>
      <c r="F2259" s="4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280"/>
        <v>636</v>
      </c>
      <c r="Q2259">
        <f t="shared" si="281"/>
        <v>94.1</v>
      </c>
      <c r="R2259" t="s">
        <v>8331</v>
      </c>
      <c r="S2259" t="s">
        <v>8349</v>
      </c>
      <c r="T2259" s="13">
        <f t="shared" si="282"/>
        <v>42505.936678240745</v>
      </c>
      <c r="U2259" s="13">
        <f t="shared" si="283"/>
        <v>42540.958333333328</v>
      </c>
      <c r="V2259">
        <f t="shared" si="284"/>
        <v>2016</v>
      </c>
      <c r="W2259" t="str">
        <f t="shared" si="285"/>
        <v>tabletop games</v>
      </c>
      <c r="X2259" t="str">
        <f t="shared" si="286"/>
        <v>ExceededGoal</v>
      </c>
      <c r="Y2259" s="12" t="b">
        <f t="shared" si="287"/>
        <v>0</v>
      </c>
    </row>
    <row r="2260" spans="1:25" ht="28.8" hidden="1">
      <c r="A2260">
        <v>2258</v>
      </c>
      <c r="B2260" s="1" t="s">
        <v>2259</v>
      </c>
      <c r="C2260" s="1" t="s">
        <v>6368</v>
      </c>
      <c r="D2260" s="21" t="b" cm="1">
        <f t="array" ref="D2260">IF(OR(ISNUMBER(SEARCH({" COMEDY "," fun "," laugh ","hilarious"}," "&amp;B2260:C2260&amp;" "))),"Comedy",IF(OR(ISNUMBER(SEARCH({" sad "," thriller "," crime"," murder "," dark "," revenge "}," "&amp;B2260:C2260&amp;" "))),"thriller",IF(OR(ISNUMBER(SEARCH({" strange "," evil "," horror "," dark "," strange"}," "&amp;B2260:C2260&amp;" "))),"horror",IF(OR(ISNUMBER(SEARCH({" food "," kitchen "," yummy "," gourmet "," dining","bbq"}," "&amp;B2260:C2260&amp;" "))),"food"))))</f>
        <v>0</v>
      </c>
      <c r="E2260" s="3">
        <v>2200</v>
      </c>
      <c r="F2260" s="4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280"/>
        <v>147</v>
      </c>
      <c r="Q2260">
        <f t="shared" si="281"/>
        <v>15.72</v>
      </c>
      <c r="R2260" t="s">
        <v>8331</v>
      </c>
      <c r="S2260" t="s">
        <v>8349</v>
      </c>
      <c r="T2260" s="13">
        <f t="shared" si="282"/>
        <v>42136.75100694444</v>
      </c>
      <c r="U2260" s="13">
        <f t="shared" si="283"/>
        <v>42166.75100694444</v>
      </c>
      <c r="V2260">
        <f t="shared" si="284"/>
        <v>2015</v>
      </c>
      <c r="W2260" t="str">
        <f t="shared" si="285"/>
        <v>tabletop games</v>
      </c>
      <c r="X2260" t="str">
        <f t="shared" si="286"/>
        <v>ExceededGoal</v>
      </c>
      <c r="Y2260" s="12" t="b">
        <f t="shared" si="287"/>
        <v>0</v>
      </c>
    </row>
    <row r="2261" spans="1:25" ht="43.2" hidden="1">
      <c r="A2261">
        <v>2259</v>
      </c>
      <c r="B2261" s="1" t="s">
        <v>2260</v>
      </c>
      <c r="C2261" s="1" t="s">
        <v>6369</v>
      </c>
      <c r="D2261" s="21" t="b" cm="1">
        <f t="array" ref="D2261">IF(OR(ISNUMBER(SEARCH({" COMEDY "," fun "," laugh ","hilarious"}," "&amp;B2261:C2261&amp;" "))),"Comedy",IF(OR(ISNUMBER(SEARCH({" sad "," thriller "," crime"," murder "," dark "," revenge "}," "&amp;B2261:C2261&amp;" "))),"thriller",IF(OR(ISNUMBER(SEARCH({" strange "," evil "," horror "," dark "," strange"}," "&amp;B2261:C2261&amp;" "))),"horror",IF(OR(ISNUMBER(SEARCH({" food "," kitchen "," yummy "," gourmet "," dining","bbq"}," "&amp;B2261:C2261&amp;" "))),"food"))))</f>
        <v>0</v>
      </c>
      <c r="E2261" s="3">
        <v>1000</v>
      </c>
      <c r="F2261" s="4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280"/>
        <v>1867</v>
      </c>
      <c r="Q2261">
        <f t="shared" si="281"/>
        <v>90.64</v>
      </c>
      <c r="R2261" t="s">
        <v>8331</v>
      </c>
      <c r="S2261" t="s">
        <v>8349</v>
      </c>
      <c r="T2261" s="13">
        <f t="shared" si="282"/>
        <v>42702.804814814815</v>
      </c>
      <c r="U2261" s="13">
        <f t="shared" si="283"/>
        <v>42712.804814814815</v>
      </c>
      <c r="V2261">
        <f t="shared" si="284"/>
        <v>2016</v>
      </c>
      <c r="W2261" t="str">
        <f t="shared" si="285"/>
        <v>tabletop games</v>
      </c>
      <c r="X2261" t="str">
        <f t="shared" si="286"/>
        <v>ExceededGoal</v>
      </c>
      <c r="Y2261" s="12" t="b">
        <f t="shared" si="287"/>
        <v>0</v>
      </c>
    </row>
    <row r="2262" spans="1:25" ht="43.2" hidden="1">
      <c r="A2262">
        <v>2260</v>
      </c>
      <c r="B2262" s="1" t="s">
        <v>2261</v>
      </c>
      <c r="C2262" s="1" t="s">
        <v>6370</v>
      </c>
      <c r="D2262" s="21" t="b" cm="1">
        <f t="array" ref="D2262">IF(OR(ISNUMBER(SEARCH({" COMEDY "," fun "," laugh ","hilarious"}," "&amp;B2262:C2262&amp;" "))),"Comedy",IF(OR(ISNUMBER(SEARCH({" sad "," thriller "," crime"," murder "," dark "," revenge "}," "&amp;B2262:C2262&amp;" "))),"thriller",IF(OR(ISNUMBER(SEARCH({" strange "," evil "," horror "," dark "," strange"}," "&amp;B2262:C2262&amp;" "))),"horror",IF(OR(ISNUMBER(SEARCH({" food "," kitchen "," yummy "," gourmet "," dining","bbq"}," "&amp;B2262:C2262&amp;" "))),"food"))))</f>
        <v>0</v>
      </c>
      <c r="E2262" s="3">
        <v>2500</v>
      </c>
      <c r="F2262" s="4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280"/>
        <v>327</v>
      </c>
      <c r="Q2262">
        <f t="shared" si="281"/>
        <v>97.3</v>
      </c>
      <c r="R2262" t="s">
        <v>8331</v>
      </c>
      <c r="S2262" t="s">
        <v>8349</v>
      </c>
      <c r="T2262" s="13">
        <f t="shared" si="282"/>
        <v>41695.016782407409</v>
      </c>
      <c r="U2262" s="13">
        <f t="shared" si="283"/>
        <v>41724.975115740745</v>
      </c>
      <c r="V2262">
        <f t="shared" si="284"/>
        <v>2014</v>
      </c>
      <c r="W2262" t="str">
        <f t="shared" si="285"/>
        <v>tabletop games</v>
      </c>
      <c r="X2262" t="str">
        <f t="shared" si="286"/>
        <v>ExceededGoal</v>
      </c>
      <c r="Y2262" s="12" t="b">
        <f t="shared" si="287"/>
        <v>0</v>
      </c>
    </row>
    <row r="2263" spans="1:25" ht="43.2" hidden="1">
      <c r="A2263">
        <v>2261</v>
      </c>
      <c r="B2263" s="1" t="s">
        <v>2262</v>
      </c>
      <c r="C2263" s="1" t="s">
        <v>6371</v>
      </c>
      <c r="D2263" s="21" t="b" cm="1">
        <f t="array" ref="D2263">IF(OR(ISNUMBER(SEARCH({" COMEDY "," fun "," laugh ","hilarious"}," "&amp;B2263:C2263&amp;" "))),"Comedy",IF(OR(ISNUMBER(SEARCH({" sad "," thriller "," crime"," murder "," dark "," revenge "}," "&amp;B2263:C2263&amp;" "))),"thriller",IF(OR(ISNUMBER(SEARCH({" strange "," evil "," horror "," dark "," strange"}," "&amp;B2263:C2263&amp;" "))),"horror",IF(OR(ISNUMBER(SEARCH({" food "," kitchen "," yummy "," gourmet "," dining","bbq"}," "&amp;B2263:C2263&amp;" "))),"food"))))</f>
        <v>0</v>
      </c>
      <c r="E2263" s="3">
        <v>1000</v>
      </c>
      <c r="F2263" s="4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280"/>
        <v>780</v>
      </c>
      <c r="Q2263">
        <f t="shared" si="281"/>
        <v>37.119999999999997</v>
      </c>
      <c r="R2263" t="s">
        <v>8331</v>
      </c>
      <c r="S2263" t="s">
        <v>8349</v>
      </c>
      <c r="T2263" s="13">
        <f t="shared" si="282"/>
        <v>42759.724768518514</v>
      </c>
      <c r="U2263" s="13">
        <f t="shared" si="283"/>
        <v>42780.724768518514</v>
      </c>
      <c r="V2263">
        <f t="shared" si="284"/>
        <v>2017</v>
      </c>
      <c r="W2263" t="str">
        <f t="shared" si="285"/>
        <v>tabletop games</v>
      </c>
      <c r="X2263" t="str">
        <f t="shared" si="286"/>
        <v>ExceededGoal</v>
      </c>
      <c r="Y2263" s="12" t="b">
        <f t="shared" si="287"/>
        <v>0</v>
      </c>
    </row>
    <row r="2264" spans="1:25" ht="43.2" hidden="1">
      <c r="A2264">
        <v>2262</v>
      </c>
      <c r="B2264" s="1" t="s">
        <v>2263</v>
      </c>
      <c r="C2264" s="1" t="s">
        <v>6372</v>
      </c>
      <c r="D2264" s="21" t="b" cm="1">
        <f t="array" ref="D2264">IF(OR(ISNUMBER(SEARCH({" COMEDY "," fun "," laugh ","hilarious"}," "&amp;B2264:C2264&amp;" "))),"Comedy",IF(OR(ISNUMBER(SEARCH({" sad "," thriller "," crime"," murder "," dark "," revenge "}," "&amp;B2264:C2264&amp;" "))),"thriller",IF(OR(ISNUMBER(SEARCH({" strange "," evil "," horror "," dark "," strange"}," "&amp;B2264:C2264&amp;" "))),"horror",IF(OR(ISNUMBER(SEARCH({" food "," kitchen "," yummy "," gourmet "," dining","bbq"}," "&amp;B2264:C2264&amp;" "))),"food"))))</f>
        <v>0</v>
      </c>
      <c r="E2264" s="3">
        <v>3300</v>
      </c>
      <c r="F2264" s="4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280"/>
        <v>154</v>
      </c>
      <c r="Q2264">
        <f t="shared" si="281"/>
        <v>28.1</v>
      </c>
      <c r="R2264" t="s">
        <v>8331</v>
      </c>
      <c r="S2264" t="s">
        <v>8349</v>
      </c>
      <c r="T2264" s="13">
        <f t="shared" si="282"/>
        <v>41926.585162037038</v>
      </c>
      <c r="U2264" s="13">
        <f t="shared" si="283"/>
        <v>41961</v>
      </c>
      <c r="V2264">
        <f t="shared" si="284"/>
        <v>2014</v>
      </c>
      <c r="W2264" t="str">
        <f t="shared" si="285"/>
        <v>tabletop games</v>
      </c>
      <c r="X2264" t="str">
        <f t="shared" si="286"/>
        <v>ExceededGoal</v>
      </c>
      <c r="Y2264" s="12" t="b">
        <f t="shared" si="287"/>
        <v>0</v>
      </c>
    </row>
    <row r="2265" spans="1:25" ht="43.2" hidden="1">
      <c r="A2265">
        <v>2263</v>
      </c>
      <c r="B2265" s="1" t="s">
        <v>2264</v>
      </c>
      <c r="C2265" s="1" t="s">
        <v>6373</v>
      </c>
      <c r="D2265" s="21" t="b" cm="1">
        <f t="array" ref="D2265">IF(OR(ISNUMBER(SEARCH({" COMEDY "," fun "," laugh ","hilarious"}," "&amp;B2265:C2265&amp;" "))),"Comedy",IF(OR(ISNUMBER(SEARCH({" sad "," thriller "," crime"," murder "," dark "," revenge "}," "&amp;B2265:C2265&amp;" "))),"thriller",IF(OR(ISNUMBER(SEARCH({" strange "," evil "," horror "," dark "," strange"}," "&amp;B2265:C2265&amp;" "))),"horror",IF(OR(ISNUMBER(SEARCH({" food "," kitchen "," yummy "," gourmet "," dining","bbq"}," "&amp;B2265:C2265&amp;" "))),"food"))))</f>
        <v>0</v>
      </c>
      <c r="E2265" s="3">
        <v>7500</v>
      </c>
      <c r="F2265" s="4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280"/>
        <v>116</v>
      </c>
      <c r="Q2265">
        <f t="shared" si="281"/>
        <v>144.43</v>
      </c>
      <c r="R2265" t="s">
        <v>8331</v>
      </c>
      <c r="S2265" t="s">
        <v>8349</v>
      </c>
      <c r="T2265" s="13">
        <f t="shared" si="282"/>
        <v>42014.832326388889</v>
      </c>
      <c r="U2265" s="13">
        <f t="shared" si="283"/>
        <v>42035.832326388889</v>
      </c>
      <c r="V2265">
        <f t="shared" si="284"/>
        <v>2015</v>
      </c>
      <c r="W2265" t="str">
        <f t="shared" si="285"/>
        <v>tabletop games</v>
      </c>
      <c r="X2265" t="str">
        <f t="shared" si="286"/>
        <v>ExceededGoal</v>
      </c>
      <c r="Y2265" s="12" t="b">
        <f t="shared" si="287"/>
        <v>0</v>
      </c>
    </row>
    <row r="2266" spans="1:25" ht="57.6" hidden="1">
      <c r="A2266">
        <v>2264</v>
      </c>
      <c r="B2266" s="1" t="s">
        <v>2265</v>
      </c>
      <c r="C2266" s="1" t="s">
        <v>6374</v>
      </c>
      <c r="D2266" s="21" t="b" cm="1">
        <f t="array" ref="D2266">IF(OR(ISNUMBER(SEARCH({" COMEDY "," fun "," laugh ","hilarious"}," "&amp;B2266:C2266&amp;" "))),"Comedy",IF(OR(ISNUMBER(SEARCH({" sad "," thriller "," crime"," murder "," dark "," revenge "}," "&amp;B2266:C2266&amp;" "))),"thriller",IF(OR(ISNUMBER(SEARCH({" strange "," evil "," horror "," dark "," strange"}," "&amp;B2266:C2266&amp;" "))),"horror",IF(OR(ISNUMBER(SEARCH({" food "," kitchen "," yummy "," gourmet "," dining","bbq"}," "&amp;B2266:C2266&amp;" "))),"food"))))</f>
        <v>0</v>
      </c>
      <c r="E2266" s="3">
        <v>6000</v>
      </c>
      <c r="F2266" s="4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280"/>
        <v>180</v>
      </c>
      <c r="Q2266">
        <f t="shared" si="281"/>
        <v>24.27</v>
      </c>
      <c r="R2266" t="s">
        <v>8331</v>
      </c>
      <c r="S2266" t="s">
        <v>8349</v>
      </c>
      <c r="T2266" s="13">
        <f t="shared" si="282"/>
        <v>42496.582337962958</v>
      </c>
      <c r="U2266" s="13">
        <f t="shared" si="283"/>
        <v>42513.125</v>
      </c>
      <c r="V2266">
        <f t="shared" si="284"/>
        <v>2016</v>
      </c>
      <c r="W2266" t="str">
        <f t="shared" si="285"/>
        <v>tabletop games</v>
      </c>
      <c r="X2266" t="str">
        <f t="shared" si="286"/>
        <v>ExceededGoal</v>
      </c>
      <c r="Y2266" s="12" t="b">
        <f t="shared" si="287"/>
        <v>0</v>
      </c>
    </row>
    <row r="2267" spans="1:25" ht="43.2" hidden="1">
      <c r="A2267">
        <v>2265</v>
      </c>
      <c r="B2267" s="1" t="s">
        <v>2266</v>
      </c>
      <c r="C2267" s="1" t="s">
        <v>6375</v>
      </c>
      <c r="D2267" s="21" t="b" cm="1">
        <f t="array" ref="D2267">IF(OR(ISNUMBER(SEARCH({" COMEDY "," fun "," laugh ","hilarious"}," "&amp;B2267:C2267&amp;" "))),"Comedy",IF(OR(ISNUMBER(SEARCH({" sad "," thriller "," crime"," murder "," dark "," revenge "}," "&amp;B2267:C2267&amp;" "))),"thriller",IF(OR(ISNUMBER(SEARCH({" strange "," evil "," horror "," dark "," strange"}," "&amp;B2267:C2267&amp;" "))),"horror",IF(OR(ISNUMBER(SEARCH({" food "," kitchen "," yummy "," gourmet "," dining","bbq"}," "&amp;B2267:C2267&amp;" "))),"food"))))</f>
        <v>0</v>
      </c>
      <c r="E2267" s="3">
        <v>200</v>
      </c>
      <c r="F2267" s="4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280"/>
        <v>299</v>
      </c>
      <c r="Q2267">
        <f t="shared" si="281"/>
        <v>35.119999999999997</v>
      </c>
      <c r="R2267" t="s">
        <v>8331</v>
      </c>
      <c r="S2267" t="s">
        <v>8349</v>
      </c>
      <c r="T2267" s="13">
        <f t="shared" si="282"/>
        <v>42689.853090277778</v>
      </c>
      <c r="U2267" s="13">
        <f t="shared" si="283"/>
        <v>42696.853090277778</v>
      </c>
      <c r="V2267">
        <f t="shared" si="284"/>
        <v>2016</v>
      </c>
      <c r="W2267" t="str">
        <f t="shared" si="285"/>
        <v>tabletop games</v>
      </c>
      <c r="X2267" t="str">
        <f t="shared" si="286"/>
        <v>ExceededGoal</v>
      </c>
      <c r="Y2267" s="12" t="b">
        <f t="shared" si="287"/>
        <v>0</v>
      </c>
    </row>
    <row r="2268" spans="1:25" ht="43.2" hidden="1">
      <c r="A2268">
        <v>2266</v>
      </c>
      <c r="B2268" s="1" t="s">
        <v>2267</v>
      </c>
      <c r="C2268" s="1" t="s">
        <v>6376</v>
      </c>
      <c r="D2268" s="21" t="b" cm="1">
        <f t="array" ref="D2268">IF(OR(ISNUMBER(SEARCH({" COMEDY "," fun "," laugh ","hilarious"}," "&amp;B2268:C2268&amp;" "))),"Comedy",IF(OR(ISNUMBER(SEARCH({" sad "," thriller "," crime"," murder "," dark "," revenge "}," "&amp;B2268:C2268&amp;" "))),"thriller",IF(OR(ISNUMBER(SEARCH({" strange "," evil "," horror "," dark "," strange"}," "&amp;B2268:C2268&amp;" "))),"horror",IF(OR(ISNUMBER(SEARCH({" food "," kitchen "," yummy "," gourmet "," dining","bbq"}," "&amp;B2268:C2268&amp;" "))),"food"))))</f>
        <v>0</v>
      </c>
      <c r="E2268" s="3">
        <v>1500</v>
      </c>
      <c r="F2268" s="4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280"/>
        <v>320</v>
      </c>
      <c r="Q2268">
        <f t="shared" si="281"/>
        <v>24.76</v>
      </c>
      <c r="R2268" t="s">
        <v>8331</v>
      </c>
      <c r="S2268" t="s">
        <v>8349</v>
      </c>
      <c r="T2268" s="13">
        <f t="shared" si="282"/>
        <v>42469.874907407408</v>
      </c>
      <c r="U2268" s="13">
        <f t="shared" si="283"/>
        <v>42487.083333333328</v>
      </c>
      <c r="V2268">
        <f t="shared" si="284"/>
        <v>2016</v>
      </c>
      <c r="W2268" t="str">
        <f t="shared" si="285"/>
        <v>tabletop games</v>
      </c>
      <c r="X2268" t="str">
        <f t="shared" si="286"/>
        <v>ExceededGoal</v>
      </c>
      <c r="Y2268" s="12" t="b">
        <f t="shared" si="287"/>
        <v>0</v>
      </c>
    </row>
    <row r="2269" spans="1:25" ht="43.2" hidden="1">
      <c r="A2269">
        <v>2267</v>
      </c>
      <c r="B2269" s="1" t="s">
        <v>2268</v>
      </c>
      <c r="C2269" s="1" t="s">
        <v>6377</v>
      </c>
      <c r="D2269" s="21" t="b" cm="1">
        <f t="array" ref="D2269">IF(OR(ISNUMBER(SEARCH({" COMEDY "," fun "," laugh ","hilarious"}," "&amp;B2269:C2269&amp;" "))),"Comedy",IF(OR(ISNUMBER(SEARCH({" sad "," thriller "," crime"," murder "," dark "," revenge "}," "&amp;B2269:C2269&amp;" "))),"thriller",IF(OR(ISNUMBER(SEARCH({" strange "," evil "," horror "," dark "," strange"}," "&amp;B2269:C2269&amp;" "))),"horror",IF(OR(ISNUMBER(SEARCH({" food "," kitchen "," yummy "," gourmet "," dining","bbq"}," "&amp;B2269:C2269&amp;" "))),"food"))))</f>
        <v>0</v>
      </c>
      <c r="E2269" s="3">
        <v>20000</v>
      </c>
      <c r="F2269" s="4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280"/>
        <v>381</v>
      </c>
      <c r="Q2269">
        <f t="shared" si="281"/>
        <v>188.38</v>
      </c>
      <c r="R2269" t="s">
        <v>8331</v>
      </c>
      <c r="S2269" t="s">
        <v>8349</v>
      </c>
      <c r="T2269" s="13">
        <f t="shared" si="282"/>
        <v>41968.829826388886</v>
      </c>
      <c r="U2269" s="13">
        <f t="shared" si="283"/>
        <v>41994.041666666672</v>
      </c>
      <c r="V2269">
        <f t="shared" si="284"/>
        <v>2014</v>
      </c>
      <c r="W2269" t="str">
        <f t="shared" si="285"/>
        <v>tabletop games</v>
      </c>
      <c r="X2269" t="str">
        <f t="shared" si="286"/>
        <v>ExceededGoal</v>
      </c>
      <c r="Y2269" s="12" t="b">
        <f t="shared" si="287"/>
        <v>0</v>
      </c>
    </row>
    <row r="2270" spans="1:25" ht="43.2" hidden="1">
      <c r="A2270">
        <v>2268</v>
      </c>
      <c r="B2270" s="1" t="s">
        <v>2269</v>
      </c>
      <c r="C2270" s="1" t="s">
        <v>6378</v>
      </c>
      <c r="D2270" s="21" t="b" cm="1">
        <f t="array" ref="D2270">IF(OR(ISNUMBER(SEARCH({" COMEDY "," fun "," laugh ","hilarious"}," "&amp;B2270:C2270&amp;" "))),"Comedy",IF(OR(ISNUMBER(SEARCH({" sad "," thriller "," crime"," murder "," dark "," revenge "}," "&amp;B2270:C2270&amp;" "))),"thriller",IF(OR(ISNUMBER(SEARCH({" strange "," evil "," horror "," dark "," strange"}," "&amp;B2270:C2270&amp;" "))),"horror",IF(OR(ISNUMBER(SEARCH({" food "," kitchen "," yummy "," gourmet "," dining","bbq"}," "&amp;B2270:C2270&amp;" "))),"food"))))</f>
        <v>0</v>
      </c>
      <c r="E2270" s="3">
        <v>28000</v>
      </c>
      <c r="F2270" s="4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280"/>
        <v>103</v>
      </c>
      <c r="Q2270">
        <f t="shared" si="281"/>
        <v>148.08000000000001</v>
      </c>
      <c r="R2270" t="s">
        <v>8331</v>
      </c>
      <c r="S2270" t="s">
        <v>8349</v>
      </c>
      <c r="T2270" s="13">
        <f t="shared" si="282"/>
        <v>42776.082349537035</v>
      </c>
      <c r="U2270" s="13">
        <f t="shared" si="283"/>
        <v>42806.082349537035</v>
      </c>
      <c r="V2270">
        <f t="shared" si="284"/>
        <v>2017</v>
      </c>
      <c r="W2270" t="str">
        <f t="shared" si="285"/>
        <v>tabletop games</v>
      </c>
      <c r="X2270" t="str">
        <f t="shared" si="286"/>
        <v>ExceededGoal</v>
      </c>
      <c r="Y2270" s="12" t="b">
        <f t="shared" si="287"/>
        <v>0</v>
      </c>
    </row>
    <row r="2271" spans="1:25" ht="43.2" hidden="1">
      <c r="A2271">
        <v>2269</v>
      </c>
      <c r="B2271" s="1" t="s">
        <v>2270</v>
      </c>
      <c r="C2271" s="1" t="s">
        <v>6379</v>
      </c>
      <c r="D2271" s="21" t="b" cm="1">
        <f t="array" ref="D2271">IF(OR(ISNUMBER(SEARCH({" COMEDY "," fun "," laugh ","hilarious"}," "&amp;B2271:C2271&amp;" "))),"Comedy",IF(OR(ISNUMBER(SEARCH({" sad "," thriller "," crime"," murder "," dark "," revenge "}," "&amp;B2271:C2271&amp;" "))),"thriller",IF(OR(ISNUMBER(SEARCH({" strange "," evil "," horror "," dark "," strange"}," "&amp;B2271:C2271&amp;" "))),"horror",IF(OR(ISNUMBER(SEARCH({" food "," kitchen "," yummy "," gourmet "," dining","bbq"}," "&amp;B2271:C2271&amp;" "))),"food"))))</f>
        <v>0</v>
      </c>
      <c r="E2271" s="3">
        <v>2500</v>
      </c>
      <c r="F2271" s="4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280"/>
        <v>1802</v>
      </c>
      <c r="Q2271">
        <f t="shared" si="281"/>
        <v>49.93</v>
      </c>
      <c r="R2271" t="s">
        <v>8331</v>
      </c>
      <c r="S2271" t="s">
        <v>8349</v>
      </c>
      <c r="T2271" s="13">
        <f t="shared" si="282"/>
        <v>42776.704432870371</v>
      </c>
      <c r="U2271" s="13">
        <f t="shared" si="283"/>
        <v>42801.208333333328</v>
      </c>
      <c r="V2271">
        <f t="shared" si="284"/>
        <v>2017</v>
      </c>
      <c r="W2271" t="str">
        <f t="shared" si="285"/>
        <v>tabletop games</v>
      </c>
      <c r="X2271" t="str">
        <f t="shared" si="286"/>
        <v>ExceededGoal</v>
      </c>
      <c r="Y2271" s="12" t="b">
        <f t="shared" si="287"/>
        <v>0</v>
      </c>
    </row>
    <row r="2272" spans="1:25" ht="43.2" hidden="1">
      <c r="A2272">
        <v>2270</v>
      </c>
      <c r="B2272" s="1" t="s">
        <v>2271</v>
      </c>
      <c r="C2272" s="1" t="s">
        <v>6380</v>
      </c>
      <c r="D2272" s="21" t="b" cm="1">
        <f t="array" ref="D2272">IF(OR(ISNUMBER(SEARCH({" COMEDY "," fun "," laugh ","hilarious"}," "&amp;B2272:C2272&amp;" "))),"Comedy",IF(OR(ISNUMBER(SEARCH({" sad "," thriller "," crime"," murder "," dark "," revenge "}," "&amp;B2272:C2272&amp;" "))),"thriller",IF(OR(ISNUMBER(SEARCH({" strange "," evil "," horror "," dark "," strange"}," "&amp;B2272:C2272&amp;" "))),"horror",IF(OR(ISNUMBER(SEARCH({" food "," kitchen "," yummy "," gourmet "," dining","bbq"}," "&amp;B2272:C2272&amp;" "))),"food"))))</f>
        <v>0</v>
      </c>
      <c r="E2272" s="3">
        <v>25000</v>
      </c>
      <c r="F2272" s="4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280"/>
        <v>720</v>
      </c>
      <c r="Q2272">
        <f t="shared" si="281"/>
        <v>107.82</v>
      </c>
      <c r="R2272" t="s">
        <v>8331</v>
      </c>
      <c r="S2272" t="s">
        <v>8349</v>
      </c>
      <c r="T2272" s="13">
        <f t="shared" si="282"/>
        <v>42725.869363425925</v>
      </c>
      <c r="U2272" s="13">
        <f t="shared" si="283"/>
        <v>42745.915972222225</v>
      </c>
      <c r="V2272">
        <f t="shared" si="284"/>
        <v>2016</v>
      </c>
      <c r="W2272" t="str">
        <f t="shared" si="285"/>
        <v>tabletop games</v>
      </c>
      <c r="X2272" t="str">
        <f t="shared" si="286"/>
        <v>ExceededGoal</v>
      </c>
      <c r="Y2272" s="12" t="b">
        <f t="shared" si="287"/>
        <v>0</v>
      </c>
    </row>
    <row r="2273" spans="1:25" ht="43.2" hidden="1">
      <c r="A2273">
        <v>2271</v>
      </c>
      <c r="B2273" s="1" t="s">
        <v>2272</v>
      </c>
      <c r="C2273" s="1" t="s">
        <v>6381</v>
      </c>
      <c r="D2273" s="21" t="b" cm="1">
        <f t="array" ref="D2273">IF(OR(ISNUMBER(SEARCH({" COMEDY "," fun "," laugh ","hilarious"}," "&amp;B2273:C2273&amp;" "))),"Comedy",IF(OR(ISNUMBER(SEARCH({" sad "," thriller "," crime"," murder "," dark "," revenge "}," "&amp;B2273:C2273&amp;" "))),"thriller",IF(OR(ISNUMBER(SEARCH({" strange "," evil "," horror "," dark "," strange"}," "&amp;B2273:C2273&amp;" "))),"horror",IF(OR(ISNUMBER(SEARCH({" food "," kitchen "," yummy "," gourmet "," dining","bbq"}," "&amp;B2273:C2273&amp;" "))),"food"))))</f>
        <v>0</v>
      </c>
      <c r="E2273" s="3">
        <v>20000</v>
      </c>
      <c r="F2273" s="4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280"/>
        <v>283</v>
      </c>
      <c r="Q2273">
        <f t="shared" si="281"/>
        <v>42.63</v>
      </c>
      <c r="R2273" t="s">
        <v>8331</v>
      </c>
      <c r="S2273" t="s">
        <v>8349</v>
      </c>
      <c r="T2273" s="13">
        <f t="shared" si="282"/>
        <v>42684.000046296293</v>
      </c>
      <c r="U2273" s="13">
        <f t="shared" si="283"/>
        <v>42714.000046296293</v>
      </c>
      <c r="V2273">
        <f t="shared" si="284"/>
        <v>2016</v>
      </c>
      <c r="W2273" t="str">
        <f t="shared" si="285"/>
        <v>tabletop games</v>
      </c>
      <c r="X2273" t="str">
        <f t="shared" si="286"/>
        <v>ExceededGoal</v>
      </c>
      <c r="Y2273" s="12" t="b">
        <f t="shared" si="287"/>
        <v>0</v>
      </c>
    </row>
    <row r="2274" spans="1:25" ht="43.2" hidden="1">
      <c r="A2274">
        <v>2272</v>
      </c>
      <c r="B2274" s="1" t="s">
        <v>2273</v>
      </c>
      <c r="C2274" s="1" t="s">
        <v>6382</v>
      </c>
      <c r="D2274" s="21" t="b" cm="1">
        <f t="array" ref="D2274">IF(OR(ISNUMBER(SEARCH({" COMEDY "," fun "," laugh ","hilarious"}," "&amp;B2274:C2274&amp;" "))),"Comedy",IF(OR(ISNUMBER(SEARCH({" sad "," thriller "," crime"," murder "," dark "," revenge "}," "&amp;B2274:C2274&amp;" "))),"thriller",IF(OR(ISNUMBER(SEARCH({" strange "," evil "," horror "," dark "," strange"}," "&amp;B2274:C2274&amp;" "))),"horror",IF(OR(ISNUMBER(SEARCH({" food "," kitchen "," yummy "," gourmet "," dining","bbq"}," "&amp;B2274:C2274&amp;" "))),"food"))))</f>
        <v>0</v>
      </c>
      <c r="E2274" s="3">
        <v>1000</v>
      </c>
      <c r="F2274" s="4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280"/>
        <v>1357</v>
      </c>
      <c r="Q2274">
        <f t="shared" si="281"/>
        <v>14.37</v>
      </c>
      <c r="R2274" t="s">
        <v>8331</v>
      </c>
      <c r="S2274" t="s">
        <v>8349</v>
      </c>
      <c r="T2274" s="13">
        <f t="shared" si="282"/>
        <v>42315.699490740735</v>
      </c>
      <c r="U2274" s="13">
        <f t="shared" si="283"/>
        <v>42345.699490740735</v>
      </c>
      <c r="V2274">
        <f t="shared" si="284"/>
        <v>2015</v>
      </c>
      <c r="W2274" t="str">
        <f t="shared" si="285"/>
        <v>tabletop games</v>
      </c>
      <c r="X2274" t="str">
        <f t="shared" si="286"/>
        <v>ExceededGoal</v>
      </c>
      <c r="Y2274" s="12" t="b">
        <f t="shared" si="287"/>
        <v>0</v>
      </c>
    </row>
    <row r="2275" spans="1:25" ht="43.2" hidden="1">
      <c r="A2275">
        <v>2273</v>
      </c>
      <c r="B2275" s="1" t="s">
        <v>2274</v>
      </c>
      <c r="C2275" s="1" t="s">
        <v>6383</v>
      </c>
      <c r="D2275" s="21" t="b" cm="1">
        <f t="array" ref="D2275">IF(OR(ISNUMBER(SEARCH({" COMEDY "," fun "," laugh ","hilarious"}," "&amp;B2275:C2275&amp;" "))),"Comedy",IF(OR(ISNUMBER(SEARCH({" sad "," thriller "," crime"," murder "," dark "," revenge "}," "&amp;B2275:C2275&amp;" "))),"thriller",IF(OR(ISNUMBER(SEARCH({" strange "," evil "," horror "," dark "," strange"}," "&amp;B2275:C2275&amp;" "))),"horror",IF(OR(ISNUMBER(SEARCH({" food "," kitchen "," yummy "," gourmet "," dining","bbq"}," "&amp;B2275:C2275&amp;" "))),"food"))))</f>
        <v>0</v>
      </c>
      <c r="E2275" s="3">
        <v>2500</v>
      </c>
      <c r="F2275" s="4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280"/>
        <v>220</v>
      </c>
      <c r="Q2275">
        <f t="shared" si="281"/>
        <v>37.479999999999997</v>
      </c>
      <c r="R2275" t="s">
        <v>8331</v>
      </c>
      <c r="S2275" t="s">
        <v>8349</v>
      </c>
      <c r="T2275" s="13">
        <f t="shared" si="282"/>
        <v>42781.549097222218</v>
      </c>
      <c r="U2275" s="13">
        <f t="shared" si="283"/>
        <v>42806.507430555561</v>
      </c>
      <c r="V2275">
        <f t="shared" si="284"/>
        <v>2017</v>
      </c>
      <c r="W2275" t="str">
        <f t="shared" si="285"/>
        <v>tabletop games</v>
      </c>
      <c r="X2275" t="str">
        <f t="shared" si="286"/>
        <v>ExceededGoal</v>
      </c>
      <c r="Y2275" s="12" t="b">
        <f t="shared" si="287"/>
        <v>0</v>
      </c>
    </row>
    <row r="2276" spans="1:25" ht="57.6" hidden="1">
      <c r="A2276">
        <v>2274</v>
      </c>
      <c r="B2276" s="1" t="s">
        <v>2275</v>
      </c>
      <c r="C2276" s="1" t="s">
        <v>6384</v>
      </c>
      <c r="D2276" s="21" t="b" cm="1">
        <f t="array" ref="D2276">IF(OR(ISNUMBER(SEARCH({" COMEDY "," fun "," laugh ","hilarious"}," "&amp;B2276:C2276&amp;" "))),"Comedy",IF(OR(ISNUMBER(SEARCH({" sad "," thriller "," crime"," murder "," dark "," revenge "}," "&amp;B2276:C2276&amp;" "))),"thriller",IF(OR(ISNUMBER(SEARCH({" strange "," evil "," horror "," dark "," strange"}," "&amp;B2276:C2276&amp;" "))),"horror",IF(OR(ISNUMBER(SEARCH({" food "," kitchen "," yummy "," gourmet "," dining","bbq"}," "&amp;B2276:C2276&amp;" "))),"food"))))</f>
        <v>0</v>
      </c>
      <c r="E2276" s="3">
        <v>2500</v>
      </c>
      <c r="F2276" s="4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280"/>
        <v>120</v>
      </c>
      <c r="Q2276">
        <f t="shared" si="281"/>
        <v>30.2</v>
      </c>
      <c r="R2276" t="s">
        <v>8331</v>
      </c>
      <c r="S2276" t="s">
        <v>8349</v>
      </c>
      <c r="T2276" s="13">
        <f t="shared" si="282"/>
        <v>41663.500659722224</v>
      </c>
      <c r="U2276" s="13">
        <f t="shared" si="283"/>
        <v>41693.500659722224</v>
      </c>
      <c r="V2276">
        <f t="shared" si="284"/>
        <v>2014</v>
      </c>
      <c r="W2276" t="str">
        <f t="shared" si="285"/>
        <v>tabletop games</v>
      </c>
      <c r="X2276" t="str">
        <f t="shared" si="286"/>
        <v>ExceededGoal</v>
      </c>
      <c r="Y2276" s="12" t="b">
        <f t="shared" si="287"/>
        <v>0</v>
      </c>
    </row>
    <row r="2277" spans="1:25" ht="43.2" hidden="1">
      <c r="A2277">
        <v>2275</v>
      </c>
      <c r="B2277" s="1" t="s">
        <v>2276</v>
      </c>
      <c r="C2277" s="1" t="s">
        <v>6385</v>
      </c>
      <c r="D2277" s="21" t="b" cm="1">
        <f t="array" ref="D2277">IF(OR(ISNUMBER(SEARCH({" COMEDY "," fun "," laugh ","hilarious"}," "&amp;B2277:C2277&amp;" "))),"Comedy",IF(OR(ISNUMBER(SEARCH({" sad "," thriller "," crime"," murder "," dark "," revenge "}," "&amp;B2277:C2277&amp;" "))),"thriller",IF(OR(ISNUMBER(SEARCH({" strange "," evil "," horror "," dark "," strange"}," "&amp;B2277:C2277&amp;" "))),"horror",IF(OR(ISNUMBER(SEARCH({" food "," kitchen "," yummy "," gourmet "," dining","bbq"}," "&amp;B2277:C2277&amp;" "))),"food"))))</f>
        <v>0</v>
      </c>
      <c r="E2277" s="3">
        <v>650</v>
      </c>
      <c r="F2277" s="4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280"/>
        <v>408</v>
      </c>
      <c r="Q2277">
        <f t="shared" si="281"/>
        <v>33.549999999999997</v>
      </c>
      <c r="R2277" t="s">
        <v>8331</v>
      </c>
      <c r="S2277" t="s">
        <v>8349</v>
      </c>
      <c r="T2277" s="13">
        <f t="shared" si="282"/>
        <v>41965.616655092599</v>
      </c>
      <c r="U2277" s="13">
        <f t="shared" si="283"/>
        <v>41995.616655092599</v>
      </c>
      <c r="V2277">
        <f t="shared" si="284"/>
        <v>2014</v>
      </c>
      <c r="W2277" t="str">
        <f t="shared" si="285"/>
        <v>tabletop games</v>
      </c>
      <c r="X2277" t="str">
        <f t="shared" si="286"/>
        <v>ExceededGoal</v>
      </c>
      <c r="Y2277" s="12" t="b">
        <f t="shared" si="287"/>
        <v>0</v>
      </c>
    </row>
    <row r="2278" spans="1:25" ht="57.6" hidden="1">
      <c r="A2278">
        <v>2276</v>
      </c>
      <c r="B2278" s="1" t="s">
        <v>2277</v>
      </c>
      <c r="C2278" s="1" t="s">
        <v>6386</v>
      </c>
      <c r="D2278" s="21" t="b" cm="1">
        <f t="array" ref="D2278">IF(OR(ISNUMBER(SEARCH({" COMEDY "," fun "," laugh ","hilarious"}," "&amp;B2278:C2278&amp;" "))),"Comedy",IF(OR(ISNUMBER(SEARCH({" sad "," thriller "," crime"," murder "," dark "," revenge "}," "&amp;B2278:C2278&amp;" "))),"thriller",IF(OR(ISNUMBER(SEARCH({" strange "," evil "," horror "," dark "," strange"}," "&amp;B2278:C2278&amp;" "))),"horror",IF(OR(ISNUMBER(SEARCH({" food "," kitchen "," yummy "," gourmet "," dining","bbq"}," "&amp;B2278:C2278&amp;" "))),"food"))))</f>
        <v>0</v>
      </c>
      <c r="E2278" s="3">
        <v>4589</v>
      </c>
      <c r="F2278" s="4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280"/>
        <v>106</v>
      </c>
      <c r="Q2278">
        <f t="shared" si="281"/>
        <v>64.75</v>
      </c>
      <c r="R2278" t="s">
        <v>8331</v>
      </c>
      <c r="S2278" t="s">
        <v>8349</v>
      </c>
      <c r="T2278" s="13">
        <f t="shared" si="282"/>
        <v>41614.651493055557</v>
      </c>
      <c r="U2278" s="13">
        <f t="shared" si="283"/>
        <v>41644.651493055557</v>
      </c>
      <c r="V2278">
        <f t="shared" si="284"/>
        <v>2013</v>
      </c>
      <c r="W2278" t="str">
        <f t="shared" si="285"/>
        <v>tabletop games</v>
      </c>
      <c r="X2278" t="str">
        <f t="shared" si="286"/>
        <v>ExceededGoal</v>
      </c>
      <c r="Y2278" s="12" t="b">
        <f t="shared" si="287"/>
        <v>0</v>
      </c>
    </row>
    <row r="2279" spans="1:25" ht="43.2" hidden="1">
      <c r="A2279">
        <v>2277</v>
      </c>
      <c r="B2279" s="1" t="s">
        <v>2278</v>
      </c>
      <c r="C2279" s="1" t="s">
        <v>6387</v>
      </c>
      <c r="D2279" s="21" t="b" cm="1">
        <f t="array" ref="D2279">IF(OR(ISNUMBER(SEARCH({" COMEDY "," fun "," laugh ","hilarious"}," "&amp;B2279:C2279&amp;" "))),"Comedy",IF(OR(ISNUMBER(SEARCH({" sad "," thriller "," crime"," murder "," dark "," revenge "}," "&amp;B2279:C2279&amp;" "))),"thriller",IF(OR(ISNUMBER(SEARCH({" strange "," evil "," horror "," dark "," strange"}," "&amp;B2279:C2279&amp;" "))),"horror",IF(OR(ISNUMBER(SEARCH({" food "," kitchen "," yummy "," gourmet "," dining","bbq"}," "&amp;B2279:C2279&amp;" "))),"food"))))</f>
        <v>0</v>
      </c>
      <c r="E2279" s="3">
        <v>8500</v>
      </c>
      <c r="F2279" s="4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280"/>
        <v>141</v>
      </c>
      <c r="Q2279">
        <f t="shared" si="281"/>
        <v>57.93</v>
      </c>
      <c r="R2279" t="s">
        <v>8331</v>
      </c>
      <c r="S2279" t="s">
        <v>8349</v>
      </c>
      <c r="T2279" s="13">
        <f t="shared" si="282"/>
        <v>40936.678506944445</v>
      </c>
      <c r="U2279" s="13">
        <f t="shared" si="283"/>
        <v>40966.678506944445</v>
      </c>
      <c r="V2279">
        <f t="shared" si="284"/>
        <v>2012</v>
      </c>
      <c r="W2279" t="str">
        <f t="shared" si="285"/>
        <v>tabletop games</v>
      </c>
      <c r="X2279" t="str">
        <f t="shared" si="286"/>
        <v>ExceededGoal</v>
      </c>
      <c r="Y2279" s="12" t="b">
        <f t="shared" si="287"/>
        <v>0</v>
      </c>
    </row>
    <row r="2280" spans="1:25" ht="28.8" hidden="1">
      <c r="A2280">
        <v>2278</v>
      </c>
      <c r="B2280" s="1" t="s">
        <v>2279</v>
      </c>
      <c r="C2280" s="1" t="s">
        <v>6388</v>
      </c>
      <c r="D2280" s="21" t="b" cm="1">
        <f t="array" ref="D2280">IF(OR(ISNUMBER(SEARCH({" COMEDY "," fun "," laugh ","hilarious"}," "&amp;B2280:C2280&amp;" "))),"Comedy",IF(OR(ISNUMBER(SEARCH({" sad "," thriller "," crime"," murder "," dark "," revenge "}," "&amp;B2280:C2280&amp;" "))),"thriller",IF(OR(ISNUMBER(SEARCH({" strange "," evil "," horror "," dark "," strange"}," "&amp;B2280:C2280&amp;" "))),"horror",IF(OR(ISNUMBER(SEARCH({" food "," kitchen "," yummy "," gourmet "," dining","bbq"}," "&amp;B2280:C2280&amp;" "))),"food"))))</f>
        <v>0</v>
      </c>
      <c r="E2280" s="3">
        <v>2000</v>
      </c>
      <c r="F2280" s="4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280"/>
        <v>271</v>
      </c>
      <c r="Q2280">
        <f t="shared" si="281"/>
        <v>53.08</v>
      </c>
      <c r="R2280" t="s">
        <v>8331</v>
      </c>
      <c r="S2280" t="s">
        <v>8349</v>
      </c>
      <c r="T2280" s="13">
        <f t="shared" si="282"/>
        <v>42338.709108796291</v>
      </c>
      <c r="U2280" s="13">
        <f t="shared" si="283"/>
        <v>42372.957638888889</v>
      </c>
      <c r="V2280">
        <f t="shared" si="284"/>
        <v>2015</v>
      </c>
      <c r="W2280" t="str">
        <f t="shared" si="285"/>
        <v>tabletop games</v>
      </c>
      <c r="X2280" t="str">
        <f t="shared" si="286"/>
        <v>ExceededGoal</v>
      </c>
      <c r="Y2280" s="12" t="b">
        <f t="shared" si="287"/>
        <v>0</v>
      </c>
    </row>
    <row r="2281" spans="1:25" ht="43.2" hidden="1">
      <c r="A2281">
        <v>2279</v>
      </c>
      <c r="B2281" s="1" t="s">
        <v>2280</v>
      </c>
      <c r="C2281" s="1" t="s">
        <v>6389</v>
      </c>
      <c r="D2281" s="21" t="b" cm="1">
        <f t="array" ref="D2281">IF(OR(ISNUMBER(SEARCH({" COMEDY "," fun "," laugh ","hilarious"}," "&amp;B2281:C2281&amp;" "))),"Comedy",IF(OR(ISNUMBER(SEARCH({" sad "," thriller "," crime"," murder "," dark "," revenge "}," "&amp;B2281:C2281&amp;" "))),"thriller",IF(OR(ISNUMBER(SEARCH({" strange "," evil "," horror "," dark "," strange"}," "&amp;B2281:C2281&amp;" "))),"horror",IF(OR(ISNUMBER(SEARCH({" food "," kitchen "," yummy "," gourmet "," dining","bbq"}," "&amp;B2281:C2281&amp;" "))),"food"))))</f>
        <v>0</v>
      </c>
      <c r="E2281" s="3">
        <v>1000</v>
      </c>
      <c r="F2281" s="4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280"/>
        <v>154</v>
      </c>
      <c r="Q2281">
        <f t="shared" si="281"/>
        <v>48.06</v>
      </c>
      <c r="R2281" t="s">
        <v>8331</v>
      </c>
      <c r="S2281" t="s">
        <v>8349</v>
      </c>
      <c r="T2281" s="13">
        <f t="shared" si="282"/>
        <v>42020.806701388887</v>
      </c>
      <c r="U2281" s="13">
        <f t="shared" si="283"/>
        <v>42039.166666666672</v>
      </c>
      <c r="V2281">
        <f t="shared" si="284"/>
        <v>2015</v>
      </c>
      <c r="W2281" t="str">
        <f t="shared" si="285"/>
        <v>tabletop games</v>
      </c>
      <c r="X2281" t="str">
        <f t="shared" si="286"/>
        <v>ExceededGoal</v>
      </c>
      <c r="Y2281" s="12" t="b">
        <f t="shared" si="287"/>
        <v>0</v>
      </c>
    </row>
    <row r="2282" spans="1:25" ht="57.6" hidden="1">
      <c r="A2282">
        <v>2280</v>
      </c>
      <c r="B2282" s="1" t="s">
        <v>2281</v>
      </c>
      <c r="C2282" s="1" t="s">
        <v>6390</v>
      </c>
      <c r="D2282" s="21" t="b" cm="1">
        <f t="array" ref="D2282">IF(OR(ISNUMBER(SEARCH({" COMEDY "," fun "," laugh ","hilarious"}," "&amp;B2282:C2282&amp;" "))),"Comedy",IF(OR(ISNUMBER(SEARCH({" sad "," thriller "," crime"," murder "," dark "," revenge "}," "&amp;B2282:C2282&amp;" "))),"thriller",IF(OR(ISNUMBER(SEARCH({" strange "," evil "," horror "," dark "," strange"}," "&amp;B2282:C2282&amp;" "))),"horror",IF(OR(ISNUMBER(SEARCH({" food "," kitchen "," yummy "," gourmet "," dining","bbq"}," "&amp;B2282:C2282&amp;" "))),"food"))))</f>
        <v>0</v>
      </c>
      <c r="E2282" s="3">
        <v>9800</v>
      </c>
      <c r="F2282" s="4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280"/>
        <v>404</v>
      </c>
      <c r="Q2282">
        <f t="shared" si="281"/>
        <v>82.4</v>
      </c>
      <c r="R2282" t="s">
        <v>8331</v>
      </c>
      <c r="S2282" t="s">
        <v>8349</v>
      </c>
      <c r="T2282" s="13">
        <f t="shared" si="282"/>
        <v>42234.624895833331</v>
      </c>
      <c r="U2282" s="13">
        <f t="shared" si="283"/>
        <v>42264.624895833331</v>
      </c>
      <c r="V2282">
        <f t="shared" si="284"/>
        <v>2015</v>
      </c>
      <c r="W2282" t="str">
        <f t="shared" si="285"/>
        <v>tabletop games</v>
      </c>
      <c r="X2282" t="str">
        <f t="shared" si="286"/>
        <v>ExceededGoal</v>
      </c>
      <c r="Y2282" s="12" t="b">
        <f t="shared" si="287"/>
        <v>0</v>
      </c>
    </row>
    <row r="2283" spans="1:25" ht="43.2" hidden="1">
      <c r="A2283">
        <v>2281</v>
      </c>
      <c r="B2283" s="1" t="s">
        <v>2282</v>
      </c>
      <c r="C2283" s="1" t="s">
        <v>6391</v>
      </c>
      <c r="D2283" s="21" t="b" cm="1">
        <f t="array" ref="D2283">IF(OR(ISNUMBER(SEARCH({" COMEDY "," fun "," laugh ","hilarious"}," "&amp;B2283:C2283&amp;" "))),"Comedy",IF(OR(ISNUMBER(SEARCH({" sad "," thriller "," crime"," murder "," dark "," revenge "}," "&amp;B2283:C2283&amp;" "))),"thriller",IF(OR(ISNUMBER(SEARCH({" strange "," evil "," horror "," dark "," strange"}," "&amp;B2283:C2283&amp;" "))),"horror",IF(OR(ISNUMBER(SEARCH({" food "," kitchen "," yummy "," gourmet "," dining","bbq"}," "&amp;B2283:C2283&amp;" "))),"food"))))</f>
        <v>0</v>
      </c>
      <c r="E2283" s="3">
        <v>300</v>
      </c>
      <c r="F2283" s="4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280"/>
        <v>185</v>
      </c>
      <c r="Q2283">
        <f t="shared" si="281"/>
        <v>50.45</v>
      </c>
      <c r="R2283" t="s">
        <v>8323</v>
      </c>
      <c r="S2283" t="s">
        <v>8324</v>
      </c>
      <c r="T2283" s="13">
        <f t="shared" si="282"/>
        <v>40687.285844907405</v>
      </c>
      <c r="U2283" s="13">
        <f t="shared" si="283"/>
        <v>40749.284722222219</v>
      </c>
      <c r="V2283">
        <f t="shared" si="284"/>
        <v>2011</v>
      </c>
      <c r="W2283" t="str">
        <f t="shared" si="285"/>
        <v>rock</v>
      </c>
      <c r="X2283" t="str">
        <f t="shared" si="286"/>
        <v>ExceededGoal</v>
      </c>
      <c r="Y2283" s="12" t="b">
        <f t="shared" si="287"/>
        <v>0</v>
      </c>
    </row>
    <row r="2284" spans="1:25" ht="28.8" hidden="1">
      <c r="A2284">
        <v>2282</v>
      </c>
      <c r="B2284" s="1" t="s">
        <v>2283</v>
      </c>
      <c r="C2284" s="1" t="s">
        <v>6392</v>
      </c>
      <c r="D2284" s="21" t="b" cm="1">
        <f t="array" ref="D2284">IF(OR(ISNUMBER(SEARCH({" COMEDY "," fun "," laugh ","hilarious"}," "&amp;B2284:C2284&amp;" "))),"Comedy",IF(OR(ISNUMBER(SEARCH({" sad "," thriller "," crime"," murder "," dark "," revenge "}," "&amp;B2284:C2284&amp;" "))),"thriller",IF(OR(ISNUMBER(SEARCH({" strange "," evil "," horror "," dark "," strange"}," "&amp;B2284:C2284&amp;" "))),"horror",IF(OR(ISNUMBER(SEARCH({" food "," kitchen "," yummy "," gourmet "," dining","bbq"}," "&amp;B2284:C2284&amp;" "))),"food"))))</f>
        <v>0</v>
      </c>
      <c r="E2284" s="3">
        <v>750</v>
      </c>
      <c r="F2284" s="4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280"/>
        <v>185</v>
      </c>
      <c r="Q2284">
        <f t="shared" si="281"/>
        <v>115.83</v>
      </c>
      <c r="R2284" t="s">
        <v>8323</v>
      </c>
      <c r="S2284" t="s">
        <v>8324</v>
      </c>
      <c r="T2284" s="13">
        <f t="shared" si="282"/>
        <v>42323.17460648148</v>
      </c>
      <c r="U2284" s="13">
        <f t="shared" si="283"/>
        <v>42383.17460648148</v>
      </c>
      <c r="V2284">
        <f t="shared" si="284"/>
        <v>2015</v>
      </c>
      <c r="W2284" t="str">
        <f t="shared" si="285"/>
        <v>rock</v>
      </c>
      <c r="X2284" t="str">
        <f t="shared" si="286"/>
        <v>ExceededGoal</v>
      </c>
      <c r="Y2284" s="12" t="b">
        <f t="shared" si="287"/>
        <v>0</v>
      </c>
    </row>
    <row r="2285" spans="1:25" ht="43.2" hidden="1">
      <c r="A2285">
        <v>2283</v>
      </c>
      <c r="B2285" s="1" t="s">
        <v>2284</v>
      </c>
      <c r="C2285" s="1" t="s">
        <v>6393</v>
      </c>
      <c r="D2285" s="21" t="b" cm="1">
        <f t="array" ref="D2285">IF(OR(ISNUMBER(SEARCH({" COMEDY "," fun "," laugh ","hilarious"}," "&amp;B2285:C2285&amp;" "))),"Comedy",IF(OR(ISNUMBER(SEARCH({" sad "," thriller "," crime"," murder "," dark "," revenge "}," "&amp;B2285:C2285&amp;" "))),"thriller",IF(OR(ISNUMBER(SEARCH({" strange "," evil "," horror "," dark "," strange"}," "&amp;B2285:C2285&amp;" "))),"horror",IF(OR(ISNUMBER(SEARCH({" food "," kitchen "," yummy "," gourmet "," dining","bbq"}," "&amp;B2285:C2285&amp;" "))),"food"))))</f>
        <v>0</v>
      </c>
      <c r="E2285" s="3">
        <v>3000</v>
      </c>
      <c r="F2285" s="4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280"/>
        <v>101</v>
      </c>
      <c r="Q2285">
        <f t="shared" si="281"/>
        <v>63.03</v>
      </c>
      <c r="R2285" t="s">
        <v>8323</v>
      </c>
      <c r="S2285" t="s">
        <v>8324</v>
      </c>
      <c r="T2285" s="13">
        <f t="shared" si="282"/>
        <v>40978.125046296293</v>
      </c>
      <c r="U2285" s="13">
        <f t="shared" si="283"/>
        <v>41038.083379629628</v>
      </c>
      <c r="V2285">
        <f t="shared" si="284"/>
        <v>2012</v>
      </c>
      <c r="W2285" t="str">
        <f t="shared" si="285"/>
        <v>rock</v>
      </c>
      <c r="X2285" t="str">
        <f t="shared" si="286"/>
        <v>ExceededGoal</v>
      </c>
      <c r="Y2285" s="12" t="b">
        <f t="shared" si="287"/>
        <v>0</v>
      </c>
    </row>
    <row r="2286" spans="1:25" ht="28.8" hidden="1">
      <c r="A2286">
        <v>2284</v>
      </c>
      <c r="B2286" s="1" t="s">
        <v>2285</v>
      </c>
      <c r="C2286" s="1" t="s">
        <v>6394</v>
      </c>
      <c r="D2286" s="21" t="b" cm="1">
        <f t="array" ref="D2286">IF(OR(ISNUMBER(SEARCH({" COMEDY "," fun "," laugh ","hilarious"}," "&amp;B2286:C2286&amp;" "))),"Comedy",IF(OR(ISNUMBER(SEARCH({" sad "," thriller "," crime"," murder "," dark "," revenge "}," "&amp;B2286:C2286&amp;" "))),"thriller",IF(OR(ISNUMBER(SEARCH({" strange "," evil "," horror "," dark "," strange"}," "&amp;B2286:C2286&amp;" "))),"horror",IF(OR(ISNUMBER(SEARCH({" food "," kitchen "," yummy "," gourmet "," dining","bbq"}," "&amp;B2286:C2286&amp;" "))),"food"))))</f>
        <v>0</v>
      </c>
      <c r="E2286" s="3">
        <v>6000</v>
      </c>
      <c r="F2286" s="4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280"/>
        <v>106</v>
      </c>
      <c r="Q2286">
        <f t="shared" si="281"/>
        <v>108.02</v>
      </c>
      <c r="R2286" t="s">
        <v>8323</v>
      </c>
      <c r="S2286" t="s">
        <v>8324</v>
      </c>
      <c r="T2286" s="13">
        <f t="shared" si="282"/>
        <v>40585.796817129631</v>
      </c>
      <c r="U2286" s="13">
        <f t="shared" si="283"/>
        <v>40614.166666666664</v>
      </c>
      <c r="V2286">
        <f t="shared" si="284"/>
        <v>2011</v>
      </c>
      <c r="W2286" t="str">
        <f t="shared" si="285"/>
        <v>rock</v>
      </c>
      <c r="X2286" t="str">
        <f t="shared" si="286"/>
        <v>ExceededGoal</v>
      </c>
      <c r="Y2286" s="12" t="b">
        <f t="shared" si="287"/>
        <v>0</v>
      </c>
    </row>
    <row r="2287" spans="1:25" ht="43.2" hidden="1">
      <c r="A2287">
        <v>2285</v>
      </c>
      <c r="B2287" s="1" t="s">
        <v>2286</v>
      </c>
      <c r="C2287" s="1" t="s">
        <v>6395</v>
      </c>
      <c r="D2287" s="21" t="b" cm="1">
        <f t="array" ref="D2287">IF(OR(ISNUMBER(SEARCH({" COMEDY "," fun "," laugh ","hilarious"}," "&amp;B2287:C2287&amp;" "))),"Comedy",IF(OR(ISNUMBER(SEARCH({" sad "," thriller "," crime"," murder "," dark "," revenge "}," "&amp;B2287:C2287&amp;" "))),"thriller",IF(OR(ISNUMBER(SEARCH({" strange "," evil "," horror "," dark "," strange"}," "&amp;B2287:C2287&amp;" "))),"horror",IF(OR(ISNUMBER(SEARCH({" food "," kitchen "," yummy "," gourmet "," dining","bbq"}," "&amp;B2287:C2287&amp;" "))),"food"))))</f>
        <v>0</v>
      </c>
      <c r="E2287" s="3">
        <v>3000</v>
      </c>
      <c r="F2287" s="4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280"/>
        <v>121</v>
      </c>
      <c r="Q2287">
        <f t="shared" si="281"/>
        <v>46.09</v>
      </c>
      <c r="R2287" t="s">
        <v>8323</v>
      </c>
      <c r="S2287" t="s">
        <v>8324</v>
      </c>
      <c r="T2287" s="13">
        <f t="shared" si="282"/>
        <v>41059.185682870368</v>
      </c>
      <c r="U2287" s="13">
        <f t="shared" si="283"/>
        <v>41089.185682870368</v>
      </c>
      <c r="V2287">
        <f t="shared" si="284"/>
        <v>2012</v>
      </c>
      <c r="W2287" t="str">
        <f t="shared" si="285"/>
        <v>rock</v>
      </c>
      <c r="X2287" t="str">
        <f t="shared" si="286"/>
        <v>ExceededGoal</v>
      </c>
      <c r="Y2287" s="12" t="b">
        <f t="shared" si="287"/>
        <v>0</v>
      </c>
    </row>
    <row r="2288" spans="1:25" ht="43.2" hidden="1">
      <c r="A2288">
        <v>2286</v>
      </c>
      <c r="B2288" s="1" t="s">
        <v>2287</v>
      </c>
      <c r="C2288" s="1" t="s">
        <v>6396</v>
      </c>
      <c r="D2288" s="21" t="b" cm="1">
        <f t="array" ref="D2288">IF(OR(ISNUMBER(SEARCH({" COMEDY "," fun "," laugh ","hilarious"}," "&amp;B2288:C2288&amp;" "))),"Comedy",IF(OR(ISNUMBER(SEARCH({" sad "," thriller "," crime"," murder "," dark "," revenge "}," "&amp;B2288:C2288&amp;" "))),"thriller",IF(OR(ISNUMBER(SEARCH({" strange "," evil "," horror "," dark "," strange"}," "&amp;B2288:C2288&amp;" "))),"horror",IF(OR(ISNUMBER(SEARCH({" food "," kitchen "," yummy "," gourmet "," dining","bbq"}," "&amp;B2288:C2288&amp;" "))),"food"))))</f>
        <v>0</v>
      </c>
      <c r="E2288" s="3">
        <v>1500</v>
      </c>
      <c r="F2288" s="4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280"/>
        <v>100</v>
      </c>
      <c r="Q2288">
        <f t="shared" si="281"/>
        <v>107.21</v>
      </c>
      <c r="R2288" t="s">
        <v>8323</v>
      </c>
      <c r="S2288" t="s">
        <v>8324</v>
      </c>
      <c r="T2288" s="13">
        <f t="shared" si="282"/>
        <v>41494.963587962964</v>
      </c>
      <c r="U2288" s="13">
        <f t="shared" si="283"/>
        <v>41523.165972222225</v>
      </c>
      <c r="V2288">
        <f t="shared" si="284"/>
        <v>2013</v>
      </c>
      <c r="W2288" t="str">
        <f t="shared" si="285"/>
        <v>rock</v>
      </c>
      <c r="X2288" t="str">
        <f t="shared" si="286"/>
        <v>UnderFunded</v>
      </c>
      <c r="Y2288" s="12" t="b">
        <f t="shared" si="287"/>
        <v>0</v>
      </c>
    </row>
    <row r="2289" spans="1:25" ht="43.2" hidden="1">
      <c r="A2289">
        <v>2287</v>
      </c>
      <c r="B2289" s="1" t="s">
        <v>2288</v>
      </c>
      <c r="C2289" s="1" t="s">
        <v>6397</v>
      </c>
      <c r="D2289" s="21" t="b" cm="1">
        <f t="array" ref="D2289">IF(OR(ISNUMBER(SEARCH({" COMEDY "," fun "," laugh ","hilarious"}," "&amp;B2289:C2289&amp;" "))),"Comedy",IF(OR(ISNUMBER(SEARCH({" sad "," thriller "," crime"," murder "," dark "," revenge "}," "&amp;B2289:C2289&amp;" "))),"thriller",IF(OR(ISNUMBER(SEARCH({" strange "," evil "," horror "," dark "," strange"}," "&amp;B2289:C2289&amp;" "))),"horror",IF(OR(ISNUMBER(SEARCH({" food "," kitchen "," yummy "," gourmet "," dining","bbq"}," "&amp;B2289:C2289&amp;" "))),"food"))))</f>
        <v>0</v>
      </c>
      <c r="E2289" s="3">
        <v>4500</v>
      </c>
      <c r="F2289" s="4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280"/>
        <v>120</v>
      </c>
      <c r="Q2289">
        <f t="shared" si="281"/>
        <v>50.93</v>
      </c>
      <c r="R2289" t="s">
        <v>8323</v>
      </c>
      <c r="S2289" t="s">
        <v>8324</v>
      </c>
      <c r="T2289" s="13">
        <f t="shared" si="282"/>
        <v>41792.667361111111</v>
      </c>
      <c r="U2289" s="13">
        <f t="shared" si="283"/>
        <v>41813.667361111111</v>
      </c>
      <c r="V2289">
        <f t="shared" si="284"/>
        <v>2014</v>
      </c>
      <c r="W2289" t="str">
        <f t="shared" si="285"/>
        <v>rock</v>
      </c>
      <c r="X2289" t="str">
        <f t="shared" si="286"/>
        <v>ExceededGoal</v>
      </c>
      <c r="Y2289" s="12" t="b">
        <f t="shared" si="287"/>
        <v>0</v>
      </c>
    </row>
    <row r="2290" spans="1:25" ht="43.2" hidden="1">
      <c r="A2290">
        <v>2288</v>
      </c>
      <c r="B2290" s="1" t="s">
        <v>2289</v>
      </c>
      <c r="C2290" s="1" t="s">
        <v>6398</v>
      </c>
      <c r="D2290" s="21" t="b" cm="1">
        <f t="array" ref="D2290">IF(OR(ISNUMBER(SEARCH({" COMEDY "," fun "," laugh ","hilarious"}," "&amp;B2290:C2290&amp;" "))),"Comedy",IF(OR(ISNUMBER(SEARCH({" sad "," thriller "," crime"," murder "," dark "," revenge "}," "&amp;B2290:C2290&amp;" "))),"thriller",IF(OR(ISNUMBER(SEARCH({" strange "," evil "," horror "," dark "," strange"}," "&amp;B2290:C2290&amp;" "))),"horror",IF(OR(ISNUMBER(SEARCH({" food "," kitchen "," yummy "," gourmet "," dining","bbq"}," "&amp;B2290:C2290&amp;" "))),"food"))))</f>
        <v>0</v>
      </c>
      <c r="E2290" s="3">
        <v>1000</v>
      </c>
      <c r="F2290" s="4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280"/>
        <v>100</v>
      </c>
      <c r="Q2290">
        <f t="shared" si="281"/>
        <v>40.04</v>
      </c>
      <c r="R2290" t="s">
        <v>8323</v>
      </c>
      <c r="S2290" t="s">
        <v>8324</v>
      </c>
      <c r="T2290" s="13">
        <f t="shared" si="282"/>
        <v>41067.827418981484</v>
      </c>
      <c r="U2290" s="13">
        <f t="shared" si="283"/>
        <v>41086.75</v>
      </c>
      <c r="V2290">
        <f t="shared" si="284"/>
        <v>2012</v>
      </c>
      <c r="W2290" t="str">
        <f t="shared" si="285"/>
        <v>rock</v>
      </c>
      <c r="X2290" t="str">
        <f t="shared" si="286"/>
        <v>UnderFunded</v>
      </c>
      <c r="Y2290" s="12" t="b">
        <f t="shared" si="287"/>
        <v>0</v>
      </c>
    </row>
    <row r="2291" spans="1:25" ht="43.2" hidden="1">
      <c r="A2291">
        <v>2289</v>
      </c>
      <c r="B2291" s="1" t="s">
        <v>2290</v>
      </c>
      <c r="C2291" s="1" t="s">
        <v>6399</v>
      </c>
      <c r="D2291" s="21" t="b" cm="1">
        <f t="array" ref="D2291">IF(OR(ISNUMBER(SEARCH({" COMEDY "," fun "," laugh ","hilarious"}," "&amp;B2291:C2291&amp;" "))),"Comedy",IF(OR(ISNUMBER(SEARCH({" sad "," thriller "," crime"," murder "," dark "," revenge "}," "&amp;B2291:C2291&amp;" "))),"thriller",IF(OR(ISNUMBER(SEARCH({" strange "," evil "," horror "," dark "," strange"}," "&amp;B2291:C2291&amp;" "))),"horror",IF(OR(ISNUMBER(SEARCH({" food "," kitchen "," yummy "," gourmet "," dining","bbq"}," "&amp;B2291:C2291&amp;" "))),"food"))))</f>
        <v>0</v>
      </c>
      <c r="E2291" s="3">
        <v>1500</v>
      </c>
      <c r="F2291" s="4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280"/>
        <v>107</v>
      </c>
      <c r="Q2291">
        <f t="shared" si="281"/>
        <v>64.44</v>
      </c>
      <c r="R2291" t="s">
        <v>8323</v>
      </c>
      <c r="S2291" t="s">
        <v>8324</v>
      </c>
      <c r="T2291" s="13">
        <f t="shared" si="282"/>
        <v>41571.998379629629</v>
      </c>
      <c r="U2291" s="13">
        <f t="shared" si="283"/>
        <v>41614.973611111112</v>
      </c>
      <c r="V2291">
        <f t="shared" si="284"/>
        <v>2013</v>
      </c>
      <c r="W2291" t="str">
        <f t="shared" si="285"/>
        <v>rock</v>
      </c>
      <c r="X2291" t="str">
        <f t="shared" si="286"/>
        <v>ExceededGoal</v>
      </c>
      <c r="Y2291" s="12" t="b">
        <f t="shared" si="287"/>
        <v>0</v>
      </c>
    </row>
    <row r="2292" spans="1:25" ht="43.2" hidden="1">
      <c r="A2292">
        <v>2290</v>
      </c>
      <c r="B2292" s="1" t="s">
        <v>2291</v>
      </c>
      <c r="C2292" s="1" t="s">
        <v>6400</v>
      </c>
      <c r="D2292" s="21" t="b" cm="1">
        <f t="array" ref="D2292">IF(OR(ISNUMBER(SEARCH({" COMEDY "," fun "," laugh ","hilarious"}," "&amp;B2292:C2292&amp;" "))),"Comedy",IF(OR(ISNUMBER(SEARCH({" sad "," thriller "," crime"," murder "," dark "," revenge "}," "&amp;B2292:C2292&amp;" "))),"thriller",IF(OR(ISNUMBER(SEARCH({" strange "," evil "," horror "," dark "," strange"}," "&amp;B2292:C2292&amp;" "))),"horror",IF(OR(ISNUMBER(SEARCH({" food "," kitchen "," yummy "," gourmet "," dining","bbq"}," "&amp;B2292:C2292&amp;" "))),"food"))))</f>
        <v>0</v>
      </c>
      <c r="E2292" s="3">
        <v>1500</v>
      </c>
      <c r="F2292" s="4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280"/>
        <v>104</v>
      </c>
      <c r="Q2292">
        <f t="shared" si="281"/>
        <v>53.83</v>
      </c>
      <c r="R2292" t="s">
        <v>8323</v>
      </c>
      <c r="S2292" t="s">
        <v>8324</v>
      </c>
      <c r="T2292" s="13">
        <f t="shared" si="282"/>
        <v>40070.253819444442</v>
      </c>
      <c r="U2292" s="13">
        <f t="shared" si="283"/>
        <v>40148.708333333336</v>
      </c>
      <c r="V2292">
        <f t="shared" si="284"/>
        <v>2009</v>
      </c>
      <c r="W2292" t="str">
        <f t="shared" si="285"/>
        <v>rock</v>
      </c>
      <c r="X2292" t="str">
        <f t="shared" si="286"/>
        <v>ExceededGoal</v>
      </c>
      <c r="Y2292" s="12" t="b">
        <f t="shared" si="287"/>
        <v>0</v>
      </c>
    </row>
    <row r="2293" spans="1:25" ht="43.2" hidden="1">
      <c r="A2293">
        <v>2291</v>
      </c>
      <c r="B2293" s="1" t="s">
        <v>2292</v>
      </c>
      <c r="C2293" s="1" t="s">
        <v>6401</v>
      </c>
      <c r="D2293" s="21" t="b" cm="1">
        <f t="array" ref="D2293">IF(OR(ISNUMBER(SEARCH({" COMEDY "," fun "," laugh ","hilarious"}," "&amp;B2293:C2293&amp;" "))),"Comedy",IF(OR(ISNUMBER(SEARCH({" sad "," thriller "," crime"," murder "," dark "," revenge "}," "&amp;B2293:C2293&amp;" "))),"thriller",IF(OR(ISNUMBER(SEARCH({" strange "," evil "," horror "," dark "," strange"}," "&amp;B2293:C2293&amp;" "))),"horror",IF(OR(ISNUMBER(SEARCH({" food "," kitchen "," yummy "," gourmet "," dining","bbq"}," "&amp;B2293:C2293&amp;" "))),"food"))))</f>
        <v>0</v>
      </c>
      <c r="E2293" s="3">
        <v>2500</v>
      </c>
      <c r="F2293" s="4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280"/>
        <v>173</v>
      </c>
      <c r="Q2293">
        <f t="shared" si="281"/>
        <v>100.47</v>
      </c>
      <c r="R2293" t="s">
        <v>8323</v>
      </c>
      <c r="S2293" t="s">
        <v>8324</v>
      </c>
      <c r="T2293" s="13">
        <f t="shared" si="282"/>
        <v>40987.977060185185</v>
      </c>
      <c r="U2293" s="13">
        <f t="shared" si="283"/>
        <v>41022.166666666664</v>
      </c>
      <c r="V2293">
        <f t="shared" si="284"/>
        <v>2012</v>
      </c>
      <c r="W2293" t="str">
        <f t="shared" si="285"/>
        <v>rock</v>
      </c>
      <c r="X2293" t="str">
        <f t="shared" si="286"/>
        <v>ExceededGoal</v>
      </c>
      <c r="Y2293" s="12" t="b">
        <f t="shared" si="287"/>
        <v>0</v>
      </c>
    </row>
    <row r="2294" spans="1:25" ht="43.2" hidden="1">
      <c r="A2294">
        <v>2292</v>
      </c>
      <c r="B2294" s="1" t="s">
        <v>2293</v>
      </c>
      <c r="C2294" s="1" t="s">
        <v>6402</v>
      </c>
      <c r="D2294" s="21" t="b" cm="1">
        <f t="array" ref="D2294">IF(OR(ISNUMBER(SEARCH({" COMEDY "," fun "," laugh ","hilarious"}," "&amp;B2294:C2294&amp;" "))),"Comedy",IF(OR(ISNUMBER(SEARCH({" sad "," thriller "," crime"," murder "," dark "," revenge "}," "&amp;B2294:C2294&amp;" "))),"thriller",IF(OR(ISNUMBER(SEARCH({" strange "," evil "," horror "," dark "," strange"}," "&amp;B2294:C2294&amp;" "))),"horror",IF(OR(ISNUMBER(SEARCH({" food "," kitchen "," yummy "," gourmet "," dining","bbq"}," "&amp;B2294:C2294&amp;" "))),"food"))))</f>
        <v>0</v>
      </c>
      <c r="E2294" s="3">
        <v>2000</v>
      </c>
      <c r="F2294" s="4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280"/>
        <v>107</v>
      </c>
      <c r="Q2294">
        <f t="shared" si="281"/>
        <v>46.63</v>
      </c>
      <c r="R2294" t="s">
        <v>8323</v>
      </c>
      <c r="S2294" t="s">
        <v>8324</v>
      </c>
      <c r="T2294" s="13">
        <f t="shared" si="282"/>
        <v>40987.697638888887</v>
      </c>
      <c r="U2294" s="13">
        <f t="shared" si="283"/>
        <v>41017.697638888887</v>
      </c>
      <c r="V2294">
        <f t="shared" si="284"/>
        <v>2012</v>
      </c>
      <c r="W2294" t="str">
        <f t="shared" si="285"/>
        <v>rock</v>
      </c>
      <c r="X2294" t="str">
        <f t="shared" si="286"/>
        <v>ExceededGoal</v>
      </c>
      <c r="Y2294" s="12" t="b">
        <f t="shared" si="287"/>
        <v>0</v>
      </c>
    </row>
    <row r="2295" spans="1:25" ht="28.8" hidden="1">
      <c r="A2295">
        <v>2293</v>
      </c>
      <c r="B2295" s="1" t="s">
        <v>2294</v>
      </c>
      <c r="C2295" s="1" t="s">
        <v>6403</v>
      </c>
      <c r="D2295" s="21" t="b" cm="1">
        <f t="array" ref="D2295">IF(OR(ISNUMBER(SEARCH({" COMEDY "," fun "," laugh ","hilarious"}," "&amp;B2295:C2295&amp;" "))),"Comedy",IF(OR(ISNUMBER(SEARCH({" sad "," thriller "," crime"," murder "," dark "," revenge "}," "&amp;B2295:C2295&amp;" "))),"thriller",IF(OR(ISNUMBER(SEARCH({" strange "," evil "," horror "," dark "," strange"}," "&amp;B2295:C2295&amp;" "))),"horror",IF(OR(ISNUMBER(SEARCH({" food "," kitchen "," yummy "," gourmet "," dining","bbq"}," "&amp;B2295:C2295&amp;" "))),"food"))))</f>
        <v>0</v>
      </c>
      <c r="E2295" s="3">
        <v>850</v>
      </c>
      <c r="F2295" s="4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280"/>
        <v>108</v>
      </c>
      <c r="Q2295">
        <f t="shared" si="281"/>
        <v>34.07</v>
      </c>
      <c r="R2295" t="s">
        <v>8323</v>
      </c>
      <c r="S2295" t="s">
        <v>8324</v>
      </c>
      <c r="T2295" s="13">
        <f t="shared" si="282"/>
        <v>41151.708321759259</v>
      </c>
      <c r="U2295" s="13">
        <f t="shared" si="283"/>
        <v>41177.165972222225</v>
      </c>
      <c r="V2295">
        <f t="shared" si="284"/>
        <v>2012</v>
      </c>
      <c r="W2295" t="str">
        <f t="shared" si="285"/>
        <v>rock</v>
      </c>
      <c r="X2295" t="str">
        <f t="shared" si="286"/>
        <v>ExceededGoal</v>
      </c>
      <c r="Y2295" s="12" t="b">
        <f t="shared" si="287"/>
        <v>0</v>
      </c>
    </row>
    <row r="2296" spans="1:25" ht="43.2" hidden="1">
      <c r="A2296">
        <v>2294</v>
      </c>
      <c r="B2296" s="1" t="s">
        <v>2295</v>
      </c>
      <c r="C2296" s="1" t="s">
        <v>6404</v>
      </c>
      <c r="D2296" s="21" t="b" cm="1">
        <f t="array" ref="D2296">IF(OR(ISNUMBER(SEARCH({" COMEDY "," fun "," laugh ","hilarious"}," "&amp;B2296:C2296&amp;" "))),"Comedy",IF(OR(ISNUMBER(SEARCH({" sad "," thriller "," crime"," murder "," dark "," revenge "}," "&amp;B2296:C2296&amp;" "))),"thriller",IF(OR(ISNUMBER(SEARCH({" strange "," evil "," horror "," dark "," strange"}," "&amp;B2296:C2296&amp;" "))),"horror",IF(OR(ISNUMBER(SEARCH({" food "," kitchen "," yummy "," gourmet "," dining","bbq"}," "&amp;B2296:C2296&amp;" "))),"food"))))</f>
        <v>0</v>
      </c>
      <c r="E2296" s="3">
        <v>5000</v>
      </c>
      <c r="F2296" s="4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280"/>
        <v>146</v>
      </c>
      <c r="Q2296">
        <f t="shared" si="281"/>
        <v>65.209999999999994</v>
      </c>
      <c r="R2296" t="s">
        <v>8323</v>
      </c>
      <c r="S2296" t="s">
        <v>8324</v>
      </c>
      <c r="T2296" s="13">
        <f t="shared" si="282"/>
        <v>41264.72314814815</v>
      </c>
      <c r="U2296" s="13">
        <f t="shared" si="283"/>
        <v>41294.72314814815</v>
      </c>
      <c r="V2296">
        <f t="shared" si="284"/>
        <v>2012</v>
      </c>
      <c r="W2296" t="str">
        <f t="shared" si="285"/>
        <v>rock</v>
      </c>
      <c r="X2296" t="str">
        <f t="shared" si="286"/>
        <v>ExceededGoal</v>
      </c>
      <c r="Y2296" s="12" t="b">
        <f t="shared" si="287"/>
        <v>0</v>
      </c>
    </row>
    <row r="2297" spans="1:25" ht="57.6" hidden="1">
      <c r="A2297">
        <v>2295</v>
      </c>
      <c r="B2297" s="1" t="s">
        <v>2296</v>
      </c>
      <c r="C2297" s="1" t="s">
        <v>6405</v>
      </c>
      <c r="D2297" s="21" t="b" cm="1">
        <f t="array" ref="D2297">IF(OR(ISNUMBER(SEARCH({" COMEDY "," fun "," laugh ","hilarious"}," "&amp;B2297:C2297&amp;" "))),"Comedy",IF(OR(ISNUMBER(SEARCH({" sad "," thriller "," crime"," murder "," dark "," revenge "}," "&amp;B2297:C2297&amp;" "))),"thriller",IF(OR(ISNUMBER(SEARCH({" strange "," evil "," horror "," dark "," strange"}," "&amp;B2297:C2297&amp;" "))),"horror",IF(OR(ISNUMBER(SEARCH({" food "," kitchen "," yummy "," gourmet "," dining","bbq"}," "&amp;B2297:C2297&amp;" "))),"food"))))</f>
        <v>0</v>
      </c>
      <c r="E2297" s="3">
        <v>1200</v>
      </c>
      <c r="F2297" s="4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280"/>
        <v>125</v>
      </c>
      <c r="Q2297">
        <f t="shared" si="281"/>
        <v>44.21</v>
      </c>
      <c r="R2297" t="s">
        <v>8323</v>
      </c>
      <c r="S2297" t="s">
        <v>8324</v>
      </c>
      <c r="T2297" s="13">
        <f t="shared" si="282"/>
        <v>41270.954351851848</v>
      </c>
      <c r="U2297" s="13">
        <f t="shared" si="283"/>
        <v>41300.954351851848</v>
      </c>
      <c r="V2297">
        <f t="shared" si="284"/>
        <v>2012</v>
      </c>
      <c r="W2297" t="str">
        <f t="shared" si="285"/>
        <v>rock</v>
      </c>
      <c r="X2297" t="str">
        <f t="shared" si="286"/>
        <v>ExceededGoal</v>
      </c>
      <c r="Y2297" s="12" t="b">
        <f t="shared" si="287"/>
        <v>0</v>
      </c>
    </row>
    <row r="2298" spans="1:25" ht="43.2" hidden="1">
      <c r="A2298">
        <v>2296</v>
      </c>
      <c r="B2298" s="1" t="s">
        <v>2297</v>
      </c>
      <c r="C2298" s="1" t="s">
        <v>6406</v>
      </c>
      <c r="D2298" s="21" t="b" cm="1">
        <f t="array" ref="D2298">IF(OR(ISNUMBER(SEARCH({" COMEDY "," fun "," laugh ","hilarious"}," "&amp;B2298:C2298&amp;" "))),"Comedy",IF(OR(ISNUMBER(SEARCH({" sad "," thriller "," crime"," murder "," dark "," revenge "}," "&amp;B2298:C2298&amp;" "))),"thriller",IF(OR(ISNUMBER(SEARCH({" strange "," evil "," horror "," dark "," strange"}," "&amp;B2298:C2298&amp;" "))),"horror",IF(OR(ISNUMBER(SEARCH({" food "," kitchen "," yummy "," gourmet "," dining","bbq"}," "&amp;B2298:C2298&amp;" "))),"food"))))</f>
        <v>0</v>
      </c>
      <c r="E2298" s="3">
        <v>7000</v>
      </c>
      <c r="F2298" s="4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280"/>
        <v>149</v>
      </c>
      <c r="Q2298">
        <f t="shared" si="281"/>
        <v>71.97</v>
      </c>
      <c r="R2298" t="s">
        <v>8323</v>
      </c>
      <c r="S2298" t="s">
        <v>8324</v>
      </c>
      <c r="T2298" s="13">
        <f t="shared" si="282"/>
        <v>40927.731782407405</v>
      </c>
      <c r="U2298" s="13">
        <f t="shared" si="283"/>
        <v>40962.731782407405</v>
      </c>
      <c r="V2298">
        <f t="shared" si="284"/>
        <v>2012</v>
      </c>
      <c r="W2298" t="str">
        <f t="shared" si="285"/>
        <v>rock</v>
      </c>
      <c r="X2298" t="str">
        <f t="shared" si="286"/>
        <v>ExceededGoal</v>
      </c>
      <c r="Y2298" s="12" t="b">
        <f t="shared" si="287"/>
        <v>0</v>
      </c>
    </row>
    <row r="2299" spans="1:25" ht="28.8" hidden="1">
      <c r="A2299">
        <v>2297</v>
      </c>
      <c r="B2299" s="1" t="s">
        <v>2298</v>
      </c>
      <c r="C2299" s="1" t="s">
        <v>6407</v>
      </c>
      <c r="D2299" s="21" t="b" cm="1">
        <f t="array" ref="D2299">IF(OR(ISNUMBER(SEARCH({" COMEDY "," fun "," laugh ","hilarious"}," "&amp;B2299:C2299&amp;" "))),"Comedy",IF(OR(ISNUMBER(SEARCH({" sad "," thriller "," crime"," murder "," dark "," revenge "}," "&amp;B2299:C2299&amp;" "))),"thriller",IF(OR(ISNUMBER(SEARCH({" strange "," evil "," horror "," dark "," strange"}," "&amp;B2299:C2299&amp;" "))),"horror",IF(OR(ISNUMBER(SEARCH({" food "," kitchen "," yummy "," gourmet "," dining","bbq"}," "&amp;B2299:C2299&amp;" "))),"food"))))</f>
        <v>0</v>
      </c>
      <c r="E2299" s="3">
        <v>1000</v>
      </c>
      <c r="F2299" s="4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280"/>
        <v>101</v>
      </c>
      <c r="Q2299">
        <f t="shared" si="281"/>
        <v>52.95</v>
      </c>
      <c r="R2299" t="s">
        <v>8323</v>
      </c>
      <c r="S2299" t="s">
        <v>8324</v>
      </c>
      <c r="T2299" s="13">
        <f t="shared" si="282"/>
        <v>40948.042233796295</v>
      </c>
      <c r="U2299" s="13">
        <f t="shared" si="283"/>
        <v>40982.165972222225</v>
      </c>
      <c r="V2299">
        <f t="shared" si="284"/>
        <v>2012</v>
      </c>
      <c r="W2299" t="str">
        <f t="shared" si="285"/>
        <v>rock</v>
      </c>
      <c r="X2299" t="str">
        <f t="shared" si="286"/>
        <v>ExceededGoal</v>
      </c>
      <c r="Y2299" s="12" t="b">
        <f t="shared" si="287"/>
        <v>0</v>
      </c>
    </row>
    <row r="2300" spans="1:25" ht="43.2" hidden="1">
      <c r="A2300">
        <v>2298</v>
      </c>
      <c r="B2300" s="1" t="s">
        <v>2299</v>
      </c>
      <c r="C2300" s="1" t="s">
        <v>6408</v>
      </c>
      <c r="D2300" s="21" t="b" cm="1">
        <f t="array" ref="D2300">IF(OR(ISNUMBER(SEARCH({" COMEDY "," fun "," laugh ","hilarious"}," "&amp;B2300:C2300&amp;" "))),"Comedy",IF(OR(ISNUMBER(SEARCH({" sad "," thriller "," crime"," murder "," dark "," revenge "}," "&amp;B2300:C2300&amp;" "))),"thriller",IF(OR(ISNUMBER(SEARCH({" strange "," evil "," horror "," dark "," strange"}," "&amp;B2300:C2300&amp;" "))),"horror",IF(OR(ISNUMBER(SEARCH({" food "," kitchen "," yummy "," gourmet "," dining","bbq"}," "&amp;B2300:C2300&amp;" "))),"food"))))</f>
        <v>0</v>
      </c>
      <c r="E2300" s="3">
        <v>30000</v>
      </c>
      <c r="F2300" s="4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280"/>
        <v>105</v>
      </c>
      <c r="Q2300">
        <f t="shared" si="281"/>
        <v>109.45</v>
      </c>
      <c r="R2300" t="s">
        <v>8323</v>
      </c>
      <c r="S2300" t="s">
        <v>8324</v>
      </c>
      <c r="T2300" s="13">
        <f t="shared" si="282"/>
        <v>41694.84065972222</v>
      </c>
      <c r="U2300" s="13">
        <f t="shared" si="283"/>
        <v>41724.798993055556</v>
      </c>
      <c r="V2300">
        <f t="shared" si="284"/>
        <v>2014</v>
      </c>
      <c r="W2300" t="str">
        <f t="shared" si="285"/>
        <v>rock</v>
      </c>
      <c r="X2300" t="str">
        <f t="shared" si="286"/>
        <v>ExceededGoal</v>
      </c>
      <c r="Y2300" s="12" t="b">
        <f t="shared" si="287"/>
        <v>0</v>
      </c>
    </row>
    <row r="2301" spans="1:25" ht="43.2" hidden="1">
      <c r="A2301">
        <v>2299</v>
      </c>
      <c r="B2301" s="1" t="s">
        <v>2300</v>
      </c>
      <c r="C2301" s="1" t="s">
        <v>6409</v>
      </c>
      <c r="D2301" s="21" t="b" cm="1">
        <f t="array" ref="D2301">IF(OR(ISNUMBER(SEARCH({" COMEDY "," fun "," laugh ","hilarious"}," "&amp;B2301:C2301&amp;" "))),"Comedy",IF(OR(ISNUMBER(SEARCH({" sad "," thriller "," crime"," murder "," dark "," revenge "}," "&amp;B2301:C2301&amp;" "))),"thriller",IF(OR(ISNUMBER(SEARCH({" strange "," evil "," horror "," dark "," strange"}," "&amp;B2301:C2301&amp;" "))),"horror",IF(OR(ISNUMBER(SEARCH({" food "," kitchen "," yummy "," gourmet "," dining","bbq"}," "&amp;B2301:C2301&amp;" "))),"food"))))</f>
        <v>0</v>
      </c>
      <c r="E2301" s="3">
        <v>300</v>
      </c>
      <c r="F2301" s="4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280"/>
        <v>350</v>
      </c>
      <c r="Q2301">
        <f t="shared" si="281"/>
        <v>75.040000000000006</v>
      </c>
      <c r="R2301" t="s">
        <v>8323</v>
      </c>
      <c r="S2301" t="s">
        <v>8324</v>
      </c>
      <c r="T2301" s="13">
        <f t="shared" si="282"/>
        <v>40565.032511574071</v>
      </c>
      <c r="U2301" s="13">
        <f t="shared" si="283"/>
        <v>40580.032511574071</v>
      </c>
      <c r="V2301">
        <f t="shared" si="284"/>
        <v>2011</v>
      </c>
      <c r="W2301" t="str">
        <f t="shared" si="285"/>
        <v>rock</v>
      </c>
      <c r="X2301" t="str">
        <f t="shared" si="286"/>
        <v>ExceededGoal</v>
      </c>
      <c r="Y2301" s="12" t="b">
        <f t="shared" si="287"/>
        <v>0</v>
      </c>
    </row>
    <row r="2302" spans="1:25" ht="43.2" hidden="1">
      <c r="A2302">
        <v>2300</v>
      </c>
      <c r="B2302" s="1" t="s">
        <v>2301</v>
      </c>
      <c r="C2302" s="1" t="s">
        <v>6410</v>
      </c>
      <c r="D2302" s="21" t="b" cm="1">
        <f t="array" ref="D2302">IF(OR(ISNUMBER(SEARCH({" COMEDY "," fun "," laugh ","hilarious"}," "&amp;B2302:C2302&amp;" "))),"Comedy",IF(OR(ISNUMBER(SEARCH({" sad "," thriller "," crime"," murder "," dark "," revenge "}," "&amp;B2302:C2302&amp;" "))),"thriller",IF(OR(ISNUMBER(SEARCH({" strange "," evil "," horror "," dark "," strange"}," "&amp;B2302:C2302&amp;" "))),"horror",IF(OR(ISNUMBER(SEARCH({" food "," kitchen "," yummy "," gourmet "," dining","bbq"}," "&amp;B2302:C2302&amp;" "))),"food"))))</f>
        <v>0</v>
      </c>
      <c r="E2302" s="3">
        <v>800</v>
      </c>
      <c r="F2302" s="4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280"/>
        <v>101</v>
      </c>
      <c r="Q2302">
        <f t="shared" si="281"/>
        <v>115.71</v>
      </c>
      <c r="R2302" t="s">
        <v>8323</v>
      </c>
      <c r="S2302" t="s">
        <v>8324</v>
      </c>
      <c r="T2302" s="13">
        <f t="shared" si="282"/>
        <v>41074.727037037039</v>
      </c>
      <c r="U2302" s="13">
        <f t="shared" si="283"/>
        <v>41088.727037037039</v>
      </c>
      <c r="V2302">
        <f t="shared" si="284"/>
        <v>2012</v>
      </c>
      <c r="W2302" t="str">
        <f t="shared" si="285"/>
        <v>rock</v>
      </c>
      <c r="X2302" t="str">
        <f t="shared" si="286"/>
        <v>ExceededGoal</v>
      </c>
      <c r="Y2302" s="12" t="b">
        <f t="shared" si="287"/>
        <v>0</v>
      </c>
    </row>
    <row r="2303" spans="1:25" ht="28.8" hidden="1">
      <c r="A2303">
        <v>2301</v>
      </c>
      <c r="B2303" s="1" t="s">
        <v>2302</v>
      </c>
      <c r="C2303" s="1" t="s">
        <v>6411</v>
      </c>
      <c r="D2303" s="21" t="b" cm="1">
        <f t="array" ref="D2303">IF(OR(ISNUMBER(SEARCH({" COMEDY "," fun "," laugh ","hilarious"}," "&amp;B2303:C2303&amp;" "))),"Comedy",IF(OR(ISNUMBER(SEARCH({" sad "," thriller "," crime"," murder "," dark "," revenge "}," "&amp;B2303:C2303&amp;" "))),"thriller",IF(OR(ISNUMBER(SEARCH({" strange "," evil "," horror "," dark "," strange"}," "&amp;B2303:C2303&amp;" "))),"horror",IF(OR(ISNUMBER(SEARCH({" food "," kitchen "," yummy "," gourmet "," dining","bbq"}," "&amp;B2303:C2303&amp;" "))),"food"))))</f>
        <v>0</v>
      </c>
      <c r="E2303" s="3">
        <v>5000</v>
      </c>
      <c r="F2303" s="4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280"/>
        <v>134</v>
      </c>
      <c r="Q2303">
        <f t="shared" si="281"/>
        <v>31.66</v>
      </c>
      <c r="R2303" t="s">
        <v>8323</v>
      </c>
      <c r="S2303" t="s">
        <v>8327</v>
      </c>
      <c r="T2303" s="13">
        <f t="shared" si="282"/>
        <v>41416.146944444445</v>
      </c>
      <c r="U2303" s="13">
        <f t="shared" si="283"/>
        <v>41446.146944444445</v>
      </c>
      <c r="V2303">
        <f t="shared" si="284"/>
        <v>2013</v>
      </c>
      <c r="W2303" t="str">
        <f t="shared" si="285"/>
        <v>indie rock</v>
      </c>
      <c r="X2303" t="str">
        <f t="shared" si="286"/>
        <v>ExceededGoal</v>
      </c>
      <c r="Y2303" s="12" t="b">
        <f t="shared" si="287"/>
        <v>0</v>
      </c>
    </row>
    <row r="2304" spans="1:25" ht="43.2" hidden="1">
      <c r="A2304">
        <v>2302</v>
      </c>
      <c r="B2304" s="1" t="s">
        <v>2303</v>
      </c>
      <c r="C2304" s="1" t="s">
        <v>6412</v>
      </c>
      <c r="D2304" s="21" t="b" cm="1">
        <f t="array" ref="D2304">IF(OR(ISNUMBER(SEARCH({" COMEDY "," fun "," laugh ","hilarious"}," "&amp;B2304:C2304&amp;" "))),"Comedy",IF(OR(ISNUMBER(SEARCH({" sad "," thriller "," crime"," murder "," dark "," revenge "}," "&amp;B2304:C2304&amp;" "))),"thriller",IF(OR(ISNUMBER(SEARCH({" strange "," evil "," horror "," dark "," strange"}," "&amp;B2304:C2304&amp;" "))),"horror",IF(OR(ISNUMBER(SEARCH({" food "," kitchen "," yummy "," gourmet "," dining","bbq"}," "&amp;B2304:C2304&amp;" "))),"food"))))</f>
        <v>0</v>
      </c>
      <c r="E2304" s="3">
        <v>2300</v>
      </c>
      <c r="F2304" s="4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280"/>
        <v>171</v>
      </c>
      <c r="Q2304">
        <f t="shared" si="281"/>
        <v>46.18</v>
      </c>
      <c r="R2304" t="s">
        <v>8323</v>
      </c>
      <c r="S2304" t="s">
        <v>8327</v>
      </c>
      <c r="T2304" s="13">
        <f t="shared" si="282"/>
        <v>41605.868449074071</v>
      </c>
      <c r="U2304" s="13">
        <f t="shared" si="283"/>
        <v>41639.291666666664</v>
      </c>
      <c r="V2304">
        <f t="shared" si="284"/>
        <v>2013</v>
      </c>
      <c r="W2304" t="str">
        <f t="shared" si="285"/>
        <v>indie rock</v>
      </c>
      <c r="X2304" t="str">
        <f t="shared" si="286"/>
        <v>ExceededGoal</v>
      </c>
      <c r="Y2304" s="12" t="b">
        <f t="shared" si="287"/>
        <v>0</v>
      </c>
    </row>
    <row r="2305" spans="1:25" ht="57.6" hidden="1">
      <c r="A2305">
        <v>2303</v>
      </c>
      <c r="B2305" s="1" t="s">
        <v>2304</v>
      </c>
      <c r="C2305" s="1" t="s">
        <v>6413</v>
      </c>
      <c r="D2305" s="21" t="b" cm="1">
        <f t="array" ref="D2305">IF(OR(ISNUMBER(SEARCH({" COMEDY "," fun "," laugh ","hilarious"}," "&amp;B2305:C2305&amp;" "))),"Comedy",IF(OR(ISNUMBER(SEARCH({" sad "," thriller "," crime"," murder "," dark "," revenge "}," "&amp;B2305:C2305&amp;" "))),"thriller",IF(OR(ISNUMBER(SEARCH({" strange "," evil "," horror "," dark "," strange"}," "&amp;B2305:C2305&amp;" "))),"horror",IF(OR(ISNUMBER(SEARCH({" food "," kitchen "," yummy "," gourmet "," dining","bbq"}," "&amp;B2305:C2305&amp;" "))),"food"))))</f>
        <v>0</v>
      </c>
      <c r="E2305" s="3">
        <v>6450</v>
      </c>
      <c r="F2305" s="4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280"/>
        <v>109</v>
      </c>
      <c r="Q2305">
        <f t="shared" si="281"/>
        <v>68.48</v>
      </c>
      <c r="R2305" t="s">
        <v>8323</v>
      </c>
      <c r="S2305" t="s">
        <v>8327</v>
      </c>
      <c r="T2305" s="13">
        <f t="shared" si="282"/>
        <v>40850.111064814817</v>
      </c>
      <c r="U2305" s="13">
        <f t="shared" si="283"/>
        <v>40890.152731481481</v>
      </c>
      <c r="V2305">
        <f t="shared" si="284"/>
        <v>2011</v>
      </c>
      <c r="W2305" t="str">
        <f t="shared" si="285"/>
        <v>indie rock</v>
      </c>
      <c r="X2305" t="str">
        <f t="shared" si="286"/>
        <v>ExceededGoal</v>
      </c>
      <c r="Y2305" s="12" t="b">
        <f t="shared" si="287"/>
        <v>0</v>
      </c>
    </row>
    <row r="2306" spans="1:25" ht="43.2" hidden="1">
      <c r="A2306">
        <v>2304</v>
      </c>
      <c r="B2306" s="1" t="s">
        <v>2305</v>
      </c>
      <c r="C2306" s="1" t="s">
        <v>6414</v>
      </c>
      <c r="D2306" s="21" t="b" cm="1">
        <f t="array" ref="D2306">IF(OR(ISNUMBER(SEARCH({" COMEDY "," fun "," laugh ","hilarious"}," "&amp;B2306:C2306&amp;" "))),"Comedy",IF(OR(ISNUMBER(SEARCH({" sad "," thriller "," crime"," murder "," dark "," revenge "}," "&amp;B2306:C2306&amp;" "))),"thriller",IF(OR(ISNUMBER(SEARCH({" strange "," evil "," horror "," dark "," strange"}," "&amp;B2306:C2306&amp;" "))),"horror",IF(OR(ISNUMBER(SEARCH({" food "," kitchen "," yummy "," gourmet "," dining","bbq"}," "&amp;B2306:C2306&amp;" "))),"food"))))</f>
        <v>0</v>
      </c>
      <c r="E2306" s="3">
        <v>6000</v>
      </c>
      <c r="F2306" s="4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280"/>
        <v>101</v>
      </c>
      <c r="Q2306">
        <f t="shared" si="281"/>
        <v>53.47</v>
      </c>
      <c r="R2306" t="s">
        <v>8323</v>
      </c>
      <c r="S2306" t="s">
        <v>8327</v>
      </c>
      <c r="T2306" s="13">
        <f t="shared" si="282"/>
        <v>40502.815868055557</v>
      </c>
      <c r="U2306" s="13">
        <f t="shared" si="283"/>
        <v>40544.207638888889</v>
      </c>
      <c r="V2306">
        <f t="shared" si="284"/>
        <v>2010</v>
      </c>
      <c r="W2306" t="str">
        <f t="shared" si="285"/>
        <v>indie rock</v>
      </c>
      <c r="X2306" t="str">
        <f t="shared" si="286"/>
        <v>ExceededGoal</v>
      </c>
      <c r="Y2306" s="12" t="b">
        <f t="shared" si="287"/>
        <v>0</v>
      </c>
    </row>
    <row r="2307" spans="1:25" ht="43.2" hidden="1">
      <c r="A2307">
        <v>2305</v>
      </c>
      <c r="B2307" s="1" t="s">
        <v>2306</v>
      </c>
      <c r="C2307" s="1" t="s">
        <v>6415</v>
      </c>
      <c r="D2307" s="21" t="b" cm="1">
        <f t="array" ref="D2307">IF(OR(ISNUMBER(SEARCH({" COMEDY "," fun "," laugh ","hilarious"}," "&amp;B2307:C2307&amp;" "))),"Comedy",IF(OR(ISNUMBER(SEARCH({" sad "," thriller "," crime"," murder "," dark "," revenge "}," "&amp;B2307:C2307&amp;" "))),"thriller",IF(OR(ISNUMBER(SEARCH({" strange "," evil "," horror "," dark "," strange"}," "&amp;B2307:C2307&amp;" "))),"horror",IF(OR(ISNUMBER(SEARCH({" food "," kitchen "," yummy "," gourmet "," dining","bbq"}," "&amp;B2307:C2307&amp;" "))),"food"))))</f>
        <v>0</v>
      </c>
      <c r="E2307" s="3">
        <v>18000</v>
      </c>
      <c r="F2307" s="4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288">IFERROR(ROUND((F2307/E2307)*100,0),0)</f>
        <v>101</v>
      </c>
      <c r="Q2307">
        <f t="shared" ref="Q2307:Q2370" si="289">IFERROR(ROUND(F2307/M2307,2),0)</f>
        <v>109.11</v>
      </c>
      <c r="R2307" t="s">
        <v>8323</v>
      </c>
      <c r="S2307" t="s">
        <v>8327</v>
      </c>
      <c r="T2307" s="13">
        <f t="shared" ref="T2307:T2370" si="290">(((K2307/60)/60)/24)+DATE(1970,1,1)</f>
        <v>41834.695277777777</v>
      </c>
      <c r="U2307" s="13">
        <f t="shared" ref="U2307:U2370" si="291">(((J2307/60)/60)/24)+DATE(1970,1,1)</f>
        <v>41859.75</v>
      </c>
      <c r="V2307">
        <f t="shared" ref="V2307:V2370" si="292">YEAR(T2307)</f>
        <v>2014</v>
      </c>
      <c r="W2307" t="str">
        <f t="shared" ref="W2307:W2370" si="293">IF(OR(S2307="musical","space"),"Musical and Spaces",S2307)</f>
        <v>indie rock</v>
      </c>
      <c r="X2307" t="str">
        <f t="shared" ref="X2307:X2370" si="294">IF(P2307-100&gt;0,"ExceededGoal","UnderFunded")</f>
        <v>ExceededGoal</v>
      </c>
      <c r="Y2307" s="12" t="b">
        <f t="shared" ref="Y2307:Y2370" si="295">IFERROR(IF(R2307="theater",ROUND(F2307/M2307,2)),0)</f>
        <v>0</v>
      </c>
    </row>
    <row r="2308" spans="1:25" ht="43.2" hidden="1">
      <c r="A2308">
        <v>2306</v>
      </c>
      <c r="B2308" s="1" t="s">
        <v>2307</v>
      </c>
      <c r="C2308" s="1" t="s">
        <v>6416</v>
      </c>
      <c r="D2308" s="21" t="b" cm="1">
        <f t="array" ref="D2308">IF(OR(ISNUMBER(SEARCH({" COMEDY "," fun "," laugh ","hilarious"}," "&amp;B2308:C2308&amp;" "))),"Comedy",IF(OR(ISNUMBER(SEARCH({" sad "," thriller "," crime"," murder "," dark "," revenge "}," "&amp;B2308:C2308&amp;" "))),"thriller",IF(OR(ISNUMBER(SEARCH({" strange "," evil "," horror "," dark "," strange"}," "&amp;B2308:C2308&amp;" "))),"horror",IF(OR(ISNUMBER(SEARCH({" food "," kitchen "," yummy "," gourmet "," dining","bbq"}," "&amp;B2308:C2308&amp;" "))),"food"))))</f>
        <v>0</v>
      </c>
      <c r="E2308" s="3">
        <v>3500</v>
      </c>
      <c r="F2308" s="4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288"/>
        <v>107</v>
      </c>
      <c r="Q2308">
        <f t="shared" si="289"/>
        <v>51.19</v>
      </c>
      <c r="R2308" t="s">
        <v>8323</v>
      </c>
      <c r="S2308" t="s">
        <v>8327</v>
      </c>
      <c r="T2308" s="13">
        <f t="shared" si="290"/>
        <v>40948.16815972222</v>
      </c>
      <c r="U2308" s="13">
        <f t="shared" si="291"/>
        <v>40978.16815972222</v>
      </c>
      <c r="V2308">
        <f t="shared" si="292"/>
        <v>2012</v>
      </c>
      <c r="W2308" t="str">
        <f t="shared" si="293"/>
        <v>indie rock</v>
      </c>
      <c r="X2308" t="str">
        <f t="shared" si="294"/>
        <v>ExceededGoal</v>
      </c>
      <c r="Y2308" s="12" t="b">
        <f t="shared" si="295"/>
        <v>0</v>
      </c>
    </row>
    <row r="2309" spans="1:25" ht="43.2" hidden="1">
      <c r="A2309">
        <v>2307</v>
      </c>
      <c r="B2309" s="1" t="s">
        <v>2308</v>
      </c>
      <c r="C2309" s="1" t="s">
        <v>6417</v>
      </c>
      <c r="D2309" s="21" t="b" cm="1">
        <f t="array" ref="D2309">IF(OR(ISNUMBER(SEARCH({" COMEDY "," fun "," laugh ","hilarious"}," "&amp;B2309:C2309&amp;" "))),"Comedy",IF(OR(ISNUMBER(SEARCH({" sad "," thriller "," crime"," murder "," dark "," revenge "}," "&amp;B2309:C2309&amp;" "))),"thriller",IF(OR(ISNUMBER(SEARCH({" strange "," evil "," horror "," dark "," strange"}," "&amp;B2309:C2309&amp;" "))),"horror",IF(OR(ISNUMBER(SEARCH({" food "," kitchen "," yummy "," gourmet "," dining","bbq"}," "&amp;B2309:C2309&amp;" "))),"food"))))</f>
        <v>0</v>
      </c>
      <c r="E2309" s="3">
        <v>1964.47</v>
      </c>
      <c r="F2309" s="4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288"/>
        <v>107</v>
      </c>
      <c r="Q2309">
        <f t="shared" si="289"/>
        <v>27.94</v>
      </c>
      <c r="R2309" t="s">
        <v>8323</v>
      </c>
      <c r="S2309" t="s">
        <v>8327</v>
      </c>
      <c r="T2309" s="13">
        <f t="shared" si="290"/>
        <v>41004.802465277775</v>
      </c>
      <c r="U2309" s="13">
        <f t="shared" si="291"/>
        <v>41034.802407407406</v>
      </c>
      <c r="V2309">
        <f t="shared" si="292"/>
        <v>2012</v>
      </c>
      <c r="W2309" t="str">
        <f t="shared" si="293"/>
        <v>indie rock</v>
      </c>
      <c r="X2309" t="str">
        <f t="shared" si="294"/>
        <v>ExceededGoal</v>
      </c>
      <c r="Y2309" s="12" t="b">
        <f t="shared" si="295"/>
        <v>0</v>
      </c>
    </row>
    <row r="2310" spans="1:25" ht="43.2" hidden="1">
      <c r="A2310">
        <v>2308</v>
      </c>
      <c r="B2310" s="1" t="s">
        <v>2309</v>
      </c>
      <c r="C2310" s="1" t="s">
        <v>6418</v>
      </c>
      <c r="D2310" s="21" t="b" cm="1">
        <f t="array" ref="D2310">IF(OR(ISNUMBER(SEARCH({" COMEDY "," fun "," laugh ","hilarious"}," "&amp;B2310:C2310&amp;" "))),"Comedy",IF(OR(ISNUMBER(SEARCH({" sad "," thriller "," crime"," murder "," dark "," revenge "}," "&amp;B2310:C2310&amp;" "))),"thriller",IF(OR(ISNUMBER(SEARCH({" strange "," evil "," horror "," dark "," strange"}," "&amp;B2310:C2310&amp;" "))),"horror",IF(OR(ISNUMBER(SEARCH({" food "," kitchen "," yummy "," gourmet "," dining","bbq"}," "&amp;B2310:C2310&amp;" "))),"food"))))</f>
        <v>0</v>
      </c>
      <c r="E2310" s="3">
        <v>50000</v>
      </c>
      <c r="F2310" s="4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288"/>
        <v>101</v>
      </c>
      <c r="Q2310">
        <f t="shared" si="289"/>
        <v>82.5</v>
      </c>
      <c r="R2310" t="s">
        <v>8323</v>
      </c>
      <c r="S2310" t="s">
        <v>8327</v>
      </c>
      <c r="T2310" s="13">
        <f t="shared" si="290"/>
        <v>41851.962916666671</v>
      </c>
      <c r="U2310" s="13">
        <f t="shared" si="291"/>
        <v>41880.041666666664</v>
      </c>
      <c r="V2310">
        <f t="shared" si="292"/>
        <v>2014</v>
      </c>
      <c r="W2310" t="str">
        <f t="shared" si="293"/>
        <v>indie rock</v>
      </c>
      <c r="X2310" t="str">
        <f t="shared" si="294"/>
        <v>ExceededGoal</v>
      </c>
      <c r="Y2310" s="12" t="b">
        <f t="shared" si="295"/>
        <v>0</v>
      </c>
    </row>
    <row r="2311" spans="1:25" ht="43.2" hidden="1">
      <c r="A2311">
        <v>2309</v>
      </c>
      <c r="B2311" s="1" t="s">
        <v>2310</v>
      </c>
      <c r="C2311" s="1" t="s">
        <v>6419</v>
      </c>
      <c r="D2311" s="21" t="b" cm="1">
        <f t="array" ref="D2311">IF(OR(ISNUMBER(SEARCH({" COMEDY "," fun "," laugh ","hilarious"}," "&amp;B2311:C2311&amp;" "))),"Comedy",IF(OR(ISNUMBER(SEARCH({" sad "," thriller "," crime"," murder "," dark "," revenge "}," "&amp;B2311:C2311&amp;" "))),"thriller",IF(OR(ISNUMBER(SEARCH({" strange "," evil "," horror "," dark "," strange"}," "&amp;B2311:C2311&amp;" "))),"horror",IF(OR(ISNUMBER(SEARCH({" food "," kitchen "," yummy "," gourmet "," dining","bbq"}," "&amp;B2311:C2311&amp;" "))),"food"))))</f>
        <v>0</v>
      </c>
      <c r="E2311" s="3">
        <v>6000</v>
      </c>
      <c r="F2311" s="4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288"/>
        <v>107</v>
      </c>
      <c r="Q2311">
        <f t="shared" si="289"/>
        <v>59.82</v>
      </c>
      <c r="R2311" t="s">
        <v>8323</v>
      </c>
      <c r="S2311" t="s">
        <v>8327</v>
      </c>
      <c r="T2311" s="13">
        <f t="shared" si="290"/>
        <v>41307.987696759257</v>
      </c>
      <c r="U2311" s="13">
        <f t="shared" si="291"/>
        <v>41342.987696759257</v>
      </c>
      <c r="V2311">
        <f t="shared" si="292"/>
        <v>2013</v>
      </c>
      <c r="W2311" t="str">
        <f t="shared" si="293"/>
        <v>indie rock</v>
      </c>
      <c r="X2311" t="str">
        <f t="shared" si="294"/>
        <v>ExceededGoal</v>
      </c>
      <c r="Y2311" s="12" t="b">
        <f t="shared" si="295"/>
        <v>0</v>
      </c>
    </row>
    <row r="2312" spans="1:25" ht="57.6" hidden="1">
      <c r="A2312">
        <v>2310</v>
      </c>
      <c r="B2312" s="1" t="s">
        <v>2311</v>
      </c>
      <c r="C2312" s="1" t="s">
        <v>6420</v>
      </c>
      <c r="D2312" s="21" t="b" cm="1">
        <f t="array" ref="D2312">IF(OR(ISNUMBER(SEARCH({" COMEDY "," fun "," laugh ","hilarious"}," "&amp;B2312:C2312&amp;" "))),"Comedy",IF(OR(ISNUMBER(SEARCH({" sad "," thriller "," crime"," murder "," dark "," revenge "}," "&amp;B2312:C2312&amp;" "))),"thriller",IF(OR(ISNUMBER(SEARCH({" strange "," evil "," horror "," dark "," strange"}," "&amp;B2312:C2312&amp;" "))),"horror",IF(OR(ISNUMBER(SEARCH({" food "," kitchen "," yummy "," gourmet "," dining","bbq"}," "&amp;B2312:C2312&amp;" "))),"food"))))</f>
        <v>0</v>
      </c>
      <c r="E2312" s="3">
        <v>18500</v>
      </c>
      <c r="F2312" s="4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288"/>
        <v>429</v>
      </c>
      <c r="Q2312">
        <f t="shared" si="289"/>
        <v>64.819999999999993</v>
      </c>
      <c r="R2312" t="s">
        <v>8323</v>
      </c>
      <c r="S2312" t="s">
        <v>8327</v>
      </c>
      <c r="T2312" s="13">
        <f t="shared" si="290"/>
        <v>41324.79415509259</v>
      </c>
      <c r="U2312" s="13">
        <f t="shared" si="291"/>
        <v>41354.752488425926</v>
      </c>
      <c r="V2312">
        <f t="shared" si="292"/>
        <v>2013</v>
      </c>
      <c r="W2312" t="str">
        <f t="shared" si="293"/>
        <v>indie rock</v>
      </c>
      <c r="X2312" t="str">
        <f t="shared" si="294"/>
        <v>ExceededGoal</v>
      </c>
      <c r="Y2312" s="12" t="b">
        <f t="shared" si="295"/>
        <v>0</v>
      </c>
    </row>
    <row r="2313" spans="1:25" ht="43.2" hidden="1">
      <c r="A2313">
        <v>2311</v>
      </c>
      <c r="B2313" s="1" t="s">
        <v>2312</v>
      </c>
      <c r="C2313" s="1" t="s">
        <v>6421</v>
      </c>
      <c r="D2313" s="21" t="b" cm="1">
        <f t="array" ref="D2313">IF(OR(ISNUMBER(SEARCH({" COMEDY "," fun "," laugh ","hilarious"}," "&amp;B2313:C2313&amp;" "))),"Comedy",IF(OR(ISNUMBER(SEARCH({" sad "," thriller "," crime"," murder "," dark "," revenge "}," "&amp;B2313:C2313&amp;" "))),"thriller",IF(OR(ISNUMBER(SEARCH({" strange "," evil "," horror "," dark "," strange"}," "&amp;B2313:C2313&amp;" "))),"horror",IF(OR(ISNUMBER(SEARCH({" food "," kitchen "," yummy "," gourmet "," dining","bbq"}," "&amp;B2313:C2313&amp;" "))),"food"))))</f>
        <v>0</v>
      </c>
      <c r="E2313" s="3">
        <v>9000</v>
      </c>
      <c r="F2313" s="4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288"/>
        <v>104</v>
      </c>
      <c r="Q2313">
        <f t="shared" si="289"/>
        <v>90.1</v>
      </c>
      <c r="R2313" t="s">
        <v>8323</v>
      </c>
      <c r="S2313" t="s">
        <v>8327</v>
      </c>
      <c r="T2313" s="13">
        <f t="shared" si="290"/>
        <v>41736.004502314812</v>
      </c>
      <c r="U2313" s="13">
        <f t="shared" si="291"/>
        <v>41766.004502314812</v>
      </c>
      <c r="V2313">
        <f t="shared" si="292"/>
        <v>2014</v>
      </c>
      <c r="W2313" t="str">
        <f t="shared" si="293"/>
        <v>indie rock</v>
      </c>
      <c r="X2313" t="str">
        <f t="shared" si="294"/>
        <v>ExceededGoal</v>
      </c>
      <c r="Y2313" s="12" t="b">
        <f t="shared" si="295"/>
        <v>0</v>
      </c>
    </row>
    <row r="2314" spans="1:25" ht="43.2" hidden="1">
      <c r="A2314">
        <v>2312</v>
      </c>
      <c r="B2314" s="1" t="s">
        <v>2313</v>
      </c>
      <c r="C2314" s="1" t="s">
        <v>6422</v>
      </c>
      <c r="D2314" s="21" t="b" cm="1">
        <f t="array" ref="D2314">IF(OR(ISNUMBER(SEARCH({" COMEDY "," fun "," laugh ","hilarious"}," "&amp;B2314:C2314&amp;" "))),"Comedy",IF(OR(ISNUMBER(SEARCH({" sad "," thriller "," crime"," murder "," dark "," revenge "}," "&amp;B2314:C2314&amp;" "))),"thriller",IF(OR(ISNUMBER(SEARCH({" strange "," evil "," horror "," dark "," strange"}," "&amp;B2314:C2314&amp;" "))),"horror",IF(OR(ISNUMBER(SEARCH({" food "," kitchen "," yummy "," gourmet "," dining","bbq"}," "&amp;B2314:C2314&amp;" "))),"food"))))</f>
        <v>0</v>
      </c>
      <c r="E2314" s="3">
        <v>3000</v>
      </c>
      <c r="F2314" s="4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288"/>
        <v>108</v>
      </c>
      <c r="Q2314">
        <f t="shared" si="289"/>
        <v>40.96</v>
      </c>
      <c r="R2314" t="s">
        <v>8323</v>
      </c>
      <c r="S2314" t="s">
        <v>8327</v>
      </c>
      <c r="T2314" s="13">
        <f t="shared" si="290"/>
        <v>41716.632847222223</v>
      </c>
      <c r="U2314" s="13">
        <f t="shared" si="291"/>
        <v>41747.958333333336</v>
      </c>
      <c r="V2314">
        <f t="shared" si="292"/>
        <v>2014</v>
      </c>
      <c r="W2314" t="str">
        <f t="shared" si="293"/>
        <v>indie rock</v>
      </c>
      <c r="X2314" t="str">
        <f t="shared" si="294"/>
        <v>ExceededGoal</v>
      </c>
      <c r="Y2314" s="12" t="b">
        <f t="shared" si="295"/>
        <v>0</v>
      </c>
    </row>
    <row r="2315" spans="1:25" ht="28.8" hidden="1">
      <c r="A2315">
        <v>2313</v>
      </c>
      <c r="B2315" s="1" t="s">
        <v>2314</v>
      </c>
      <c r="C2315" s="1" t="s">
        <v>6423</v>
      </c>
      <c r="D2315" s="21" t="b" cm="1">
        <f t="array" ref="D2315">IF(OR(ISNUMBER(SEARCH({" COMEDY "," fun "," laugh ","hilarious"}," "&amp;B2315:C2315&amp;" "))),"Comedy",IF(OR(ISNUMBER(SEARCH({" sad "," thriller "," crime"," murder "," dark "," revenge "}," "&amp;B2315:C2315&amp;" "))),"thriller",IF(OR(ISNUMBER(SEARCH({" strange "," evil "," horror "," dark "," strange"}," "&amp;B2315:C2315&amp;" "))),"horror",IF(OR(ISNUMBER(SEARCH({" food "," kitchen "," yummy "," gourmet "," dining","bbq"}," "&amp;B2315:C2315&amp;" "))),"food"))))</f>
        <v>0</v>
      </c>
      <c r="E2315" s="3">
        <v>5000</v>
      </c>
      <c r="F2315" s="4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288"/>
        <v>176</v>
      </c>
      <c r="Q2315">
        <f t="shared" si="289"/>
        <v>56</v>
      </c>
      <c r="R2315" t="s">
        <v>8323</v>
      </c>
      <c r="S2315" t="s">
        <v>8327</v>
      </c>
      <c r="T2315" s="13">
        <f t="shared" si="290"/>
        <v>41002.958634259259</v>
      </c>
      <c r="U2315" s="13">
        <f t="shared" si="291"/>
        <v>41032.958634259259</v>
      </c>
      <c r="V2315">
        <f t="shared" si="292"/>
        <v>2012</v>
      </c>
      <c r="W2315" t="str">
        <f t="shared" si="293"/>
        <v>indie rock</v>
      </c>
      <c r="X2315" t="str">
        <f t="shared" si="294"/>
        <v>ExceededGoal</v>
      </c>
      <c r="Y2315" s="12" t="b">
        <f t="shared" si="295"/>
        <v>0</v>
      </c>
    </row>
    <row r="2316" spans="1:25" ht="43.2" hidden="1">
      <c r="A2316">
        <v>2314</v>
      </c>
      <c r="B2316" s="1" t="s">
        <v>2315</v>
      </c>
      <c r="C2316" s="1" t="s">
        <v>6424</v>
      </c>
      <c r="D2316" s="21" t="b" cm="1">
        <f t="array" ref="D2316">IF(OR(ISNUMBER(SEARCH({" COMEDY "," fun "," laugh ","hilarious"}," "&amp;B2316:C2316&amp;" "))),"Comedy",IF(OR(ISNUMBER(SEARCH({" sad "," thriller "," crime"," murder "," dark "," revenge "}," "&amp;B2316:C2316&amp;" "))),"thriller",IF(OR(ISNUMBER(SEARCH({" strange "," evil "," horror "," dark "," strange"}," "&amp;B2316:C2316&amp;" "))),"horror",IF(OR(ISNUMBER(SEARCH({" food "," kitchen "," yummy "," gourmet "," dining","bbq"}," "&amp;B2316:C2316&amp;" "))),"food"))))</f>
        <v>0</v>
      </c>
      <c r="E2316" s="3">
        <v>1200</v>
      </c>
      <c r="F2316" s="4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288"/>
        <v>157</v>
      </c>
      <c r="Q2316">
        <f t="shared" si="289"/>
        <v>37.67</v>
      </c>
      <c r="R2316" t="s">
        <v>8323</v>
      </c>
      <c r="S2316" t="s">
        <v>8327</v>
      </c>
      <c r="T2316" s="13">
        <f t="shared" si="290"/>
        <v>41037.551585648151</v>
      </c>
      <c r="U2316" s="13">
        <f t="shared" si="291"/>
        <v>41067.551585648151</v>
      </c>
      <c r="V2316">
        <f t="shared" si="292"/>
        <v>2012</v>
      </c>
      <c r="W2316" t="str">
        <f t="shared" si="293"/>
        <v>indie rock</v>
      </c>
      <c r="X2316" t="str">
        <f t="shared" si="294"/>
        <v>ExceededGoal</v>
      </c>
      <c r="Y2316" s="12" t="b">
        <f t="shared" si="295"/>
        <v>0</v>
      </c>
    </row>
    <row r="2317" spans="1:25" ht="43.2" hidden="1">
      <c r="A2317">
        <v>2315</v>
      </c>
      <c r="B2317" s="1" t="s">
        <v>2316</v>
      </c>
      <c r="C2317" s="1" t="s">
        <v>6425</v>
      </c>
      <c r="D2317" s="21" t="b" cm="1">
        <f t="array" ref="D2317">IF(OR(ISNUMBER(SEARCH({" COMEDY "," fun "," laugh ","hilarious"}," "&amp;B2317:C2317&amp;" "))),"Comedy",IF(OR(ISNUMBER(SEARCH({" sad "," thriller "," crime"," murder "," dark "," revenge "}," "&amp;B2317:C2317&amp;" "))),"thriller",IF(OR(ISNUMBER(SEARCH({" strange "," evil "," horror "," dark "," strange"}," "&amp;B2317:C2317&amp;" "))),"horror",IF(OR(ISNUMBER(SEARCH({" food "," kitchen "," yummy "," gourmet "," dining","bbq"}," "&amp;B2317:C2317&amp;" "))),"food"))))</f>
        <v>0</v>
      </c>
      <c r="E2317" s="3">
        <v>2500</v>
      </c>
      <c r="F2317" s="4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288"/>
        <v>103</v>
      </c>
      <c r="Q2317">
        <f t="shared" si="289"/>
        <v>40.08</v>
      </c>
      <c r="R2317" t="s">
        <v>8323</v>
      </c>
      <c r="S2317" t="s">
        <v>8327</v>
      </c>
      <c r="T2317" s="13">
        <f t="shared" si="290"/>
        <v>41004.72619212963</v>
      </c>
      <c r="U2317" s="13">
        <f t="shared" si="291"/>
        <v>41034.72619212963</v>
      </c>
      <c r="V2317">
        <f t="shared" si="292"/>
        <v>2012</v>
      </c>
      <c r="W2317" t="str">
        <f t="shared" si="293"/>
        <v>indie rock</v>
      </c>
      <c r="X2317" t="str">
        <f t="shared" si="294"/>
        <v>ExceededGoal</v>
      </c>
      <c r="Y2317" s="12" t="b">
        <f t="shared" si="295"/>
        <v>0</v>
      </c>
    </row>
    <row r="2318" spans="1:25" ht="57.6" hidden="1">
      <c r="A2318">
        <v>2316</v>
      </c>
      <c r="B2318" s="1" t="s">
        <v>2317</v>
      </c>
      <c r="C2318" s="1" t="s">
        <v>6426</v>
      </c>
      <c r="D2318" s="21" t="b" cm="1">
        <f t="array" ref="D2318">IF(OR(ISNUMBER(SEARCH({" COMEDY "," fun "," laugh ","hilarious"}," "&amp;B2318:C2318&amp;" "))),"Comedy",IF(OR(ISNUMBER(SEARCH({" sad "," thriller "," crime"," murder "," dark "," revenge "}," "&amp;B2318:C2318&amp;" "))),"thriller",IF(OR(ISNUMBER(SEARCH({" strange "," evil "," horror "," dark "," strange"}," "&amp;B2318:C2318&amp;" "))),"horror",IF(OR(ISNUMBER(SEARCH({" food "," kitchen "," yummy "," gourmet "," dining","bbq"}," "&amp;B2318:C2318&amp;" "))),"food"))))</f>
        <v>0</v>
      </c>
      <c r="E2318" s="3">
        <v>15000</v>
      </c>
      <c r="F2318" s="4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288"/>
        <v>104</v>
      </c>
      <c r="Q2318">
        <f t="shared" si="289"/>
        <v>78.03</v>
      </c>
      <c r="R2318" t="s">
        <v>8323</v>
      </c>
      <c r="S2318" t="s">
        <v>8327</v>
      </c>
      <c r="T2318" s="13">
        <f t="shared" si="290"/>
        <v>40079.725115740745</v>
      </c>
      <c r="U2318" s="13">
        <f t="shared" si="291"/>
        <v>40156.76666666667</v>
      </c>
      <c r="V2318">
        <f t="shared" si="292"/>
        <v>2009</v>
      </c>
      <c r="W2318" t="str">
        <f t="shared" si="293"/>
        <v>indie rock</v>
      </c>
      <c r="X2318" t="str">
        <f t="shared" si="294"/>
        <v>ExceededGoal</v>
      </c>
      <c r="Y2318" s="12" t="b">
        <f t="shared" si="295"/>
        <v>0</v>
      </c>
    </row>
    <row r="2319" spans="1:25" ht="43.2" hidden="1">
      <c r="A2319">
        <v>2317</v>
      </c>
      <c r="B2319" s="1" t="s">
        <v>2318</v>
      </c>
      <c r="C2319" s="1" t="s">
        <v>6427</v>
      </c>
      <c r="D2319" s="21" t="b" cm="1">
        <f t="array" ref="D2319">IF(OR(ISNUMBER(SEARCH({" COMEDY "," fun "," laugh ","hilarious"}," "&amp;B2319:C2319&amp;" "))),"Comedy",IF(OR(ISNUMBER(SEARCH({" sad "," thriller "," crime"," murder "," dark "," revenge "}," "&amp;B2319:C2319&amp;" "))),"thriller",IF(OR(ISNUMBER(SEARCH({" strange "," evil "," horror "," dark "," strange"}," "&amp;B2319:C2319&amp;" "))),"horror",IF(OR(ISNUMBER(SEARCH({" food "," kitchen "," yummy "," gourmet "," dining","bbq"}," "&amp;B2319:C2319&amp;" "))),"food"))))</f>
        <v>0</v>
      </c>
      <c r="E2319" s="3">
        <v>400</v>
      </c>
      <c r="F2319" s="4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288"/>
        <v>104</v>
      </c>
      <c r="Q2319">
        <f t="shared" si="289"/>
        <v>18.91</v>
      </c>
      <c r="R2319" t="s">
        <v>8323</v>
      </c>
      <c r="S2319" t="s">
        <v>8327</v>
      </c>
      <c r="T2319" s="13">
        <f t="shared" si="290"/>
        <v>40192.542233796295</v>
      </c>
      <c r="U2319" s="13">
        <f t="shared" si="291"/>
        <v>40224.208333333336</v>
      </c>
      <c r="V2319">
        <f t="shared" si="292"/>
        <v>2010</v>
      </c>
      <c r="W2319" t="str">
        <f t="shared" si="293"/>
        <v>indie rock</v>
      </c>
      <c r="X2319" t="str">
        <f t="shared" si="294"/>
        <v>ExceededGoal</v>
      </c>
      <c r="Y2319" s="12" t="b">
        <f t="shared" si="295"/>
        <v>0</v>
      </c>
    </row>
    <row r="2320" spans="1:25" ht="57.6" hidden="1">
      <c r="A2320">
        <v>2318</v>
      </c>
      <c r="B2320" s="1" t="s">
        <v>2319</v>
      </c>
      <c r="C2320" s="1" t="s">
        <v>6428</v>
      </c>
      <c r="D2320" s="21" t="b" cm="1">
        <f t="array" ref="D2320">IF(OR(ISNUMBER(SEARCH({" COMEDY "," fun "," laugh ","hilarious"}," "&amp;B2320:C2320&amp;" "))),"Comedy",IF(OR(ISNUMBER(SEARCH({" sad "," thriller "," crime"," murder "," dark "," revenge "}," "&amp;B2320:C2320&amp;" "))),"thriller",IF(OR(ISNUMBER(SEARCH({" strange "," evil "," horror "," dark "," strange"}," "&amp;B2320:C2320&amp;" "))),"horror",IF(OR(ISNUMBER(SEARCH({" food "," kitchen "," yummy "," gourmet "," dining","bbq"}," "&amp;B2320:C2320&amp;" "))),"food"))))</f>
        <v>0</v>
      </c>
      <c r="E2320" s="3">
        <v>5000</v>
      </c>
      <c r="F2320" s="4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288"/>
        <v>121</v>
      </c>
      <c r="Q2320">
        <f t="shared" si="289"/>
        <v>37.130000000000003</v>
      </c>
      <c r="R2320" t="s">
        <v>8323</v>
      </c>
      <c r="S2320" t="s">
        <v>8327</v>
      </c>
      <c r="T2320" s="13">
        <f t="shared" si="290"/>
        <v>40050.643680555557</v>
      </c>
      <c r="U2320" s="13">
        <f t="shared" si="291"/>
        <v>40082.165972222225</v>
      </c>
      <c r="V2320">
        <f t="shared" si="292"/>
        <v>2009</v>
      </c>
      <c r="W2320" t="str">
        <f t="shared" si="293"/>
        <v>indie rock</v>
      </c>
      <c r="X2320" t="str">
        <f t="shared" si="294"/>
        <v>ExceededGoal</v>
      </c>
      <c r="Y2320" s="12" t="b">
        <f t="shared" si="295"/>
        <v>0</v>
      </c>
    </row>
    <row r="2321" spans="1:25" ht="43.2" hidden="1">
      <c r="A2321">
        <v>2319</v>
      </c>
      <c r="B2321" s="1" t="s">
        <v>2320</v>
      </c>
      <c r="C2321" s="1" t="s">
        <v>6429</v>
      </c>
      <c r="D2321" s="21" t="b" cm="1">
        <f t="array" ref="D2321">IF(OR(ISNUMBER(SEARCH({" COMEDY "," fun "," laugh ","hilarious"}," "&amp;B2321:C2321&amp;" "))),"Comedy",IF(OR(ISNUMBER(SEARCH({" sad "," thriller "," crime"," murder "," dark "," revenge "}," "&amp;B2321:C2321&amp;" "))),"thriller",IF(OR(ISNUMBER(SEARCH({" strange "," evil "," horror "," dark "," strange"}," "&amp;B2321:C2321&amp;" "))),"horror",IF(OR(ISNUMBER(SEARCH({" food "," kitchen "," yummy "," gourmet "," dining","bbq"}," "&amp;B2321:C2321&amp;" "))),"food"))))</f>
        <v>0</v>
      </c>
      <c r="E2321" s="3">
        <v>3000</v>
      </c>
      <c r="F2321" s="4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288"/>
        <v>108</v>
      </c>
      <c r="Q2321">
        <f t="shared" si="289"/>
        <v>41.96</v>
      </c>
      <c r="R2321" t="s">
        <v>8323</v>
      </c>
      <c r="S2321" t="s">
        <v>8327</v>
      </c>
      <c r="T2321" s="13">
        <f t="shared" si="290"/>
        <v>41593.082002314812</v>
      </c>
      <c r="U2321" s="13">
        <f t="shared" si="291"/>
        <v>41623.082002314812</v>
      </c>
      <c r="V2321">
        <f t="shared" si="292"/>
        <v>2013</v>
      </c>
      <c r="W2321" t="str">
        <f t="shared" si="293"/>
        <v>indie rock</v>
      </c>
      <c r="X2321" t="str">
        <f t="shared" si="294"/>
        <v>ExceededGoal</v>
      </c>
      <c r="Y2321" s="12" t="b">
        <f t="shared" si="295"/>
        <v>0</v>
      </c>
    </row>
    <row r="2322" spans="1:25" ht="57.6" hidden="1">
      <c r="A2322">
        <v>2320</v>
      </c>
      <c r="B2322" s="1" t="s">
        <v>2321</v>
      </c>
      <c r="C2322" s="1" t="s">
        <v>6430</v>
      </c>
      <c r="D2322" s="21" t="b" cm="1">
        <f t="array" ref="D2322">IF(OR(ISNUMBER(SEARCH({" COMEDY "," fun "," laugh ","hilarious"}," "&amp;B2322:C2322&amp;" "))),"Comedy",IF(OR(ISNUMBER(SEARCH({" sad "," thriller "," crime"," murder "," dark "," revenge "}," "&amp;B2322:C2322&amp;" "))),"thriller",IF(OR(ISNUMBER(SEARCH({" strange "," evil "," horror "," dark "," strange"}," "&amp;B2322:C2322&amp;" "))),"horror",IF(OR(ISNUMBER(SEARCH({" food "," kitchen "," yummy "," gourmet "," dining","bbq"}," "&amp;B2322:C2322&amp;" "))),"food"))))</f>
        <v>0</v>
      </c>
      <c r="E2322" s="3">
        <v>5000</v>
      </c>
      <c r="F2322" s="4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288"/>
        <v>109</v>
      </c>
      <c r="Q2322">
        <f t="shared" si="289"/>
        <v>61.04</v>
      </c>
      <c r="R2322" t="s">
        <v>8323</v>
      </c>
      <c r="S2322" t="s">
        <v>8327</v>
      </c>
      <c r="T2322" s="13">
        <f t="shared" si="290"/>
        <v>41696.817129629628</v>
      </c>
      <c r="U2322" s="13">
        <f t="shared" si="291"/>
        <v>41731.775462962964</v>
      </c>
      <c r="V2322">
        <f t="shared" si="292"/>
        <v>2014</v>
      </c>
      <c r="W2322" t="str">
        <f t="shared" si="293"/>
        <v>indie rock</v>
      </c>
      <c r="X2322" t="str">
        <f t="shared" si="294"/>
        <v>ExceededGoal</v>
      </c>
      <c r="Y2322" s="12" t="b">
        <f t="shared" si="295"/>
        <v>0</v>
      </c>
    </row>
    <row r="2323" spans="1:25" ht="43.2" hidden="1">
      <c r="A2323">
        <v>2321</v>
      </c>
      <c r="B2323" s="1" t="s">
        <v>2322</v>
      </c>
      <c r="C2323" s="1" t="s">
        <v>6431</v>
      </c>
      <c r="D2323" s="21" t="b" cm="1">
        <f t="array" ref="D2323">IF(OR(ISNUMBER(SEARCH({" COMEDY "," fun "," laugh ","hilarious"}," "&amp;B2323:C2323&amp;" "))),"Comedy",IF(OR(ISNUMBER(SEARCH({" sad "," thriller "," crime"," murder "," dark "," revenge "}," "&amp;B2323:C2323&amp;" "))),"thriller",IF(OR(ISNUMBER(SEARCH({" strange "," evil "," horror "," dark "," strange"}," "&amp;B2323:C2323&amp;" "))),"horror",IF(OR(ISNUMBER(SEARCH({" food "," kitchen "," yummy "," gourmet "," dining","bbq"}," "&amp;B2323:C2323&amp;" "))),"food"))))</f>
        <v>0</v>
      </c>
      <c r="E2323" s="3">
        <v>10557</v>
      </c>
      <c r="F2323" s="4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288"/>
        <v>39</v>
      </c>
      <c r="Q2323">
        <f t="shared" si="289"/>
        <v>64.53</v>
      </c>
      <c r="R2323" t="s">
        <v>8334</v>
      </c>
      <c r="S2323" t="s">
        <v>8350</v>
      </c>
      <c r="T2323" s="13">
        <f t="shared" si="290"/>
        <v>42799.260428240741</v>
      </c>
      <c r="U2323" s="13">
        <f t="shared" si="291"/>
        <v>42829.21876157407</v>
      </c>
      <c r="V2323">
        <f t="shared" si="292"/>
        <v>2017</v>
      </c>
      <c r="W2323" t="str">
        <f t="shared" si="293"/>
        <v>small batch</v>
      </c>
      <c r="X2323" t="str">
        <f t="shared" si="294"/>
        <v>UnderFunded</v>
      </c>
      <c r="Y2323" s="12" t="b">
        <f t="shared" si="295"/>
        <v>0</v>
      </c>
    </row>
    <row r="2324" spans="1:25" ht="43.2" hidden="1">
      <c r="A2324">
        <v>2322</v>
      </c>
      <c r="B2324" s="1" t="s">
        <v>2323</v>
      </c>
      <c r="C2324" s="1" t="s">
        <v>6432</v>
      </c>
      <c r="D2324" s="21" t="b" cm="1">
        <f t="array" ref="D2324">IF(OR(ISNUMBER(SEARCH({" COMEDY "," fun "," laugh ","hilarious"}," "&amp;B2324:C2324&amp;" "))),"Comedy",IF(OR(ISNUMBER(SEARCH({" sad "," thriller "," crime"," murder "," dark "," revenge "}," "&amp;B2324:C2324&amp;" "))),"thriller",IF(OR(ISNUMBER(SEARCH({" strange "," evil "," horror "," dark "," strange"}," "&amp;B2324:C2324&amp;" "))),"horror",IF(OR(ISNUMBER(SEARCH({" food "," kitchen "," yummy "," gourmet "," dining","bbq"}," "&amp;B2324:C2324&amp;" "))),"food"))))</f>
        <v>0</v>
      </c>
      <c r="E2324" s="3">
        <v>2700</v>
      </c>
      <c r="F2324" s="4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288"/>
        <v>3</v>
      </c>
      <c r="Q2324">
        <f t="shared" si="289"/>
        <v>21.25</v>
      </c>
      <c r="R2324" t="s">
        <v>8334</v>
      </c>
      <c r="S2324" t="s">
        <v>8350</v>
      </c>
      <c r="T2324" s="13">
        <f t="shared" si="290"/>
        <v>42804.895474537043</v>
      </c>
      <c r="U2324" s="13">
        <f t="shared" si="291"/>
        <v>42834.853807870371</v>
      </c>
      <c r="V2324">
        <f t="shared" si="292"/>
        <v>2017</v>
      </c>
      <c r="W2324" t="str">
        <f t="shared" si="293"/>
        <v>small batch</v>
      </c>
      <c r="X2324" t="str">
        <f t="shared" si="294"/>
        <v>UnderFunded</v>
      </c>
      <c r="Y2324" s="12" t="b">
        <f t="shared" si="295"/>
        <v>0</v>
      </c>
    </row>
    <row r="2325" spans="1:25" ht="43.2" hidden="1">
      <c r="A2325">
        <v>2323</v>
      </c>
      <c r="B2325" s="1" t="s">
        <v>2324</v>
      </c>
      <c r="C2325" s="1" t="s">
        <v>6433</v>
      </c>
      <c r="D2325" s="21" t="b" cm="1">
        <f t="array" ref="D2325">IF(OR(ISNUMBER(SEARCH({" COMEDY "," fun "," laugh ","hilarious"}," "&amp;B2325:C2325&amp;" "))),"Comedy",IF(OR(ISNUMBER(SEARCH({" sad "," thriller "," crime"," murder "," dark "," revenge "}," "&amp;B2325:C2325&amp;" "))),"thriller",IF(OR(ISNUMBER(SEARCH({" strange "," evil "," horror "," dark "," strange"}," "&amp;B2325:C2325&amp;" "))),"horror",IF(OR(ISNUMBER(SEARCH({" food "," kitchen "," yummy "," gourmet "," dining","bbq"}," "&amp;B2325:C2325&amp;" "))),"food"))))</f>
        <v>0</v>
      </c>
      <c r="E2325" s="3">
        <v>250</v>
      </c>
      <c r="F2325" s="4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288"/>
        <v>48</v>
      </c>
      <c r="Q2325">
        <f t="shared" si="289"/>
        <v>30</v>
      </c>
      <c r="R2325" t="s">
        <v>8334</v>
      </c>
      <c r="S2325" t="s">
        <v>8350</v>
      </c>
      <c r="T2325" s="13">
        <f t="shared" si="290"/>
        <v>42807.755173611105</v>
      </c>
      <c r="U2325" s="13">
        <f t="shared" si="291"/>
        <v>42814.755173611105</v>
      </c>
      <c r="V2325">
        <f t="shared" si="292"/>
        <v>2017</v>
      </c>
      <c r="W2325" t="str">
        <f t="shared" si="293"/>
        <v>small batch</v>
      </c>
      <c r="X2325" t="str">
        <f t="shared" si="294"/>
        <v>UnderFunded</v>
      </c>
      <c r="Y2325" s="12" t="b">
        <f t="shared" si="295"/>
        <v>0</v>
      </c>
    </row>
    <row r="2326" spans="1:25" ht="43.2" hidden="1">
      <c r="A2326">
        <v>2324</v>
      </c>
      <c r="B2326" s="1" t="s">
        <v>2325</v>
      </c>
      <c r="C2326" s="1" t="s">
        <v>6434</v>
      </c>
      <c r="D2326" s="21" t="b" cm="1">
        <f t="array" ref="D2326">IF(OR(ISNUMBER(SEARCH({" COMEDY "," fun "," laugh ","hilarious"}," "&amp;B2326:C2326&amp;" "))),"Comedy",IF(OR(ISNUMBER(SEARCH({" sad "," thriller "," crime"," murder "," dark "," revenge "}," "&amp;B2326:C2326&amp;" "))),"thriller",IF(OR(ISNUMBER(SEARCH({" strange "," evil "," horror "," dark "," strange"}," "&amp;B2326:C2326&amp;" "))),"horror",IF(OR(ISNUMBER(SEARCH({" food "," kitchen "," yummy "," gourmet "," dining","bbq"}," "&amp;B2326:C2326&amp;" "))),"food"))))</f>
        <v>0</v>
      </c>
      <c r="E2326" s="3">
        <v>7500</v>
      </c>
      <c r="F2326" s="4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288"/>
        <v>21</v>
      </c>
      <c r="Q2326">
        <f t="shared" si="289"/>
        <v>25.49</v>
      </c>
      <c r="R2326" t="s">
        <v>8334</v>
      </c>
      <c r="S2326" t="s">
        <v>8350</v>
      </c>
      <c r="T2326" s="13">
        <f t="shared" si="290"/>
        <v>42790.885243055556</v>
      </c>
      <c r="U2326" s="13">
        <f t="shared" si="291"/>
        <v>42820.843576388885</v>
      </c>
      <c r="V2326">
        <f t="shared" si="292"/>
        <v>2017</v>
      </c>
      <c r="W2326" t="str">
        <f t="shared" si="293"/>
        <v>small batch</v>
      </c>
      <c r="X2326" t="str">
        <f t="shared" si="294"/>
        <v>UnderFunded</v>
      </c>
      <c r="Y2326" s="12" t="b">
        <f t="shared" si="295"/>
        <v>0</v>
      </c>
    </row>
    <row r="2327" spans="1:25" ht="43.2" hidden="1">
      <c r="A2327">
        <v>2325</v>
      </c>
      <c r="B2327" s="1" t="s">
        <v>2326</v>
      </c>
      <c r="C2327" s="1" t="s">
        <v>6435</v>
      </c>
      <c r="D2327" s="21" t="b" cm="1">
        <f t="array" ref="D2327">IF(OR(ISNUMBER(SEARCH({" COMEDY "," fun "," laugh ","hilarious"}," "&amp;B2327:C2327&amp;" "))),"Comedy",IF(OR(ISNUMBER(SEARCH({" sad "," thriller "," crime"," murder "," dark "," revenge "}," "&amp;B2327:C2327&amp;" "))),"thriller",IF(OR(ISNUMBER(SEARCH({" strange "," evil "," horror "," dark "," strange"}," "&amp;B2327:C2327&amp;" "))),"horror",IF(OR(ISNUMBER(SEARCH({" food "," kitchen "," yummy "," gourmet "," dining","bbq"}," "&amp;B2327:C2327&amp;" "))),"food"))))</f>
        <v>0</v>
      </c>
      <c r="E2327" s="3">
        <v>1000</v>
      </c>
      <c r="F2327" s="4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288"/>
        <v>8</v>
      </c>
      <c r="Q2327">
        <f t="shared" si="289"/>
        <v>11.43</v>
      </c>
      <c r="R2327" t="s">
        <v>8334</v>
      </c>
      <c r="S2327" t="s">
        <v>8350</v>
      </c>
      <c r="T2327" s="13">
        <f t="shared" si="290"/>
        <v>42794.022349537037</v>
      </c>
      <c r="U2327" s="13">
        <f t="shared" si="291"/>
        <v>42823.980682870373</v>
      </c>
      <c r="V2327">
        <f t="shared" si="292"/>
        <v>2017</v>
      </c>
      <c r="W2327" t="str">
        <f t="shared" si="293"/>
        <v>small batch</v>
      </c>
      <c r="X2327" t="str">
        <f t="shared" si="294"/>
        <v>UnderFunded</v>
      </c>
      <c r="Y2327" s="12" t="b">
        <f t="shared" si="295"/>
        <v>0</v>
      </c>
    </row>
    <row r="2328" spans="1:25" ht="43.2" hidden="1">
      <c r="A2328">
        <v>2326</v>
      </c>
      <c r="B2328" s="1" t="s">
        <v>2327</v>
      </c>
      <c r="C2328" s="1" t="s">
        <v>6436</v>
      </c>
      <c r="D2328" s="21" t="b" cm="1">
        <f t="array" ref="D2328">IF(OR(ISNUMBER(SEARCH({" COMEDY "," fun "," laugh ","hilarious"}," "&amp;B2328:C2328&amp;" "))),"Comedy",IF(OR(ISNUMBER(SEARCH({" sad "," thriller "," crime"," murder "," dark "," revenge "}," "&amp;B2328:C2328&amp;" "))),"thriller",IF(OR(ISNUMBER(SEARCH({" strange "," evil "," horror "," dark "," strange"}," "&amp;B2328:C2328&amp;" "))),"horror",IF(OR(ISNUMBER(SEARCH({" food "," kitchen "," yummy "," gourmet "," dining","bbq"}," "&amp;B2328:C2328&amp;" "))),"food"))))</f>
        <v>0</v>
      </c>
      <c r="E2328" s="3">
        <v>15000</v>
      </c>
      <c r="F2328" s="4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288"/>
        <v>1</v>
      </c>
      <c r="Q2328">
        <f t="shared" si="289"/>
        <v>108</v>
      </c>
      <c r="R2328" t="s">
        <v>8334</v>
      </c>
      <c r="S2328" t="s">
        <v>8350</v>
      </c>
      <c r="T2328" s="13">
        <f t="shared" si="290"/>
        <v>42804.034120370372</v>
      </c>
      <c r="U2328" s="13">
        <f t="shared" si="291"/>
        <v>42855.708333333328</v>
      </c>
      <c r="V2328">
        <f t="shared" si="292"/>
        <v>2017</v>
      </c>
      <c r="W2328" t="str">
        <f t="shared" si="293"/>
        <v>small batch</v>
      </c>
      <c r="X2328" t="str">
        <f t="shared" si="294"/>
        <v>UnderFunded</v>
      </c>
      <c r="Y2328" s="12" t="b">
        <f t="shared" si="295"/>
        <v>0</v>
      </c>
    </row>
    <row r="2329" spans="1:25" ht="28.8" hidden="1">
      <c r="A2329">
        <v>2327</v>
      </c>
      <c r="B2329" s="1" t="s">
        <v>2328</v>
      </c>
      <c r="C2329" s="1" t="s">
        <v>6437</v>
      </c>
      <c r="D2329" s="21" t="b" cm="1">
        <f t="array" ref="D2329">IF(OR(ISNUMBER(SEARCH({" COMEDY "," fun "," laugh ","hilarious"}," "&amp;B2329:C2329&amp;" "))),"Comedy",IF(OR(ISNUMBER(SEARCH({" sad "," thriller "," crime"," murder "," dark "," revenge "}," "&amp;B2329:C2329&amp;" "))),"thriller",IF(OR(ISNUMBER(SEARCH({" strange "," evil "," horror "," dark "," strange"}," "&amp;B2329:C2329&amp;" "))),"horror",IF(OR(ISNUMBER(SEARCH({" food "," kitchen "," yummy "," gourmet "," dining","bbq"}," "&amp;B2329:C2329&amp;" "))),"food"))))</f>
        <v>0</v>
      </c>
      <c r="E2329" s="3">
        <v>35000</v>
      </c>
      <c r="F2329" s="4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288"/>
        <v>526</v>
      </c>
      <c r="Q2329">
        <f t="shared" si="289"/>
        <v>54.88</v>
      </c>
      <c r="R2329" t="s">
        <v>8334</v>
      </c>
      <c r="S2329" t="s">
        <v>8350</v>
      </c>
      <c r="T2329" s="13">
        <f t="shared" si="290"/>
        <v>41842.917129629634</v>
      </c>
      <c r="U2329" s="13">
        <f t="shared" si="291"/>
        <v>41877.917129629634</v>
      </c>
      <c r="V2329">
        <f t="shared" si="292"/>
        <v>2014</v>
      </c>
      <c r="W2329" t="str">
        <f t="shared" si="293"/>
        <v>small batch</v>
      </c>
      <c r="X2329" t="str">
        <f t="shared" si="294"/>
        <v>ExceededGoal</v>
      </c>
      <c r="Y2329" s="12" t="b">
        <f t="shared" si="295"/>
        <v>0</v>
      </c>
    </row>
    <row r="2330" spans="1:25" ht="57.6" hidden="1">
      <c r="A2330">
        <v>2328</v>
      </c>
      <c r="B2330" s="1" t="s">
        <v>2329</v>
      </c>
      <c r="C2330" s="1" t="s">
        <v>6438</v>
      </c>
      <c r="D2330" s="21" t="b" cm="1">
        <f t="array" ref="D2330">IF(OR(ISNUMBER(SEARCH({" COMEDY "," fun "," laugh ","hilarious"}," "&amp;B2330:C2330&amp;" "))),"Comedy",IF(OR(ISNUMBER(SEARCH({" sad "," thriller "," crime"," murder "," dark "," revenge "}," "&amp;B2330:C2330&amp;" "))),"thriller",IF(OR(ISNUMBER(SEARCH({" strange "," evil "," horror "," dark "," strange"}," "&amp;B2330:C2330&amp;" "))),"horror",IF(OR(ISNUMBER(SEARCH({" food "," kitchen "," yummy "," gourmet "," dining","bbq"}," "&amp;B2330:C2330&amp;" "))),"food"))))</f>
        <v>0</v>
      </c>
      <c r="E2330" s="3">
        <v>10000</v>
      </c>
      <c r="F2330" s="4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288"/>
        <v>254</v>
      </c>
      <c r="Q2330">
        <f t="shared" si="289"/>
        <v>47.38</v>
      </c>
      <c r="R2330" t="s">
        <v>8334</v>
      </c>
      <c r="S2330" t="s">
        <v>8350</v>
      </c>
      <c r="T2330" s="13">
        <f t="shared" si="290"/>
        <v>42139.781678240746</v>
      </c>
      <c r="U2330" s="13">
        <f t="shared" si="291"/>
        <v>42169.781678240746</v>
      </c>
      <c r="V2330">
        <f t="shared" si="292"/>
        <v>2015</v>
      </c>
      <c r="W2330" t="str">
        <f t="shared" si="293"/>
        <v>small batch</v>
      </c>
      <c r="X2330" t="str">
        <f t="shared" si="294"/>
        <v>ExceededGoal</v>
      </c>
      <c r="Y2330" s="12" t="b">
        <f t="shared" si="295"/>
        <v>0</v>
      </c>
    </row>
    <row r="2331" spans="1:25" ht="43.2" hidden="1">
      <c r="A2331">
        <v>2329</v>
      </c>
      <c r="B2331" s="1" t="s">
        <v>2330</v>
      </c>
      <c r="C2331" s="1" t="s">
        <v>6439</v>
      </c>
      <c r="D2331" s="21" t="b" cm="1">
        <f t="array" ref="D2331">IF(OR(ISNUMBER(SEARCH({" COMEDY "," fun "," laugh ","hilarious"}," "&amp;B2331:C2331&amp;" "))),"Comedy",IF(OR(ISNUMBER(SEARCH({" sad "," thriller "," crime"," murder "," dark "," revenge "}," "&amp;B2331:C2331&amp;" "))),"thriller",IF(OR(ISNUMBER(SEARCH({" strange "," evil "," horror "," dark "," strange"}," "&amp;B2331:C2331&amp;" "))),"horror",IF(OR(ISNUMBER(SEARCH({" food "," kitchen "," yummy "," gourmet "," dining","bbq"}," "&amp;B2331:C2331&amp;" "))),"food"))))</f>
        <v>0</v>
      </c>
      <c r="E2331" s="3">
        <v>25000</v>
      </c>
      <c r="F2331" s="4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288"/>
        <v>106</v>
      </c>
      <c r="Q2331">
        <f t="shared" si="289"/>
        <v>211.84</v>
      </c>
      <c r="R2331" t="s">
        <v>8334</v>
      </c>
      <c r="S2331" t="s">
        <v>8350</v>
      </c>
      <c r="T2331" s="13">
        <f t="shared" si="290"/>
        <v>41807.624374999999</v>
      </c>
      <c r="U2331" s="13">
        <f t="shared" si="291"/>
        <v>41837.624374999999</v>
      </c>
      <c r="V2331">
        <f t="shared" si="292"/>
        <v>2014</v>
      </c>
      <c r="W2331" t="str">
        <f t="shared" si="293"/>
        <v>small batch</v>
      </c>
      <c r="X2331" t="str">
        <f t="shared" si="294"/>
        <v>ExceededGoal</v>
      </c>
      <c r="Y2331" s="12" t="b">
        <f t="shared" si="295"/>
        <v>0</v>
      </c>
    </row>
    <row r="2332" spans="1:25" ht="43.2" hidden="1">
      <c r="A2332">
        <v>2330</v>
      </c>
      <c r="B2332" s="1" t="s">
        <v>2331</v>
      </c>
      <c r="C2332" s="1" t="s">
        <v>6440</v>
      </c>
      <c r="D2332" s="21" t="b" cm="1">
        <f t="array" ref="D2332">IF(OR(ISNUMBER(SEARCH({" COMEDY "," fun "," laugh ","hilarious"}," "&amp;B2332:C2332&amp;" "))),"Comedy",IF(OR(ISNUMBER(SEARCH({" sad "," thriller "," crime"," murder "," dark "," revenge "}," "&amp;B2332:C2332&amp;" "))),"thriller",IF(OR(ISNUMBER(SEARCH({" strange "," evil "," horror "," dark "," strange"}," "&amp;B2332:C2332&amp;" "))),"horror",IF(OR(ISNUMBER(SEARCH({" food "," kitchen "," yummy "," gourmet "," dining","bbq"}," "&amp;B2332:C2332&amp;" "))),"food"))))</f>
        <v>0</v>
      </c>
      <c r="E2332" s="3">
        <v>35000</v>
      </c>
      <c r="F2332" s="4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288"/>
        <v>102</v>
      </c>
      <c r="Q2332">
        <f t="shared" si="289"/>
        <v>219.93</v>
      </c>
      <c r="R2332" t="s">
        <v>8334</v>
      </c>
      <c r="S2332" t="s">
        <v>8350</v>
      </c>
      <c r="T2332" s="13">
        <f t="shared" si="290"/>
        <v>42332.89980324074</v>
      </c>
      <c r="U2332" s="13">
        <f t="shared" si="291"/>
        <v>42363</v>
      </c>
      <c r="V2332">
        <f t="shared" si="292"/>
        <v>2015</v>
      </c>
      <c r="W2332" t="str">
        <f t="shared" si="293"/>
        <v>small batch</v>
      </c>
      <c r="X2332" t="str">
        <f t="shared" si="294"/>
        <v>ExceededGoal</v>
      </c>
      <c r="Y2332" s="12" t="b">
        <f t="shared" si="295"/>
        <v>0</v>
      </c>
    </row>
    <row r="2333" spans="1:25" ht="43.2" hidden="1">
      <c r="A2333">
        <v>2331</v>
      </c>
      <c r="B2333" s="1" t="s">
        <v>2332</v>
      </c>
      <c r="C2333" s="1" t="s">
        <v>6441</v>
      </c>
      <c r="D2333" s="21" t="b" cm="1">
        <f t="array" ref="D2333">IF(OR(ISNUMBER(SEARCH({" COMEDY "," fun "," laugh ","hilarious"}," "&amp;B2333:C2333&amp;" "))),"Comedy",IF(OR(ISNUMBER(SEARCH({" sad "," thriller "," crime"," murder "," dark "," revenge "}," "&amp;B2333:C2333&amp;" "))),"thriller",IF(OR(ISNUMBER(SEARCH({" strange "," evil "," horror "," dark "," strange"}," "&amp;B2333:C2333&amp;" "))),"horror",IF(OR(ISNUMBER(SEARCH({" food "," kitchen "," yummy "," gourmet "," dining","bbq"}," "&amp;B2333:C2333&amp;" "))),"food"))))</f>
        <v>0</v>
      </c>
      <c r="E2333" s="3">
        <v>8000</v>
      </c>
      <c r="F2333" s="4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288"/>
        <v>144</v>
      </c>
      <c r="Q2333">
        <f t="shared" si="289"/>
        <v>40.799999999999997</v>
      </c>
      <c r="R2333" t="s">
        <v>8334</v>
      </c>
      <c r="S2333" t="s">
        <v>8350</v>
      </c>
      <c r="T2333" s="13">
        <f t="shared" si="290"/>
        <v>41839.005671296298</v>
      </c>
      <c r="U2333" s="13">
        <f t="shared" si="291"/>
        <v>41869.005671296298</v>
      </c>
      <c r="V2333">
        <f t="shared" si="292"/>
        <v>2014</v>
      </c>
      <c r="W2333" t="str">
        <f t="shared" si="293"/>
        <v>small batch</v>
      </c>
      <c r="X2333" t="str">
        <f t="shared" si="294"/>
        <v>ExceededGoal</v>
      </c>
      <c r="Y2333" s="12" t="b">
        <f t="shared" si="295"/>
        <v>0</v>
      </c>
    </row>
    <row r="2334" spans="1:25" ht="43.2" hidden="1">
      <c r="A2334">
        <v>2332</v>
      </c>
      <c r="B2334" s="1" t="s">
        <v>2333</v>
      </c>
      <c r="C2334" s="1" t="s">
        <v>6442</v>
      </c>
      <c r="D2334" s="21" t="b" cm="1">
        <f t="array" ref="D2334">IF(OR(ISNUMBER(SEARCH({" COMEDY "," fun "," laugh ","hilarious"}," "&amp;B2334:C2334&amp;" "))),"Comedy",IF(OR(ISNUMBER(SEARCH({" sad "," thriller "," crime"," murder "," dark "," revenge "}," "&amp;B2334:C2334&amp;" "))),"thriller",IF(OR(ISNUMBER(SEARCH({" strange "," evil "," horror "," dark "," strange"}," "&amp;B2334:C2334&amp;" "))),"horror",IF(OR(ISNUMBER(SEARCH({" food "," kitchen "," yummy "," gourmet "," dining","bbq"}," "&amp;B2334:C2334&amp;" "))),"food"))))</f>
        <v>0</v>
      </c>
      <c r="E2334" s="3">
        <v>25000</v>
      </c>
      <c r="F2334" s="4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288"/>
        <v>106</v>
      </c>
      <c r="Q2334">
        <f t="shared" si="289"/>
        <v>75.5</v>
      </c>
      <c r="R2334" t="s">
        <v>8334</v>
      </c>
      <c r="S2334" t="s">
        <v>8350</v>
      </c>
      <c r="T2334" s="13">
        <f t="shared" si="290"/>
        <v>42011.628136574072</v>
      </c>
      <c r="U2334" s="13">
        <f t="shared" si="291"/>
        <v>42041.628136574072</v>
      </c>
      <c r="V2334">
        <f t="shared" si="292"/>
        <v>2015</v>
      </c>
      <c r="W2334" t="str">
        <f t="shared" si="293"/>
        <v>small batch</v>
      </c>
      <c r="X2334" t="str">
        <f t="shared" si="294"/>
        <v>ExceededGoal</v>
      </c>
      <c r="Y2334" s="12" t="b">
        <f t="shared" si="295"/>
        <v>0</v>
      </c>
    </row>
    <row r="2335" spans="1:25" ht="43.2" hidden="1">
      <c r="A2335">
        <v>2333</v>
      </c>
      <c r="B2335" s="1" t="s">
        <v>2334</v>
      </c>
      <c r="C2335" s="1" t="s">
        <v>6443</v>
      </c>
      <c r="D2335" s="21" t="b" cm="1">
        <f t="array" ref="D2335">IF(OR(ISNUMBER(SEARCH({" COMEDY "," fun "," laugh ","hilarious"}," "&amp;B2335:C2335&amp;" "))),"Comedy",IF(OR(ISNUMBER(SEARCH({" sad "," thriller "," crime"," murder "," dark "," revenge "}," "&amp;B2335:C2335&amp;" "))),"thriller",IF(OR(ISNUMBER(SEARCH({" strange "," evil "," horror "," dark "," strange"}," "&amp;B2335:C2335&amp;" "))),"horror",IF(OR(ISNUMBER(SEARCH({" food "," kitchen "," yummy "," gourmet "," dining","bbq"}," "&amp;B2335:C2335&amp;" "))),"food"))))</f>
        <v>0</v>
      </c>
      <c r="E2335" s="3">
        <v>600</v>
      </c>
      <c r="F2335" s="4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288"/>
        <v>212</v>
      </c>
      <c r="Q2335">
        <f t="shared" si="289"/>
        <v>13.54</v>
      </c>
      <c r="R2335" t="s">
        <v>8334</v>
      </c>
      <c r="S2335" t="s">
        <v>8350</v>
      </c>
      <c r="T2335" s="13">
        <f t="shared" si="290"/>
        <v>41767.650347222225</v>
      </c>
      <c r="U2335" s="13">
        <f t="shared" si="291"/>
        <v>41788.743055555555</v>
      </c>
      <c r="V2335">
        <f t="shared" si="292"/>
        <v>2014</v>
      </c>
      <c r="W2335" t="str">
        <f t="shared" si="293"/>
        <v>small batch</v>
      </c>
      <c r="X2335" t="str">
        <f t="shared" si="294"/>
        <v>ExceededGoal</v>
      </c>
      <c r="Y2335" s="12" t="b">
        <f t="shared" si="295"/>
        <v>0</v>
      </c>
    </row>
    <row r="2336" spans="1:25" ht="43.2" hidden="1">
      <c r="A2336">
        <v>2334</v>
      </c>
      <c r="B2336" s="1" t="s">
        <v>2335</v>
      </c>
      <c r="C2336" s="1" t="s">
        <v>6444</v>
      </c>
      <c r="D2336" s="21" t="b" cm="1">
        <f t="array" ref="D2336">IF(OR(ISNUMBER(SEARCH({" COMEDY "," fun "," laugh ","hilarious"}," "&amp;B2336:C2336&amp;" "))),"Comedy",IF(OR(ISNUMBER(SEARCH({" sad "," thriller "," crime"," murder "," dark "," revenge "}," "&amp;B2336:C2336&amp;" "))),"thriller",IF(OR(ISNUMBER(SEARCH({" strange "," evil "," horror "," dark "," strange"}," "&amp;B2336:C2336&amp;" "))),"horror",IF(OR(ISNUMBER(SEARCH({" food "," kitchen "," yummy "," gourmet "," dining","bbq"}," "&amp;B2336:C2336&amp;" "))),"food"))))</f>
        <v>0</v>
      </c>
      <c r="E2336" s="3">
        <v>4000</v>
      </c>
      <c r="F2336" s="4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288"/>
        <v>102</v>
      </c>
      <c r="Q2336">
        <f t="shared" si="289"/>
        <v>60.87</v>
      </c>
      <c r="R2336" t="s">
        <v>8334</v>
      </c>
      <c r="S2336" t="s">
        <v>8350</v>
      </c>
      <c r="T2336" s="13">
        <f t="shared" si="290"/>
        <v>41918.670115740737</v>
      </c>
      <c r="U2336" s="13">
        <f t="shared" si="291"/>
        <v>41948.731944444444</v>
      </c>
      <c r="V2336">
        <f t="shared" si="292"/>
        <v>2014</v>
      </c>
      <c r="W2336" t="str">
        <f t="shared" si="293"/>
        <v>small batch</v>
      </c>
      <c r="X2336" t="str">
        <f t="shared" si="294"/>
        <v>ExceededGoal</v>
      </c>
      <c r="Y2336" s="12" t="b">
        <f t="shared" si="295"/>
        <v>0</v>
      </c>
    </row>
    <row r="2337" spans="1:25" ht="43.2" hidden="1">
      <c r="A2337">
        <v>2335</v>
      </c>
      <c r="B2337" s="1" t="s">
        <v>2336</v>
      </c>
      <c r="C2337" s="1" t="s">
        <v>6445</v>
      </c>
      <c r="D2337" s="21" t="b" cm="1">
        <f t="array" ref="D2337">IF(OR(ISNUMBER(SEARCH({" COMEDY "," fun "," laugh ","hilarious"}," "&amp;B2337:C2337&amp;" "))),"Comedy",IF(OR(ISNUMBER(SEARCH({" sad "," thriller "," crime"," murder "," dark "," revenge "}," "&amp;B2337:C2337&amp;" "))),"thriller",IF(OR(ISNUMBER(SEARCH({" strange "," evil "," horror "," dark "," strange"}," "&amp;B2337:C2337&amp;" "))),"horror",IF(OR(ISNUMBER(SEARCH({" food "," kitchen "," yummy "," gourmet "," dining","bbq"}," "&amp;B2337:C2337&amp;" "))),"food"))))</f>
        <v>0</v>
      </c>
      <c r="E2337" s="3">
        <v>25000</v>
      </c>
      <c r="F2337" s="4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288"/>
        <v>102</v>
      </c>
      <c r="Q2337">
        <f t="shared" si="289"/>
        <v>115.69</v>
      </c>
      <c r="R2337" t="s">
        <v>8334</v>
      </c>
      <c r="S2337" t="s">
        <v>8350</v>
      </c>
      <c r="T2337" s="13">
        <f t="shared" si="290"/>
        <v>41771.572256944448</v>
      </c>
      <c r="U2337" s="13">
        <f t="shared" si="291"/>
        <v>41801.572256944448</v>
      </c>
      <c r="V2337">
        <f t="shared" si="292"/>
        <v>2014</v>
      </c>
      <c r="W2337" t="str">
        <f t="shared" si="293"/>
        <v>small batch</v>
      </c>
      <c r="X2337" t="str">
        <f t="shared" si="294"/>
        <v>ExceededGoal</v>
      </c>
      <c r="Y2337" s="12" t="b">
        <f t="shared" si="295"/>
        <v>0</v>
      </c>
    </row>
    <row r="2338" spans="1:25" ht="43.2" hidden="1">
      <c r="A2338">
        <v>2336</v>
      </c>
      <c r="B2338" s="1" t="s">
        <v>2337</v>
      </c>
      <c r="C2338" s="1" t="s">
        <v>6446</v>
      </c>
      <c r="D2338" s="21" t="b" cm="1">
        <f t="array" ref="D2338">IF(OR(ISNUMBER(SEARCH({" COMEDY "," fun "," laugh ","hilarious"}," "&amp;B2338:C2338&amp;" "))),"Comedy",IF(OR(ISNUMBER(SEARCH({" sad "," thriller "," crime"," murder "," dark "," revenge "}," "&amp;B2338:C2338&amp;" "))),"thriller",IF(OR(ISNUMBER(SEARCH({" strange "," evil "," horror "," dark "," strange"}," "&amp;B2338:C2338&amp;" "))),"horror",IF(OR(ISNUMBER(SEARCH({" food "," kitchen "," yummy "," gourmet "," dining","bbq"}," "&amp;B2338:C2338&amp;" "))),"food"))))</f>
        <v>0</v>
      </c>
      <c r="E2338" s="3">
        <v>20000</v>
      </c>
      <c r="F2338" s="4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288"/>
        <v>521</v>
      </c>
      <c r="Q2338">
        <f t="shared" si="289"/>
        <v>48.1</v>
      </c>
      <c r="R2338" t="s">
        <v>8334</v>
      </c>
      <c r="S2338" t="s">
        <v>8350</v>
      </c>
      <c r="T2338" s="13">
        <f t="shared" si="290"/>
        <v>41666.924710648149</v>
      </c>
      <c r="U2338" s="13">
        <f t="shared" si="291"/>
        <v>41706.924710648149</v>
      </c>
      <c r="V2338">
        <f t="shared" si="292"/>
        <v>2014</v>
      </c>
      <c r="W2338" t="str">
        <f t="shared" si="293"/>
        <v>small batch</v>
      </c>
      <c r="X2338" t="str">
        <f t="shared" si="294"/>
        <v>ExceededGoal</v>
      </c>
      <c r="Y2338" s="12" t="b">
        <f t="shared" si="295"/>
        <v>0</v>
      </c>
    </row>
    <row r="2339" spans="1:25" ht="28.8" hidden="1">
      <c r="A2339">
        <v>2337</v>
      </c>
      <c r="B2339" s="1" t="s">
        <v>2338</v>
      </c>
      <c r="C2339" s="1" t="s">
        <v>6447</v>
      </c>
      <c r="D2339" s="21" t="b" cm="1">
        <f t="array" ref="D2339">IF(OR(ISNUMBER(SEARCH({" COMEDY "," fun "," laugh ","hilarious"}," "&amp;B2339:C2339&amp;" "))),"Comedy",IF(OR(ISNUMBER(SEARCH({" sad "," thriller "," crime"," murder "," dark "," revenge "}," "&amp;B2339:C2339&amp;" "))),"thriller",IF(OR(ISNUMBER(SEARCH({" strange "," evil "," horror "," dark "," strange"}," "&amp;B2339:C2339&amp;" "))),"horror",IF(OR(ISNUMBER(SEARCH({" food "," kitchen "," yummy "," gourmet "," dining","bbq"}," "&amp;B2339:C2339&amp;" "))),"food"))))</f>
        <v>0</v>
      </c>
      <c r="E2339" s="3">
        <v>12000</v>
      </c>
      <c r="F2339" s="4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288"/>
        <v>111</v>
      </c>
      <c r="Q2339">
        <f t="shared" si="289"/>
        <v>74.180000000000007</v>
      </c>
      <c r="R2339" t="s">
        <v>8334</v>
      </c>
      <c r="S2339" t="s">
        <v>8350</v>
      </c>
      <c r="T2339" s="13">
        <f t="shared" si="290"/>
        <v>41786.640543981484</v>
      </c>
      <c r="U2339" s="13">
        <f t="shared" si="291"/>
        <v>41816.640543981484</v>
      </c>
      <c r="V2339">
        <f t="shared" si="292"/>
        <v>2014</v>
      </c>
      <c r="W2339" t="str">
        <f t="shared" si="293"/>
        <v>small batch</v>
      </c>
      <c r="X2339" t="str">
        <f t="shared" si="294"/>
        <v>ExceededGoal</v>
      </c>
      <c r="Y2339" s="12" t="b">
        <f t="shared" si="295"/>
        <v>0</v>
      </c>
    </row>
    <row r="2340" spans="1:25" ht="43.2" hidden="1">
      <c r="A2340">
        <v>2338</v>
      </c>
      <c r="B2340" s="1" t="s">
        <v>2339</v>
      </c>
      <c r="C2340" s="1" t="s">
        <v>6448</v>
      </c>
      <c r="D2340" s="21" t="b" cm="1">
        <f t="array" ref="D2340">IF(OR(ISNUMBER(SEARCH({" COMEDY "," fun "," laugh ","hilarious"}," "&amp;B2340:C2340&amp;" "))),"Comedy",IF(OR(ISNUMBER(SEARCH({" sad "," thriller "," crime"," murder "," dark "," revenge "}," "&amp;B2340:C2340&amp;" "))),"thriller",IF(OR(ISNUMBER(SEARCH({" strange "," evil "," horror "," dark "," strange"}," "&amp;B2340:C2340&amp;" "))),"horror",IF(OR(ISNUMBER(SEARCH({" food "," kitchen "," yummy "," gourmet "," dining","bbq"}," "&amp;B2340:C2340&amp;" "))),"food"))))</f>
        <v>0</v>
      </c>
      <c r="E2340" s="3">
        <v>15000</v>
      </c>
      <c r="F2340" s="4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288"/>
        <v>101</v>
      </c>
      <c r="Q2340">
        <f t="shared" si="289"/>
        <v>123.35</v>
      </c>
      <c r="R2340" t="s">
        <v>8334</v>
      </c>
      <c r="S2340" t="s">
        <v>8350</v>
      </c>
      <c r="T2340" s="13">
        <f t="shared" si="290"/>
        <v>41789.896805555552</v>
      </c>
      <c r="U2340" s="13">
        <f t="shared" si="291"/>
        <v>41819.896805555552</v>
      </c>
      <c r="V2340">
        <f t="shared" si="292"/>
        <v>2014</v>
      </c>
      <c r="W2340" t="str">
        <f t="shared" si="293"/>
        <v>small batch</v>
      </c>
      <c r="X2340" t="str">
        <f t="shared" si="294"/>
        <v>ExceededGoal</v>
      </c>
      <c r="Y2340" s="12" t="b">
        <f t="shared" si="295"/>
        <v>0</v>
      </c>
    </row>
    <row r="2341" spans="1:25" ht="43.2" hidden="1">
      <c r="A2341">
        <v>2339</v>
      </c>
      <c r="B2341" s="1" t="s">
        <v>2340</v>
      </c>
      <c r="C2341" s="1" t="s">
        <v>6449</v>
      </c>
      <c r="D2341" s="21" t="b" cm="1">
        <f t="array" ref="D2341">IF(OR(ISNUMBER(SEARCH({" COMEDY "," fun "," laugh ","hilarious"}," "&amp;B2341:C2341&amp;" "))),"Comedy",IF(OR(ISNUMBER(SEARCH({" sad "," thriller "," crime"," murder "," dark "," revenge "}," "&amp;B2341:C2341&amp;" "))),"thriller",IF(OR(ISNUMBER(SEARCH({" strange "," evil "," horror "," dark "," strange"}," "&amp;B2341:C2341&amp;" "))),"horror",IF(OR(ISNUMBER(SEARCH({" food "," kitchen "," yummy "," gourmet "," dining","bbq"}," "&amp;B2341:C2341&amp;" "))),"food"))))</f>
        <v>0</v>
      </c>
      <c r="E2341" s="3">
        <v>25000</v>
      </c>
      <c r="F2341" s="4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288"/>
        <v>294</v>
      </c>
      <c r="Q2341">
        <f t="shared" si="289"/>
        <v>66.62</v>
      </c>
      <c r="R2341" t="s">
        <v>8334</v>
      </c>
      <c r="S2341" t="s">
        <v>8350</v>
      </c>
      <c r="T2341" s="13">
        <f t="shared" si="290"/>
        <v>42692.79987268518</v>
      </c>
      <c r="U2341" s="13">
        <f t="shared" si="291"/>
        <v>42723.332638888889</v>
      </c>
      <c r="V2341">
        <f t="shared" si="292"/>
        <v>2016</v>
      </c>
      <c r="W2341" t="str">
        <f t="shared" si="293"/>
        <v>small batch</v>
      </c>
      <c r="X2341" t="str">
        <f t="shared" si="294"/>
        <v>ExceededGoal</v>
      </c>
      <c r="Y2341" s="12" t="b">
        <f t="shared" si="295"/>
        <v>0</v>
      </c>
    </row>
    <row r="2342" spans="1:25" ht="43.2" hidden="1">
      <c r="A2342">
        <v>2340</v>
      </c>
      <c r="B2342" s="1" t="s">
        <v>2341</v>
      </c>
      <c r="C2342" s="1" t="s">
        <v>6450</v>
      </c>
      <c r="D2342" s="21" t="str" cm="1">
        <f t="array" ref="D2342">IF(OR(ISNUMBER(SEARCH({" COMEDY "," fun "," laugh ","hilarious"}," "&amp;B2342:C2342&amp;" "))),"Comedy",IF(OR(ISNUMBER(SEARCH({" sad "," thriller "," crime"," murder "," dark "," revenge "}," "&amp;B2342:C2342&amp;" "))),"thriller",IF(OR(ISNUMBER(SEARCH({" strange "," evil "," horror "," dark "," strange"}," "&amp;B2342:C2342&amp;" "))),"horror",IF(OR(ISNUMBER(SEARCH({" food "," kitchen "," yummy "," gourmet "," dining","bbq"}," "&amp;B2342:C2342&amp;" "))),"food"))))</f>
        <v>horror</v>
      </c>
      <c r="E2342" s="3">
        <v>40000</v>
      </c>
      <c r="F2342" s="4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288"/>
        <v>106</v>
      </c>
      <c r="Q2342">
        <f t="shared" si="289"/>
        <v>104.99</v>
      </c>
      <c r="R2342" t="s">
        <v>8334</v>
      </c>
      <c r="S2342" t="s">
        <v>8350</v>
      </c>
      <c r="T2342" s="13">
        <f t="shared" si="290"/>
        <v>42643.642800925925</v>
      </c>
      <c r="U2342" s="13">
        <f t="shared" si="291"/>
        <v>42673.642800925925</v>
      </c>
      <c r="V2342">
        <f t="shared" si="292"/>
        <v>2016</v>
      </c>
      <c r="W2342" t="str">
        <f t="shared" si="293"/>
        <v>small batch</v>
      </c>
      <c r="X2342" t="str">
        <f t="shared" si="294"/>
        <v>ExceededGoal</v>
      </c>
      <c r="Y2342" s="12" t="b">
        <f t="shared" si="295"/>
        <v>0</v>
      </c>
    </row>
    <row r="2343" spans="1:25" ht="43.2" hidden="1">
      <c r="A2343">
        <v>2341</v>
      </c>
      <c r="B2343" s="1" t="s">
        <v>2342</v>
      </c>
      <c r="C2343" s="1" t="s">
        <v>6451</v>
      </c>
      <c r="D2343" s="21" t="b" cm="1">
        <f t="array" ref="D2343">IF(OR(ISNUMBER(SEARCH({" COMEDY "," fun "," laugh ","hilarious"}," "&amp;B2343:C2343&amp;" "))),"Comedy",IF(OR(ISNUMBER(SEARCH({" sad "," thriller "," crime"," murder "," dark "," revenge "}," "&amp;B2343:C2343&amp;" "))),"thriller",IF(OR(ISNUMBER(SEARCH({" strange "," evil "," horror "," dark "," strange"}," "&amp;B2343:C2343&amp;" "))),"horror",IF(OR(ISNUMBER(SEARCH({" food "," kitchen "," yummy "," gourmet "," dining","bbq"}," "&amp;B2343:C2343&amp;" "))),"food"))))</f>
        <v>0</v>
      </c>
      <c r="E2343" s="3">
        <v>5000</v>
      </c>
      <c r="F2343" s="4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288"/>
        <v>0</v>
      </c>
      <c r="Q2343">
        <f t="shared" si="289"/>
        <v>0</v>
      </c>
      <c r="R2343" t="s">
        <v>8317</v>
      </c>
      <c r="S2343" t="s">
        <v>8318</v>
      </c>
      <c r="T2343" s="13">
        <f t="shared" si="290"/>
        <v>42167.813703703709</v>
      </c>
      <c r="U2343" s="13">
        <f t="shared" si="291"/>
        <v>42197.813703703709</v>
      </c>
      <c r="V2343">
        <f t="shared" si="292"/>
        <v>2015</v>
      </c>
      <c r="W2343" t="str">
        <f t="shared" si="293"/>
        <v>web</v>
      </c>
      <c r="X2343" t="str">
        <f t="shared" si="294"/>
        <v>UnderFunded</v>
      </c>
      <c r="Y2343" s="12" t="b">
        <f t="shared" si="295"/>
        <v>0</v>
      </c>
    </row>
    <row r="2344" spans="1:25" ht="43.2" hidden="1">
      <c r="A2344">
        <v>2342</v>
      </c>
      <c r="B2344" s="1" t="s">
        <v>2343</v>
      </c>
      <c r="C2344" s="1" t="s">
        <v>6452</v>
      </c>
      <c r="D2344" s="21" t="b" cm="1">
        <f t="array" ref="D2344">IF(OR(ISNUMBER(SEARCH({" COMEDY "," fun "," laugh ","hilarious"}," "&amp;B2344:C2344&amp;" "))),"Comedy",IF(OR(ISNUMBER(SEARCH({" sad "," thriller "," crime"," murder "," dark "," revenge "}," "&amp;B2344:C2344&amp;" "))),"thriller",IF(OR(ISNUMBER(SEARCH({" strange "," evil "," horror "," dark "," strange"}," "&amp;B2344:C2344&amp;" "))),"horror",IF(OR(ISNUMBER(SEARCH({" food "," kitchen "," yummy "," gourmet "," dining","bbq"}," "&amp;B2344:C2344&amp;" "))),"food"))))</f>
        <v>0</v>
      </c>
      <c r="E2344" s="3">
        <v>5500</v>
      </c>
      <c r="F2344" s="4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288"/>
        <v>0</v>
      </c>
      <c r="Q2344">
        <f t="shared" si="289"/>
        <v>0</v>
      </c>
      <c r="R2344" t="s">
        <v>8317</v>
      </c>
      <c r="S2344" t="s">
        <v>8318</v>
      </c>
      <c r="T2344" s="13">
        <f t="shared" si="290"/>
        <v>41897.702199074076</v>
      </c>
      <c r="U2344" s="13">
        <f t="shared" si="291"/>
        <v>41918.208333333336</v>
      </c>
      <c r="V2344">
        <f t="shared" si="292"/>
        <v>2014</v>
      </c>
      <c r="W2344" t="str">
        <f t="shared" si="293"/>
        <v>web</v>
      </c>
      <c r="X2344" t="str">
        <f t="shared" si="294"/>
        <v>UnderFunded</v>
      </c>
      <c r="Y2344" s="12" t="b">
        <f t="shared" si="295"/>
        <v>0</v>
      </c>
    </row>
    <row r="2345" spans="1:25" ht="43.2" hidden="1">
      <c r="A2345">
        <v>2343</v>
      </c>
      <c r="B2345" s="1" t="s">
        <v>2344</v>
      </c>
      <c r="C2345" s="1" t="s">
        <v>6453</v>
      </c>
      <c r="D2345" s="21" t="b" cm="1">
        <f t="array" ref="D2345">IF(OR(ISNUMBER(SEARCH({" COMEDY "," fun "," laugh ","hilarious"}," "&amp;B2345:C2345&amp;" "))),"Comedy",IF(OR(ISNUMBER(SEARCH({" sad "," thriller "," crime"," murder "," dark "," revenge "}," "&amp;B2345:C2345&amp;" "))),"thriller",IF(OR(ISNUMBER(SEARCH({" strange "," evil "," horror "," dark "," strange"}," "&amp;B2345:C2345&amp;" "))),"horror",IF(OR(ISNUMBER(SEARCH({" food "," kitchen "," yummy "," gourmet "," dining","bbq"}," "&amp;B2345:C2345&amp;" "))),"food"))))</f>
        <v>0</v>
      </c>
      <c r="E2345" s="3">
        <v>10000</v>
      </c>
      <c r="F2345" s="4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288"/>
        <v>3</v>
      </c>
      <c r="Q2345">
        <f t="shared" si="289"/>
        <v>300</v>
      </c>
      <c r="R2345" t="s">
        <v>8317</v>
      </c>
      <c r="S2345" t="s">
        <v>8318</v>
      </c>
      <c r="T2345" s="13">
        <f t="shared" si="290"/>
        <v>42327.825289351851</v>
      </c>
      <c r="U2345" s="13">
        <f t="shared" si="291"/>
        <v>42377.82430555555</v>
      </c>
      <c r="V2345">
        <f t="shared" si="292"/>
        <v>2015</v>
      </c>
      <c r="W2345" t="str">
        <f t="shared" si="293"/>
        <v>web</v>
      </c>
      <c r="X2345" t="str">
        <f t="shared" si="294"/>
        <v>UnderFunded</v>
      </c>
      <c r="Y2345" s="12" t="b">
        <f t="shared" si="295"/>
        <v>0</v>
      </c>
    </row>
    <row r="2346" spans="1:25" ht="43.2" hidden="1">
      <c r="A2346">
        <v>2344</v>
      </c>
      <c r="B2346" s="1" t="s">
        <v>2345</v>
      </c>
      <c r="C2346" s="1" t="s">
        <v>6454</v>
      </c>
      <c r="D2346" s="21" t="b" cm="1">
        <f t="array" ref="D2346">IF(OR(ISNUMBER(SEARCH({" COMEDY "," fun "," laugh ","hilarious"}," "&amp;B2346:C2346&amp;" "))),"Comedy",IF(OR(ISNUMBER(SEARCH({" sad "," thriller "," crime"," murder "," dark "," revenge "}," "&amp;B2346:C2346&amp;" "))),"thriller",IF(OR(ISNUMBER(SEARCH({" strange "," evil "," horror "," dark "," strange"}," "&amp;B2346:C2346&amp;" "))),"horror",IF(OR(ISNUMBER(SEARCH({" food "," kitchen "," yummy "," gourmet "," dining","bbq"}," "&amp;B2346:C2346&amp;" "))),"food"))))</f>
        <v>0</v>
      </c>
      <c r="E2346" s="3">
        <v>1000</v>
      </c>
      <c r="F2346" s="4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288"/>
        <v>0</v>
      </c>
      <c r="Q2346">
        <f t="shared" si="289"/>
        <v>1</v>
      </c>
      <c r="R2346" t="s">
        <v>8317</v>
      </c>
      <c r="S2346" t="s">
        <v>8318</v>
      </c>
      <c r="T2346" s="13">
        <f t="shared" si="290"/>
        <v>42515.727650462963</v>
      </c>
      <c r="U2346" s="13">
        <f t="shared" si="291"/>
        <v>42545.727650462963</v>
      </c>
      <c r="V2346">
        <f t="shared" si="292"/>
        <v>2016</v>
      </c>
      <c r="W2346" t="str">
        <f t="shared" si="293"/>
        <v>web</v>
      </c>
      <c r="X2346" t="str">
        <f t="shared" si="294"/>
        <v>UnderFunded</v>
      </c>
      <c r="Y2346" s="12" t="b">
        <f t="shared" si="295"/>
        <v>0</v>
      </c>
    </row>
    <row r="2347" spans="1:25" ht="43.2" hidden="1">
      <c r="A2347">
        <v>2345</v>
      </c>
      <c r="B2347" s="1" t="s">
        <v>2346</v>
      </c>
      <c r="C2347" s="1" t="s">
        <v>6455</v>
      </c>
      <c r="D2347" s="21" t="b" cm="1">
        <f t="array" ref="D2347">IF(OR(ISNUMBER(SEARCH({" COMEDY "," fun "," laugh ","hilarious"}," "&amp;B2347:C2347&amp;" "))),"Comedy",IF(OR(ISNUMBER(SEARCH({" sad "," thriller "," crime"," murder "," dark "," revenge "}," "&amp;B2347:C2347&amp;" "))),"thriller",IF(OR(ISNUMBER(SEARCH({" strange "," evil "," horror "," dark "," strange"}," "&amp;B2347:C2347&amp;" "))),"horror",IF(OR(ISNUMBER(SEARCH({" food "," kitchen "," yummy "," gourmet "," dining","bbq"}," "&amp;B2347:C2347&amp;" "))),"food"))))</f>
        <v>0</v>
      </c>
      <c r="E2347" s="3">
        <v>3000</v>
      </c>
      <c r="F2347" s="4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288"/>
        <v>0</v>
      </c>
      <c r="Q2347">
        <f t="shared" si="289"/>
        <v>0</v>
      </c>
      <c r="R2347" t="s">
        <v>8317</v>
      </c>
      <c r="S2347" t="s">
        <v>8318</v>
      </c>
      <c r="T2347" s="13">
        <f t="shared" si="290"/>
        <v>42060.001805555556</v>
      </c>
      <c r="U2347" s="13">
        <f t="shared" si="291"/>
        <v>42094.985416666663</v>
      </c>
      <c r="V2347">
        <f t="shared" si="292"/>
        <v>2015</v>
      </c>
      <c r="W2347" t="str">
        <f t="shared" si="293"/>
        <v>web</v>
      </c>
      <c r="X2347" t="str">
        <f t="shared" si="294"/>
        <v>UnderFunded</v>
      </c>
      <c r="Y2347" s="12" t="b">
        <f t="shared" si="295"/>
        <v>0</v>
      </c>
    </row>
    <row r="2348" spans="1:25" ht="43.2" hidden="1">
      <c r="A2348">
        <v>2346</v>
      </c>
      <c r="B2348" s="1" t="s">
        <v>2347</v>
      </c>
      <c r="C2348" s="1" t="s">
        <v>6456</v>
      </c>
      <c r="D2348" s="21" t="b" cm="1">
        <f t="array" ref="D2348">IF(OR(ISNUMBER(SEARCH({" COMEDY "," fun "," laugh ","hilarious"}," "&amp;B2348:C2348&amp;" "))),"Comedy",IF(OR(ISNUMBER(SEARCH({" sad "," thriller "," crime"," murder "," dark "," revenge "}," "&amp;B2348:C2348&amp;" "))),"thriller",IF(OR(ISNUMBER(SEARCH({" strange "," evil "," horror "," dark "," strange"}," "&amp;B2348:C2348&amp;" "))),"horror",IF(OR(ISNUMBER(SEARCH({" food "," kitchen "," yummy "," gourmet "," dining","bbq"}," "&amp;B2348:C2348&amp;" "))),"food"))))</f>
        <v>0</v>
      </c>
      <c r="E2348" s="3">
        <v>60000</v>
      </c>
      <c r="F2348" s="4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288"/>
        <v>0</v>
      </c>
      <c r="Q2348">
        <f t="shared" si="289"/>
        <v>13</v>
      </c>
      <c r="R2348" t="s">
        <v>8317</v>
      </c>
      <c r="S2348" t="s">
        <v>8318</v>
      </c>
      <c r="T2348" s="13">
        <f t="shared" si="290"/>
        <v>42615.79896990741</v>
      </c>
      <c r="U2348" s="13">
        <f t="shared" si="291"/>
        <v>42660.79896990741</v>
      </c>
      <c r="V2348">
        <f t="shared" si="292"/>
        <v>2016</v>
      </c>
      <c r="W2348" t="str">
        <f t="shared" si="293"/>
        <v>web</v>
      </c>
      <c r="X2348" t="str">
        <f t="shared" si="294"/>
        <v>UnderFunded</v>
      </c>
      <c r="Y2348" s="12" t="b">
        <f t="shared" si="295"/>
        <v>0</v>
      </c>
    </row>
    <row r="2349" spans="1:25" ht="43.2" hidden="1">
      <c r="A2349">
        <v>2347</v>
      </c>
      <c r="B2349" s="1" t="s">
        <v>2348</v>
      </c>
      <c r="C2349" s="1" t="s">
        <v>6457</v>
      </c>
      <c r="D2349" s="21" t="b" cm="1">
        <f t="array" ref="D2349">IF(OR(ISNUMBER(SEARCH({" COMEDY "," fun "," laugh ","hilarious"}," "&amp;B2349:C2349&amp;" "))),"Comedy",IF(OR(ISNUMBER(SEARCH({" sad "," thriller "," crime"," murder "," dark "," revenge "}," "&amp;B2349:C2349&amp;" "))),"thriller",IF(OR(ISNUMBER(SEARCH({" strange "," evil "," horror "," dark "," strange"}," "&amp;B2349:C2349&amp;" "))),"horror",IF(OR(ISNUMBER(SEARCH({" food "," kitchen "," yummy "," gourmet "," dining","bbq"}," "&amp;B2349:C2349&amp;" "))),"food"))))</f>
        <v>0</v>
      </c>
      <c r="E2349" s="3">
        <v>1000</v>
      </c>
      <c r="F2349" s="4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288"/>
        <v>2</v>
      </c>
      <c r="Q2349">
        <f t="shared" si="289"/>
        <v>15</v>
      </c>
      <c r="R2349" t="s">
        <v>8317</v>
      </c>
      <c r="S2349" t="s">
        <v>8318</v>
      </c>
      <c r="T2349" s="13">
        <f t="shared" si="290"/>
        <v>42577.607361111113</v>
      </c>
      <c r="U2349" s="13">
        <f t="shared" si="291"/>
        <v>42607.607361111113</v>
      </c>
      <c r="V2349">
        <f t="shared" si="292"/>
        <v>2016</v>
      </c>
      <c r="W2349" t="str">
        <f t="shared" si="293"/>
        <v>web</v>
      </c>
      <c r="X2349" t="str">
        <f t="shared" si="294"/>
        <v>UnderFunded</v>
      </c>
      <c r="Y2349" s="12" t="b">
        <f t="shared" si="295"/>
        <v>0</v>
      </c>
    </row>
    <row r="2350" spans="1:25" ht="43.2" hidden="1">
      <c r="A2350">
        <v>2348</v>
      </c>
      <c r="B2350" s="1" t="s">
        <v>2349</v>
      </c>
      <c r="C2350" s="1" t="s">
        <v>6458</v>
      </c>
      <c r="D2350" s="21" t="b" cm="1">
        <f t="array" ref="D2350">IF(OR(ISNUMBER(SEARCH({" COMEDY "," fun "," laugh ","hilarious"}," "&amp;B2350:C2350&amp;" "))),"Comedy",IF(OR(ISNUMBER(SEARCH({" sad "," thriller "," crime"," murder "," dark "," revenge "}," "&amp;B2350:C2350&amp;" "))),"thriller",IF(OR(ISNUMBER(SEARCH({" strange "," evil "," horror "," dark "," strange"}," "&amp;B2350:C2350&amp;" "))),"horror",IF(OR(ISNUMBER(SEARCH({" food "," kitchen "," yummy "," gourmet "," dining","bbq"}," "&amp;B2350:C2350&amp;" "))),"food"))))</f>
        <v>0</v>
      </c>
      <c r="E2350" s="3">
        <v>70000</v>
      </c>
      <c r="F2350" s="4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288"/>
        <v>0</v>
      </c>
      <c r="Q2350">
        <f t="shared" si="289"/>
        <v>54</v>
      </c>
      <c r="R2350" t="s">
        <v>8317</v>
      </c>
      <c r="S2350" t="s">
        <v>8318</v>
      </c>
      <c r="T2350" s="13">
        <f t="shared" si="290"/>
        <v>42360.932152777779</v>
      </c>
      <c r="U2350" s="13">
        <f t="shared" si="291"/>
        <v>42420.932152777779</v>
      </c>
      <c r="V2350">
        <f t="shared" si="292"/>
        <v>2015</v>
      </c>
      <c r="W2350" t="str">
        <f t="shared" si="293"/>
        <v>web</v>
      </c>
      <c r="X2350" t="str">
        <f t="shared" si="294"/>
        <v>UnderFunded</v>
      </c>
      <c r="Y2350" s="12" t="b">
        <f t="shared" si="295"/>
        <v>0</v>
      </c>
    </row>
    <row r="2351" spans="1:25" ht="43.2" hidden="1">
      <c r="A2351">
        <v>2349</v>
      </c>
      <c r="B2351" s="1" t="s">
        <v>2350</v>
      </c>
      <c r="C2351" s="1" t="s">
        <v>6459</v>
      </c>
      <c r="D2351" s="21" t="b" cm="1">
        <f t="array" ref="D2351">IF(OR(ISNUMBER(SEARCH({" COMEDY "," fun "," laugh ","hilarious"}," "&amp;B2351:C2351&amp;" "))),"Comedy",IF(OR(ISNUMBER(SEARCH({" sad "," thriller "," crime"," murder "," dark "," revenge "}," "&amp;B2351:C2351&amp;" "))),"thriller",IF(OR(ISNUMBER(SEARCH({" strange "," evil "," horror "," dark "," strange"}," "&amp;B2351:C2351&amp;" "))),"horror",IF(OR(ISNUMBER(SEARCH({" food "," kitchen "," yummy "," gourmet "," dining","bbq"}," "&amp;B2351:C2351&amp;" "))),"food"))))</f>
        <v>0</v>
      </c>
      <c r="E2351" s="3">
        <v>474900</v>
      </c>
      <c r="F2351" s="4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288"/>
        <v>0</v>
      </c>
      <c r="Q2351">
        <f t="shared" si="289"/>
        <v>0</v>
      </c>
      <c r="R2351" t="s">
        <v>8317</v>
      </c>
      <c r="S2351" t="s">
        <v>8318</v>
      </c>
      <c r="T2351" s="13">
        <f t="shared" si="290"/>
        <v>42198.775787037041</v>
      </c>
      <c r="U2351" s="13">
        <f t="shared" si="291"/>
        <v>42227.775787037041</v>
      </c>
      <c r="V2351">
        <f t="shared" si="292"/>
        <v>2015</v>
      </c>
      <c r="W2351" t="str">
        <f t="shared" si="293"/>
        <v>web</v>
      </c>
      <c r="X2351" t="str">
        <f t="shared" si="294"/>
        <v>UnderFunded</v>
      </c>
      <c r="Y2351" s="12" t="b">
        <f t="shared" si="295"/>
        <v>0</v>
      </c>
    </row>
    <row r="2352" spans="1:25" ht="43.2" hidden="1">
      <c r="A2352">
        <v>2350</v>
      </c>
      <c r="B2352" s="1" t="s">
        <v>2351</v>
      </c>
      <c r="C2352" s="1" t="s">
        <v>6460</v>
      </c>
      <c r="D2352" s="21" t="b" cm="1">
        <f t="array" ref="D2352">IF(OR(ISNUMBER(SEARCH({" COMEDY "," fun "," laugh ","hilarious"}," "&amp;B2352:C2352&amp;" "))),"Comedy",IF(OR(ISNUMBER(SEARCH({" sad "," thriller "," crime"," murder "," dark "," revenge "}," "&amp;B2352:C2352&amp;" "))),"thriller",IF(OR(ISNUMBER(SEARCH({" strange "," evil "," horror "," dark "," strange"}," "&amp;B2352:C2352&amp;" "))),"horror",IF(OR(ISNUMBER(SEARCH({" food "," kitchen "," yummy "," gourmet "," dining","bbq"}," "&amp;B2352:C2352&amp;" "))),"food"))))</f>
        <v>0</v>
      </c>
      <c r="E2352" s="3">
        <v>50000</v>
      </c>
      <c r="F2352" s="4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288"/>
        <v>0</v>
      </c>
      <c r="Q2352">
        <f t="shared" si="289"/>
        <v>0</v>
      </c>
      <c r="R2352" t="s">
        <v>8317</v>
      </c>
      <c r="S2352" t="s">
        <v>8318</v>
      </c>
      <c r="T2352" s="13">
        <f t="shared" si="290"/>
        <v>42708.842245370368</v>
      </c>
      <c r="U2352" s="13">
        <f t="shared" si="291"/>
        <v>42738.842245370368</v>
      </c>
      <c r="V2352">
        <f t="shared" si="292"/>
        <v>2016</v>
      </c>
      <c r="W2352" t="str">
        <f t="shared" si="293"/>
        <v>web</v>
      </c>
      <c r="X2352" t="str">
        <f t="shared" si="294"/>
        <v>UnderFunded</v>
      </c>
      <c r="Y2352" s="12" t="b">
        <f t="shared" si="295"/>
        <v>0</v>
      </c>
    </row>
    <row r="2353" spans="1:25" ht="28.8" hidden="1">
      <c r="A2353">
        <v>2351</v>
      </c>
      <c r="B2353" s="1" t="s">
        <v>2352</v>
      </c>
      <c r="C2353" s="1" t="s">
        <v>6461</v>
      </c>
      <c r="D2353" s="21" t="b" cm="1">
        <f t="array" ref="D2353">IF(OR(ISNUMBER(SEARCH({" COMEDY "," fun "," laugh ","hilarious"}," "&amp;B2353:C2353&amp;" "))),"Comedy",IF(OR(ISNUMBER(SEARCH({" sad "," thriller "," crime"," murder "," dark "," revenge "}," "&amp;B2353:C2353&amp;" "))),"thriller",IF(OR(ISNUMBER(SEARCH({" strange "," evil "," horror "," dark "," strange"}," "&amp;B2353:C2353&amp;" "))),"horror",IF(OR(ISNUMBER(SEARCH({" food "," kitchen "," yummy "," gourmet "," dining","bbq"}," "&amp;B2353:C2353&amp;" "))),"food"))))</f>
        <v>0</v>
      </c>
      <c r="E2353" s="3">
        <v>18900</v>
      </c>
      <c r="F2353" s="4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288"/>
        <v>1</v>
      </c>
      <c r="Q2353">
        <f t="shared" si="289"/>
        <v>15.43</v>
      </c>
      <c r="R2353" t="s">
        <v>8317</v>
      </c>
      <c r="S2353" t="s">
        <v>8318</v>
      </c>
      <c r="T2353" s="13">
        <f t="shared" si="290"/>
        <v>42094.101145833338</v>
      </c>
      <c r="U2353" s="13">
        <f t="shared" si="291"/>
        <v>42124.101145833338</v>
      </c>
      <c r="V2353">
        <f t="shared" si="292"/>
        <v>2015</v>
      </c>
      <c r="W2353" t="str">
        <f t="shared" si="293"/>
        <v>web</v>
      </c>
      <c r="X2353" t="str">
        <f t="shared" si="294"/>
        <v>UnderFunded</v>
      </c>
      <c r="Y2353" s="12" t="b">
        <f t="shared" si="295"/>
        <v>0</v>
      </c>
    </row>
    <row r="2354" spans="1:25" ht="43.2" hidden="1">
      <c r="A2354">
        <v>2352</v>
      </c>
      <c r="B2354" s="1" t="s">
        <v>2353</v>
      </c>
      <c r="C2354" s="1" t="s">
        <v>6462</v>
      </c>
      <c r="D2354" s="21" t="b" cm="1">
        <f t="array" ref="D2354">IF(OR(ISNUMBER(SEARCH({" COMEDY "," fun "," laugh ","hilarious"}," "&amp;B2354:C2354&amp;" "))),"Comedy",IF(OR(ISNUMBER(SEARCH({" sad "," thriller "," crime"," murder "," dark "," revenge "}," "&amp;B2354:C2354&amp;" "))),"thriller",IF(OR(ISNUMBER(SEARCH({" strange "," evil "," horror "," dark "," strange"}," "&amp;B2354:C2354&amp;" "))),"horror",IF(OR(ISNUMBER(SEARCH({" food "," kitchen "," yummy "," gourmet "," dining","bbq"}," "&amp;B2354:C2354&amp;" "))),"food"))))</f>
        <v>0</v>
      </c>
      <c r="E2354" s="3">
        <v>2000</v>
      </c>
      <c r="F2354" s="4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288"/>
        <v>0</v>
      </c>
      <c r="Q2354">
        <f t="shared" si="289"/>
        <v>0</v>
      </c>
      <c r="R2354" t="s">
        <v>8317</v>
      </c>
      <c r="S2354" t="s">
        <v>8318</v>
      </c>
      <c r="T2354" s="13">
        <f t="shared" si="290"/>
        <v>42101.633703703701</v>
      </c>
      <c r="U2354" s="13">
        <f t="shared" si="291"/>
        <v>42161.633703703701</v>
      </c>
      <c r="V2354">
        <f t="shared" si="292"/>
        <v>2015</v>
      </c>
      <c r="W2354" t="str">
        <f t="shared" si="293"/>
        <v>web</v>
      </c>
      <c r="X2354" t="str">
        <f t="shared" si="294"/>
        <v>UnderFunded</v>
      </c>
      <c r="Y2354" s="12" t="b">
        <f t="shared" si="295"/>
        <v>0</v>
      </c>
    </row>
    <row r="2355" spans="1:25" ht="43.2" hidden="1">
      <c r="A2355">
        <v>2353</v>
      </c>
      <c r="B2355" s="1" t="s">
        <v>2354</v>
      </c>
      <c r="C2355" s="1" t="s">
        <v>6463</v>
      </c>
      <c r="D2355" s="21" t="b" cm="1">
        <f t="array" ref="D2355">IF(OR(ISNUMBER(SEARCH({" COMEDY "," fun "," laugh ","hilarious"}," "&amp;B2355:C2355&amp;" "))),"Comedy",IF(OR(ISNUMBER(SEARCH({" sad "," thriller "," crime"," murder "," dark "," revenge "}," "&amp;B2355:C2355&amp;" "))),"thriller",IF(OR(ISNUMBER(SEARCH({" strange "," evil "," horror "," dark "," strange"}," "&amp;B2355:C2355&amp;" "))),"horror",IF(OR(ISNUMBER(SEARCH({" food "," kitchen "," yummy "," gourmet "," dining","bbq"}," "&amp;B2355:C2355&amp;" "))),"food"))))</f>
        <v>0</v>
      </c>
      <c r="E2355" s="3">
        <v>1000</v>
      </c>
      <c r="F2355" s="4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288"/>
        <v>0</v>
      </c>
      <c r="Q2355">
        <f t="shared" si="289"/>
        <v>0</v>
      </c>
      <c r="R2355" t="s">
        <v>8317</v>
      </c>
      <c r="S2355" t="s">
        <v>8318</v>
      </c>
      <c r="T2355" s="13">
        <f t="shared" si="290"/>
        <v>42103.676180555558</v>
      </c>
      <c r="U2355" s="13">
        <f t="shared" si="291"/>
        <v>42115.676180555558</v>
      </c>
      <c r="V2355">
        <f t="shared" si="292"/>
        <v>2015</v>
      </c>
      <c r="W2355" t="str">
        <f t="shared" si="293"/>
        <v>web</v>
      </c>
      <c r="X2355" t="str">
        <f t="shared" si="294"/>
        <v>UnderFunded</v>
      </c>
      <c r="Y2355" s="12" t="b">
        <f t="shared" si="295"/>
        <v>0</v>
      </c>
    </row>
    <row r="2356" spans="1:25" ht="43.2" hidden="1">
      <c r="A2356">
        <v>2354</v>
      </c>
      <c r="B2356" s="1" t="s">
        <v>2355</v>
      </c>
      <c r="C2356" s="1" t="s">
        <v>6464</v>
      </c>
      <c r="D2356" s="21" t="b" cm="1">
        <f t="array" ref="D2356">IF(OR(ISNUMBER(SEARCH({" COMEDY "," fun "," laugh ","hilarious"}," "&amp;B2356:C2356&amp;" "))),"Comedy",IF(OR(ISNUMBER(SEARCH({" sad "," thriller "," crime"," murder "," dark "," revenge "}," "&amp;B2356:C2356&amp;" "))),"thriller",IF(OR(ISNUMBER(SEARCH({" strange "," evil "," horror "," dark "," strange"}," "&amp;B2356:C2356&amp;" "))),"horror",IF(OR(ISNUMBER(SEARCH({" food "," kitchen "," yummy "," gourmet "," dining","bbq"}," "&amp;B2356:C2356&amp;" "))),"food"))))</f>
        <v>0</v>
      </c>
      <c r="E2356" s="3">
        <v>35000</v>
      </c>
      <c r="F2356" s="4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288"/>
        <v>0</v>
      </c>
      <c r="Q2356">
        <f t="shared" si="289"/>
        <v>25</v>
      </c>
      <c r="R2356" t="s">
        <v>8317</v>
      </c>
      <c r="S2356" t="s">
        <v>8318</v>
      </c>
      <c r="T2356" s="13">
        <f t="shared" si="290"/>
        <v>41954.722916666666</v>
      </c>
      <c r="U2356" s="13">
        <f t="shared" si="291"/>
        <v>42014.722916666666</v>
      </c>
      <c r="V2356">
        <f t="shared" si="292"/>
        <v>2014</v>
      </c>
      <c r="W2356" t="str">
        <f t="shared" si="293"/>
        <v>web</v>
      </c>
      <c r="X2356" t="str">
        <f t="shared" si="294"/>
        <v>UnderFunded</v>
      </c>
      <c r="Y2356" s="12" t="b">
        <f t="shared" si="295"/>
        <v>0</v>
      </c>
    </row>
    <row r="2357" spans="1:25" ht="43.2" hidden="1">
      <c r="A2357">
        <v>2355</v>
      </c>
      <c r="B2357" s="1" t="s">
        <v>2356</v>
      </c>
      <c r="C2357" s="1" t="s">
        <v>6465</v>
      </c>
      <c r="D2357" s="21" t="b" cm="1">
        <f t="array" ref="D2357">IF(OR(ISNUMBER(SEARCH({" COMEDY "," fun "," laugh ","hilarious"}," "&amp;B2357:C2357&amp;" "))),"Comedy",IF(OR(ISNUMBER(SEARCH({" sad "," thriller "," crime"," murder "," dark "," revenge "}," "&amp;B2357:C2357&amp;" "))),"thriller",IF(OR(ISNUMBER(SEARCH({" strange "," evil "," horror "," dark "," strange"}," "&amp;B2357:C2357&amp;" "))),"horror",IF(OR(ISNUMBER(SEARCH({" food "," kitchen "," yummy "," gourmet "," dining","bbq"}," "&amp;B2357:C2357&amp;" "))),"food"))))</f>
        <v>0</v>
      </c>
      <c r="E2357" s="3">
        <v>8000</v>
      </c>
      <c r="F2357" s="4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288"/>
        <v>1</v>
      </c>
      <c r="Q2357">
        <f t="shared" si="289"/>
        <v>27.5</v>
      </c>
      <c r="R2357" t="s">
        <v>8317</v>
      </c>
      <c r="S2357" t="s">
        <v>8318</v>
      </c>
      <c r="T2357" s="13">
        <f t="shared" si="290"/>
        <v>42096.918240740735</v>
      </c>
      <c r="U2357" s="13">
        <f t="shared" si="291"/>
        <v>42126.918240740735</v>
      </c>
      <c r="V2357">
        <f t="shared" si="292"/>
        <v>2015</v>
      </c>
      <c r="W2357" t="str">
        <f t="shared" si="293"/>
        <v>web</v>
      </c>
      <c r="X2357" t="str">
        <f t="shared" si="294"/>
        <v>UnderFunded</v>
      </c>
      <c r="Y2357" s="12" t="b">
        <f t="shared" si="295"/>
        <v>0</v>
      </c>
    </row>
    <row r="2358" spans="1:25" ht="28.8" hidden="1">
      <c r="A2358">
        <v>2356</v>
      </c>
      <c r="B2358" s="1" t="s">
        <v>2357</v>
      </c>
      <c r="C2358" s="1" t="s">
        <v>6466</v>
      </c>
      <c r="D2358" s="21" t="b" cm="1">
        <f t="array" ref="D2358">IF(OR(ISNUMBER(SEARCH({" COMEDY "," fun "," laugh ","hilarious"}," "&amp;B2358:C2358&amp;" "))),"Comedy",IF(OR(ISNUMBER(SEARCH({" sad "," thriller "," crime"," murder "," dark "," revenge "}," "&amp;B2358:C2358&amp;" "))),"thriller",IF(OR(ISNUMBER(SEARCH({" strange "," evil "," horror "," dark "," strange"}," "&amp;B2358:C2358&amp;" "))),"horror",IF(OR(ISNUMBER(SEARCH({" food "," kitchen "," yummy "," gourmet "," dining","bbq"}," "&amp;B2358:C2358&amp;" "))),"food"))))</f>
        <v>0</v>
      </c>
      <c r="E2358" s="3">
        <v>10000</v>
      </c>
      <c r="F2358" s="4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288"/>
        <v>0</v>
      </c>
      <c r="Q2358">
        <f t="shared" si="289"/>
        <v>0</v>
      </c>
      <c r="R2358" t="s">
        <v>8317</v>
      </c>
      <c r="S2358" t="s">
        <v>8318</v>
      </c>
      <c r="T2358" s="13">
        <f t="shared" si="290"/>
        <v>42130.78361111111</v>
      </c>
      <c r="U2358" s="13">
        <f t="shared" si="291"/>
        <v>42160.78361111111</v>
      </c>
      <c r="V2358">
        <f t="shared" si="292"/>
        <v>2015</v>
      </c>
      <c r="W2358" t="str">
        <f t="shared" si="293"/>
        <v>web</v>
      </c>
      <c r="X2358" t="str">
        <f t="shared" si="294"/>
        <v>UnderFunded</v>
      </c>
      <c r="Y2358" s="12" t="b">
        <f t="shared" si="295"/>
        <v>0</v>
      </c>
    </row>
    <row r="2359" spans="1:25" ht="43.2" hidden="1">
      <c r="A2359">
        <v>2357</v>
      </c>
      <c r="B2359" s="1" t="s">
        <v>2358</v>
      </c>
      <c r="C2359" s="1" t="s">
        <v>6467</v>
      </c>
      <c r="D2359" s="21" t="b" cm="1">
        <f t="array" ref="D2359">IF(OR(ISNUMBER(SEARCH({" COMEDY "," fun "," laugh ","hilarious"}," "&amp;B2359:C2359&amp;" "))),"Comedy",IF(OR(ISNUMBER(SEARCH({" sad "," thriller "," crime"," murder "," dark "," revenge "}," "&amp;B2359:C2359&amp;" "))),"thriller",IF(OR(ISNUMBER(SEARCH({" strange "," evil "," horror "," dark "," strange"}," "&amp;B2359:C2359&amp;" "))),"horror",IF(OR(ISNUMBER(SEARCH({" food "," kitchen "," yummy "," gourmet "," dining","bbq"}," "&amp;B2359:C2359&amp;" "))),"food"))))</f>
        <v>0</v>
      </c>
      <c r="E2359" s="3">
        <v>27000</v>
      </c>
      <c r="F2359" s="4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288"/>
        <v>0</v>
      </c>
      <c r="Q2359">
        <f t="shared" si="289"/>
        <v>0</v>
      </c>
      <c r="R2359" t="s">
        <v>8317</v>
      </c>
      <c r="S2359" t="s">
        <v>8318</v>
      </c>
      <c r="T2359" s="13">
        <f t="shared" si="290"/>
        <v>42264.620115740734</v>
      </c>
      <c r="U2359" s="13">
        <f t="shared" si="291"/>
        <v>42294.620115740734</v>
      </c>
      <c r="V2359">
        <f t="shared" si="292"/>
        <v>2015</v>
      </c>
      <c r="W2359" t="str">
        <f t="shared" si="293"/>
        <v>web</v>
      </c>
      <c r="X2359" t="str">
        <f t="shared" si="294"/>
        <v>UnderFunded</v>
      </c>
      <c r="Y2359" s="12" t="b">
        <f t="shared" si="295"/>
        <v>0</v>
      </c>
    </row>
    <row r="2360" spans="1:25" ht="43.2" hidden="1">
      <c r="A2360">
        <v>2358</v>
      </c>
      <c r="B2360" s="1" t="s">
        <v>2359</v>
      </c>
      <c r="C2360" s="1" t="s">
        <v>6468</v>
      </c>
      <c r="D2360" s="21" t="b" cm="1">
        <f t="array" ref="D2360">IF(OR(ISNUMBER(SEARCH({" COMEDY "," fun "," laugh ","hilarious"}," "&amp;B2360:C2360&amp;" "))),"Comedy",IF(OR(ISNUMBER(SEARCH({" sad "," thriller "," crime"," murder "," dark "," revenge "}," "&amp;B2360:C2360&amp;" "))),"thriller",IF(OR(ISNUMBER(SEARCH({" strange "," evil "," horror "," dark "," strange"}," "&amp;B2360:C2360&amp;" "))),"horror",IF(OR(ISNUMBER(SEARCH({" food "," kitchen "," yummy "," gourmet "," dining","bbq"}," "&amp;B2360:C2360&amp;" "))),"food"))))</f>
        <v>0</v>
      </c>
      <c r="E2360" s="3">
        <v>1500</v>
      </c>
      <c r="F2360" s="4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288"/>
        <v>0</v>
      </c>
      <c r="Q2360">
        <f t="shared" si="289"/>
        <v>0</v>
      </c>
      <c r="R2360" t="s">
        <v>8317</v>
      </c>
      <c r="S2360" t="s">
        <v>8318</v>
      </c>
      <c r="T2360" s="13">
        <f t="shared" si="290"/>
        <v>41978.930972222224</v>
      </c>
      <c r="U2360" s="13">
        <f t="shared" si="291"/>
        <v>42035.027083333334</v>
      </c>
      <c r="V2360">
        <f t="shared" si="292"/>
        <v>2014</v>
      </c>
      <c r="W2360" t="str">
        <f t="shared" si="293"/>
        <v>web</v>
      </c>
      <c r="X2360" t="str">
        <f t="shared" si="294"/>
        <v>UnderFunded</v>
      </c>
      <c r="Y2360" s="12" t="b">
        <f t="shared" si="295"/>
        <v>0</v>
      </c>
    </row>
    <row r="2361" spans="1:25" ht="43.2" hidden="1">
      <c r="A2361">
        <v>2359</v>
      </c>
      <c r="B2361" s="1" t="s">
        <v>2360</v>
      </c>
      <c r="C2361" s="1" t="s">
        <v>6469</v>
      </c>
      <c r="D2361" s="21" t="b" cm="1">
        <f t="array" ref="D2361">IF(OR(ISNUMBER(SEARCH({" COMEDY "," fun "," laugh ","hilarious"}," "&amp;B2361:C2361&amp;" "))),"Comedy",IF(OR(ISNUMBER(SEARCH({" sad "," thriller "," crime"," murder "," dark "," revenge "}," "&amp;B2361:C2361&amp;" "))),"thriller",IF(OR(ISNUMBER(SEARCH({" strange "," evil "," horror "," dark "," strange"}," "&amp;B2361:C2361&amp;" "))),"horror",IF(OR(ISNUMBER(SEARCH({" food "," kitchen "," yummy "," gourmet "," dining","bbq"}," "&amp;B2361:C2361&amp;" "))),"food"))))</f>
        <v>0</v>
      </c>
      <c r="E2361" s="3">
        <v>7500</v>
      </c>
      <c r="F2361" s="4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288"/>
        <v>15</v>
      </c>
      <c r="Q2361">
        <f t="shared" si="289"/>
        <v>367</v>
      </c>
      <c r="R2361" t="s">
        <v>8317</v>
      </c>
      <c r="S2361" t="s">
        <v>8318</v>
      </c>
      <c r="T2361" s="13">
        <f t="shared" si="290"/>
        <v>42159.649583333332</v>
      </c>
      <c r="U2361" s="13">
        <f t="shared" si="291"/>
        <v>42219.649583333332</v>
      </c>
      <c r="V2361">
        <f t="shared" si="292"/>
        <v>2015</v>
      </c>
      <c r="W2361" t="str">
        <f t="shared" si="293"/>
        <v>web</v>
      </c>
      <c r="X2361" t="str">
        <f t="shared" si="294"/>
        <v>UnderFunded</v>
      </c>
      <c r="Y2361" s="12" t="b">
        <f t="shared" si="295"/>
        <v>0</v>
      </c>
    </row>
    <row r="2362" spans="1:25" ht="43.2" hidden="1">
      <c r="A2362">
        <v>2360</v>
      </c>
      <c r="B2362" s="1" t="s">
        <v>2361</v>
      </c>
      <c r="C2362" s="1" t="s">
        <v>6470</v>
      </c>
      <c r="D2362" s="21" t="b" cm="1">
        <f t="array" ref="D2362">IF(OR(ISNUMBER(SEARCH({" COMEDY "," fun "," laugh ","hilarious"}," "&amp;B2362:C2362&amp;" "))),"Comedy",IF(OR(ISNUMBER(SEARCH({" sad "," thriller "," crime"," murder "," dark "," revenge "}," "&amp;B2362:C2362&amp;" "))),"thriller",IF(OR(ISNUMBER(SEARCH({" strange "," evil "," horror "," dark "," strange"}," "&amp;B2362:C2362&amp;" "))),"horror",IF(OR(ISNUMBER(SEARCH({" food "," kitchen "," yummy "," gourmet "," dining","bbq"}," "&amp;B2362:C2362&amp;" "))),"food"))))</f>
        <v>0</v>
      </c>
      <c r="E2362" s="3">
        <v>5000</v>
      </c>
      <c r="F2362" s="4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288"/>
        <v>0</v>
      </c>
      <c r="Q2362">
        <f t="shared" si="289"/>
        <v>2</v>
      </c>
      <c r="R2362" t="s">
        <v>8317</v>
      </c>
      <c r="S2362" t="s">
        <v>8318</v>
      </c>
      <c r="T2362" s="13">
        <f t="shared" si="290"/>
        <v>42377.70694444445</v>
      </c>
      <c r="U2362" s="13">
        <f t="shared" si="291"/>
        <v>42407.70694444445</v>
      </c>
      <c r="V2362">
        <f t="shared" si="292"/>
        <v>2016</v>
      </c>
      <c r="W2362" t="str">
        <f t="shared" si="293"/>
        <v>web</v>
      </c>
      <c r="X2362" t="str">
        <f t="shared" si="294"/>
        <v>UnderFunded</v>
      </c>
      <c r="Y2362" s="12" t="b">
        <f t="shared" si="295"/>
        <v>0</v>
      </c>
    </row>
    <row r="2363" spans="1:25" ht="43.2" hidden="1">
      <c r="A2363">
        <v>2361</v>
      </c>
      <c r="B2363" s="1" t="s">
        <v>2362</v>
      </c>
      <c r="C2363" s="1" t="s">
        <v>6471</v>
      </c>
      <c r="D2363" s="21" t="b" cm="1">
        <f t="array" ref="D2363">IF(OR(ISNUMBER(SEARCH({" COMEDY "," fun "," laugh ","hilarious"}," "&amp;B2363:C2363&amp;" "))),"Comedy",IF(OR(ISNUMBER(SEARCH({" sad "," thriller "," crime"," murder "," dark "," revenge "}," "&amp;B2363:C2363&amp;" "))),"thriller",IF(OR(ISNUMBER(SEARCH({" strange "," evil "," horror "," dark "," strange"}," "&amp;B2363:C2363&amp;" "))),"horror",IF(OR(ISNUMBER(SEARCH({" food "," kitchen "," yummy "," gourmet "," dining","bbq"}," "&amp;B2363:C2363&amp;" "))),"food"))))</f>
        <v>0</v>
      </c>
      <c r="E2363" s="3">
        <v>200</v>
      </c>
      <c r="F2363" s="4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288"/>
        <v>0</v>
      </c>
      <c r="Q2363">
        <f t="shared" si="289"/>
        <v>0</v>
      </c>
      <c r="R2363" t="s">
        <v>8317</v>
      </c>
      <c r="S2363" t="s">
        <v>8318</v>
      </c>
      <c r="T2363" s="13">
        <f t="shared" si="290"/>
        <v>42466.858888888892</v>
      </c>
      <c r="U2363" s="13">
        <f t="shared" si="291"/>
        <v>42490.916666666672</v>
      </c>
      <c r="V2363">
        <f t="shared" si="292"/>
        <v>2016</v>
      </c>
      <c r="W2363" t="str">
        <f t="shared" si="293"/>
        <v>web</v>
      </c>
      <c r="X2363" t="str">
        <f t="shared" si="294"/>
        <v>UnderFunded</v>
      </c>
      <c r="Y2363" s="12" t="b">
        <f t="shared" si="295"/>
        <v>0</v>
      </c>
    </row>
    <row r="2364" spans="1:25" ht="43.2" hidden="1">
      <c r="A2364">
        <v>2362</v>
      </c>
      <c r="B2364" s="1" t="s">
        <v>2363</v>
      </c>
      <c r="C2364" s="1" t="s">
        <v>6472</v>
      </c>
      <c r="D2364" s="21" t="b" cm="1">
        <f t="array" ref="D2364">IF(OR(ISNUMBER(SEARCH({" COMEDY "," fun "," laugh ","hilarious"}," "&amp;B2364:C2364&amp;" "))),"Comedy",IF(OR(ISNUMBER(SEARCH({" sad "," thriller "," crime"," murder "," dark "," revenge "}," "&amp;B2364:C2364&amp;" "))),"thriller",IF(OR(ISNUMBER(SEARCH({" strange "," evil "," horror "," dark "," strange"}," "&amp;B2364:C2364&amp;" "))),"horror",IF(OR(ISNUMBER(SEARCH({" food "," kitchen "," yummy "," gourmet "," dining","bbq"}," "&amp;B2364:C2364&amp;" "))),"food"))))</f>
        <v>0</v>
      </c>
      <c r="E2364" s="3">
        <v>420</v>
      </c>
      <c r="F2364" s="4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288"/>
        <v>29</v>
      </c>
      <c r="Q2364">
        <f t="shared" si="289"/>
        <v>60</v>
      </c>
      <c r="R2364" t="s">
        <v>8317</v>
      </c>
      <c r="S2364" t="s">
        <v>8318</v>
      </c>
      <c r="T2364" s="13">
        <f t="shared" si="290"/>
        <v>41954.688310185185</v>
      </c>
      <c r="U2364" s="13">
        <f t="shared" si="291"/>
        <v>41984.688310185185</v>
      </c>
      <c r="V2364">
        <f t="shared" si="292"/>
        <v>2014</v>
      </c>
      <c r="W2364" t="str">
        <f t="shared" si="293"/>
        <v>web</v>
      </c>
      <c r="X2364" t="str">
        <f t="shared" si="294"/>
        <v>UnderFunded</v>
      </c>
      <c r="Y2364" s="12" t="b">
        <f t="shared" si="295"/>
        <v>0</v>
      </c>
    </row>
    <row r="2365" spans="1:25" ht="43.2" hidden="1">
      <c r="A2365">
        <v>2363</v>
      </c>
      <c r="B2365" s="1" t="s">
        <v>2364</v>
      </c>
      <c r="C2365" s="1" t="s">
        <v>6473</v>
      </c>
      <c r="D2365" s="21" t="b" cm="1">
        <f t="array" ref="D2365">IF(OR(ISNUMBER(SEARCH({" COMEDY "," fun "," laugh ","hilarious"}," "&amp;B2365:C2365&amp;" "))),"Comedy",IF(OR(ISNUMBER(SEARCH({" sad "," thriller "," crime"," murder "," dark "," revenge "}," "&amp;B2365:C2365&amp;" "))),"thriller",IF(OR(ISNUMBER(SEARCH({" strange "," evil "," horror "," dark "," strange"}," "&amp;B2365:C2365&amp;" "))),"horror",IF(OR(ISNUMBER(SEARCH({" food "," kitchen "," yummy "," gourmet "," dining","bbq"}," "&amp;B2365:C2365&amp;" "))),"food"))))</f>
        <v>0</v>
      </c>
      <c r="E2365" s="3">
        <v>175000</v>
      </c>
      <c r="F2365" s="4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288"/>
        <v>0</v>
      </c>
      <c r="Q2365">
        <f t="shared" si="289"/>
        <v>0</v>
      </c>
      <c r="R2365" t="s">
        <v>8317</v>
      </c>
      <c r="S2365" t="s">
        <v>8318</v>
      </c>
      <c r="T2365" s="13">
        <f t="shared" si="290"/>
        <v>42322.011574074073</v>
      </c>
      <c r="U2365" s="13">
        <f t="shared" si="291"/>
        <v>42367.011574074073</v>
      </c>
      <c r="V2365">
        <f t="shared" si="292"/>
        <v>2015</v>
      </c>
      <c r="W2365" t="str">
        <f t="shared" si="293"/>
        <v>web</v>
      </c>
      <c r="X2365" t="str">
        <f t="shared" si="294"/>
        <v>UnderFunded</v>
      </c>
      <c r="Y2365" s="12" t="b">
        <f t="shared" si="295"/>
        <v>0</v>
      </c>
    </row>
    <row r="2366" spans="1:25" ht="28.8" hidden="1">
      <c r="A2366">
        <v>2364</v>
      </c>
      <c r="B2366" s="1" t="s">
        <v>2365</v>
      </c>
      <c r="C2366" s="1" t="s">
        <v>6474</v>
      </c>
      <c r="D2366" s="21" t="b" cm="1">
        <f t="array" ref="D2366">IF(OR(ISNUMBER(SEARCH({" COMEDY "," fun "," laugh ","hilarious"}," "&amp;B2366:C2366&amp;" "))),"Comedy",IF(OR(ISNUMBER(SEARCH({" sad "," thriller "," crime"," murder "," dark "," revenge "}," "&amp;B2366:C2366&amp;" "))),"thriller",IF(OR(ISNUMBER(SEARCH({" strange "," evil "," horror "," dark "," strange"}," "&amp;B2366:C2366&amp;" "))),"horror",IF(OR(ISNUMBER(SEARCH({" food "," kitchen "," yummy "," gourmet "," dining","bbq"}," "&amp;B2366:C2366&amp;" "))),"food"))))</f>
        <v>0</v>
      </c>
      <c r="E2366" s="3">
        <v>128</v>
      </c>
      <c r="F2366" s="4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288"/>
        <v>0</v>
      </c>
      <c r="Q2366">
        <f t="shared" si="289"/>
        <v>0</v>
      </c>
      <c r="R2366" t="s">
        <v>8317</v>
      </c>
      <c r="S2366" t="s">
        <v>8318</v>
      </c>
      <c r="T2366" s="13">
        <f t="shared" si="290"/>
        <v>42248.934675925921</v>
      </c>
      <c r="U2366" s="13">
        <f t="shared" si="291"/>
        <v>42303.934675925921</v>
      </c>
      <c r="V2366">
        <f t="shared" si="292"/>
        <v>2015</v>
      </c>
      <c r="W2366" t="str">
        <f t="shared" si="293"/>
        <v>web</v>
      </c>
      <c r="X2366" t="str">
        <f t="shared" si="294"/>
        <v>UnderFunded</v>
      </c>
      <c r="Y2366" s="12" t="b">
        <f t="shared" si="295"/>
        <v>0</v>
      </c>
    </row>
    <row r="2367" spans="1:25" ht="43.2" hidden="1">
      <c r="A2367">
        <v>2365</v>
      </c>
      <c r="B2367" s="1" t="s">
        <v>2366</v>
      </c>
      <c r="C2367" s="1" t="s">
        <v>6475</v>
      </c>
      <c r="D2367" s="21" t="b" cm="1">
        <f t="array" ref="D2367">IF(OR(ISNUMBER(SEARCH({" COMEDY "," fun "," laugh ","hilarious"}," "&amp;B2367:C2367&amp;" "))),"Comedy",IF(OR(ISNUMBER(SEARCH({" sad "," thriller "," crime"," murder "," dark "," revenge "}," "&amp;B2367:C2367&amp;" "))),"thriller",IF(OR(ISNUMBER(SEARCH({" strange "," evil "," horror "," dark "," strange"}," "&amp;B2367:C2367&amp;" "))),"horror",IF(OR(ISNUMBER(SEARCH({" food "," kitchen "," yummy "," gourmet "," dining","bbq"}," "&amp;B2367:C2367&amp;" "))),"food"))))</f>
        <v>0</v>
      </c>
      <c r="E2367" s="3">
        <v>1000</v>
      </c>
      <c r="F2367" s="4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288"/>
        <v>0</v>
      </c>
      <c r="Q2367">
        <f t="shared" si="289"/>
        <v>0</v>
      </c>
      <c r="R2367" t="s">
        <v>8317</v>
      </c>
      <c r="S2367" t="s">
        <v>8318</v>
      </c>
      <c r="T2367" s="13">
        <f t="shared" si="290"/>
        <v>42346.736400462964</v>
      </c>
      <c r="U2367" s="13">
        <f t="shared" si="291"/>
        <v>42386.958333333328</v>
      </c>
      <c r="V2367">
        <f t="shared" si="292"/>
        <v>2015</v>
      </c>
      <c r="W2367" t="str">
        <f t="shared" si="293"/>
        <v>web</v>
      </c>
      <c r="X2367" t="str">
        <f t="shared" si="294"/>
        <v>UnderFunded</v>
      </c>
      <c r="Y2367" s="12" t="b">
        <f t="shared" si="295"/>
        <v>0</v>
      </c>
    </row>
    <row r="2368" spans="1:25" ht="43.2" hidden="1">
      <c r="A2368">
        <v>2366</v>
      </c>
      <c r="B2368" s="1" t="s">
        <v>2367</v>
      </c>
      <c r="C2368" s="1" t="s">
        <v>6476</v>
      </c>
      <c r="D2368" s="21" t="b" cm="1">
        <f t="array" ref="D2368">IF(OR(ISNUMBER(SEARCH({" COMEDY "," fun "," laugh ","hilarious"}," "&amp;B2368:C2368&amp;" "))),"Comedy",IF(OR(ISNUMBER(SEARCH({" sad "," thriller "," crime"," murder "," dark "," revenge "}," "&amp;B2368:C2368&amp;" "))),"thriller",IF(OR(ISNUMBER(SEARCH({" strange "," evil "," horror "," dark "," strange"}," "&amp;B2368:C2368&amp;" "))),"horror",IF(OR(ISNUMBER(SEARCH({" food "," kitchen "," yummy "," gourmet "," dining","bbq"}," "&amp;B2368:C2368&amp;" "))),"food"))))</f>
        <v>0</v>
      </c>
      <c r="E2368" s="3">
        <v>25000</v>
      </c>
      <c r="F2368" s="4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288"/>
        <v>11</v>
      </c>
      <c r="Q2368">
        <f t="shared" si="289"/>
        <v>97.41</v>
      </c>
      <c r="R2368" t="s">
        <v>8317</v>
      </c>
      <c r="S2368" t="s">
        <v>8318</v>
      </c>
      <c r="T2368" s="13">
        <f t="shared" si="290"/>
        <v>42268.531631944439</v>
      </c>
      <c r="U2368" s="13">
        <f t="shared" si="291"/>
        <v>42298.531631944439</v>
      </c>
      <c r="V2368">
        <f t="shared" si="292"/>
        <v>2015</v>
      </c>
      <c r="W2368" t="str">
        <f t="shared" si="293"/>
        <v>web</v>
      </c>
      <c r="X2368" t="str">
        <f t="shared" si="294"/>
        <v>UnderFunded</v>
      </c>
      <c r="Y2368" s="12" t="b">
        <f t="shared" si="295"/>
        <v>0</v>
      </c>
    </row>
    <row r="2369" spans="1:25" ht="43.2" hidden="1">
      <c r="A2369">
        <v>2367</v>
      </c>
      <c r="B2369" s="1" t="s">
        <v>2368</v>
      </c>
      <c r="C2369" s="1" t="s">
        <v>6477</v>
      </c>
      <c r="D2369" s="21" t="b" cm="1">
        <f t="array" ref="D2369">IF(OR(ISNUMBER(SEARCH({" COMEDY "," fun "," laugh ","hilarious"}," "&amp;B2369:C2369&amp;" "))),"Comedy",IF(OR(ISNUMBER(SEARCH({" sad "," thriller "," crime"," murder "," dark "," revenge "}," "&amp;B2369:C2369&amp;" "))),"thriller",IF(OR(ISNUMBER(SEARCH({" strange "," evil "," horror "," dark "," strange"}," "&amp;B2369:C2369&amp;" "))),"horror",IF(OR(ISNUMBER(SEARCH({" food "," kitchen "," yummy "," gourmet "," dining","bbq"}," "&amp;B2369:C2369&amp;" "))),"food"))))</f>
        <v>0</v>
      </c>
      <c r="E2369" s="3">
        <v>50000</v>
      </c>
      <c r="F2369" s="4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288"/>
        <v>1</v>
      </c>
      <c r="Q2369">
        <f t="shared" si="289"/>
        <v>47.86</v>
      </c>
      <c r="R2369" t="s">
        <v>8317</v>
      </c>
      <c r="S2369" t="s">
        <v>8318</v>
      </c>
      <c r="T2369" s="13">
        <f t="shared" si="290"/>
        <v>42425.970092592594</v>
      </c>
      <c r="U2369" s="13">
        <f t="shared" si="291"/>
        <v>42485.928425925929</v>
      </c>
      <c r="V2369">
        <f t="shared" si="292"/>
        <v>2016</v>
      </c>
      <c r="W2369" t="str">
        <f t="shared" si="293"/>
        <v>web</v>
      </c>
      <c r="X2369" t="str">
        <f t="shared" si="294"/>
        <v>UnderFunded</v>
      </c>
      <c r="Y2369" s="12" t="b">
        <f t="shared" si="295"/>
        <v>0</v>
      </c>
    </row>
    <row r="2370" spans="1:25" ht="43.2" hidden="1">
      <c r="A2370">
        <v>2368</v>
      </c>
      <c r="B2370" s="1" t="s">
        <v>2369</v>
      </c>
      <c r="C2370" s="1" t="s">
        <v>6478</v>
      </c>
      <c r="D2370" s="21" t="b" cm="1">
        <f t="array" ref="D2370">IF(OR(ISNUMBER(SEARCH({" COMEDY "," fun "," laugh ","hilarious"}," "&amp;B2370:C2370&amp;" "))),"Comedy",IF(OR(ISNUMBER(SEARCH({" sad "," thriller "," crime"," murder "," dark "," revenge "}," "&amp;B2370:C2370&amp;" "))),"thriller",IF(OR(ISNUMBER(SEARCH({" strange "," evil "," horror "," dark "," strange"}," "&amp;B2370:C2370&amp;" "))),"horror",IF(OR(ISNUMBER(SEARCH({" food "," kitchen "," yummy "," gourmet "," dining","bbq"}," "&amp;B2370:C2370&amp;" "))),"food"))))</f>
        <v>0</v>
      </c>
      <c r="E2370" s="3">
        <v>40000</v>
      </c>
      <c r="F2370" s="4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288"/>
        <v>0</v>
      </c>
      <c r="Q2370">
        <f t="shared" si="289"/>
        <v>50</v>
      </c>
      <c r="R2370" t="s">
        <v>8317</v>
      </c>
      <c r="S2370" t="s">
        <v>8318</v>
      </c>
      <c r="T2370" s="13">
        <f t="shared" si="290"/>
        <v>42063.721817129626</v>
      </c>
      <c r="U2370" s="13">
        <f t="shared" si="291"/>
        <v>42108.680150462969</v>
      </c>
      <c r="V2370">
        <f t="shared" si="292"/>
        <v>2015</v>
      </c>
      <c r="W2370" t="str">
        <f t="shared" si="293"/>
        <v>web</v>
      </c>
      <c r="X2370" t="str">
        <f t="shared" si="294"/>
        <v>UnderFunded</v>
      </c>
      <c r="Y2370" s="12" t="b">
        <f t="shared" si="295"/>
        <v>0</v>
      </c>
    </row>
    <row r="2371" spans="1:25" ht="43.2" hidden="1">
      <c r="A2371">
        <v>2369</v>
      </c>
      <c r="B2371" s="1" t="s">
        <v>2370</v>
      </c>
      <c r="C2371" s="1" t="s">
        <v>6479</v>
      </c>
      <c r="D2371" s="21" t="b" cm="1">
        <f t="array" ref="D2371">IF(OR(ISNUMBER(SEARCH({" COMEDY "," fun "," laugh ","hilarious"}," "&amp;B2371:C2371&amp;" "))),"Comedy",IF(OR(ISNUMBER(SEARCH({" sad "," thriller "," crime"," murder "," dark "," revenge "}," "&amp;B2371:C2371&amp;" "))),"thriller",IF(OR(ISNUMBER(SEARCH({" strange "," evil "," horror "," dark "," strange"}," "&amp;B2371:C2371&amp;" "))),"horror",IF(OR(ISNUMBER(SEARCH({" food "," kitchen "," yummy "," gourmet "," dining","bbq"}," "&amp;B2371:C2371&amp;" "))),"food"))))</f>
        <v>0</v>
      </c>
      <c r="E2371" s="3">
        <v>25000</v>
      </c>
      <c r="F2371" s="4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296">IFERROR(ROUND((F2371/E2371)*100,0),0)</f>
        <v>0</v>
      </c>
      <c r="Q2371">
        <f t="shared" ref="Q2371:Q2434" si="297">IFERROR(ROUND(F2371/M2371,2),0)</f>
        <v>0</v>
      </c>
      <c r="R2371" t="s">
        <v>8317</v>
      </c>
      <c r="S2371" t="s">
        <v>8318</v>
      </c>
      <c r="T2371" s="13">
        <f t="shared" ref="T2371:T2434" si="298">(((K2371/60)/60)/24)+DATE(1970,1,1)</f>
        <v>42380.812627314815</v>
      </c>
      <c r="U2371" s="13">
        <f t="shared" ref="U2371:U2434" si="299">(((J2371/60)/60)/24)+DATE(1970,1,1)</f>
        <v>42410.812627314815</v>
      </c>
      <c r="V2371">
        <f t="shared" ref="V2371:V2434" si="300">YEAR(T2371)</f>
        <v>2016</v>
      </c>
      <c r="W2371" t="str">
        <f t="shared" ref="W2371:W2434" si="301">IF(OR(S2371="musical","space"),"Musical and Spaces",S2371)</f>
        <v>web</v>
      </c>
      <c r="X2371" t="str">
        <f t="shared" ref="X2371:X2434" si="302">IF(P2371-100&gt;0,"ExceededGoal","UnderFunded")</f>
        <v>UnderFunded</v>
      </c>
      <c r="Y2371" s="12" t="b">
        <f t="shared" ref="Y2371:Y2434" si="303">IFERROR(IF(R2371="theater",ROUND(F2371/M2371,2)),0)</f>
        <v>0</v>
      </c>
    </row>
    <row r="2372" spans="1:25" ht="43.2" hidden="1">
      <c r="A2372">
        <v>2370</v>
      </c>
      <c r="B2372" s="1" t="s">
        <v>2371</v>
      </c>
      <c r="C2372" s="1" t="s">
        <v>6480</v>
      </c>
      <c r="D2372" s="21" t="b" cm="1">
        <f t="array" ref="D2372">IF(OR(ISNUMBER(SEARCH({" COMEDY "," fun "," laugh ","hilarious"}," "&amp;B2372:C2372&amp;" "))),"Comedy",IF(OR(ISNUMBER(SEARCH({" sad "," thriller "," crime"," murder "," dark "," revenge "}," "&amp;B2372:C2372&amp;" "))),"thriller",IF(OR(ISNUMBER(SEARCH({" strange "," evil "," horror "," dark "," strange"}," "&amp;B2372:C2372&amp;" "))),"horror",IF(OR(ISNUMBER(SEARCH({" food "," kitchen "," yummy "," gourmet "," dining","bbq"}," "&amp;B2372:C2372&amp;" "))),"food"))))</f>
        <v>0</v>
      </c>
      <c r="E2372" s="3">
        <v>25000</v>
      </c>
      <c r="F2372" s="4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296"/>
        <v>0</v>
      </c>
      <c r="Q2372">
        <f t="shared" si="297"/>
        <v>20.5</v>
      </c>
      <c r="R2372" t="s">
        <v>8317</v>
      </c>
      <c r="S2372" t="s">
        <v>8318</v>
      </c>
      <c r="T2372" s="13">
        <f t="shared" si="298"/>
        <v>41961.18913194444</v>
      </c>
      <c r="U2372" s="13">
        <f t="shared" si="299"/>
        <v>41991.18913194444</v>
      </c>
      <c r="V2372">
        <f t="shared" si="300"/>
        <v>2014</v>
      </c>
      <c r="W2372" t="str">
        <f t="shared" si="301"/>
        <v>web</v>
      </c>
      <c r="X2372" t="str">
        <f t="shared" si="302"/>
        <v>UnderFunded</v>
      </c>
      <c r="Y2372" s="12" t="b">
        <f t="shared" si="303"/>
        <v>0</v>
      </c>
    </row>
    <row r="2373" spans="1:25" ht="43.2" hidden="1">
      <c r="A2373">
        <v>2371</v>
      </c>
      <c r="B2373" s="1" t="s">
        <v>2372</v>
      </c>
      <c r="C2373" s="1" t="s">
        <v>6481</v>
      </c>
      <c r="D2373" s="21" t="b" cm="1">
        <f t="array" ref="D2373">IF(OR(ISNUMBER(SEARCH({" COMEDY "," fun "," laugh ","hilarious"}," "&amp;B2373:C2373&amp;" "))),"Comedy",IF(OR(ISNUMBER(SEARCH({" sad "," thriller "," crime"," murder "," dark "," revenge "}," "&amp;B2373:C2373&amp;" "))),"thriller",IF(OR(ISNUMBER(SEARCH({" strange "," evil "," horror "," dark "," strange"}," "&amp;B2373:C2373&amp;" "))),"horror",IF(OR(ISNUMBER(SEARCH({" food "," kitchen "," yummy "," gourmet "," dining","bbq"}," "&amp;B2373:C2373&amp;" "))),"food"))))</f>
        <v>0</v>
      </c>
      <c r="E2373" s="3">
        <v>2000</v>
      </c>
      <c r="F2373" s="4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296"/>
        <v>0</v>
      </c>
      <c r="Q2373">
        <f t="shared" si="297"/>
        <v>0</v>
      </c>
      <c r="R2373" t="s">
        <v>8317</v>
      </c>
      <c r="S2373" t="s">
        <v>8318</v>
      </c>
      <c r="T2373" s="13">
        <f t="shared" si="298"/>
        <v>42150.777731481481</v>
      </c>
      <c r="U2373" s="13">
        <f t="shared" si="299"/>
        <v>42180.777731481481</v>
      </c>
      <c r="V2373">
        <f t="shared" si="300"/>
        <v>2015</v>
      </c>
      <c r="W2373" t="str">
        <f t="shared" si="301"/>
        <v>web</v>
      </c>
      <c r="X2373" t="str">
        <f t="shared" si="302"/>
        <v>UnderFunded</v>
      </c>
      <c r="Y2373" s="12" t="b">
        <f t="shared" si="303"/>
        <v>0</v>
      </c>
    </row>
    <row r="2374" spans="1:25" ht="43.2" hidden="1">
      <c r="A2374">
        <v>2372</v>
      </c>
      <c r="B2374" s="1" t="s">
        <v>2373</v>
      </c>
      <c r="C2374" s="1" t="s">
        <v>6482</v>
      </c>
      <c r="D2374" s="21" t="b" cm="1">
        <f t="array" ref="D2374">IF(OR(ISNUMBER(SEARCH({" COMEDY "," fun "," laugh ","hilarious"}," "&amp;B2374:C2374&amp;" "))),"Comedy",IF(OR(ISNUMBER(SEARCH({" sad "," thriller "," crime"," murder "," dark "," revenge "}," "&amp;B2374:C2374&amp;" "))),"thriller",IF(OR(ISNUMBER(SEARCH({" strange "," evil "," horror "," dark "," strange"}," "&amp;B2374:C2374&amp;" "))),"horror",IF(OR(ISNUMBER(SEARCH({" food "," kitchen "," yummy "," gourmet "," dining","bbq"}," "&amp;B2374:C2374&amp;" "))),"food"))))</f>
        <v>0</v>
      </c>
      <c r="E2374" s="3">
        <v>5500</v>
      </c>
      <c r="F2374" s="4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296"/>
        <v>3</v>
      </c>
      <c r="Q2374">
        <f t="shared" si="297"/>
        <v>30</v>
      </c>
      <c r="R2374" t="s">
        <v>8317</v>
      </c>
      <c r="S2374" t="s">
        <v>8318</v>
      </c>
      <c r="T2374" s="13">
        <f t="shared" si="298"/>
        <v>42088.069108796291</v>
      </c>
      <c r="U2374" s="13">
        <f t="shared" si="299"/>
        <v>42118.069108796291</v>
      </c>
      <c r="V2374">
        <f t="shared" si="300"/>
        <v>2015</v>
      </c>
      <c r="W2374" t="str">
        <f t="shared" si="301"/>
        <v>web</v>
      </c>
      <c r="X2374" t="str">
        <f t="shared" si="302"/>
        <v>UnderFunded</v>
      </c>
      <c r="Y2374" s="12" t="b">
        <f t="shared" si="303"/>
        <v>0</v>
      </c>
    </row>
    <row r="2375" spans="1:25" ht="28.8" hidden="1">
      <c r="A2375">
        <v>2373</v>
      </c>
      <c r="B2375" s="1" t="s">
        <v>2374</v>
      </c>
      <c r="C2375" s="1" t="s">
        <v>6483</v>
      </c>
      <c r="D2375" s="21" t="b" cm="1">
        <f t="array" ref="D2375">IF(OR(ISNUMBER(SEARCH({" COMEDY "," fun "," laugh ","hilarious"}," "&amp;B2375:C2375&amp;" "))),"Comedy",IF(OR(ISNUMBER(SEARCH({" sad "," thriller "," crime"," murder "," dark "," revenge "}," "&amp;B2375:C2375&amp;" "))),"thriller",IF(OR(ISNUMBER(SEARCH({" strange "," evil "," horror "," dark "," strange"}," "&amp;B2375:C2375&amp;" "))),"horror",IF(OR(ISNUMBER(SEARCH({" food "," kitchen "," yummy "," gourmet "," dining","bbq"}," "&amp;B2375:C2375&amp;" "))),"food"))))</f>
        <v>0</v>
      </c>
      <c r="E2375" s="3">
        <v>850000</v>
      </c>
      <c r="F2375" s="4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296"/>
        <v>0</v>
      </c>
      <c r="Q2375">
        <f t="shared" si="297"/>
        <v>50</v>
      </c>
      <c r="R2375" t="s">
        <v>8317</v>
      </c>
      <c r="S2375" t="s">
        <v>8318</v>
      </c>
      <c r="T2375" s="13">
        <f t="shared" si="298"/>
        <v>42215.662314814821</v>
      </c>
      <c r="U2375" s="13">
        <f t="shared" si="299"/>
        <v>42245.662314814821</v>
      </c>
      <c r="V2375">
        <f t="shared" si="300"/>
        <v>2015</v>
      </c>
      <c r="W2375" t="str">
        <f t="shared" si="301"/>
        <v>web</v>
      </c>
      <c r="X2375" t="str">
        <f t="shared" si="302"/>
        <v>UnderFunded</v>
      </c>
      <c r="Y2375" s="12" t="b">
        <f t="shared" si="303"/>
        <v>0</v>
      </c>
    </row>
    <row r="2376" spans="1:25" ht="43.2" hidden="1">
      <c r="A2376">
        <v>2374</v>
      </c>
      <c r="B2376" s="1" t="s">
        <v>2375</v>
      </c>
      <c r="C2376" s="1" t="s">
        <v>6484</v>
      </c>
      <c r="D2376" s="21" t="b" cm="1">
        <f t="array" ref="D2376">IF(OR(ISNUMBER(SEARCH({" COMEDY "," fun "," laugh ","hilarious"}," "&amp;B2376:C2376&amp;" "))),"Comedy",IF(OR(ISNUMBER(SEARCH({" sad "," thriller "," crime"," murder "," dark "," revenge "}," "&amp;B2376:C2376&amp;" "))),"thriller",IF(OR(ISNUMBER(SEARCH({" strange "," evil "," horror "," dark "," strange"}," "&amp;B2376:C2376&amp;" "))),"horror",IF(OR(ISNUMBER(SEARCH({" food "," kitchen "," yummy "," gourmet "," dining","bbq"}," "&amp;B2376:C2376&amp;" "))),"food"))))</f>
        <v>0</v>
      </c>
      <c r="E2376" s="3">
        <v>22000</v>
      </c>
      <c r="F2376" s="4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296"/>
        <v>0</v>
      </c>
      <c r="Q2376">
        <f t="shared" si="297"/>
        <v>10</v>
      </c>
      <c r="R2376" t="s">
        <v>8317</v>
      </c>
      <c r="S2376" t="s">
        <v>8318</v>
      </c>
      <c r="T2376" s="13">
        <f t="shared" si="298"/>
        <v>42017.843287037031</v>
      </c>
      <c r="U2376" s="13">
        <f t="shared" si="299"/>
        <v>42047.843287037031</v>
      </c>
      <c r="V2376">
        <f t="shared" si="300"/>
        <v>2015</v>
      </c>
      <c r="W2376" t="str">
        <f t="shared" si="301"/>
        <v>web</v>
      </c>
      <c r="X2376" t="str">
        <f t="shared" si="302"/>
        <v>UnderFunded</v>
      </c>
      <c r="Y2376" s="12" t="b">
        <f t="shared" si="303"/>
        <v>0</v>
      </c>
    </row>
    <row r="2377" spans="1:25" ht="43.2" hidden="1">
      <c r="A2377">
        <v>2375</v>
      </c>
      <c r="B2377" s="1" t="s">
        <v>2376</v>
      </c>
      <c r="C2377" s="1" t="s">
        <v>6485</v>
      </c>
      <c r="D2377" s="21" t="b" cm="1">
        <f t="array" ref="D2377">IF(OR(ISNUMBER(SEARCH({" COMEDY "," fun "," laugh ","hilarious"}," "&amp;B2377:C2377&amp;" "))),"Comedy",IF(OR(ISNUMBER(SEARCH({" sad "," thriller "," crime"," murder "," dark "," revenge "}," "&amp;B2377:C2377&amp;" "))),"thriller",IF(OR(ISNUMBER(SEARCH({" strange "," evil "," horror "," dark "," strange"}," "&amp;B2377:C2377&amp;" "))),"horror",IF(OR(ISNUMBER(SEARCH({" food "," kitchen "," yummy "," gourmet "," dining","bbq"}," "&amp;B2377:C2377&amp;" "))),"food"))))</f>
        <v>0</v>
      </c>
      <c r="E2377" s="3">
        <v>10000</v>
      </c>
      <c r="F2377" s="4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296"/>
        <v>0</v>
      </c>
      <c r="Q2377">
        <f t="shared" si="297"/>
        <v>0</v>
      </c>
      <c r="R2377" t="s">
        <v>8317</v>
      </c>
      <c r="S2377" t="s">
        <v>8318</v>
      </c>
      <c r="T2377" s="13">
        <f t="shared" si="298"/>
        <v>42592.836076388892</v>
      </c>
      <c r="U2377" s="13">
        <f t="shared" si="299"/>
        <v>42622.836076388892</v>
      </c>
      <c r="V2377">
        <f t="shared" si="300"/>
        <v>2016</v>
      </c>
      <c r="W2377" t="str">
        <f t="shared" si="301"/>
        <v>web</v>
      </c>
      <c r="X2377" t="str">
        <f t="shared" si="302"/>
        <v>UnderFunded</v>
      </c>
      <c r="Y2377" s="12" t="b">
        <f t="shared" si="303"/>
        <v>0</v>
      </c>
    </row>
    <row r="2378" spans="1:25" ht="43.2" hidden="1">
      <c r="A2378">
        <v>2376</v>
      </c>
      <c r="B2378" s="1" t="s">
        <v>2377</v>
      </c>
      <c r="C2378" s="1" t="s">
        <v>6486</v>
      </c>
      <c r="D2378" s="21" t="b" cm="1">
        <f t="array" ref="D2378">IF(OR(ISNUMBER(SEARCH({" COMEDY "," fun "," laugh ","hilarious"}," "&amp;B2378:C2378&amp;" "))),"Comedy",IF(OR(ISNUMBER(SEARCH({" sad "," thriller "," crime"," murder "," dark "," revenge "}," "&amp;B2378:C2378&amp;" "))),"thriller",IF(OR(ISNUMBER(SEARCH({" strange "," evil "," horror "," dark "," strange"}," "&amp;B2378:C2378&amp;" "))),"horror",IF(OR(ISNUMBER(SEARCH({" food "," kitchen "," yummy "," gourmet "," dining","bbq"}," "&amp;B2378:C2378&amp;" "))),"food"))))</f>
        <v>0</v>
      </c>
      <c r="E2378" s="3">
        <v>3000</v>
      </c>
      <c r="F2378" s="4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296"/>
        <v>11</v>
      </c>
      <c r="Q2378">
        <f t="shared" si="297"/>
        <v>81.58</v>
      </c>
      <c r="R2378" t="s">
        <v>8317</v>
      </c>
      <c r="S2378" t="s">
        <v>8318</v>
      </c>
      <c r="T2378" s="13">
        <f t="shared" si="298"/>
        <v>42318.925532407404</v>
      </c>
      <c r="U2378" s="13">
        <f t="shared" si="299"/>
        <v>42348.925532407404</v>
      </c>
      <c r="V2378">
        <f t="shared" si="300"/>
        <v>2015</v>
      </c>
      <c r="W2378" t="str">
        <f t="shared" si="301"/>
        <v>web</v>
      </c>
      <c r="X2378" t="str">
        <f t="shared" si="302"/>
        <v>UnderFunded</v>
      </c>
      <c r="Y2378" s="12" t="b">
        <f t="shared" si="303"/>
        <v>0</v>
      </c>
    </row>
    <row r="2379" spans="1:25" ht="43.2" hidden="1">
      <c r="A2379">
        <v>2377</v>
      </c>
      <c r="B2379" s="1" t="s">
        <v>2378</v>
      </c>
      <c r="C2379" s="1" t="s">
        <v>6487</v>
      </c>
      <c r="D2379" s="21" t="b" cm="1">
        <f t="array" ref="D2379">IF(OR(ISNUMBER(SEARCH({" COMEDY "," fun "," laugh ","hilarious"}," "&amp;B2379:C2379&amp;" "))),"Comedy",IF(OR(ISNUMBER(SEARCH({" sad "," thriller "," crime"," murder "," dark "," revenge "}," "&amp;B2379:C2379&amp;" "))),"thriller",IF(OR(ISNUMBER(SEARCH({" strange "," evil "," horror "," dark "," strange"}," "&amp;B2379:C2379&amp;" "))),"horror",IF(OR(ISNUMBER(SEARCH({" food "," kitchen "," yummy "," gourmet "," dining","bbq"}," "&amp;B2379:C2379&amp;" "))),"food"))))</f>
        <v>0</v>
      </c>
      <c r="E2379" s="3">
        <v>2500</v>
      </c>
      <c r="F2379" s="4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296"/>
        <v>0</v>
      </c>
      <c r="Q2379">
        <f t="shared" si="297"/>
        <v>0</v>
      </c>
      <c r="R2379" t="s">
        <v>8317</v>
      </c>
      <c r="S2379" t="s">
        <v>8318</v>
      </c>
      <c r="T2379" s="13">
        <f t="shared" si="298"/>
        <v>42669.870173611111</v>
      </c>
      <c r="U2379" s="13">
        <f t="shared" si="299"/>
        <v>42699.911840277782</v>
      </c>
      <c r="V2379">
        <f t="shared" si="300"/>
        <v>2016</v>
      </c>
      <c r="W2379" t="str">
        <f t="shared" si="301"/>
        <v>web</v>
      </c>
      <c r="X2379" t="str">
        <f t="shared" si="302"/>
        <v>UnderFunded</v>
      </c>
      <c r="Y2379" s="12" t="b">
        <f t="shared" si="303"/>
        <v>0</v>
      </c>
    </row>
    <row r="2380" spans="1:25" ht="43.2" hidden="1">
      <c r="A2380">
        <v>2378</v>
      </c>
      <c r="B2380" s="1" t="s">
        <v>2379</v>
      </c>
      <c r="C2380" s="1" t="s">
        <v>6488</v>
      </c>
      <c r="D2380" s="21" t="b" cm="1">
        <f t="array" ref="D2380">IF(OR(ISNUMBER(SEARCH({" COMEDY "," fun "," laugh ","hilarious"}," "&amp;B2380:C2380&amp;" "))),"Comedy",IF(OR(ISNUMBER(SEARCH({" sad "," thriller "," crime"," murder "," dark "," revenge "}," "&amp;B2380:C2380&amp;" "))),"thriller",IF(OR(ISNUMBER(SEARCH({" strange "," evil "," horror "," dark "," strange"}," "&amp;B2380:C2380&amp;" "))),"horror",IF(OR(ISNUMBER(SEARCH({" food "," kitchen "," yummy "," gourmet "," dining","bbq"}," "&amp;B2380:C2380&amp;" "))),"food"))))</f>
        <v>0</v>
      </c>
      <c r="E2380" s="3">
        <v>110000</v>
      </c>
      <c r="F2380" s="4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296"/>
        <v>0</v>
      </c>
      <c r="Q2380">
        <f t="shared" si="297"/>
        <v>0</v>
      </c>
      <c r="R2380" t="s">
        <v>8317</v>
      </c>
      <c r="S2380" t="s">
        <v>8318</v>
      </c>
      <c r="T2380" s="13">
        <f t="shared" si="298"/>
        <v>42213.013078703705</v>
      </c>
      <c r="U2380" s="13">
        <f t="shared" si="299"/>
        <v>42242.013078703705</v>
      </c>
      <c r="V2380">
        <f t="shared" si="300"/>
        <v>2015</v>
      </c>
      <c r="W2380" t="str">
        <f t="shared" si="301"/>
        <v>web</v>
      </c>
      <c r="X2380" t="str">
        <f t="shared" si="302"/>
        <v>UnderFunded</v>
      </c>
      <c r="Y2380" s="12" t="b">
        <f t="shared" si="303"/>
        <v>0</v>
      </c>
    </row>
    <row r="2381" spans="1:25" ht="28.8" hidden="1">
      <c r="A2381">
        <v>2379</v>
      </c>
      <c r="B2381" s="1" t="s">
        <v>2380</v>
      </c>
      <c r="C2381" s="1" t="s">
        <v>6489</v>
      </c>
      <c r="D2381" s="21" t="b" cm="1">
        <f t="array" ref="D2381">IF(OR(ISNUMBER(SEARCH({" COMEDY "," fun "," laugh ","hilarious"}," "&amp;B2381:C2381&amp;" "))),"Comedy",IF(OR(ISNUMBER(SEARCH({" sad "," thriller "," crime"," murder "," dark "," revenge "}," "&amp;B2381:C2381&amp;" "))),"thriller",IF(OR(ISNUMBER(SEARCH({" strange "," evil "," horror "," dark "," strange"}," "&amp;B2381:C2381&amp;" "))),"horror",IF(OR(ISNUMBER(SEARCH({" food "," kitchen "," yummy "," gourmet "," dining","bbq"}," "&amp;B2381:C2381&amp;" "))),"food"))))</f>
        <v>0</v>
      </c>
      <c r="E2381" s="3">
        <v>30000</v>
      </c>
      <c r="F2381" s="4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296"/>
        <v>0</v>
      </c>
      <c r="Q2381">
        <f t="shared" si="297"/>
        <v>0</v>
      </c>
      <c r="R2381" t="s">
        <v>8317</v>
      </c>
      <c r="S2381" t="s">
        <v>8318</v>
      </c>
      <c r="T2381" s="13">
        <f t="shared" si="298"/>
        <v>42237.016388888893</v>
      </c>
      <c r="U2381" s="13">
        <f t="shared" si="299"/>
        <v>42282.016388888893</v>
      </c>
      <c r="V2381">
        <f t="shared" si="300"/>
        <v>2015</v>
      </c>
      <c r="W2381" t="str">
        <f t="shared" si="301"/>
        <v>web</v>
      </c>
      <c r="X2381" t="str">
        <f t="shared" si="302"/>
        <v>UnderFunded</v>
      </c>
      <c r="Y2381" s="12" t="b">
        <f t="shared" si="303"/>
        <v>0</v>
      </c>
    </row>
    <row r="2382" spans="1:25" ht="43.2" hidden="1">
      <c r="A2382">
        <v>2380</v>
      </c>
      <c r="B2382" s="1" t="s">
        <v>2381</v>
      </c>
      <c r="C2382" s="1" t="s">
        <v>6490</v>
      </c>
      <c r="D2382" s="21" t="b" cm="1">
        <f t="array" ref="D2382">IF(OR(ISNUMBER(SEARCH({" COMEDY "," fun "," laugh ","hilarious"}," "&amp;B2382:C2382&amp;" "))),"Comedy",IF(OR(ISNUMBER(SEARCH({" sad "," thriller "," crime"," murder "," dark "," revenge "}," "&amp;B2382:C2382&amp;" "))),"thriller",IF(OR(ISNUMBER(SEARCH({" strange "," evil "," horror "," dark "," strange"}," "&amp;B2382:C2382&amp;" "))),"horror",IF(OR(ISNUMBER(SEARCH({" food "," kitchen "," yummy "," gourmet "," dining","bbq"}," "&amp;B2382:C2382&amp;" "))),"food"))))</f>
        <v>0</v>
      </c>
      <c r="E2382" s="3">
        <v>15000</v>
      </c>
      <c r="F2382" s="4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296"/>
        <v>0</v>
      </c>
      <c r="Q2382">
        <f t="shared" si="297"/>
        <v>18.329999999999998</v>
      </c>
      <c r="R2382" t="s">
        <v>8317</v>
      </c>
      <c r="S2382" t="s">
        <v>8318</v>
      </c>
      <c r="T2382" s="13">
        <f t="shared" si="298"/>
        <v>42248.793310185181</v>
      </c>
      <c r="U2382" s="13">
        <f t="shared" si="299"/>
        <v>42278.793310185181</v>
      </c>
      <c r="V2382">
        <f t="shared" si="300"/>
        <v>2015</v>
      </c>
      <c r="W2382" t="str">
        <f t="shared" si="301"/>
        <v>web</v>
      </c>
      <c r="X2382" t="str">
        <f t="shared" si="302"/>
        <v>UnderFunded</v>
      </c>
      <c r="Y2382" s="12" t="b">
        <f t="shared" si="303"/>
        <v>0</v>
      </c>
    </row>
    <row r="2383" spans="1:25" ht="43.2" hidden="1">
      <c r="A2383">
        <v>2381</v>
      </c>
      <c r="B2383" s="1" t="s">
        <v>2382</v>
      </c>
      <c r="C2383" s="1" t="s">
        <v>6491</v>
      </c>
      <c r="D2383" s="21" t="b" cm="1">
        <f t="array" ref="D2383">IF(OR(ISNUMBER(SEARCH({" COMEDY "," fun "," laugh ","hilarious"}," "&amp;B2383:C2383&amp;" "))),"Comedy",IF(OR(ISNUMBER(SEARCH({" sad "," thriller "," crime"," murder "," dark "," revenge "}," "&amp;B2383:C2383&amp;" "))),"thriller",IF(OR(ISNUMBER(SEARCH({" strange "," evil "," horror "," dark "," strange"}," "&amp;B2383:C2383&amp;" "))),"horror",IF(OR(ISNUMBER(SEARCH({" food "," kitchen "," yummy "," gourmet "," dining","bbq"}," "&amp;B2383:C2383&amp;" "))),"food"))))</f>
        <v>0</v>
      </c>
      <c r="E2383" s="3">
        <v>86350</v>
      </c>
      <c r="F2383" s="4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296"/>
        <v>2</v>
      </c>
      <c r="Q2383">
        <f t="shared" si="297"/>
        <v>224.43</v>
      </c>
      <c r="R2383" t="s">
        <v>8317</v>
      </c>
      <c r="S2383" t="s">
        <v>8318</v>
      </c>
      <c r="T2383" s="13">
        <f t="shared" si="298"/>
        <v>42074.935740740737</v>
      </c>
      <c r="U2383" s="13">
        <f t="shared" si="299"/>
        <v>42104.935740740737</v>
      </c>
      <c r="V2383">
        <f t="shared" si="300"/>
        <v>2015</v>
      </c>
      <c r="W2383" t="str">
        <f t="shared" si="301"/>
        <v>web</v>
      </c>
      <c r="X2383" t="str">
        <f t="shared" si="302"/>
        <v>UnderFunded</v>
      </c>
      <c r="Y2383" s="12" t="b">
        <f t="shared" si="303"/>
        <v>0</v>
      </c>
    </row>
    <row r="2384" spans="1:25" ht="57.6" hidden="1">
      <c r="A2384">
        <v>2382</v>
      </c>
      <c r="B2384" s="1" t="s">
        <v>2383</v>
      </c>
      <c r="C2384" s="1" t="s">
        <v>6492</v>
      </c>
      <c r="D2384" s="21" t="b" cm="1">
        <f t="array" ref="D2384">IF(OR(ISNUMBER(SEARCH({" COMEDY "," fun "," laugh ","hilarious"}," "&amp;B2384:C2384&amp;" "))),"Comedy",IF(OR(ISNUMBER(SEARCH({" sad "," thriller "," crime"," murder "," dark "," revenge "}," "&amp;B2384:C2384&amp;" "))),"thriller",IF(OR(ISNUMBER(SEARCH({" strange "," evil "," horror "," dark "," strange"}," "&amp;B2384:C2384&amp;" "))),"horror",IF(OR(ISNUMBER(SEARCH({" food "," kitchen "," yummy "," gourmet "," dining","bbq"}," "&amp;B2384:C2384&amp;" "))),"food"))))</f>
        <v>0</v>
      </c>
      <c r="E2384" s="3">
        <v>3000</v>
      </c>
      <c r="F2384" s="4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296"/>
        <v>3</v>
      </c>
      <c r="Q2384">
        <f t="shared" si="297"/>
        <v>37.5</v>
      </c>
      <c r="R2384" t="s">
        <v>8317</v>
      </c>
      <c r="S2384" t="s">
        <v>8318</v>
      </c>
      <c r="T2384" s="13">
        <f t="shared" si="298"/>
        <v>42195.187534722223</v>
      </c>
      <c r="U2384" s="13">
        <f t="shared" si="299"/>
        <v>42220.187534722223</v>
      </c>
      <c r="V2384">
        <f t="shared" si="300"/>
        <v>2015</v>
      </c>
      <c r="W2384" t="str">
        <f t="shared" si="301"/>
        <v>web</v>
      </c>
      <c r="X2384" t="str">
        <f t="shared" si="302"/>
        <v>UnderFunded</v>
      </c>
      <c r="Y2384" s="12" t="b">
        <f t="shared" si="303"/>
        <v>0</v>
      </c>
    </row>
    <row r="2385" spans="1:25" ht="43.2" hidden="1">
      <c r="A2385">
        <v>2383</v>
      </c>
      <c r="B2385" s="1" t="s">
        <v>2384</v>
      </c>
      <c r="C2385" s="1" t="s">
        <v>6493</v>
      </c>
      <c r="D2385" s="21" t="b" cm="1">
        <f t="array" ref="D2385">IF(OR(ISNUMBER(SEARCH({" COMEDY "," fun "," laugh ","hilarious"}," "&amp;B2385:C2385&amp;" "))),"Comedy",IF(OR(ISNUMBER(SEARCH({" sad "," thriller "," crime"," murder "," dark "," revenge "}," "&amp;B2385:C2385&amp;" "))),"thriller",IF(OR(ISNUMBER(SEARCH({" strange "," evil "," horror "," dark "," strange"}," "&amp;B2385:C2385&amp;" "))),"horror",IF(OR(ISNUMBER(SEARCH({" food "," kitchen "," yummy "," gourmet "," dining","bbq"}," "&amp;B2385:C2385&amp;" "))),"food"))))</f>
        <v>0</v>
      </c>
      <c r="E2385" s="3">
        <v>10000</v>
      </c>
      <c r="F2385" s="4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296"/>
        <v>4</v>
      </c>
      <c r="Q2385">
        <f t="shared" si="297"/>
        <v>145</v>
      </c>
      <c r="R2385" t="s">
        <v>8317</v>
      </c>
      <c r="S2385" t="s">
        <v>8318</v>
      </c>
      <c r="T2385" s="13">
        <f t="shared" si="298"/>
        <v>42027.056793981479</v>
      </c>
      <c r="U2385" s="13">
        <f t="shared" si="299"/>
        <v>42057.056793981479</v>
      </c>
      <c r="V2385">
        <f t="shared" si="300"/>
        <v>2015</v>
      </c>
      <c r="W2385" t="str">
        <f t="shared" si="301"/>
        <v>web</v>
      </c>
      <c r="X2385" t="str">
        <f t="shared" si="302"/>
        <v>UnderFunded</v>
      </c>
      <c r="Y2385" s="12" t="b">
        <f t="shared" si="303"/>
        <v>0</v>
      </c>
    </row>
    <row r="2386" spans="1:25" ht="57.6" hidden="1">
      <c r="A2386">
        <v>2384</v>
      </c>
      <c r="B2386" s="1" t="s">
        <v>2385</v>
      </c>
      <c r="C2386" s="1" t="s">
        <v>6494</v>
      </c>
      <c r="D2386" s="21" t="b" cm="1">
        <f t="array" ref="D2386">IF(OR(ISNUMBER(SEARCH({" COMEDY "," fun "," laugh ","hilarious"}," "&amp;B2386:C2386&amp;" "))),"Comedy",IF(OR(ISNUMBER(SEARCH({" sad "," thriller "," crime"," murder "," dark "," revenge "}," "&amp;B2386:C2386&amp;" "))),"thriller",IF(OR(ISNUMBER(SEARCH({" strange "," evil "," horror "," dark "," strange"}," "&amp;B2386:C2386&amp;" "))),"horror",IF(OR(ISNUMBER(SEARCH({" food "," kitchen "," yummy "," gourmet "," dining","bbq"}," "&amp;B2386:C2386&amp;" "))),"food"))))</f>
        <v>0</v>
      </c>
      <c r="E2386" s="3">
        <v>1000</v>
      </c>
      <c r="F2386" s="4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296"/>
        <v>1</v>
      </c>
      <c r="Q2386">
        <f t="shared" si="297"/>
        <v>1</v>
      </c>
      <c r="R2386" t="s">
        <v>8317</v>
      </c>
      <c r="S2386" t="s">
        <v>8318</v>
      </c>
      <c r="T2386" s="13">
        <f t="shared" si="298"/>
        <v>41927.067627314813</v>
      </c>
      <c r="U2386" s="13">
        <f t="shared" si="299"/>
        <v>41957.109293981484</v>
      </c>
      <c r="V2386">
        <f t="shared" si="300"/>
        <v>2014</v>
      </c>
      <c r="W2386" t="str">
        <f t="shared" si="301"/>
        <v>web</v>
      </c>
      <c r="X2386" t="str">
        <f t="shared" si="302"/>
        <v>UnderFunded</v>
      </c>
      <c r="Y2386" s="12" t="b">
        <f t="shared" si="303"/>
        <v>0</v>
      </c>
    </row>
    <row r="2387" spans="1:25" ht="43.2" hidden="1">
      <c r="A2387">
        <v>2385</v>
      </c>
      <c r="B2387" s="1" t="s">
        <v>2386</v>
      </c>
      <c r="C2387" s="1" t="s">
        <v>6495</v>
      </c>
      <c r="D2387" s="21" t="b" cm="1">
        <f t="array" ref="D2387">IF(OR(ISNUMBER(SEARCH({" COMEDY "," fun "," laugh ","hilarious"}," "&amp;B2387:C2387&amp;" "))),"Comedy",IF(OR(ISNUMBER(SEARCH({" sad "," thriller "," crime"," murder "," dark "," revenge "}," "&amp;B2387:C2387&amp;" "))),"thriller",IF(OR(ISNUMBER(SEARCH({" strange "," evil "," horror "," dark "," strange"}," "&amp;B2387:C2387&amp;" "))),"horror",IF(OR(ISNUMBER(SEARCH({" food "," kitchen "," yummy "," gourmet "," dining","bbq"}," "&amp;B2387:C2387&amp;" "))),"food"))))</f>
        <v>0</v>
      </c>
      <c r="E2387" s="3">
        <v>65000</v>
      </c>
      <c r="F2387" s="4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296"/>
        <v>1</v>
      </c>
      <c r="Q2387">
        <f t="shared" si="297"/>
        <v>112.57</v>
      </c>
      <c r="R2387" t="s">
        <v>8317</v>
      </c>
      <c r="S2387" t="s">
        <v>8318</v>
      </c>
      <c r="T2387" s="13">
        <f t="shared" si="298"/>
        <v>42191.70175925926</v>
      </c>
      <c r="U2387" s="13">
        <f t="shared" si="299"/>
        <v>42221.70175925926</v>
      </c>
      <c r="V2387">
        <f t="shared" si="300"/>
        <v>2015</v>
      </c>
      <c r="W2387" t="str">
        <f t="shared" si="301"/>
        <v>web</v>
      </c>
      <c r="X2387" t="str">
        <f t="shared" si="302"/>
        <v>UnderFunded</v>
      </c>
      <c r="Y2387" s="12" t="b">
        <f t="shared" si="303"/>
        <v>0</v>
      </c>
    </row>
    <row r="2388" spans="1:25" ht="43.2" hidden="1">
      <c r="A2388">
        <v>2386</v>
      </c>
      <c r="B2388" s="1" t="s">
        <v>2387</v>
      </c>
      <c r="C2388" s="1" t="s">
        <v>6496</v>
      </c>
      <c r="D2388" s="21" t="b" cm="1">
        <f t="array" ref="D2388">IF(OR(ISNUMBER(SEARCH({" COMEDY "," fun "," laugh ","hilarious"}," "&amp;B2388:C2388&amp;" "))),"Comedy",IF(OR(ISNUMBER(SEARCH({" sad "," thriller "," crime"," murder "," dark "," revenge "}," "&amp;B2388:C2388&amp;" "))),"thriller",IF(OR(ISNUMBER(SEARCH({" strange "," evil "," horror "," dark "," strange"}," "&amp;B2388:C2388&amp;" "))),"horror",IF(OR(ISNUMBER(SEARCH({" food "," kitchen "," yummy "," gourmet "," dining","bbq"}," "&amp;B2388:C2388&amp;" "))),"food"))))</f>
        <v>0</v>
      </c>
      <c r="E2388" s="3">
        <v>30000</v>
      </c>
      <c r="F2388" s="4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296"/>
        <v>0</v>
      </c>
      <c r="Q2388">
        <f t="shared" si="297"/>
        <v>0</v>
      </c>
      <c r="R2388" t="s">
        <v>8317</v>
      </c>
      <c r="S2388" t="s">
        <v>8318</v>
      </c>
      <c r="T2388" s="13">
        <f t="shared" si="298"/>
        <v>41954.838240740741</v>
      </c>
      <c r="U2388" s="13">
        <f t="shared" si="299"/>
        <v>42014.838240740741</v>
      </c>
      <c r="V2388">
        <f t="shared" si="300"/>
        <v>2014</v>
      </c>
      <c r="W2388" t="str">
        <f t="shared" si="301"/>
        <v>web</v>
      </c>
      <c r="X2388" t="str">
        <f t="shared" si="302"/>
        <v>UnderFunded</v>
      </c>
      <c r="Y2388" s="12" t="b">
        <f t="shared" si="303"/>
        <v>0</v>
      </c>
    </row>
    <row r="2389" spans="1:25" ht="43.2" hidden="1">
      <c r="A2389">
        <v>2387</v>
      </c>
      <c r="B2389" s="1" t="s">
        <v>2388</v>
      </c>
      <c r="C2389" s="1" t="s">
        <v>6497</v>
      </c>
      <c r="D2389" s="21" t="b" cm="1">
        <f t="array" ref="D2389">IF(OR(ISNUMBER(SEARCH({" COMEDY "," fun "," laugh ","hilarious"}," "&amp;B2389:C2389&amp;" "))),"Comedy",IF(OR(ISNUMBER(SEARCH({" sad "," thriller "," crime"," murder "," dark "," revenge "}," "&amp;B2389:C2389&amp;" "))),"thriller",IF(OR(ISNUMBER(SEARCH({" strange "," evil "," horror "," dark "," strange"}," "&amp;B2389:C2389&amp;" "))),"horror",IF(OR(ISNUMBER(SEARCH({" food "," kitchen "," yummy "," gourmet "," dining","bbq"}," "&amp;B2389:C2389&amp;" "))),"food"))))</f>
        <v>0</v>
      </c>
      <c r="E2389" s="3">
        <v>150000</v>
      </c>
      <c r="F2389" s="4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296"/>
        <v>1</v>
      </c>
      <c r="Q2389">
        <f t="shared" si="297"/>
        <v>342</v>
      </c>
      <c r="R2389" t="s">
        <v>8317</v>
      </c>
      <c r="S2389" t="s">
        <v>8318</v>
      </c>
      <c r="T2389" s="13">
        <f t="shared" si="298"/>
        <v>42528.626620370371</v>
      </c>
      <c r="U2389" s="13">
        <f t="shared" si="299"/>
        <v>42573.626620370371</v>
      </c>
      <c r="V2389">
        <f t="shared" si="300"/>
        <v>2016</v>
      </c>
      <c r="W2389" t="str">
        <f t="shared" si="301"/>
        <v>web</v>
      </c>
      <c r="X2389" t="str">
        <f t="shared" si="302"/>
        <v>UnderFunded</v>
      </c>
      <c r="Y2389" s="12" t="b">
        <f t="shared" si="303"/>
        <v>0</v>
      </c>
    </row>
    <row r="2390" spans="1:25" ht="43.2" hidden="1">
      <c r="A2390">
        <v>2388</v>
      </c>
      <c r="B2390" s="1" t="s">
        <v>2389</v>
      </c>
      <c r="C2390" s="1" t="s">
        <v>6498</v>
      </c>
      <c r="D2390" s="21" t="b" cm="1">
        <f t="array" ref="D2390">IF(OR(ISNUMBER(SEARCH({" COMEDY "," fun "," laugh ","hilarious"}," "&amp;B2390:C2390&amp;" "))),"Comedy",IF(OR(ISNUMBER(SEARCH({" sad "," thriller "," crime"," murder "," dark "," revenge "}," "&amp;B2390:C2390&amp;" "))),"thriller",IF(OR(ISNUMBER(SEARCH({" strange "," evil "," horror "," dark "," strange"}," "&amp;B2390:C2390&amp;" "))),"horror",IF(OR(ISNUMBER(SEARCH({" food "," kitchen "," yummy "," gourmet "," dining","bbq"}," "&amp;B2390:C2390&amp;" "))),"food"))))</f>
        <v>0</v>
      </c>
      <c r="E2390" s="3">
        <v>37000</v>
      </c>
      <c r="F2390" s="4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296"/>
        <v>1</v>
      </c>
      <c r="Q2390">
        <f t="shared" si="297"/>
        <v>57.88</v>
      </c>
      <c r="R2390" t="s">
        <v>8317</v>
      </c>
      <c r="S2390" t="s">
        <v>8318</v>
      </c>
      <c r="T2390" s="13">
        <f t="shared" si="298"/>
        <v>41989.853692129633</v>
      </c>
      <c r="U2390" s="13">
        <f t="shared" si="299"/>
        <v>42019.811805555553</v>
      </c>
      <c r="V2390">
        <f t="shared" si="300"/>
        <v>2014</v>
      </c>
      <c r="W2390" t="str">
        <f t="shared" si="301"/>
        <v>web</v>
      </c>
      <c r="X2390" t="str">
        <f t="shared" si="302"/>
        <v>UnderFunded</v>
      </c>
      <c r="Y2390" s="12" t="b">
        <f t="shared" si="303"/>
        <v>0</v>
      </c>
    </row>
    <row r="2391" spans="1:25" ht="57.6" hidden="1">
      <c r="A2391">
        <v>2389</v>
      </c>
      <c r="B2391" s="1" t="s">
        <v>2390</v>
      </c>
      <c r="C2391" s="1" t="s">
        <v>6499</v>
      </c>
      <c r="D2391" s="21" t="b" cm="1">
        <f t="array" ref="D2391">IF(OR(ISNUMBER(SEARCH({" COMEDY "," fun "," laugh ","hilarious"}," "&amp;B2391:C2391&amp;" "))),"Comedy",IF(OR(ISNUMBER(SEARCH({" sad "," thriller "," crime"," murder "," dark "," revenge "}," "&amp;B2391:C2391&amp;" "))),"thriller",IF(OR(ISNUMBER(SEARCH({" strange "," evil "," horror "," dark "," strange"}," "&amp;B2391:C2391&amp;" "))),"horror",IF(OR(ISNUMBER(SEARCH({" food "," kitchen "," yummy "," gourmet "," dining","bbq"}," "&amp;B2391:C2391&amp;" "))),"food"))))</f>
        <v>0</v>
      </c>
      <c r="E2391" s="3">
        <v>16000</v>
      </c>
      <c r="F2391" s="4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296"/>
        <v>0</v>
      </c>
      <c r="Q2391">
        <f t="shared" si="297"/>
        <v>30</v>
      </c>
      <c r="R2391" t="s">
        <v>8317</v>
      </c>
      <c r="S2391" t="s">
        <v>8318</v>
      </c>
      <c r="T2391" s="13">
        <f t="shared" si="298"/>
        <v>42179.653379629628</v>
      </c>
      <c r="U2391" s="13">
        <f t="shared" si="299"/>
        <v>42210.915972222225</v>
      </c>
      <c r="V2391">
        <f t="shared" si="300"/>
        <v>2015</v>
      </c>
      <c r="W2391" t="str">
        <f t="shared" si="301"/>
        <v>web</v>
      </c>
      <c r="X2391" t="str">
        <f t="shared" si="302"/>
        <v>UnderFunded</v>
      </c>
      <c r="Y2391" s="12" t="b">
        <f t="shared" si="303"/>
        <v>0</v>
      </c>
    </row>
    <row r="2392" spans="1:25" ht="43.2" hidden="1">
      <c r="A2392">
        <v>2390</v>
      </c>
      <c r="B2392" s="1" t="s">
        <v>2391</v>
      </c>
      <c r="C2392" s="1" t="s">
        <v>6500</v>
      </c>
      <c r="D2392" s="21" t="b" cm="1">
        <f t="array" ref="D2392">IF(OR(ISNUMBER(SEARCH({" COMEDY "," fun "," laugh ","hilarious"}," "&amp;B2392:C2392&amp;" "))),"Comedy",IF(OR(ISNUMBER(SEARCH({" sad "," thriller "," crime"," murder "," dark "," revenge "}," "&amp;B2392:C2392&amp;" "))),"thriller",IF(OR(ISNUMBER(SEARCH({" strange "," evil "," horror "," dark "," strange"}," "&amp;B2392:C2392&amp;" "))),"horror",IF(OR(ISNUMBER(SEARCH({" food "," kitchen "," yummy "," gourmet "," dining","bbq"}," "&amp;B2392:C2392&amp;" "))),"food"))))</f>
        <v>0</v>
      </c>
      <c r="E2392" s="3">
        <v>510000</v>
      </c>
      <c r="F2392" s="4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296"/>
        <v>0</v>
      </c>
      <c r="Q2392">
        <f t="shared" si="297"/>
        <v>0</v>
      </c>
      <c r="R2392" t="s">
        <v>8317</v>
      </c>
      <c r="S2392" t="s">
        <v>8318</v>
      </c>
      <c r="T2392" s="13">
        <f t="shared" si="298"/>
        <v>41968.262314814812</v>
      </c>
      <c r="U2392" s="13">
        <f t="shared" si="299"/>
        <v>42008.262314814812</v>
      </c>
      <c r="V2392">
        <f t="shared" si="300"/>
        <v>2014</v>
      </c>
      <c r="W2392" t="str">
        <f t="shared" si="301"/>
        <v>web</v>
      </c>
      <c r="X2392" t="str">
        <f t="shared" si="302"/>
        <v>UnderFunded</v>
      </c>
      <c r="Y2392" s="12" t="b">
        <f t="shared" si="303"/>
        <v>0</v>
      </c>
    </row>
    <row r="2393" spans="1:25" ht="28.8" hidden="1">
      <c r="A2393">
        <v>2391</v>
      </c>
      <c r="B2393" s="1" t="s">
        <v>2392</v>
      </c>
      <c r="C2393" s="1" t="s">
        <v>6501</v>
      </c>
      <c r="D2393" s="21" t="b" cm="1">
        <f t="array" ref="D2393">IF(OR(ISNUMBER(SEARCH({" COMEDY "," fun "," laugh ","hilarious"}," "&amp;B2393:C2393&amp;" "))),"Comedy",IF(OR(ISNUMBER(SEARCH({" sad "," thriller "," crime"," murder "," dark "," revenge "}," "&amp;B2393:C2393&amp;" "))),"thriller",IF(OR(ISNUMBER(SEARCH({" strange "," evil "," horror "," dark "," strange"}," "&amp;B2393:C2393&amp;" "))),"horror",IF(OR(ISNUMBER(SEARCH({" food "," kitchen "," yummy "," gourmet "," dining","bbq"}," "&amp;B2393:C2393&amp;" "))),"food"))))</f>
        <v>0</v>
      </c>
      <c r="E2393" s="3">
        <v>20000</v>
      </c>
      <c r="F2393" s="4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296"/>
        <v>0</v>
      </c>
      <c r="Q2393">
        <f t="shared" si="297"/>
        <v>25</v>
      </c>
      <c r="R2393" t="s">
        <v>8317</v>
      </c>
      <c r="S2393" t="s">
        <v>8318</v>
      </c>
      <c r="T2393" s="13">
        <f t="shared" si="298"/>
        <v>42064.794490740736</v>
      </c>
      <c r="U2393" s="13">
        <f t="shared" si="299"/>
        <v>42094.752824074079</v>
      </c>
      <c r="V2393">
        <f t="shared" si="300"/>
        <v>2015</v>
      </c>
      <c r="W2393" t="str">
        <f t="shared" si="301"/>
        <v>web</v>
      </c>
      <c r="X2393" t="str">
        <f t="shared" si="302"/>
        <v>UnderFunded</v>
      </c>
      <c r="Y2393" s="12" t="b">
        <f t="shared" si="303"/>
        <v>0</v>
      </c>
    </row>
    <row r="2394" spans="1:25" ht="43.2" hidden="1">
      <c r="A2394">
        <v>2392</v>
      </c>
      <c r="B2394" s="1" t="s">
        <v>2393</v>
      </c>
      <c r="C2394" s="1" t="s">
        <v>6502</v>
      </c>
      <c r="D2394" s="21" t="b" cm="1">
        <f t="array" ref="D2394">IF(OR(ISNUMBER(SEARCH({" COMEDY "," fun "," laugh ","hilarious"}," "&amp;B2394:C2394&amp;" "))),"Comedy",IF(OR(ISNUMBER(SEARCH({" sad "," thriller "," crime"," murder "," dark "," revenge "}," "&amp;B2394:C2394&amp;" "))),"thriller",IF(OR(ISNUMBER(SEARCH({" strange "," evil "," horror "," dark "," strange"}," "&amp;B2394:C2394&amp;" "))),"horror",IF(OR(ISNUMBER(SEARCH({" food "," kitchen "," yummy "," gourmet "," dining","bbq"}," "&amp;B2394:C2394&amp;" "))),"food"))))</f>
        <v>0</v>
      </c>
      <c r="E2394" s="3">
        <v>4200</v>
      </c>
      <c r="F2394" s="4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296"/>
        <v>0</v>
      </c>
      <c r="Q2394">
        <f t="shared" si="297"/>
        <v>0</v>
      </c>
      <c r="R2394" t="s">
        <v>8317</v>
      </c>
      <c r="S2394" t="s">
        <v>8318</v>
      </c>
      <c r="T2394" s="13">
        <f t="shared" si="298"/>
        <v>42276.120636574073</v>
      </c>
      <c r="U2394" s="13">
        <f t="shared" si="299"/>
        <v>42306.120636574073</v>
      </c>
      <c r="V2394">
        <f t="shared" si="300"/>
        <v>2015</v>
      </c>
      <c r="W2394" t="str">
        <f t="shared" si="301"/>
        <v>web</v>
      </c>
      <c r="X2394" t="str">
        <f t="shared" si="302"/>
        <v>UnderFunded</v>
      </c>
      <c r="Y2394" s="12" t="b">
        <f t="shared" si="303"/>
        <v>0</v>
      </c>
    </row>
    <row r="2395" spans="1:25" ht="43.2" hidden="1">
      <c r="A2395">
        <v>2393</v>
      </c>
      <c r="B2395" s="1" t="s">
        <v>2394</v>
      </c>
      <c r="C2395" s="1" t="s">
        <v>6503</v>
      </c>
      <c r="D2395" s="21" t="b" cm="1">
        <f t="array" ref="D2395">IF(OR(ISNUMBER(SEARCH({" COMEDY "," fun "," laugh ","hilarious"}," "&amp;B2395:C2395&amp;" "))),"Comedy",IF(OR(ISNUMBER(SEARCH({" sad "," thriller "," crime"," murder "," dark "," revenge "}," "&amp;B2395:C2395&amp;" "))),"thriller",IF(OR(ISNUMBER(SEARCH({" strange "," evil "," horror "," dark "," strange"}," "&amp;B2395:C2395&amp;" "))),"horror",IF(OR(ISNUMBER(SEARCH({" food "," kitchen "," yummy "," gourmet "," dining","bbq"}," "&amp;B2395:C2395&amp;" "))),"food"))))</f>
        <v>0</v>
      </c>
      <c r="E2395" s="3">
        <v>100000</v>
      </c>
      <c r="F2395" s="4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296"/>
        <v>0</v>
      </c>
      <c r="Q2395">
        <f t="shared" si="297"/>
        <v>50</v>
      </c>
      <c r="R2395" t="s">
        <v>8317</v>
      </c>
      <c r="S2395" t="s">
        <v>8318</v>
      </c>
      <c r="T2395" s="13">
        <f t="shared" si="298"/>
        <v>42194.648344907408</v>
      </c>
      <c r="U2395" s="13">
        <f t="shared" si="299"/>
        <v>42224.648344907408</v>
      </c>
      <c r="V2395">
        <f t="shared" si="300"/>
        <v>2015</v>
      </c>
      <c r="W2395" t="str">
        <f t="shared" si="301"/>
        <v>web</v>
      </c>
      <c r="X2395" t="str">
        <f t="shared" si="302"/>
        <v>UnderFunded</v>
      </c>
      <c r="Y2395" s="12" t="b">
        <f t="shared" si="303"/>
        <v>0</v>
      </c>
    </row>
    <row r="2396" spans="1:25" ht="43.2" hidden="1">
      <c r="A2396">
        <v>2394</v>
      </c>
      <c r="B2396" s="1" t="s">
        <v>2395</v>
      </c>
      <c r="C2396" s="1" t="s">
        <v>6504</v>
      </c>
      <c r="D2396" s="21" t="b" cm="1">
        <f t="array" ref="D2396">IF(OR(ISNUMBER(SEARCH({" COMEDY "," fun "," laugh ","hilarious"}," "&amp;B2396:C2396&amp;" "))),"Comedy",IF(OR(ISNUMBER(SEARCH({" sad "," thriller "," crime"," murder "," dark "," revenge "}," "&amp;B2396:C2396&amp;" "))),"thriller",IF(OR(ISNUMBER(SEARCH({" strange "," evil "," horror "," dark "," strange"}," "&amp;B2396:C2396&amp;" "))),"horror",IF(OR(ISNUMBER(SEARCH({" food "," kitchen "," yummy "," gourmet "," dining","bbq"}," "&amp;B2396:C2396&amp;" "))),"food"))))</f>
        <v>0</v>
      </c>
      <c r="E2396" s="3">
        <v>5000</v>
      </c>
      <c r="F2396" s="4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296"/>
        <v>0</v>
      </c>
      <c r="Q2396">
        <f t="shared" si="297"/>
        <v>1.5</v>
      </c>
      <c r="R2396" t="s">
        <v>8317</v>
      </c>
      <c r="S2396" t="s">
        <v>8318</v>
      </c>
      <c r="T2396" s="13">
        <f t="shared" si="298"/>
        <v>42031.362187499995</v>
      </c>
      <c r="U2396" s="13">
        <f t="shared" si="299"/>
        <v>42061.362187499995</v>
      </c>
      <c r="V2396">
        <f t="shared" si="300"/>
        <v>2015</v>
      </c>
      <c r="W2396" t="str">
        <f t="shared" si="301"/>
        <v>web</v>
      </c>
      <c r="X2396" t="str">
        <f t="shared" si="302"/>
        <v>UnderFunded</v>
      </c>
      <c r="Y2396" s="12" t="b">
        <f t="shared" si="303"/>
        <v>0</v>
      </c>
    </row>
    <row r="2397" spans="1:25" ht="43.2" hidden="1">
      <c r="A2397">
        <v>2395</v>
      </c>
      <c r="B2397" s="1" t="s">
        <v>2396</v>
      </c>
      <c r="C2397" s="1" t="s">
        <v>6505</v>
      </c>
      <c r="D2397" s="21" t="b" cm="1">
        <f t="array" ref="D2397">IF(OR(ISNUMBER(SEARCH({" COMEDY "," fun "," laugh ","hilarious"}," "&amp;B2397:C2397&amp;" "))),"Comedy",IF(OR(ISNUMBER(SEARCH({" sad "," thriller "," crime"," murder "," dark "," revenge "}," "&amp;B2397:C2397&amp;" "))),"thriller",IF(OR(ISNUMBER(SEARCH({" strange "," evil "," horror "," dark "," strange"}," "&amp;B2397:C2397&amp;" "))),"horror",IF(OR(ISNUMBER(SEARCH({" food "," kitchen "," yummy "," gourmet "," dining","bbq"}," "&amp;B2397:C2397&amp;" "))),"food"))))</f>
        <v>0</v>
      </c>
      <c r="E2397" s="3">
        <v>33000</v>
      </c>
      <c r="F2397" s="4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296"/>
        <v>0</v>
      </c>
      <c r="Q2397">
        <f t="shared" si="297"/>
        <v>0</v>
      </c>
      <c r="R2397" t="s">
        <v>8317</v>
      </c>
      <c r="S2397" t="s">
        <v>8318</v>
      </c>
      <c r="T2397" s="13">
        <f t="shared" si="298"/>
        <v>42717.121377314819</v>
      </c>
      <c r="U2397" s="13">
        <f t="shared" si="299"/>
        <v>42745.372916666667</v>
      </c>
      <c r="V2397">
        <f t="shared" si="300"/>
        <v>2016</v>
      </c>
      <c r="W2397" t="str">
        <f t="shared" si="301"/>
        <v>web</v>
      </c>
      <c r="X2397" t="str">
        <f t="shared" si="302"/>
        <v>UnderFunded</v>
      </c>
      <c r="Y2397" s="12" t="b">
        <f t="shared" si="303"/>
        <v>0</v>
      </c>
    </row>
    <row r="2398" spans="1:25" ht="43.2" hidden="1">
      <c r="A2398">
        <v>2396</v>
      </c>
      <c r="B2398" s="1" t="s">
        <v>2397</v>
      </c>
      <c r="C2398" s="1" t="s">
        <v>6506</v>
      </c>
      <c r="D2398" s="21" t="b" cm="1">
        <f t="array" ref="D2398">IF(OR(ISNUMBER(SEARCH({" COMEDY "," fun "," laugh ","hilarious"}," "&amp;B2398:C2398&amp;" "))),"Comedy",IF(OR(ISNUMBER(SEARCH({" sad "," thriller "," crime"," murder "," dark "," revenge "}," "&amp;B2398:C2398&amp;" "))),"thriller",IF(OR(ISNUMBER(SEARCH({" strange "," evil "," horror "," dark "," strange"}," "&amp;B2398:C2398&amp;" "))),"horror",IF(OR(ISNUMBER(SEARCH({" food "," kitchen "," yummy "," gourmet "," dining","bbq"}," "&amp;B2398:C2398&amp;" "))),"food"))))</f>
        <v>0</v>
      </c>
      <c r="E2398" s="3">
        <v>5000</v>
      </c>
      <c r="F2398" s="4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296"/>
        <v>0</v>
      </c>
      <c r="Q2398">
        <f t="shared" si="297"/>
        <v>10</v>
      </c>
      <c r="R2398" t="s">
        <v>8317</v>
      </c>
      <c r="S2398" t="s">
        <v>8318</v>
      </c>
      <c r="T2398" s="13">
        <f t="shared" si="298"/>
        <v>42262.849050925928</v>
      </c>
      <c r="U2398" s="13">
        <f t="shared" si="299"/>
        <v>42292.849050925928</v>
      </c>
      <c r="V2398">
        <f t="shared" si="300"/>
        <v>2015</v>
      </c>
      <c r="W2398" t="str">
        <f t="shared" si="301"/>
        <v>web</v>
      </c>
      <c r="X2398" t="str">
        <f t="shared" si="302"/>
        <v>UnderFunded</v>
      </c>
      <c r="Y2398" s="12" t="b">
        <f t="shared" si="303"/>
        <v>0</v>
      </c>
    </row>
    <row r="2399" spans="1:25" ht="43.2" hidden="1">
      <c r="A2399">
        <v>2397</v>
      </c>
      <c r="B2399" s="1" t="s">
        <v>2398</v>
      </c>
      <c r="C2399" s="1" t="s">
        <v>6507</v>
      </c>
      <c r="D2399" s="21" t="b" cm="1">
        <f t="array" ref="D2399">IF(OR(ISNUMBER(SEARCH({" COMEDY "," fun "," laugh ","hilarious"}," "&amp;B2399:C2399&amp;" "))),"Comedy",IF(OR(ISNUMBER(SEARCH({" sad "," thriller "," crime"," murder "," dark "," revenge "}," "&amp;B2399:C2399&amp;" "))),"thriller",IF(OR(ISNUMBER(SEARCH({" strange "," evil "," horror "," dark "," strange"}," "&amp;B2399:C2399&amp;" "))),"horror",IF(OR(ISNUMBER(SEARCH({" food "," kitchen "," yummy "," gourmet "," dining","bbq"}," "&amp;B2399:C2399&amp;" "))),"food"))))</f>
        <v>0</v>
      </c>
      <c r="E2399" s="3">
        <v>124000</v>
      </c>
      <c r="F2399" s="4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296"/>
        <v>0</v>
      </c>
      <c r="Q2399">
        <f t="shared" si="297"/>
        <v>0</v>
      </c>
      <c r="R2399" t="s">
        <v>8317</v>
      </c>
      <c r="S2399" t="s">
        <v>8318</v>
      </c>
      <c r="T2399" s="13">
        <f t="shared" si="298"/>
        <v>41976.88490740741</v>
      </c>
      <c r="U2399" s="13">
        <f t="shared" si="299"/>
        <v>42006.88490740741</v>
      </c>
      <c r="V2399">
        <f t="shared" si="300"/>
        <v>2014</v>
      </c>
      <c r="W2399" t="str">
        <f t="shared" si="301"/>
        <v>web</v>
      </c>
      <c r="X2399" t="str">
        <f t="shared" si="302"/>
        <v>UnderFunded</v>
      </c>
      <c r="Y2399" s="12" t="b">
        <f t="shared" si="303"/>
        <v>0</v>
      </c>
    </row>
    <row r="2400" spans="1:25" ht="43.2" hidden="1">
      <c r="A2400">
        <v>2398</v>
      </c>
      <c r="B2400" s="1" t="s">
        <v>2399</v>
      </c>
      <c r="C2400" s="1" t="s">
        <v>6508</v>
      </c>
      <c r="D2400" s="21" t="b" cm="1">
        <f t="array" ref="D2400">IF(OR(ISNUMBER(SEARCH({" COMEDY "," fun "," laugh ","hilarious"}," "&amp;B2400:C2400&amp;" "))),"Comedy",IF(OR(ISNUMBER(SEARCH({" sad "," thriller "," crime"," murder "," dark "," revenge "}," "&amp;B2400:C2400&amp;" "))),"thriller",IF(OR(ISNUMBER(SEARCH({" strange "," evil "," horror "," dark "," strange"}," "&amp;B2400:C2400&amp;" "))),"horror",IF(OR(ISNUMBER(SEARCH({" food "," kitchen "," yummy "," gourmet "," dining","bbq"}," "&amp;B2400:C2400&amp;" "))),"food"))))</f>
        <v>0</v>
      </c>
      <c r="E2400" s="3">
        <v>4000</v>
      </c>
      <c r="F2400" s="4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296"/>
        <v>0</v>
      </c>
      <c r="Q2400">
        <f t="shared" si="297"/>
        <v>0</v>
      </c>
      <c r="R2400" t="s">
        <v>8317</v>
      </c>
      <c r="S2400" t="s">
        <v>8318</v>
      </c>
      <c r="T2400" s="13">
        <f t="shared" si="298"/>
        <v>42157.916481481487</v>
      </c>
      <c r="U2400" s="13">
        <f t="shared" si="299"/>
        <v>42187.916481481487</v>
      </c>
      <c r="V2400">
        <f t="shared" si="300"/>
        <v>2015</v>
      </c>
      <c r="W2400" t="str">
        <f t="shared" si="301"/>
        <v>web</v>
      </c>
      <c r="X2400" t="str">
        <f t="shared" si="302"/>
        <v>UnderFunded</v>
      </c>
      <c r="Y2400" s="12" t="b">
        <f t="shared" si="303"/>
        <v>0</v>
      </c>
    </row>
    <row r="2401" spans="1:25" ht="43.2" hidden="1">
      <c r="A2401">
        <v>2399</v>
      </c>
      <c r="B2401" s="1" t="s">
        <v>2400</v>
      </c>
      <c r="C2401" s="1" t="s">
        <v>6509</v>
      </c>
      <c r="D2401" s="21" t="b" cm="1">
        <f t="array" ref="D2401">IF(OR(ISNUMBER(SEARCH({" COMEDY "," fun "," laugh ","hilarious"}," "&amp;B2401:C2401&amp;" "))),"Comedy",IF(OR(ISNUMBER(SEARCH({" sad "," thriller "," crime"," murder "," dark "," revenge "}," "&amp;B2401:C2401&amp;" "))),"thriller",IF(OR(ISNUMBER(SEARCH({" strange "," evil "," horror "," dark "," strange"}," "&amp;B2401:C2401&amp;" "))),"horror",IF(OR(ISNUMBER(SEARCH({" food "," kitchen "," yummy "," gourmet "," dining","bbq"}," "&amp;B2401:C2401&amp;" "))),"food"))))</f>
        <v>0</v>
      </c>
      <c r="E2401" s="3">
        <v>13000</v>
      </c>
      <c r="F2401" s="4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296"/>
        <v>0</v>
      </c>
      <c r="Q2401">
        <f t="shared" si="297"/>
        <v>0</v>
      </c>
      <c r="R2401" t="s">
        <v>8317</v>
      </c>
      <c r="S2401" t="s">
        <v>8318</v>
      </c>
      <c r="T2401" s="13">
        <f t="shared" si="298"/>
        <v>41956.853078703702</v>
      </c>
      <c r="U2401" s="13">
        <f t="shared" si="299"/>
        <v>41991.853078703702</v>
      </c>
      <c r="V2401">
        <f t="shared" si="300"/>
        <v>2014</v>
      </c>
      <c r="W2401" t="str">
        <f t="shared" si="301"/>
        <v>web</v>
      </c>
      <c r="X2401" t="str">
        <f t="shared" si="302"/>
        <v>UnderFunded</v>
      </c>
      <c r="Y2401" s="12" t="b">
        <f t="shared" si="303"/>
        <v>0</v>
      </c>
    </row>
    <row r="2402" spans="1:25" ht="43.2" hidden="1">
      <c r="A2402">
        <v>2400</v>
      </c>
      <c r="B2402" s="1" t="s">
        <v>2401</v>
      </c>
      <c r="C2402" s="1" t="s">
        <v>6510</v>
      </c>
      <c r="D2402" s="21" t="b" cm="1">
        <f t="array" ref="D2402">IF(OR(ISNUMBER(SEARCH({" COMEDY "," fun "," laugh ","hilarious"}," "&amp;B2402:C2402&amp;" "))),"Comedy",IF(OR(ISNUMBER(SEARCH({" sad "," thriller "," crime"," murder "," dark "," revenge "}," "&amp;B2402:C2402&amp;" "))),"thriller",IF(OR(ISNUMBER(SEARCH({" strange "," evil "," horror "," dark "," strange"}," "&amp;B2402:C2402&amp;" "))),"horror",IF(OR(ISNUMBER(SEARCH({" food "," kitchen "," yummy "," gourmet "," dining","bbq"}," "&amp;B2402:C2402&amp;" "))),"food"))))</f>
        <v>0</v>
      </c>
      <c r="E2402" s="3">
        <v>50000</v>
      </c>
      <c r="F2402" s="4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296"/>
        <v>0</v>
      </c>
      <c r="Q2402">
        <f t="shared" si="297"/>
        <v>0</v>
      </c>
      <c r="R2402" t="s">
        <v>8317</v>
      </c>
      <c r="S2402" t="s">
        <v>8318</v>
      </c>
      <c r="T2402" s="13">
        <f t="shared" si="298"/>
        <v>42444.268101851849</v>
      </c>
      <c r="U2402" s="13">
        <f t="shared" si="299"/>
        <v>42474.268101851849</v>
      </c>
      <c r="V2402">
        <f t="shared" si="300"/>
        <v>2016</v>
      </c>
      <c r="W2402" t="str">
        <f t="shared" si="301"/>
        <v>web</v>
      </c>
      <c r="X2402" t="str">
        <f t="shared" si="302"/>
        <v>UnderFunded</v>
      </c>
      <c r="Y2402" s="12" t="b">
        <f t="shared" si="303"/>
        <v>0</v>
      </c>
    </row>
    <row r="2403" spans="1:25" ht="43.2" hidden="1">
      <c r="A2403">
        <v>2401</v>
      </c>
      <c r="B2403" s="1" t="s">
        <v>2402</v>
      </c>
      <c r="C2403" s="1" t="s">
        <v>6511</v>
      </c>
      <c r="D2403" s="21" t="b" cm="1">
        <f t="array" ref="D2403">IF(OR(ISNUMBER(SEARCH({" COMEDY "," fun "," laugh ","hilarious"}," "&amp;B2403:C2403&amp;" "))),"Comedy",IF(OR(ISNUMBER(SEARCH({" sad "," thriller "," crime"," murder "," dark "," revenge "}," "&amp;B2403:C2403&amp;" "))),"thriller",IF(OR(ISNUMBER(SEARCH({" strange "," evil "," horror "," dark "," strange"}," "&amp;B2403:C2403&amp;" "))),"horror",IF(OR(ISNUMBER(SEARCH({" food "," kitchen "," yummy "," gourmet "," dining","bbq"}," "&amp;B2403:C2403&amp;" "))),"food"))))</f>
        <v>0</v>
      </c>
      <c r="E2403" s="3">
        <v>28000</v>
      </c>
      <c r="F2403" s="4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296"/>
        <v>1</v>
      </c>
      <c r="Q2403">
        <f t="shared" si="297"/>
        <v>22.33</v>
      </c>
      <c r="R2403" t="s">
        <v>8334</v>
      </c>
      <c r="S2403" t="s">
        <v>8335</v>
      </c>
      <c r="T2403" s="13">
        <f t="shared" si="298"/>
        <v>42374.822870370372</v>
      </c>
      <c r="U2403" s="13">
        <f t="shared" si="299"/>
        <v>42434.822870370372</v>
      </c>
      <c r="V2403">
        <f t="shared" si="300"/>
        <v>2016</v>
      </c>
      <c r="W2403" t="str">
        <f t="shared" si="301"/>
        <v>food trucks</v>
      </c>
      <c r="X2403" t="str">
        <f t="shared" si="302"/>
        <v>UnderFunded</v>
      </c>
      <c r="Y2403" s="12" t="b">
        <f t="shared" si="303"/>
        <v>0</v>
      </c>
    </row>
    <row r="2404" spans="1:25" hidden="1">
      <c r="A2404">
        <v>2402</v>
      </c>
      <c r="B2404" s="1" t="s">
        <v>2403</v>
      </c>
      <c r="C2404" s="1" t="s">
        <v>6512</v>
      </c>
      <c r="D2404" s="21" t="b" cm="1">
        <f t="array" ref="D2404">IF(OR(ISNUMBER(SEARCH({" COMEDY "," fun "," laugh ","hilarious"}," "&amp;B2404:C2404&amp;" "))),"Comedy",IF(OR(ISNUMBER(SEARCH({" sad "," thriller "," crime"," murder "," dark "," revenge "}," "&amp;B2404:C2404&amp;" "))),"thriller",IF(OR(ISNUMBER(SEARCH({" strange "," evil "," horror "," dark "," strange"}," "&amp;B2404:C2404&amp;" "))),"horror",IF(OR(ISNUMBER(SEARCH({" food "," kitchen "," yummy "," gourmet "," dining","bbq"}," "&amp;B2404:C2404&amp;" "))),"food"))))</f>
        <v>0</v>
      </c>
      <c r="E2404" s="3">
        <v>12000</v>
      </c>
      <c r="F2404" s="4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296"/>
        <v>0</v>
      </c>
      <c r="Q2404">
        <f t="shared" si="297"/>
        <v>52</v>
      </c>
      <c r="R2404" t="s">
        <v>8334</v>
      </c>
      <c r="S2404" t="s">
        <v>8335</v>
      </c>
      <c r="T2404" s="13">
        <f t="shared" si="298"/>
        <v>42107.679756944446</v>
      </c>
      <c r="U2404" s="13">
        <f t="shared" si="299"/>
        <v>42137.679756944446</v>
      </c>
      <c r="V2404">
        <f t="shared" si="300"/>
        <v>2015</v>
      </c>
      <c r="W2404" t="str">
        <f t="shared" si="301"/>
        <v>food trucks</v>
      </c>
      <c r="X2404" t="str">
        <f t="shared" si="302"/>
        <v>UnderFunded</v>
      </c>
      <c r="Y2404" s="12" t="b">
        <f t="shared" si="303"/>
        <v>0</v>
      </c>
    </row>
    <row r="2405" spans="1:25" ht="43.2" hidden="1">
      <c r="A2405">
        <v>2403</v>
      </c>
      <c r="B2405" s="1" t="s">
        <v>2404</v>
      </c>
      <c r="C2405" s="1" t="s">
        <v>6513</v>
      </c>
      <c r="D2405" s="21" t="b" cm="1">
        <f t="array" ref="D2405">IF(OR(ISNUMBER(SEARCH({" COMEDY "," fun "," laugh ","hilarious"}," "&amp;B2405:C2405&amp;" "))),"Comedy",IF(OR(ISNUMBER(SEARCH({" sad "," thriller "," crime"," murder "," dark "," revenge "}," "&amp;B2405:C2405&amp;" "))),"thriller",IF(OR(ISNUMBER(SEARCH({" strange "," evil "," horror "," dark "," strange"}," "&amp;B2405:C2405&amp;" "))),"horror",IF(OR(ISNUMBER(SEARCH({" food "," kitchen "," yummy "," gourmet "," dining","bbq"}," "&amp;B2405:C2405&amp;" "))),"food"))))</f>
        <v>0</v>
      </c>
      <c r="E2405" s="3">
        <v>1200</v>
      </c>
      <c r="F2405" s="4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296"/>
        <v>17</v>
      </c>
      <c r="Q2405">
        <f t="shared" si="297"/>
        <v>16.829999999999998</v>
      </c>
      <c r="R2405" t="s">
        <v>8334</v>
      </c>
      <c r="S2405" t="s">
        <v>8335</v>
      </c>
      <c r="T2405" s="13">
        <f t="shared" si="298"/>
        <v>42399.882615740738</v>
      </c>
      <c r="U2405" s="13">
        <f t="shared" si="299"/>
        <v>42459.840949074074</v>
      </c>
      <c r="V2405">
        <f t="shared" si="300"/>
        <v>2016</v>
      </c>
      <c r="W2405" t="str">
        <f t="shared" si="301"/>
        <v>food trucks</v>
      </c>
      <c r="X2405" t="str">
        <f t="shared" si="302"/>
        <v>UnderFunded</v>
      </c>
      <c r="Y2405" s="12" t="b">
        <f t="shared" si="303"/>
        <v>0</v>
      </c>
    </row>
    <row r="2406" spans="1:25" ht="43.2" hidden="1">
      <c r="A2406">
        <v>2404</v>
      </c>
      <c r="B2406" s="1" t="s">
        <v>2405</v>
      </c>
      <c r="C2406" s="1" t="s">
        <v>6514</v>
      </c>
      <c r="D2406" s="21" t="b" cm="1">
        <f t="array" ref="D2406">IF(OR(ISNUMBER(SEARCH({" COMEDY "," fun "," laugh ","hilarious"}," "&amp;B2406:C2406&amp;" "))),"Comedy",IF(OR(ISNUMBER(SEARCH({" sad "," thriller "," crime"," murder "," dark "," revenge "}," "&amp;B2406:C2406&amp;" "))),"thriller",IF(OR(ISNUMBER(SEARCH({" strange "," evil "," horror "," dark "," strange"}," "&amp;B2406:C2406&amp;" "))),"horror",IF(OR(ISNUMBER(SEARCH({" food "," kitchen "," yummy "," gourmet "," dining","bbq"}," "&amp;B2406:C2406&amp;" "))),"food"))))</f>
        <v>0</v>
      </c>
      <c r="E2406" s="3">
        <v>15000</v>
      </c>
      <c r="F2406" s="4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296"/>
        <v>0</v>
      </c>
      <c r="Q2406">
        <f t="shared" si="297"/>
        <v>0</v>
      </c>
      <c r="R2406" t="s">
        <v>8334</v>
      </c>
      <c r="S2406" t="s">
        <v>8335</v>
      </c>
      <c r="T2406" s="13">
        <f t="shared" si="298"/>
        <v>42342.03943287037</v>
      </c>
      <c r="U2406" s="13">
        <f t="shared" si="299"/>
        <v>42372.03943287037</v>
      </c>
      <c r="V2406">
        <f t="shared" si="300"/>
        <v>2015</v>
      </c>
      <c r="W2406" t="str">
        <f t="shared" si="301"/>
        <v>food trucks</v>
      </c>
      <c r="X2406" t="str">
        <f t="shared" si="302"/>
        <v>UnderFunded</v>
      </c>
      <c r="Y2406" s="12" t="b">
        <f t="shared" si="303"/>
        <v>0</v>
      </c>
    </row>
    <row r="2407" spans="1:25" ht="43.2" hidden="1">
      <c r="A2407">
        <v>2405</v>
      </c>
      <c r="B2407" s="1" t="s">
        <v>2406</v>
      </c>
      <c r="C2407" s="1" t="s">
        <v>6515</v>
      </c>
      <c r="D2407" s="21" t="str" cm="1">
        <f t="array" ref="D2407">IF(OR(ISNUMBER(SEARCH({" COMEDY "," fun "," laugh ","hilarious"}," "&amp;B2407:C2407&amp;" "))),"Comedy",IF(OR(ISNUMBER(SEARCH({" sad "," thriller "," crime"," murder "," dark "," revenge "}," "&amp;B2407:C2407&amp;" "))),"thriller",IF(OR(ISNUMBER(SEARCH({" strange "," evil "," horror "," dark "," strange"}," "&amp;B2407:C2407&amp;" "))),"horror",IF(OR(ISNUMBER(SEARCH({" food "," kitchen "," yummy "," gourmet "," dining","bbq"}," "&amp;B2407:C2407&amp;" "))),"food"))))</f>
        <v>food</v>
      </c>
      <c r="E2407" s="3">
        <v>5000</v>
      </c>
      <c r="F2407" s="4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296"/>
        <v>23</v>
      </c>
      <c r="Q2407">
        <f t="shared" si="297"/>
        <v>56.3</v>
      </c>
      <c r="R2407" t="s">
        <v>8334</v>
      </c>
      <c r="S2407" t="s">
        <v>8335</v>
      </c>
      <c r="T2407" s="13">
        <f t="shared" si="298"/>
        <v>42595.585358796292</v>
      </c>
      <c r="U2407" s="13">
        <f t="shared" si="299"/>
        <v>42616.585358796292</v>
      </c>
      <c r="V2407">
        <f t="shared" si="300"/>
        <v>2016</v>
      </c>
      <c r="W2407" t="str">
        <f t="shared" si="301"/>
        <v>food trucks</v>
      </c>
      <c r="X2407" t="str">
        <f t="shared" si="302"/>
        <v>UnderFunded</v>
      </c>
      <c r="Y2407" s="12" t="b">
        <f t="shared" si="303"/>
        <v>0</v>
      </c>
    </row>
    <row r="2408" spans="1:25" ht="43.2" hidden="1">
      <c r="A2408">
        <v>2406</v>
      </c>
      <c r="B2408" s="1" t="s">
        <v>2407</v>
      </c>
      <c r="C2408" s="1" t="s">
        <v>6516</v>
      </c>
      <c r="D2408" s="21" t="str" cm="1">
        <f t="array" ref="D2408">IF(OR(ISNUMBER(SEARCH({" COMEDY "," fun "," laugh ","hilarious"}," "&amp;B2408:C2408&amp;" "))),"Comedy",IF(OR(ISNUMBER(SEARCH({" sad "," thriller "," crime"," murder "," dark "," revenge "}," "&amp;B2408:C2408&amp;" "))),"thriller",IF(OR(ISNUMBER(SEARCH({" strange "," evil "," horror "," dark "," strange"}," "&amp;B2408:C2408&amp;" "))),"horror",IF(OR(ISNUMBER(SEARCH({" food "," kitchen "," yummy "," gourmet "," dining","bbq"}," "&amp;B2408:C2408&amp;" "))),"food"))))</f>
        <v>food</v>
      </c>
      <c r="E2408" s="3">
        <v>3250</v>
      </c>
      <c r="F2408" s="4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296"/>
        <v>41</v>
      </c>
      <c r="Q2408">
        <f t="shared" si="297"/>
        <v>84.06</v>
      </c>
      <c r="R2408" t="s">
        <v>8334</v>
      </c>
      <c r="S2408" t="s">
        <v>8335</v>
      </c>
      <c r="T2408" s="13">
        <f t="shared" si="298"/>
        <v>41983.110995370371</v>
      </c>
      <c r="U2408" s="13">
        <f t="shared" si="299"/>
        <v>42023.110995370371</v>
      </c>
      <c r="V2408">
        <f t="shared" si="300"/>
        <v>2014</v>
      </c>
      <c r="W2408" t="str">
        <f t="shared" si="301"/>
        <v>food trucks</v>
      </c>
      <c r="X2408" t="str">
        <f t="shared" si="302"/>
        <v>UnderFunded</v>
      </c>
      <c r="Y2408" s="12" t="b">
        <f t="shared" si="303"/>
        <v>0</v>
      </c>
    </row>
    <row r="2409" spans="1:25" ht="57.6" hidden="1">
      <c r="A2409">
        <v>2407</v>
      </c>
      <c r="B2409" s="1" t="s">
        <v>2408</v>
      </c>
      <c r="C2409" s="1" t="s">
        <v>6517</v>
      </c>
      <c r="D2409" s="21" t="b" cm="1">
        <f t="array" ref="D2409">IF(OR(ISNUMBER(SEARCH({" COMEDY "," fun "," laugh ","hilarious"}," "&amp;B2409:C2409&amp;" "))),"Comedy",IF(OR(ISNUMBER(SEARCH({" sad "," thriller "," crime"," murder "," dark "," revenge "}," "&amp;B2409:C2409&amp;" "))),"thriller",IF(OR(ISNUMBER(SEARCH({" strange "," evil "," horror "," dark "," strange"}," "&amp;B2409:C2409&amp;" "))),"horror",IF(OR(ISNUMBER(SEARCH({" food "," kitchen "," yummy "," gourmet "," dining","bbq"}," "&amp;B2409:C2409&amp;" "))),"food"))))</f>
        <v>0</v>
      </c>
      <c r="E2409" s="3">
        <v>22000</v>
      </c>
      <c r="F2409" s="4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296"/>
        <v>25</v>
      </c>
      <c r="Q2409">
        <f t="shared" si="297"/>
        <v>168.39</v>
      </c>
      <c r="R2409" t="s">
        <v>8334</v>
      </c>
      <c r="S2409" t="s">
        <v>8335</v>
      </c>
      <c r="T2409" s="13">
        <f t="shared" si="298"/>
        <v>42082.575555555552</v>
      </c>
      <c r="U2409" s="13">
        <f t="shared" si="299"/>
        <v>42105.25</v>
      </c>
      <c r="V2409">
        <f t="shared" si="300"/>
        <v>2015</v>
      </c>
      <c r="W2409" t="str">
        <f t="shared" si="301"/>
        <v>food trucks</v>
      </c>
      <c r="X2409" t="str">
        <f t="shared" si="302"/>
        <v>UnderFunded</v>
      </c>
      <c r="Y2409" s="12" t="b">
        <f t="shared" si="303"/>
        <v>0</v>
      </c>
    </row>
    <row r="2410" spans="1:25" ht="43.2" hidden="1">
      <c r="A2410">
        <v>2408</v>
      </c>
      <c r="B2410" s="1" t="s">
        <v>2409</v>
      </c>
      <c r="C2410" s="1" t="s">
        <v>6518</v>
      </c>
      <c r="D2410" s="21" t="b" cm="1">
        <f t="array" ref="D2410">IF(OR(ISNUMBER(SEARCH({" COMEDY "," fun "," laugh ","hilarious"}," "&amp;B2410:C2410&amp;" "))),"Comedy",IF(OR(ISNUMBER(SEARCH({" sad "," thriller "," crime"," murder "," dark "," revenge "}," "&amp;B2410:C2410&amp;" "))),"thriller",IF(OR(ISNUMBER(SEARCH({" strange "," evil "," horror "," dark "," strange"}," "&amp;B2410:C2410&amp;" "))),"horror",IF(OR(ISNUMBER(SEARCH({" food "," kitchen "," yummy "," gourmet "," dining","bbq"}," "&amp;B2410:C2410&amp;" "))),"food"))))</f>
        <v>0</v>
      </c>
      <c r="E2410" s="3">
        <v>15000</v>
      </c>
      <c r="F2410" s="4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296"/>
        <v>0</v>
      </c>
      <c r="Q2410">
        <f t="shared" si="297"/>
        <v>15</v>
      </c>
      <c r="R2410" t="s">
        <v>8334</v>
      </c>
      <c r="S2410" t="s">
        <v>8335</v>
      </c>
      <c r="T2410" s="13">
        <f t="shared" si="298"/>
        <v>41919.140706018516</v>
      </c>
      <c r="U2410" s="13">
        <f t="shared" si="299"/>
        <v>41949.182372685187</v>
      </c>
      <c r="V2410">
        <f t="shared" si="300"/>
        <v>2014</v>
      </c>
      <c r="W2410" t="str">
        <f t="shared" si="301"/>
        <v>food trucks</v>
      </c>
      <c r="X2410" t="str">
        <f t="shared" si="302"/>
        <v>UnderFunded</v>
      </c>
      <c r="Y2410" s="12" t="b">
        <f t="shared" si="303"/>
        <v>0</v>
      </c>
    </row>
    <row r="2411" spans="1:25" ht="43.2" hidden="1">
      <c r="A2411">
        <v>2409</v>
      </c>
      <c r="B2411" s="1" t="s">
        <v>2410</v>
      </c>
      <c r="C2411" s="1" t="s">
        <v>6519</v>
      </c>
      <c r="D2411" s="21" t="str" cm="1">
        <f t="array" ref="D2411">IF(OR(ISNUMBER(SEARCH({" COMEDY "," fun "," laugh ","hilarious"}," "&amp;B2411:C2411&amp;" "))),"Comedy",IF(OR(ISNUMBER(SEARCH({" sad "," thriller "," crime"," murder "," dark "," revenge "}," "&amp;B2411:C2411&amp;" "))),"thriller",IF(OR(ISNUMBER(SEARCH({" strange "," evil "," horror "," dark "," strange"}," "&amp;B2411:C2411&amp;" "))),"horror",IF(OR(ISNUMBER(SEARCH({" food "," kitchen "," yummy "," gourmet "," dining","bbq"}," "&amp;B2411:C2411&amp;" "))),"food"))))</f>
        <v>food</v>
      </c>
      <c r="E2411" s="3">
        <v>25000</v>
      </c>
      <c r="F2411" s="4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296"/>
        <v>2</v>
      </c>
      <c r="Q2411">
        <f t="shared" si="297"/>
        <v>76.67</v>
      </c>
      <c r="R2411" t="s">
        <v>8334</v>
      </c>
      <c r="S2411" t="s">
        <v>8335</v>
      </c>
      <c r="T2411" s="13">
        <f t="shared" si="298"/>
        <v>42204.875868055555</v>
      </c>
      <c r="U2411" s="13">
        <f t="shared" si="299"/>
        <v>42234.875868055555</v>
      </c>
      <c r="V2411">
        <f t="shared" si="300"/>
        <v>2015</v>
      </c>
      <c r="W2411" t="str">
        <f t="shared" si="301"/>
        <v>food trucks</v>
      </c>
      <c r="X2411" t="str">
        <f t="shared" si="302"/>
        <v>UnderFunded</v>
      </c>
      <c r="Y2411" s="12" t="b">
        <f t="shared" si="303"/>
        <v>0</v>
      </c>
    </row>
    <row r="2412" spans="1:25" ht="57.6" hidden="1">
      <c r="A2412">
        <v>2410</v>
      </c>
      <c r="B2412" s="1" t="s">
        <v>2411</v>
      </c>
      <c r="C2412" s="1" t="s">
        <v>6520</v>
      </c>
      <c r="D2412" s="21" t="b" cm="1">
        <f t="array" ref="D2412">IF(OR(ISNUMBER(SEARCH({" COMEDY "," fun "," laugh ","hilarious"}," "&amp;B2412:C2412&amp;" "))),"Comedy",IF(OR(ISNUMBER(SEARCH({" sad "," thriller "," crime"," murder "," dark "," revenge "}," "&amp;B2412:C2412&amp;" "))),"thriller",IF(OR(ISNUMBER(SEARCH({" strange "," evil "," horror "," dark "," strange"}," "&amp;B2412:C2412&amp;" "))),"horror",IF(OR(ISNUMBER(SEARCH({" food "," kitchen "," yummy "," gourmet "," dining","bbq"}," "&amp;B2412:C2412&amp;" "))),"food"))))</f>
        <v>0</v>
      </c>
      <c r="E2412" s="3">
        <v>15000</v>
      </c>
      <c r="F2412" s="4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296"/>
        <v>0</v>
      </c>
      <c r="Q2412">
        <f t="shared" si="297"/>
        <v>0</v>
      </c>
      <c r="R2412" t="s">
        <v>8334</v>
      </c>
      <c r="S2412" t="s">
        <v>8335</v>
      </c>
      <c r="T2412" s="13">
        <f t="shared" si="298"/>
        <v>42224.408275462964</v>
      </c>
      <c r="U2412" s="13">
        <f t="shared" si="299"/>
        <v>42254.408275462964</v>
      </c>
      <c r="V2412">
        <f t="shared" si="300"/>
        <v>2015</v>
      </c>
      <c r="W2412" t="str">
        <f t="shared" si="301"/>
        <v>food trucks</v>
      </c>
      <c r="X2412" t="str">
        <f t="shared" si="302"/>
        <v>UnderFunded</v>
      </c>
      <c r="Y2412" s="12" t="b">
        <f t="shared" si="303"/>
        <v>0</v>
      </c>
    </row>
    <row r="2413" spans="1:25" ht="57.6" hidden="1">
      <c r="A2413">
        <v>2411</v>
      </c>
      <c r="B2413" s="1" t="s">
        <v>2412</v>
      </c>
      <c r="C2413" s="1" t="s">
        <v>6521</v>
      </c>
      <c r="D2413" s="21" t="b" cm="1">
        <f t="array" ref="D2413">IF(OR(ISNUMBER(SEARCH({" COMEDY "," fun "," laugh ","hilarious"}," "&amp;B2413:C2413&amp;" "))),"Comedy",IF(OR(ISNUMBER(SEARCH({" sad "," thriller "," crime"," murder "," dark "," revenge "}," "&amp;B2413:C2413&amp;" "))),"thriller",IF(OR(ISNUMBER(SEARCH({" strange "," evil "," horror "," dark "," strange"}," "&amp;B2413:C2413&amp;" "))),"horror",IF(OR(ISNUMBER(SEARCH({" food "," kitchen "," yummy "," gourmet "," dining","bbq"}," "&amp;B2413:C2413&amp;" "))),"food"))))</f>
        <v>0</v>
      </c>
      <c r="E2413" s="3">
        <v>25000</v>
      </c>
      <c r="F2413" s="4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296"/>
        <v>1</v>
      </c>
      <c r="Q2413">
        <f t="shared" si="297"/>
        <v>50.33</v>
      </c>
      <c r="R2413" t="s">
        <v>8334</v>
      </c>
      <c r="S2413" t="s">
        <v>8335</v>
      </c>
      <c r="T2413" s="13">
        <f t="shared" si="298"/>
        <v>42211.732430555552</v>
      </c>
      <c r="U2413" s="13">
        <f t="shared" si="299"/>
        <v>42241.732430555552</v>
      </c>
      <c r="V2413">
        <f t="shared" si="300"/>
        <v>2015</v>
      </c>
      <c r="W2413" t="str">
        <f t="shared" si="301"/>
        <v>food trucks</v>
      </c>
      <c r="X2413" t="str">
        <f t="shared" si="302"/>
        <v>UnderFunded</v>
      </c>
      <c r="Y2413" s="12" t="b">
        <f t="shared" si="303"/>
        <v>0</v>
      </c>
    </row>
    <row r="2414" spans="1:25" ht="57.6" hidden="1">
      <c r="A2414">
        <v>2412</v>
      </c>
      <c r="B2414" s="1" t="s">
        <v>2413</v>
      </c>
      <c r="C2414" s="1" t="s">
        <v>6522</v>
      </c>
      <c r="D2414" s="21" t="b" cm="1">
        <f t="array" ref="D2414">IF(OR(ISNUMBER(SEARCH({" COMEDY "," fun "," laugh ","hilarious"}," "&amp;B2414:C2414&amp;" "))),"Comedy",IF(OR(ISNUMBER(SEARCH({" sad "," thriller "," crime"," murder "," dark "," revenge "}," "&amp;B2414:C2414&amp;" "))),"thriller",IF(OR(ISNUMBER(SEARCH({" strange "," evil "," horror "," dark "," strange"}," "&amp;B2414:C2414&amp;" "))),"horror",IF(OR(ISNUMBER(SEARCH({" food "," kitchen "," yummy "," gourmet "," dining","bbq"}," "&amp;B2414:C2414&amp;" "))),"food"))))</f>
        <v>0</v>
      </c>
      <c r="E2414" s="3">
        <v>8000</v>
      </c>
      <c r="F2414" s="4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296"/>
        <v>0</v>
      </c>
      <c r="Q2414">
        <f t="shared" si="297"/>
        <v>0</v>
      </c>
      <c r="R2414" t="s">
        <v>8334</v>
      </c>
      <c r="S2414" t="s">
        <v>8335</v>
      </c>
      <c r="T2414" s="13">
        <f t="shared" si="298"/>
        <v>42655.736956018518</v>
      </c>
      <c r="U2414" s="13">
        <f t="shared" si="299"/>
        <v>42700.778622685189</v>
      </c>
      <c r="V2414">
        <f t="shared" si="300"/>
        <v>2016</v>
      </c>
      <c r="W2414" t="str">
        <f t="shared" si="301"/>
        <v>food trucks</v>
      </c>
      <c r="X2414" t="str">
        <f t="shared" si="302"/>
        <v>UnderFunded</v>
      </c>
      <c r="Y2414" s="12" t="b">
        <f t="shared" si="303"/>
        <v>0</v>
      </c>
    </row>
    <row r="2415" spans="1:25" ht="43.2" hidden="1">
      <c r="A2415">
        <v>2413</v>
      </c>
      <c r="B2415" s="1" t="s">
        <v>2414</v>
      </c>
      <c r="C2415" s="1" t="s">
        <v>6523</v>
      </c>
      <c r="D2415" s="21" t="b" cm="1">
        <f t="array" ref="D2415">IF(OR(ISNUMBER(SEARCH({" COMEDY "," fun "," laugh ","hilarious"}," "&amp;B2415:C2415&amp;" "))),"Comedy",IF(OR(ISNUMBER(SEARCH({" sad "," thriller "," crime"," murder "," dark "," revenge "}," "&amp;B2415:C2415&amp;" "))),"thriller",IF(OR(ISNUMBER(SEARCH({" strange "," evil "," horror "," dark "," strange"}," "&amp;B2415:C2415&amp;" "))),"horror",IF(OR(ISNUMBER(SEARCH({" food "," kitchen "," yummy "," gourmet "," dining","bbq"}," "&amp;B2415:C2415&amp;" "))),"food"))))</f>
        <v>0</v>
      </c>
      <c r="E2415" s="3">
        <v>3000</v>
      </c>
      <c r="F2415" s="4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296"/>
        <v>1</v>
      </c>
      <c r="Q2415">
        <f t="shared" si="297"/>
        <v>8.33</v>
      </c>
      <c r="R2415" t="s">
        <v>8334</v>
      </c>
      <c r="S2415" t="s">
        <v>8335</v>
      </c>
      <c r="T2415" s="13">
        <f t="shared" si="298"/>
        <v>41760.10974537037</v>
      </c>
      <c r="U2415" s="13">
        <f t="shared" si="299"/>
        <v>41790.979166666664</v>
      </c>
      <c r="V2415">
        <f t="shared" si="300"/>
        <v>2014</v>
      </c>
      <c r="W2415" t="str">
        <f t="shared" si="301"/>
        <v>food trucks</v>
      </c>
      <c r="X2415" t="str">
        <f t="shared" si="302"/>
        <v>UnderFunded</v>
      </c>
      <c r="Y2415" s="12" t="b">
        <f t="shared" si="303"/>
        <v>0</v>
      </c>
    </row>
    <row r="2416" spans="1:25" ht="43.2" hidden="1">
      <c r="A2416">
        <v>2414</v>
      </c>
      <c r="B2416" s="1" t="s">
        <v>2415</v>
      </c>
      <c r="C2416" s="1" t="s">
        <v>6524</v>
      </c>
      <c r="D2416" s="21" t="str" cm="1">
        <f t="array" ref="D2416">IF(OR(ISNUMBER(SEARCH({" COMEDY "," fun "," laugh ","hilarious"}," "&amp;B2416:C2416&amp;" "))),"Comedy",IF(OR(ISNUMBER(SEARCH({" sad "," thriller "," crime"," murder "," dark "," revenge "}," "&amp;B2416:C2416&amp;" "))),"thriller",IF(OR(ISNUMBER(SEARCH({" strange "," evil "," horror "," dark "," strange"}," "&amp;B2416:C2416&amp;" "))),"horror",IF(OR(ISNUMBER(SEARCH({" food "," kitchen "," yummy "," gourmet "," dining","bbq"}," "&amp;B2416:C2416&amp;" "))),"food"))))</f>
        <v>food</v>
      </c>
      <c r="E2416" s="3">
        <v>15000</v>
      </c>
      <c r="F2416" s="4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296"/>
        <v>3</v>
      </c>
      <c r="Q2416">
        <f t="shared" si="297"/>
        <v>35.380000000000003</v>
      </c>
      <c r="R2416" t="s">
        <v>8334</v>
      </c>
      <c r="S2416" t="s">
        <v>8335</v>
      </c>
      <c r="T2416" s="13">
        <f t="shared" si="298"/>
        <v>42198.695138888885</v>
      </c>
      <c r="U2416" s="13">
        <f t="shared" si="299"/>
        <v>42238.165972222225</v>
      </c>
      <c r="V2416">
        <f t="shared" si="300"/>
        <v>2015</v>
      </c>
      <c r="W2416" t="str">
        <f t="shared" si="301"/>
        <v>food trucks</v>
      </c>
      <c r="X2416" t="str">
        <f t="shared" si="302"/>
        <v>UnderFunded</v>
      </c>
      <c r="Y2416" s="12" t="b">
        <f t="shared" si="303"/>
        <v>0</v>
      </c>
    </row>
    <row r="2417" spans="1:25" ht="43.2" hidden="1">
      <c r="A2417">
        <v>2415</v>
      </c>
      <c r="B2417" s="1" t="s">
        <v>2416</v>
      </c>
      <c r="C2417" s="1" t="s">
        <v>6525</v>
      </c>
      <c r="D2417" s="21" t="str" cm="1">
        <f t="array" ref="D2417">IF(OR(ISNUMBER(SEARCH({" COMEDY "," fun "," laugh ","hilarious"}," "&amp;B2417:C2417&amp;" "))),"Comedy",IF(OR(ISNUMBER(SEARCH({" sad "," thriller "," crime"," murder "," dark "," revenge "}," "&amp;B2417:C2417&amp;" "))),"thriller",IF(OR(ISNUMBER(SEARCH({" strange "," evil "," horror "," dark "," strange"}," "&amp;B2417:C2417&amp;" "))),"horror",IF(OR(ISNUMBER(SEARCH({" food "," kitchen "," yummy "," gourmet "," dining","bbq"}," "&amp;B2417:C2417&amp;" "))),"food"))))</f>
        <v>food</v>
      </c>
      <c r="E2417" s="3">
        <v>60000</v>
      </c>
      <c r="F2417" s="4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296"/>
        <v>1</v>
      </c>
      <c r="Q2417">
        <f t="shared" si="297"/>
        <v>55.83</v>
      </c>
      <c r="R2417" t="s">
        <v>8334</v>
      </c>
      <c r="S2417" t="s">
        <v>8335</v>
      </c>
      <c r="T2417" s="13">
        <f t="shared" si="298"/>
        <v>42536.862800925926</v>
      </c>
      <c r="U2417" s="13">
        <f t="shared" si="299"/>
        <v>42566.862800925926</v>
      </c>
      <c r="V2417">
        <f t="shared" si="300"/>
        <v>2016</v>
      </c>
      <c r="W2417" t="str">
        <f t="shared" si="301"/>
        <v>food trucks</v>
      </c>
      <c r="X2417" t="str">
        <f t="shared" si="302"/>
        <v>UnderFunded</v>
      </c>
      <c r="Y2417" s="12" t="b">
        <f t="shared" si="303"/>
        <v>0</v>
      </c>
    </row>
    <row r="2418" spans="1:25" ht="43.2" hidden="1">
      <c r="A2418">
        <v>2416</v>
      </c>
      <c r="B2418" s="1" t="s">
        <v>2417</v>
      </c>
      <c r="C2418" s="1" t="s">
        <v>6526</v>
      </c>
      <c r="D2418" s="21" t="str" cm="1">
        <f t="array" ref="D2418">IF(OR(ISNUMBER(SEARCH({" COMEDY "," fun "," laugh ","hilarious"}," "&amp;B2418:C2418&amp;" "))),"Comedy",IF(OR(ISNUMBER(SEARCH({" sad "," thriller "," crime"," murder "," dark "," revenge "}," "&amp;B2418:C2418&amp;" "))),"thriller",IF(OR(ISNUMBER(SEARCH({" strange "," evil "," horror "," dark "," strange"}," "&amp;B2418:C2418&amp;" "))),"horror",IF(OR(ISNUMBER(SEARCH({" food "," kitchen "," yummy "," gourmet "," dining","bbq"}," "&amp;B2418:C2418&amp;" "))),"food"))))</f>
        <v>food</v>
      </c>
      <c r="E2418" s="3">
        <v>20000</v>
      </c>
      <c r="F2418" s="4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296"/>
        <v>0</v>
      </c>
      <c r="Q2418">
        <f t="shared" si="297"/>
        <v>5</v>
      </c>
      <c r="R2418" t="s">
        <v>8334</v>
      </c>
      <c r="S2418" t="s">
        <v>8335</v>
      </c>
      <c r="T2418" s="13">
        <f t="shared" si="298"/>
        <v>42019.737766203703</v>
      </c>
      <c r="U2418" s="13">
        <f t="shared" si="299"/>
        <v>42077.625</v>
      </c>
      <c r="V2418">
        <f t="shared" si="300"/>
        <v>2015</v>
      </c>
      <c r="W2418" t="str">
        <f t="shared" si="301"/>
        <v>food trucks</v>
      </c>
      <c r="X2418" t="str">
        <f t="shared" si="302"/>
        <v>UnderFunded</v>
      </c>
      <c r="Y2418" s="12" t="b">
        <f t="shared" si="303"/>
        <v>0</v>
      </c>
    </row>
    <row r="2419" spans="1:25" ht="43.2" hidden="1">
      <c r="A2419">
        <v>2417</v>
      </c>
      <c r="B2419" s="1" t="s">
        <v>2418</v>
      </c>
      <c r="C2419" s="1" t="s">
        <v>6527</v>
      </c>
      <c r="D2419" s="21" t="b" cm="1">
        <f t="array" ref="D2419">IF(OR(ISNUMBER(SEARCH({" COMEDY "," fun "," laugh ","hilarious"}," "&amp;B2419:C2419&amp;" "))),"Comedy",IF(OR(ISNUMBER(SEARCH({" sad "," thriller "," crime"," murder "," dark "," revenge "}," "&amp;B2419:C2419&amp;" "))),"thriller",IF(OR(ISNUMBER(SEARCH({" strange "," evil "," horror "," dark "," strange"}," "&amp;B2419:C2419&amp;" "))),"horror",IF(OR(ISNUMBER(SEARCH({" food "," kitchen "," yummy "," gourmet "," dining","bbq"}," "&amp;B2419:C2419&amp;" "))),"food"))))</f>
        <v>0</v>
      </c>
      <c r="E2419" s="3">
        <v>1000</v>
      </c>
      <c r="F2419" s="4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296"/>
        <v>0</v>
      </c>
      <c r="Q2419">
        <f t="shared" si="297"/>
        <v>0</v>
      </c>
      <c r="R2419" t="s">
        <v>8334</v>
      </c>
      <c r="S2419" t="s">
        <v>8335</v>
      </c>
      <c r="T2419" s="13">
        <f t="shared" si="298"/>
        <v>41831.884108796294</v>
      </c>
      <c r="U2419" s="13">
        <f t="shared" si="299"/>
        <v>41861.884108796294</v>
      </c>
      <c r="V2419">
        <f t="shared" si="300"/>
        <v>2014</v>
      </c>
      <c r="W2419" t="str">
        <f t="shared" si="301"/>
        <v>food trucks</v>
      </c>
      <c r="X2419" t="str">
        <f t="shared" si="302"/>
        <v>UnderFunded</v>
      </c>
      <c r="Y2419" s="12" t="b">
        <f t="shared" si="303"/>
        <v>0</v>
      </c>
    </row>
    <row r="2420" spans="1:25" hidden="1">
      <c r="A2420">
        <v>2418</v>
      </c>
      <c r="B2420" s="1" t="s">
        <v>2419</v>
      </c>
      <c r="C2420" s="1" t="s">
        <v>6528</v>
      </c>
      <c r="D2420" s="21" t="str" cm="1">
        <f t="array" ref="D2420">IF(OR(ISNUMBER(SEARCH({" COMEDY "," fun "," laugh ","hilarious"}," "&amp;B2420:C2420&amp;" "))),"Comedy",IF(OR(ISNUMBER(SEARCH({" sad "," thriller "," crime"," murder "," dark "," revenge "}," "&amp;B2420:C2420&amp;" "))),"thriller",IF(OR(ISNUMBER(SEARCH({" strange "," evil "," horror "," dark "," strange"}," "&amp;B2420:C2420&amp;" "))),"horror",IF(OR(ISNUMBER(SEARCH({" food "," kitchen "," yummy "," gourmet "," dining","bbq"}," "&amp;B2420:C2420&amp;" "))),"food"))))</f>
        <v>food</v>
      </c>
      <c r="E2420" s="3">
        <v>25000</v>
      </c>
      <c r="F2420" s="4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296"/>
        <v>0</v>
      </c>
      <c r="Q2420">
        <f t="shared" si="297"/>
        <v>1</v>
      </c>
      <c r="R2420" t="s">
        <v>8334</v>
      </c>
      <c r="S2420" t="s">
        <v>8335</v>
      </c>
      <c r="T2420" s="13">
        <f t="shared" si="298"/>
        <v>42027.856990740736</v>
      </c>
      <c r="U2420" s="13">
        <f t="shared" si="299"/>
        <v>42087.815324074079</v>
      </c>
      <c r="V2420">
        <f t="shared" si="300"/>
        <v>2015</v>
      </c>
      <c r="W2420" t="str">
        <f t="shared" si="301"/>
        <v>food trucks</v>
      </c>
      <c r="X2420" t="str">
        <f t="shared" si="302"/>
        <v>UnderFunded</v>
      </c>
      <c r="Y2420" s="12" t="b">
        <f t="shared" si="303"/>
        <v>0</v>
      </c>
    </row>
    <row r="2421" spans="1:25" ht="43.2" hidden="1">
      <c r="A2421">
        <v>2419</v>
      </c>
      <c r="B2421" s="1" t="s">
        <v>2420</v>
      </c>
      <c r="C2421" s="1" t="s">
        <v>6529</v>
      </c>
      <c r="D2421" s="21" t="str" cm="1">
        <f t="array" ref="D2421">IF(OR(ISNUMBER(SEARCH({" COMEDY "," fun "," laugh ","hilarious"}," "&amp;B2421:C2421&amp;" "))),"Comedy",IF(OR(ISNUMBER(SEARCH({" sad "," thriller "," crime"," murder "," dark "," revenge "}," "&amp;B2421:C2421&amp;" "))),"thriller",IF(OR(ISNUMBER(SEARCH({" strange "," evil "," horror "," dark "," strange"}," "&amp;B2421:C2421&amp;" "))),"horror",IF(OR(ISNUMBER(SEARCH({" food "," kitchen "," yummy "," gourmet "," dining","bbq"}," "&amp;B2421:C2421&amp;" "))),"food"))))</f>
        <v>food</v>
      </c>
      <c r="E2421" s="3">
        <v>3000</v>
      </c>
      <c r="F2421" s="4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296"/>
        <v>0</v>
      </c>
      <c r="Q2421">
        <f t="shared" si="297"/>
        <v>0</v>
      </c>
      <c r="R2421" t="s">
        <v>8334</v>
      </c>
      <c r="S2421" t="s">
        <v>8335</v>
      </c>
      <c r="T2421" s="13">
        <f t="shared" si="298"/>
        <v>41993.738298611104</v>
      </c>
      <c r="U2421" s="13">
        <f t="shared" si="299"/>
        <v>42053.738298611104</v>
      </c>
      <c r="V2421">
        <f t="shared" si="300"/>
        <v>2014</v>
      </c>
      <c r="W2421" t="str">
        <f t="shared" si="301"/>
        <v>food trucks</v>
      </c>
      <c r="X2421" t="str">
        <f t="shared" si="302"/>
        <v>UnderFunded</v>
      </c>
      <c r="Y2421" s="12" t="b">
        <f t="shared" si="303"/>
        <v>0</v>
      </c>
    </row>
    <row r="2422" spans="1:25" ht="43.2" hidden="1">
      <c r="A2422">
        <v>2420</v>
      </c>
      <c r="B2422" s="1" t="s">
        <v>2421</v>
      </c>
      <c r="C2422" s="1" t="s">
        <v>6530</v>
      </c>
      <c r="D2422" s="21" t="str" cm="1">
        <f t="array" ref="D2422">IF(OR(ISNUMBER(SEARCH({" COMEDY "," fun "," laugh ","hilarious"}," "&amp;B2422:C2422&amp;" "))),"Comedy",IF(OR(ISNUMBER(SEARCH({" sad "," thriller "," crime"," murder "," dark "," revenge "}," "&amp;B2422:C2422&amp;" "))),"thriller",IF(OR(ISNUMBER(SEARCH({" strange "," evil "," horror "," dark "," strange"}," "&amp;B2422:C2422&amp;" "))),"horror",IF(OR(ISNUMBER(SEARCH({" food "," kitchen "," yummy "," gourmet "," dining","bbq"}," "&amp;B2422:C2422&amp;" "))),"food"))))</f>
        <v>food</v>
      </c>
      <c r="E2422" s="3">
        <v>16870</v>
      </c>
      <c r="F2422" s="4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296"/>
        <v>15</v>
      </c>
      <c r="Q2422">
        <f t="shared" si="297"/>
        <v>69.47</v>
      </c>
      <c r="R2422" t="s">
        <v>8334</v>
      </c>
      <c r="S2422" t="s">
        <v>8335</v>
      </c>
      <c r="T2422" s="13">
        <f t="shared" si="298"/>
        <v>41893.028877314813</v>
      </c>
      <c r="U2422" s="13">
        <f t="shared" si="299"/>
        <v>41953.070543981477</v>
      </c>
      <c r="V2422">
        <f t="shared" si="300"/>
        <v>2014</v>
      </c>
      <c r="W2422" t="str">
        <f t="shared" si="301"/>
        <v>food trucks</v>
      </c>
      <c r="X2422" t="str">
        <f t="shared" si="302"/>
        <v>UnderFunded</v>
      </c>
      <c r="Y2422" s="12" t="b">
        <f t="shared" si="303"/>
        <v>0</v>
      </c>
    </row>
    <row r="2423" spans="1:25" ht="28.8" hidden="1">
      <c r="A2423">
        <v>2421</v>
      </c>
      <c r="B2423" s="1" t="s">
        <v>2422</v>
      </c>
      <c r="C2423" s="1" t="s">
        <v>6531</v>
      </c>
      <c r="D2423" s="21" t="b" cm="1">
        <f t="array" ref="D2423">IF(OR(ISNUMBER(SEARCH({" COMEDY "," fun "," laugh ","hilarious"}," "&amp;B2423:C2423&amp;" "))),"Comedy",IF(OR(ISNUMBER(SEARCH({" sad "," thriller "," crime"," murder "," dark "," revenge "}," "&amp;B2423:C2423&amp;" "))),"thriller",IF(OR(ISNUMBER(SEARCH({" strange "," evil "," horror "," dark "," strange"}," "&amp;B2423:C2423&amp;" "))),"horror",IF(OR(ISNUMBER(SEARCH({" food "," kitchen "," yummy "," gourmet "," dining","bbq"}," "&amp;B2423:C2423&amp;" "))),"food"))))</f>
        <v>0</v>
      </c>
      <c r="E2423" s="3">
        <v>6000</v>
      </c>
      <c r="F2423" s="4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296"/>
        <v>0</v>
      </c>
      <c r="Q2423">
        <f t="shared" si="297"/>
        <v>1</v>
      </c>
      <c r="R2423" t="s">
        <v>8334</v>
      </c>
      <c r="S2423" t="s">
        <v>8335</v>
      </c>
      <c r="T2423" s="13">
        <f t="shared" si="298"/>
        <v>42026.687453703707</v>
      </c>
      <c r="U2423" s="13">
        <f t="shared" si="299"/>
        <v>42056.687453703707</v>
      </c>
      <c r="V2423">
        <f t="shared" si="300"/>
        <v>2015</v>
      </c>
      <c r="W2423" t="str">
        <f t="shared" si="301"/>
        <v>food trucks</v>
      </c>
      <c r="X2423" t="str">
        <f t="shared" si="302"/>
        <v>UnderFunded</v>
      </c>
      <c r="Y2423" s="12" t="b">
        <f t="shared" si="303"/>
        <v>0</v>
      </c>
    </row>
    <row r="2424" spans="1:25" ht="28.8" hidden="1">
      <c r="A2424">
        <v>2422</v>
      </c>
      <c r="B2424" s="1" t="s">
        <v>2423</v>
      </c>
      <c r="C2424" s="1" t="s">
        <v>6532</v>
      </c>
      <c r="D2424" s="21" t="str" cm="1">
        <f t="array" ref="D2424">IF(OR(ISNUMBER(SEARCH({" COMEDY "," fun "," laugh ","hilarious"}," "&amp;B2424:C2424&amp;" "))),"Comedy",IF(OR(ISNUMBER(SEARCH({" sad "," thriller "," crime"," murder "," dark "," revenge "}," "&amp;B2424:C2424&amp;" "))),"thriller",IF(OR(ISNUMBER(SEARCH({" strange "," evil "," horror "," dark "," strange"}," "&amp;B2424:C2424&amp;" "))),"horror",IF(OR(ISNUMBER(SEARCH({" food "," kitchen "," yummy "," gourmet "," dining","bbq"}," "&amp;B2424:C2424&amp;" "))),"food"))))</f>
        <v>food</v>
      </c>
      <c r="E2424" s="3">
        <v>500</v>
      </c>
      <c r="F2424" s="4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296"/>
        <v>0</v>
      </c>
      <c r="Q2424">
        <f t="shared" si="297"/>
        <v>1</v>
      </c>
      <c r="R2424" t="s">
        <v>8334</v>
      </c>
      <c r="S2424" t="s">
        <v>8335</v>
      </c>
      <c r="T2424" s="13">
        <f t="shared" si="298"/>
        <v>42044.724953703699</v>
      </c>
      <c r="U2424" s="13">
        <f t="shared" si="299"/>
        <v>42074.683287037042</v>
      </c>
      <c r="V2424">
        <f t="shared" si="300"/>
        <v>2015</v>
      </c>
      <c r="W2424" t="str">
        <f t="shared" si="301"/>
        <v>food trucks</v>
      </c>
      <c r="X2424" t="str">
        <f t="shared" si="302"/>
        <v>UnderFunded</v>
      </c>
      <c r="Y2424" s="12" t="b">
        <f t="shared" si="303"/>
        <v>0</v>
      </c>
    </row>
    <row r="2425" spans="1:25" ht="43.2" hidden="1">
      <c r="A2425">
        <v>2423</v>
      </c>
      <c r="B2425" s="1" t="s">
        <v>2424</v>
      </c>
      <c r="C2425" s="1" t="s">
        <v>6533</v>
      </c>
      <c r="D2425" s="21" t="b" cm="1">
        <f t="array" ref="D2425">IF(OR(ISNUMBER(SEARCH({" COMEDY "," fun "," laugh ","hilarious"}," "&amp;B2425:C2425&amp;" "))),"Comedy",IF(OR(ISNUMBER(SEARCH({" sad "," thriller "," crime"," murder "," dark "," revenge "}," "&amp;B2425:C2425&amp;" "))),"thriller",IF(OR(ISNUMBER(SEARCH({" strange "," evil "," horror "," dark "," strange"}," "&amp;B2425:C2425&amp;" "))),"horror",IF(OR(ISNUMBER(SEARCH({" food "," kitchen "," yummy "," gourmet "," dining","bbq"}," "&amp;B2425:C2425&amp;" "))),"food"))))</f>
        <v>0</v>
      </c>
      <c r="E2425" s="3">
        <v>60000</v>
      </c>
      <c r="F2425" s="4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296"/>
        <v>0</v>
      </c>
      <c r="Q2425">
        <f t="shared" si="297"/>
        <v>8</v>
      </c>
      <c r="R2425" t="s">
        <v>8334</v>
      </c>
      <c r="S2425" t="s">
        <v>8335</v>
      </c>
      <c r="T2425" s="13">
        <f t="shared" si="298"/>
        <v>41974.704745370371</v>
      </c>
      <c r="U2425" s="13">
        <f t="shared" si="299"/>
        <v>42004.704745370371</v>
      </c>
      <c r="V2425">
        <f t="shared" si="300"/>
        <v>2014</v>
      </c>
      <c r="W2425" t="str">
        <f t="shared" si="301"/>
        <v>food trucks</v>
      </c>
      <c r="X2425" t="str">
        <f t="shared" si="302"/>
        <v>UnderFunded</v>
      </c>
      <c r="Y2425" s="12" t="b">
        <f t="shared" si="303"/>
        <v>0</v>
      </c>
    </row>
    <row r="2426" spans="1:25" ht="28.8" hidden="1">
      <c r="A2426">
        <v>2424</v>
      </c>
      <c r="B2426" s="1" t="s">
        <v>2425</v>
      </c>
      <c r="C2426" s="1" t="s">
        <v>6534</v>
      </c>
      <c r="D2426" s="21" t="b" cm="1">
        <f t="array" ref="D2426">IF(OR(ISNUMBER(SEARCH({" COMEDY "," fun "," laugh ","hilarious"}," "&amp;B2426:C2426&amp;" "))),"Comedy",IF(OR(ISNUMBER(SEARCH({" sad "," thriller "," crime"," murder "," dark "," revenge "}," "&amp;B2426:C2426&amp;" "))),"thriller",IF(OR(ISNUMBER(SEARCH({" strange "," evil "," horror "," dark "," strange"}," "&amp;B2426:C2426&amp;" "))),"horror",IF(OR(ISNUMBER(SEARCH({" food "," kitchen "," yummy "," gourmet "," dining","bbq"}," "&amp;B2426:C2426&amp;" "))),"food"))))</f>
        <v>0</v>
      </c>
      <c r="E2426" s="3">
        <v>25000</v>
      </c>
      <c r="F2426" s="4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296"/>
        <v>1</v>
      </c>
      <c r="Q2426">
        <f t="shared" si="297"/>
        <v>34.44</v>
      </c>
      <c r="R2426" t="s">
        <v>8334</v>
      </c>
      <c r="S2426" t="s">
        <v>8335</v>
      </c>
      <c r="T2426" s="13">
        <f t="shared" si="298"/>
        <v>41909.892453703702</v>
      </c>
      <c r="U2426" s="13">
        <f t="shared" si="299"/>
        <v>41939.892453703702</v>
      </c>
      <c r="V2426">
        <f t="shared" si="300"/>
        <v>2014</v>
      </c>
      <c r="W2426" t="str">
        <f t="shared" si="301"/>
        <v>food trucks</v>
      </c>
      <c r="X2426" t="str">
        <f t="shared" si="302"/>
        <v>UnderFunded</v>
      </c>
      <c r="Y2426" s="12" t="b">
        <f t="shared" si="303"/>
        <v>0</v>
      </c>
    </row>
    <row r="2427" spans="1:25" ht="57.6" hidden="1">
      <c r="A2427">
        <v>2425</v>
      </c>
      <c r="B2427" s="1" t="s">
        <v>2426</v>
      </c>
      <c r="C2427" s="1" t="s">
        <v>6535</v>
      </c>
      <c r="D2427" s="21" t="str" cm="1">
        <f t="array" ref="D2427">IF(OR(ISNUMBER(SEARCH({" COMEDY "," fun "," laugh ","hilarious"}," "&amp;B2427:C2427&amp;" "))),"Comedy",IF(OR(ISNUMBER(SEARCH({" sad "," thriller "," crime"," murder "," dark "," revenge "}," "&amp;B2427:C2427&amp;" "))),"thriller",IF(OR(ISNUMBER(SEARCH({" strange "," evil "," horror "," dark "," strange"}," "&amp;B2427:C2427&amp;" "))),"horror",IF(OR(ISNUMBER(SEARCH({" food "," kitchen "," yummy "," gourmet "," dining","bbq"}," "&amp;B2427:C2427&amp;" "))),"food"))))</f>
        <v>food</v>
      </c>
      <c r="E2427" s="3">
        <v>3500</v>
      </c>
      <c r="F2427" s="4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296"/>
        <v>0</v>
      </c>
      <c r="Q2427">
        <f t="shared" si="297"/>
        <v>1</v>
      </c>
      <c r="R2427" t="s">
        <v>8334</v>
      </c>
      <c r="S2427" t="s">
        <v>8335</v>
      </c>
      <c r="T2427" s="13">
        <f t="shared" si="298"/>
        <v>42502.913761574076</v>
      </c>
      <c r="U2427" s="13">
        <f t="shared" si="299"/>
        <v>42517.919444444444</v>
      </c>
      <c r="V2427">
        <f t="shared" si="300"/>
        <v>2016</v>
      </c>
      <c r="W2427" t="str">
        <f t="shared" si="301"/>
        <v>food trucks</v>
      </c>
      <c r="X2427" t="str">
        <f t="shared" si="302"/>
        <v>UnderFunded</v>
      </c>
      <c r="Y2427" s="12" t="b">
        <f t="shared" si="303"/>
        <v>0</v>
      </c>
    </row>
    <row r="2428" spans="1:25" ht="43.2" hidden="1">
      <c r="A2428">
        <v>2426</v>
      </c>
      <c r="B2428" s="1" t="s">
        <v>2427</v>
      </c>
      <c r="C2428" s="1" t="s">
        <v>6536</v>
      </c>
      <c r="D2428" s="21" t="str" cm="1">
        <f t="array" ref="D2428">IF(OR(ISNUMBER(SEARCH({" COMEDY "," fun "," laugh ","hilarious"}," "&amp;B2428:C2428&amp;" "))),"Comedy",IF(OR(ISNUMBER(SEARCH({" sad "," thriller "," crime"," murder "," dark "," revenge "}," "&amp;B2428:C2428&amp;" "))),"thriller",IF(OR(ISNUMBER(SEARCH({" strange "," evil "," horror "," dark "," strange"}," "&amp;B2428:C2428&amp;" "))),"horror",IF(OR(ISNUMBER(SEARCH({" food "," kitchen "," yummy "," gourmet "," dining","bbq"}," "&amp;B2428:C2428&amp;" "))),"food"))))</f>
        <v>food</v>
      </c>
      <c r="E2428" s="3">
        <v>20000</v>
      </c>
      <c r="F2428" s="4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296"/>
        <v>0</v>
      </c>
      <c r="Q2428">
        <f t="shared" si="297"/>
        <v>0</v>
      </c>
      <c r="R2428" t="s">
        <v>8334</v>
      </c>
      <c r="S2428" t="s">
        <v>8335</v>
      </c>
      <c r="T2428" s="13">
        <f t="shared" si="298"/>
        <v>42164.170046296291</v>
      </c>
      <c r="U2428" s="13">
        <f t="shared" si="299"/>
        <v>42224.170046296291</v>
      </c>
      <c r="V2428">
        <f t="shared" si="300"/>
        <v>2015</v>
      </c>
      <c r="W2428" t="str">
        <f t="shared" si="301"/>
        <v>food trucks</v>
      </c>
      <c r="X2428" t="str">
        <f t="shared" si="302"/>
        <v>UnderFunded</v>
      </c>
      <c r="Y2428" s="12" t="b">
        <f t="shared" si="303"/>
        <v>0</v>
      </c>
    </row>
    <row r="2429" spans="1:25" ht="28.8" hidden="1">
      <c r="A2429">
        <v>2427</v>
      </c>
      <c r="B2429" s="1" t="s">
        <v>2428</v>
      </c>
      <c r="C2429" s="1" t="s">
        <v>6537</v>
      </c>
      <c r="D2429" s="21" t="b" cm="1">
        <f t="array" ref="D2429">IF(OR(ISNUMBER(SEARCH({" COMEDY "," fun "," laugh ","hilarious"}," "&amp;B2429:C2429&amp;" "))),"Comedy",IF(OR(ISNUMBER(SEARCH({" sad "," thriller "," crime"," murder "," dark "," revenge "}," "&amp;B2429:C2429&amp;" "))),"thriller",IF(OR(ISNUMBER(SEARCH({" strange "," evil "," horror "," dark "," strange"}," "&amp;B2429:C2429&amp;" "))),"horror",IF(OR(ISNUMBER(SEARCH({" food "," kitchen "," yummy "," gourmet "," dining","bbq"}," "&amp;B2429:C2429&amp;" "))),"food"))))</f>
        <v>0</v>
      </c>
      <c r="E2429" s="3">
        <v>50000</v>
      </c>
      <c r="F2429" s="4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296"/>
        <v>0</v>
      </c>
      <c r="Q2429">
        <f t="shared" si="297"/>
        <v>1</v>
      </c>
      <c r="R2429" t="s">
        <v>8334</v>
      </c>
      <c r="S2429" t="s">
        <v>8335</v>
      </c>
      <c r="T2429" s="13">
        <f t="shared" si="298"/>
        <v>42412.318668981476</v>
      </c>
      <c r="U2429" s="13">
        <f t="shared" si="299"/>
        <v>42452.277002314819</v>
      </c>
      <c r="V2429">
        <f t="shared" si="300"/>
        <v>2016</v>
      </c>
      <c r="W2429" t="str">
        <f t="shared" si="301"/>
        <v>food trucks</v>
      </c>
      <c r="X2429" t="str">
        <f t="shared" si="302"/>
        <v>UnderFunded</v>
      </c>
      <c r="Y2429" s="12" t="b">
        <f t="shared" si="303"/>
        <v>0</v>
      </c>
    </row>
    <row r="2430" spans="1:25" ht="28.8" hidden="1">
      <c r="A2430">
        <v>2428</v>
      </c>
      <c r="B2430" s="1" t="s">
        <v>2429</v>
      </c>
      <c r="C2430" s="1" t="s">
        <v>6538</v>
      </c>
      <c r="D2430" s="21" t="b" cm="1">
        <f t="array" ref="D2430">IF(OR(ISNUMBER(SEARCH({" COMEDY "," fun "," laugh ","hilarious"}," "&amp;B2430:C2430&amp;" "))),"Comedy",IF(OR(ISNUMBER(SEARCH({" sad "," thriller "," crime"," murder "," dark "," revenge "}," "&amp;B2430:C2430&amp;" "))),"thriller",IF(OR(ISNUMBER(SEARCH({" strange "," evil "," horror "," dark "," strange"}," "&amp;B2430:C2430&amp;" "))),"horror",IF(OR(ISNUMBER(SEARCH({" food "," kitchen "," yummy "," gourmet "," dining","bbq"}," "&amp;B2430:C2430&amp;" "))),"food"))))</f>
        <v>0</v>
      </c>
      <c r="E2430" s="3">
        <v>35000</v>
      </c>
      <c r="F2430" s="4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296"/>
        <v>0</v>
      </c>
      <c r="Q2430">
        <f t="shared" si="297"/>
        <v>1</v>
      </c>
      <c r="R2430" t="s">
        <v>8334</v>
      </c>
      <c r="S2430" t="s">
        <v>8335</v>
      </c>
      <c r="T2430" s="13">
        <f t="shared" si="298"/>
        <v>42045.784155092595</v>
      </c>
      <c r="U2430" s="13">
        <f t="shared" si="299"/>
        <v>42075.742488425924</v>
      </c>
      <c r="V2430">
        <f t="shared" si="300"/>
        <v>2015</v>
      </c>
      <c r="W2430" t="str">
        <f t="shared" si="301"/>
        <v>food trucks</v>
      </c>
      <c r="X2430" t="str">
        <f t="shared" si="302"/>
        <v>UnderFunded</v>
      </c>
      <c r="Y2430" s="12" t="b">
        <f t="shared" si="303"/>
        <v>0</v>
      </c>
    </row>
    <row r="2431" spans="1:25" ht="43.2" hidden="1">
      <c r="A2431">
        <v>2429</v>
      </c>
      <c r="B2431" s="1" t="s">
        <v>2430</v>
      </c>
      <c r="C2431" s="1" t="s">
        <v>6539</v>
      </c>
      <c r="D2431" s="21" t="b" cm="1">
        <f t="array" ref="D2431">IF(OR(ISNUMBER(SEARCH({" COMEDY "," fun "," laugh ","hilarious"}," "&amp;B2431:C2431&amp;" "))),"Comedy",IF(OR(ISNUMBER(SEARCH({" sad "," thriller "," crime"," murder "," dark "," revenge "}," "&amp;B2431:C2431&amp;" "))),"thriller",IF(OR(ISNUMBER(SEARCH({" strange "," evil "," horror "," dark "," strange"}," "&amp;B2431:C2431&amp;" "))),"horror",IF(OR(ISNUMBER(SEARCH({" food "," kitchen "," yummy "," gourmet "," dining","bbq"}," "&amp;B2431:C2431&amp;" "))),"food"))))</f>
        <v>0</v>
      </c>
      <c r="E2431" s="3">
        <v>140000</v>
      </c>
      <c r="F2431" s="4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296"/>
        <v>1</v>
      </c>
      <c r="Q2431">
        <f t="shared" si="297"/>
        <v>501.25</v>
      </c>
      <c r="R2431" t="s">
        <v>8334</v>
      </c>
      <c r="S2431" t="s">
        <v>8335</v>
      </c>
      <c r="T2431" s="13">
        <f t="shared" si="298"/>
        <v>42734.879236111112</v>
      </c>
      <c r="U2431" s="13">
        <f t="shared" si="299"/>
        <v>42771.697222222225</v>
      </c>
      <c r="V2431">
        <f t="shared" si="300"/>
        <v>2016</v>
      </c>
      <c r="W2431" t="str">
        <f t="shared" si="301"/>
        <v>food trucks</v>
      </c>
      <c r="X2431" t="str">
        <f t="shared" si="302"/>
        <v>UnderFunded</v>
      </c>
      <c r="Y2431" s="12" t="b">
        <f t="shared" si="303"/>
        <v>0</v>
      </c>
    </row>
    <row r="2432" spans="1:25" ht="57.6" hidden="1">
      <c r="A2432">
        <v>2430</v>
      </c>
      <c r="B2432" s="1" t="s">
        <v>2431</v>
      </c>
      <c r="C2432" s="1" t="s">
        <v>6540</v>
      </c>
      <c r="D2432" s="21" t="b" cm="1">
        <f t="array" ref="D2432">IF(OR(ISNUMBER(SEARCH({" COMEDY "," fun "," laugh ","hilarious"}," "&amp;B2432:C2432&amp;" "))),"Comedy",IF(OR(ISNUMBER(SEARCH({" sad "," thriller "," crime"," murder "," dark "," revenge "}," "&amp;B2432:C2432&amp;" "))),"thriller",IF(OR(ISNUMBER(SEARCH({" strange "," evil "," horror "," dark "," strange"}," "&amp;B2432:C2432&amp;" "))),"horror",IF(OR(ISNUMBER(SEARCH({" food "," kitchen "," yummy "," gourmet "," dining","bbq"}," "&amp;B2432:C2432&amp;" "))),"food"))))</f>
        <v>0</v>
      </c>
      <c r="E2432" s="3">
        <v>3000</v>
      </c>
      <c r="F2432" s="4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296"/>
        <v>1</v>
      </c>
      <c r="Q2432">
        <f t="shared" si="297"/>
        <v>10.5</v>
      </c>
      <c r="R2432" t="s">
        <v>8334</v>
      </c>
      <c r="S2432" t="s">
        <v>8335</v>
      </c>
      <c r="T2432" s="13">
        <f t="shared" si="298"/>
        <v>42382.130833333329</v>
      </c>
      <c r="U2432" s="13">
        <f t="shared" si="299"/>
        <v>42412.130833333329</v>
      </c>
      <c r="V2432">
        <f t="shared" si="300"/>
        <v>2016</v>
      </c>
      <c r="W2432" t="str">
        <f t="shared" si="301"/>
        <v>food trucks</v>
      </c>
      <c r="X2432" t="str">
        <f t="shared" si="302"/>
        <v>UnderFunded</v>
      </c>
      <c r="Y2432" s="12" t="b">
        <f t="shared" si="303"/>
        <v>0</v>
      </c>
    </row>
    <row r="2433" spans="1:25" ht="28.8" hidden="1">
      <c r="A2433">
        <v>2431</v>
      </c>
      <c r="B2433" s="1" t="s">
        <v>2432</v>
      </c>
      <c r="C2433" s="1" t="s">
        <v>6541</v>
      </c>
      <c r="D2433" s="21" t="b" cm="1">
        <f t="array" ref="D2433">IF(OR(ISNUMBER(SEARCH({" COMEDY "," fun "," laugh ","hilarious"}," "&amp;B2433:C2433&amp;" "))),"Comedy",IF(OR(ISNUMBER(SEARCH({" sad "," thriller "," crime"," murder "," dark "," revenge "}," "&amp;B2433:C2433&amp;" "))),"thriller",IF(OR(ISNUMBER(SEARCH({" strange "," evil "," horror "," dark "," strange"}," "&amp;B2433:C2433&amp;" "))),"horror",IF(OR(ISNUMBER(SEARCH({" food "," kitchen "," yummy "," gourmet "," dining","bbq"}," "&amp;B2433:C2433&amp;" "))),"food"))))</f>
        <v>0</v>
      </c>
      <c r="E2433" s="3">
        <v>100000</v>
      </c>
      <c r="F2433" s="4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296"/>
        <v>0</v>
      </c>
      <c r="Q2433">
        <f t="shared" si="297"/>
        <v>1</v>
      </c>
      <c r="R2433" t="s">
        <v>8334</v>
      </c>
      <c r="S2433" t="s">
        <v>8335</v>
      </c>
      <c r="T2433" s="13">
        <f t="shared" si="298"/>
        <v>42489.099687499998</v>
      </c>
      <c r="U2433" s="13">
        <f t="shared" si="299"/>
        <v>42549.099687499998</v>
      </c>
      <c r="V2433">
        <f t="shared" si="300"/>
        <v>2016</v>
      </c>
      <c r="W2433" t="str">
        <f t="shared" si="301"/>
        <v>food trucks</v>
      </c>
      <c r="X2433" t="str">
        <f t="shared" si="302"/>
        <v>UnderFunded</v>
      </c>
      <c r="Y2433" s="12" t="b">
        <f t="shared" si="303"/>
        <v>0</v>
      </c>
    </row>
    <row r="2434" spans="1:25" ht="43.2" hidden="1">
      <c r="A2434">
        <v>2432</v>
      </c>
      <c r="B2434" s="1" t="s">
        <v>2433</v>
      </c>
      <c r="C2434" s="1" t="s">
        <v>6542</v>
      </c>
      <c r="D2434" s="21" t="b" cm="1">
        <f t="array" ref="D2434">IF(OR(ISNUMBER(SEARCH({" COMEDY "," fun "," laugh ","hilarious"}," "&amp;B2434:C2434&amp;" "))),"Comedy",IF(OR(ISNUMBER(SEARCH({" sad "," thriller "," crime"," murder "," dark "," revenge "}," "&amp;B2434:C2434&amp;" "))),"thriller",IF(OR(ISNUMBER(SEARCH({" strange "," evil "," horror "," dark "," strange"}," "&amp;B2434:C2434&amp;" "))),"horror",IF(OR(ISNUMBER(SEARCH({" food "," kitchen "," yummy "," gourmet "," dining","bbq"}," "&amp;B2434:C2434&amp;" "))),"food"))))</f>
        <v>0</v>
      </c>
      <c r="E2434" s="3">
        <v>14000</v>
      </c>
      <c r="F2434" s="4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296"/>
        <v>0</v>
      </c>
      <c r="Q2434">
        <f t="shared" si="297"/>
        <v>1</v>
      </c>
      <c r="R2434" t="s">
        <v>8334</v>
      </c>
      <c r="S2434" t="s">
        <v>8335</v>
      </c>
      <c r="T2434" s="13">
        <f t="shared" si="298"/>
        <v>42041.218715277777</v>
      </c>
      <c r="U2434" s="13">
        <f t="shared" si="299"/>
        <v>42071.218715277777</v>
      </c>
      <c r="V2434">
        <f t="shared" si="300"/>
        <v>2015</v>
      </c>
      <c r="W2434" t="str">
        <f t="shared" si="301"/>
        <v>food trucks</v>
      </c>
      <c r="X2434" t="str">
        <f t="shared" si="302"/>
        <v>UnderFunded</v>
      </c>
      <c r="Y2434" s="12" t="b">
        <f t="shared" si="303"/>
        <v>0</v>
      </c>
    </row>
    <row r="2435" spans="1:25" ht="43.2" hidden="1">
      <c r="A2435">
        <v>2433</v>
      </c>
      <c r="B2435" s="1" t="s">
        <v>2434</v>
      </c>
      <c r="C2435" s="1" t="s">
        <v>6543</v>
      </c>
      <c r="D2435" s="21" t="b" cm="1">
        <f t="array" ref="D2435">IF(OR(ISNUMBER(SEARCH({" COMEDY "," fun "," laugh ","hilarious"}," "&amp;B2435:C2435&amp;" "))),"Comedy",IF(OR(ISNUMBER(SEARCH({" sad "," thriller "," crime"," murder "," dark "," revenge "}," "&amp;B2435:C2435&amp;" "))),"thriller",IF(OR(ISNUMBER(SEARCH({" strange "," evil "," horror "," dark "," strange"}," "&amp;B2435:C2435&amp;" "))),"horror",IF(OR(ISNUMBER(SEARCH({" food "," kitchen "," yummy "," gourmet "," dining","bbq"}," "&amp;B2435:C2435&amp;" "))),"food"))))</f>
        <v>0</v>
      </c>
      <c r="E2435" s="3">
        <v>10000</v>
      </c>
      <c r="F2435" s="4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304">IFERROR(ROUND((F2435/E2435)*100,0),0)</f>
        <v>0</v>
      </c>
      <c r="Q2435">
        <f t="shared" ref="Q2435:Q2498" si="305">IFERROR(ROUND(F2435/M2435,2),0)</f>
        <v>0</v>
      </c>
      <c r="R2435" t="s">
        <v>8334</v>
      </c>
      <c r="S2435" t="s">
        <v>8335</v>
      </c>
      <c r="T2435" s="13">
        <f t="shared" ref="T2435:T2498" si="306">(((K2435/60)/60)/24)+DATE(1970,1,1)</f>
        <v>42397.89980324074</v>
      </c>
      <c r="U2435" s="13">
        <f t="shared" ref="U2435:U2498" si="307">(((J2435/60)/60)/24)+DATE(1970,1,1)</f>
        <v>42427.89980324074</v>
      </c>
      <c r="V2435">
        <f t="shared" ref="V2435:V2498" si="308">YEAR(T2435)</f>
        <v>2016</v>
      </c>
      <c r="W2435" t="str">
        <f t="shared" ref="W2435:W2498" si="309">IF(OR(S2435="musical","space"),"Musical and Spaces",S2435)</f>
        <v>food trucks</v>
      </c>
      <c r="X2435" t="str">
        <f t="shared" ref="X2435:X2498" si="310">IF(P2435-100&gt;0,"ExceededGoal","UnderFunded")</f>
        <v>UnderFunded</v>
      </c>
      <c r="Y2435" s="12" t="b">
        <f t="shared" ref="Y2435:Y2498" si="311">IFERROR(IF(R2435="theater",ROUND(F2435/M2435,2)),0)</f>
        <v>0</v>
      </c>
    </row>
    <row r="2436" spans="1:25" ht="43.2" hidden="1">
      <c r="A2436">
        <v>2434</v>
      </c>
      <c r="B2436" s="1" t="s">
        <v>2435</v>
      </c>
      <c r="C2436" s="1" t="s">
        <v>6544</v>
      </c>
      <c r="D2436" s="21" t="b" cm="1">
        <f t="array" ref="D2436">IF(OR(ISNUMBER(SEARCH({" COMEDY "," fun "," laugh ","hilarious"}," "&amp;B2436:C2436&amp;" "))),"Comedy",IF(OR(ISNUMBER(SEARCH({" sad "," thriller "," crime"," murder "," dark "," revenge "}," "&amp;B2436:C2436&amp;" "))),"thriller",IF(OR(ISNUMBER(SEARCH({" strange "," evil "," horror "," dark "," strange"}," "&amp;B2436:C2436&amp;" "))),"horror",IF(OR(ISNUMBER(SEARCH({" food "," kitchen "," yummy "," gourmet "," dining","bbq"}," "&amp;B2436:C2436&amp;" "))),"food"))))</f>
        <v>0</v>
      </c>
      <c r="E2436" s="3">
        <v>20000</v>
      </c>
      <c r="F2436" s="4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304"/>
        <v>0</v>
      </c>
      <c r="Q2436">
        <f t="shared" si="305"/>
        <v>13</v>
      </c>
      <c r="R2436" t="s">
        <v>8334</v>
      </c>
      <c r="S2436" t="s">
        <v>8335</v>
      </c>
      <c r="T2436" s="13">
        <f t="shared" si="306"/>
        <v>42180.18604166666</v>
      </c>
      <c r="U2436" s="13">
        <f t="shared" si="307"/>
        <v>42220.18604166666</v>
      </c>
      <c r="V2436">
        <f t="shared" si="308"/>
        <v>2015</v>
      </c>
      <c r="W2436" t="str">
        <f t="shared" si="309"/>
        <v>food trucks</v>
      </c>
      <c r="X2436" t="str">
        <f t="shared" si="310"/>
        <v>UnderFunded</v>
      </c>
      <c r="Y2436" s="12" t="b">
        <f t="shared" si="311"/>
        <v>0</v>
      </c>
    </row>
    <row r="2437" spans="1:25" ht="43.2" hidden="1">
      <c r="A2437">
        <v>2435</v>
      </c>
      <c r="B2437" s="1" t="s">
        <v>2436</v>
      </c>
      <c r="C2437" s="1" t="s">
        <v>6545</v>
      </c>
      <c r="D2437" s="21" t="str" cm="1">
        <f t="array" ref="D2437">IF(OR(ISNUMBER(SEARCH({" COMEDY "," fun "," laugh ","hilarious"}," "&amp;B2437:C2437&amp;" "))),"Comedy",IF(OR(ISNUMBER(SEARCH({" sad "," thriller "," crime"," murder "," dark "," revenge "}," "&amp;B2437:C2437&amp;" "))),"thriller",IF(OR(ISNUMBER(SEARCH({" strange "," evil "," horror "," dark "," strange"}," "&amp;B2437:C2437&amp;" "))),"horror",IF(OR(ISNUMBER(SEARCH({" food "," kitchen "," yummy "," gourmet "," dining","bbq"}," "&amp;B2437:C2437&amp;" "))),"food"))))</f>
        <v>food</v>
      </c>
      <c r="E2437" s="3">
        <v>250000</v>
      </c>
      <c r="F2437" s="4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304"/>
        <v>0</v>
      </c>
      <c r="Q2437">
        <f t="shared" si="305"/>
        <v>306</v>
      </c>
      <c r="R2437" t="s">
        <v>8334</v>
      </c>
      <c r="S2437" t="s">
        <v>8335</v>
      </c>
      <c r="T2437" s="13">
        <f t="shared" si="306"/>
        <v>42252.277615740735</v>
      </c>
      <c r="U2437" s="13">
        <f t="shared" si="307"/>
        <v>42282.277615740735</v>
      </c>
      <c r="V2437">
        <f t="shared" si="308"/>
        <v>2015</v>
      </c>
      <c r="W2437" t="str">
        <f t="shared" si="309"/>
        <v>food trucks</v>
      </c>
      <c r="X2437" t="str">
        <f t="shared" si="310"/>
        <v>UnderFunded</v>
      </c>
      <c r="Y2437" s="12" t="b">
        <f t="shared" si="311"/>
        <v>0</v>
      </c>
    </row>
    <row r="2438" spans="1:25" ht="43.2" hidden="1">
      <c r="A2438">
        <v>2436</v>
      </c>
      <c r="B2438" s="1" t="s">
        <v>2437</v>
      </c>
      <c r="C2438" s="1" t="s">
        <v>6546</v>
      </c>
      <c r="D2438" s="21" t="b" cm="1">
        <f t="array" ref="D2438">IF(OR(ISNUMBER(SEARCH({" COMEDY "," fun "," laugh ","hilarious"}," "&amp;B2438:C2438&amp;" "))),"Comedy",IF(OR(ISNUMBER(SEARCH({" sad "," thriller "," crime"," murder "," dark "," revenge "}," "&amp;B2438:C2438&amp;" "))),"thriller",IF(OR(ISNUMBER(SEARCH({" strange "," evil "," horror "," dark "," strange"}," "&amp;B2438:C2438&amp;" "))),"horror",IF(OR(ISNUMBER(SEARCH({" food "," kitchen "," yummy "," gourmet "," dining","bbq"}," "&amp;B2438:C2438&amp;" "))),"food"))))</f>
        <v>0</v>
      </c>
      <c r="E2438" s="3">
        <v>117000</v>
      </c>
      <c r="F2438" s="4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304"/>
        <v>0</v>
      </c>
      <c r="Q2438">
        <f t="shared" si="305"/>
        <v>22.5</v>
      </c>
      <c r="R2438" t="s">
        <v>8334</v>
      </c>
      <c r="S2438" t="s">
        <v>8335</v>
      </c>
      <c r="T2438" s="13">
        <f t="shared" si="306"/>
        <v>42338.615393518514</v>
      </c>
      <c r="U2438" s="13">
        <f t="shared" si="307"/>
        <v>42398.615393518514</v>
      </c>
      <c r="V2438">
        <f t="shared" si="308"/>
        <v>2015</v>
      </c>
      <c r="W2438" t="str">
        <f t="shared" si="309"/>
        <v>food trucks</v>
      </c>
      <c r="X2438" t="str">
        <f t="shared" si="310"/>
        <v>UnderFunded</v>
      </c>
      <c r="Y2438" s="12" t="b">
        <f t="shared" si="311"/>
        <v>0</v>
      </c>
    </row>
    <row r="2439" spans="1:25" ht="43.2" hidden="1">
      <c r="A2439">
        <v>2437</v>
      </c>
      <c r="B2439" s="1" t="s">
        <v>2438</v>
      </c>
      <c r="C2439" s="1" t="s">
        <v>6547</v>
      </c>
      <c r="D2439" s="21" t="b" cm="1">
        <f t="array" ref="D2439">IF(OR(ISNUMBER(SEARCH({" COMEDY "," fun "," laugh ","hilarious"}," "&amp;B2439:C2439&amp;" "))),"Comedy",IF(OR(ISNUMBER(SEARCH({" sad "," thriller "," crime"," murder "," dark "," revenge "}," "&amp;B2439:C2439&amp;" "))),"thriller",IF(OR(ISNUMBER(SEARCH({" strange "," evil "," horror "," dark "," strange"}," "&amp;B2439:C2439&amp;" "))),"horror",IF(OR(ISNUMBER(SEARCH({" food "," kitchen "," yummy "," gourmet "," dining","bbq"}," "&amp;B2439:C2439&amp;" "))),"food"))))</f>
        <v>0</v>
      </c>
      <c r="E2439" s="3">
        <v>8000</v>
      </c>
      <c r="F2439" s="4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304"/>
        <v>0</v>
      </c>
      <c r="Q2439">
        <f t="shared" si="305"/>
        <v>0</v>
      </c>
      <c r="R2439" t="s">
        <v>8334</v>
      </c>
      <c r="S2439" t="s">
        <v>8335</v>
      </c>
      <c r="T2439" s="13">
        <f t="shared" si="306"/>
        <v>42031.965138888889</v>
      </c>
      <c r="U2439" s="13">
        <f t="shared" si="307"/>
        <v>42080.75</v>
      </c>
      <c r="V2439">
        <f t="shared" si="308"/>
        <v>2015</v>
      </c>
      <c r="W2439" t="str">
        <f t="shared" si="309"/>
        <v>food trucks</v>
      </c>
      <c r="X2439" t="str">
        <f t="shared" si="310"/>
        <v>UnderFunded</v>
      </c>
      <c r="Y2439" s="12" t="b">
        <f t="shared" si="311"/>
        <v>0</v>
      </c>
    </row>
    <row r="2440" spans="1:25" ht="43.2" hidden="1">
      <c r="A2440">
        <v>2438</v>
      </c>
      <c r="B2440" s="1" t="s">
        <v>2439</v>
      </c>
      <c r="C2440" s="1" t="s">
        <v>6548</v>
      </c>
      <c r="D2440" s="21" t="b" cm="1">
        <f t="array" ref="D2440">IF(OR(ISNUMBER(SEARCH({" COMEDY "," fun "," laugh ","hilarious"}," "&amp;B2440:C2440&amp;" "))),"Comedy",IF(OR(ISNUMBER(SEARCH({" sad "," thriller "," crime"," murder "," dark "," revenge "}," "&amp;B2440:C2440&amp;" "))),"thriller",IF(OR(ISNUMBER(SEARCH({" strange "," evil "," horror "," dark "," strange"}," "&amp;B2440:C2440&amp;" "))),"horror",IF(OR(ISNUMBER(SEARCH({" food "," kitchen "," yummy "," gourmet "," dining","bbq"}," "&amp;B2440:C2440&amp;" "))),"food"))))</f>
        <v>0</v>
      </c>
      <c r="E2440" s="3">
        <v>15000</v>
      </c>
      <c r="F2440" s="4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304"/>
        <v>0</v>
      </c>
      <c r="Q2440">
        <f t="shared" si="305"/>
        <v>50</v>
      </c>
      <c r="R2440" t="s">
        <v>8334</v>
      </c>
      <c r="S2440" t="s">
        <v>8335</v>
      </c>
      <c r="T2440" s="13">
        <f t="shared" si="306"/>
        <v>42285.91506944444</v>
      </c>
      <c r="U2440" s="13">
        <f t="shared" si="307"/>
        <v>42345.956736111111</v>
      </c>
      <c r="V2440">
        <f t="shared" si="308"/>
        <v>2015</v>
      </c>
      <c r="W2440" t="str">
        <f t="shared" si="309"/>
        <v>food trucks</v>
      </c>
      <c r="X2440" t="str">
        <f t="shared" si="310"/>
        <v>UnderFunded</v>
      </c>
      <c r="Y2440" s="12" t="b">
        <f t="shared" si="311"/>
        <v>0</v>
      </c>
    </row>
    <row r="2441" spans="1:25" ht="57.6" hidden="1">
      <c r="A2441">
        <v>2439</v>
      </c>
      <c r="B2441" s="1" t="s">
        <v>2440</v>
      </c>
      <c r="C2441" s="1" t="s">
        <v>6549</v>
      </c>
      <c r="D2441" s="21" t="b" cm="1">
        <f t="array" ref="D2441">IF(OR(ISNUMBER(SEARCH({" COMEDY "," fun "," laugh ","hilarious"}," "&amp;B2441:C2441&amp;" "))),"Comedy",IF(OR(ISNUMBER(SEARCH({" sad "," thriller "," crime"," murder "," dark "," revenge "}," "&amp;B2441:C2441&amp;" "))),"thriller",IF(OR(ISNUMBER(SEARCH({" strange "," evil "," horror "," dark "," strange"}," "&amp;B2441:C2441&amp;" "))),"horror",IF(OR(ISNUMBER(SEARCH({" food "," kitchen "," yummy "," gourmet "," dining","bbq"}," "&amp;B2441:C2441&amp;" "))),"food"))))</f>
        <v>0</v>
      </c>
      <c r="E2441" s="3">
        <v>10000</v>
      </c>
      <c r="F2441" s="4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304"/>
        <v>0</v>
      </c>
      <c r="Q2441">
        <f t="shared" si="305"/>
        <v>0</v>
      </c>
      <c r="R2441" t="s">
        <v>8334</v>
      </c>
      <c r="S2441" t="s">
        <v>8335</v>
      </c>
      <c r="T2441" s="13">
        <f t="shared" si="306"/>
        <v>42265.818622685183</v>
      </c>
      <c r="U2441" s="13">
        <f t="shared" si="307"/>
        <v>42295.818622685183</v>
      </c>
      <c r="V2441">
        <f t="shared" si="308"/>
        <v>2015</v>
      </c>
      <c r="W2441" t="str">
        <f t="shared" si="309"/>
        <v>food trucks</v>
      </c>
      <c r="X2441" t="str">
        <f t="shared" si="310"/>
        <v>UnderFunded</v>
      </c>
      <c r="Y2441" s="12" t="b">
        <f t="shared" si="311"/>
        <v>0</v>
      </c>
    </row>
    <row r="2442" spans="1:25" ht="28.8" hidden="1">
      <c r="A2442">
        <v>2440</v>
      </c>
      <c r="B2442" s="1" t="s">
        <v>2441</v>
      </c>
      <c r="C2442" s="1" t="s">
        <v>6550</v>
      </c>
      <c r="D2442" s="21" t="str" cm="1">
        <f t="array" ref="D2442">IF(OR(ISNUMBER(SEARCH({" COMEDY "," fun "," laugh ","hilarious"}," "&amp;B2442:C2442&amp;" "))),"Comedy",IF(OR(ISNUMBER(SEARCH({" sad "," thriller "," crime"," murder "," dark "," revenge "}," "&amp;B2442:C2442&amp;" "))),"thriller",IF(OR(ISNUMBER(SEARCH({" strange "," evil "," horror "," dark "," strange"}," "&amp;B2442:C2442&amp;" "))),"horror",IF(OR(ISNUMBER(SEARCH({" food "," kitchen "," yummy "," gourmet "," dining","bbq"}," "&amp;B2442:C2442&amp;" "))),"food"))))</f>
        <v>food</v>
      </c>
      <c r="E2442" s="3">
        <v>5000</v>
      </c>
      <c r="F2442" s="4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304"/>
        <v>0</v>
      </c>
      <c r="Q2442">
        <f t="shared" si="305"/>
        <v>5</v>
      </c>
      <c r="R2442" t="s">
        <v>8334</v>
      </c>
      <c r="S2442" t="s">
        <v>8335</v>
      </c>
      <c r="T2442" s="13">
        <f t="shared" si="306"/>
        <v>42383.899456018517</v>
      </c>
      <c r="U2442" s="13">
        <f t="shared" si="307"/>
        <v>42413.899456018517</v>
      </c>
      <c r="V2442">
        <f t="shared" si="308"/>
        <v>2016</v>
      </c>
      <c r="W2442" t="str">
        <f t="shared" si="309"/>
        <v>food trucks</v>
      </c>
      <c r="X2442" t="str">
        <f t="shared" si="310"/>
        <v>UnderFunded</v>
      </c>
      <c r="Y2442" s="12" t="b">
        <f t="shared" si="311"/>
        <v>0</v>
      </c>
    </row>
    <row r="2443" spans="1:25" ht="28.8" hidden="1">
      <c r="A2443">
        <v>2441</v>
      </c>
      <c r="B2443" s="1" t="s">
        <v>2442</v>
      </c>
      <c r="C2443" s="1" t="s">
        <v>6551</v>
      </c>
      <c r="D2443" s="21" t="b" cm="1">
        <f t="array" ref="D2443">IF(OR(ISNUMBER(SEARCH({" COMEDY "," fun "," laugh ","hilarious"}," "&amp;B2443:C2443&amp;" "))),"Comedy",IF(OR(ISNUMBER(SEARCH({" sad "," thriller "," crime"," murder "," dark "," revenge "}," "&amp;B2443:C2443&amp;" "))),"thriller",IF(OR(ISNUMBER(SEARCH({" strange "," evil "," horror "," dark "," strange"}," "&amp;B2443:C2443&amp;" "))),"horror",IF(OR(ISNUMBER(SEARCH({" food "," kitchen "," yummy "," gourmet "," dining","bbq"}," "&amp;B2443:C2443&amp;" "))),"food"))))</f>
        <v>0</v>
      </c>
      <c r="E2443" s="3">
        <v>7500</v>
      </c>
      <c r="F2443" s="4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304"/>
        <v>108</v>
      </c>
      <c r="Q2443">
        <f t="shared" si="305"/>
        <v>74.23</v>
      </c>
      <c r="R2443" t="s">
        <v>8334</v>
      </c>
      <c r="S2443" t="s">
        <v>8350</v>
      </c>
      <c r="T2443" s="13">
        <f t="shared" si="306"/>
        <v>42187.125625000001</v>
      </c>
      <c r="U2443" s="13">
        <f t="shared" si="307"/>
        <v>42208.207638888889</v>
      </c>
      <c r="V2443">
        <f t="shared" si="308"/>
        <v>2015</v>
      </c>
      <c r="W2443" t="str">
        <f t="shared" si="309"/>
        <v>small batch</v>
      </c>
      <c r="X2443" t="str">
        <f t="shared" si="310"/>
        <v>ExceededGoal</v>
      </c>
      <c r="Y2443" s="12" t="b">
        <f t="shared" si="311"/>
        <v>0</v>
      </c>
    </row>
    <row r="2444" spans="1:25" ht="28.8" hidden="1">
      <c r="A2444">
        <v>2442</v>
      </c>
      <c r="B2444" s="1" t="s">
        <v>2443</v>
      </c>
      <c r="C2444" s="1" t="s">
        <v>6552</v>
      </c>
      <c r="D2444" s="21" t="b" cm="1">
        <f t="array" ref="D2444">IF(OR(ISNUMBER(SEARCH({" COMEDY "," fun "," laugh ","hilarious"}," "&amp;B2444:C2444&amp;" "))),"Comedy",IF(OR(ISNUMBER(SEARCH({" sad "," thriller "," crime"," murder "," dark "," revenge "}," "&amp;B2444:C2444&amp;" "))),"thriller",IF(OR(ISNUMBER(SEARCH({" strange "," evil "," horror "," dark "," strange"}," "&amp;B2444:C2444&amp;" "))),"horror",IF(OR(ISNUMBER(SEARCH({" food "," kitchen "," yummy "," gourmet "," dining","bbq"}," "&amp;B2444:C2444&amp;" "))),"food"))))</f>
        <v>0</v>
      </c>
      <c r="E2444" s="3">
        <v>24000</v>
      </c>
      <c r="F2444" s="4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304"/>
        <v>126</v>
      </c>
      <c r="Q2444">
        <f t="shared" si="305"/>
        <v>81.25</v>
      </c>
      <c r="R2444" t="s">
        <v>8334</v>
      </c>
      <c r="S2444" t="s">
        <v>8350</v>
      </c>
      <c r="T2444" s="13">
        <f t="shared" si="306"/>
        <v>42052.666990740734</v>
      </c>
      <c r="U2444" s="13">
        <f t="shared" si="307"/>
        <v>42082.625324074077</v>
      </c>
      <c r="V2444">
        <f t="shared" si="308"/>
        <v>2015</v>
      </c>
      <c r="W2444" t="str">
        <f t="shared" si="309"/>
        <v>small batch</v>
      </c>
      <c r="X2444" t="str">
        <f t="shared" si="310"/>
        <v>ExceededGoal</v>
      </c>
      <c r="Y2444" s="12" t="b">
        <f t="shared" si="311"/>
        <v>0</v>
      </c>
    </row>
    <row r="2445" spans="1:25" ht="43.2" hidden="1">
      <c r="A2445">
        <v>2443</v>
      </c>
      <c r="B2445" s="1" t="s">
        <v>2444</v>
      </c>
      <c r="C2445" s="1" t="s">
        <v>6553</v>
      </c>
      <c r="D2445" s="21" t="b" cm="1">
        <f t="array" ref="D2445">IF(OR(ISNUMBER(SEARCH({" COMEDY "," fun "," laugh ","hilarious"}," "&amp;B2445:C2445&amp;" "))),"Comedy",IF(OR(ISNUMBER(SEARCH({" sad "," thriller "," crime"," murder "," dark "," revenge "}," "&amp;B2445:C2445&amp;" "))),"thriller",IF(OR(ISNUMBER(SEARCH({" strange "," evil "," horror "," dark "," strange"}," "&amp;B2445:C2445&amp;" "))),"horror",IF(OR(ISNUMBER(SEARCH({" food "," kitchen "," yummy "," gourmet "," dining","bbq"}," "&amp;B2445:C2445&amp;" "))),"food"))))</f>
        <v>0</v>
      </c>
      <c r="E2445" s="3">
        <v>20000</v>
      </c>
      <c r="F2445" s="4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304"/>
        <v>203</v>
      </c>
      <c r="Q2445">
        <f t="shared" si="305"/>
        <v>130.22999999999999</v>
      </c>
      <c r="R2445" t="s">
        <v>8334</v>
      </c>
      <c r="S2445" t="s">
        <v>8350</v>
      </c>
      <c r="T2445" s="13">
        <f t="shared" si="306"/>
        <v>41836.625254629631</v>
      </c>
      <c r="U2445" s="13">
        <f t="shared" si="307"/>
        <v>41866.625254629631</v>
      </c>
      <c r="V2445">
        <f t="shared" si="308"/>
        <v>2014</v>
      </c>
      <c r="W2445" t="str">
        <f t="shared" si="309"/>
        <v>small batch</v>
      </c>
      <c r="X2445" t="str">
        <f t="shared" si="310"/>
        <v>ExceededGoal</v>
      </c>
      <c r="Y2445" s="12" t="b">
        <f t="shared" si="311"/>
        <v>0</v>
      </c>
    </row>
    <row r="2446" spans="1:25" ht="43.2" hidden="1">
      <c r="A2446">
        <v>2444</v>
      </c>
      <c r="B2446" s="1" t="s">
        <v>2445</v>
      </c>
      <c r="C2446" s="1" t="s">
        <v>6554</v>
      </c>
      <c r="D2446" s="21" t="b" cm="1">
        <f t="array" ref="D2446">IF(OR(ISNUMBER(SEARCH({" COMEDY "," fun "," laugh ","hilarious"}," "&amp;B2446:C2446&amp;" "))),"Comedy",IF(OR(ISNUMBER(SEARCH({" sad "," thriller "," crime"," murder "," dark "," revenge "}," "&amp;B2446:C2446&amp;" "))),"thriller",IF(OR(ISNUMBER(SEARCH({" strange "," evil "," horror "," dark "," strange"}," "&amp;B2446:C2446&amp;" "))),"horror",IF(OR(ISNUMBER(SEARCH({" food "," kitchen "," yummy "," gourmet "," dining","bbq"}," "&amp;B2446:C2446&amp;" "))),"food"))))</f>
        <v>0</v>
      </c>
      <c r="E2446" s="3">
        <v>3000</v>
      </c>
      <c r="F2446" s="4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304"/>
        <v>109</v>
      </c>
      <c r="Q2446">
        <f t="shared" si="305"/>
        <v>53.41</v>
      </c>
      <c r="R2446" t="s">
        <v>8334</v>
      </c>
      <c r="S2446" t="s">
        <v>8350</v>
      </c>
      <c r="T2446" s="13">
        <f t="shared" si="306"/>
        <v>42485.754525462966</v>
      </c>
      <c r="U2446" s="13">
        <f t="shared" si="307"/>
        <v>42515.754525462966</v>
      </c>
      <c r="V2446">
        <f t="shared" si="308"/>
        <v>2016</v>
      </c>
      <c r="W2446" t="str">
        <f t="shared" si="309"/>
        <v>small batch</v>
      </c>
      <c r="X2446" t="str">
        <f t="shared" si="310"/>
        <v>ExceededGoal</v>
      </c>
      <c r="Y2446" s="12" t="b">
        <f t="shared" si="311"/>
        <v>0</v>
      </c>
    </row>
    <row r="2447" spans="1:25" ht="57.6" hidden="1">
      <c r="A2447">
        <v>2445</v>
      </c>
      <c r="B2447" s="1" t="s">
        <v>2446</v>
      </c>
      <c r="C2447" s="1" t="s">
        <v>6555</v>
      </c>
      <c r="D2447" s="21" t="b" cm="1">
        <f t="array" ref="D2447">IF(OR(ISNUMBER(SEARCH({" COMEDY "," fun "," laugh ","hilarious"}," "&amp;B2447:C2447&amp;" "))),"Comedy",IF(OR(ISNUMBER(SEARCH({" sad "," thriller "," crime"," murder "," dark "," revenge "}," "&amp;B2447:C2447&amp;" "))),"thriller",IF(OR(ISNUMBER(SEARCH({" strange "," evil "," horror "," dark "," strange"}," "&amp;B2447:C2447&amp;" "))),"horror",IF(OR(ISNUMBER(SEARCH({" food "," kitchen "," yummy "," gourmet "," dining","bbq"}," "&amp;B2447:C2447&amp;" "))),"food"))))</f>
        <v>0</v>
      </c>
      <c r="E2447" s="3">
        <v>5000</v>
      </c>
      <c r="F2447" s="4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304"/>
        <v>173</v>
      </c>
      <c r="Q2447">
        <f t="shared" si="305"/>
        <v>75.13</v>
      </c>
      <c r="R2447" t="s">
        <v>8334</v>
      </c>
      <c r="S2447" t="s">
        <v>8350</v>
      </c>
      <c r="T2447" s="13">
        <f t="shared" si="306"/>
        <v>42243.190057870372</v>
      </c>
      <c r="U2447" s="13">
        <f t="shared" si="307"/>
        <v>42273.190057870372</v>
      </c>
      <c r="V2447">
        <f t="shared" si="308"/>
        <v>2015</v>
      </c>
      <c r="W2447" t="str">
        <f t="shared" si="309"/>
        <v>small batch</v>
      </c>
      <c r="X2447" t="str">
        <f t="shared" si="310"/>
        <v>ExceededGoal</v>
      </c>
      <c r="Y2447" s="12" t="b">
        <f t="shared" si="311"/>
        <v>0</v>
      </c>
    </row>
    <row r="2448" spans="1:25" ht="57.6" hidden="1">
      <c r="A2448">
        <v>2446</v>
      </c>
      <c r="B2448" s="1" t="s">
        <v>2447</v>
      </c>
      <c r="C2448" s="1" t="s">
        <v>6556</v>
      </c>
      <c r="D2448" s="21" t="b" cm="1">
        <f t="array" ref="D2448">IF(OR(ISNUMBER(SEARCH({" COMEDY "," fun "," laugh ","hilarious"}," "&amp;B2448:C2448&amp;" "))),"Comedy",IF(OR(ISNUMBER(SEARCH({" sad "," thriller "," crime"," murder "," dark "," revenge "}," "&amp;B2448:C2448&amp;" "))),"thriller",IF(OR(ISNUMBER(SEARCH({" strange "," evil "," horror "," dark "," strange"}," "&amp;B2448:C2448&amp;" "))),"horror",IF(OR(ISNUMBER(SEARCH({" food "," kitchen "," yummy "," gourmet "," dining","bbq"}," "&amp;B2448:C2448&amp;" "))),"food"))))</f>
        <v>0</v>
      </c>
      <c r="E2448" s="3">
        <v>5000</v>
      </c>
      <c r="F2448" s="4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304"/>
        <v>168</v>
      </c>
      <c r="Q2448">
        <f t="shared" si="305"/>
        <v>75.67</v>
      </c>
      <c r="R2448" t="s">
        <v>8334</v>
      </c>
      <c r="S2448" t="s">
        <v>8350</v>
      </c>
      <c r="T2448" s="13">
        <f t="shared" si="306"/>
        <v>42670.602673611109</v>
      </c>
      <c r="U2448" s="13">
        <f t="shared" si="307"/>
        <v>42700.64434027778</v>
      </c>
      <c r="V2448">
        <f t="shared" si="308"/>
        <v>2016</v>
      </c>
      <c r="W2448" t="str">
        <f t="shared" si="309"/>
        <v>small batch</v>
      </c>
      <c r="X2448" t="str">
        <f t="shared" si="310"/>
        <v>ExceededGoal</v>
      </c>
      <c r="Y2448" s="12" t="b">
        <f t="shared" si="311"/>
        <v>0</v>
      </c>
    </row>
    <row r="2449" spans="1:25" ht="57.6" hidden="1">
      <c r="A2449">
        <v>2447</v>
      </c>
      <c r="B2449" s="1" t="s">
        <v>2448</v>
      </c>
      <c r="C2449" s="1" t="s">
        <v>6557</v>
      </c>
      <c r="D2449" s="21" t="b" cm="1">
        <f t="array" ref="D2449">IF(OR(ISNUMBER(SEARCH({" COMEDY "," fun "," laugh ","hilarious"}," "&amp;B2449:C2449&amp;" "))),"Comedy",IF(OR(ISNUMBER(SEARCH({" sad "," thriller "," crime"," murder "," dark "," revenge "}," "&amp;B2449:C2449&amp;" "))),"thriller",IF(OR(ISNUMBER(SEARCH({" strange "," evil "," horror "," dark "," strange"}," "&amp;B2449:C2449&amp;" "))),"horror",IF(OR(ISNUMBER(SEARCH({" food "," kitchen "," yummy "," gourmet "," dining","bbq"}," "&amp;B2449:C2449&amp;" "))),"food"))))</f>
        <v>0</v>
      </c>
      <c r="E2449" s="3">
        <v>2500</v>
      </c>
      <c r="F2449" s="4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304"/>
        <v>427</v>
      </c>
      <c r="Q2449">
        <f t="shared" si="305"/>
        <v>31.69</v>
      </c>
      <c r="R2449" t="s">
        <v>8334</v>
      </c>
      <c r="S2449" t="s">
        <v>8350</v>
      </c>
      <c r="T2449" s="13">
        <f t="shared" si="306"/>
        <v>42654.469826388886</v>
      </c>
      <c r="U2449" s="13">
        <f t="shared" si="307"/>
        <v>42686.166666666672</v>
      </c>
      <c r="V2449">
        <f t="shared" si="308"/>
        <v>2016</v>
      </c>
      <c r="W2449" t="str">
        <f t="shared" si="309"/>
        <v>small batch</v>
      </c>
      <c r="X2449" t="str">
        <f t="shared" si="310"/>
        <v>ExceededGoal</v>
      </c>
      <c r="Y2449" s="12" t="b">
        <f t="shared" si="311"/>
        <v>0</v>
      </c>
    </row>
    <row r="2450" spans="1:25" ht="43.2" hidden="1">
      <c r="A2450">
        <v>2448</v>
      </c>
      <c r="B2450" s="1" t="s">
        <v>2449</v>
      </c>
      <c r="C2450" s="1" t="s">
        <v>6558</v>
      </c>
      <c r="D2450" s="21" t="b" cm="1">
        <f t="array" ref="D2450">IF(OR(ISNUMBER(SEARCH({" COMEDY "," fun "," laugh ","hilarious"}," "&amp;B2450:C2450&amp;" "))),"Comedy",IF(OR(ISNUMBER(SEARCH({" sad "," thriller "," crime"," murder "," dark "," revenge "}," "&amp;B2450:C2450&amp;" "))),"thriller",IF(OR(ISNUMBER(SEARCH({" strange "," evil "," horror "," dark "," strange"}," "&amp;B2450:C2450&amp;" "))),"horror",IF(OR(ISNUMBER(SEARCH({" food "," kitchen "," yummy "," gourmet "," dining","bbq"}," "&amp;B2450:C2450&amp;" "))),"food"))))</f>
        <v>0</v>
      </c>
      <c r="E2450" s="3">
        <v>400</v>
      </c>
      <c r="F2450" s="4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304"/>
        <v>108</v>
      </c>
      <c r="Q2450">
        <f t="shared" si="305"/>
        <v>47.78</v>
      </c>
      <c r="R2450" t="s">
        <v>8334</v>
      </c>
      <c r="S2450" t="s">
        <v>8350</v>
      </c>
      <c r="T2450" s="13">
        <f t="shared" si="306"/>
        <v>42607.316122685181</v>
      </c>
      <c r="U2450" s="13">
        <f t="shared" si="307"/>
        <v>42613.233333333337</v>
      </c>
      <c r="V2450">
        <f t="shared" si="308"/>
        <v>2016</v>
      </c>
      <c r="W2450" t="str">
        <f t="shared" si="309"/>
        <v>small batch</v>
      </c>
      <c r="X2450" t="str">
        <f t="shared" si="310"/>
        <v>ExceededGoal</v>
      </c>
      <c r="Y2450" s="12" t="b">
        <f t="shared" si="311"/>
        <v>0</v>
      </c>
    </row>
    <row r="2451" spans="1:25" ht="43.2" hidden="1">
      <c r="A2451">
        <v>2449</v>
      </c>
      <c r="B2451" s="1" t="s">
        <v>2450</v>
      </c>
      <c r="C2451" s="1" t="s">
        <v>6559</v>
      </c>
      <c r="D2451" s="21" t="b" cm="1">
        <f t="array" ref="D2451">IF(OR(ISNUMBER(SEARCH({" COMEDY "," fun "," laugh ","hilarious"}," "&amp;B2451:C2451&amp;" "))),"Comedy",IF(OR(ISNUMBER(SEARCH({" sad "," thriller "," crime"," murder "," dark "," revenge "}," "&amp;B2451:C2451&amp;" "))),"thriller",IF(OR(ISNUMBER(SEARCH({" strange "," evil "," horror "," dark "," strange"}," "&amp;B2451:C2451&amp;" "))),"horror",IF(OR(ISNUMBER(SEARCH({" food "," kitchen "," yummy "," gourmet "," dining","bbq"}," "&amp;B2451:C2451&amp;" "))),"food"))))</f>
        <v>0</v>
      </c>
      <c r="E2451" s="3">
        <v>10000</v>
      </c>
      <c r="F2451" s="4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304"/>
        <v>108</v>
      </c>
      <c r="Q2451">
        <f t="shared" si="305"/>
        <v>90</v>
      </c>
      <c r="R2451" t="s">
        <v>8334</v>
      </c>
      <c r="S2451" t="s">
        <v>8350</v>
      </c>
      <c r="T2451" s="13">
        <f t="shared" si="306"/>
        <v>41943.142534722225</v>
      </c>
      <c r="U2451" s="13">
        <f t="shared" si="307"/>
        <v>41973.184201388889</v>
      </c>
      <c r="V2451">
        <f t="shared" si="308"/>
        <v>2014</v>
      </c>
      <c r="W2451" t="str">
        <f t="shared" si="309"/>
        <v>small batch</v>
      </c>
      <c r="X2451" t="str">
        <f t="shared" si="310"/>
        <v>ExceededGoal</v>
      </c>
      <c r="Y2451" s="12" t="b">
        <f t="shared" si="311"/>
        <v>0</v>
      </c>
    </row>
    <row r="2452" spans="1:25" ht="43.2" hidden="1">
      <c r="A2452">
        <v>2450</v>
      </c>
      <c r="B2452" s="1" t="s">
        <v>2451</v>
      </c>
      <c r="C2452" s="1" t="s">
        <v>6560</v>
      </c>
      <c r="D2452" s="21" t="b" cm="1">
        <f t="array" ref="D2452">IF(OR(ISNUMBER(SEARCH({" COMEDY "," fun "," laugh ","hilarious"}," "&amp;B2452:C2452&amp;" "))),"Comedy",IF(OR(ISNUMBER(SEARCH({" sad "," thriller "," crime"," murder "," dark "," revenge "}," "&amp;B2452:C2452&amp;" "))),"thriller",IF(OR(ISNUMBER(SEARCH({" strange "," evil "," horror "," dark "," strange"}," "&amp;B2452:C2452&amp;" "))),"horror",IF(OR(ISNUMBER(SEARCH({" food "," kitchen "," yummy "," gourmet "," dining","bbq"}," "&amp;B2452:C2452&amp;" "))),"food"))))</f>
        <v>0</v>
      </c>
      <c r="E2452" s="3">
        <v>15000</v>
      </c>
      <c r="F2452" s="4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304"/>
        <v>102</v>
      </c>
      <c r="Q2452">
        <f t="shared" si="305"/>
        <v>149.31</v>
      </c>
      <c r="R2452" t="s">
        <v>8334</v>
      </c>
      <c r="S2452" t="s">
        <v>8350</v>
      </c>
      <c r="T2452" s="13">
        <f t="shared" si="306"/>
        <v>41902.07240740741</v>
      </c>
      <c r="U2452" s="13">
        <f t="shared" si="307"/>
        <v>41940.132638888892</v>
      </c>
      <c r="V2452">
        <f t="shared" si="308"/>
        <v>2014</v>
      </c>
      <c r="W2452" t="str">
        <f t="shared" si="309"/>
        <v>small batch</v>
      </c>
      <c r="X2452" t="str">
        <f t="shared" si="310"/>
        <v>ExceededGoal</v>
      </c>
      <c r="Y2452" s="12" t="b">
        <f t="shared" si="311"/>
        <v>0</v>
      </c>
    </row>
    <row r="2453" spans="1:25" ht="43.2" hidden="1">
      <c r="A2453">
        <v>2451</v>
      </c>
      <c r="B2453" s="1" t="s">
        <v>2452</v>
      </c>
      <c r="C2453" s="1" t="s">
        <v>6561</v>
      </c>
      <c r="D2453" s="21" t="b" cm="1">
        <f t="array" ref="D2453">IF(OR(ISNUMBER(SEARCH({" COMEDY "," fun "," laugh ","hilarious"}," "&amp;B2453:C2453&amp;" "))),"Comedy",IF(OR(ISNUMBER(SEARCH({" sad "," thriller "," crime"," murder "," dark "," revenge "}," "&amp;B2453:C2453&amp;" "))),"thriller",IF(OR(ISNUMBER(SEARCH({" strange "," evil "," horror "," dark "," strange"}," "&amp;B2453:C2453&amp;" "))),"horror",IF(OR(ISNUMBER(SEARCH({" food "," kitchen "," yummy "," gourmet "," dining","bbq"}," "&amp;B2453:C2453&amp;" "))),"food"))))</f>
        <v>0</v>
      </c>
      <c r="E2453" s="3">
        <v>10000</v>
      </c>
      <c r="F2453" s="4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304"/>
        <v>115</v>
      </c>
      <c r="Q2453">
        <f t="shared" si="305"/>
        <v>62.07</v>
      </c>
      <c r="R2453" t="s">
        <v>8334</v>
      </c>
      <c r="S2453" t="s">
        <v>8350</v>
      </c>
      <c r="T2453" s="13">
        <f t="shared" si="306"/>
        <v>42779.908449074079</v>
      </c>
      <c r="U2453" s="13">
        <f t="shared" si="307"/>
        <v>42799.908449074079</v>
      </c>
      <c r="V2453">
        <f t="shared" si="308"/>
        <v>2017</v>
      </c>
      <c r="W2453" t="str">
        <f t="shared" si="309"/>
        <v>small batch</v>
      </c>
      <c r="X2453" t="str">
        <f t="shared" si="310"/>
        <v>ExceededGoal</v>
      </c>
      <c r="Y2453" s="12" t="b">
        <f t="shared" si="311"/>
        <v>0</v>
      </c>
    </row>
    <row r="2454" spans="1:25" ht="43.2" hidden="1">
      <c r="A2454">
        <v>2452</v>
      </c>
      <c r="B2454" s="1" t="s">
        <v>2453</v>
      </c>
      <c r="C2454" s="1" t="s">
        <v>6562</v>
      </c>
      <c r="D2454" s="21" t="str" cm="1">
        <f t="array" ref="D2454">IF(OR(ISNUMBER(SEARCH({" COMEDY "," fun "," laugh ","hilarious"}," "&amp;B2454:C2454&amp;" "))),"Comedy",IF(OR(ISNUMBER(SEARCH({" sad "," thriller "," crime"," murder "," dark "," revenge "}," "&amp;B2454:C2454&amp;" "))),"thriller",IF(OR(ISNUMBER(SEARCH({" strange "," evil "," horror "," dark "," strange"}," "&amp;B2454:C2454&amp;" "))),"horror",IF(OR(ISNUMBER(SEARCH({" food "," kitchen "," yummy "," gourmet "," dining","bbq"}," "&amp;B2454:C2454&amp;" "))),"food"))))</f>
        <v>food</v>
      </c>
      <c r="E2454" s="3">
        <v>600</v>
      </c>
      <c r="F2454" s="4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304"/>
        <v>134</v>
      </c>
      <c r="Q2454">
        <f t="shared" si="305"/>
        <v>53.4</v>
      </c>
      <c r="R2454" t="s">
        <v>8334</v>
      </c>
      <c r="S2454" t="s">
        <v>8350</v>
      </c>
      <c r="T2454" s="13">
        <f t="shared" si="306"/>
        <v>42338.84375</v>
      </c>
      <c r="U2454" s="13">
        <f t="shared" si="307"/>
        <v>42367.958333333328</v>
      </c>
      <c r="V2454">
        <f t="shared" si="308"/>
        <v>2015</v>
      </c>
      <c r="W2454" t="str">
        <f t="shared" si="309"/>
        <v>small batch</v>
      </c>
      <c r="X2454" t="str">
        <f t="shared" si="310"/>
        <v>ExceededGoal</v>
      </c>
      <c r="Y2454" s="12" t="b">
        <f t="shared" si="311"/>
        <v>0</v>
      </c>
    </row>
    <row r="2455" spans="1:25" ht="43.2" hidden="1">
      <c r="A2455">
        <v>2453</v>
      </c>
      <c r="B2455" s="1" t="s">
        <v>2454</v>
      </c>
      <c r="C2455" s="1" t="s">
        <v>6563</v>
      </c>
      <c r="D2455" s="21" t="b" cm="1">
        <f t="array" ref="D2455">IF(OR(ISNUMBER(SEARCH({" COMEDY "," fun "," laugh ","hilarious"}," "&amp;B2455:C2455&amp;" "))),"Comedy",IF(OR(ISNUMBER(SEARCH({" sad "," thriller "," crime"," murder "," dark "," revenge "}," "&amp;B2455:C2455&amp;" "))),"thriller",IF(OR(ISNUMBER(SEARCH({" strange "," evil "," horror "," dark "," strange"}," "&amp;B2455:C2455&amp;" "))),"horror",IF(OR(ISNUMBER(SEARCH({" food "," kitchen "," yummy "," gourmet "," dining","bbq"}," "&amp;B2455:C2455&amp;" "))),"food"))))</f>
        <v>0</v>
      </c>
      <c r="E2455" s="3">
        <v>3000</v>
      </c>
      <c r="F2455" s="4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304"/>
        <v>155</v>
      </c>
      <c r="Q2455">
        <f t="shared" si="305"/>
        <v>69.27</v>
      </c>
      <c r="R2455" t="s">
        <v>8334</v>
      </c>
      <c r="S2455" t="s">
        <v>8350</v>
      </c>
      <c r="T2455" s="13">
        <f t="shared" si="306"/>
        <v>42738.692233796297</v>
      </c>
      <c r="U2455" s="13">
        <f t="shared" si="307"/>
        <v>42768.692233796297</v>
      </c>
      <c r="V2455">
        <f t="shared" si="308"/>
        <v>2017</v>
      </c>
      <c r="W2455" t="str">
        <f t="shared" si="309"/>
        <v>small batch</v>
      </c>
      <c r="X2455" t="str">
        <f t="shared" si="310"/>
        <v>ExceededGoal</v>
      </c>
      <c r="Y2455" s="12" t="b">
        <f t="shared" si="311"/>
        <v>0</v>
      </c>
    </row>
    <row r="2456" spans="1:25" ht="43.2" hidden="1">
      <c r="A2456">
        <v>2454</v>
      </c>
      <c r="B2456" s="1" t="s">
        <v>2455</v>
      </c>
      <c r="C2456" s="1" t="s">
        <v>6564</v>
      </c>
      <c r="D2456" s="21" t="b" cm="1">
        <f t="array" ref="D2456">IF(OR(ISNUMBER(SEARCH({" COMEDY "," fun "," laugh ","hilarious"}," "&amp;B2456:C2456&amp;" "))),"Comedy",IF(OR(ISNUMBER(SEARCH({" sad "," thriller "," crime"," murder "," dark "," revenge "}," "&amp;B2456:C2456&amp;" "))),"thriller",IF(OR(ISNUMBER(SEARCH({" strange "," evil "," horror "," dark "," strange"}," "&amp;B2456:C2456&amp;" "))),"horror",IF(OR(ISNUMBER(SEARCH({" food "," kitchen "," yummy "," gourmet "," dining","bbq"}," "&amp;B2456:C2456&amp;" "))),"food"))))</f>
        <v>0</v>
      </c>
      <c r="E2456" s="3">
        <v>35000</v>
      </c>
      <c r="F2456" s="4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304"/>
        <v>101</v>
      </c>
      <c r="Q2456">
        <f t="shared" si="305"/>
        <v>271.51</v>
      </c>
      <c r="R2456" t="s">
        <v>8334</v>
      </c>
      <c r="S2456" t="s">
        <v>8350</v>
      </c>
      <c r="T2456" s="13">
        <f t="shared" si="306"/>
        <v>42770.201481481476</v>
      </c>
      <c r="U2456" s="13">
        <f t="shared" si="307"/>
        <v>42805.201481481476</v>
      </c>
      <c r="V2456">
        <f t="shared" si="308"/>
        <v>2017</v>
      </c>
      <c r="W2456" t="str">
        <f t="shared" si="309"/>
        <v>small batch</v>
      </c>
      <c r="X2456" t="str">
        <f t="shared" si="310"/>
        <v>ExceededGoal</v>
      </c>
      <c r="Y2456" s="12" t="b">
        <f t="shared" si="311"/>
        <v>0</v>
      </c>
    </row>
    <row r="2457" spans="1:25" ht="43.2" hidden="1">
      <c r="A2457">
        <v>2455</v>
      </c>
      <c r="B2457" s="1" t="s">
        <v>2456</v>
      </c>
      <c r="C2457" s="1" t="s">
        <v>6565</v>
      </c>
      <c r="D2457" s="21" t="b" cm="1">
        <f t="array" ref="D2457">IF(OR(ISNUMBER(SEARCH({" COMEDY "," fun "," laugh ","hilarious"}," "&amp;B2457:C2457&amp;" "))),"Comedy",IF(OR(ISNUMBER(SEARCH({" sad "," thriller "," crime"," murder "," dark "," revenge "}," "&amp;B2457:C2457&amp;" "))),"thriller",IF(OR(ISNUMBER(SEARCH({" strange "," evil "," horror "," dark "," strange"}," "&amp;B2457:C2457&amp;" "))),"horror",IF(OR(ISNUMBER(SEARCH({" food "," kitchen "," yummy "," gourmet "," dining","bbq"}," "&amp;B2457:C2457&amp;" "))),"food"))))</f>
        <v>0</v>
      </c>
      <c r="E2457" s="3">
        <v>300</v>
      </c>
      <c r="F2457" s="4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304"/>
        <v>182</v>
      </c>
      <c r="Q2457">
        <f t="shared" si="305"/>
        <v>34.130000000000003</v>
      </c>
      <c r="R2457" t="s">
        <v>8334</v>
      </c>
      <c r="S2457" t="s">
        <v>8350</v>
      </c>
      <c r="T2457" s="13">
        <f t="shared" si="306"/>
        <v>42452.781828703708</v>
      </c>
      <c r="U2457" s="13">
        <f t="shared" si="307"/>
        <v>42480.781828703708</v>
      </c>
      <c r="V2457">
        <f t="shared" si="308"/>
        <v>2016</v>
      </c>
      <c r="W2457" t="str">
        <f t="shared" si="309"/>
        <v>small batch</v>
      </c>
      <c r="X2457" t="str">
        <f t="shared" si="310"/>
        <v>ExceededGoal</v>
      </c>
      <c r="Y2457" s="12" t="b">
        <f t="shared" si="311"/>
        <v>0</v>
      </c>
    </row>
    <row r="2458" spans="1:25" ht="43.2" hidden="1">
      <c r="A2458">
        <v>2456</v>
      </c>
      <c r="B2458" s="1" t="s">
        <v>2457</v>
      </c>
      <c r="C2458" s="1" t="s">
        <v>6566</v>
      </c>
      <c r="D2458" s="21" t="b" cm="1">
        <f t="array" ref="D2458">IF(OR(ISNUMBER(SEARCH({" COMEDY "," fun "," laugh ","hilarious"}," "&amp;B2458:C2458&amp;" "))),"Comedy",IF(OR(ISNUMBER(SEARCH({" sad "," thriller "," crime"," murder "," dark "," revenge "}," "&amp;B2458:C2458&amp;" "))),"thriller",IF(OR(ISNUMBER(SEARCH({" strange "," evil "," horror "," dark "," strange"}," "&amp;B2458:C2458&amp;" "))),"horror",IF(OR(ISNUMBER(SEARCH({" food "," kitchen "," yummy "," gourmet "," dining","bbq"}," "&amp;B2458:C2458&amp;" "))),"food"))))</f>
        <v>0</v>
      </c>
      <c r="E2458" s="3">
        <v>1500</v>
      </c>
      <c r="F2458" s="4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304"/>
        <v>181</v>
      </c>
      <c r="Q2458">
        <f t="shared" si="305"/>
        <v>40.49</v>
      </c>
      <c r="R2458" t="s">
        <v>8334</v>
      </c>
      <c r="S2458" t="s">
        <v>8350</v>
      </c>
      <c r="T2458" s="13">
        <f t="shared" si="306"/>
        <v>42761.961099537039</v>
      </c>
      <c r="U2458" s="13">
        <f t="shared" si="307"/>
        <v>42791.961099537039</v>
      </c>
      <c r="V2458">
        <f t="shared" si="308"/>
        <v>2017</v>
      </c>
      <c r="W2458" t="str">
        <f t="shared" si="309"/>
        <v>small batch</v>
      </c>
      <c r="X2458" t="str">
        <f t="shared" si="310"/>
        <v>ExceededGoal</v>
      </c>
      <c r="Y2458" s="12" t="b">
        <f t="shared" si="311"/>
        <v>0</v>
      </c>
    </row>
    <row r="2459" spans="1:25" ht="43.2" hidden="1">
      <c r="A2459">
        <v>2457</v>
      </c>
      <c r="B2459" s="1" t="s">
        <v>2458</v>
      </c>
      <c r="C2459" s="1" t="s">
        <v>6567</v>
      </c>
      <c r="D2459" s="21" t="b" cm="1">
        <f t="array" ref="D2459">IF(OR(ISNUMBER(SEARCH({" COMEDY "," fun "," laugh ","hilarious"}," "&amp;B2459:C2459&amp;" "))),"Comedy",IF(OR(ISNUMBER(SEARCH({" sad "," thriller "," crime"," murder "," dark "," revenge "}," "&amp;B2459:C2459&amp;" "))),"thriller",IF(OR(ISNUMBER(SEARCH({" strange "," evil "," horror "," dark "," strange"}," "&amp;B2459:C2459&amp;" "))),"horror",IF(OR(ISNUMBER(SEARCH({" food "," kitchen "," yummy "," gourmet "," dining","bbq"}," "&amp;B2459:C2459&amp;" "))),"food"))))</f>
        <v>0</v>
      </c>
      <c r="E2459" s="3">
        <v>23000</v>
      </c>
      <c r="F2459" s="4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304"/>
        <v>102</v>
      </c>
      <c r="Q2459">
        <f t="shared" si="305"/>
        <v>189.76</v>
      </c>
      <c r="R2459" t="s">
        <v>8334</v>
      </c>
      <c r="S2459" t="s">
        <v>8350</v>
      </c>
      <c r="T2459" s="13">
        <f t="shared" si="306"/>
        <v>42423.602500000001</v>
      </c>
      <c r="U2459" s="13">
        <f t="shared" si="307"/>
        <v>42453.560833333337</v>
      </c>
      <c r="V2459">
        <f t="shared" si="308"/>
        <v>2016</v>
      </c>
      <c r="W2459" t="str">
        <f t="shared" si="309"/>
        <v>small batch</v>
      </c>
      <c r="X2459" t="str">
        <f t="shared" si="310"/>
        <v>ExceededGoal</v>
      </c>
      <c r="Y2459" s="12" t="b">
        <f t="shared" si="311"/>
        <v>0</v>
      </c>
    </row>
    <row r="2460" spans="1:25" ht="57.6" hidden="1">
      <c r="A2460">
        <v>2458</v>
      </c>
      <c r="B2460" s="1" t="s">
        <v>2459</v>
      </c>
      <c r="C2460" s="1" t="s">
        <v>6568</v>
      </c>
      <c r="D2460" s="21" t="str" cm="1">
        <f t="array" ref="D2460">IF(OR(ISNUMBER(SEARCH({" COMEDY "," fun "," laugh ","hilarious"}," "&amp;B2460:C2460&amp;" "))),"Comedy",IF(OR(ISNUMBER(SEARCH({" sad "," thriller "," crime"," murder "," dark "," revenge "}," "&amp;B2460:C2460&amp;" "))),"thriller",IF(OR(ISNUMBER(SEARCH({" strange "," evil "," horror "," dark "," strange"}," "&amp;B2460:C2460&amp;" "))),"horror",IF(OR(ISNUMBER(SEARCH({" food "," kitchen "," yummy "," gourmet "," dining","bbq"}," "&amp;B2460:C2460&amp;" "))),"food"))))</f>
        <v>Comedy</v>
      </c>
      <c r="E2460" s="3">
        <v>5000</v>
      </c>
      <c r="F2460" s="4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304"/>
        <v>110</v>
      </c>
      <c r="Q2460">
        <f t="shared" si="305"/>
        <v>68.86</v>
      </c>
      <c r="R2460" t="s">
        <v>8334</v>
      </c>
      <c r="S2460" t="s">
        <v>8350</v>
      </c>
      <c r="T2460" s="13">
        <f t="shared" si="306"/>
        <v>42495.871736111112</v>
      </c>
      <c r="U2460" s="13">
        <f t="shared" si="307"/>
        <v>42530.791666666672</v>
      </c>
      <c r="V2460">
        <f t="shared" si="308"/>
        <v>2016</v>
      </c>
      <c r="W2460" t="str">
        <f t="shared" si="309"/>
        <v>small batch</v>
      </c>
      <c r="X2460" t="str">
        <f t="shared" si="310"/>
        <v>ExceededGoal</v>
      </c>
      <c r="Y2460" s="12" t="b">
        <f t="shared" si="311"/>
        <v>0</v>
      </c>
    </row>
    <row r="2461" spans="1:25" ht="57.6" hidden="1">
      <c r="A2461">
        <v>2459</v>
      </c>
      <c r="B2461" s="1" t="s">
        <v>2460</v>
      </c>
      <c r="C2461" s="1" t="s">
        <v>6569</v>
      </c>
      <c r="D2461" s="21" t="b" cm="1">
        <f t="array" ref="D2461">IF(OR(ISNUMBER(SEARCH({" COMEDY "," fun "," laugh ","hilarious"}," "&amp;B2461:C2461&amp;" "))),"Comedy",IF(OR(ISNUMBER(SEARCH({" sad "," thriller "," crime"," murder "," dark "," revenge "}," "&amp;B2461:C2461&amp;" "))),"thriller",IF(OR(ISNUMBER(SEARCH({" strange "," evil "," horror "," dark "," strange"}," "&amp;B2461:C2461&amp;" "))),"horror",IF(OR(ISNUMBER(SEARCH({" food "," kitchen "," yummy "," gourmet "," dining","bbq"}," "&amp;B2461:C2461&amp;" "))),"food"))))</f>
        <v>0</v>
      </c>
      <c r="E2461" s="3">
        <v>30000</v>
      </c>
      <c r="F2461" s="4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304"/>
        <v>102</v>
      </c>
      <c r="Q2461">
        <f t="shared" si="305"/>
        <v>108.78</v>
      </c>
      <c r="R2461" t="s">
        <v>8334</v>
      </c>
      <c r="S2461" t="s">
        <v>8350</v>
      </c>
      <c r="T2461" s="13">
        <f t="shared" si="306"/>
        <v>42407.637557870374</v>
      </c>
      <c r="U2461" s="13">
        <f t="shared" si="307"/>
        <v>42452.595891203702</v>
      </c>
      <c r="V2461">
        <f t="shared" si="308"/>
        <v>2016</v>
      </c>
      <c r="W2461" t="str">
        <f t="shared" si="309"/>
        <v>small batch</v>
      </c>
      <c r="X2461" t="str">
        <f t="shared" si="310"/>
        <v>ExceededGoal</v>
      </c>
      <c r="Y2461" s="12" t="b">
        <f t="shared" si="311"/>
        <v>0</v>
      </c>
    </row>
    <row r="2462" spans="1:25" ht="43.2" hidden="1">
      <c r="A2462">
        <v>2460</v>
      </c>
      <c r="B2462" s="1" t="s">
        <v>2461</v>
      </c>
      <c r="C2462" s="1" t="s">
        <v>6570</v>
      </c>
      <c r="D2462" s="21" t="b" cm="1">
        <f t="array" ref="D2462">IF(OR(ISNUMBER(SEARCH({" COMEDY "," fun "," laugh ","hilarious"}," "&amp;B2462:C2462&amp;" "))),"Comedy",IF(OR(ISNUMBER(SEARCH({" sad "," thriller "," crime"," murder "," dark "," revenge "}," "&amp;B2462:C2462&amp;" "))),"thriller",IF(OR(ISNUMBER(SEARCH({" strange "," evil "," horror "," dark "," strange"}," "&amp;B2462:C2462&amp;" "))),"horror",IF(OR(ISNUMBER(SEARCH({" food "," kitchen "," yummy "," gourmet "," dining","bbq"}," "&amp;B2462:C2462&amp;" "))),"food"))))</f>
        <v>0</v>
      </c>
      <c r="E2462" s="3">
        <v>8500</v>
      </c>
      <c r="F2462" s="4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304"/>
        <v>101</v>
      </c>
      <c r="Q2462">
        <f t="shared" si="305"/>
        <v>125.99</v>
      </c>
      <c r="R2462" t="s">
        <v>8334</v>
      </c>
      <c r="S2462" t="s">
        <v>8350</v>
      </c>
      <c r="T2462" s="13">
        <f t="shared" si="306"/>
        <v>42704.187118055561</v>
      </c>
      <c r="U2462" s="13">
        <f t="shared" si="307"/>
        <v>42738.178472222222</v>
      </c>
      <c r="V2462">
        <f t="shared" si="308"/>
        <v>2016</v>
      </c>
      <c r="W2462" t="str">
        <f t="shared" si="309"/>
        <v>small batch</v>
      </c>
      <c r="X2462" t="str">
        <f t="shared" si="310"/>
        <v>ExceededGoal</v>
      </c>
      <c r="Y2462" s="12" t="b">
        <f t="shared" si="311"/>
        <v>0</v>
      </c>
    </row>
    <row r="2463" spans="1:25" ht="43.2" hidden="1">
      <c r="A2463">
        <v>2461</v>
      </c>
      <c r="B2463" s="1" t="s">
        <v>2462</v>
      </c>
      <c r="C2463" s="1" t="s">
        <v>6571</v>
      </c>
      <c r="D2463" s="21" t="b" cm="1">
        <f t="array" ref="D2463">IF(OR(ISNUMBER(SEARCH({" COMEDY "," fun "," laugh ","hilarious"}," "&amp;B2463:C2463&amp;" "))),"Comedy",IF(OR(ISNUMBER(SEARCH({" sad "," thriller "," crime"," murder "," dark "," revenge "}," "&amp;B2463:C2463&amp;" "))),"thriller",IF(OR(ISNUMBER(SEARCH({" strange "," evil "," horror "," dark "," strange"}," "&amp;B2463:C2463&amp;" "))),"horror",IF(OR(ISNUMBER(SEARCH({" food "," kitchen "," yummy "," gourmet "," dining","bbq"}," "&amp;B2463:C2463&amp;" "))),"food"))))</f>
        <v>0</v>
      </c>
      <c r="E2463" s="3">
        <v>7500</v>
      </c>
      <c r="F2463" s="4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304"/>
        <v>104</v>
      </c>
      <c r="Q2463">
        <f t="shared" si="305"/>
        <v>90.52</v>
      </c>
      <c r="R2463" t="s">
        <v>8323</v>
      </c>
      <c r="S2463" t="s">
        <v>8327</v>
      </c>
      <c r="T2463" s="13">
        <f t="shared" si="306"/>
        <v>40784.012696759259</v>
      </c>
      <c r="U2463" s="13">
        <f t="shared" si="307"/>
        <v>40817.125</v>
      </c>
      <c r="V2463">
        <f t="shared" si="308"/>
        <v>2011</v>
      </c>
      <c r="W2463" t="str">
        <f t="shared" si="309"/>
        <v>indie rock</v>
      </c>
      <c r="X2463" t="str">
        <f t="shared" si="310"/>
        <v>ExceededGoal</v>
      </c>
      <c r="Y2463" s="12" t="b">
        <f t="shared" si="311"/>
        <v>0</v>
      </c>
    </row>
    <row r="2464" spans="1:25" ht="43.2" hidden="1">
      <c r="A2464">
        <v>2462</v>
      </c>
      <c r="B2464" s="1" t="s">
        <v>2463</v>
      </c>
      <c r="C2464" s="1" t="s">
        <v>6572</v>
      </c>
      <c r="D2464" s="21" t="b" cm="1">
        <f t="array" ref="D2464">IF(OR(ISNUMBER(SEARCH({" COMEDY "," fun "," laugh ","hilarious"}," "&amp;B2464:C2464&amp;" "))),"Comedy",IF(OR(ISNUMBER(SEARCH({" sad "," thriller "," crime"," murder "," dark "," revenge "}," "&amp;B2464:C2464&amp;" "))),"thriller",IF(OR(ISNUMBER(SEARCH({" strange "," evil "," horror "," dark "," strange"}," "&amp;B2464:C2464&amp;" "))),"horror",IF(OR(ISNUMBER(SEARCH({" food "," kitchen "," yummy "," gourmet "," dining","bbq"}," "&amp;B2464:C2464&amp;" "))),"food"))))</f>
        <v>0</v>
      </c>
      <c r="E2464" s="3">
        <v>3000</v>
      </c>
      <c r="F2464" s="4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304"/>
        <v>111</v>
      </c>
      <c r="Q2464">
        <f t="shared" si="305"/>
        <v>28.88</v>
      </c>
      <c r="R2464" t="s">
        <v>8323</v>
      </c>
      <c r="S2464" t="s">
        <v>8327</v>
      </c>
      <c r="T2464" s="13">
        <f t="shared" si="306"/>
        <v>41089.186296296299</v>
      </c>
      <c r="U2464" s="13">
        <f t="shared" si="307"/>
        <v>41109.186296296299</v>
      </c>
      <c r="V2464">
        <f t="shared" si="308"/>
        <v>2012</v>
      </c>
      <c r="W2464" t="str">
        <f t="shared" si="309"/>
        <v>indie rock</v>
      </c>
      <c r="X2464" t="str">
        <f t="shared" si="310"/>
        <v>ExceededGoal</v>
      </c>
      <c r="Y2464" s="12" t="b">
        <f t="shared" si="311"/>
        <v>0</v>
      </c>
    </row>
    <row r="2465" spans="1:25" hidden="1">
      <c r="A2465">
        <v>2463</v>
      </c>
      <c r="B2465" s="1" t="s">
        <v>2464</v>
      </c>
      <c r="C2465" s="1" t="s">
        <v>6573</v>
      </c>
      <c r="D2465" s="21" t="b" cm="1">
        <f t="array" ref="D2465">IF(OR(ISNUMBER(SEARCH({" COMEDY "," fun "," laugh ","hilarious"}," "&amp;B2465:C2465&amp;" "))),"Comedy",IF(OR(ISNUMBER(SEARCH({" sad "," thriller "," crime"," murder "," dark "," revenge "}," "&amp;B2465:C2465&amp;" "))),"thriller",IF(OR(ISNUMBER(SEARCH({" strange "," evil "," horror "," dark "," strange"}," "&amp;B2465:C2465&amp;" "))),"horror",IF(OR(ISNUMBER(SEARCH({" food "," kitchen "," yummy "," gourmet "," dining","bbq"}," "&amp;B2465:C2465&amp;" "))),"food"))))</f>
        <v>0</v>
      </c>
      <c r="E2465" s="3">
        <v>2000</v>
      </c>
      <c r="F2465" s="4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304"/>
        <v>116</v>
      </c>
      <c r="Q2465">
        <f t="shared" si="305"/>
        <v>31</v>
      </c>
      <c r="R2465" t="s">
        <v>8323</v>
      </c>
      <c r="S2465" t="s">
        <v>8327</v>
      </c>
      <c r="T2465" s="13">
        <f t="shared" si="306"/>
        <v>41341.111400462964</v>
      </c>
      <c r="U2465" s="13">
        <f t="shared" si="307"/>
        <v>41380.791666666664</v>
      </c>
      <c r="V2465">
        <f t="shared" si="308"/>
        <v>2013</v>
      </c>
      <c r="W2465" t="str">
        <f t="shared" si="309"/>
        <v>indie rock</v>
      </c>
      <c r="X2465" t="str">
        <f t="shared" si="310"/>
        <v>ExceededGoal</v>
      </c>
      <c r="Y2465" s="12" t="b">
        <f t="shared" si="311"/>
        <v>0</v>
      </c>
    </row>
    <row r="2466" spans="1:25" ht="43.2" hidden="1">
      <c r="A2466">
        <v>2464</v>
      </c>
      <c r="B2466" s="1" t="s">
        <v>2465</v>
      </c>
      <c r="C2466" s="1" t="s">
        <v>6574</v>
      </c>
      <c r="D2466" s="21" t="b" cm="1">
        <f t="array" ref="D2466">IF(OR(ISNUMBER(SEARCH({" COMEDY "," fun "," laugh ","hilarious"}," "&amp;B2466:C2466&amp;" "))),"Comedy",IF(OR(ISNUMBER(SEARCH({" sad "," thriller "," crime"," murder "," dark "," revenge "}," "&amp;B2466:C2466&amp;" "))),"thriller",IF(OR(ISNUMBER(SEARCH({" strange "," evil "," horror "," dark "," strange"}," "&amp;B2466:C2466&amp;" "))),"horror",IF(OR(ISNUMBER(SEARCH({" food "," kitchen "," yummy "," gourmet "," dining","bbq"}," "&amp;B2466:C2466&amp;" "))),"food"))))</f>
        <v>0</v>
      </c>
      <c r="E2466" s="3">
        <v>2000</v>
      </c>
      <c r="F2466" s="4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304"/>
        <v>111</v>
      </c>
      <c r="Q2466">
        <f t="shared" si="305"/>
        <v>51.67</v>
      </c>
      <c r="R2466" t="s">
        <v>8323</v>
      </c>
      <c r="S2466" t="s">
        <v>8327</v>
      </c>
      <c r="T2466" s="13">
        <f t="shared" si="306"/>
        <v>42248.90042824074</v>
      </c>
      <c r="U2466" s="13">
        <f t="shared" si="307"/>
        <v>42277.811805555553</v>
      </c>
      <c r="V2466">
        <f t="shared" si="308"/>
        <v>2015</v>
      </c>
      <c r="W2466" t="str">
        <f t="shared" si="309"/>
        <v>indie rock</v>
      </c>
      <c r="X2466" t="str">
        <f t="shared" si="310"/>
        <v>ExceededGoal</v>
      </c>
      <c r="Y2466" s="12" t="b">
        <f t="shared" si="311"/>
        <v>0</v>
      </c>
    </row>
    <row r="2467" spans="1:25" ht="28.8" hidden="1">
      <c r="A2467">
        <v>2465</v>
      </c>
      <c r="B2467" s="1" t="s">
        <v>2466</v>
      </c>
      <c r="C2467" s="1" t="s">
        <v>6575</v>
      </c>
      <c r="D2467" s="21" t="b" cm="1">
        <f t="array" ref="D2467">IF(OR(ISNUMBER(SEARCH({" COMEDY "," fun "," laugh ","hilarious"}," "&amp;B2467:C2467&amp;" "))),"Comedy",IF(OR(ISNUMBER(SEARCH({" sad "," thriller "," crime"," murder "," dark "," revenge "}," "&amp;B2467:C2467&amp;" "))),"thriller",IF(OR(ISNUMBER(SEARCH({" strange "," evil "," horror "," dark "," strange"}," "&amp;B2467:C2467&amp;" "))),"horror",IF(OR(ISNUMBER(SEARCH({" food "," kitchen "," yummy "," gourmet "," dining","bbq"}," "&amp;B2467:C2467&amp;" "))),"food"))))</f>
        <v>0</v>
      </c>
      <c r="E2467" s="3">
        <v>700</v>
      </c>
      <c r="F2467" s="4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304"/>
        <v>180</v>
      </c>
      <c r="Q2467">
        <f t="shared" si="305"/>
        <v>26.27</v>
      </c>
      <c r="R2467" t="s">
        <v>8323</v>
      </c>
      <c r="S2467" t="s">
        <v>8327</v>
      </c>
      <c r="T2467" s="13">
        <f t="shared" si="306"/>
        <v>41145.719305555554</v>
      </c>
      <c r="U2467" s="13">
        <f t="shared" si="307"/>
        <v>41175.719305555554</v>
      </c>
      <c r="V2467">
        <f t="shared" si="308"/>
        <v>2012</v>
      </c>
      <c r="W2467" t="str">
        <f t="shared" si="309"/>
        <v>indie rock</v>
      </c>
      <c r="X2467" t="str">
        <f t="shared" si="310"/>
        <v>ExceededGoal</v>
      </c>
      <c r="Y2467" s="12" t="b">
        <f t="shared" si="311"/>
        <v>0</v>
      </c>
    </row>
    <row r="2468" spans="1:25" ht="43.2" hidden="1">
      <c r="A2468">
        <v>2466</v>
      </c>
      <c r="B2468" s="1" t="s">
        <v>2467</v>
      </c>
      <c r="C2468" s="1" t="s">
        <v>6576</v>
      </c>
      <c r="D2468" s="21" t="b" cm="1">
        <f t="array" ref="D2468">IF(OR(ISNUMBER(SEARCH({" COMEDY "," fun "," laugh ","hilarious"}," "&amp;B2468:C2468&amp;" "))),"Comedy",IF(OR(ISNUMBER(SEARCH({" sad "," thriller "," crime"," murder "," dark "," revenge "}," "&amp;B2468:C2468&amp;" "))),"thriller",IF(OR(ISNUMBER(SEARCH({" strange "," evil "," horror "," dark "," strange"}," "&amp;B2468:C2468&amp;" "))),"horror",IF(OR(ISNUMBER(SEARCH({" food "," kitchen "," yummy "," gourmet "," dining","bbq"}," "&amp;B2468:C2468&amp;" "))),"food"))))</f>
        <v>0</v>
      </c>
      <c r="E2468" s="3">
        <v>2500</v>
      </c>
      <c r="F2468" s="4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304"/>
        <v>100</v>
      </c>
      <c r="Q2468">
        <f t="shared" si="305"/>
        <v>48.08</v>
      </c>
      <c r="R2468" t="s">
        <v>8323</v>
      </c>
      <c r="S2468" t="s">
        <v>8327</v>
      </c>
      <c r="T2468" s="13">
        <f t="shared" si="306"/>
        <v>41373.102465277778</v>
      </c>
      <c r="U2468" s="13">
        <f t="shared" si="307"/>
        <v>41403.102465277778</v>
      </c>
      <c r="V2468">
        <f t="shared" si="308"/>
        <v>2013</v>
      </c>
      <c r="W2468" t="str">
        <f t="shared" si="309"/>
        <v>indie rock</v>
      </c>
      <c r="X2468" t="str">
        <f t="shared" si="310"/>
        <v>UnderFunded</v>
      </c>
      <c r="Y2468" s="12" t="b">
        <f t="shared" si="311"/>
        <v>0</v>
      </c>
    </row>
    <row r="2469" spans="1:25" ht="43.2" hidden="1">
      <c r="A2469">
        <v>2467</v>
      </c>
      <c r="B2469" s="1" t="s">
        <v>2468</v>
      </c>
      <c r="C2469" s="1" t="s">
        <v>6577</v>
      </c>
      <c r="D2469" s="21" t="b" cm="1">
        <f t="array" ref="D2469">IF(OR(ISNUMBER(SEARCH({" COMEDY "," fun "," laugh ","hilarious"}," "&amp;B2469:C2469&amp;" "))),"Comedy",IF(OR(ISNUMBER(SEARCH({" sad "," thriller "," crime"," murder "," dark "," revenge "}," "&amp;B2469:C2469&amp;" "))),"thriller",IF(OR(ISNUMBER(SEARCH({" strange "," evil "," horror "," dark "," strange"}," "&amp;B2469:C2469&amp;" "))),"horror",IF(OR(ISNUMBER(SEARCH({" food "," kitchen "," yummy "," gourmet "," dining","bbq"}," "&amp;B2469:C2469&amp;" "))),"food"))))</f>
        <v>0</v>
      </c>
      <c r="E2469" s="3">
        <v>1000</v>
      </c>
      <c r="F2469" s="4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304"/>
        <v>119</v>
      </c>
      <c r="Q2469">
        <f t="shared" si="305"/>
        <v>27.56</v>
      </c>
      <c r="R2469" t="s">
        <v>8323</v>
      </c>
      <c r="S2469" t="s">
        <v>8327</v>
      </c>
      <c r="T2469" s="13">
        <f t="shared" si="306"/>
        <v>41025.874201388891</v>
      </c>
      <c r="U2469" s="13">
        <f t="shared" si="307"/>
        <v>41039.708333333336</v>
      </c>
      <c r="V2469">
        <f t="shared" si="308"/>
        <v>2012</v>
      </c>
      <c r="W2469" t="str">
        <f t="shared" si="309"/>
        <v>indie rock</v>
      </c>
      <c r="X2469" t="str">
        <f t="shared" si="310"/>
        <v>ExceededGoal</v>
      </c>
      <c r="Y2469" s="12" t="b">
        <f t="shared" si="311"/>
        <v>0</v>
      </c>
    </row>
    <row r="2470" spans="1:25" ht="43.2" hidden="1">
      <c r="A2470">
        <v>2468</v>
      </c>
      <c r="B2470" s="1" t="s">
        <v>2469</v>
      </c>
      <c r="C2470" s="1" t="s">
        <v>6578</v>
      </c>
      <c r="D2470" s="21" t="b" cm="1">
        <f t="array" ref="D2470">IF(OR(ISNUMBER(SEARCH({" COMEDY "," fun "," laugh ","hilarious"}," "&amp;B2470:C2470&amp;" "))),"Comedy",IF(OR(ISNUMBER(SEARCH({" sad "," thriller "," crime"," murder "," dark "," revenge "}," "&amp;B2470:C2470&amp;" "))),"thriller",IF(OR(ISNUMBER(SEARCH({" strange "," evil "," horror "," dark "," strange"}," "&amp;B2470:C2470&amp;" "))),"horror",IF(OR(ISNUMBER(SEARCH({" food "," kitchen "," yummy "," gourmet "," dining","bbq"}," "&amp;B2470:C2470&amp;" "))),"food"))))</f>
        <v>0</v>
      </c>
      <c r="E2470" s="3">
        <v>2000</v>
      </c>
      <c r="F2470" s="4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304"/>
        <v>107</v>
      </c>
      <c r="Q2470">
        <f t="shared" si="305"/>
        <v>36.97</v>
      </c>
      <c r="R2470" t="s">
        <v>8323</v>
      </c>
      <c r="S2470" t="s">
        <v>8327</v>
      </c>
      <c r="T2470" s="13">
        <f t="shared" si="306"/>
        <v>41174.154178240737</v>
      </c>
      <c r="U2470" s="13">
        <f t="shared" si="307"/>
        <v>41210.208333333336</v>
      </c>
      <c r="V2470">
        <f t="shared" si="308"/>
        <v>2012</v>
      </c>
      <c r="W2470" t="str">
        <f t="shared" si="309"/>
        <v>indie rock</v>
      </c>
      <c r="X2470" t="str">
        <f t="shared" si="310"/>
        <v>ExceededGoal</v>
      </c>
      <c r="Y2470" s="12" t="b">
        <f t="shared" si="311"/>
        <v>0</v>
      </c>
    </row>
    <row r="2471" spans="1:25" ht="43.2" hidden="1">
      <c r="A2471">
        <v>2469</v>
      </c>
      <c r="B2471" s="1" t="s">
        <v>2470</v>
      </c>
      <c r="C2471" s="1" t="s">
        <v>6579</v>
      </c>
      <c r="D2471" s="21" t="b" cm="1">
        <f t="array" ref="D2471">IF(OR(ISNUMBER(SEARCH({" COMEDY "," fun "," laugh ","hilarious"}," "&amp;B2471:C2471&amp;" "))),"Comedy",IF(OR(ISNUMBER(SEARCH({" sad "," thriller "," crime"," murder "," dark "," revenge "}," "&amp;B2471:C2471&amp;" "))),"thriller",IF(OR(ISNUMBER(SEARCH({" strange "," evil "," horror "," dark "," strange"}," "&amp;B2471:C2471&amp;" "))),"horror",IF(OR(ISNUMBER(SEARCH({" food "," kitchen "," yummy "," gourmet "," dining","bbq"}," "&amp;B2471:C2471&amp;" "))),"food"))))</f>
        <v>0</v>
      </c>
      <c r="E2471" s="3">
        <v>1200</v>
      </c>
      <c r="F2471" s="4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304"/>
        <v>114</v>
      </c>
      <c r="Q2471">
        <f t="shared" si="305"/>
        <v>29.02</v>
      </c>
      <c r="R2471" t="s">
        <v>8323</v>
      </c>
      <c r="S2471" t="s">
        <v>8327</v>
      </c>
      <c r="T2471" s="13">
        <f t="shared" si="306"/>
        <v>40557.429733796293</v>
      </c>
      <c r="U2471" s="13">
        <f t="shared" si="307"/>
        <v>40582.429733796293</v>
      </c>
      <c r="V2471">
        <f t="shared" si="308"/>
        <v>2011</v>
      </c>
      <c r="W2471" t="str">
        <f t="shared" si="309"/>
        <v>indie rock</v>
      </c>
      <c r="X2471" t="str">
        <f t="shared" si="310"/>
        <v>ExceededGoal</v>
      </c>
      <c r="Y2471" s="12" t="b">
        <f t="shared" si="311"/>
        <v>0</v>
      </c>
    </row>
    <row r="2472" spans="1:25" ht="43.2" hidden="1">
      <c r="A2472">
        <v>2470</v>
      </c>
      <c r="B2472" s="1" t="s">
        <v>2471</v>
      </c>
      <c r="C2472" s="1" t="s">
        <v>6580</v>
      </c>
      <c r="D2472" s="21" t="b" cm="1">
        <f t="array" ref="D2472">IF(OR(ISNUMBER(SEARCH({" COMEDY "," fun "," laugh ","hilarious"}," "&amp;B2472:C2472&amp;" "))),"Comedy",IF(OR(ISNUMBER(SEARCH({" sad "," thriller "," crime"," murder "," dark "," revenge "}," "&amp;B2472:C2472&amp;" "))),"thriller",IF(OR(ISNUMBER(SEARCH({" strange "," evil "," horror "," dark "," strange"}," "&amp;B2472:C2472&amp;" "))),"horror",IF(OR(ISNUMBER(SEARCH({" food "," kitchen "," yummy "," gourmet "," dining","bbq"}," "&amp;B2472:C2472&amp;" "))),"food"))))</f>
        <v>0</v>
      </c>
      <c r="E2472" s="3">
        <v>1000</v>
      </c>
      <c r="F2472" s="4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304"/>
        <v>103</v>
      </c>
      <c r="Q2472">
        <f t="shared" si="305"/>
        <v>28.66</v>
      </c>
      <c r="R2472" t="s">
        <v>8323</v>
      </c>
      <c r="S2472" t="s">
        <v>8327</v>
      </c>
      <c r="T2472" s="13">
        <f t="shared" si="306"/>
        <v>41023.07471064815</v>
      </c>
      <c r="U2472" s="13">
        <f t="shared" si="307"/>
        <v>41053.07471064815</v>
      </c>
      <c r="V2472">
        <f t="shared" si="308"/>
        <v>2012</v>
      </c>
      <c r="W2472" t="str">
        <f t="shared" si="309"/>
        <v>indie rock</v>
      </c>
      <c r="X2472" t="str">
        <f t="shared" si="310"/>
        <v>ExceededGoal</v>
      </c>
      <c r="Y2472" s="12" t="b">
        <f t="shared" si="311"/>
        <v>0</v>
      </c>
    </row>
    <row r="2473" spans="1:25" ht="57.6" hidden="1">
      <c r="A2473">
        <v>2471</v>
      </c>
      <c r="B2473" s="1" t="s">
        <v>2472</v>
      </c>
      <c r="C2473" s="1" t="s">
        <v>6581</v>
      </c>
      <c r="D2473" s="21" t="b" cm="1">
        <f t="array" ref="D2473">IF(OR(ISNUMBER(SEARCH({" COMEDY "," fun "," laugh ","hilarious"}," "&amp;B2473:C2473&amp;" "))),"Comedy",IF(OR(ISNUMBER(SEARCH({" sad "," thriller "," crime"," murder "," dark "," revenge "}," "&amp;B2473:C2473&amp;" "))),"thriller",IF(OR(ISNUMBER(SEARCH({" strange "," evil "," horror "," dark "," strange"}," "&amp;B2473:C2473&amp;" "))),"horror",IF(OR(ISNUMBER(SEARCH({" food "," kitchen "," yummy "," gourmet "," dining","bbq"}," "&amp;B2473:C2473&amp;" "))),"food"))))</f>
        <v>0</v>
      </c>
      <c r="E2473" s="3">
        <v>500</v>
      </c>
      <c r="F2473" s="4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304"/>
        <v>128</v>
      </c>
      <c r="Q2473">
        <f t="shared" si="305"/>
        <v>37.65</v>
      </c>
      <c r="R2473" t="s">
        <v>8323</v>
      </c>
      <c r="S2473" t="s">
        <v>8327</v>
      </c>
      <c r="T2473" s="13">
        <f t="shared" si="306"/>
        <v>40893.992962962962</v>
      </c>
      <c r="U2473" s="13">
        <f t="shared" si="307"/>
        <v>40933.992962962962</v>
      </c>
      <c r="V2473">
        <f t="shared" si="308"/>
        <v>2011</v>
      </c>
      <c r="W2473" t="str">
        <f t="shared" si="309"/>
        <v>indie rock</v>
      </c>
      <c r="X2473" t="str">
        <f t="shared" si="310"/>
        <v>ExceededGoal</v>
      </c>
      <c r="Y2473" s="12" t="b">
        <f t="shared" si="311"/>
        <v>0</v>
      </c>
    </row>
    <row r="2474" spans="1:25" ht="57.6" hidden="1">
      <c r="A2474">
        <v>2472</v>
      </c>
      <c r="B2474" s="1" t="s">
        <v>2473</v>
      </c>
      <c r="C2474" s="1" t="s">
        <v>6582</v>
      </c>
      <c r="D2474" s="21" t="b" cm="1">
        <f t="array" ref="D2474">IF(OR(ISNUMBER(SEARCH({" COMEDY "," fun "," laugh ","hilarious"}," "&amp;B2474:C2474&amp;" "))),"Comedy",IF(OR(ISNUMBER(SEARCH({" sad "," thriller "," crime"," murder "," dark "," revenge "}," "&amp;B2474:C2474&amp;" "))),"thriller",IF(OR(ISNUMBER(SEARCH({" strange "," evil "," horror "," dark "," strange"}," "&amp;B2474:C2474&amp;" "))),"horror",IF(OR(ISNUMBER(SEARCH({" food "," kitchen "," yummy "," gourmet "," dining","bbq"}," "&amp;B2474:C2474&amp;" "))),"food"))))</f>
        <v>0</v>
      </c>
      <c r="E2474" s="3">
        <v>7500</v>
      </c>
      <c r="F2474" s="4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304"/>
        <v>136</v>
      </c>
      <c r="Q2474">
        <f t="shared" si="305"/>
        <v>97.9</v>
      </c>
      <c r="R2474" t="s">
        <v>8323</v>
      </c>
      <c r="S2474" t="s">
        <v>8327</v>
      </c>
      <c r="T2474" s="13">
        <f t="shared" si="306"/>
        <v>40354.11550925926</v>
      </c>
      <c r="U2474" s="13">
        <f t="shared" si="307"/>
        <v>40425.043749999997</v>
      </c>
      <c r="V2474">
        <f t="shared" si="308"/>
        <v>2010</v>
      </c>
      <c r="W2474" t="str">
        <f t="shared" si="309"/>
        <v>indie rock</v>
      </c>
      <c r="X2474" t="str">
        <f t="shared" si="310"/>
        <v>ExceededGoal</v>
      </c>
      <c r="Y2474" s="12" t="b">
        <f t="shared" si="311"/>
        <v>0</v>
      </c>
    </row>
    <row r="2475" spans="1:25" ht="43.2" hidden="1">
      <c r="A2475">
        <v>2473</v>
      </c>
      <c r="B2475" s="1" t="s">
        <v>2474</v>
      </c>
      <c r="C2475" s="1" t="s">
        <v>6583</v>
      </c>
      <c r="D2475" s="21" t="b" cm="1">
        <f t="array" ref="D2475">IF(OR(ISNUMBER(SEARCH({" COMEDY "," fun "," laugh ","hilarious"}," "&amp;B2475:C2475&amp;" "))),"Comedy",IF(OR(ISNUMBER(SEARCH({" sad "," thriller "," crime"," murder "," dark "," revenge "}," "&amp;B2475:C2475&amp;" "))),"thriller",IF(OR(ISNUMBER(SEARCH({" strange "," evil "," horror "," dark "," strange"}," "&amp;B2475:C2475&amp;" "))),"horror",IF(OR(ISNUMBER(SEARCH({" food "," kitchen "," yummy "," gourmet "," dining","bbq"}," "&amp;B2475:C2475&amp;" "))),"food"))))</f>
        <v>0</v>
      </c>
      <c r="E2475" s="3">
        <v>2000</v>
      </c>
      <c r="F2475" s="4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304"/>
        <v>100</v>
      </c>
      <c r="Q2475">
        <f t="shared" si="305"/>
        <v>42.55</v>
      </c>
      <c r="R2475" t="s">
        <v>8323</v>
      </c>
      <c r="S2475" t="s">
        <v>8327</v>
      </c>
      <c r="T2475" s="13">
        <f t="shared" si="306"/>
        <v>41193.748483796298</v>
      </c>
      <c r="U2475" s="13">
        <f t="shared" si="307"/>
        <v>41223.790150462963</v>
      </c>
      <c r="V2475">
        <f t="shared" si="308"/>
        <v>2012</v>
      </c>
      <c r="W2475" t="str">
        <f t="shared" si="309"/>
        <v>indie rock</v>
      </c>
      <c r="X2475" t="str">
        <f t="shared" si="310"/>
        <v>UnderFunded</v>
      </c>
      <c r="Y2475" s="12" t="b">
        <f t="shared" si="311"/>
        <v>0</v>
      </c>
    </row>
    <row r="2476" spans="1:25" ht="57.6" hidden="1">
      <c r="A2476">
        <v>2474</v>
      </c>
      <c r="B2476" s="1" t="s">
        <v>2475</v>
      </c>
      <c r="C2476" s="1" t="s">
        <v>6584</v>
      </c>
      <c r="D2476" s="21" t="b" cm="1">
        <f t="array" ref="D2476">IF(OR(ISNUMBER(SEARCH({" COMEDY "," fun "," laugh ","hilarious"}," "&amp;B2476:C2476&amp;" "))),"Comedy",IF(OR(ISNUMBER(SEARCH({" sad "," thriller "," crime"," murder "," dark "," revenge "}," "&amp;B2476:C2476&amp;" "))),"thriller",IF(OR(ISNUMBER(SEARCH({" strange "," evil "," horror "," dark "," strange"}," "&amp;B2476:C2476&amp;" "))),"horror",IF(OR(ISNUMBER(SEARCH({" food "," kitchen "," yummy "," gourmet "," dining","bbq"}," "&amp;B2476:C2476&amp;" "))),"food"))))</f>
        <v>0</v>
      </c>
      <c r="E2476" s="3">
        <v>5000</v>
      </c>
      <c r="F2476" s="4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304"/>
        <v>100</v>
      </c>
      <c r="Q2476">
        <f t="shared" si="305"/>
        <v>131.58000000000001</v>
      </c>
      <c r="R2476" t="s">
        <v>8323</v>
      </c>
      <c r="S2476" t="s">
        <v>8327</v>
      </c>
      <c r="T2476" s="13">
        <f t="shared" si="306"/>
        <v>40417.011296296296</v>
      </c>
      <c r="U2476" s="13">
        <f t="shared" si="307"/>
        <v>40462.011296296296</v>
      </c>
      <c r="V2476">
        <f t="shared" si="308"/>
        <v>2010</v>
      </c>
      <c r="W2476" t="str">
        <f t="shared" si="309"/>
        <v>indie rock</v>
      </c>
      <c r="X2476" t="str">
        <f t="shared" si="310"/>
        <v>UnderFunded</v>
      </c>
      <c r="Y2476" s="12" t="b">
        <f t="shared" si="311"/>
        <v>0</v>
      </c>
    </row>
    <row r="2477" spans="1:25" ht="28.8" hidden="1">
      <c r="A2477">
        <v>2475</v>
      </c>
      <c r="B2477" s="1" t="s">
        <v>2476</v>
      </c>
      <c r="C2477" s="1" t="s">
        <v>6585</v>
      </c>
      <c r="D2477" s="21" t="b" cm="1">
        <f t="array" ref="D2477">IF(OR(ISNUMBER(SEARCH({" COMEDY "," fun "," laugh ","hilarious"}," "&amp;B2477:C2477&amp;" "))),"Comedy",IF(OR(ISNUMBER(SEARCH({" sad "," thriller "," crime"," murder "," dark "," revenge "}," "&amp;B2477:C2477&amp;" "))),"thriller",IF(OR(ISNUMBER(SEARCH({" strange "," evil "," horror "," dark "," strange"}," "&amp;B2477:C2477&amp;" "))),"horror",IF(OR(ISNUMBER(SEARCH({" food "," kitchen "," yummy "," gourmet "," dining","bbq"}," "&amp;B2477:C2477&amp;" "))),"food"))))</f>
        <v>0</v>
      </c>
      <c r="E2477" s="3">
        <v>2500</v>
      </c>
      <c r="F2477" s="4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304"/>
        <v>105</v>
      </c>
      <c r="Q2477">
        <f t="shared" si="305"/>
        <v>32.32</v>
      </c>
      <c r="R2477" t="s">
        <v>8323</v>
      </c>
      <c r="S2477" t="s">
        <v>8327</v>
      </c>
      <c r="T2477" s="13">
        <f t="shared" si="306"/>
        <v>40310.287673611114</v>
      </c>
      <c r="U2477" s="13">
        <f t="shared" si="307"/>
        <v>40369.916666666664</v>
      </c>
      <c r="V2477">
        <f t="shared" si="308"/>
        <v>2010</v>
      </c>
      <c r="W2477" t="str">
        <f t="shared" si="309"/>
        <v>indie rock</v>
      </c>
      <c r="X2477" t="str">
        <f t="shared" si="310"/>
        <v>ExceededGoal</v>
      </c>
      <c r="Y2477" s="12" t="b">
        <f t="shared" si="311"/>
        <v>0</v>
      </c>
    </row>
    <row r="2478" spans="1:25" ht="43.2" hidden="1">
      <c r="A2478">
        <v>2476</v>
      </c>
      <c r="B2478" s="1" t="s">
        <v>2477</v>
      </c>
      <c r="C2478" s="1" t="s">
        <v>6586</v>
      </c>
      <c r="D2478" s="21" t="b" cm="1">
        <f t="array" ref="D2478">IF(OR(ISNUMBER(SEARCH({" COMEDY "," fun "," laugh ","hilarious"}," "&amp;B2478:C2478&amp;" "))),"Comedy",IF(OR(ISNUMBER(SEARCH({" sad "," thriller "," crime"," murder "," dark "," revenge "}," "&amp;B2478:C2478&amp;" "))),"thriller",IF(OR(ISNUMBER(SEARCH({" strange "," evil "," horror "," dark "," strange"}," "&amp;B2478:C2478&amp;" "))),"horror",IF(OR(ISNUMBER(SEARCH({" food "," kitchen "," yummy "," gourmet "," dining","bbq"}," "&amp;B2478:C2478&amp;" "))),"food"))))</f>
        <v>0</v>
      </c>
      <c r="E2478" s="3">
        <v>3200</v>
      </c>
      <c r="F2478" s="4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304"/>
        <v>105</v>
      </c>
      <c r="Q2478">
        <f t="shared" si="305"/>
        <v>61.1</v>
      </c>
      <c r="R2478" t="s">
        <v>8323</v>
      </c>
      <c r="S2478" t="s">
        <v>8327</v>
      </c>
      <c r="T2478" s="13">
        <f t="shared" si="306"/>
        <v>41913.328356481477</v>
      </c>
      <c r="U2478" s="13">
        <f t="shared" si="307"/>
        <v>41946.370023148149</v>
      </c>
      <c r="V2478">
        <f t="shared" si="308"/>
        <v>2014</v>
      </c>
      <c r="W2478" t="str">
        <f t="shared" si="309"/>
        <v>indie rock</v>
      </c>
      <c r="X2478" t="str">
        <f t="shared" si="310"/>
        <v>ExceededGoal</v>
      </c>
      <c r="Y2478" s="12" t="b">
        <f t="shared" si="311"/>
        <v>0</v>
      </c>
    </row>
    <row r="2479" spans="1:25" ht="28.8" hidden="1">
      <c r="A2479">
        <v>2477</v>
      </c>
      <c r="B2479" s="1" t="s">
        <v>824</v>
      </c>
      <c r="C2479" s="1" t="s">
        <v>6587</v>
      </c>
      <c r="D2479" s="21" t="b" cm="1">
        <f t="array" ref="D2479">IF(OR(ISNUMBER(SEARCH({" COMEDY "," fun "," laugh ","hilarious"}," "&amp;B2479:C2479&amp;" "))),"Comedy",IF(OR(ISNUMBER(SEARCH({" sad "," thriller "," crime"," murder "," dark "," revenge "}," "&amp;B2479:C2479&amp;" "))),"thriller",IF(OR(ISNUMBER(SEARCH({" strange "," evil "," horror "," dark "," strange"}," "&amp;B2479:C2479&amp;" "))),"horror",IF(OR(ISNUMBER(SEARCH({" food "," kitchen "," yummy "," gourmet "," dining","bbq"}," "&amp;B2479:C2479&amp;" "))),"food"))))</f>
        <v>0</v>
      </c>
      <c r="E2479" s="3">
        <v>750</v>
      </c>
      <c r="F2479" s="4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304"/>
        <v>171</v>
      </c>
      <c r="Q2479">
        <f t="shared" si="305"/>
        <v>31.34</v>
      </c>
      <c r="R2479" t="s">
        <v>8323</v>
      </c>
      <c r="S2479" t="s">
        <v>8327</v>
      </c>
      <c r="T2479" s="13">
        <f t="shared" si="306"/>
        <v>41088.691493055558</v>
      </c>
      <c r="U2479" s="13">
        <f t="shared" si="307"/>
        <v>41133.691493055558</v>
      </c>
      <c r="V2479">
        <f t="shared" si="308"/>
        <v>2012</v>
      </c>
      <c r="W2479" t="str">
        <f t="shared" si="309"/>
        <v>indie rock</v>
      </c>
      <c r="X2479" t="str">
        <f t="shared" si="310"/>
        <v>ExceededGoal</v>
      </c>
      <c r="Y2479" s="12" t="b">
        <f t="shared" si="311"/>
        <v>0</v>
      </c>
    </row>
    <row r="2480" spans="1:25" ht="43.2" hidden="1">
      <c r="A2480">
        <v>2478</v>
      </c>
      <c r="B2480" s="1" t="s">
        <v>2478</v>
      </c>
      <c r="C2480" s="1" t="s">
        <v>6588</v>
      </c>
      <c r="D2480" s="21" t="b" cm="1">
        <f t="array" ref="D2480">IF(OR(ISNUMBER(SEARCH({" COMEDY "," fun "," laugh ","hilarious"}," "&amp;B2480:C2480&amp;" "))),"Comedy",IF(OR(ISNUMBER(SEARCH({" sad "," thriller "," crime"," murder "," dark "," revenge "}," "&amp;B2480:C2480&amp;" "))),"thriller",IF(OR(ISNUMBER(SEARCH({" strange "," evil "," horror "," dark "," strange"}," "&amp;B2480:C2480&amp;" "))),"horror",IF(OR(ISNUMBER(SEARCH({" food "," kitchen "," yummy "," gourmet "," dining","bbq"}," "&amp;B2480:C2480&amp;" "))),"food"))))</f>
        <v>0</v>
      </c>
      <c r="E2480" s="3">
        <v>8000</v>
      </c>
      <c r="F2480" s="4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304"/>
        <v>128</v>
      </c>
      <c r="Q2480">
        <f t="shared" si="305"/>
        <v>129.11000000000001</v>
      </c>
      <c r="R2480" t="s">
        <v>8323</v>
      </c>
      <c r="S2480" t="s">
        <v>8327</v>
      </c>
      <c r="T2480" s="13">
        <f t="shared" si="306"/>
        <v>41257.950381944444</v>
      </c>
      <c r="U2480" s="13">
        <f t="shared" si="307"/>
        <v>41287.950381944444</v>
      </c>
      <c r="V2480">
        <f t="shared" si="308"/>
        <v>2012</v>
      </c>
      <c r="W2480" t="str">
        <f t="shared" si="309"/>
        <v>indie rock</v>
      </c>
      <c r="X2480" t="str">
        <f t="shared" si="310"/>
        <v>ExceededGoal</v>
      </c>
      <c r="Y2480" s="12" t="b">
        <f t="shared" si="311"/>
        <v>0</v>
      </c>
    </row>
    <row r="2481" spans="1:25" ht="28.8" hidden="1">
      <c r="A2481">
        <v>2479</v>
      </c>
      <c r="B2481" s="1" t="s">
        <v>2479</v>
      </c>
      <c r="C2481" s="1" t="s">
        <v>6589</v>
      </c>
      <c r="D2481" s="21" t="b" cm="1">
        <f t="array" ref="D2481">IF(OR(ISNUMBER(SEARCH({" COMEDY "," fun "," laugh ","hilarious"}," "&amp;B2481:C2481&amp;" "))),"Comedy",IF(OR(ISNUMBER(SEARCH({" sad "," thriller "," crime"," murder "," dark "," revenge "}," "&amp;B2481:C2481&amp;" "))),"thriller",IF(OR(ISNUMBER(SEARCH({" strange "," evil "," horror "," dark "," strange"}," "&amp;B2481:C2481&amp;" "))),"horror",IF(OR(ISNUMBER(SEARCH({" food "," kitchen "," yummy "," gourmet "," dining","bbq"}," "&amp;B2481:C2481&amp;" "))),"food"))))</f>
        <v>0</v>
      </c>
      <c r="E2481" s="3">
        <v>300</v>
      </c>
      <c r="F2481" s="4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304"/>
        <v>133</v>
      </c>
      <c r="Q2481">
        <f t="shared" si="305"/>
        <v>25.02</v>
      </c>
      <c r="R2481" t="s">
        <v>8323</v>
      </c>
      <c r="S2481" t="s">
        <v>8327</v>
      </c>
      <c r="T2481" s="13">
        <f t="shared" si="306"/>
        <v>41107.726782407408</v>
      </c>
      <c r="U2481" s="13">
        <f t="shared" si="307"/>
        <v>41118.083333333336</v>
      </c>
      <c r="V2481">
        <f t="shared" si="308"/>
        <v>2012</v>
      </c>
      <c r="W2481" t="str">
        <f t="shared" si="309"/>
        <v>indie rock</v>
      </c>
      <c r="X2481" t="str">
        <f t="shared" si="310"/>
        <v>ExceededGoal</v>
      </c>
      <c r="Y2481" s="12" t="b">
        <f t="shared" si="311"/>
        <v>0</v>
      </c>
    </row>
    <row r="2482" spans="1:25" ht="43.2" hidden="1">
      <c r="A2482">
        <v>2480</v>
      </c>
      <c r="B2482" s="1" t="s">
        <v>2480</v>
      </c>
      <c r="C2482" s="1" t="s">
        <v>6590</v>
      </c>
      <c r="D2482" s="21" t="b" cm="1">
        <f t="array" ref="D2482">IF(OR(ISNUMBER(SEARCH({" COMEDY "," fun "," laugh ","hilarious"}," "&amp;B2482:C2482&amp;" "))),"Comedy",IF(OR(ISNUMBER(SEARCH({" sad "," thriller "," crime"," murder "," dark "," revenge "}," "&amp;B2482:C2482&amp;" "))),"thriller",IF(OR(ISNUMBER(SEARCH({" strange "," evil "," horror "," dark "," strange"}," "&amp;B2482:C2482&amp;" "))),"horror",IF(OR(ISNUMBER(SEARCH({" food "," kitchen "," yummy "," gourmet "," dining","bbq"}," "&amp;B2482:C2482&amp;" "))),"food"))))</f>
        <v>0</v>
      </c>
      <c r="E2482" s="3">
        <v>2000</v>
      </c>
      <c r="F2482" s="4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304"/>
        <v>100</v>
      </c>
      <c r="Q2482">
        <f t="shared" si="305"/>
        <v>250</v>
      </c>
      <c r="R2482" t="s">
        <v>8323</v>
      </c>
      <c r="S2482" t="s">
        <v>8327</v>
      </c>
      <c r="T2482" s="13">
        <f t="shared" si="306"/>
        <v>42227.936157407406</v>
      </c>
      <c r="U2482" s="13">
        <f t="shared" si="307"/>
        <v>42287.936157407406</v>
      </c>
      <c r="V2482">
        <f t="shared" si="308"/>
        <v>2015</v>
      </c>
      <c r="W2482" t="str">
        <f t="shared" si="309"/>
        <v>indie rock</v>
      </c>
      <c r="X2482" t="str">
        <f t="shared" si="310"/>
        <v>UnderFunded</v>
      </c>
      <c r="Y2482" s="12" t="b">
        <f t="shared" si="311"/>
        <v>0</v>
      </c>
    </row>
    <row r="2483" spans="1:25" ht="43.2" hidden="1">
      <c r="A2483">
        <v>2481</v>
      </c>
      <c r="B2483" s="1" t="s">
        <v>2481</v>
      </c>
      <c r="C2483" s="1" t="s">
        <v>6591</v>
      </c>
      <c r="D2483" s="21" t="b" cm="1">
        <f t="array" ref="D2483">IF(OR(ISNUMBER(SEARCH({" COMEDY "," fun "," laugh ","hilarious"}," "&amp;B2483:C2483&amp;" "))),"Comedy",IF(OR(ISNUMBER(SEARCH({" sad "," thriller "," crime"," murder "," dark "," revenge "}," "&amp;B2483:C2483&amp;" "))),"thriller",IF(OR(ISNUMBER(SEARCH({" strange "," evil "," horror "," dark "," strange"}," "&amp;B2483:C2483&amp;" "))),"horror",IF(OR(ISNUMBER(SEARCH({" food "," kitchen "," yummy "," gourmet "," dining","bbq"}," "&amp;B2483:C2483&amp;" "))),"food"))))</f>
        <v>0</v>
      </c>
      <c r="E2483" s="3">
        <v>4000</v>
      </c>
      <c r="F2483" s="4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304"/>
        <v>113</v>
      </c>
      <c r="Q2483">
        <f t="shared" si="305"/>
        <v>47.54</v>
      </c>
      <c r="R2483" t="s">
        <v>8323</v>
      </c>
      <c r="S2483" t="s">
        <v>8327</v>
      </c>
      <c r="T2483" s="13">
        <f t="shared" si="306"/>
        <v>40999.645925925928</v>
      </c>
      <c r="U2483" s="13">
        <f t="shared" si="307"/>
        <v>41029.645925925928</v>
      </c>
      <c r="V2483">
        <f t="shared" si="308"/>
        <v>2012</v>
      </c>
      <c r="W2483" t="str">
        <f t="shared" si="309"/>
        <v>indie rock</v>
      </c>
      <c r="X2483" t="str">
        <f t="shared" si="310"/>
        <v>ExceededGoal</v>
      </c>
      <c r="Y2483" s="12" t="b">
        <f t="shared" si="311"/>
        <v>0</v>
      </c>
    </row>
    <row r="2484" spans="1:25" ht="43.2" hidden="1">
      <c r="A2484">
        <v>2482</v>
      </c>
      <c r="B2484" s="1" t="s">
        <v>2482</v>
      </c>
      <c r="C2484" s="1" t="s">
        <v>6592</v>
      </c>
      <c r="D2484" s="21" t="b" cm="1">
        <f t="array" ref="D2484">IF(OR(ISNUMBER(SEARCH({" COMEDY "," fun "," laugh ","hilarious"}," "&amp;B2484:C2484&amp;" "))),"Comedy",IF(OR(ISNUMBER(SEARCH({" sad "," thriller "," crime"," murder "," dark "," revenge "}," "&amp;B2484:C2484&amp;" "))),"thriller",IF(OR(ISNUMBER(SEARCH({" strange "," evil "," horror "," dark "," strange"}," "&amp;B2484:C2484&amp;" "))),"horror",IF(OR(ISNUMBER(SEARCH({" food "," kitchen "," yummy "," gourmet "," dining","bbq"}," "&amp;B2484:C2484&amp;" "))),"food"))))</f>
        <v>0</v>
      </c>
      <c r="E2484" s="3">
        <v>1000</v>
      </c>
      <c r="F2484" s="4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304"/>
        <v>100</v>
      </c>
      <c r="Q2484">
        <f t="shared" si="305"/>
        <v>40.04</v>
      </c>
      <c r="R2484" t="s">
        <v>8323</v>
      </c>
      <c r="S2484" t="s">
        <v>8327</v>
      </c>
      <c r="T2484" s="13">
        <f t="shared" si="306"/>
        <v>40711.782210648147</v>
      </c>
      <c r="U2484" s="13">
        <f t="shared" si="307"/>
        <v>40756.782210648147</v>
      </c>
      <c r="V2484">
        <f t="shared" si="308"/>
        <v>2011</v>
      </c>
      <c r="W2484" t="str">
        <f t="shared" si="309"/>
        <v>indie rock</v>
      </c>
      <c r="X2484" t="str">
        <f t="shared" si="310"/>
        <v>UnderFunded</v>
      </c>
      <c r="Y2484" s="12" t="b">
        <f t="shared" si="311"/>
        <v>0</v>
      </c>
    </row>
    <row r="2485" spans="1:25" ht="43.2" hidden="1">
      <c r="A2485">
        <v>2483</v>
      </c>
      <c r="B2485" s="1" t="s">
        <v>2483</v>
      </c>
      <c r="C2485" s="1" t="s">
        <v>6593</v>
      </c>
      <c r="D2485" s="21" t="b" cm="1">
        <f t="array" ref="D2485">IF(OR(ISNUMBER(SEARCH({" COMEDY "," fun "," laugh ","hilarious"}," "&amp;B2485:C2485&amp;" "))),"Comedy",IF(OR(ISNUMBER(SEARCH({" sad "," thriller "," crime"," murder "," dark "," revenge "}," "&amp;B2485:C2485&amp;" "))),"thriller",IF(OR(ISNUMBER(SEARCH({" strange "," evil "," horror "," dark "," strange"}," "&amp;B2485:C2485&amp;" "))),"horror",IF(OR(ISNUMBER(SEARCH({" food "," kitchen "," yummy "," gourmet "," dining","bbq"}," "&amp;B2485:C2485&amp;" "))),"food"))))</f>
        <v>0</v>
      </c>
      <c r="E2485" s="3">
        <v>1100</v>
      </c>
      <c r="F2485" s="4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304"/>
        <v>114</v>
      </c>
      <c r="Q2485">
        <f t="shared" si="305"/>
        <v>65.84</v>
      </c>
      <c r="R2485" t="s">
        <v>8323</v>
      </c>
      <c r="S2485" t="s">
        <v>8327</v>
      </c>
      <c r="T2485" s="13">
        <f t="shared" si="306"/>
        <v>40970.750034722223</v>
      </c>
      <c r="U2485" s="13">
        <f t="shared" si="307"/>
        <v>41030.708368055559</v>
      </c>
      <c r="V2485">
        <f t="shared" si="308"/>
        <v>2012</v>
      </c>
      <c r="W2485" t="str">
        <f t="shared" si="309"/>
        <v>indie rock</v>
      </c>
      <c r="X2485" t="str">
        <f t="shared" si="310"/>
        <v>ExceededGoal</v>
      </c>
      <c r="Y2485" s="12" t="b">
        <f t="shared" si="311"/>
        <v>0</v>
      </c>
    </row>
    <row r="2486" spans="1:25" ht="57.6" hidden="1">
      <c r="A2486">
        <v>2484</v>
      </c>
      <c r="B2486" s="1" t="s">
        <v>2484</v>
      </c>
      <c r="C2486" s="1" t="s">
        <v>6594</v>
      </c>
      <c r="D2486" s="21" t="b" cm="1">
        <f t="array" ref="D2486">IF(OR(ISNUMBER(SEARCH({" COMEDY "," fun "," laugh ","hilarious"}," "&amp;B2486:C2486&amp;" "))),"Comedy",IF(OR(ISNUMBER(SEARCH({" sad "," thriller "," crime"," murder "," dark "," revenge "}," "&amp;B2486:C2486&amp;" "))),"thriller",IF(OR(ISNUMBER(SEARCH({" strange "," evil "," horror "," dark "," strange"}," "&amp;B2486:C2486&amp;" "))),"horror",IF(OR(ISNUMBER(SEARCH({" food "," kitchen "," yummy "," gourmet "," dining","bbq"}," "&amp;B2486:C2486&amp;" "))),"food"))))</f>
        <v>0</v>
      </c>
      <c r="E2486" s="3">
        <v>3500</v>
      </c>
      <c r="F2486" s="4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304"/>
        <v>119</v>
      </c>
      <c r="Q2486">
        <f t="shared" si="305"/>
        <v>46.4</v>
      </c>
      <c r="R2486" t="s">
        <v>8323</v>
      </c>
      <c r="S2486" t="s">
        <v>8327</v>
      </c>
      <c r="T2486" s="13">
        <f t="shared" si="306"/>
        <v>40771.916701388887</v>
      </c>
      <c r="U2486" s="13">
        <f t="shared" si="307"/>
        <v>40801.916701388887</v>
      </c>
      <c r="V2486">
        <f t="shared" si="308"/>
        <v>2011</v>
      </c>
      <c r="W2486" t="str">
        <f t="shared" si="309"/>
        <v>indie rock</v>
      </c>
      <c r="X2486" t="str">
        <f t="shared" si="310"/>
        <v>ExceededGoal</v>
      </c>
      <c r="Y2486" s="12" t="b">
        <f t="shared" si="311"/>
        <v>0</v>
      </c>
    </row>
    <row r="2487" spans="1:25" ht="43.2" hidden="1">
      <c r="A2487">
        <v>2485</v>
      </c>
      <c r="B2487" s="1" t="s">
        <v>2485</v>
      </c>
      <c r="C2487" s="1" t="s">
        <v>6595</v>
      </c>
      <c r="D2487" s="21" t="b" cm="1">
        <f t="array" ref="D2487">IF(OR(ISNUMBER(SEARCH({" COMEDY "," fun "," laugh ","hilarious"}," "&amp;B2487:C2487&amp;" "))),"Comedy",IF(OR(ISNUMBER(SEARCH({" sad "," thriller "," crime"," murder "," dark "," revenge "}," "&amp;B2487:C2487&amp;" "))),"thriller",IF(OR(ISNUMBER(SEARCH({" strange "," evil "," horror "," dark "," strange"}," "&amp;B2487:C2487&amp;" "))),"horror",IF(OR(ISNUMBER(SEARCH({" food "," kitchen "," yummy "," gourmet "," dining","bbq"}," "&amp;B2487:C2487&amp;" "))),"food"))))</f>
        <v>0</v>
      </c>
      <c r="E2487" s="3">
        <v>2000</v>
      </c>
      <c r="F2487" s="4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304"/>
        <v>103</v>
      </c>
      <c r="Q2487">
        <f t="shared" si="305"/>
        <v>50.37</v>
      </c>
      <c r="R2487" t="s">
        <v>8323</v>
      </c>
      <c r="S2487" t="s">
        <v>8327</v>
      </c>
      <c r="T2487" s="13">
        <f t="shared" si="306"/>
        <v>40793.998599537037</v>
      </c>
      <c r="U2487" s="13">
        <f t="shared" si="307"/>
        <v>40828.998599537037</v>
      </c>
      <c r="V2487">
        <f t="shared" si="308"/>
        <v>2011</v>
      </c>
      <c r="W2487" t="str">
        <f t="shared" si="309"/>
        <v>indie rock</v>
      </c>
      <c r="X2487" t="str">
        <f t="shared" si="310"/>
        <v>ExceededGoal</v>
      </c>
      <c r="Y2487" s="12" t="b">
        <f t="shared" si="311"/>
        <v>0</v>
      </c>
    </row>
    <row r="2488" spans="1:25" ht="43.2" hidden="1">
      <c r="A2488">
        <v>2486</v>
      </c>
      <c r="B2488" s="1" t="s">
        <v>2486</v>
      </c>
      <c r="C2488" s="1" t="s">
        <v>6596</v>
      </c>
      <c r="D2488" s="21" t="b" cm="1">
        <f t="array" ref="D2488">IF(OR(ISNUMBER(SEARCH({" COMEDY "," fun "," laugh ","hilarious"}," "&amp;B2488:C2488&amp;" "))),"Comedy",IF(OR(ISNUMBER(SEARCH({" sad "," thriller "," crime"," murder "," dark "," revenge "}," "&amp;B2488:C2488&amp;" "))),"thriller",IF(OR(ISNUMBER(SEARCH({" strange "," evil "," horror "," dark "," strange"}," "&amp;B2488:C2488&amp;" "))),"horror",IF(OR(ISNUMBER(SEARCH({" food "," kitchen "," yummy "," gourmet "," dining","bbq"}," "&amp;B2488:C2488&amp;" "))),"food"))))</f>
        <v>0</v>
      </c>
      <c r="E2488" s="3">
        <v>300</v>
      </c>
      <c r="F2488" s="4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304"/>
        <v>266</v>
      </c>
      <c r="Q2488">
        <f t="shared" si="305"/>
        <v>26.57</v>
      </c>
      <c r="R2488" t="s">
        <v>8323</v>
      </c>
      <c r="S2488" t="s">
        <v>8327</v>
      </c>
      <c r="T2488" s="13">
        <f t="shared" si="306"/>
        <v>40991.708055555559</v>
      </c>
      <c r="U2488" s="13">
        <f t="shared" si="307"/>
        <v>41021.708055555559</v>
      </c>
      <c r="V2488">
        <f t="shared" si="308"/>
        <v>2012</v>
      </c>
      <c r="W2488" t="str">
        <f t="shared" si="309"/>
        <v>indie rock</v>
      </c>
      <c r="X2488" t="str">
        <f t="shared" si="310"/>
        <v>ExceededGoal</v>
      </c>
      <c r="Y2488" s="12" t="b">
        <f t="shared" si="311"/>
        <v>0</v>
      </c>
    </row>
    <row r="2489" spans="1:25" ht="43.2" hidden="1">
      <c r="A2489">
        <v>2487</v>
      </c>
      <c r="B2489" s="1" t="s">
        <v>2487</v>
      </c>
      <c r="C2489" s="1" t="s">
        <v>6597</v>
      </c>
      <c r="D2489" s="21" t="b" cm="1">
        <f t="array" ref="D2489">IF(OR(ISNUMBER(SEARCH({" COMEDY "," fun "," laugh ","hilarious"}," "&amp;B2489:C2489&amp;" "))),"Comedy",IF(OR(ISNUMBER(SEARCH({" sad "," thriller "," crime"," murder "," dark "," revenge "}," "&amp;B2489:C2489&amp;" "))),"thriller",IF(OR(ISNUMBER(SEARCH({" strange "," evil "," horror "," dark "," strange"}," "&amp;B2489:C2489&amp;" "))),"horror",IF(OR(ISNUMBER(SEARCH({" food "," kitchen "," yummy "," gourmet "," dining","bbq"}," "&amp;B2489:C2489&amp;" "))),"food"))))</f>
        <v>0</v>
      </c>
      <c r="E2489" s="3">
        <v>1500</v>
      </c>
      <c r="F2489" s="4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304"/>
        <v>100</v>
      </c>
      <c r="Q2489">
        <f t="shared" si="305"/>
        <v>39.49</v>
      </c>
      <c r="R2489" t="s">
        <v>8323</v>
      </c>
      <c r="S2489" t="s">
        <v>8327</v>
      </c>
      <c r="T2489" s="13">
        <f t="shared" si="306"/>
        <v>41026.083298611113</v>
      </c>
      <c r="U2489" s="13">
        <f t="shared" si="307"/>
        <v>41056.083298611113</v>
      </c>
      <c r="V2489">
        <f t="shared" si="308"/>
        <v>2012</v>
      </c>
      <c r="W2489" t="str">
        <f t="shared" si="309"/>
        <v>indie rock</v>
      </c>
      <c r="X2489" t="str">
        <f t="shared" si="310"/>
        <v>UnderFunded</v>
      </c>
      <c r="Y2489" s="12" t="b">
        <f t="shared" si="311"/>
        <v>0</v>
      </c>
    </row>
    <row r="2490" spans="1:25" ht="57.6" hidden="1">
      <c r="A2490">
        <v>2488</v>
      </c>
      <c r="B2490" s="1" t="s">
        <v>2488</v>
      </c>
      <c r="C2490" s="1" t="s">
        <v>6598</v>
      </c>
      <c r="D2490" s="21" t="b" cm="1">
        <f t="array" ref="D2490">IF(OR(ISNUMBER(SEARCH({" COMEDY "," fun "," laugh ","hilarious"}," "&amp;B2490:C2490&amp;" "))),"Comedy",IF(OR(ISNUMBER(SEARCH({" sad "," thriller "," crime"," murder "," dark "," revenge "}," "&amp;B2490:C2490&amp;" "))),"thriller",IF(OR(ISNUMBER(SEARCH({" strange "," evil "," horror "," dark "," strange"}," "&amp;B2490:C2490&amp;" "))),"horror",IF(OR(ISNUMBER(SEARCH({" food "," kitchen "," yummy "," gourmet "," dining","bbq"}," "&amp;B2490:C2490&amp;" "))),"food"))))</f>
        <v>0</v>
      </c>
      <c r="E2490" s="3">
        <v>3000</v>
      </c>
      <c r="F2490" s="4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304"/>
        <v>107</v>
      </c>
      <c r="Q2490">
        <f t="shared" si="305"/>
        <v>49.25</v>
      </c>
      <c r="R2490" t="s">
        <v>8323</v>
      </c>
      <c r="S2490" t="s">
        <v>8327</v>
      </c>
      <c r="T2490" s="13">
        <f t="shared" si="306"/>
        <v>40833.633194444446</v>
      </c>
      <c r="U2490" s="13">
        <f t="shared" si="307"/>
        <v>40863.674861111111</v>
      </c>
      <c r="V2490">
        <f t="shared" si="308"/>
        <v>2011</v>
      </c>
      <c r="W2490" t="str">
        <f t="shared" si="309"/>
        <v>indie rock</v>
      </c>
      <c r="X2490" t="str">
        <f t="shared" si="310"/>
        <v>ExceededGoal</v>
      </c>
      <c r="Y2490" s="12" t="b">
        <f t="shared" si="311"/>
        <v>0</v>
      </c>
    </row>
    <row r="2491" spans="1:25" ht="43.2" hidden="1">
      <c r="A2491">
        <v>2489</v>
      </c>
      <c r="B2491" s="1" t="s">
        <v>2489</v>
      </c>
      <c r="C2491" s="1" t="s">
        <v>6599</v>
      </c>
      <c r="D2491" s="21" t="b" cm="1">
        <f t="array" ref="D2491">IF(OR(ISNUMBER(SEARCH({" COMEDY "," fun "," laugh ","hilarious"}," "&amp;B2491:C2491&amp;" "))),"Comedy",IF(OR(ISNUMBER(SEARCH({" sad "," thriller "," crime"," murder "," dark "," revenge "}," "&amp;B2491:C2491&amp;" "))),"thriller",IF(OR(ISNUMBER(SEARCH({" strange "," evil "," horror "," dark "," strange"}," "&amp;B2491:C2491&amp;" "))),"horror",IF(OR(ISNUMBER(SEARCH({" food "," kitchen "," yummy "," gourmet "," dining","bbq"}," "&amp;B2491:C2491&amp;" "))),"food"))))</f>
        <v>0</v>
      </c>
      <c r="E2491" s="3">
        <v>3500</v>
      </c>
      <c r="F2491" s="4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304"/>
        <v>134</v>
      </c>
      <c r="Q2491">
        <f t="shared" si="305"/>
        <v>62.38</v>
      </c>
      <c r="R2491" t="s">
        <v>8323</v>
      </c>
      <c r="S2491" t="s">
        <v>8327</v>
      </c>
      <c r="T2491" s="13">
        <f t="shared" si="306"/>
        <v>41373.690266203703</v>
      </c>
      <c r="U2491" s="13">
        <f t="shared" si="307"/>
        <v>41403.690266203703</v>
      </c>
      <c r="V2491">
        <f t="shared" si="308"/>
        <v>2013</v>
      </c>
      <c r="W2491" t="str">
        <f t="shared" si="309"/>
        <v>indie rock</v>
      </c>
      <c r="X2491" t="str">
        <f t="shared" si="310"/>
        <v>ExceededGoal</v>
      </c>
      <c r="Y2491" s="12" t="b">
        <f t="shared" si="311"/>
        <v>0</v>
      </c>
    </row>
    <row r="2492" spans="1:25" ht="43.2" hidden="1">
      <c r="A2492">
        <v>2490</v>
      </c>
      <c r="B2492" s="1" t="s">
        <v>2490</v>
      </c>
      <c r="C2492" s="1" t="s">
        <v>6600</v>
      </c>
      <c r="D2492" s="21" t="b" cm="1">
        <f t="array" ref="D2492">IF(OR(ISNUMBER(SEARCH({" COMEDY "," fun "," laugh ","hilarious"}," "&amp;B2492:C2492&amp;" "))),"Comedy",IF(OR(ISNUMBER(SEARCH({" sad "," thriller "," crime"," murder "," dark "," revenge "}," "&amp;B2492:C2492&amp;" "))),"thriller",IF(OR(ISNUMBER(SEARCH({" strange "," evil "," horror "," dark "," strange"}," "&amp;B2492:C2492&amp;" "))),"horror",IF(OR(ISNUMBER(SEARCH({" food "," kitchen "," yummy "," gourmet "," dining","bbq"}," "&amp;B2492:C2492&amp;" "))),"food"))))</f>
        <v>0</v>
      </c>
      <c r="E2492" s="3">
        <v>500</v>
      </c>
      <c r="F2492" s="4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304"/>
        <v>121</v>
      </c>
      <c r="Q2492">
        <f t="shared" si="305"/>
        <v>37.94</v>
      </c>
      <c r="R2492" t="s">
        <v>8323</v>
      </c>
      <c r="S2492" t="s">
        <v>8327</v>
      </c>
      <c r="T2492" s="13">
        <f t="shared" si="306"/>
        <v>41023.227731481478</v>
      </c>
      <c r="U2492" s="13">
        <f t="shared" si="307"/>
        <v>41083.227731481478</v>
      </c>
      <c r="V2492">
        <f t="shared" si="308"/>
        <v>2012</v>
      </c>
      <c r="W2492" t="str">
        <f t="shared" si="309"/>
        <v>indie rock</v>
      </c>
      <c r="X2492" t="str">
        <f t="shared" si="310"/>
        <v>ExceededGoal</v>
      </c>
      <c r="Y2492" s="12" t="b">
        <f t="shared" si="311"/>
        <v>0</v>
      </c>
    </row>
    <row r="2493" spans="1:25" ht="43.2" hidden="1">
      <c r="A2493">
        <v>2491</v>
      </c>
      <c r="B2493" s="1" t="s">
        <v>2491</v>
      </c>
      <c r="C2493" s="1" t="s">
        <v>6601</v>
      </c>
      <c r="D2493" s="21" t="b" cm="1">
        <f t="array" ref="D2493">IF(OR(ISNUMBER(SEARCH({" COMEDY "," fun "," laugh ","hilarious"}," "&amp;B2493:C2493&amp;" "))),"Comedy",IF(OR(ISNUMBER(SEARCH({" sad "," thriller "," crime"," murder "," dark "," revenge "}," "&amp;B2493:C2493&amp;" "))),"thriller",IF(OR(ISNUMBER(SEARCH({" strange "," evil "," horror "," dark "," strange"}," "&amp;B2493:C2493&amp;" "))),"horror",IF(OR(ISNUMBER(SEARCH({" food "," kitchen "," yummy "," gourmet "," dining","bbq"}," "&amp;B2493:C2493&amp;" "))),"food"))))</f>
        <v>0</v>
      </c>
      <c r="E2493" s="3">
        <v>500</v>
      </c>
      <c r="F2493" s="4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304"/>
        <v>103</v>
      </c>
      <c r="Q2493">
        <f t="shared" si="305"/>
        <v>51.6</v>
      </c>
      <c r="R2493" t="s">
        <v>8323</v>
      </c>
      <c r="S2493" t="s">
        <v>8327</v>
      </c>
      <c r="T2493" s="13">
        <f t="shared" si="306"/>
        <v>40542.839282407411</v>
      </c>
      <c r="U2493" s="13">
        <f t="shared" si="307"/>
        <v>40559.07708333333</v>
      </c>
      <c r="V2493">
        <f t="shared" si="308"/>
        <v>2010</v>
      </c>
      <c r="W2493" t="str">
        <f t="shared" si="309"/>
        <v>indie rock</v>
      </c>
      <c r="X2493" t="str">
        <f t="shared" si="310"/>
        <v>ExceededGoal</v>
      </c>
      <c r="Y2493" s="12" t="b">
        <f t="shared" si="311"/>
        <v>0</v>
      </c>
    </row>
    <row r="2494" spans="1:25" ht="28.8" hidden="1">
      <c r="A2494">
        <v>2492</v>
      </c>
      <c r="B2494" s="1" t="s">
        <v>2492</v>
      </c>
      <c r="C2494" s="1" t="s">
        <v>6602</v>
      </c>
      <c r="D2494" s="21" t="b" cm="1">
        <f t="array" ref="D2494">IF(OR(ISNUMBER(SEARCH({" COMEDY "," fun "," laugh ","hilarious"}," "&amp;B2494:C2494&amp;" "))),"Comedy",IF(OR(ISNUMBER(SEARCH({" sad "," thriller "," crime"," murder "," dark "," revenge "}," "&amp;B2494:C2494&amp;" "))),"thriller",IF(OR(ISNUMBER(SEARCH({" strange "," evil "," horror "," dark "," strange"}," "&amp;B2494:C2494&amp;" "))),"horror",IF(OR(ISNUMBER(SEARCH({" food "," kitchen "," yummy "," gourmet "," dining","bbq"}," "&amp;B2494:C2494&amp;" "))),"food"))))</f>
        <v>0</v>
      </c>
      <c r="E2494" s="3">
        <v>600</v>
      </c>
      <c r="F2494" s="4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304"/>
        <v>125</v>
      </c>
      <c r="Q2494">
        <f t="shared" si="305"/>
        <v>27.78</v>
      </c>
      <c r="R2494" t="s">
        <v>8323</v>
      </c>
      <c r="S2494" t="s">
        <v>8327</v>
      </c>
      <c r="T2494" s="13">
        <f t="shared" si="306"/>
        <v>41024.985972222225</v>
      </c>
      <c r="U2494" s="13">
        <f t="shared" si="307"/>
        <v>41076.415972222225</v>
      </c>
      <c r="V2494">
        <f t="shared" si="308"/>
        <v>2012</v>
      </c>
      <c r="W2494" t="str">
        <f t="shared" si="309"/>
        <v>indie rock</v>
      </c>
      <c r="X2494" t="str">
        <f t="shared" si="310"/>
        <v>ExceededGoal</v>
      </c>
      <c r="Y2494" s="12" t="b">
        <f t="shared" si="311"/>
        <v>0</v>
      </c>
    </row>
    <row r="2495" spans="1:25" ht="43.2" hidden="1">
      <c r="A2495">
        <v>2493</v>
      </c>
      <c r="B2495" s="1" t="s">
        <v>2493</v>
      </c>
      <c r="C2495" s="1" t="s">
        <v>6603</v>
      </c>
      <c r="D2495" s="21" t="b" cm="1">
        <f t="array" ref="D2495">IF(OR(ISNUMBER(SEARCH({" COMEDY "," fun "," laugh ","hilarious"}," "&amp;B2495:C2495&amp;" "))),"Comedy",IF(OR(ISNUMBER(SEARCH({" sad "," thriller "," crime"," murder "," dark "," revenge "}," "&amp;B2495:C2495&amp;" "))),"thriller",IF(OR(ISNUMBER(SEARCH({" strange "," evil "," horror "," dark "," strange"}," "&amp;B2495:C2495&amp;" "))),"horror",IF(OR(ISNUMBER(SEARCH({" food "," kitchen "," yummy "," gourmet "," dining","bbq"}," "&amp;B2495:C2495&amp;" "))),"food"))))</f>
        <v>0</v>
      </c>
      <c r="E2495" s="3">
        <v>20000</v>
      </c>
      <c r="F2495" s="4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304"/>
        <v>129</v>
      </c>
      <c r="Q2495">
        <f t="shared" si="305"/>
        <v>99.38</v>
      </c>
      <c r="R2495" t="s">
        <v>8323</v>
      </c>
      <c r="S2495" t="s">
        <v>8327</v>
      </c>
      <c r="T2495" s="13">
        <f t="shared" si="306"/>
        <v>41348.168287037035</v>
      </c>
      <c r="U2495" s="13">
        <f t="shared" si="307"/>
        <v>41393.168287037035</v>
      </c>
      <c r="V2495">
        <f t="shared" si="308"/>
        <v>2013</v>
      </c>
      <c r="W2495" t="str">
        <f t="shared" si="309"/>
        <v>indie rock</v>
      </c>
      <c r="X2495" t="str">
        <f t="shared" si="310"/>
        <v>ExceededGoal</v>
      </c>
      <c r="Y2495" s="12" t="b">
        <f t="shared" si="311"/>
        <v>0</v>
      </c>
    </row>
    <row r="2496" spans="1:25" ht="43.2" hidden="1">
      <c r="A2496">
        <v>2494</v>
      </c>
      <c r="B2496" s="1" t="s">
        <v>2494</v>
      </c>
      <c r="C2496" s="1" t="s">
        <v>6604</v>
      </c>
      <c r="D2496" s="21" t="b" cm="1">
        <f t="array" ref="D2496">IF(OR(ISNUMBER(SEARCH({" COMEDY "," fun "," laugh ","hilarious"}," "&amp;B2496:C2496&amp;" "))),"Comedy",IF(OR(ISNUMBER(SEARCH({" sad "," thriller "," crime"," murder "," dark "," revenge "}," "&amp;B2496:C2496&amp;" "))),"thriller",IF(OR(ISNUMBER(SEARCH({" strange "," evil "," horror "," dark "," strange"}," "&amp;B2496:C2496&amp;" "))),"horror",IF(OR(ISNUMBER(SEARCH({" food "," kitchen "," yummy "," gourmet "," dining","bbq"}," "&amp;B2496:C2496&amp;" "))),"food"))))</f>
        <v>0</v>
      </c>
      <c r="E2496" s="3">
        <v>1500</v>
      </c>
      <c r="F2496" s="4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304"/>
        <v>101</v>
      </c>
      <c r="Q2496">
        <f t="shared" si="305"/>
        <v>38.85</v>
      </c>
      <c r="R2496" t="s">
        <v>8323</v>
      </c>
      <c r="S2496" t="s">
        <v>8327</v>
      </c>
      <c r="T2496" s="13">
        <f t="shared" si="306"/>
        <v>41022.645185185182</v>
      </c>
      <c r="U2496" s="13">
        <f t="shared" si="307"/>
        <v>41052.645185185182</v>
      </c>
      <c r="V2496">
        <f t="shared" si="308"/>
        <v>2012</v>
      </c>
      <c r="W2496" t="str">
        <f t="shared" si="309"/>
        <v>indie rock</v>
      </c>
      <c r="X2496" t="str">
        <f t="shared" si="310"/>
        <v>ExceededGoal</v>
      </c>
      <c r="Y2496" s="12" t="b">
        <f t="shared" si="311"/>
        <v>0</v>
      </c>
    </row>
    <row r="2497" spans="1:25" ht="43.2" hidden="1">
      <c r="A2497">
        <v>2495</v>
      </c>
      <c r="B2497" s="1" t="s">
        <v>2495</v>
      </c>
      <c r="C2497" s="1" t="s">
        <v>6605</v>
      </c>
      <c r="D2497" s="21" t="b" cm="1">
        <f t="array" ref="D2497">IF(OR(ISNUMBER(SEARCH({" COMEDY "," fun "," laugh ","hilarious"}," "&amp;B2497:C2497&amp;" "))),"Comedy",IF(OR(ISNUMBER(SEARCH({" sad "," thriller "," crime"," murder "," dark "," revenge "}," "&amp;B2497:C2497&amp;" "))),"thriller",IF(OR(ISNUMBER(SEARCH({" strange "," evil "," horror "," dark "," strange"}," "&amp;B2497:C2497&amp;" "))),"horror",IF(OR(ISNUMBER(SEARCH({" food "," kitchen "," yummy "," gourmet "," dining","bbq"}," "&amp;B2497:C2497&amp;" "))),"food"))))</f>
        <v>0</v>
      </c>
      <c r="E2497" s="3">
        <v>1500</v>
      </c>
      <c r="F2497" s="4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304"/>
        <v>128</v>
      </c>
      <c r="Q2497">
        <f t="shared" si="305"/>
        <v>45.55</v>
      </c>
      <c r="R2497" t="s">
        <v>8323</v>
      </c>
      <c r="S2497" t="s">
        <v>8327</v>
      </c>
      <c r="T2497" s="13">
        <f t="shared" si="306"/>
        <v>41036.946469907409</v>
      </c>
      <c r="U2497" s="13">
        <f t="shared" si="307"/>
        <v>41066.946469907409</v>
      </c>
      <c r="V2497">
        <f t="shared" si="308"/>
        <v>2012</v>
      </c>
      <c r="W2497" t="str">
        <f t="shared" si="309"/>
        <v>indie rock</v>
      </c>
      <c r="X2497" t="str">
        <f t="shared" si="310"/>
        <v>ExceededGoal</v>
      </c>
      <c r="Y2497" s="12" t="b">
        <f t="shared" si="311"/>
        <v>0</v>
      </c>
    </row>
    <row r="2498" spans="1:25" ht="28.8" hidden="1">
      <c r="A2498">
        <v>2496</v>
      </c>
      <c r="B2498" s="1" t="s">
        <v>2496</v>
      </c>
      <c r="C2498" s="1" t="s">
        <v>6606</v>
      </c>
      <c r="D2498" s="21" t="b" cm="1">
        <f t="array" ref="D2498">IF(OR(ISNUMBER(SEARCH({" COMEDY "," fun "," laugh ","hilarious"}," "&amp;B2498:C2498&amp;" "))),"Comedy",IF(OR(ISNUMBER(SEARCH({" sad "," thriller "," crime"," murder "," dark "," revenge "}," "&amp;B2498:C2498&amp;" "))),"thriller",IF(OR(ISNUMBER(SEARCH({" strange "," evil "," horror "," dark "," strange"}," "&amp;B2498:C2498&amp;" "))),"horror",IF(OR(ISNUMBER(SEARCH({" food "," kitchen "," yummy "," gourmet "," dining","bbq"}," "&amp;B2498:C2498&amp;" "))),"food"))))</f>
        <v>0</v>
      </c>
      <c r="E2498" s="3">
        <v>6000</v>
      </c>
      <c r="F2498" s="4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304"/>
        <v>100</v>
      </c>
      <c r="Q2498">
        <f t="shared" si="305"/>
        <v>600</v>
      </c>
      <c r="R2498" t="s">
        <v>8323</v>
      </c>
      <c r="S2498" t="s">
        <v>8327</v>
      </c>
      <c r="T2498" s="13">
        <f t="shared" si="306"/>
        <v>41327.996435185189</v>
      </c>
      <c r="U2498" s="13">
        <f t="shared" si="307"/>
        <v>41362.954768518517</v>
      </c>
      <c r="V2498">
        <f t="shared" si="308"/>
        <v>2013</v>
      </c>
      <c r="W2498" t="str">
        <f t="shared" si="309"/>
        <v>indie rock</v>
      </c>
      <c r="X2498" t="str">
        <f t="shared" si="310"/>
        <v>UnderFunded</v>
      </c>
      <c r="Y2498" s="12" t="b">
        <f t="shared" si="311"/>
        <v>0</v>
      </c>
    </row>
    <row r="2499" spans="1:25" ht="43.2" hidden="1">
      <c r="A2499">
        <v>2497</v>
      </c>
      <c r="B2499" s="1" t="s">
        <v>2497</v>
      </c>
      <c r="C2499" s="1" t="s">
        <v>6607</v>
      </c>
      <c r="D2499" s="21" t="b" cm="1">
        <f t="array" ref="D2499">IF(OR(ISNUMBER(SEARCH({" COMEDY "," fun "," laugh ","hilarious"}," "&amp;B2499:C2499&amp;" "))),"Comedy",IF(OR(ISNUMBER(SEARCH({" sad "," thriller "," crime"," murder "," dark "," revenge "}," "&amp;B2499:C2499&amp;" "))),"thriller",IF(OR(ISNUMBER(SEARCH({" strange "," evil "," horror "," dark "," strange"}," "&amp;B2499:C2499&amp;" "))),"horror",IF(OR(ISNUMBER(SEARCH({" food "," kitchen "," yummy "," gourmet "," dining","bbq"}," "&amp;B2499:C2499&amp;" "))),"food"))))</f>
        <v>0</v>
      </c>
      <c r="E2499" s="3">
        <v>4000</v>
      </c>
      <c r="F2499" s="4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312">IFERROR(ROUND((F2499/E2499)*100,0),0)</f>
        <v>113</v>
      </c>
      <c r="Q2499">
        <f t="shared" ref="Q2499:Q2562" si="313">IFERROR(ROUND(F2499/M2499,2),0)</f>
        <v>80.55</v>
      </c>
      <c r="R2499" t="s">
        <v>8323</v>
      </c>
      <c r="S2499" t="s">
        <v>8327</v>
      </c>
      <c r="T2499" s="13">
        <f t="shared" ref="T2499:T2562" si="314">(((K2499/60)/60)/24)+DATE(1970,1,1)</f>
        <v>40730.878912037035</v>
      </c>
      <c r="U2499" s="13">
        <f t="shared" ref="U2499:U2562" si="315">(((J2499/60)/60)/24)+DATE(1970,1,1)</f>
        <v>40760.878912037035</v>
      </c>
      <c r="V2499">
        <f t="shared" ref="V2499:V2562" si="316">YEAR(T2499)</f>
        <v>2011</v>
      </c>
      <c r="W2499" t="str">
        <f t="shared" ref="W2499:W2562" si="317">IF(OR(S2499="musical","space"),"Musical and Spaces",S2499)</f>
        <v>indie rock</v>
      </c>
      <c r="X2499" t="str">
        <f t="shared" ref="X2499:X2562" si="318">IF(P2499-100&gt;0,"ExceededGoal","UnderFunded")</f>
        <v>ExceededGoal</v>
      </c>
      <c r="Y2499" s="12" t="b">
        <f t="shared" ref="Y2499:Y2562" si="319">IFERROR(IF(R2499="theater",ROUND(F2499/M2499,2)),0)</f>
        <v>0</v>
      </c>
    </row>
    <row r="2500" spans="1:25" ht="43.2" hidden="1">
      <c r="A2500">
        <v>2498</v>
      </c>
      <c r="B2500" s="1" t="s">
        <v>2498</v>
      </c>
      <c r="C2500" s="1" t="s">
        <v>6608</v>
      </c>
      <c r="D2500" s="21" t="b" cm="1">
        <f t="array" ref="D2500">IF(OR(ISNUMBER(SEARCH({" COMEDY "," fun "," laugh ","hilarious"}," "&amp;B2500:C2500&amp;" "))),"Comedy",IF(OR(ISNUMBER(SEARCH({" sad "," thriller "," crime"," murder "," dark "," revenge "}," "&amp;B2500:C2500&amp;" "))),"thriller",IF(OR(ISNUMBER(SEARCH({" strange "," evil "," horror "," dark "," strange"}," "&amp;B2500:C2500&amp;" "))),"horror",IF(OR(ISNUMBER(SEARCH({" food "," kitchen "," yummy "," gourmet "," dining","bbq"}," "&amp;B2500:C2500&amp;" "))),"food"))))</f>
        <v>0</v>
      </c>
      <c r="E2500" s="3">
        <v>1000</v>
      </c>
      <c r="F2500" s="4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312"/>
        <v>106</v>
      </c>
      <c r="Q2500">
        <f t="shared" si="313"/>
        <v>52.8</v>
      </c>
      <c r="R2500" t="s">
        <v>8323</v>
      </c>
      <c r="S2500" t="s">
        <v>8327</v>
      </c>
      <c r="T2500" s="13">
        <f t="shared" si="314"/>
        <v>42017.967442129629</v>
      </c>
      <c r="U2500" s="13">
        <f t="shared" si="315"/>
        <v>42031.967442129629</v>
      </c>
      <c r="V2500">
        <f t="shared" si="316"/>
        <v>2015</v>
      </c>
      <c r="W2500" t="str">
        <f t="shared" si="317"/>
        <v>indie rock</v>
      </c>
      <c r="X2500" t="str">
        <f t="shared" si="318"/>
        <v>ExceededGoal</v>
      </c>
      <c r="Y2500" s="12" t="b">
        <f t="shared" si="319"/>
        <v>0</v>
      </c>
    </row>
    <row r="2501" spans="1:25" ht="43.2" hidden="1">
      <c r="A2501">
        <v>2499</v>
      </c>
      <c r="B2501" s="1" t="s">
        <v>2499</v>
      </c>
      <c r="C2501" s="1" t="s">
        <v>6609</v>
      </c>
      <c r="D2501" s="21" t="b" cm="1">
        <f t="array" ref="D2501">IF(OR(ISNUMBER(SEARCH({" COMEDY "," fun "," laugh ","hilarious"}," "&amp;B2501:C2501&amp;" "))),"Comedy",IF(OR(ISNUMBER(SEARCH({" sad "," thriller "," crime"," murder "," dark "," revenge "}," "&amp;B2501:C2501&amp;" "))),"thriller",IF(OR(ISNUMBER(SEARCH({" strange "," evil "," horror "," dark "," strange"}," "&amp;B2501:C2501&amp;" "))),"horror",IF(OR(ISNUMBER(SEARCH({" food "," kitchen "," yummy "," gourmet "," dining","bbq"}," "&amp;B2501:C2501&amp;" "))),"food"))))</f>
        <v>0</v>
      </c>
      <c r="E2501" s="3">
        <v>4000</v>
      </c>
      <c r="F2501" s="4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312"/>
        <v>203</v>
      </c>
      <c r="Q2501">
        <f t="shared" si="313"/>
        <v>47.68</v>
      </c>
      <c r="R2501" t="s">
        <v>8323</v>
      </c>
      <c r="S2501" t="s">
        <v>8327</v>
      </c>
      <c r="T2501" s="13">
        <f t="shared" si="314"/>
        <v>41226.648576388885</v>
      </c>
      <c r="U2501" s="13">
        <f t="shared" si="315"/>
        <v>41274.75</v>
      </c>
      <c r="V2501">
        <f t="shared" si="316"/>
        <v>2012</v>
      </c>
      <c r="W2501" t="str">
        <f t="shared" si="317"/>
        <v>indie rock</v>
      </c>
      <c r="X2501" t="str">
        <f t="shared" si="318"/>
        <v>ExceededGoal</v>
      </c>
      <c r="Y2501" s="12" t="b">
        <f t="shared" si="319"/>
        <v>0</v>
      </c>
    </row>
    <row r="2502" spans="1:25" ht="43.2" hidden="1">
      <c r="A2502">
        <v>2500</v>
      </c>
      <c r="B2502" s="1" t="s">
        <v>2500</v>
      </c>
      <c r="C2502" s="1" t="s">
        <v>6610</v>
      </c>
      <c r="D2502" s="21" t="b" cm="1">
        <f t="array" ref="D2502">IF(OR(ISNUMBER(SEARCH({" COMEDY "," fun "," laugh ","hilarious"}," "&amp;B2502:C2502&amp;" "))),"Comedy",IF(OR(ISNUMBER(SEARCH({" sad "," thriller "," crime"," murder "," dark "," revenge "}," "&amp;B2502:C2502&amp;" "))),"thriller",IF(OR(ISNUMBER(SEARCH({" strange "," evil "," horror "," dark "," strange"}," "&amp;B2502:C2502&amp;" "))),"horror",IF(OR(ISNUMBER(SEARCH({" food "," kitchen "," yummy "," gourmet "," dining","bbq"}," "&amp;B2502:C2502&amp;" "))),"food"))))</f>
        <v>0</v>
      </c>
      <c r="E2502" s="3">
        <v>600</v>
      </c>
      <c r="F2502" s="4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312"/>
        <v>113</v>
      </c>
      <c r="Q2502">
        <f t="shared" si="313"/>
        <v>23.45</v>
      </c>
      <c r="R2502" t="s">
        <v>8323</v>
      </c>
      <c r="S2502" t="s">
        <v>8327</v>
      </c>
      <c r="T2502" s="13">
        <f t="shared" si="314"/>
        <v>41053.772858796299</v>
      </c>
      <c r="U2502" s="13">
        <f t="shared" si="315"/>
        <v>41083.772858796299</v>
      </c>
      <c r="V2502">
        <f t="shared" si="316"/>
        <v>2012</v>
      </c>
      <c r="W2502" t="str">
        <f t="shared" si="317"/>
        <v>indie rock</v>
      </c>
      <c r="X2502" t="str">
        <f t="shared" si="318"/>
        <v>ExceededGoal</v>
      </c>
      <c r="Y2502" s="12" t="b">
        <f t="shared" si="319"/>
        <v>0</v>
      </c>
    </row>
    <row r="2503" spans="1:25" ht="43.2" hidden="1">
      <c r="A2503">
        <v>2501</v>
      </c>
      <c r="B2503" s="1" t="s">
        <v>2501</v>
      </c>
      <c r="C2503" s="1" t="s">
        <v>6611</v>
      </c>
      <c r="D2503" s="21" t="b" cm="1">
        <f t="array" ref="D2503">IF(OR(ISNUMBER(SEARCH({" COMEDY "," fun "," laugh ","hilarious"}," "&amp;B2503:C2503&amp;" "))),"Comedy",IF(OR(ISNUMBER(SEARCH({" sad "," thriller "," crime"," murder "," dark "," revenge "}," "&amp;B2503:C2503&amp;" "))),"thriller",IF(OR(ISNUMBER(SEARCH({" strange "," evil "," horror "," dark "," strange"}," "&amp;B2503:C2503&amp;" "))),"horror",IF(OR(ISNUMBER(SEARCH({" food "," kitchen "," yummy "," gourmet "," dining","bbq"}," "&amp;B2503:C2503&amp;" "))),"food"))))</f>
        <v>0</v>
      </c>
      <c r="E2503" s="3">
        <v>11000</v>
      </c>
      <c r="F2503" s="4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312"/>
        <v>3</v>
      </c>
      <c r="Q2503">
        <f t="shared" si="313"/>
        <v>40.14</v>
      </c>
      <c r="R2503" t="s">
        <v>8334</v>
      </c>
      <c r="S2503" t="s">
        <v>8351</v>
      </c>
      <c r="T2503" s="13">
        <f t="shared" si="314"/>
        <v>42244.776666666665</v>
      </c>
      <c r="U2503" s="13">
        <f t="shared" si="315"/>
        <v>42274.776666666665</v>
      </c>
      <c r="V2503">
        <f t="shared" si="316"/>
        <v>2015</v>
      </c>
      <c r="W2503" t="str">
        <f t="shared" si="317"/>
        <v>restaurants</v>
      </c>
      <c r="X2503" t="str">
        <f t="shared" si="318"/>
        <v>UnderFunded</v>
      </c>
      <c r="Y2503" s="12" t="b">
        <f t="shared" si="319"/>
        <v>0</v>
      </c>
    </row>
    <row r="2504" spans="1:25" ht="57.6" hidden="1">
      <c r="A2504">
        <v>2502</v>
      </c>
      <c r="B2504" s="1" t="s">
        <v>2502</v>
      </c>
      <c r="C2504" s="1" t="s">
        <v>6612</v>
      </c>
      <c r="D2504" s="21" t="b" cm="1">
        <f t="array" ref="D2504">IF(OR(ISNUMBER(SEARCH({" COMEDY "," fun "," laugh ","hilarious"}," "&amp;B2504:C2504&amp;" "))),"Comedy",IF(OR(ISNUMBER(SEARCH({" sad "," thriller "," crime"," murder "," dark "," revenge "}," "&amp;B2504:C2504&amp;" "))),"thriller",IF(OR(ISNUMBER(SEARCH({" strange "," evil "," horror "," dark "," strange"}," "&amp;B2504:C2504&amp;" "))),"horror",IF(OR(ISNUMBER(SEARCH({" food "," kitchen "," yummy "," gourmet "," dining","bbq"}," "&amp;B2504:C2504&amp;" "))),"food"))))</f>
        <v>0</v>
      </c>
      <c r="E2504" s="3">
        <v>110000</v>
      </c>
      <c r="F2504" s="4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312"/>
        <v>0</v>
      </c>
      <c r="Q2504">
        <f t="shared" si="313"/>
        <v>17.2</v>
      </c>
      <c r="R2504" t="s">
        <v>8334</v>
      </c>
      <c r="S2504" t="s">
        <v>8351</v>
      </c>
      <c r="T2504" s="13">
        <f t="shared" si="314"/>
        <v>41858.825439814813</v>
      </c>
      <c r="U2504" s="13">
        <f t="shared" si="315"/>
        <v>41903.825439814813</v>
      </c>
      <c r="V2504">
        <f t="shared" si="316"/>
        <v>2014</v>
      </c>
      <c r="W2504" t="str">
        <f t="shared" si="317"/>
        <v>restaurants</v>
      </c>
      <c r="X2504" t="str">
        <f t="shared" si="318"/>
        <v>UnderFunded</v>
      </c>
      <c r="Y2504" s="12" t="b">
        <f t="shared" si="319"/>
        <v>0</v>
      </c>
    </row>
    <row r="2505" spans="1:25" ht="43.2" hidden="1">
      <c r="A2505">
        <v>2503</v>
      </c>
      <c r="B2505" s="1" t="s">
        <v>2503</v>
      </c>
      <c r="C2505" s="1" t="s">
        <v>6613</v>
      </c>
      <c r="D2505" s="21" t="b" cm="1">
        <f t="array" ref="D2505">IF(OR(ISNUMBER(SEARCH({" COMEDY "," fun "," laugh ","hilarious"}," "&amp;B2505:C2505&amp;" "))),"Comedy",IF(OR(ISNUMBER(SEARCH({" sad "," thriller "," crime"," murder "," dark "," revenge "}," "&amp;B2505:C2505&amp;" "))),"thriller",IF(OR(ISNUMBER(SEARCH({" strange "," evil "," horror "," dark "," strange"}," "&amp;B2505:C2505&amp;" "))),"horror",IF(OR(ISNUMBER(SEARCH({" food "," kitchen "," yummy "," gourmet "," dining","bbq"}," "&amp;B2505:C2505&amp;" "))),"food"))))</f>
        <v>0</v>
      </c>
      <c r="E2505" s="3">
        <v>10000</v>
      </c>
      <c r="F2505" s="4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312"/>
        <v>0</v>
      </c>
      <c r="Q2505">
        <f t="shared" si="313"/>
        <v>0</v>
      </c>
      <c r="R2505" t="s">
        <v>8334</v>
      </c>
      <c r="S2505" t="s">
        <v>8351</v>
      </c>
      <c r="T2505" s="13">
        <f t="shared" si="314"/>
        <v>42498.899398148147</v>
      </c>
      <c r="U2505" s="13">
        <f t="shared" si="315"/>
        <v>42528.879166666666</v>
      </c>
      <c r="V2505">
        <f t="shared" si="316"/>
        <v>2016</v>
      </c>
      <c r="W2505" t="str">
        <f t="shared" si="317"/>
        <v>restaurants</v>
      </c>
      <c r="X2505" t="str">
        <f t="shared" si="318"/>
        <v>UnderFunded</v>
      </c>
      <c r="Y2505" s="12" t="b">
        <f t="shared" si="319"/>
        <v>0</v>
      </c>
    </row>
    <row r="2506" spans="1:25" ht="28.8" hidden="1">
      <c r="A2506">
        <v>2504</v>
      </c>
      <c r="B2506" s="1" t="s">
        <v>2504</v>
      </c>
      <c r="C2506" s="1" t="s">
        <v>6614</v>
      </c>
      <c r="D2506" s="21" t="b" cm="1">
        <f t="array" ref="D2506">IF(OR(ISNUMBER(SEARCH({" COMEDY "," fun "," laugh ","hilarious"}," "&amp;B2506:C2506&amp;" "))),"Comedy",IF(OR(ISNUMBER(SEARCH({" sad "," thriller "," crime"," murder "," dark "," revenge "}," "&amp;B2506:C2506&amp;" "))),"thriller",IF(OR(ISNUMBER(SEARCH({" strange "," evil "," horror "," dark "," strange"}," "&amp;B2506:C2506&amp;" "))),"horror",IF(OR(ISNUMBER(SEARCH({" food "," kitchen "," yummy "," gourmet "," dining","bbq"}," "&amp;B2506:C2506&amp;" "))),"food"))))</f>
        <v>0</v>
      </c>
      <c r="E2506" s="3">
        <v>35000</v>
      </c>
      <c r="F2506" s="4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312"/>
        <v>0</v>
      </c>
      <c r="Q2506">
        <f t="shared" si="313"/>
        <v>0</v>
      </c>
      <c r="R2506" t="s">
        <v>8334</v>
      </c>
      <c r="S2506" t="s">
        <v>8351</v>
      </c>
      <c r="T2506" s="13">
        <f t="shared" si="314"/>
        <v>41928.015439814815</v>
      </c>
      <c r="U2506" s="13">
        <f t="shared" si="315"/>
        <v>41958.057106481487</v>
      </c>
      <c r="V2506">
        <f t="shared" si="316"/>
        <v>2014</v>
      </c>
      <c r="W2506" t="str">
        <f t="shared" si="317"/>
        <v>restaurants</v>
      </c>
      <c r="X2506" t="str">
        <f t="shared" si="318"/>
        <v>UnderFunded</v>
      </c>
      <c r="Y2506" s="12" t="b">
        <f t="shared" si="319"/>
        <v>0</v>
      </c>
    </row>
    <row r="2507" spans="1:25" ht="57.6" hidden="1">
      <c r="A2507">
        <v>2505</v>
      </c>
      <c r="B2507" s="1" t="s">
        <v>2505</v>
      </c>
      <c r="C2507" s="1" t="s">
        <v>6615</v>
      </c>
      <c r="D2507" s="21" t="b" cm="1">
        <f t="array" ref="D2507">IF(OR(ISNUMBER(SEARCH({" COMEDY "," fun "," laugh ","hilarious"}," "&amp;B2507:C2507&amp;" "))),"Comedy",IF(OR(ISNUMBER(SEARCH({" sad "," thriller "," crime"," murder "," dark "," revenge "}," "&amp;B2507:C2507&amp;" "))),"thriller",IF(OR(ISNUMBER(SEARCH({" strange "," evil "," horror "," dark "," strange"}," "&amp;B2507:C2507&amp;" "))),"horror",IF(OR(ISNUMBER(SEARCH({" food "," kitchen "," yummy "," gourmet "," dining","bbq"}," "&amp;B2507:C2507&amp;" "))),"food"))))</f>
        <v>0</v>
      </c>
      <c r="E2507" s="3">
        <v>7000</v>
      </c>
      <c r="F2507" s="4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312"/>
        <v>0</v>
      </c>
      <c r="Q2507">
        <f t="shared" si="313"/>
        <v>0</v>
      </c>
      <c r="R2507" t="s">
        <v>8334</v>
      </c>
      <c r="S2507" t="s">
        <v>8351</v>
      </c>
      <c r="T2507" s="13">
        <f t="shared" si="314"/>
        <v>42047.05574074074</v>
      </c>
      <c r="U2507" s="13">
        <f t="shared" si="315"/>
        <v>42077.014074074075</v>
      </c>
      <c r="V2507">
        <f t="shared" si="316"/>
        <v>2015</v>
      </c>
      <c r="W2507" t="str">
        <f t="shared" si="317"/>
        <v>restaurants</v>
      </c>
      <c r="X2507" t="str">
        <f t="shared" si="318"/>
        <v>UnderFunded</v>
      </c>
      <c r="Y2507" s="12" t="b">
        <f t="shared" si="319"/>
        <v>0</v>
      </c>
    </row>
    <row r="2508" spans="1:25" ht="43.2" hidden="1">
      <c r="A2508">
        <v>2506</v>
      </c>
      <c r="B2508" s="1" t="s">
        <v>2506</v>
      </c>
      <c r="C2508" s="1" t="s">
        <v>6616</v>
      </c>
      <c r="D2508" s="21" t="b" cm="1">
        <f t="array" ref="D2508">IF(OR(ISNUMBER(SEARCH({" COMEDY "," fun "," laugh ","hilarious"}," "&amp;B2508:C2508&amp;" "))),"Comedy",IF(OR(ISNUMBER(SEARCH({" sad "," thriller "," crime"," murder "," dark "," revenge "}," "&amp;B2508:C2508&amp;" "))),"thriller",IF(OR(ISNUMBER(SEARCH({" strange "," evil "," horror "," dark "," strange"}," "&amp;B2508:C2508&amp;" "))),"horror",IF(OR(ISNUMBER(SEARCH({" food "," kitchen "," yummy "," gourmet "," dining","bbq"}," "&amp;B2508:C2508&amp;" "))),"food"))))</f>
        <v>0</v>
      </c>
      <c r="E2508" s="3">
        <v>5000</v>
      </c>
      <c r="F2508" s="4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312"/>
        <v>1</v>
      </c>
      <c r="Q2508">
        <f t="shared" si="313"/>
        <v>15</v>
      </c>
      <c r="R2508" t="s">
        <v>8334</v>
      </c>
      <c r="S2508" t="s">
        <v>8351</v>
      </c>
      <c r="T2508" s="13">
        <f t="shared" si="314"/>
        <v>42258.297094907408</v>
      </c>
      <c r="U2508" s="13">
        <f t="shared" si="315"/>
        <v>42280.875</v>
      </c>
      <c r="V2508">
        <f t="shared" si="316"/>
        <v>2015</v>
      </c>
      <c r="W2508" t="str">
        <f t="shared" si="317"/>
        <v>restaurants</v>
      </c>
      <c r="X2508" t="str">
        <f t="shared" si="318"/>
        <v>UnderFunded</v>
      </c>
      <c r="Y2508" s="12" t="b">
        <f t="shared" si="319"/>
        <v>0</v>
      </c>
    </row>
    <row r="2509" spans="1:25" hidden="1">
      <c r="A2509">
        <v>2507</v>
      </c>
      <c r="B2509" s="1" t="s">
        <v>2507</v>
      </c>
      <c r="C2509" s="1" t="s">
        <v>6617</v>
      </c>
      <c r="D2509" s="21" t="b" cm="1">
        <f t="array" ref="D2509">IF(OR(ISNUMBER(SEARCH({" COMEDY "," fun "," laugh ","hilarious"}," "&amp;B2509:C2509&amp;" "))),"Comedy",IF(OR(ISNUMBER(SEARCH({" sad "," thriller "," crime"," murder "," dark "," revenge "}," "&amp;B2509:C2509&amp;" "))),"thriller",IF(OR(ISNUMBER(SEARCH({" strange "," evil "," horror "," dark "," strange"}," "&amp;B2509:C2509&amp;" "))),"horror",IF(OR(ISNUMBER(SEARCH({" food "," kitchen "," yummy "," gourmet "," dining","bbq"}," "&amp;B2509:C2509&amp;" "))),"food"))))</f>
        <v>0</v>
      </c>
      <c r="E2509" s="3">
        <v>42850</v>
      </c>
      <c r="F2509" s="4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312"/>
        <v>0</v>
      </c>
      <c r="Q2509">
        <f t="shared" si="313"/>
        <v>0</v>
      </c>
      <c r="R2509" t="s">
        <v>8334</v>
      </c>
      <c r="S2509" t="s">
        <v>8351</v>
      </c>
      <c r="T2509" s="13">
        <f t="shared" si="314"/>
        <v>42105.072962962964</v>
      </c>
      <c r="U2509" s="13">
        <f t="shared" si="315"/>
        <v>42135.072962962964</v>
      </c>
      <c r="V2509">
        <f t="shared" si="316"/>
        <v>2015</v>
      </c>
      <c r="W2509" t="str">
        <f t="shared" si="317"/>
        <v>restaurants</v>
      </c>
      <c r="X2509" t="str">
        <f t="shared" si="318"/>
        <v>UnderFunded</v>
      </c>
      <c r="Y2509" s="12" t="b">
        <f t="shared" si="319"/>
        <v>0</v>
      </c>
    </row>
    <row r="2510" spans="1:25" ht="43.2" hidden="1">
      <c r="A2510">
        <v>2508</v>
      </c>
      <c r="B2510" s="1" t="s">
        <v>2508</v>
      </c>
      <c r="C2510" s="1" t="s">
        <v>6618</v>
      </c>
      <c r="D2510" s="21" t="b" cm="1">
        <f t="array" ref="D2510">IF(OR(ISNUMBER(SEARCH({" COMEDY "," fun "," laugh ","hilarious"}," "&amp;B2510:C2510&amp;" "))),"Comedy",IF(OR(ISNUMBER(SEARCH({" sad "," thriller "," crime"," murder "," dark "," revenge "}," "&amp;B2510:C2510&amp;" "))),"thriller",IF(OR(ISNUMBER(SEARCH({" strange "," evil "," horror "," dark "," strange"}," "&amp;B2510:C2510&amp;" "))),"horror",IF(OR(ISNUMBER(SEARCH({" food "," kitchen "," yummy "," gourmet "," dining","bbq"}," "&amp;B2510:C2510&amp;" "))),"food"))))</f>
        <v>0</v>
      </c>
      <c r="E2510" s="3">
        <v>20000</v>
      </c>
      <c r="F2510" s="4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312"/>
        <v>0</v>
      </c>
      <c r="Q2510">
        <f t="shared" si="313"/>
        <v>0</v>
      </c>
      <c r="R2510" t="s">
        <v>8334</v>
      </c>
      <c r="S2510" t="s">
        <v>8351</v>
      </c>
      <c r="T2510" s="13">
        <f t="shared" si="314"/>
        <v>41835.951782407406</v>
      </c>
      <c r="U2510" s="13">
        <f t="shared" si="315"/>
        <v>41865.951782407406</v>
      </c>
      <c r="V2510">
        <f t="shared" si="316"/>
        <v>2014</v>
      </c>
      <c r="W2510" t="str">
        <f t="shared" si="317"/>
        <v>restaurants</v>
      </c>
      <c r="X2510" t="str">
        <f t="shared" si="318"/>
        <v>UnderFunded</v>
      </c>
      <c r="Y2510" s="12" t="b">
        <f t="shared" si="319"/>
        <v>0</v>
      </c>
    </row>
    <row r="2511" spans="1:25" ht="43.2" hidden="1">
      <c r="A2511">
        <v>2509</v>
      </c>
      <c r="B2511" s="1" t="s">
        <v>2509</v>
      </c>
      <c r="C2511" s="1" t="s">
        <v>6619</v>
      </c>
      <c r="D2511" s="21" t="b" cm="1">
        <f t="array" ref="D2511">IF(OR(ISNUMBER(SEARCH({" COMEDY "," fun "," laugh ","hilarious"}," "&amp;B2511:C2511&amp;" "))),"Comedy",IF(OR(ISNUMBER(SEARCH({" sad "," thriller "," crime"," murder "," dark "," revenge "}," "&amp;B2511:C2511&amp;" "))),"thriller",IF(OR(ISNUMBER(SEARCH({" strange "," evil "," horror "," dark "," strange"}," "&amp;B2511:C2511&amp;" "))),"horror",IF(OR(ISNUMBER(SEARCH({" food "," kitchen "," yummy "," gourmet "," dining","bbq"}," "&amp;B2511:C2511&amp;" "))),"food"))))</f>
        <v>0</v>
      </c>
      <c r="E2511" s="3">
        <v>95000</v>
      </c>
      <c r="F2511" s="4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312"/>
        <v>1</v>
      </c>
      <c r="Q2511">
        <f t="shared" si="313"/>
        <v>35.71</v>
      </c>
      <c r="R2511" t="s">
        <v>8334</v>
      </c>
      <c r="S2511" t="s">
        <v>8351</v>
      </c>
      <c r="T2511" s="13">
        <f t="shared" si="314"/>
        <v>42058.809594907405</v>
      </c>
      <c r="U2511" s="13">
        <f t="shared" si="315"/>
        <v>42114.767928240741</v>
      </c>
      <c r="V2511">
        <f t="shared" si="316"/>
        <v>2015</v>
      </c>
      <c r="W2511" t="str">
        <f t="shared" si="317"/>
        <v>restaurants</v>
      </c>
      <c r="X2511" t="str">
        <f t="shared" si="318"/>
        <v>UnderFunded</v>
      </c>
      <c r="Y2511" s="12" t="b">
        <f t="shared" si="319"/>
        <v>0</v>
      </c>
    </row>
    <row r="2512" spans="1:25" ht="43.2" hidden="1">
      <c r="A2512">
        <v>2510</v>
      </c>
      <c r="B2512" s="1" t="s">
        <v>2510</v>
      </c>
      <c r="C2512" s="1" t="s">
        <v>6620</v>
      </c>
      <c r="D2512" s="21" t="b" cm="1">
        <f t="array" ref="D2512">IF(OR(ISNUMBER(SEARCH({" COMEDY "," fun "," laugh ","hilarious"}," "&amp;B2512:C2512&amp;" "))),"Comedy",IF(OR(ISNUMBER(SEARCH({" sad "," thriller "," crime"," murder "," dark "," revenge "}," "&amp;B2512:C2512&amp;" "))),"thriller",IF(OR(ISNUMBER(SEARCH({" strange "," evil "," horror "," dark "," strange"}," "&amp;B2512:C2512&amp;" "))),"horror",IF(OR(ISNUMBER(SEARCH({" food "," kitchen "," yummy "," gourmet "," dining","bbq"}," "&amp;B2512:C2512&amp;" "))),"food"))))</f>
        <v>0</v>
      </c>
      <c r="E2512" s="3">
        <v>50000</v>
      </c>
      <c r="F2512" s="4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312"/>
        <v>0</v>
      </c>
      <c r="Q2512">
        <f t="shared" si="313"/>
        <v>37.5</v>
      </c>
      <c r="R2512" t="s">
        <v>8334</v>
      </c>
      <c r="S2512" t="s">
        <v>8351</v>
      </c>
      <c r="T2512" s="13">
        <f t="shared" si="314"/>
        <v>42078.997361111105</v>
      </c>
      <c r="U2512" s="13">
        <f t="shared" si="315"/>
        <v>42138.997361111105</v>
      </c>
      <c r="V2512">
        <f t="shared" si="316"/>
        <v>2015</v>
      </c>
      <c r="W2512" t="str">
        <f t="shared" si="317"/>
        <v>restaurants</v>
      </c>
      <c r="X2512" t="str">
        <f t="shared" si="318"/>
        <v>UnderFunded</v>
      </c>
      <c r="Y2512" s="12" t="b">
        <f t="shared" si="319"/>
        <v>0</v>
      </c>
    </row>
    <row r="2513" spans="1:25" ht="43.2" hidden="1">
      <c r="A2513">
        <v>2511</v>
      </c>
      <c r="B2513" s="1" t="s">
        <v>2511</v>
      </c>
      <c r="C2513" s="1" t="s">
        <v>6621</v>
      </c>
      <c r="D2513" s="21" t="b" cm="1">
        <f t="array" ref="D2513">IF(OR(ISNUMBER(SEARCH({" COMEDY "," fun "," laugh ","hilarious"}," "&amp;B2513:C2513&amp;" "))),"Comedy",IF(OR(ISNUMBER(SEARCH({" sad "," thriller "," crime"," murder "," dark "," revenge "}," "&amp;B2513:C2513&amp;" "))),"thriller",IF(OR(ISNUMBER(SEARCH({" strange "," evil "," horror "," dark "," strange"}," "&amp;B2513:C2513&amp;" "))),"horror",IF(OR(ISNUMBER(SEARCH({" food "," kitchen "," yummy "," gourmet "," dining","bbq"}," "&amp;B2513:C2513&amp;" "))),"food"))))</f>
        <v>0</v>
      </c>
      <c r="E2513" s="3">
        <v>100000</v>
      </c>
      <c r="F2513" s="4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312"/>
        <v>0</v>
      </c>
      <c r="Q2513">
        <f t="shared" si="313"/>
        <v>0</v>
      </c>
      <c r="R2513" t="s">
        <v>8334</v>
      </c>
      <c r="S2513" t="s">
        <v>8351</v>
      </c>
      <c r="T2513" s="13">
        <f t="shared" si="314"/>
        <v>42371.446909722217</v>
      </c>
      <c r="U2513" s="13">
        <f t="shared" si="315"/>
        <v>42401.446909722217</v>
      </c>
      <c r="V2513">
        <f t="shared" si="316"/>
        <v>2016</v>
      </c>
      <c r="W2513" t="str">
        <f t="shared" si="317"/>
        <v>restaurants</v>
      </c>
      <c r="X2513" t="str">
        <f t="shared" si="318"/>
        <v>UnderFunded</v>
      </c>
      <c r="Y2513" s="12" t="b">
        <f t="shared" si="319"/>
        <v>0</v>
      </c>
    </row>
    <row r="2514" spans="1:25" ht="43.2" hidden="1">
      <c r="A2514">
        <v>2512</v>
      </c>
      <c r="B2514" s="1" t="s">
        <v>2512</v>
      </c>
      <c r="C2514" s="1" t="s">
        <v>6622</v>
      </c>
      <c r="D2514" s="21" t="b" cm="1">
        <f t="array" ref="D2514">IF(OR(ISNUMBER(SEARCH({" COMEDY "," fun "," laugh ","hilarious"}," "&amp;B2514:C2514&amp;" "))),"Comedy",IF(OR(ISNUMBER(SEARCH({" sad "," thriller "," crime"," murder "," dark "," revenge "}," "&amp;B2514:C2514&amp;" "))),"thriller",IF(OR(ISNUMBER(SEARCH({" strange "," evil "," horror "," dark "," strange"}," "&amp;B2514:C2514&amp;" "))),"horror",IF(OR(ISNUMBER(SEARCH({" food "," kitchen "," yummy "," gourmet "," dining","bbq"}," "&amp;B2514:C2514&amp;" "))),"food"))))</f>
        <v>0</v>
      </c>
      <c r="E2514" s="3">
        <v>1150</v>
      </c>
      <c r="F2514" s="4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312"/>
        <v>0</v>
      </c>
      <c r="Q2514">
        <f t="shared" si="313"/>
        <v>0</v>
      </c>
      <c r="R2514" t="s">
        <v>8334</v>
      </c>
      <c r="S2514" t="s">
        <v>8351</v>
      </c>
      <c r="T2514" s="13">
        <f t="shared" si="314"/>
        <v>41971.876863425925</v>
      </c>
      <c r="U2514" s="13">
        <f t="shared" si="315"/>
        <v>41986.876863425925</v>
      </c>
      <c r="V2514">
        <f t="shared" si="316"/>
        <v>2014</v>
      </c>
      <c r="W2514" t="str">
        <f t="shared" si="317"/>
        <v>restaurants</v>
      </c>
      <c r="X2514" t="str">
        <f t="shared" si="318"/>
        <v>UnderFunded</v>
      </c>
      <c r="Y2514" s="12" t="b">
        <f t="shared" si="319"/>
        <v>0</v>
      </c>
    </row>
    <row r="2515" spans="1:25" ht="57.6" hidden="1">
      <c r="A2515">
        <v>2513</v>
      </c>
      <c r="B2515" s="1" t="s">
        <v>2513</v>
      </c>
      <c r="C2515" s="1" t="s">
        <v>6623</v>
      </c>
      <c r="D2515" s="21" t="b" cm="1">
        <f t="array" ref="D2515">IF(OR(ISNUMBER(SEARCH({" COMEDY "," fun "," laugh ","hilarious"}," "&amp;B2515:C2515&amp;" "))),"Comedy",IF(OR(ISNUMBER(SEARCH({" sad "," thriller "," crime"," murder "," dark "," revenge "}," "&amp;B2515:C2515&amp;" "))),"thriller",IF(OR(ISNUMBER(SEARCH({" strange "," evil "," horror "," dark "," strange"}," "&amp;B2515:C2515&amp;" "))),"horror",IF(OR(ISNUMBER(SEARCH({" food "," kitchen "," yummy "," gourmet "," dining","bbq"}," "&amp;B2515:C2515&amp;" "))),"food"))))</f>
        <v>0</v>
      </c>
      <c r="E2515" s="3">
        <v>180000</v>
      </c>
      <c r="F2515" s="4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312"/>
        <v>0</v>
      </c>
      <c r="Q2515">
        <f t="shared" si="313"/>
        <v>0</v>
      </c>
      <c r="R2515" t="s">
        <v>8334</v>
      </c>
      <c r="S2515" t="s">
        <v>8351</v>
      </c>
      <c r="T2515" s="13">
        <f t="shared" si="314"/>
        <v>42732.00681712963</v>
      </c>
      <c r="U2515" s="13">
        <f t="shared" si="315"/>
        <v>42792.00681712963</v>
      </c>
      <c r="V2515">
        <f t="shared" si="316"/>
        <v>2016</v>
      </c>
      <c r="W2515" t="str">
        <f t="shared" si="317"/>
        <v>restaurants</v>
      </c>
      <c r="X2515" t="str">
        <f t="shared" si="318"/>
        <v>UnderFunded</v>
      </c>
      <c r="Y2515" s="12" t="b">
        <f t="shared" si="319"/>
        <v>0</v>
      </c>
    </row>
    <row r="2516" spans="1:25" ht="43.2" hidden="1">
      <c r="A2516">
        <v>2514</v>
      </c>
      <c r="B2516" s="1" t="s">
        <v>2514</v>
      </c>
      <c r="C2516" s="1" t="s">
        <v>6624</v>
      </c>
      <c r="D2516" s="21" t="str" cm="1">
        <f t="array" ref="D2516">IF(OR(ISNUMBER(SEARCH({" COMEDY "," fun "," laugh ","hilarious"}," "&amp;B2516:C2516&amp;" "))),"Comedy",IF(OR(ISNUMBER(SEARCH({" sad "," thriller "," crime"," murder "," dark "," revenge "}," "&amp;B2516:C2516&amp;" "))),"thriller",IF(OR(ISNUMBER(SEARCH({" strange "," evil "," horror "," dark "," strange"}," "&amp;B2516:C2516&amp;" "))),"horror",IF(OR(ISNUMBER(SEARCH({" food "," kitchen "," yummy "," gourmet "," dining","bbq"}," "&amp;B2516:C2516&amp;" "))),"food"))))</f>
        <v>Comedy</v>
      </c>
      <c r="E2516" s="3">
        <v>12000</v>
      </c>
      <c r="F2516" s="4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312"/>
        <v>2</v>
      </c>
      <c r="Q2516">
        <f t="shared" si="313"/>
        <v>52.5</v>
      </c>
      <c r="R2516" t="s">
        <v>8334</v>
      </c>
      <c r="S2516" t="s">
        <v>8351</v>
      </c>
      <c r="T2516" s="13">
        <f t="shared" si="314"/>
        <v>41854.389780092592</v>
      </c>
      <c r="U2516" s="13">
        <f t="shared" si="315"/>
        <v>41871.389780092592</v>
      </c>
      <c r="V2516">
        <f t="shared" si="316"/>
        <v>2014</v>
      </c>
      <c r="W2516" t="str">
        <f t="shared" si="317"/>
        <v>restaurants</v>
      </c>
      <c r="X2516" t="str">
        <f t="shared" si="318"/>
        <v>UnderFunded</v>
      </c>
      <c r="Y2516" s="12" t="b">
        <f t="shared" si="319"/>
        <v>0</v>
      </c>
    </row>
    <row r="2517" spans="1:25" ht="43.2" hidden="1">
      <c r="A2517">
        <v>2515</v>
      </c>
      <c r="B2517" s="1" t="s">
        <v>2515</v>
      </c>
      <c r="C2517" s="1" t="s">
        <v>6625</v>
      </c>
      <c r="D2517" s="21" t="b" cm="1">
        <f t="array" ref="D2517">IF(OR(ISNUMBER(SEARCH({" COMEDY "," fun "," laugh ","hilarious"}," "&amp;B2517:C2517&amp;" "))),"Comedy",IF(OR(ISNUMBER(SEARCH({" sad "," thriller "," crime"," murder "," dark "," revenge "}," "&amp;B2517:C2517&amp;" "))),"thriller",IF(OR(ISNUMBER(SEARCH({" strange "," evil "," horror "," dark "," strange"}," "&amp;B2517:C2517&amp;" "))),"horror",IF(OR(ISNUMBER(SEARCH({" food "," kitchen "," yummy "," gourmet "," dining","bbq"}," "&amp;B2517:C2517&amp;" "))),"food"))))</f>
        <v>0</v>
      </c>
      <c r="E2517" s="3">
        <v>5000</v>
      </c>
      <c r="F2517" s="4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312"/>
        <v>19</v>
      </c>
      <c r="Q2517">
        <f t="shared" si="313"/>
        <v>77.5</v>
      </c>
      <c r="R2517" t="s">
        <v>8334</v>
      </c>
      <c r="S2517" t="s">
        <v>8351</v>
      </c>
      <c r="T2517" s="13">
        <f t="shared" si="314"/>
        <v>42027.839733796296</v>
      </c>
      <c r="U2517" s="13">
        <f t="shared" si="315"/>
        <v>42057.839733796296</v>
      </c>
      <c r="V2517">
        <f t="shared" si="316"/>
        <v>2015</v>
      </c>
      <c r="W2517" t="str">
        <f t="shared" si="317"/>
        <v>restaurants</v>
      </c>
      <c r="X2517" t="str">
        <f t="shared" si="318"/>
        <v>UnderFunded</v>
      </c>
      <c r="Y2517" s="12" t="b">
        <f t="shared" si="319"/>
        <v>0</v>
      </c>
    </row>
    <row r="2518" spans="1:25" ht="43.2" hidden="1">
      <c r="A2518">
        <v>2516</v>
      </c>
      <c r="B2518" s="1" t="s">
        <v>2516</v>
      </c>
      <c r="C2518" s="1" t="s">
        <v>6626</v>
      </c>
      <c r="D2518" s="21" t="b" cm="1">
        <f t="array" ref="D2518">IF(OR(ISNUMBER(SEARCH({" COMEDY "," fun "," laugh ","hilarious"}," "&amp;B2518:C2518&amp;" "))),"Comedy",IF(OR(ISNUMBER(SEARCH({" sad "," thriller "," crime"," murder "," dark "," revenge "}," "&amp;B2518:C2518&amp;" "))),"thriller",IF(OR(ISNUMBER(SEARCH({" strange "," evil "," horror "," dark "," strange"}," "&amp;B2518:C2518&amp;" "))),"horror",IF(OR(ISNUMBER(SEARCH({" food "," kitchen "," yummy "," gourmet "," dining","bbq"}," "&amp;B2518:C2518&amp;" "))),"food"))))</f>
        <v>0</v>
      </c>
      <c r="E2518" s="3">
        <v>22000</v>
      </c>
      <c r="F2518" s="4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312"/>
        <v>0</v>
      </c>
      <c r="Q2518">
        <f t="shared" si="313"/>
        <v>0</v>
      </c>
      <c r="R2518" t="s">
        <v>8334</v>
      </c>
      <c r="S2518" t="s">
        <v>8351</v>
      </c>
      <c r="T2518" s="13">
        <f t="shared" si="314"/>
        <v>41942.653379629628</v>
      </c>
      <c r="U2518" s="13">
        <f t="shared" si="315"/>
        <v>41972.6950462963</v>
      </c>
      <c r="V2518">
        <f t="shared" si="316"/>
        <v>2014</v>
      </c>
      <c r="W2518" t="str">
        <f t="shared" si="317"/>
        <v>restaurants</v>
      </c>
      <c r="X2518" t="str">
        <f t="shared" si="318"/>
        <v>UnderFunded</v>
      </c>
      <c r="Y2518" s="12" t="b">
        <f t="shared" si="319"/>
        <v>0</v>
      </c>
    </row>
    <row r="2519" spans="1:25" ht="43.2" hidden="1">
      <c r="A2519">
        <v>2517</v>
      </c>
      <c r="B2519" s="1" t="s">
        <v>2517</v>
      </c>
      <c r="C2519" s="1" t="s">
        <v>6627</v>
      </c>
      <c r="D2519" s="21" t="b" cm="1">
        <f t="array" ref="D2519">IF(OR(ISNUMBER(SEARCH({" COMEDY "," fun "," laugh ","hilarious"}," "&amp;B2519:C2519&amp;" "))),"Comedy",IF(OR(ISNUMBER(SEARCH({" sad "," thriller "," crime"," murder "," dark "," revenge "}," "&amp;B2519:C2519&amp;" "))),"thriller",IF(OR(ISNUMBER(SEARCH({" strange "," evil "," horror "," dark "," strange"}," "&amp;B2519:C2519&amp;" "))),"horror",IF(OR(ISNUMBER(SEARCH({" food "," kitchen "," yummy "," gourmet "," dining","bbq"}," "&amp;B2519:C2519&amp;" "))),"food"))))</f>
        <v>0</v>
      </c>
      <c r="E2519" s="3">
        <v>18000</v>
      </c>
      <c r="F2519" s="4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312"/>
        <v>10</v>
      </c>
      <c r="Q2519">
        <f t="shared" si="313"/>
        <v>53.55</v>
      </c>
      <c r="R2519" t="s">
        <v>8334</v>
      </c>
      <c r="S2519" t="s">
        <v>8351</v>
      </c>
      <c r="T2519" s="13">
        <f t="shared" si="314"/>
        <v>42052.802430555559</v>
      </c>
      <c r="U2519" s="13">
        <f t="shared" si="315"/>
        <v>42082.760763888888</v>
      </c>
      <c r="V2519">
        <f t="shared" si="316"/>
        <v>2015</v>
      </c>
      <c r="W2519" t="str">
        <f t="shared" si="317"/>
        <v>restaurants</v>
      </c>
      <c r="X2519" t="str">
        <f t="shared" si="318"/>
        <v>UnderFunded</v>
      </c>
      <c r="Y2519" s="12" t="b">
        <f t="shared" si="319"/>
        <v>0</v>
      </c>
    </row>
    <row r="2520" spans="1:25" ht="43.2" hidden="1">
      <c r="A2520">
        <v>2518</v>
      </c>
      <c r="B2520" s="1" t="s">
        <v>2518</v>
      </c>
      <c r="C2520" s="1" t="s">
        <v>6628</v>
      </c>
      <c r="D2520" s="21" t="b" cm="1">
        <f t="array" ref="D2520">IF(OR(ISNUMBER(SEARCH({" COMEDY "," fun "," laugh ","hilarious"}," "&amp;B2520:C2520&amp;" "))),"Comedy",IF(OR(ISNUMBER(SEARCH({" sad "," thriller "," crime"," murder "," dark "," revenge "}," "&amp;B2520:C2520&amp;" "))),"thriller",IF(OR(ISNUMBER(SEARCH({" strange "," evil "," horror "," dark "," strange"}," "&amp;B2520:C2520&amp;" "))),"horror",IF(OR(ISNUMBER(SEARCH({" food "," kitchen "," yummy "," gourmet "," dining","bbq"}," "&amp;B2520:C2520&amp;" "))),"food"))))</f>
        <v>0</v>
      </c>
      <c r="E2520" s="3">
        <v>5000</v>
      </c>
      <c r="F2520" s="4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312"/>
        <v>0</v>
      </c>
      <c r="Q2520">
        <f t="shared" si="313"/>
        <v>0</v>
      </c>
      <c r="R2520" t="s">
        <v>8334</v>
      </c>
      <c r="S2520" t="s">
        <v>8351</v>
      </c>
      <c r="T2520" s="13">
        <f t="shared" si="314"/>
        <v>41926.680879629632</v>
      </c>
      <c r="U2520" s="13">
        <f t="shared" si="315"/>
        <v>41956.722546296296</v>
      </c>
      <c r="V2520">
        <f t="shared" si="316"/>
        <v>2014</v>
      </c>
      <c r="W2520" t="str">
        <f t="shared" si="317"/>
        <v>restaurants</v>
      </c>
      <c r="X2520" t="str">
        <f t="shared" si="318"/>
        <v>UnderFunded</v>
      </c>
      <c r="Y2520" s="12" t="b">
        <f t="shared" si="319"/>
        <v>0</v>
      </c>
    </row>
    <row r="2521" spans="1:25" ht="28.8" hidden="1">
      <c r="A2521">
        <v>2519</v>
      </c>
      <c r="B2521" s="1" t="s">
        <v>2519</v>
      </c>
      <c r="C2521" s="1" t="s">
        <v>6629</v>
      </c>
      <c r="D2521" s="21" t="str" cm="1">
        <f t="array" ref="D2521">IF(OR(ISNUMBER(SEARCH({" COMEDY "," fun "," laugh ","hilarious"}," "&amp;B2521:C2521&amp;" "))),"Comedy",IF(OR(ISNUMBER(SEARCH({" sad "," thriller "," crime"," murder "," dark "," revenge "}," "&amp;B2521:C2521&amp;" "))),"thriller",IF(OR(ISNUMBER(SEARCH({" strange "," evil "," horror "," dark "," strange"}," "&amp;B2521:C2521&amp;" "))),"horror",IF(OR(ISNUMBER(SEARCH({" food "," kitchen "," yummy "," gourmet "," dining","bbq"}," "&amp;B2521:C2521&amp;" "))),"food"))))</f>
        <v>food</v>
      </c>
      <c r="E2521" s="3">
        <v>150000</v>
      </c>
      <c r="F2521" s="4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312"/>
        <v>0</v>
      </c>
      <c r="Q2521">
        <f t="shared" si="313"/>
        <v>16.25</v>
      </c>
      <c r="R2521" t="s">
        <v>8334</v>
      </c>
      <c r="S2521" t="s">
        <v>8351</v>
      </c>
      <c r="T2521" s="13">
        <f t="shared" si="314"/>
        <v>41809.155138888891</v>
      </c>
      <c r="U2521" s="13">
        <f t="shared" si="315"/>
        <v>41839.155138888891</v>
      </c>
      <c r="V2521">
        <f t="shared" si="316"/>
        <v>2014</v>
      </c>
      <c r="W2521" t="str">
        <f t="shared" si="317"/>
        <v>restaurants</v>
      </c>
      <c r="X2521" t="str">
        <f t="shared" si="318"/>
        <v>UnderFunded</v>
      </c>
      <c r="Y2521" s="12" t="b">
        <f t="shared" si="319"/>
        <v>0</v>
      </c>
    </row>
    <row r="2522" spans="1:25" ht="43.2" hidden="1">
      <c r="A2522">
        <v>2520</v>
      </c>
      <c r="B2522" s="1" t="s">
        <v>2520</v>
      </c>
      <c r="C2522" s="1" t="s">
        <v>6630</v>
      </c>
      <c r="D2522" s="21" t="b" cm="1">
        <f t="array" ref="D2522">IF(OR(ISNUMBER(SEARCH({" COMEDY "," fun "," laugh ","hilarious"}," "&amp;B2522:C2522&amp;" "))),"Comedy",IF(OR(ISNUMBER(SEARCH({" sad "," thriller "," crime"," murder "," dark "," revenge "}," "&amp;B2522:C2522&amp;" "))),"thriller",IF(OR(ISNUMBER(SEARCH({" strange "," evil "," horror "," dark "," strange"}," "&amp;B2522:C2522&amp;" "))),"horror",IF(OR(ISNUMBER(SEARCH({" food "," kitchen "," yummy "," gourmet "," dining","bbq"}," "&amp;B2522:C2522&amp;" "))),"food"))))</f>
        <v>0</v>
      </c>
      <c r="E2522" s="3">
        <v>100000</v>
      </c>
      <c r="F2522" s="4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312"/>
        <v>0</v>
      </c>
      <c r="Q2522">
        <f t="shared" si="313"/>
        <v>0</v>
      </c>
      <c r="R2522" t="s">
        <v>8334</v>
      </c>
      <c r="S2522" t="s">
        <v>8351</v>
      </c>
      <c r="T2522" s="13">
        <f t="shared" si="314"/>
        <v>42612.600520833337</v>
      </c>
      <c r="U2522" s="13">
        <f t="shared" si="315"/>
        <v>42658.806249999994</v>
      </c>
      <c r="V2522">
        <f t="shared" si="316"/>
        <v>2016</v>
      </c>
      <c r="W2522" t="str">
        <f t="shared" si="317"/>
        <v>restaurants</v>
      </c>
      <c r="X2522" t="str">
        <f t="shared" si="318"/>
        <v>UnderFunded</v>
      </c>
      <c r="Y2522" s="12" t="b">
        <f t="shared" si="319"/>
        <v>0</v>
      </c>
    </row>
    <row r="2523" spans="1:25" ht="57.6" hidden="1">
      <c r="A2523">
        <v>2521</v>
      </c>
      <c r="B2523" s="1" t="s">
        <v>2521</v>
      </c>
      <c r="C2523" s="1" t="s">
        <v>6631</v>
      </c>
      <c r="D2523" s="21" t="b" cm="1">
        <f t="array" ref="D2523">IF(OR(ISNUMBER(SEARCH({" COMEDY "," fun "," laugh ","hilarious"}," "&amp;B2523:C2523&amp;" "))),"Comedy",IF(OR(ISNUMBER(SEARCH({" sad "," thriller "," crime"," murder "," dark "," revenge "}," "&amp;B2523:C2523&amp;" "))),"thriller",IF(OR(ISNUMBER(SEARCH({" strange "," evil "," horror "," dark "," strange"}," "&amp;B2523:C2523&amp;" "))),"horror",IF(OR(ISNUMBER(SEARCH({" food "," kitchen "," yummy "," gourmet "," dining","bbq"}," "&amp;B2523:C2523&amp;" "))),"food"))))</f>
        <v>0</v>
      </c>
      <c r="E2523" s="3">
        <v>12500</v>
      </c>
      <c r="F2523" s="4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312"/>
        <v>109</v>
      </c>
      <c r="Q2523">
        <f t="shared" si="313"/>
        <v>103.68</v>
      </c>
      <c r="R2523" t="s">
        <v>8323</v>
      </c>
      <c r="S2523" t="s">
        <v>8352</v>
      </c>
      <c r="T2523" s="13">
        <f t="shared" si="314"/>
        <v>42269.967835648145</v>
      </c>
      <c r="U2523" s="13">
        <f t="shared" si="315"/>
        <v>42290.967835648145</v>
      </c>
      <c r="V2523">
        <f t="shared" si="316"/>
        <v>2015</v>
      </c>
      <c r="W2523" t="str">
        <f t="shared" si="317"/>
        <v>classical music</v>
      </c>
      <c r="X2523" t="str">
        <f t="shared" si="318"/>
        <v>ExceededGoal</v>
      </c>
      <c r="Y2523" s="12" t="b">
        <f t="shared" si="319"/>
        <v>0</v>
      </c>
    </row>
    <row r="2524" spans="1:25" ht="43.2" hidden="1">
      <c r="A2524">
        <v>2522</v>
      </c>
      <c r="B2524" s="1" t="s">
        <v>2522</v>
      </c>
      <c r="C2524" s="1" t="s">
        <v>6632</v>
      </c>
      <c r="D2524" s="21" t="b" cm="1">
        <f t="array" ref="D2524">IF(OR(ISNUMBER(SEARCH({" COMEDY "," fun "," laugh ","hilarious"}," "&amp;B2524:C2524&amp;" "))),"Comedy",IF(OR(ISNUMBER(SEARCH({" sad "," thriller "," crime"," murder "," dark "," revenge "}," "&amp;B2524:C2524&amp;" "))),"thriller",IF(OR(ISNUMBER(SEARCH({" strange "," evil "," horror "," dark "," strange"}," "&amp;B2524:C2524&amp;" "))),"horror",IF(OR(ISNUMBER(SEARCH({" food "," kitchen "," yummy "," gourmet "," dining","bbq"}," "&amp;B2524:C2524&amp;" "))),"food"))))</f>
        <v>0</v>
      </c>
      <c r="E2524" s="3">
        <v>5000</v>
      </c>
      <c r="F2524" s="4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312"/>
        <v>100</v>
      </c>
      <c r="Q2524">
        <f t="shared" si="313"/>
        <v>185.19</v>
      </c>
      <c r="R2524" t="s">
        <v>8323</v>
      </c>
      <c r="S2524" t="s">
        <v>8352</v>
      </c>
      <c r="T2524" s="13">
        <f t="shared" si="314"/>
        <v>42460.573611111111</v>
      </c>
      <c r="U2524" s="13">
        <f t="shared" si="315"/>
        <v>42482.619444444441</v>
      </c>
      <c r="V2524">
        <f t="shared" si="316"/>
        <v>2016</v>
      </c>
      <c r="W2524" t="str">
        <f t="shared" si="317"/>
        <v>classical music</v>
      </c>
      <c r="X2524" t="str">
        <f t="shared" si="318"/>
        <v>UnderFunded</v>
      </c>
      <c r="Y2524" s="12" t="b">
        <f t="shared" si="319"/>
        <v>0</v>
      </c>
    </row>
    <row r="2525" spans="1:25" ht="43.2" hidden="1">
      <c r="A2525">
        <v>2523</v>
      </c>
      <c r="B2525" s="1" t="s">
        <v>2523</v>
      </c>
      <c r="C2525" s="1" t="s">
        <v>6633</v>
      </c>
      <c r="D2525" s="21" t="b" cm="1">
        <f t="array" ref="D2525">IF(OR(ISNUMBER(SEARCH({" COMEDY "," fun "," laugh ","hilarious"}," "&amp;B2525:C2525&amp;" "))),"Comedy",IF(OR(ISNUMBER(SEARCH({" sad "," thriller "," crime"," murder "," dark "," revenge "}," "&amp;B2525:C2525&amp;" "))),"thriller",IF(OR(ISNUMBER(SEARCH({" strange "," evil "," horror "," dark "," strange"}," "&amp;B2525:C2525&amp;" "))),"horror",IF(OR(ISNUMBER(SEARCH({" food "," kitchen "," yummy "," gourmet "," dining","bbq"}," "&amp;B2525:C2525&amp;" "))),"food"))))</f>
        <v>0</v>
      </c>
      <c r="E2525" s="3">
        <v>900</v>
      </c>
      <c r="F2525" s="4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312"/>
        <v>156</v>
      </c>
      <c r="Q2525">
        <f t="shared" si="313"/>
        <v>54.15</v>
      </c>
      <c r="R2525" t="s">
        <v>8323</v>
      </c>
      <c r="S2525" t="s">
        <v>8352</v>
      </c>
      <c r="T2525" s="13">
        <f t="shared" si="314"/>
        <v>41930.975601851853</v>
      </c>
      <c r="U2525" s="13">
        <f t="shared" si="315"/>
        <v>41961.017268518524</v>
      </c>
      <c r="V2525">
        <f t="shared" si="316"/>
        <v>2014</v>
      </c>
      <c r="W2525" t="str">
        <f t="shared" si="317"/>
        <v>classical music</v>
      </c>
      <c r="X2525" t="str">
        <f t="shared" si="318"/>
        <v>ExceededGoal</v>
      </c>
      <c r="Y2525" s="12" t="b">
        <f t="shared" si="319"/>
        <v>0</v>
      </c>
    </row>
    <row r="2526" spans="1:25" ht="28.8" hidden="1">
      <c r="A2526">
        <v>2524</v>
      </c>
      <c r="B2526" s="1" t="s">
        <v>2524</v>
      </c>
      <c r="C2526" s="1" t="s">
        <v>6634</v>
      </c>
      <c r="D2526" s="21" t="b" cm="1">
        <f t="array" ref="D2526">IF(OR(ISNUMBER(SEARCH({" COMEDY "," fun "," laugh ","hilarious"}," "&amp;B2526:C2526&amp;" "))),"Comedy",IF(OR(ISNUMBER(SEARCH({" sad "," thriller "," crime"," murder "," dark "," revenge "}," "&amp;B2526:C2526&amp;" "))),"thriller",IF(OR(ISNUMBER(SEARCH({" strange "," evil "," horror "," dark "," strange"}," "&amp;B2526:C2526&amp;" "))),"horror",IF(OR(ISNUMBER(SEARCH({" food "," kitchen "," yummy "," gourmet "," dining","bbq"}," "&amp;B2526:C2526&amp;" "))),"food"))))</f>
        <v>0</v>
      </c>
      <c r="E2526" s="3">
        <v>7500</v>
      </c>
      <c r="F2526" s="4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312"/>
        <v>102</v>
      </c>
      <c r="Q2526">
        <f t="shared" si="313"/>
        <v>177.21</v>
      </c>
      <c r="R2526" t="s">
        <v>8323</v>
      </c>
      <c r="S2526" t="s">
        <v>8352</v>
      </c>
      <c r="T2526" s="13">
        <f t="shared" si="314"/>
        <v>41961.807372685187</v>
      </c>
      <c r="U2526" s="13">
        <f t="shared" si="315"/>
        <v>41994.1875</v>
      </c>
      <c r="V2526">
        <f t="shared" si="316"/>
        <v>2014</v>
      </c>
      <c r="W2526" t="str">
        <f t="shared" si="317"/>
        <v>classical music</v>
      </c>
      <c r="X2526" t="str">
        <f t="shared" si="318"/>
        <v>ExceededGoal</v>
      </c>
      <c r="Y2526" s="12" t="b">
        <f t="shared" si="319"/>
        <v>0</v>
      </c>
    </row>
    <row r="2527" spans="1:25" ht="43.2" hidden="1">
      <c r="A2527">
        <v>2525</v>
      </c>
      <c r="B2527" s="1" t="s">
        <v>2525</v>
      </c>
      <c r="C2527" s="1" t="s">
        <v>6635</v>
      </c>
      <c r="D2527" s="21" t="b" cm="1">
        <f t="array" ref="D2527">IF(OR(ISNUMBER(SEARCH({" COMEDY "," fun "," laugh ","hilarious"}," "&amp;B2527:C2527&amp;" "))),"Comedy",IF(OR(ISNUMBER(SEARCH({" sad "," thriller "," crime"," murder "," dark "," revenge "}," "&amp;B2527:C2527&amp;" "))),"thriller",IF(OR(ISNUMBER(SEARCH({" strange "," evil "," horror "," dark "," strange"}," "&amp;B2527:C2527&amp;" "))),"horror",IF(OR(ISNUMBER(SEARCH({" food "," kitchen "," yummy "," gourmet "," dining","bbq"}," "&amp;B2527:C2527&amp;" "))),"food"))))</f>
        <v>0</v>
      </c>
      <c r="E2527" s="3">
        <v>8000</v>
      </c>
      <c r="F2527" s="4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312"/>
        <v>100</v>
      </c>
      <c r="Q2527">
        <f t="shared" si="313"/>
        <v>100.33</v>
      </c>
      <c r="R2527" t="s">
        <v>8323</v>
      </c>
      <c r="S2527" t="s">
        <v>8352</v>
      </c>
      <c r="T2527" s="13">
        <f t="shared" si="314"/>
        <v>41058.844571759262</v>
      </c>
      <c r="U2527" s="13">
        <f t="shared" si="315"/>
        <v>41088.844571759262</v>
      </c>
      <c r="V2527">
        <f t="shared" si="316"/>
        <v>2012</v>
      </c>
      <c r="W2527" t="str">
        <f t="shared" si="317"/>
        <v>classical music</v>
      </c>
      <c r="X2527" t="str">
        <f t="shared" si="318"/>
        <v>UnderFunded</v>
      </c>
      <c r="Y2527" s="12" t="b">
        <f t="shared" si="319"/>
        <v>0</v>
      </c>
    </row>
    <row r="2528" spans="1:25" ht="43.2" hidden="1">
      <c r="A2528">
        <v>2526</v>
      </c>
      <c r="B2528" s="1" t="s">
        <v>2526</v>
      </c>
      <c r="C2528" s="1" t="s">
        <v>6636</v>
      </c>
      <c r="D2528" s="21" t="b" cm="1">
        <f t="array" ref="D2528">IF(OR(ISNUMBER(SEARCH({" COMEDY "," fun "," laugh ","hilarious"}," "&amp;B2528:C2528&amp;" "))),"Comedy",IF(OR(ISNUMBER(SEARCH({" sad "," thriller "," crime"," murder "," dark "," revenge "}," "&amp;B2528:C2528&amp;" "))),"thriller",IF(OR(ISNUMBER(SEARCH({" strange "," evil "," horror "," dark "," strange"}," "&amp;B2528:C2528&amp;" "))),"horror",IF(OR(ISNUMBER(SEARCH({" food "," kitchen "," yummy "," gourmet "," dining","bbq"}," "&amp;B2528:C2528&amp;" "))),"food"))))</f>
        <v>0</v>
      </c>
      <c r="E2528" s="3">
        <v>4000</v>
      </c>
      <c r="F2528" s="4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312"/>
        <v>113</v>
      </c>
      <c r="Q2528">
        <f t="shared" si="313"/>
        <v>136.91</v>
      </c>
      <c r="R2528" t="s">
        <v>8323</v>
      </c>
      <c r="S2528" t="s">
        <v>8352</v>
      </c>
      <c r="T2528" s="13">
        <f t="shared" si="314"/>
        <v>41953.091134259259</v>
      </c>
      <c r="U2528" s="13">
        <f t="shared" si="315"/>
        <v>41981.207638888889</v>
      </c>
      <c r="V2528">
        <f t="shared" si="316"/>
        <v>2014</v>
      </c>
      <c r="W2528" t="str">
        <f t="shared" si="317"/>
        <v>classical music</v>
      </c>
      <c r="X2528" t="str">
        <f t="shared" si="318"/>
        <v>ExceededGoal</v>
      </c>
      <c r="Y2528" s="12" t="b">
        <f t="shared" si="319"/>
        <v>0</v>
      </c>
    </row>
    <row r="2529" spans="1:25" ht="43.2" hidden="1">
      <c r="A2529">
        <v>2527</v>
      </c>
      <c r="B2529" s="1" t="s">
        <v>2527</v>
      </c>
      <c r="C2529" s="1" t="s">
        <v>6637</v>
      </c>
      <c r="D2529" s="21" t="b" cm="1">
        <f t="array" ref="D2529">IF(OR(ISNUMBER(SEARCH({" COMEDY "," fun "," laugh ","hilarious"}," "&amp;B2529:C2529&amp;" "))),"Comedy",IF(OR(ISNUMBER(SEARCH({" sad "," thriller "," crime"," murder "," dark "," revenge "}," "&amp;B2529:C2529&amp;" "))),"thriller",IF(OR(ISNUMBER(SEARCH({" strange "," evil "," horror "," dark "," strange"}," "&amp;B2529:C2529&amp;" "))),"horror",IF(OR(ISNUMBER(SEARCH({" food "," kitchen "," yummy "," gourmet "," dining","bbq"}," "&amp;B2529:C2529&amp;" "))),"food"))))</f>
        <v>0</v>
      </c>
      <c r="E2529" s="3">
        <v>4000</v>
      </c>
      <c r="F2529" s="4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312"/>
        <v>102</v>
      </c>
      <c r="Q2529">
        <f t="shared" si="313"/>
        <v>57.54</v>
      </c>
      <c r="R2529" t="s">
        <v>8323</v>
      </c>
      <c r="S2529" t="s">
        <v>8352</v>
      </c>
      <c r="T2529" s="13">
        <f t="shared" si="314"/>
        <v>41546.75105324074</v>
      </c>
      <c r="U2529" s="13">
        <f t="shared" si="315"/>
        <v>41565.165972222225</v>
      </c>
      <c r="V2529">
        <f t="shared" si="316"/>
        <v>2013</v>
      </c>
      <c r="W2529" t="str">
        <f t="shared" si="317"/>
        <v>classical music</v>
      </c>
      <c r="X2529" t="str">
        <f t="shared" si="318"/>
        <v>ExceededGoal</v>
      </c>
      <c r="Y2529" s="12" t="b">
        <f t="shared" si="319"/>
        <v>0</v>
      </c>
    </row>
    <row r="2530" spans="1:25" ht="43.2" hidden="1">
      <c r="A2530">
        <v>2528</v>
      </c>
      <c r="B2530" s="1" t="s">
        <v>2528</v>
      </c>
      <c r="C2530" s="1" t="s">
        <v>6638</v>
      </c>
      <c r="D2530" s="21" t="b" cm="1">
        <f t="array" ref="D2530">IF(OR(ISNUMBER(SEARCH({" COMEDY "," fun "," laugh ","hilarious"}," "&amp;B2530:C2530&amp;" "))),"Comedy",IF(OR(ISNUMBER(SEARCH({" sad "," thriller "," crime"," murder "," dark "," revenge "}," "&amp;B2530:C2530&amp;" "))),"thriller",IF(OR(ISNUMBER(SEARCH({" strange "," evil "," horror "," dark "," strange"}," "&amp;B2530:C2530&amp;" "))),"horror",IF(OR(ISNUMBER(SEARCH({" food "," kitchen "," yummy "," gourmet "," dining","bbq"}," "&amp;B2530:C2530&amp;" "))),"food"))))</f>
        <v>0</v>
      </c>
      <c r="E2530" s="3">
        <v>4000</v>
      </c>
      <c r="F2530" s="4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312"/>
        <v>107</v>
      </c>
      <c r="Q2530">
        <f t="shared" si="313"/>
        <v>52.96</v>
      </c>
      <c r="R2530" t="s">
        <v>8323</v>
      </c>
      <c r="S2530" t="s">
        <v>8352</v>
      </c>
      <c r="T2530" s="13">
        <f t="shared" si="314"/>
        <v>42217.834525462968</v>
      </c>
      <c r="U2530" s="13">
        <f t="shared" si="315"/>
        <v>42236.458333333328</v>
      </c>
      <c r="V2530">
        <f t="shared" si="316"/>
        <v>2015</v>
      </c>
      <c r="W2530" t="str">
        <f t="shared" si="317"/>
        <v>classical music</v>
      </c>
      <c r="X2530" t="str">
        <f t="shared" si="318"/>
        <v>ExceededGoal</v>
      </c>
      <c r="Y2530" s="12" t="b">
        <f t="shared" si="319"/>
        <v>0</v>
      </c>
    </row>
    <row r="2531" spans="1:25" ht="28.8" hidden="1">
      <c r="A2531">
        <v>2529</v>
      </c>
      <c r="B2531" s="1" t="s">
        <v>2529</v>
      </c>
      <c r="C2531" s="1" t="s">
        <v>6639</v>
      </c>
      <c r="D2531" s="21" t="b" cm="1">
        <f t="array" ref="D2531">IF(OR(ISNUMBER(SEARCH({" COMEDY "," fun "," laugh ","hilarious"}," "&amp;B2531:C2531&amp;" "))),"Comedy",IF(OR(ISNUMBER(SEARCH({" sad "," thriller "," crime"," murder "," dark "," revenge "}," "&amp;B2531:C2531&amp;" "))),"thriller",IF(OR(ISNUMBER(SEARCH({" strange "," evil "," horror "," dark "," strange"}," "&amp;B2531:C2531&amp;" "))),"horror",IF(OR(ISNUMBER(SEARCH({" food "," kitchen "," yummy "," gourmet "," dining","bbq"}," "&amp;B2531:C2531&amp;" "))),"food"))))</f>
        <v>0</v>
      </c>
      <c r="E2531" s="3">
        <v>6000</v>
      </c>
      <c r="F2531" s="4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312"/>
        <v>104</v>
      </c>
      <c r="Q2531">
        <f t="shared" si="313"/>
        <v>82.33</v>
      </c>
      <c r="R2531" t="s">
        <v>8323</v>
      </c>
      <c r="S2531" t="s">
        <v>8352</v>
      </c>
      <c r="T2531" s="13">
        <f t="shared" si="314"/>
        <v>40948.080729166664</v>
      </c>
      <c r="U2531" s="13">
        <f t="shared" si="315"/>
        <v>40993.0390625</v>
      </c>
      <c r="V2531">
        <f t="shared" si="316"/>
        <v>2012</v>
      </c>
      <c r="W2531" t="str">
        <f t="shared" si="317"/>
        <v>classical music</v>
      </c>
      <c r="X2531" t="str">
        <f t="shared" si="318"/>
        <v>ExceededGoal</v>
      </c>
      <c r="Y2531" s="12" t="b">
        <f t="shared" si="319"/>
        <v>0</v>
      </c>
    </row>
    <row r="2532" spans="1:25" ht="43.2" hidden="1">
      <c r="A2532">
        <v>2530</v>
      </c>
      <c r="B2532" s="1" t="s">
        <v>2530</v>
      </c>
      <c r="C2532" s="1" t="s">
        <v>6640</v>
      </c>
      <c r="D2532" s="21" t="b" cm="1">
        <f t="array" ref="D2532">IF(OR(ISNUMBER(SEARCH({" COMEDY "," fun "," laugh ","hilarious"}," "&amp;B2532:C2532&amp;" "))),"Comedy",IF(OR(ISNUMBER(SEARCH({" sad "," thriller "," crime"," murder "," dark "," revenge "}," "&amp;B2532:C2532&amp;" "))),"thriller",IF(OR(ISNUMBER(SEARCH({" strange "," evil "," horror "," dark "," strange"}," "&amp;B2532:C2532&amp;" "))),"horror",IF(OR(ISNUMBER(SEARCH({" food "," kitchen "," yummy "," gourmet "," dining","bbq"}," "&amp;B2532:C2532&amp;" "))),"food"))))</f>
        <v>0</v>
      </c>
      <c r="E2532" s="3">
        <v>6500</v>
      </c>
      <c r="F2532" s="4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312"/>
        <v>100</v>
      </c>
      <c r="Q2532">
        <f t="shared" si="313"/>
        <v>135.41999999999999</v>
      </c>
      <c r="R2532" t="s">
        <v>8323</v>
      </c>
      <c r="S2532" t="s">
        <v>8352</v>
      </c>
      <c r="T2532" s="13">
        <f t="shared" si="314"/>
        <v>42081.864641203705</v>
      </c>
      <c r="U2532" s="13">
        <f t="shared" si="315"/>
        <v>42114.201388888891</v>
      </c>
      <c r="V2532">
        <f t="shared" si="316"/>
        <v>2015</v>
      </c>
      <c r="W2532" t="str">
        <f t="shared" si="317"/>
        <v>classical music</v>
      </c>
      <c r="X2532" t="str">
        <f t="shared" si="318"/>
        <v>UnderFunded</v>
      </c>
      <c r="Y2532" s="12" t="b">
        <f t="shared" si="319"/>
        <v>0</v>
      </c>
    </row>
    <row r="2533" spans="1:25" ht="57.6" hidden="1">
      <c r="A2533">
        <v>2531</v>
      </c>
      <c r="B2533" s="1" t="s">
        <v>2531</v>
      </c>
      <c r="C2533" s="1" t="s">
        <v>6641</v>
      </c>
      <c r="D2533" s="21" t="b" cm="1">
        <f t="array" ref="D2533">IF(OR(ISNUMBER(SEARCH({" COMEDY "," fun "," laugh ","hilarious"}," "&amp;B2533:C2533&amp;" "))),"Comedy",IF(OR(ISNUMBER(SEARCH({" sad "," thriller "," crime"," murder "," dark "," revenge "}," "&amp;B2533:C2533&amp;" "))),"thriller",IF(OR(ISNUMBER(SEARCH({" strange "," evil "," horror "," dark "," strange"}," "&amp;B2533:C2533&amp;" "))),"horror",IF(OR(ISNUMBER(SEARCH({" food "," kitchen "," yummy "," gourmet "," dining","bbq"}," "&amp;B2533:C2533&amp;" "))),"food"))))</f>
        <v>0</v>
      </c>
      <c r="E2533" s="3">
        <v>4500</v>
      </c>
      <c r="F2533" s="4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312"/>
        <v>100</v>
      </c>
      <c r="Q2533">
        <f t="shared" si="313"/>
        <v>74.069999999999993</v>
      </c>
      <c r="R2533" t="s">
        <v>8323</v>
      </c>
      <c r="S2533" t="s">
        <v>8352</v>
      </c>
      <c r="T2533" s="13">
        <f t="shared" si="314"/>
        <v>42208.680023148147</v>
      </c>
      <c r="U2533" s="13">
        <f t="shared" si="315"/>
        <v>42231.165972222225</v>
      </c>
      <c r="V2533">
        <f t="shared" si="316"/>
        <v>2015</v>
      </c>
      <c r="W2533" t="str">
        <f t="shared" si="317"/>
        <v>classical music</v>
      </c>
      <c r="X2533" t="str">
        <f t="shared" si="318"/>
        <v>UnderFunded</v>
      </c>
      <c r="Y2533" s="12" t="b">
        <f t="shared" si="319"/>
        <v>0</v>
      </c>
    </row>
    <row r="2534" spans="1:25" ht="43.2" hidden="1">
      <c r="A2534">
        <v>2532</v>
      </c>
      <c r="B2534" s="1" t="s">
        <v>2532</v>
      </c>
      <c r="C2534" s="1" t="s">
        <v>6642</v>
      </c>
      <c r="D2534" s="21" t="b" cm="1">
        <f t="array" ref="D2534">IF(OR(ISNUMBER(SEARCH({" COMEDY "," fun "," laugh ","hilarious"}," "&amp;B2534:C2534&amp;" "))),"Comedy",IF(OR(ISNUMBER(SEARCH({" sad "," thriller "," crime"," murder "," dark "," revenge "}," "&amp;B2534:C2534&amp;" "))),"thriller",IF(OR(ISNUMBER(SEARCH({" strange "," evil "," horror "," dark "," strange"}," "&amp;B2534:C2534&amp;" "))),"horror",IF(OR(ISNUMBER(SEARCH({" food "," kitchen "," yummy "," gourmet "," dining","bbq"}," "&amp;B2534:C2534&amp;" "))),"food"))))</f>
        <v>0</v>
      </c>
      <c r="E2534" s="3">
        <v>4000</v>
      </c>
      <c r="F2534" s="4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312"/>
        <v>126</v>
      </c>
      <c r="Q2534">
        <f t="shared" si="313"/>
        <v>84.08</v>
      </c>
      <c r="R2534" t="s">
        <v>8323</v>
      </c>
      <c r="S2534" t="s">
        <v>8352</v>
      </c>
      <c r="T2534" s="13">
        <f t="shared" si="314"/>
        <v>41107.849143518521</v>
      </c>
      <c r="U2534" s="13">
        <f t="shared" si="315"/>
        <v>41137.849143518521</v>
      </c>
      <c r="V2534">
        <f t="shared" si="316"/>
        <v>2012</v>
      </c>
      <c r="W2534" t="str">
        <f t="shared" si="317"/>
        <v>classical music</v>
      </c>
      <c r="X2534" t="str">
        <f t="shared" si="318"/>
        <v>ExceededGoal</v>
      </c>
      <c r="Y2534" s="12" t="b">
        <f t="shared" si="319"/>
        <v>0</v>
      </c>
    </row>
    <row r="2535" spans="1:25" ht="43.2" hidden="1">
      <c r="A2535">
        <v>2533</v>
      </c>
      <c r="B2535" s="1" t="s">
        <v>2533</v>
      </c>
      <c r="C2535" s="1" t="s">
        <v>6643</v>
      </c>
      <c r="D2535" s="21" t="b" cm="1">
        <f t="array" ref="D2535">IF(OR(ISNUMBER(SEARCH({" COMEDY "," fun "," laugh ","hilarious"}," "&amp;B2535:C2535&amp;" "))),"Comedy",IF(OR(ISNUMBER(SEARCH({" sad "," thriller "," crime"," murder "," dark "," revenge "}," "&amp;B2535:C2535&amp;" "))),"thriller",IF(OR(ISNUMBER(SEARCH({" strange "," evil "," horror "," dark "," strange"}," "&amp;B2535:C2535&amp;" "))),"horror",IF(OR(ISNUMBER(SEARCH({" food "," kitchen "," yummy "," gourmet "," dining","bbq"}," "&amp;B2535:C2535&amp;" "))),"food"))))</f>
        <v>0</v>
      </c>
      <c r="E2535" s="3">
        <v>7500</v>
      </c>
      <c r="F2535" s="4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312"/>
        <v>111</v>
      </c>
      <c r="Q2535">
        <f t="shared" si="313"/>
        <v>61.03</v>
      </c>
      <c r="R2535" t="s">
        <v>8323</v>
      </c>
      <c r="S2535" t="s">
        <v>8352</v>
      </c>
      <c r="T2535" s="13">
        <f t="shared" si="314"/>
        <v>41304.751284722224</v>
      </c>
      <c r="U2535" s="13">
        <f t="shared" si="315"/>
        <v>41334.750787037039</v>
      </c>
      <c r="V2535">
        <f t="shared" si="316"/>
        <v>2013</v>
      </c>
      <c r="W2535" t="str">
        <f t="shared" si="317"/>
        <v>classical music</v>
      </c>
      <c r="X2535" t="str">
        <f t="shared" si="318"/>
        <v>ExceededGoal</v>
      </c>
      <c r="Y2535" s="12" t="b">
        <f t="shared" si="319"/>
        <v>0</v>
      </c>
    </row>
    <row r="2536" spans="1:25" ht="57.6" hidden="1">
      <c r="A2536">
        <v>2534</v>
      </c>
      <c r="B2536" s="1" t="s">
        <v>2534</v>
      </c>
      <c r="C2536" s="1" t="s">
        <v>6644</v>
      </c>
      <c r="D2536" s="21" t="b" cm="1">
        <f t="array" ref="D2536">IF(OR(ISNUMBER(SEARCH({" COMEDY "," fun "," laugh ","hilarious"}," "&amp;B2536:C2536&amp;" "))),"Comedy",IF(OR(ISNUMBER(SEARCH({" sad "," thriller "," crime"," murder "," dark "," revenge "}," "&amp;B2536:C2536&amp;" "))),"thriller",IF(OR(ISNUMBER(SEARCH({" strange "," evil "," horror "," dark "," strange"}," "&amp;B2536:C2536&amp;" "))),"horror",IF(OR(ISNUMBER(SEARCH({" food "," kitchen "," yummy "," gourmet "," dining","bbq"}," "&amp;B2536:C2536&amp;" "))),"food"))))</f>
        <v>0</v>
      </c>
      <c r="E2536" s="3">
        <v>2000</v>
      </c>
      <c r="F2536" s="4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312"/>
        <v>105</v>
      </c>
      <c r="Q2536">
        <f t="shared" si="313"/>
        <v>150</v>
      </c>
      <c r="R2536" t="s">
        <v>8323</v>
      </c>
      <c r="S2536" t="s">
        <v>8352</v>
      </c>
      <c r="T2536" s="13">
        <f t="shared" si="314"/>
        <v>40127.700370370374</v>
      </c>
      <c r="U2536" s="13">
        <f t="shared" si="315"/>
        <v>40179.25</v>
      </c>
      <c r="V2536">
        <f t="shared" si="316"/>
        <v>2009</v>
      </c>
      <c r="W2536" t="str">
        <f t="shared" si="317"/>
        <v>classical music</v>
      </c>
      <c r="X2536" t="str">
        <f t="shared" si="318"/>
        <v>ExceededGoal</v>
      </c>
      <c r="Y2536" s="12" t="b">
        <f t="shared" si="319"/>
        <v>0</v>
      </c>
    </row>
    <row r="2537" spans="1:25" hidden="1">
      <c r="A2537">
        <v>2535</v>
      </c>
      <c r="B2537" s="1" t="s">
        <v>2535</v>
      </c>
      <c r="C2537" s="1" t="s">
        <v>6645</v>
      </c>
      <c r="D2537" s="21" t="b" cm="1">
        <f t="array" ref="D2537">IF(OR(ISNUMBER(SEARCH({" COMEDY "," fun "," laugh ","hilarious"}," "&amp;B2537:C2537&amp;" "))),"Comedy",IF(OR(ISNUMBER(SEARCH({" sad "," thriller "," crime"," murder "," dark "," revenge "}," "&amp;B2537:C2537&amp;" "))),"thriller",IF(OR(ISNUMBER(SEARCH({" strange "," evil "," horror "," dark "," strange"}," "&amp;B2537:C2537&amp;" "))),"horror",IF(OR(ISNUMBER(SEARCH({" food "," kitchen "," yummy "," gourmet "," dining","bbq"}," "&amp;B2537:C2537&amp;" "))),"food"))))</f>
        <v>0</v>
      </c>
      <c r="E2537" s="3">
        <v>20000</v>
      </c>
      <c r="F2537" s="4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312"/>
        <v>104</v>
      </c>
      <c r="Q2537">
        <f t="shared" si="313"/>
        <v>266.08999999999997</v>
      </c>
      <c r="R2537" t="s">
        <v>8323</v>
      </c>
      <c r="S2537" t="s">
        <v>8352</v>
      </c>
      <c r="T2537" s="13">
        <f t="shared" si="314"/>
        <v>41943.791030092594</v>
      </c>
      <c r="U2537" s="13">
        <f t="shared" si="315"/>
        <v>41974.832696759258</v>
      </c>
      <c r="V2537">
        <f t="shared" si="316"/>
        <v>2014</v>
      </c>
      <c r="W2537" t="str">
        <f t="shared" si="317"/>
        <v>classical music</v>
      </c>
      <c r="X2537" t="str">
        <f t="shared" si="318"/>
        <v>ExceededGoal</v>
      </c>
      <c r="Y2537" s="12" t="b">
        <f t="shared" si="319"/>
        <v>0</v>
      </c>
    </row>
    <row r="2538" spans="1:25" ht="43.2" hidden="1">
      <c r="A2538">
        <v>2536</v>
      </c>
      <c r="B2538" s="1" t="s">
        <v>2536</v>
      </c>
      <c r="C2538" s="1" t="s">
        <v>6646</v>
      </c>
      <c r="D2538" s="21" t="b" cm="1">
        <f t="array" ref="D2538">IF(OR(ISNUMBER(SEARCH({" COMEDY "," fun "," laugh ","hilarious"}," "&amp;B2538:C2538&amp;" "))),"Comedy",IF(OR(ISNUMBER(SEARCH({" sad "," thriller "," crime"," murder "," dark "," revenge "}," "&amp;B2538:C2538&amp;" "))),"thriller",IF(OR(ISNUMBER(SEARCH({" strange "," evil "," horror "," dark "," strange"}," "&amp;B2538:C2538&amp;" "))),"horror",IF(OR(ISNUMBER(SEARCH({" food "," kitchen "," yummy "," gourmet "," dining","bbq"}," "&amp;B2538:C2538&amp;" "))),"food"))))</f>
        <v>0</v>
      </c>
      <c r="E2538" s="3">
        <v>25</v>
      </c>
      <c r="F2538" s="4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312"/>
        <v>116</v>
      </c>
      <c r="Q2538">
        <f t="shared" si="313"/>
        <v>7.25</v>
      </c>
      <c r="R2538" t="s">
        <v>8323</v>
      </c>
      <c r="S2538" t="s">
        <v>8352</v>
      </c>
      <c r="T2538" s="13">
        <f t="shared" si="314"/>
        <v>41464.106087962966</v>
      </c>
      <c r="U2538" s="13">
        <f t="shared" si="315"/>
        <v>41485.106087962966</v>
      </c>
      <c r="V2538">
        <f t="shared" si="316"/>
        <v>2013</v>
      </c>
      <c r="W2538" t="str">
        <f t="shared" si="317"/>
        <v>classical music</v>
      </c>
      <c r="X2538" t="str">
        <f t="shared" si="318"/>
        <v>ExceededGoal</v>
      </c>
      <c r="Y2538" s="12" t="b">
        <f t="shared" si="319"/>
        <v>0</v>
      </c>
    </row>
    <row r="2539" spans="1:25" ht="43.2" hidden="1">
      <c r="A2539">
        <v>2537</v>
      </c>
      <c r="B2539" s="1" t="s">
        <v>2537</v>
      </c>
      <c r="C2539" s="1" t="s">
        <v>6647</v>
      </c>
      <c r="D2539" s="21" t="b" cm="1">
        <f t="array" ref="D2539">IF(OR(ISNUMBER(SEARCH({" COMEDY "," fun "," laugh ","hilarious"}," "&amp;B2539:C2539&amp;" "))),"Comedy",IF(OR(ISNUMBER(SEARCH({" sad "," thriller "," crime"," murder "," dark "," revenge "}," "&amp;B2539:C2539&amp;" "))),"thriller",IF(OR(ISNUMBER(SEARCH({" strange "," evil "," horror "," dark "," strange"}," "&amp;B2539:C2539&amp;" "))),"horror",IF(OR(ISNUMBER(SEARCH({" food "," kitchen "," yummy "," gourmet "," dining","bbq"}," "&amp;B2539:C2539&amp;" "))),"food"))))</f>
        <v>0</v>
      </c>
      <c r="E2539" s="3">
        <v>1000</v>
      </c>
      <c r="F2539" s="4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312"/>
        <v>110</v>
      </c>
      <c r="Q2539">
        <f t="shared" si="313"/>
        <v>100</v>
      </c>
      <c r="R2539" t="s">
        <v>8323</v>
      </c>
      <c r="S2539" t="s">
        <v>8352</v>
      </c>
      <c r="T2539" s="13">
        <f t="shared" si="314"/>
        <v>40696.648784722223</v>
      </c>
      <c r="U2539" s="13">
        <f t="shared" si="315"/>
        <v>40756.648784722223</v>
      </c>
      <c r="V2539">
        <f t="shared" si="316"/>
        <v>2011</v>
      </c>
      <c r="W2539" t="str">
        <f t="shared" si="317"/>
        <v>classical music</v>
      </c>
      <c r="X2539" t="str">
        <f t="shared" si="318"/>
        <v>ExceededGoal</v>
      </c>
      <c r="Y2539" s="12" t="b">
        <f t="shared" si="319"/>
        <v>0</v>
      </c>
    </row>
    <row r="2540" spans="1:25" ht="28.8" hidden="1">
      <c r="A2540">
        <v>2538</v>
      </c>
      <c r="B2540" s="1" t="s">
        <v>2538</v>
      </c>
      <c r="C2540" s="1" t="s">
        <v>6648</v>
      </c>
      <c r="D2540" s="21" t="b" cm="1">
        <f t="array" ref="D2540">IF(OR(ISNUMBER(SEARCH({" COMEDY "," fun "," laugh ","hilarious"}," "&amp;B2540:C2540&amp;" "))),"Comedy",IF(OR(ISNUMBER(SEARCH({" sad "," thriller "," crime"," murder "," dark "," revenge "}," "&amp;B2540:C2540&amp;" "))),"thriller",IF(OR(ISNUMBER(SEARCH({" strange "," evil "," horror "," dark "," strange"}," "&amp;B2540:C2540&amp;" "))),"horror",IF(OR(ISNUMBER(SEARCH({" food "," kitchen "," yummy "," gourmet "," dining","bbq"}," "&amp;B2540:C2540&amp;" "))),"food"))))</f>
        <v>0</v>
      </c>
      <c r="E2540" s="3">
        <v>18000</v>
      </c>
      <c r="F2540" s="4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312"/>
        <v>113</v>
      </c>
      <c r="Q2540">
        <f t="shared" si="313"/>
        <v>109.96</v>
      </c>
      <c r="R2540" t="s">
        <v>8323</v>
      </c>
      <c r="S2540" t="s">
        <v>8352</v>
      </c>
      <c r="T2540" s="13">
        <f t="shared" si="314"/>
        <v>41298.509965277779</v>
      </c>
      <c r="U2540" s="13">
        <f t="shared" si="315"/>
        <v>41329.207638888889</v>
      </c>
      <c r="V2540">
        <f t="shared" si="316"/>
        <v>2013</v>
      </c>
      <c r="W2540" t="str">
        <f t="shared" si="317"/>
        <v>classical music</v>
      </c>
      <c r="X2540" t="str">
        <f t="shared" si="318"/>
        <v>ExceededGoal</v>
      </c>
      <c r="Y2540" s="12" t="b">
        <f t="shared" si="319"/>
        <v>0</v>
      </c>
    </row>
    <row r="2541" spans="1:25" ht="43.2" hidden="1">
      <c r="A2541">
        <v>2539</v>
      </c>
      <c r="B2541" s="1" t="s">
        <v>2539</v>
      </c>
      <c r="C2541" s="1" t="s">
        <v>6649</v>
      </c>
      <c r="D2541" s="21" t="b" cm="1">
        <f t="array" ref="D2541">IF(OR(ISNUMBER(SEARCH({" COMEDY "," fun "," laugh ","hilarious"}," "&amp;B2541:C2541&amp;" "))),"Comedy",IF(OR(ISNUMBER(SEARCH({" sad "," thriller "," crime"," murder "," dark "," revenge "}," "&amp;B2541:C2541&amp;" "))),"thriller",IF(OR(ISNUMBER(SEARCH({" strange "," evil "," horror "," dark "," strange"}," "&amp;B2541:C2541&amp;" "))),"horror",IF(OR(ISNUMBER(SEARCH({" food "," kitchen "," yummy "," gourmet "," dining","bbq"}," "&amp;B2541:C2541&amp;" "))),"food"))))</f>
        <v>0</v>
      </c>
      <c r="E2541" s="3">
        <v>10000</v>
      </c>
      <c r="F2541" s="4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312"/>
        <v>100</v>
      </c>
      <c r="Q2541">
        <f t="shared" si="313"/>
        <v>169.92</v>
      </c>
      <c r="R2541" t="s">
        <v>8323</v>
      </c>
      <c r="S2541" t="s">
        <v>8352</v>
      </c>
      <c r="T2541" s="13">
        <f t="shared" si="314"/>
        <v>41977.902222222227</v>
      </c>
      <c r="U2541" s="13">
        <f t="shared" si="315"/>
        <v>42037.902222222227</v>
      </c>
      <c r="V2541">
        <f t="shared" si="316"/>
        <v>2014</v>
      </c>
      <c r="W2541" t="str">
        <f t="shared" si="317"/>
        <v>classical music</v>
      </c>
      <c r="X2541" t="str">
        <f t="shared" si="318"/>
        <v>UnderFunded</v>
      </c>
      <c r="Y2541" s="12" t="b">
        <f t="shared" si="319"/>
        <v>0</v>
      </c>
    </row>
    <row r="2542" spans="1:25" ht="57.6" hidden="1">
      <c r="A2542">
        <v>2540</v>
      </c>
      <c r="B2542" s="1" t="s">
        <v>2540</v>
      </c>
      <c r="C2542" s="1" t="s">
        <v>6650</v>
      </c>
      <c r="D2542" s="21" t="b" cm="1">
        <f t="array" ref="D2542">IF(OR(ISNUMBER(SEARCH({" COMEDY "," fun "," laugh ","hilarious"}," "&amp;B2542:C2542&amp;" "))),"Comedy",IF(OR(ISNUMBER(SEARCH({" sad "," thriller "," crime"," murder "," dark "," revenge "}," "&amp;B2542:C2542&amp;" "))),"thriller",IF(OR(ISNUMBER(SEARCH({" strange "," evil "," horror "," dark "," strange"}," "&amp;B2542:C2542&amp;" "))),"horror",IF(OR(ISNUMBER(SEARCH({" food "," kitchen "," yummy "," gourmet "," dining","bbq"}," "&amp;B2542:C2542&amp;" "))),"food"))))</f>
        <v>0</v>
      </c>
      <c r="E2542" s="3">
        <v>2500</v>
      </c>
      <c r="F2542" s="4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312"/>
        <v>103</v>
      </c>
      <c r="Q2542">
        <f t="shared" si="313"/>
        <v>95.74</v>
      </c>
      <c r="R2542" t="s">
        <v>8323</v>
      </c>
      <c r="S2542" t="s">
        <v>8352</v>
      </c>
      <c r="T2542" s="13">
        <f t="shared" si="314"/>
        <v>40785.675011574072</v>
      </c>
      <c r="U2542" s="13">
        <f t="shared" si="315"/>
        <v>40845.675011574072</v>
      </c>
      <c r="V2542">
        <f t="shared" si="316"/>
        <v>2011</v>
      </c>
      <c r="W2542" t="str">
        <f t="shared" si="317"/>
        <v>classical music</v>
      </c>
      <c r="X2542" t="str">
        <f t="shared" si="318"/>
        <v>ExceededGoal</v>
      </c>
      <c r="Y2542" s="12" t="b">
        <f t="shared" si="319"/>
        <v>0</v>
      </c>
    </row>
    <row r="2543" spans="1:25" ht="57.6" hidden="1">
      <c r="A2543">
        <v>2541</v>
      </c>
      <c r="B2543" s="1" t="s">
        <v>2541</v>
      </c>
      <c r="C2543" s="1" t="s">
        <v>6651</v>
      </c>
      <c r="D2543" s="21" t="b" cm="1">
        <f t="array" ref="D2543">IF(OR(ISNUMBER(SEARCH({" COMEDY "," fun "," laugh ","hilarious"}," "&amp;B2543:C2543&amp;" "))),"Comedy",IF(OR(ISNUMBER(SEARCH({" sad "," thriller "," crime"," murder "," dark "," revenge "}," "&amp;B2543:C2543&amp;" "))),"thriller",IF(OR(ISNUMBER(SEARCH({" strange "," evil "," horror "," dark "," strange"}," "&amp;B2543:C2543&amp;" "))),"horror",IF(OR(ISNUMBER(SEARCH({" food "," kitchen "," yummy "," gourmet "," dining","bbq"}," "&amp;B2543:C2543&amp;" "))),"food"))))</f>
        <v>0</v>
      </c>
      <c r="E2543" s="3">
        <v>3500</v>
      </c>
      <c r="F2543" s="4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312"/>
        <v>107</v>
      </c>
      <c r="Q2543">
        <f t="shared" si="313"/>
        <v>59.46</v>
      </c>
      <c r="R2543" t="s">
        <v>8323</v>
      </c>
      <c r="S2543" t="s">
        <v>8352</v>
      </c>
      <c r="T2543" s="13">
        <f t="shared" si="314"/>
        <v>41483.449282407404</v>
      </c>
      <c r="U2543" s="13">
        <f t="shared" si="315"/>
        <v>41543.449282407404</v>
      </c>
      <c r="V2543">
        <f t="shared" si="316"/>
        <v>2013</v>
      </c>
      <c r="W2543" t="str">
        <f t="shared" si="317"/>
        <v>classical music</v>
      </c>
      <c r="X2543" t="str">
        <f t="shared" si="318"/>
        <v>ExceededGoal</v>
      </c>
      <c r="Y2543" s="12" t="b">
        <f t="shared" si="319"/>
        <v>0</v>
      </c>
    </row>
    <row r="2544" spans="1:25" ht="43.2" hidden="1">
      <c r="A2544">
        <v>2542</v>
      </c>
      <c r="B2544" s="1" t="s">
        <v>2542</v>
      </c>
      <c r="C2544" s="1" t="s">
        <v>6652</v>
      </c>
      <c r="D2544" s="21" t="b" cm="1">
        <f t="array" ref="D2544">IF(OR(ISNUMBER(SEARCH({" COMEDY "," fun "," laugh ","hilarious"}," "&amp;B2544:C2544&amp;" "))),"Comedy",IF(OR(ISNUMBER(SEARCH({" sad "," thriller "," crime"," murder "," dark "," revenge "}," "&amp;B2544:C2544&amp;" "))),"thriller",IF(OR(ISNUMBER(SEARCH({" strange "," evil "," horror "," dark "," strange"}," "&amp;B2544:C2544&amp;" "))),"horror",IF(OR(ISNUMBER(SEARCH({" food "," kitchen "," yummy "," gourmet "," dining","bbq"}," "&amp;B2544:C2544&amp;" "))),"food"))))</f>
        <v>0</v>
      </c>
      <c r="E2544" s="3">
        <v>700</v>
      </c>
      <c r="F2544" s="4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312"/>
        <v>104</v>
      </c>
      <c r="Q2544">
        <f t="shared" si="313"/>
        <v>55.77</v>
      </c>
      <c r="R2544" t="s">
        <v>8323</v>
      </c>
      <c r="S2544" t="s">
        <v>8352</v>
      </c>
      <c r="T2544" s="13">
        <f t="shared" si="314"/>
        <v>41509.426585648151</v>
      </c>
      <c r="U2544" s="13">
        <f t="shared" si="315"/>
        <v>41548.165972222225</v>
      </c>
      <c r="V2544">
        <f t="shared" si="316"/>
        <v>2013</v>
      </c>
      <c r="W2544" t="str">
        <f t="shared" si="317"/>
        <v>classical music</v>
      </c>
      <c r="X2544" t="str">
        <f t="shared" si="318"/>
        <v>ExceededGoal</v>
      </c>
      <c r="Y2544" s="12" t="b">
        <f t="shared" si="319"/>
        <v>0</v>
      </c>
    </row>
    <row r="2545" spans="1:25" ht="43.2" hidden="1">
      <c r="A2545">
        <v>2543</v>
      </c>
      <c r="B2545" s="1" t="s">
        <v>2543</v>
      </c>
      <c r="C2545" s="1" t="s">
        <v>6653</v>
      </c>
      <c r="D2545" s="21" t="b" cm="1">
        <f t="array" ref="D2545">IF(OR(ISNUMBER(SEARCH({" COMEDY "," fun "," laugh ","hilarious"}," "&amp;B2545:C2545&amp;" "))),"Comedy",IF(OR(ISNUMBER(SEARCH({" sad "," thriller "," crime"," murder "," dark "," revenge "}," "&amp;B2545:C2545&amp;" "))),"thriller",IF(OR(ISNUMBER(SEARCH({" strange "," evil "," horror "," dark "," strange"}," "&amp;B2545:C2545&amp;" "))),"horror",IF(OR(ISNUMBER(SEARCH({" food "," kitchen "," yummy "," gourmet "," dining","bbq"}," "&amp;B2545:C2545&amp;" "))),"food"))))</f>
        <v>0</v>
      </c>
      <c r="E2545" s="3">
        <v>250</v>
      </c>
      <c r="F2545" s="4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312"/>
        <v>156</v>
      </c>
      <c r="Q2545">
        <f t="shared" si="313"/>
        <v>30.08</v>
      </c>
      <c r="R2545" t="s">
        <v>8323</v>
      </c>
      <c r="S2545" t="s">
        <v>8352</v>
      </c>
      <c r="T2545" s="13">
        <f t="shared" si="314"/>
        <v>40514.107615740737</v>
      </c>
      <c r="U2545" s="13">
        <f t="shared" si="315"/>
        <v>40545.125</v>
      </c>
      <c r="V2545">
        <f t="shared" si="316"/>
        <v>2010</v>
      </c>
      <c r="W2545" t="str">
        <f t="shared" si="317"/>
        <v>classical music</v>
      </c>
      <c r="X2545" t="str">
        <f t="shared" si="318"/>
        <v>ExceededGoal</v>
      </c>
      <c r="Y2545" s="12" t="b">
        <f t="shared" si="319"/>
        <v>0</v>
      </c>
    </row>
    <row r="2546" spans="1:25" ht="43.2" hidden="1">
      <c r="A2546">
        <v>2544</v>
      </c>
      <c r="B2546" s="1" t="s">
        <v>2544</v>
      </c>
      <c r="C2546" s="1" t="s">
        <v>6654</v>
      </c>
      <c r="D2546" s="21" t="b" cm="1">
        <f t="array" ref="D2546">IF(OR(ISNUMBER(SEARCH({" COMEDY "," fun "," laugh ","hilarious"}," "&amp;B2546:C2546&amp;" "))),"Comedy",IF(OR(ISNUMBER(SEARCH({" sad "," thriller "," crime"," murder "," dark "," revenge "}," "&amp;B2546:C2546&amp;" "))),"thriller",IF(OR(ISNUMBER(SEARCH({" strange "," evil "," horror "," dark "," strange"}," "&amp;B2546:C2546&amp;" "))),"horror",IF(OR(ISNUMBER(SEARCH({" food "," kitchen "," yummy "," gourmet "," dining","bbq"}," "&amp;B2546:C2546&amp;" "))),"food"))))</f>
        <v>0</v>
      </c>
      <c r="E2546" s="3">
        <v>5000</v>
      </c>
      <c r="F2546" s="4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312"/>
        <v>101</v>
      </c>
      <c r="Q2546">
        <f t="shared" si="313"/>
        <v>88.44</v>
      </c>
      <c r="R2546" t="s">
        <v>8323</v>
      </c>
      <c r="S2546" t="s">
        <v>8352</v>
      </c>
      <c r="T2546" s="13">
        <f t="shared" si="314"/>
        <v>41068.520474537036</v>
      </c>
      <c r="U2546" s="13">
        <f t="shared" si="315"/>
        <v>41098.520474537036</v>
      </c>
      <c r="V2546">
        <f t="shared" si="316"/>
        <v>2012</v>
      </c>
      <c r="W2546" t="str">
        <f t="shared" si="317"/>
        <v>classical music</v>
      </c>
      <c r="X2546" t="str">
        <f t="shared" si="318"/>
        <v>ExceededGoal</v>
      </c>
      <c r="Y2546" s="12" t="b">
        <f t="shared" si="319"/>
        <v>0</v>
      </c>
    </row>
    <row r="2547" spans="1:25" ht="43.2" hidden="1">
      <c r="A2547">
        <v>2545</v>
      </c>
      <c r="B2547" s="1" t="s">
        <v>2545</v>
      </c>
      <c r="C2547" s="1" t="s">
        <v>6655</v>
      </c>
      <c r="D2547" s="21" t="b" cm="1">
        <f t="array" ref="D2547">IF(OR(ISNUMBER(SEARCH({" COMEDY "," fun "," laugh ","hilarious"}," "&amp;B2547:C2547&amp;" "))),"Comedy",IF(OR(ISNUMBER(SEARCH({" sad "," thriller "," crime"," murder "," dark "," revenge "}," "&amp;B2547:C2547&amp;" "))),"thriller",IF(OR(ISNUMBER(SEARCH({" strange "," evil "," horror "," dark "," strange"}," "&amp;B2547:C2547&amp;" "))),"horror",IF(OR(ISNUMBER(SEARCH({" food "," kitchen "," yummy "," gourmet "," dining","bbq"}," "&amp;B2547:C2547&amp;" "))),"food"))))</f>
        <v>0</v>
      </c>
      <c r="E2547" s="3">
        <v>2000</v>
      </c>
      <c r="F2547" s="4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312"/>
        <v>195</v>
      </c>
      <c r="Q2547">
        <f t="shared" si="313"/>
        <v>64.03</v>
      </c>
      <c r="R2547" t="s">
        <v>8323</v>
      </c>
      <c r="S2547" t="s">
        <v>8352</v>
      </c>
      <c r="T2547" s="13">
        <f t="shared" si="314"/>
        <v>42027.13817129629</v>
      </c>
      <c r="U2547" s="13">
        <f t="shared" si="315"/>
        <v>42062.020833333328</v>
      </c>
      <c r="V2547">
        <f t="shared" si="316"/>
        <v>2015</v>
      </c>
      <c r="W2547" t="str">
        <f t="shared" si="317"/>
        <v>classical music</v>
      </c>
      <c r="X2547" t="str">
        <f t="shared" si="318"/>
        <v>ExceededGoal</v>
      </c>
      <c r="Y2547" s="12" t="b">
        <f t="shared" si="319"/>
        <v>0</v>
      </c>
    </row>
    <row r="2548" spans="1:25" ht="43.2" hidden="1">
      <c r="A2548">
        <v>2546</v>
      </c>
      <c r="B2548" s="1" t="s">
        <v>2546</v>
      </c>
      <c r="C2548" s="1" t="s">
        <v>6656</v>
      </c>
      <c r="D2548" s="21" t="b" cm="1">
        <f t="array" ref="D2548">IF(OR(ISNUMBER(SEARCH({" COMEDY "," fun "," laugh ","hilarious"}," "&amp;B2548:C2548&amp;" "))),"Comedy",IF(OR(ISNUMBER(SEARCH({" sad "," thriller "," crime"," murder "," dark "," revenge "}," "&amp;B2548:C2548&amp;" "))),"thriller",IF(OR(ISNUMBER(SEARCH({" strange "," evil "," horror "," dark "," strange"}," "&amp;B2548:C2548&amp;" "))),"horror",IF(OR(ISNUMBER(SEARCH({" food "," kitchen "," yummy "," gourmet "," dining","bbq"}," "&amp;B2548:C2548&amp;" "))),"food"))))</f>
        <v>0</v>
      </c>
      <c r="E2548" s="3">
        <v>3500</v>
      </c>
      <c r="F2548" s="4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312"/>
        <v>112</v>
      </c>
      <c r="Q2548">
        <f t="shared" si="313"/>
        <v>60.15</v>
      </c>
      <c r="R2548" t="s">
        <v>8323</v>
      </c>
      <c r="S2548" t="s">
        <v>8352</v>
      </c>
      <c r="T2548" s="13">
        <f t="shared" si="314"/>
        <v>41524.858553240738</v>
      </c>
      <c r="U2548" s="13">
        <f t="shared" si="315"/>
        <v>41552.208333333336</v>
      </c>
      <c r="V2548">
        <f t="shared" si="316"/>
        <v>2013</v>
      </c>
      <c r="W2548" t="str">
        <f t="shared" si="317"/>
        <v>classical music</v>
      </c>
      <c r="X2548" t="str">
        <f t="shared" si="318"/>
        <v>ExceededGoal</v>
      </c>
      <c r="Y2548" s="12" t="b">
        <f t="shared" si="319"/>
        <v>0</v>
      </c>
    </row>
    <row r="2549" spans="1:25" ht="43.2" hidden="1">
      <c r="A2549">
        <v>2547</v>
      </c>
      <c r="B2549" s="1" t="s">
        <v>2547</v>
      </c>
      <c r="C2549" s="1" t="s">
        <v>6657</v>
      </c>
      <c r="D2549" s="21" t="b" cm="1">
        <f t="array" ref="D2549">IF(OR(ISNUMBER(SEARCH({" COMEDY "," fun "," laugh ","hilarious"}," "&amp;B2549:C2549&amp;" "))),"Comedy",IF(OR(ISNUMBER(SEARCH({" sad "," thriller "," crime"," murder "," dark "," revenge "}," "&amp;B2549:C2549&amp;" "))),"thriller",IF(OR(ISNUMBER(SEARCH({" strange "," evil "," horror "," dark "," strange"}," "&amp;B2549:C2549&amp;" "))),"horror",IF(OR(ISNUMBER(SEARCH({" food "," kitchen "," yummy "," gourmet "," dining","bbq"}," "&amp;B2549:C2549&amp;" "))),"food"))))</f>
        <v>0</v>
      </c>
      <c r="E2549" s="3">
        <v>5500</v>
      </c>
      <c r="F2549" s="4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312"/>
        <v>120</v>
      </c>
      <c r="Q2549">
        <f t="shared" si="313"/>
        <v>49.19</v>
      </c>
      <c r="R2549" t="s">
        <v>8323</v>
      </c>
      <c r="S2549" t="s">
        <v>8352</v>
      </c>
      <c r="T2549" s="13">
        <f t="shared" si="314"/>
        <v>40973.773182870369</v>
      </c>
      <c r="U2549" s="13">
        <f t="shared" si="315"/>
        <v>41003.731516203705</v>
      </c>
      <c r="V2549">
        <f t="shared" si="316"/>
        <v>2012</v>
      </c>
      <c r="W2549" t="str">
        <f t="shared" si="317"/>
        <v>classical music</v>
      </c>
      <c r="X2549" t="str">
        <f t="shared" si="318"/>
        <v>ExceededGoal</v>
      </c>
      <c r="Y2549" s="12" t="b">
        <f t="shared" si="319"/>
        <v>0</v>
      </c>
    </row>
    <row r="2550" spans="1:25" ht="43.2" hidden="1">
      <c r="A2550">
        <v>2548</v>
      </c>
      <c r="B2550" s="1" t="s">
        <v>2548</v>
      </c>
      <c r="C2550" s="1" t="s">
        <v>6658</v>
      </c>
      <c r="D2550" s="21" t="b" cm="1">
        <f t="array" ref="D2550">IF(OR(ISNUMBER(SEARCH({" COMEDY "," fun "," laugh ","hilarious"}," "&amp;B2550:C2550&amp;" "))),"Comedy",IF(OR(ISNUMBER(SEARCH({" sad "," thriller "," crime"," murder "," dark "," revenge "}," "&amp;B2550:C2550&amp;" "))),"thriller",IF(OR(ISNUMBER(SEARCH({" strange "," evil "," horror "," dark "," strange"}," "&amp;B2550:C2550&amp;" "))),"horror",IF(OR(ISNUMBER(SEARCH({" food "," kitchen "," yummy "," gourmet "," dining","bbq"}," "&amp;B2550:C2550&amp;" "))),"food"))))</f>
        <v>0</v>
      </c>
      <c r="E2550" s="3">
        <v>6000</v>
      </c>
      <c r="F2550" s="4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312"/>
        <v>102</v>
      </c>
      <c r="Q2550">
        <f t="shared" si="313"/>
        <v>165.16</v>
      </c>
      <c r="R2550" t="s">
        <v>8323</v>
      </c>
      <c r="S2550" t="s">
        <v>8352</v>
      </c>
      <c r="T2550" s="13">
        <f t="shared" si="314"/>
        <v>42618.625428240746</v>
      </c>
      <c r="U2550" s="13">
        <f t="shared" si="315"/>
        <v>42643.185416666667</v>
      </c>
      <c r="V2550">
        <f t="shared" si="316"/>
        <v>2016</v>
      </c>
      <c r="W2550" t="str">
        <f t="shared" si="317"/>
        <v>classical music</v>
      </c>
      <c r="X2550" t="str">
        <f t="shared" si="318"/>
        <v>ExceededGoal</v>
      </c>
      <c r="Y2550" s="12" t="b">
        <f t="shared" si="319"/>
        <v>0</v>
      </c>
    </row>
    <row r="2551" spans="1:25" ht="43.2" hidden="1">
      <c r="A2551">
        <v>2549</v>
      </c>
      <c r="B2551" s="1" t="s">
        <v>2549</v>
      </c>
      <c r="C2551" s="1" t="s">
        <v>6659</v>
      </c>
      <c r="D2551" s="21" t="b" cm="1">
        <f t="array" ref="D2551">IF(OR(ISNUMBER(SEARCH({" COMEDY "," fun "," laugh ","hilarious"}," "&amp;B2551:C2551&amp;" "))),"Comedy",IF(OR(ISNUMBER(SEARCH({" sad "," thriller "," crime"," murder "," dark "," revenge "}," "&amp;B2551:C2551&amp;" "))),"thriller",IF(OR(ISNUMBER(SEARCH({" strange "," evil "," horror "," dark "," strange"}," "&amp;B2551:C2551&amp;" "))),"horror",IF(OR(ISNUMBER(SEARCH({" food "," kitchen "," yummy "," gourmet "," dining","bbq"}," "&amp;B2551:C2551&amp;" "))),"food"))))</f>
        <v>0</v>
      </c>
      <c r="E2551" s="3">
        <v>1570</v>
      </c>
      <c r="F2551" s="4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312"/>
        <v>103</v>
      </c>
      <c r="Q2551">
        <f t="shared" si="313"/>
        <v>43.62</v>
      </c>
      <c r="R2551" t="s">
        <v>8323</v>
      </c>
      <c r="S2551" t="s">
        <v>8352</v>
      </c>
      <c r="T2551" s="13">
        <f t="shared" si="314"/>
        <v>41390.757754629631</v>
      </c>
      <c r="U2551" s="13">
        <f t="shared" si="315"/>
        <v>41425.708333333336</v>
      </c>
      <c r="V2551">
        <f t="shared" si="316"/>
        <v>2013</v>
      </c>
      <c r="W2551" t="str">
        <f t="shared" si="317"/>
        <v>classical music</v>
      </c>
      <c r="X2551" t="str">
        <f t="shared" si="318"/>
        <v>ExceededGoal</v>
      </c>
      <c r="Y2551" s="12" t="b">
        <f t="shared" si="319"/>
        <v>0</v>
      </c>
    </row>
    <row r="2552" spans="1:25" ht="57.6" hidden="1">
      <c r="A2552">
        <v>2550</v>
      </c>
      <c r="B2552" s="1" t="s">
        <v>2550</v>
      </c>
      <c r="C2552" s="1" t="s">
        <v>6660</v>
      </c>
      <c r="D2552" s="21" t="b" cm="1">
        <f t="array" ref="D2552">IF(OR(ISNUMBER(SEARCH({" COMEDY "," fun "," laugh ","hilarious"}," "&amp;B2552:C2552&amp;" "))),"Comedy",IF(OR(ISNUMBER(SEARCH({" sad "," thriller "," crime"," murder "," dark "," revenge "}," "&amp;B2552:C2552&amp;" "))),"thriller",IF(OR(ISNUMBER(SEARCH({" strange "," evil "," horror "," dark "," strange"}," "&amp;B2552:C2552&amp;" "))),"horror",IF(OR(ISNUMBER(SEARCH({" food "," kitchen "," yummy "," gourmet "," dining","bbq"}," "&amp;B2552:C2552&amp;" "))),"food"))))</f>
        <v>0</v>
      </c>
      <c r="E2552" s="3">
        <v>6500</v>
      </c>
      <c r="F2552" s="4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312"/>
        <v>101</v>
      </c>
      <c r="Q2552">
        <f t="shared" si="313"/>
        <v>43.7</v>
      </c>
      <c r="R2552" t="s">
        <v>8323</v>
      </c>
      <c r="S2552" t="s">
        <v>8352</v>
      </c>
      <c r="T2552" s="13">
        <f t="shared" si="314"/>
        <v>42228.634328703702</v>
      </c>
      <c r="U2552" s="13">
        <f t="shared" si="315"/>
        <v>42285.165972222225</v>
      </c>
      <c r="V2552">
        <f t="shared" si="316"/>
        <v>2015</v>
      </c>
      <c r="W2552" t="str">
        <f t="shared" si="317"/>
        <v>classical music</v>
      </c>
      <c r="X2552" t="str">
        <f t="shared" si="318"/>
        <v>ExceededGoal</v>
      </c>
      <c r="Y2552" s="12" t="b">
        <f t="shared" si="319"/>
        <v>0</v>
      </c>
    </row>
    <row r="2553" spans="1:25" ht="43.2" hidden="1">
      <c r="A2553">
        <v>2551</v>
      </c>
      <c r="B2553" s="1" t="s">
        <v>2551</v>
      </c>
      <c r="C2553" s="1" t="s">
        <v>6661</v>
      </c>
      <c r="D2553" s="21" t="b" cm="1">
        <f t="array" ref="D2553">IF(OR(ISNUMBER(SEARCH({" COMEDY "," fun "," laugh ","hilarious"}," "&amp;B2553:C2553&amp;" "))),"Comedy",IF(OR(ISNUMBER(SEARCH({" sad "," thriller "," crime"," murder "," dark "," revenge "}," "&amp;B2553:C2553&amp;" "))),"thriller",IF(OR(ISNUMBER(SEARCH({" strange "," evil "," horror "," dark "," strange"}," "&amp;B2553:C2553&amp;" "))),"horror",IF(OR(ISNUMBER(SEARCH({" food "," kitchen "," yummy "," gourmet "," dining","bbq"}," "&amp;B2553:C2553&amp;" "))),"food"))))</f>
        <v>0</v>
      </c>
      <c r="E2553" s="3">
        <v>3675</v>
      </c>
      <c r="F2553" s="4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312"/>
        <v>103</v>
      </c>
      <c r="Q2553">
        <f t="shared" si="313"/>
        <v>67.42</v>
      </c>
      <c r="R2553" t="s">
        <v>8323</v>
      </c>
      <c r="S2553" t="s">
        <v>8352</v>
      </c>
      <c r="T2553" s="13">
        <f t="shared" si="314"/>
        <v>40961.252141203702</v>
      </c>
      <c r="U2553" s="13">
        <f t="shared" si="315"/>
        <v>40989.866666666669</v>
      </c>
      <c r="V2553">
        <f t="shared" si="316"/>
        <v>2012</v>
      </c>
      <c r="W2553" t="str">
        <f t="shared" si="317"/>
        <v>classical music</v>
      </c>
      <c r="X2553" t="str">
        <f t="shared" si="318"/>
        <v>ExceededGoal</v>
      </c>
      <c r="Y2553" s="12" t="b">
        <f t="shared" si="319"/>
        <v>0</v>
      </c>
    </row>
    <row r="2554" spans="1:25" ht="43.2" hidden="1">
      <c r="A2554">
        <v>2552</v>
      </c>
      <c r="B2554" s="1" t="s">
        <v>2552</v>
      </c>
      <c r="C2554" s="1" t="s">
        <v>6662</v>
      </c>
      <c r="D2554" s="21" t="b" cm="1">
        <f t="array" ref="D2554">IF(OR(ISNUMBER(SEARCH({" COMEDY "," fun "," laugh ","hilarious"}," "&amp;B2554:C2554&amp;" "))),"Comedy",IF(OR(ISNUMBER(SEARCH({" sad "," thriller "," crime"," murder "," dark "," revenge "}," "&amp;B2554:C2554&amp;" "))),"thriller",IF(OR(ISNUMBER(SEARCH({" strange "," evil "," horror "," dark "," strange"}," "&amp;B2554:C2554&amp;" "))),"horror",IF(OR(ISNUMBER(SEARCH({" food "," kitchen "," yummy "," gourmet "," dining","bbq"}," "&amp;B2554:C2554&amp;" "))),"food"))))</f>
        <v>0</v>
      </c>
      <c r="E2554" s="3">
        <v>3000</v>
      </c>
      <c r="F2554" s="4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312"/>
        <v>107</v>
      </c>
      <c r="Q2554">
        <f t="shared" si="313"/>
        <v>177.5</v>
      </c>
      <c r="R2554" t="s">
        <v>8323</v>
      </c>
      <c r="S2554" t="s">
        <v>8352</v>
      </c>
      <c r="T2554" s="13">
        <f t="shared" si="314"/>
        <v>42769.809965277775</v>
      </c>
      <c r="U2554" s="13">
        <f t="shared" si="315"/>
        <v>42799.809965277775</v>
      </c>
      <c r="V2554">
        <f t="shared" si="316"/>
        <v>2017</v>
      </c>
      <c r="W2554" t="str">
        <f t="shared" si="317"/>
        <v>classical music</v>
      </c>
      <c r="X2554" t="str">
        <f t="shared" si="318"/>
        <v>ExceededGoal</v>
      </c>
      <c r="Y2554" s="12" t="b">
        <f t="shared" si="319"/>
        <v>0</v>
      </c>
    </row>
    <row r="2555" spans="1:25" ht="43.2" hidden="1">
      <c r="A2555">
        <v>2553</v>
      </c>
      <c r="B2555" s="1" t="s">
        <v>2553</v>
      </c>
      <c r="C2555" s="1" t="s">
        <v>6663</v>
      </c>
      <c r="D2555" s="21" t="b" cm="1">
        <f t="array" ref="D2555">IF(OR(ISNUMBER(SEARCH({" COMEDY "," fun "," laugh ","hilarious"}," "&amp;B2555:C2555&amp;" "))),"Comedy",IF(OR(ISNUMBER(SEARCH({" sad "," thriller "," crime"," murder "," dark "," revenge "}," "&amp;B2555:C2555&amp;" "))),"thriller",IF(OR(ISNUMBER(SEARCH({" strange "," evil "," horror "," dark "," strange"}," "&amp;B2555:C2555&amp;" "))),"horror",IF(OR(ISNUMBER(SEARCH({" food "," kitchen "," yummy "," gourmet "," dining","bbq"}," "&amp;B2555:C2555&amp;" "))),"food"))))</f>
        <v>0</v>
      </c>
      <c r="E2555" s="3">
        <v>1500</v>
      </c>
      <c r="F2555" s="4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312"/>
        <v>156</v>
      </c>
      <c r="Q2555">
        <f t="shared" si="313"/>
        <v>38.880000000000003</v>
      </c>
      <c r="R2555" t="s">
        <v>8323</v>
      </c>
      <c r="S2555" t="s">
        <v>8352</v>
      </c>
      <c r="T2555" s="13">
        <f t="shared" si="314"/>
        <v>41113.199155092596</v>
      </c>
      <c r="U2555" s="13">
        <f t="shared" si="315"/>
        <v>41173.199155092596</v>
      </c>
      <c r="V2555">
        <f t="shared" si="316"/>
        <v>2012</v>
      </c>
      <c r="W2555" t="str">
        <f t="shared" si="317"/>
        <v>classical music</v>
      </c>
      <c r="X2555" t="str">
        <f t="shared" si="318"/>
        <v>ExceededGoal</v>
      </c>
      <c r="Y2555" s="12" t="b">
        <f t="shared" si="319"/>
        <v>0</v>
      </c>
    </row>
    <row r="2556" spans="1:25" ht="57.6" hidden="1">
      <c r="A2556">
        <v>2554</v>
      </c>
      <c r="B2556" s="1" t="s">
        <v>2554</v>
      </c>
      <c r="C2556" s="1" t="s">
        <v>6664</v>
      </c>
      <c r="D2556" s="21" t="b" cm="1">
        <f t="array" ref="D2556">IF(OR(ISNUMBER(SEARCH({" COMEDY "," fun "," laugh ","hilarious"}," "&amp;B2556:C2556&amp;" "))),"Comedy",IF(OR(ISNUMBER(SEARCH({" sad "," thriller "," crime"," murder "," dark "," revenge "}," "&amp;B2556:C2556&amp;" "))),"thriller",IF(OR(ISNUMBER(SEARCH({" strange "," evil "," horror "," dark "," strange"}," "&amp;B2556:C2556&amp;" "))),"horror",IF(OR(ISNUMBER(SEARCH({" food "," kitchen "," yummy "," gourmet "," dining","bbq"}," "&amp;B2556:C2556&amp;" "))),"food"))))</f>
        <v>0</v>
      </c>
      <c r="E2556" s="3">
        <v>3000</v>
      </c>
      <c r="F2556" s="4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312"/>
        <v>123</v>
      </c>
      <c r="Q2556">
        <f t="shared" si="313"/>
        <v>54.99</v>
      </c>
      <c r="R2556" t="s">
        <v>8323</v>
      </c>
      <c r="S2556" t="s">
        <v>8352</v>
      </c>
      <c r="T2556" s="13">
        <f t="shared" si="314"/>
        <v>42125.078275462962</v>
      </c>
      <c r="U2556" s="13">
        <f t="shared" si="315"/>
        <v>42156.165972222225</v>
      </c>
      <c r="V2556">
        <f t="shared" si="316"/>
        <v>2015</v>
      </c>
      <c r="W2556" t="str">
        <f t="shared" si="317"/>
        <v>classical music</v>
      </c>
      <c r="X2556" t="str">
        <f t="shared" si="318"/>
        <v>ExceededGoal</v>
      </c>
      <c r="Y2556" s="12" t="b">
        <f t="shared" si="319"/>
        <v>0</v>
      </c>
    </row>
    <row r="2557" spans="1:25" ht="57.6" hidden="1">
      <c r="A2557">
        <v>2555</v>
      </c>
      <c r="B2557" s="1" t="s">
        <v>2555</v>
      </c>
      <c r="C2557" s="1" t="s">
        <v>6665</v>
      </c>
      <c r="D2557" s="21" t="b" cm="1">
        <f t="array" ref="D2557">IF(OR(ISNUMBER(SEARCH({" COMEDY "," fun "," laugh ","hilarious"}," "&amp;B2557:C2557&amp;" "))),"Comedy",IF(OR(ISNUMBER(SEARCH({" sad "," thriller "," crime"," murder "," dark "," revenge "}," "&amp;B2557:C2557&amp;" "))),"thriller",IF(OR(ISNUMBER(SEARCH({" strange "," evil "," horror "," dark "," strange"}," "&amp;B2557:C2557&amp;" "))),"horror",IF(OR(ISNUMBER(SEARCH({" food "," kitchen "," yummy "," gourmet "," dining","bbq"}," "&amp;B2557:C2557&amp;" "))),"food"))))</f>
        <v>0</v>
      </c>
      <c r="E2557" s="3">
        <v>2000</v>
      </c>
      <c r="F2557" s="4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312"/>
        <v>107</v>
      </c>
      <c r="Q2557">
        <f t="shared" si="313"/>
        <v>61.34</v>
      </c>
      <c r="R2557" t="s">
        <v>8323</v>
      </c>
      <c r="S2557" t="s">
        <v>8352</v>
      </c>
      <c r="T2557" s="13">
        <f t="shared" si="314"/>
        <v>41026.655011574076</v>
      </c>
      <c r="U2557" s="13">
        <f t="shared" si="315"/>
        <v>41057.655011574076</v>
      </c>
      <c r="V2557">
        <f t="shared" si="316"/>
        <v>2012</v>
      </c>
      <c r="W2557" t="str">
        <f t="shared" si="317"/>
        <v>classical music</v>
      </c>
      <c r="X2557" t="str">
        <f t="shared" si="318"/>
        <v>ExceededGoal</v>
      </c>
      <c r="Y2557" s="12" t="b">
        <f t="shared" si="319"/>
        <v>0</v>
      </c>
    </row>
    <row r="2558" spans="1:25" ht="43.2" hidden="1">
      <c r="A2558">
        <v>2556</v>
      </c>
      <c r="B2558" s="1" t="s">
        <v>2556</v>
      </c>
      <c r="C2558" s="1" t="s">
        <v>6666</v>
      </c>
      <c r="D2558" s="21" t="b" cm="1">
        <f t="array" ref="D2558">IF(OR(ISNUMBER(SEARCH({" COMEDY "," fun "," laugh ","hilarious"}," "&amp;B2558:C2558&amp;" "))),"Comedy",IF(OR(ISNUMBER(SEARCH({" sad "," thriller "," crime"," murder "," dark "," revenge "}," "&amp;B2558:C2558&amp;" "))),"thriller",IF(OR(ISNUMBER(SEARCH({" strange "," evil "," horror "," dark "," strange"}," "&amp;B2558:C2558&amp;" "))),"horror",IF(OR(ISNUMBER(SEARCH({" food "," kitchen "," yummy "," gourmet "," dining","bbq"}," "&amp;B2558:C2558&amp;" "))),"food"))))</f>
        <v>0</v>
      </c>
      <c r="E2558" s="3">
        <v>745</v>
      </c>
      <c r="F2558" s="4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312"/>
        <v>106</v>
      </c>
      <c r="Q2558">
        <f t="shared" si="313"/>
        <v>23.12</v>
      </c>
      <c r="R2558" t="s">
        <v>8323</v>
      </c>
      <c r="S2558" t="s">
        <v>8352</v>
      </c>
      <c r="T2558" s="13">
        <f t="shared" si="314"/>
        <v>41222.991400462961</v>
      </c>
      <c r="U2558" s="13">
        <f t="shared" si="315"/>
        <v>41267.991400462961</v>
      </c>
      <c r="V2558">
        <f t="shared" si="316"/>
        <v>2012</v>
      </c>
      <c r="W2558" t="str">
        <f t="shared" si="317"/>
        <v>classical music</v>
      </c>
      <c r="X2558" t="str">
        <f t="shared" si="318"/>
        <v>ExceededGoal</v>
      </c>
      <c r="Y2558" s="12" t="b">
        <f t="shared" si="319"/>
        <v>0</v>
      </c>
    </row>
    <row r="2559" spans="1:25" ht="28.8" hidden="1">
      <c r="A2559">
        <v>2557</v>
      </c>
      <c r="B2559" s="1" t="s">
        <v>2557</v>
      </c>
      <c r="C2559" s="1" t="s">
        <v>6667</v>
      </c>
      <c r="D2559" s="21" t="b" cm="1">
        <f t="array" ref="D2559">IF(OR(ISNUMBER(SEARCH({" COMEDY "," fun "," laugh ","hilarious"}," "&amp;B2559:C2559&amp;" "))),"Comedy",IF(OR(ISNUMBER(SEARCH({" sad "," thriller "," crime"," murder "," dark "," revenge "}," "&amp;B2559:C2559&amp;" "))),"thriller",IF(OR(ISNUMBER(SEARCH({" strange "," evil "," horror "," dark "," strange"}," "&amp;B2559:C2559&amp;" "))),"horror",IF(OR(ISNUMBER(SEARCH({" food "," kitchen "," yummy "," gourmet "," dining","bbq"}," "&amp;B2559:C2559&amp;" "))),"food"))))</f>
        <v>0</v>
      </c>
      <c r="E2559" s="3">
        <v>900</v>
      </c>
      <c r="F2559" s="4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312"/>
        <v>118</v>
      </c>
      <c r="Q2559">
        <f t="shared" si="313"/>
        <v>29.61</v>
      </c>
      <c r="R2559" t="s">
        <v>8323</v>
      </c>
      <c r="S2559" t="s">
        <v>8352</v>
      </c>
      <c r="T2559" s="13">
        <f t="shared" si="314"/>
        <v>41744.745208333334</v>
      </c>
      <c r="U2559" s="13">
        <f t="shared" si="315"/>
        <v>41774.745208333334</v>
      </c>
      <c r="V2559">
        <f t="shared" si="316"/>
        <v>2014</v>
      </c>
      <c r="W2559" t="str">
        <f t="shared" si="317"/>
        <v>classical music</v>
      </c>
      <c r="X2559" t="str">
        <f t="shared" si="318"/>
        <v>ExceededGoal</v>
      </c>
      <c r="Y2559" s="12" t="b">
        <f t="shared" si="319"/>
        <v>0</v>
      </c>
    </row>
    <row r="2560" spans="1:25" ht="43.2" hidden="1">
      <c r="A2560">
        <v>2558</v>
      </c>
      <c r="B2560" s="1" t="s">
        <v>2558</v>
      </c>
      <c r="C2560" s="1" t="s">
        <v>6668</v>
      </c>
      <c r="D2560" s="21" t="b" cm="1">
        <f t="array" ref="D2560">IF(OR(ISNUMBER(SEARCH({" COMEDY "," fun "," laugh ","hilarious"}," "&amp;B2560:C2560&amp;" "))),"Comedy",IF(OR(ISNUMBER(SEARCH({" sad "," thriller "," crime"," murder "," dark "," revenge "}," "&amp;B2560:C2560&amp;" "))),"thriller",IF(OR(ISNUMBER(SEARCH({" strange "," evil "," horror "," dark "," strange"}," "&amp;B2560:C2560&amp;" "))),"horror",IF(OR(ISNUMBER(SEARCH({" food "," kitchen "," yummy "," gourmet "," dining","bbq"}," "&amp;B2560:C2560&amp;" "))),"food"))))</f>
        <v>0</v>
      </c>
      <c r="E2560" s="3">
        <v>1250</v>
      </c>
      <c r="F2560" s="4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312"/>
        <v>109</v>
      </c>
      <c r="Q2560">
        <f t="shared" si="313"/>
        <v>75.61</v>
      </c>
      <c r="R2560" t="s">
        <v>8323</v>
      </c>
      <c r="S2560" t="s">
        <v>8352</v>
      </c>
      <c r="T2560" s="13">
        <f t="shared" si="314"/>
        <v>42093.860023148154</v>
      </c>
      <c r="U2560" s="13">
        <f t="shared" si="315"/>
        <v>42125.582638888889</v>
      </c>
      <c r="V2560">
        <f t="shared" si="316"/>
        <v>2015</v>
      </c>
      <c r="W2560" t="str">
        <f t="shared" si="317"/>
        <v>classical music</v>
      </c>
      <c r="X2560" t="str">
        <f t="shared" si="318"/>
        <v>ExceededGoal</v>
      </c>
      <c r="Y2560" s="12" t="b">
        <f t="shared" si="319"/>
        <v>0</v>
      </c>
    </row>
    <row r="2561" spans="1:25" ht="43.2" hidden="1">
      <c r="A2561">
        <v>2559</v>
      </c>
      <c r="B2561" s="1" t="s">
        <v>2559</v>
      </c>
      <c r="C2561" s="1" t="s">
        <v>6669</v>
      </c>
      <c r="D2561" s="21" t="b" cm="1">
        <f t="array" ref="D2561">IF(OR(ISNUMBER(SEARCH({" COMEDY "," fun "," laugh ","hilarious"}," "&amp;B2561:C2561&amp;" "))),"Comedy",IF(OR(ISNUMBER(SEARCH({" sad "," thriller "," crime"," murder "," dark "," revenge "}," "&amp;B2561:C2561&amp;" "))),"thriller",IF(OR(ISNUMBER(SEARCH({" strange "," evil "," horror "," dark "," strange"}," "&amp;B2561:C2561&amp;" "))),"horror",IF(OR(ISNUMBER(SEARCH({" food "," kitchen "," yummy "," gourmet "," dining","bbq"}," "&amp;B2561:C2561&amp;" "))),"food"))))</f>
        <v>0</v>
      </c>
      <c r="E2561" s="3">
        <v>800</v>
      </c>
      <c r="F2561" s="4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312"/>
        <v>111</v>
      </c>
      <c r="Q2561">
        <f t="shared" si="313"/>
        <v>35.6</v>
      </c>
      <c r="R2561" t="s">
        <v>8323</v>
      </c>
      <c r="S2561" t="s">
        <v>8352</v>
      </c>
      <c r="T2561" s="13">
        <f t="shared" si="314"/>
        <v>40829.873657407406</v>
      </c>
      <c r="U2561" s="13">
        <f t="shared" si="315"/>
        <v>40862.817361111112</v>
      </c>
      <c r="V2561">
        <f t="shared" si="316"/>
        <v>2011</v>
      </c>
      <c r="W2561" t="str">
        <f t="shared" si="317"/>
        <v>classical music</v>
      </c>
      <c r="X2561" t="str">
        <f t="shared" si="318"/>
        <v>ExceededGoal</v>
      </c>
      <c r="Y2561" s="12" t="b">
        <f t="shared" si="319"/>
        <v>0</v>
      </c>
    </row>
    <row r="2562" spans="1:25" ht="43.2" hidden="1">
      <c r="A2562">
        <v>2560</v>
      </c>
      <c r="B2562" s="1" t="s">
        <v>2560</v>
      </c>
      <c r="C2562" s="1" t="s">
        <v>6670</v>
      </c>
      <c r="D2562" s="21" t="b" cm="1">
        <f t="array" ref="D2562">IF(OR(ISNUMBER(SEARCH({" COMEDY "," fun "," laugh ","hilarious"}," "&amp;B2562:C2562&amp;" "))),"Comedy",IF(OR(ISNUMBER(SEARCH({" sad "," thriller "," crime"," murder "," dark "," revenge "}," "&amp;B2562:C2562&amp;" "))),"thriller",IF(OR(ISNUMBER(SEARCH({" strange "," evil "," horror "," dark "," strange"}," "&amp;B2562:C2562&amp;" "))),"horror",IF(OR(ISNUMBER(SEARCH({" food "," kitchen "," yummy "," gourmet "," dining","bbq"}," "&amp;B2562:C2562&amp;" "))),"food"))))</f>
        <v>0</v>
      </c>
      <c r="E2562" s="3">
        <v>3000</v>
      </c>
      <c r="F2562" s="4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312"/>
        <v>100</v>
      </c>
      <c r="Q2562">
        <f t="shared" si="313"/>
        <v>143</v>
      </c>
      <c r="R2562" t="s">
        <v>8323</v>
      </c>
      <c r="S2562" t="s">
        <v>8352</v>
      </c>
      <c r="T2562" s="13">
        <f t="shared" si="314"/>
        <v>42039.951087962967</v>
      </c>
      <c r="U2562" s="13">
        <f t="shared" si="315"/>
        <v>42069.951087962967</v>
      </c>
      <c r="V2562">
        <f t="shared" si="316"/>
        <v>2015</v>
      </c>
      <c r="W2562" t="str">
        <f t="shared" si="317"/>
        <v>classical music</v>
      </c>
      <c r="X2562" t="str">
        <f t="shared" si="318"/>
        <v>UnderFunded</v>
      </c>
      <c r="Y2562" s="12" t="b">
        <f t="shared" si="319"/>
        <v>0</v>
      </c>
    </row>
    <row r="2563" spans="1:25" ht="43.2" hidden="1">
      <c r="A2563">
        <v>2561</v>
      </c>
      <c r="B2563" s="1" t="s">
        <v>2561</v>
      </c>
      <c r="C2563" s="1" t="s">
        <v>6671</v>
      </c>
      <c r="D2563" s="21" t="b" cm="1">
        <f t="array" ref="D2563">IF(OR(ISNUMBER(SEARCH({" COMEDY "," fun "," laugh ","hilarious"}," "&amp;B2563:C2563&amp;" "))),"Comedy",IF(OR(ISNUMBER(SEARCH({" sad "," thriller "," crime"," murder "," dark "," revenge "}," "&amp;B2563:C2563&amp;" "))),"thriller",IF(OR(ISNUMBER(SEARCH({" strange "," evil "," horror "," dark "," strange"}," "&amp;B2563:C2563&amp;" "))),"horror",IF(OR(ISNUMBER(SEARCH({" food "," kitchen "," yummy "," gourmet "," dining","bbq"}," "&amp;B2563:C2563&amp;" "))),"food"))))</f>
        <v>0</v>
      </c>
      <c r="E2563" s="3">
        <v>100000</v>
      </c>
      <c r="F2563" s="4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320">IFERROR(ROUND((F2563/E2563)*100,0),0)</f>
        <v>0</v>
      </c>
      <c r="Q2563">
        <f t="shared" ref="Q2563:Q2626" si="321">IFERROR(ROUND(F2563/M2563,2),0)</f>
        <v>0</v>
      </c>
      <c r="R2563" t="s">
        <v>8334</v>
      </c>
      <c r="S2563" t="s">
        <v>8335</v>
      </c>
      <c r="T2563" s="13">
        <f t="shared" ref="T2563:T2626" si="322">(((K2563/60)/60)/24)+DATE(1970,1,1)</f>
        <v>42260.528807870374</v>
      </c>
      <c r="U2563" s="13">
        <f t="shared" ref="U2563:U2626" si="323">(((J2563/60)/60)/24)+DATE(1970,1,1)</f>
        <v>42290.528807870374</v>
      </c>
      <c r="V2563">
        <f t="shared" ref="V2563:V2626" si="324">YEAR(T2563)</f>
        <v>2015</v>
      </c>
      <c r="W2563" t="str">
        <f t="shared" ref="W2563:W2626" si="325">IF(OR(S2563="musical","space"),"Musical and Spaces",S2563)</f>
        <v>food trucks</v>
      </c>
      <c r="X2563" t="str">
        <f t="shared" ref="X2563:X2626" si="326">IF(P2563-100&gt;0,"ExceededGoal","UnderFunded")</f>
        <v>UnderFunded</v>
      </c>
      <c r="Y2563" s="12" t="b">
        <f t="shared" ref="Y2563:Y2626" si="327">IFERROR(IF(R2563="theater",ROUND(F2563/M2563,2)),0)</f>
        <v>0</v>
      </c>
    </row>
    <row r="2564" spans="1:25" ht="57.6" hidden="1">
      <c r="A2564">
        <v>2562</v>
      </c>
      <c r="B2564" s="1" t="s">
        <v>2562</v>
      </c>
      <c r="C2564" s="1" t="s">
        <v>6672</v>
      </c>
      <c r="D2564" s="21" t="str" cm="1">
        <f t="array" ref="D2564">IF(OR(ISNUMBER(SEARCH({" COMEDY "," fun "," laugh ","hilarious"}," "&amp;B2564:C2564&amp;" "))),"Comedy",IF(OR(ISNUMBER(SEARCH({" sad "," thriller "," crime"," murder "," dark "," revenge "}," "&amp;B2564:C2564&amp;" "))),"thriller",IF(OR(ISNUMBER(SEARCH({" strange "," evil "," horror "," dark "," strange"}," "&amp;B2564:C2564&amp;" "))),"horror",IF(OR(ISNUMBER(SEARCH({" food "," kitchen "," yummy "," gourmet "," dining","bbq"}," "&amp;B2564:C2564&amp;" "))),"food"))))</f>
        <v>food</v>
      </c>
      <c r="E2564" s="3">
        <v>10000</v>
      </c>
      <c r="F2564" s="4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320"/>
        <v>1</v>
      </c>
      <c r="Q2564">
        <f t="shared" si="321"/>
        <v>25</v>
      </c>
      <c r="R2564" t="s">
        <v>8334</v>
      </c>
      <c r="S2564" t="s">
        <v>8335</v>
      </c>
      <c r="T2564" s="13">
        <f t="shared" si="322"/>
        <v>42594.524756944447</v>
      </c>
      <c r="U2564" s="13">
        <f t="shared" si="323"/>
        <v>42654.524756944447</v>
      </c>
      <c r="V2564">
        <f t="shared" si="324"/>
        <v>2016</v>
      </c>
      <c r="W2564" t="str">
        <f t="shared" si="325"/>
        <v>food trucks</v>
      </c>
      <c r="X2564" t="str">
        <f t="shared" si="326"/>
        <v>UnderFunded</v>
      </c>
      <c r="Y2564" s="12" t="b">
        <f t="shared" si="327"/>
        <v>0</v>
      </c>
    </row>
    <row r="2565" spans="1:25" ht="28.8" hidden="1">
      <c r="A2565">
        <v>2563</v>
      </c>
      <c r="B2565" s="1" t="s">
        <v>2563</v>
      </c>
      <c r="C2565" s="1" t="s">
        <v>6673</v>
      </c>
      <c r="D2565" s="21" t="b" cm="1">
        <f t="array" ref="D2565">IF(OR(ISNUMBER(SEARCH({" COMEDY "," fun "," laugh ","hilarious"}," "&amp;B2565:C2565&amp;" "))),"Comedy",IF(OR(ISNUMBER(SEARCH({" sad "," thriller "," crime"," murder "," dark "," revenge "}," "&amp;B2565:C2565&amp;" "))),"thriller",IF(OR(ISNUMBER(SEARCH({" strange "," evil "," horror "," dark "," strange"}," "&amp;B2565:C2565&amp;" "))),"horror",IF(OR(ISNUMBER(SEARCH({" food "," kitchen "," yummy "," gourmet "," dining","bbq"}," "&amp;B2565:C2565&amp;" "))),"food"))))</f>
        <v>0</v>
      </c>
      <c r="E2565" s="3">
        <v>20000</v>
      </c>
      <c r="F2565" s="4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320"/>
        <v>0</v>
      </c>
      <c r="Q2565">
        <f t="shared" si="321"/>
        <v>0</v>
      </c>
      <c r="R2565" t="s">
        <v>8334</v>
      </c>
      <c r="S2565" t="s">
        <v>8335</v>
      </c>
      <c r="T2565" s="13">
        <f t="shared" si="322"/>
        <v>42155.139479166668</v>
      </c>
      <c r="U2565" s="13">
        <f t="shared" si="323"/>
        <v>42215.139479166668</v>
      </c>
      <c r="V2565">
        <f t="shared" si="324"/>
        <v>2015</v>
      </c>
      <c r="W2565" t="str">
        <f t="shared" si="325"/>
        <v>food trucks</v>
      </c>
      <c r="X2565" t="str">
        <f t="shared" si="326"/>
        <v>UnderFunded</v>
      </c>
      <c r="Y2565" s="12" t="b">
        <f t="shared" si="327"/>
        <v>0</v>
      </c>
    </row>
    <row r="2566" spans="1:25" ht="43.2" hidden="1">
      <c r="A2566">
        <v>2564</v>
      </c>
      <c r="B2566" s="1" t="s">
        <v>2564</v>
      </c>
      <c r="C2566" s="1" t="s">
        <v>6674</v>
      </c>
      <c r="D2566" s="21" t="b" cm="1">
        <f t="array" ref="D2566">IF(OR(ISNUMBER(SEARCH({" COMEDY "," fun "," laugh ","hilarious"}," "&amp;B2566:C2566&amp;" "))),"Comedy",IF(OR(ISNUMBER(SEARCH({" sad "," thriller "," crime"," murder "," dark "," revenge "}," "&amp;B2566:C2566&amp;" "))),"thriller",IF(OR(ISNUMBER(SEARCH({" strange "," evil "," horror "," dark "," strange"}," "&amp;B2566:C2566&amp;" "))),"horror",IF(OR(ISNUMBER(SEARCH({" food "," kitchen "," yummy "," gourmet "," dining","bbq"}," "&amp;B2566:C2566&amp;" "))),"food"))))</f>
        <v>0</v>
      </c>
      <c r="E2566" s="3">
        <v>40000</v>
      </c>
      <c r="F2566" s="4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320"/>
        <v>0</v>
      </c>
      <c r="Q2566">
        <f t="shared" si="321"/>
        <v>0</v>
      </c>
      <c r="R2566" t="s">
        <v>8334</v>
      </c>
      <c r="S2566" t="s">
        <v>8335</v>
      </c>
      <c r="T2566" s="13">
        <f t="shared" si="322"/>
        <v>41822.040497685186</v>
      </c>
      <c r="U2566" s="13">
        <f t="shared" si="323"/>
        <v>41852.040497685186</v>
      </c>
      <c r="V2566">
        <f t="shared" si="324"/>
        <v>2014</v>
      </c>
      <c r="W2566" t="str">
        <f t="shared" si="325"/>
        <v>food trucks</v>
      </c>
      <c r="X2566" t="str">
        <f t="shared" si="326"/>
        <v>UnderFunded</v>
      </c>
      <c r="Y2566" s="12" t="b">
        <f t="shared" si="327"/>
        <v>0</v>
      </c>
    </row>
    <row r="2567" spans="1:25" ht="43.2" hidden="1">
      <c r="A2567">
        <v>2565</v>
      </c>
      <c r="B2567" s="1" t="s">
        <v>2565</v>
      </c>
      <c r="C2567" s="1" t="s">
        <v>6675</v>
      </c>
      <c r="D2567" s="21" t="b" cm="1">
        <f t="array" ref="D2567">IF(OR(ISNUMBER(SEARCH({" COMEDY "," fun "," laugh ","hilarious"}," "&amp;B2567:C2567&amp;" "))),"Comedy",IF(OR(ISNUMBER(SEARCH({" sad "," thriller "," crime"," murder "," dark "," revenge "}," "&amp;B2567:C2567&amp;" "))),"thriller",IF(OR(ISNUMBER(SEARCH({" strange "," evil "," horror "," dark "," strange"}," "&amp;B2567:C2567&amp;" "))),"horror",IF(OR(ISNUMBER(SEARCH({" food "," kitchen "," yummy "," gourmet "," dining","bbq"}," "&amp;B2567:C2567&amp;" "))),"food"))))</f>
        <v>0</v>
      </c>
      <c r="E2567" s="3">
        <v>10000</v>
      </c>
      <c r="F2567" s="4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320"/>
        <v>1</v>
      </c>
      <c r="Q2567">
        <f t="shared" si="321"/>
        <v>100</v>
      </c>
      <c r="R2567" t="s">
        <v>8334</v>
      </c>
      <c r="S2567" t="s">
        <v>8335</v>
      </c>
      <c r="T2567" s="13">
        <f t="shared" si="322"/>
        <v>42440.650335648148</v>
      </c>
      <c r="U2567" s="13">
        <f t="shared" si="323"/>
        <v>42499.868055555555</v>
      </c>
      <c r="V2567">
        <f t="shared" si="324"/>
        <v>2016</v>
      </c>
      <c r="W2567" t="str">
        <f t="shared" si="325"/>
        <v>food trucks</v>
      </c>
      <c r="X2567" t="str">
        <f t="shared" si="326"/>
        <v>UnderFunded</v>
      </c>
      <c r="Y2567" s="12" t="b">
        <f t="shared" si="327"/>
        <v>0</v>
      </c>
    </row>
    <row r="2568" spans="1:25" ht="43.2" hidden="1">
      <c r="A2568">
        <v>2566</v>
      </c>
      <c r="B2568" s="1" t="s">
        <v>2566</v>
      </c>
      <c r="C2568" s="1" t="s">
        <v>6676</v>
      </c>
      <c r="D2568" s="21" t="b" cm="1">
        <f t="array" ref="D2568">IF(OR(ISNUMBER(SEARCH({" COMEDY "," fun "," laugh ","hilarious"}," "&amp;B2568:C2568&amp;" "))),"Comedy",IF(OR(ISNUMBER(SEARCH({" sad "," thriller "," crime"," murder "," dark "," revenge "}," "&amp;B2568:C2568&amp;" "))),"thriller",IF(OR(ISNUMBER(SEARCH({" strange "," evil "," horror "," dark "," strange"}," "&amp;B2568:C2568&amp;" "))),"horror",IF(OR(ISNUMBER(SEARCH({" food "," kitchen "," yummy "," gourmet "," dining","bbq"}," "&amp;B2568:C2568&amp;" "))),"food"))))</f>
        <v>0</v>
      </c>
      <c r="E2568" s="3">
        <v>35000</v>
      </c>
      <c r="F2568" s="4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320"/>
        <v>0</v>
      </c>
      <c r="Q2568">
        <f t="shared" si="321"/>
        <v>0</v>
      </c>
      <c r="R2568" t="s">
        <v>8334</v>
      </c>
      <c r="S2568" t="s">
        <v>8335</v>
      </c>
      <c r="T2568" s="13">
        <f t="shared" si="322"/>
        <v>41842.980879629627</v>
      </c>
      <c r="U2568" s="13">
        <f t="shared" si="323"/>
        <v>41872.980879629627</v>
      </c>
      <c r="V2568">
        <f t="shared" si="324"/>
        <v>2014</v>
      </c>
      <c r="W2568" t="str">
        <f t="shared" si="325"/>
        <v>food trucks</v>
      </c>
      <c r="X2568" t="str">
        <f t="shared" si="326"/>
        <v>UnderFunded</v>
      </c>
      <c r="Y2568" s="12" t="b">
        <f t="shared" si="327"/>
        <v>0</v>
      </c>
    </row>
    <row r="2569" spans="1:25" ht="43.2" hidden="1">
      <c r="A2569">
        <v>2567</v>
      </c>
      <c r="B2569" s="1" t="s">
        <v>2567</v>
      </c>
      <c r="C2569" s="1" t="s">
        <v>6677</v>
      </c>
      <c r="D2569" s="21" t="str" cm="1">
        <f t="array" ref="D2569">IF(OR(ISNUMBER(SEARCH({" COMEDY "," fun "," laugh ","hilarious"}," "&amp;B2569:C2569&amp;" "))),"Comedy",IF(OR(ISNUMBER(SEARCH({" sad "," thriller "," crime"," murder "," dark "," revenge "}," "&amp;B2569:C2569&amp;" "))),"thriller",IF(OR(ISNUMBER(SEARCH({" strange "," evil "," horror "," dark "," strange"}," "&amp;B2569:C2569&amp;" "))),"horror",IF(OR(ISNUMBER(SEARCH({" food "," kitchen "," yummy "," gourmet "," dining","bbq"}," "&amp;B2569:C2569&amp;" "))),"food"))))</f>
        <v>food</v>
      </c>
      <c r="E2569" s="3">
        <v>45000</v>
      </c>
      <c r="F2569" s="4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320"/>
        <v>0</v>
      </c>
      <c r="Q2569">
        <f t="shared" si="321"/>
        <v>60</v>
      </c>
      <c r="R2569" t="s">
        <v>8334</v>
      </c>
      <c r="S2569" t="s">
        <v>8335</v>
      </c>
      <c r="T2569" s="13">
        <f t="shared" si="322"/>
        <v>42087.878912037035</v>
      </c>
      <c r="U2569" s="13">
        <f t="shared" si="323"/>
        <v>42117.878912037035</v>
      </c>
      <c r="V2569">
        <f t="shared" si="324"/>
        <v>2015</v>
      </c>
      <c r="W2569" t="str">
        <f t="shared" si="325"/>
        <v>food trucks</v>
      </c>
      <c r="X2569" t="str">
        <f t="shared" si="326"/>
        <v>UnderFunded</v>
      </c>
      <c r="Y2569" s="12" t="b">
        <f t="shared" si="327"/>
        <v>0</v>
      </c>
    </row>
    <row r="2570" spans="1:25" ht="43.2" hidden="1">
      <c r="A2570">
        <v>2568</v>
      </c>
      <c r="B2570" s="1" t="s">
        <v>2568</v>
      </c>
      <c r="C2570" s="1" t="s">
        <v>6678</v>
      </c>
      <c r="D2570" s="21" t="b" cm="1">
        <f t="array" ref="D2570">IF(OR(ISNUMBER(SEARCH({" COMEDY "," fun "," laugh ","hilarious"}," "&amp;B2570:C2570&amp;" "))),"Comedy",IF(OR(ISNUMBER(SEARCH({" sad "," thriller "," crime"," murder "," dark "," revenge "}," "&amp;B2570:C2570&amp;" "))),"thriller",IF(OR(ISNUMBER(SEARCH({" strange "," evil "," horror "," dark "," strange"}," "&amp;B2570:C2570&amp;" "))),"horror",IF(OR(ISNUMBER(SEARCH({" food "," kitchen "," yummy "," gourmet "," dining","bbq"}," "&amp;B2570:C2570&amp;" "))),"food"))))</f>
        <v>0</v>
      </c>
      <c r="E2570" s="3">
        <v>10000</v>
      </c>
      <c r="F2570" s="4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320"/>
        <v>1</v>
      </c>
      <c r="Q2570">
        <f t="shared" si="321"/>
        <v>50</v>
      </c>
      <c r="R2570" t="s">
        <v>8334</v>
      </c>
      <c r="S2570" t="s">
        <v>8335</v>
      </c>
      <c r="T2570" s="13">
        <f t="shared" si="322"/>
        <v>42584.666597222225</v>
      </c>
      <c r="U2570" s="13">
        <f t="shared" si="323"/>
        <v>42614.666597222225</v>
      </c>
      <c r="V2570">
        <f t="shared" si="324"/>
        <v>2016</v>
      </c>
      <c r="W2570" t="str">
        <f t="shared" si="325"/>
        <v>food trucks</v>
      </c>
      <c r="X2570" t="str">
        <f t="shared" si="326"/>
        <v>UnderFunded</v>
      </c>
      <c r="Y2570" s="12" t="b">
        <f t="shared" si="327"/>
        <v>0</v>
      </c>
    </row>
    <row r="2571" spans="1:25" ht="43.2" hidden="1">
      <c r="A2571">
        <v>2569</v>
      </c>
      <c r="B2571" s="1" t="s">
        <v>2569</v>
      </c>
      <c r="C2571" s="1" t="s">
        <v>6679</v>
      </c>
      <c r="D2571" s="21" t="str" cm="1">
        <f t="array" ref="D2571">IF(OR(ISNUMBER(SEARCH({" COMEDY "," fun "," laugh ","hilarious"}," "&amp;B2571:C2571&amp;" "))),"Comedy",IF(OR(ISNUMBER(SEARCH({" sad "," thriller "," crime"," murder "," dark "," revenge "}," "&amp;B2571:C2571&amp;" "))),"thriller",IF(OR(ISNUMBER(SEARCH({" strange "," evil "," horror "," dark "," strange"}," "&amp;B2571:C2571&amp;" "))),"horror",IF(OR(ISNUMBER(SEARCH({" food "," kitchen "," yummy "," gourmet "," dining","bbq"}," "&amp;B2571:C2571&amp;" "))),"food"))))</f>
        <v>food</v>
      </c>
      <c r="E2571" s="3">
        <v>6500</v>
      </c>
      <c r="F2571" s="4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320"/>
        <v>2</v>
      </c>
      <c r="Q2571">
        <f t="shared" si="321"/>
        <v>72.5</v>
      </c>
      <c r="R2571" t="s">
        <v>8334</v>
      </c>
      <c r="S2571" t="s">
        <v>8335</v>
      </c>
      <c r="T2571" s="13">
        <f t="shared" si="322"/>
        <v>42234.105462962965</v>
      </c>
      <c r="U2571" s="13">
        <f t="shared" si="323"/>
        <v>42264.105462962965</v>
      </c>
      <c r="V2571">
        <f t="shared" si="324"/>
        <v>2015</v>
      </c>
      <c r="W2571" t="str">
        <f t="shared" si="325"/>
        <v>food trucks</v>
      </c>
      <c r="X2571" t="str">
        <f t="shared" si="326"/>
        <v>UnderFunded</v>
      </c>
      <c r="Y2571" s="12" t="b">
        <f t="shared" si="327"/>
        <v>0</v>
      </c>
    </row>
    <row r="2572" spans="1:25" ht="43.2" hidden="1">
      <c r="A2572">
        <v>2570</v>
      </c>
      <c r="B2572" s="1" t="s">
        <v>2570</v>
      </c>
      <c r="C2572" s="1" t="s">
        <v>6680</v>
      </c>
      <c r="D2572" s="21" t="b" cm="1">
        <f t="array" ref="D2572">IF(OR(ISNUMBER(SEARCH({" COMEDY "," fun "," laugh ","hilarious"}," "&amp;B2572:C2572&amp;" "))),"Comedy",IF(OR(ISNUMBER(SEARCH({" sad "," thriller "," crime"," murder "," dark "," revenge "}," "&amp;B2572:C2572&amp;" "))),"thriller",IF(OR(ISNUMBER(SEARCH({" strange "," evil "," horror "," dark "," strange"}," "&amp;B2572:C2572&amp;" "))),"horror",IF(OR(ISNUMBER(SEARCH({" food "," kitchen "," yummy "," gourmet "," dining","bbq"}," "&amp;B2572:C2572&amp;" "))),"food"))))</f>
        <v>0</v>
      </c>
      <c r="E2572" s="3">
        <v>7000</v>
      </c>
      <c r="F2572" s="4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320"/>
        <v>1</v>
      </c>
      <c r="Q2572">
        <f t="shared" si="321"/>
        <v>29.5</v>
      </c>
      <c r="R2572" t="s">
        <v>8334</v>
      </c>
      <c r="S2572" t="s">
        <v>8335</v>
      </c>
      <c r="T2572" s="13">
        <f t="shared" si="322"/>
        <v>42744.903182870374</v>
      </c>
      <c r="U2572" s="13">
        <f t="shared" si="323"/>
        <v>42774.903182870374</v>
      </c>
      <c r="V2572">
        <f t="shared" si="324"/>
        <v>2017</v>
      </c>
      <c r="W2572" t="str">
        <f t="shared" si="325"/>
        <v>food trucks</v>
      </c>
      <c r="X2572" t="str">
        <f t="shared" si="326"/>
        <v>UnderFunded</v>
      </c>
      <c r="Y2572" s="12" t="b">
        <f t="shared" si="327"/>
        <v>0</v>
      </c>
    </row>
    <row r="2573" spans="1:25" ht="43.2" hidden="1">
      <c r="A2573">
        <v>2571</v>
      </c>
      <c r="B2573" s="1" t="s">
        <v>2571</v>
      </c>
      <c r="C2573" s="1" t="s">
        <v>6681</v>
      </c>
      <c r="D2573" s="21" t="b" cm="1">
        <f t="array" ref="D2573">IF(OR(ISNUMBER(SEARCH({" COMEDY "," fun "," laugh ","hilarious"}," "&amp;B2573:C2573&amp;" "))),"Comedy",IF(OR(ISNUMBER(SEARCH({" sad "," thriller "," crime"," murder "," dark "," revenge "}," "&amp;B2573:C2573&amp;" "))),"thriller",IF(OR(ISNUMBER(SEARCH({" strange "," evil "," horror "," dark "," strange"}," "&amp;B2573:C2573&amp;" "))),"horror",IF(OR(ISNUMBER(SEARCH({" food "," kitchen "," yummy "," gourmet "," dining","bbq"}," "&amp;B2573:C2573&amp;" "))),"food"))))</f>
        <v>0</v>
      </c>
      <c r="E2573" s="3">
        <v>100000</v>
      </c>
      <c r="F2573" s="4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320"/>
        <v>0</v>
      </c>
      <c r="Q2573">
        <f t="shared" si="321"/>
        <v>62.5</v>
      </c>
      <c r="R2573" t="s">
        <v>8334</v>
      </c>
      <c r="S2573" t="s">
        <v>8335</v>
      </c>
      <c r="T2573" s="13">
        <f t="shared" si="322"/>
        <v>42449.341678240744</v>
      </c>
      <c r="U2573" s="13">
        <f t="shared" si="323"/>
        <v>42509.341678240744</v>
      </c>
      <c r="V2573">
        <f t="shared" si="324"/>
        <v>2016</v>
      </c>
      <c r="W2573" t="str">
        <f t="shared" si="325"/>
        <v>food trucks</v>
      </c>
      <c r="X2573" t="str">
        <f t="shared" si="326"/>
        <v>UnderFunded</v>
      </c>
      <c r="Y2573" s="12" t="b">
        <f t="shared" si="327"/>
        <v>0</v>
      </c>
    </row>
    <row r="2574" spans="1:25" ht="43.2" hidden="1">
      <c r="A2574">
        <v>2572</v>
      </c>
      <c r="B2574" s="1" t="s">
        <v>2572</v>
      </c>
      <c r="C2574" s="1" t="s">
        <v>6682</v>
      </c>
      <c r="D2574" s="21" t="b" cm="1">
        <f t="array" ref="D2574">IF(OR(ISNUMBER(SEARCH({" COMEDY "," fun "," laugh ","hilarious"}," "&amp;B2574:C2574&amp;" "))),"Comedy",IF(OR(ISNUMBER(SEARCH({" sad "," thriller "," crime"," murder "," dark "," revenge "}," "&amp;B2574:C2574&amp;" "))),"thriller",IF(OR(ISNUMBER(SEARCH({" strange "," evil "," horror "," dark "," strange"}," "&amp;B2574:C2574&amp;" "))),"horror",IF(OR(ISNUMBER(SEARCH({" food "," kitchen "," yummy "," gourmet "," dining","bbq"}," "&amp;B2574:C2574&amp;" "))),"food"))))</f>
        <v>0</v>
      </c>
      <c r="E2574" s="3">
        <v>30000</v>
      </c>
      <c r="F2574" s="4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320"/>
        <v>0</v>
      </c>
      <c r="Q2574">
        <f t="shared" si="321"/>
        <v>0</v>
      </c>
      <c r="R2574" t="s">
        <v>8334</v>
      </c>
      <c r="S2574" t="s">
        <v>8335</v>
      </c>
      <c r="T2574" s="13">
        <f t="shared" si="322"/>
        <v>42077.119409722218</v>
      </c>
      <c r="U2574" s="13">
        <f t="shared" si="323"/>
        <v>42107.119409722218</v>
      </c>
      <c r="V2574">
        <f t="shared" si="324"/>
        <v>2015</v>
      </c>
      <c r="W2574" t="str">
        <f t="shared" si="325"/>
        <v>food trucks</v>
      </c>
      <c r="X2574" t="str">
        <f t="shared" si="326"/>
        <v>UnderFunded</v>
      </c>
      <c r="Y2574" s="12" t="b">
        <f t="shared" si="327"/>
        <v>0</v>
      </c>
    </row>
    <row r="2575" spans="1:25" ht="43.2" hidden="1">
      <c r="A2575">
        <v>2573</v>
      </c>
      <c r="B2575" s="1" t="s">
        <v>2573</v>
      </c>
      <c r="C2575" s="1" t="s">
        <v>6683</v>
      </c>
      <c r="D2575" s="21" t="b" cm="1">
        <f t="array" ref="D2575">IF(OR(ISNUMBER(SEARCH({" COMEDY "," fun "," laugh ","hilarious"}," "&amp;B2575:C2575&amp;" "))),"Comedy",IF(OR(ISNUMBER(SEARCH({" sad "," thriller "," crime"," murder "," dark "," revenge "}," "&amp;B2575:C2575&amp;" "))),"thriller",IF(OR(ISNUMBER(SEARCH({" strange "," evil "," horror "," dark "," strange"}," "&amp;B2575:C2575&amp;" "))),"horror",IF(OR(ISNUMBER(SEARCH({" food "," kitchen "," yummy "," gourmet "," dining","bbq"}," "&amp;B2575:C2575&amp;" "))),"food"))))</f>
        <v>0</v>
      </c>
      <c r="E2575" s="3">
        <v>8000</v>
      </c>
      <c r="F2575" s="4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320"/>
        <v>0</v>
      </c>
      <c r="Q2575">
        <f t="shared" si="321"/>
        <v>0</v>
      </c>
      <c r="R2575" t="s">
        <v>8334</v>
      </c>
      <c r="S2575" t="s">
        <v>8335</v>
      </c>
      <c r="T2575" s="13">
        <f t="shared" si="322"/>
        <v>41829.592002314814</v>
      </c>
      <c r="U2575" s="13">
        <f t="shared" si="323"/>
        <v>41874.592002314814</v>
      </c>
      <c r="V2575">
        <f t="shared" si="324"/>
        <v>2014</v>
      </c>
      <c r="W2575" t="str">
        <f t="shared" si="325"/>
        <v>food trucks</v>
      </c>
      <c r="X2575" t="str">
        <f t="shared" si="326"/>
        <v>UnderFunded</v>
      </c>
      <c r="Y2575" s="12" t="b">
        <f t="shared" si="327"/>
        <v>0</v>
      </c>
    </row>
    <row r="2576" spans="1:25" ht="43.2" hidden="1">
      <c r="A2576">
        <v>2574</v>
      </c>
      <c r="B2576" s="1" t="s">
        <v>2574</v>
      </c>
      <c r="C2576" s="1" t="s">
        <v>6684</v>
      </c>
      <c r="D2576" s="21" t="b" cm="1">
        <f t="array" ref="D2576">IF(OR(ISNUMBER(SEARCH({" COMEDY "," fun "," laugh ","hilarious"}," "&amp;B2576:C2576&amp;" "))),"Comedy",IF(OR(ISNUMBER(SEARCH({" sad "," thriller "," crime"," murder "," dark "," revenge "}," "&amp;B2576:C2576&amp;" "))),"thriller",IF(OR(ISNUMBER(SEARCH({" strange "," evil "," horror "," dark "," strange"}," "&amp;B2576:C2576&amp;" "))),"horror",IF(OR(ISNUMBER(SEARCH({" food "," kitchen "," yummy "," gourmet "," dining","bbq"}," "&amp;B2576:C2576&amp;" "))),"food"))))</f>
        <v>0</v>
      </c>
      <c r="E2576" s="3">
        <v>10000</v>
      </c>
      <c r="F2576" s="4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320"/>
        <v>0</v>
      </c>
      <c r="Q2576">
        <f t="shared" si="321"/>
        <v>0</v>
      </c>
      <c r="R2576" t="s">
        <v>8334</v>
      </c>
      <c r="S2576" t="s">
        <v>8335</v>
      </c>
      <c r="T2576" s="13">
        <f t="shared" si="322"/>
        <v>42487.825752314813</v>
      </c>
      <c r="U2576" s="13">
        <f t="shared" si="323"/>
        <v>42508.825752314813</v>
      </c>
      <c r="V2576">
        <f t="shared" si="324"/>
        <v>2016</v>
      </c>
      <c r="W2576" t="str">
        <f t="shared" si="325"/>
        <v>food trucks</v>
      </c>
      <c r="X2576" t="str">
        <f t="shared" si="326"/>
        <v>UnderFunded</v>
      </c>
      <c r="Y2576" s="12" t="b">
        <f t="shared" si="327"/>
        <v>0</v>
      </c>
    </row>
    <row r="2577" spans="1:25" ht="43.2" hidden="1">
      <c r="A2577">
        <v>2575</v>
      </c>
      <c r="B2577" s="1" t="s">
        <v>2575</v>
      </c>
      <c r="C2577" s="1" t="s">
        <v>6685</v>
      </c>
      <c r="D2577" s="21" t="b" cm="1">
        <f t="array" ref="D2577">IF(OR(ISNUMBER(SEARCH({" COMEDY "," fun "," laugh ","hilarious"}," "&amp;B2577:C2577&amp;" "))),"Comedy",IF(OR(ISNUMBER(SEARCH({" sad "," thriller "," crime"," murder "," dark "," revenge "}," "&amp;B2577:C2577&amp;" "))),"thriller",IF(OR(ISNUMBER(SEARCH({" strange "," evil "," horror "," dark "," strange"}," "&amp;B2577:C2577&amp;" "))),"horror",IF(OR(ISNUMBER(SEARCH({" food "," kitchen "," yummy "," gourmet "," dining","bbq"}," "&amp;B2577:C2577&amp;" "))),"food"))))</f>
        <v>0</v>
      </c>
      <c r="E2577" s="3">
        <v>85000</v>
      </c>
      <c r="F2577" s="4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320"/>
        <v>0</v>
      </c>
      <c r="Q2577">
        <f t="shared" si="321"/>
        <v>0</v>
      </c>
      <c r="R2577" t="s">
        <v>8334</v>
      </c>
      <c r="S2577" t="s">
        <v>8335</v>
      </c>
      <c r="T2577" s="13">
        <f t="shared" si="322"/>
        <v>41986.108726851846</v>
      </c>
      <c r="U2577" s="13">
        <f t="shared" si="323"/>
        <v>42016.108726851846</v>
      </c>
      <c r="V2577">
        <f t="shared" si="324"/>
        <v>2014</v>
      </c>
      <c r="W2577" t="str">
        <f t="shared" si="325"/>
        <v>food trucks</v>
      </c>
      <c r="X2577" t="str">
        <f t="shared" si="326"/>
        <v>UnderFunded</v>
      </c>
      <c r="Y2577" s="12" t="b">
        <f t="shared" si="327"/>
        <v>0</v>
      </c>
    </row>
    <row r="2578" spans="1:25" ht="28.8" hidden="1">
      <c r="A2578">
        <v>2576</v>
      </c>
      <c r="B2578" s="1" t="s">
        <v>2576</v>
      </c>
      <c r="C2578" s="1" t="s">
        <v>6686</v>
      </c>
      <c r="D2578" s="21" t="str" cm="1">
        <f t="array" ref="D2578">IF(OR(ISNUMBER(SEARCH({" COMEDY "," fun "," laugh ","hilarious"}," "&amp;B2578:C2578&amp;" "))),"Comedy",IF(OR(ISNUMBER(SEARCH({" sad "," thriller "," crime"," murder "," dark "," revenge "}," "&amp;B2578:C2578&amp;" "))),"thriller",IF(OR(ISNUMBER(SEARCH({" strange "," evil "," horror "," dark "," strange"}," "&amp;B2578:C2578&amp;" "))),"horror",IF(OR(ISNUMBER(SEARCH({" food "," kitchen "," yummy "," gourmet "," dining","bbq"}," "&amp;B2578:C2578&amp;" "))),"food"))))</f>
        <v>food</v>
      </c>
      <c r="E2578" s="3">
        <v>10000</v>
      </c>
      <c r="F2578" s="4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320"/>
        <v>0</v>
      </c>
      <c r="Q2578">
        <f t="shared" si="321"/>
        <v>0</v>
      </c>
      <c r="R2578" t="s">
        <v>8334</v>
      </c>
      <c r="S2578" t="s">
        <v>8335</v>
      </c>
      <c r="T2578" s="13">
        <f t="shared" si="322"/>
        <v>42060.00980324074</v>
      </c>
      <c r="U2578" s="13">
        <f t="shared" si="323"/>
        <v>42104.968136574069</v>
      </c>
      <c r="V2578">
        <f t="shared" si="324"/>
        <v>2015</v>
      </c>
      <c r="W2578" t="str">
        <f t="shared" si="325"/>
        <v>food trucks</v>
      </c>
      <c r="X2578" t="str">
        <f t="shared" si="326"/>
        <v>UnderFunded</v>
      </c>
      <c r="Y2578" s="12" t="b">
        <f t="shared" si="327"/>
        <v>0</v>
      </c>
    </row>
    <row r="2579" spans="1:25" ht="43.2" hidden="1">
      <c r="A2579">
        <v>2577</v>
      </c>
      <c r="B2579" s="1" t="s">
        <v>2577</v>
      </c>
      <c r="C2579" s="1" t="s">
        <v>6687</v>
      </c>
      <c r="D2579" s="21" t="b" cm="1">
        <f t="array" ref="D2579">IF(OR(ISNUMBER(SEARCH({" COMEDY "," fun "," laugh ","hilarious"}," "&amp;B2579:C2579&amp;" "))),"Comedy",IF(OR(ISNUMBER(SEARCH({" sad "," thriller "," crime"," murder "," dark "," revenge "}," "&amp;B2579:C2579&amp;" "))),"thriller",IF(OR(ISNUMBER(SEARCH({" strange "," evil "," horror "," dark "," strange"}," "&amp;B2579:C2579&amp;" "))),"horror",IF(OR(ISNUMBER(SEARCH({" food "," kitchen "," yummy "," gourmet "," dining","bbq"}," "&amp;B2579:C2579&amp;" "))),"food"))))</f>
        <v>0</v>
      </c>
      <c r="E2579" s="3">
        <v>15000</v>
      </c>
      <c r="F2579" s="4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320"/>
        <v>0</v>
      </c>
      <c r="Q2579">
        <f t="shared" si="321"/>
        <v>0</v>
      </c>
      <c r="R2579" t="s">
        <v>8334</v>
      </c>
      <c r="S2579" t="s">
        <v>8335</v>
      </c>
      <c r="T2579" s="13">
        <f t="shared" si="322"/>
        <v>41830.820567129631</v>
      </c>
      <c r="U2579" s="13">
        <f t="shared" si="323"/>
        <v>41855.820567129631</v>
      </c>
      <c r="V2579">
        <f t="shared" si="324"/>
        <v>2014</v>
      </c>
      <c r="W2579" t="str">
        <f t="shared" si="325"/>
        <v>food trucks</v>
      </c>
      <c r="X2579" t="str">
        <f t="shared" si="326"/>
        <v>UnderFunded</v>
      </c>
      <c r="Y2579" s="12" t="b">
        <f t="shared" si="327"/>
        <v>0</v>
      </c>
    </row>
    <row r="2580" spans="1:25" ht="57.6" hidden="1">
      <c r="A2580">
        <v>2578</v>
      </c>
      <c r="B2580" s="1" t="s">
        <v>2578</v>
      </c>
      <c r="C2580" s="1" t="s">
        <v>6688</v>
      </c>
      <c r="D2580" s="21" t="b" cm="1">
        <f t="array" ref="D2580">IF(OR(ISNUMBER(SEARCH({" COMEDY "," fun "," laugh ","hilarious"}," "&amp;B2580:C2580&amp;" "))),"Comedy",IF(OR(ISNUMBER(SEARCH({" sad "," thriller "," crime"," murder "," dark "," revenge "}," "&amp;B2580:C2580&amp;" "))),"thriller",IF(OR(ISNUMBER(SEARCH({" strange "," evil "," horror "," dark "," strange"}," "&amp;B2580:C2580&amp;" "))),"horror",IF(OR(ISNUMBER(SEARCH({" food "," kitchen "," yummy "," gourmet "," dining","bbq"}," "&amp;B2580:C2580&amp;" "))),"food"))))</f>
        <v>0</v>
      </c>
      <c r="E2580" s="3">
        <v>6000</v>
      </c>
      <c r="F2580" s="4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320"/>
        <v>0</v>
      </c>
      <c r="Q2580">
        <f t="shared" si="321"/>
        <v>0</v>
      </c>
      <c r="R2580" t="s">
        <v>8334</v>
      </c>
      <c r="S2580" t="s">
        <v>8335</v>
      </c>
      <c r="T2580" s="13">
        <f t="shared" si="322"/>
        <v>42238.022905092599</v>
      </c>
      <c r="U2580" s="13">
        <f t="shared" si="323"/>
        <v>42286.708333333328</v>
      </c>
      <c r="V2580">
        <f t="shared" si="324"/>
        <v>2015</v>
      </c>
      <c r="W2580" t="str">
        <f t="shared" si="325"/>
        <v>food trucks</v>
      </c>
      <c r="X2580" t="str">
        <f t="shared" si="326"/>
        <v>UnderFunded</v>
      </c>
      <c r="Y2580" s="12" t="b">
        <f t="shared" si="327"/>
        <v>0</v>
      </c>
    </row>
    <row r="2581" spans="1:25" ht="43.2" hidden="1">
      <c r="A2581">
        <v>2579</v>
      </c>
      <c r="B2581" s="1" t="s">
        <v>2579</v>
      </c>
      <c r="C2581" s="1" t="s">
        <v>6689</v>
      </c>
      <c r="D2581" s="21" t="b" cm="1">
        <f t="array" ref="D2581">IF(OR(ISNUMBER(SEARCH({" COMEDY "," fun "," laugh ","hilarious"}," "&amp;B2581:C2581&amp;" "))),"Comedy",IF(OR(ISNUMBER(SEARCH({" sad "," thriller "," crime"," murder "," dark "," revenge "}," "&amp;B2581:C2581&amp;" "))),"thriller",IF(OR(ISNUMBER(SEARCH({" strange "," evil "," horror "," dark "," strange"}," "&amp;B2581:C2581&amp;" "))),"horror",IF(OR(ISNUMBER(SEARCH({" food "," kitchen "," yummy "," gourmet "," dining","bbq"}," "&amp;B2581:C2581&amp;" "))),"food"))))</f>
        <v>0</v>
      </c>
      <c r="E2581" s="3">
        <v>200000</v>
      </c>
      <c r="F2581" s="4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320"/>
        <v>0</v>
      </c>
      <c r="Q2581">
        <f t="shared" si="321"/>
        <v>23.08</v>
      </c>
      <c r="R2581" t="s">
        <v>8334</v>
      </c>
      <c r="S2581" t="s">
        <v>8335</v>
      </c>
      <c r="T2581" s="13">
        <f t="shared" si="322"/>
        <v>41837.829895833333</v>
      </c>
      <c r="U2581" s="13">
        <f t="shared" si="323"/>
        <v>41897.829895833333</v>
      </c>
      <c r="V2581">
        <f t="shared" si="324"/>
        <v>2014</v>
      </c>
      <c r="W2581" t="str">
        <f t="shared" si="325"/>
        <v>food trucks</v>
      </c>
      <c r="X2581" t="str">
        <f t="shared" si="326"/>
        <v>UnderFunded</v>
      </c>
      <c r="Y2581" s="12" t="b">
        <f t="shared" si="327"/>
        <v>0</v>
      </c>
    </row>
    <row r="2582" spans="1:25" ht="43.2" hidden="1">
      <c r="A2582">
        <v>2580</v>
      </c>
      <c r="B2582" s="1" t="s">
        <v>2580</v>
      </c>
      <c r="C2582" s="1" t="s">
        <v>6690</v>
      </c>
      <c r="D2582" s="21" t="str" cm="1">
        <f t="array" ref="D2582">IF(OR(ISNUMBER(SEARCH({" COMEDY "," fun "," laugh ","hilarious"}," "&amp;B2582:C2582&amp;" "))),"Comedy",IF(OR(ISNUMBER(SEARCH({" sad "," thriller "," crime"," murder "," dark "," revenge "}," "&amp;B2582:C2582&amp;" "))),"thriller",IF(OR(ISNUMBER(SEARCH({" strange "," evil "," horror "," dark "," strange"}," "&amp;B2582:C2582&amp;" "))),"horror",IF(OR(ISNUMBER(SEARCH({" food "," kitchen "," yummy "," gourmet "," dining","bbq"}," "&amp;B2582:C2582&amp;" "))),"food"))))</f>
        <v>food</v>
      </c>
      <c r="E2582" s="3">
        <v>8500</v>
      </c>
      <c r="F2582" s="4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320"/>
        <v>1</v>
      </c>
      <c r="Q2582">
        <f t="shared" si="321"/>
        <v>25.5</v>
      </c>
      <c r="R2582" t="s">
        <v>8334</v>
      </c>
      <c r="S2582" t="s">
        <v>8335</v>
      </c>
      <c r="T2582" s="13">
        <f t="shared" si="322"/>
        <v>42110.326423611114</v>
      </c>
      <c r="U2582" s="13">
        <f t="shared" si="323"/>
        <v>42140.125</v>
      </c>
      <c r="V2582">
        <f t="shared" si="324"/>
        <v>2015</v>
      </c>
      <c r="W2582" t="str">
        <f t="shared" si="325"/>
        <v>food trucks</v>
      </c>
      <c r="X2582" t="str">
        <f t="shared" si="326"/>
        <v>UnderFunded</v>
      </c>
      <c r="Y2582" s="12" t="b">
        <f t="shared" si="327"/>
        <v>0</v>
      </c>
    </row>
    <row r="2583" spans="1:25" ht="43.2" hidden="1">
      <c r="A2583">
        <v>2581</v>
      </c>
      <c r="B2583" s="1" t="s">
        <v>2581</v>
      </c>
      <c r="C2583" s="1" t="s">
        <v>6691</v>
      </c>
      <c r="D2583" s="21" t="str" cm="1">
        <f t="array" ref="D2583">IF(OR(ISNUMBER(SEARCH({" COMEDY "," fun "," laugh ","hilarious"}," "&amp;B2583:C2583&amp;" "))),"Comedy",IF(OR(ISNUMBER(SEARCH({" sad "," thriller "," crime"," murder "," dark "," revenge "}," "&amp;B2583:C2583&amp;" "))),"thriller",IF(OR(ISNUMBER(SEARCH({" strange "," evil "," horror "," dark "," strange"}," "&amp;B2583:C2583&amp;" "))),"horror",IF(OR(ISNUMBER(SEARCH({" food "," kitchen "," yummy "," gourmet "," dining","bbq"}," "&amp;B2583:C2583&amp;" "))),"food"))))</f>
        <v>food</v>
      </c>
      <c r="E2583" s="3">
        <v>5000</v>
      </c>
      <c r="F2583" s="4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320"/>
        <v>11</v>
      </c>
      <c r="Q2583">
        <f t="shared" si="321"/>
        <v>48.18</v>
      </c>
      <c r="R2583" t="s">
        <v>8334</v>
      </c>
      <c r="S2583" t="s">
        <v>8335</v>
      </c>
      <c r="T2583" s="13">
        <f t="shared" si="322"/>
        <v>42294.628449074073</v>
      </c>
      <c r="U2583" s="13">
        <f t="shared" si="323"/>
        <v>42324.670115740737</v>
      </c>
      <c r="V2583">
        <f t="shared" si="324"/>
        <v>2015</v>
      </c>
      <c r="W2583" t="str">
        <f t="shared" si="325"/>
        <v>food trucks</v>
      </c>
      <c r="X2583" t="str">
        <f t="shared" si="326"/>
        <v>UnderFunded</v>
      </c>
      <c r="Y2583" s="12" t="b">
        <f t="shared" si="327"/>
        <v>0</v>
      </c>
    </row>
    <row r="2584" spans="1:25" ht="28.8" hidden="1">
      <c r="A2584">
        <v>2582</v>
      </c>
      <c r="B2584" s="1" t="s">
        <v>2582</v>
      </c>
      <c r="C2584" s="1" t="s">
        <v>6692</v>
      </c>
      <c r="D2584" s="21" t="b" cm="1">
        <f t="array" ref="D2584">IF(OR(ISNUMBER(SEARCH({" COMEDY "," fun "," laugh ","hilarious"}," "&amp;B2584:C2584&amp;" "))),"Comedy",IF(OR(ISNUMBER(SEARCH({" sad "," thriller "," crime"," murder "," dark "," revenge "}," "&amp;B2584:C2584&amp;" "))),"thriller",IF(OR(ISNUMBER(SEARCH({" strange "," evil "," horror "," dark "," strange"}," "&amp;B2584:C2584&amp;" "))),"horror",IF(OR(ISNUMBER(SEARCH({" food "," kitchen "," yummy "," gourmet "," dining","bbq"}," "&amp;B2584:C2584&amp;" "))),"food"))))</f>
        <v>0</v>
      </c>
      <c r="E2584" s="3">
        <v>90000</v>
      </c>
      <c r="F2584" s="4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320"/>
        <v>0</v>
      </c>
      <c r="Q2584">
        <f t="shared" si="321"/>
        <v>1</v>
      </c>
      <c r="R2584" t="s">
        <v>8334</v>
      </c>
      <c r="S2584" t="s">
        <v>8335</v>
      </c>
      <c r="T2584" s="13">
        <f t="shared" si="322"/>
        <v>42642.988819444443</v>
      </c>
      <c r="U2584" s="13">
        <f t="shared" si="323"/>
        <v>42672.988819444443</v>
      </c>
      <c r="V2584">
        <f t="shared" si="324"/>
        <v>2016</v>
      </c>
      <c r="W2584" t="str">
        <f t="shared" si="325"/>
        <v>food trucks</v>
      </c>
      <c r="X2584" t="str">
        <f t="shared" si="326"/>
        <v>UnderFunded</v>
      </c>
      <c r="Y2584" s="12" t="b">
        <f t="shared" si="327"/>
        <v>0</v>
      </c>
    </row>
    <row r="2585" spans="1:25" ht="43.2" hidden="1">
      <c r="A2585">
        <v>2583</v>
      </c>
      <c r="B2585" s="1" t="s">
        <v>2583</v>
      </c>
      <c r="C2585" s="1" t="s">
        <v>6693</v>
      </c>
      <c r="D2585" s="21" t="str" cm="1">
        <f t="array" ref="D2585">IF(OR(ISNUMBER(SEARCH({" COMEDY "," fun "," laugh ","hilarious"}," "&amp;B2585:C2585&amp;" "))),"Comedy",IF(OR(ISNUMBER(SEARCH({" sad "," thriller "," crime"," murder "," dark "," revenge "}," "&amp;B2585:C2585&amp;" "))),"thriller",IF(OR(ISNUMBER(SEARCH({" strange "," evil "," horror "," dark "," strange"}," "&amp;B2585:C2585&amp;" "))),"horror",IF(OR(ISNUMBER(SEARCH({" food "," kitchen "," yummy "," gourmet "," dining","bbq"}," "&amp;B2585:C2585&amp;" "))),"food"))))</f>
        <v>food</v>
      </c>
      <c r="E2585" s="3">
        <v>1000</v>
      </c>
      <c r="F2585" s="4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320"/>
        <v>1</v>
      </c>
      <c r="Q2585">
        <f t="shared" si="321"/>
        <v>1</v>
      </c>
      <c r="R2585" t="s">
        <v>8334</v>
      </c>
      <c r="S2585" t="s">
        <v>8335</v>
      </c>
      <c r="T2585" s="13">
        <f t="shared" si="322"/>
        <v>42019.76944444445</v>
      </c>
      <c r="U2585" s="13">
        <f t="shared" si="323"/>
        <v>42079.727777777778</v>
      </c>
      <c r="V2585">
        <f t="shared" si="324"/>
        <v>2015</v>
      </c>
      <c r="W2585" t="str">
        <f t="shared" si="325"/>
        <v>food trucks</v>
      </c>
      <c r="X2585" t="str">
        <f t="shared" si="326"/>
        <v>UnderFunded</v>
      </c>
      <c r="Y2585" s="12" t="b">
        <f t="shared" si="327"/>
        <v>0</v>
      </c>
    </row>
    <row r="2586" spans="1:25" ht="28.8" hidden="1">
      <c r="A2586">
        <v>2584</v>
      </c>
      <c r="B2586" s="1" t="s">
        <v>2584</v>
      </c>
      <c r="C2586" s="1" t="s">
        <v>6694</v>
      </c>
      <c r="D2586" s="21" t="str" cm="1">
        <f t="array" ref="D2586">IF(OR(ISNUMBER(SEARCH({" COMEDY "," fun "," laugh ","hilarious"}," "&amp;B2586:C2586&amp;" "))),"Comedy",IF(OR(ISNUMBER(SEARCH({" sad "," thriller "," crime"," murder "," dark "," revenge "}," "&amp;B2586:C2586&amp;" "))),"thriller",IF(OR(ISNUMBER(SEARCH({" strange "," evil "," horror "," dark "," strange"}," "&amp;B2586:C2586&amp;" "))),"horror",IF(OR(ISNUMBER(SEARCH({" food "," kitchen "," yummy "," gourmet "," dining","bbq"}," "&amp;B2586:C2586&amp;" "))),"food"))))</f>
        <v>food</v>
      </c>
      <c r="E2586" s="3">
        <v>10000</v>
      </c>
      <c r="F2586" s="4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320"/>
        <v>0</v>
      </c>
      <c r="Q2586">
        <f t="shared" si="321"/>
        <v>0</v>
      </c>
      <c r="R2586" t="s">
        <v>8334</v>
      </c>
      <c r="S2586" t="s">
        <v>8335</v>
      </c>
      <c r="T2586" s="13">
        <f t="shared" si="322"/>
        <v>42140.173252314817</v>
      </c>
      <c r="U2586" s="13">
        <f t="shared" si="323"/>
        <v>42170.173252314817</v>
      </c>
      <c r="V2586">
        <f t="shared" si="324"/>
        <v>2015</v>
      </c>
      <c r="W2586" t="str">
        <f t="shared" si="325"/>
        <v>food trucks</v>
      </c>
      <c r="X2586" t="str">
        <f t="shared" si="326"/>
        <v>UnderFunded</v>
      </c>
      <c r="Y2586" s="12" t="b">
        <f t="shared" si="327"/>
        <v>0</v>
      </c>
    </row>
    <row r="2587" spans="1:25" ht="43.2" hidden="1">
      <c r="A2587">
        <v>2585</v>
      </c>
      <c r="B2587" s="1" t="s">
        <v>2585</v>
      </c>
      <c r="C2587" s="1" t="s">
        <v>6695</v>
      </c>
      <c r="D2587" s="21" t="str" cm="1">
        <f t="array" ref="D2587">IF(OR(ISNUMBER(SEARCH({" COMEDY "," fun "," laugh ","hilarious"}," "&amp;B2587:C2587&amp;" "))),"Comedy",IF(OR(ISNUMBER(SEARCH({" sad "," thriller "," crime"," murder "," dark "," revenge "}," "&amp;B2587:C2587&amp;" "))),"thriller",IF(OR(ISNUMBER(SEARCH({" strange "," evil "," horror "," dark "," strange"}," "&amp;B2587:C2587&amp;" "))),"horror",IF(OR(ISNUMBER(SEARCH({" food "," kitchen "," yummy "," gourmet "," dining","bbq"}," "&amp;B2587:C2587&amp;" "))),"food"))))</f>
        <v>food</v>
      </c>
      <c r="E2587" s="3">
        <v>30000</v>
      </c>
      <c r="F2587" s="4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320"/>
        <v>0</v>
      </c>
      <c r="Q2587">
        <f t="shared" si="321"/>
        <v>50</v>
      </c>
      <c r="R2587" t="s">
        <v>8334</v>
      </c>
      <c r="S2587" t="s">
        <v>8335</v>
      </c>
      <c r="T2587" s="13">
        <f t="shared" si="322"/>
        <v>41795.963333333333</v>
      </c>
      <c r="U2587" s="13">
        <f t="shared" si="323"/>
        <v>41825.963333333333</v>
      </c>
      <c r="V2587">
        <f t="shared" si="324"/>
        <v>2014</v>
      </c>
      <c r="W2587" t="str">
        <f t="shared" si="325"/>
        <v>food trucks</v>
      </c>
      <c r="X2587" t="str">
        <f t="shared" si="326"/>
        <v>UnderFunded</v>
      </c>
      <c r="Y2587" s="12" t="b">
        <f t="shared" si="327"/>
        <v>0</v>
      </c>
    </row>
    <row r="2588" spans="1:25" ht="28.8" hidden="1">
      <c r="A2588">
        <v>2586</v>
      </c>
      <c r="B2588" s="1" t="s">
        <v>2586</v>
      </c>
      <c r="C2588" s="1" t="s">
        <v>6696</v>
      </c>
      <c r="D2588" s="21" t="b" cm="1">
        <f t="array" ref="D2588">IF(OR(ISNUMBER(SEARCH({" COMEDY "," fun "," laugh ","hilarious"}," "&amp;B2588:C2588&amp;" "))),"Comedy",IF(OR(ISNUMBER(SEARCH({" sad "," thriller "," crime"," murder "," dark "," revenge "}," "&amp;B2588:C2588&amp;" "))),"thriller",IF(OR(ISNUMBER(SEARCH({" strange "," evil "," horror "," dark "," strange"}," "&amp;B2588:C2588&amp;" "))),"horror",IF(OR(ISNUMBER(SEARCH({" food "," kitchen "," yummy "," gourmet "," dining","bbq"}," "&amp;B2588:C2588&amp;" "))),"food"))))</f>
        <v>0</v>
      </c>
      <c r="E2588" s="3">
        <v>3000</v>
      </c>
      <c r="F2588" s="4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320"/>
        <v>0</v>
      </c>
      <c r="Q2588">
        <f t="shared" si="321"/>
        <v>5</v>
      </c>
      <c r="R2588" t="s">
        <v>8334</v>
      </c>
      <c r="S2588" t="s">
        <v>8335</v>
      </c>
      <c r="T2588" s="13">
        <f t="shared" si="322"/>
        <v>42333.330277777779</v>
      </c>
      <c r="U2588" s="13">
        <f t="shared" si="323"/>
        <v>42363.330277777779</v>
      </c>
      <c r="V2588">
        <f t="shared" si="324"/>
        <v>2015</v>
      </c>
      <c r="W2588" t="str">
        <f t="shared" si="325"/>
        <v>food trucks</v>
      </c>
      <c r="X2588" t="str">
        <f t="shared" si="326"/>
        <v>UnderFunded</v>
      </c>
      <c r="Y2588" s="12" t="b">
        <f t="shared" si="327"/>
        <v>0</v>
      </c>
    </row>
    <row r="2589" spans="1:25" ht="43.2" hidden="1">
      <c r="A2589">
        <v>2587</v>
      </c>
      <c r="B2589" s="1" t="s">
        <v>2587</v>
      </c>
      <c r="C2589" s="1" t="s">
        <v>6697</v>
      </c>
      <c r="D2589" s="21" t="str" cm="1">
        <f t="array" ref="D2589">IF(OR(ISNUMBER(SEARCH({" COMEDY "," fun "," laugh ","hilarious"}," "&amp;B2589:C2589&amp;" "))),"Comedy",IF(OR(ISNUMBER(SEARCH({" sad "," thriller "," crime"," murder "," dark "," revenge "}," "&amp;B2589:C2589&amp;" "))),"thriller",IF(OR(ISNUMBER(SEARCH({" strange "," evil "," horror "," dark "," strange"}," "&amp;B2589:C2589&amp;" "))),"horror",IF(OR(ISNUMBER(SEARCH({" food "," kitchen "," yummy "," gourmet "," dining","bbq"}," "&amp;B2589:C2589&amp;" "))),"food"))))</f>
        <v>food</v>
      </c>
      <c r="E2589" s="3">
        <v>50000</v>
      </c>
      <c r="F2589" s="4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320"/>
        <v>2</v>
      </c>
      <c r="Q2589">
        <f t="shared" si="321"/>
        <v>202.83</v>
      </c>
      <c r="R2589" t="s">
        <v>8334</v>
      </c>
      <c r="S2589" t="s">
        <v>8335</v>
      </c>
      <c r="T2589" s="13">
        <f t="shared" si="322"/>
        <v>42338.675381944442</v>
      </c>
      <c r="U2589" s="13">
        <f t="shared" si="323"/>
        <v>42368.675381944442</v>
      </c>
      <c r="V2589">
        <f t="shared" si="324"/>
        <v>2015</v>
      </c>
      <c r="W2589" t="str">
        <f t="shared" si="325"/>
        <v>food trucks</v>
      </c>
      <c r="X2589" t="str">
        <f t="shared" si="326"/>
        <v>UnderFunded</v>
      </c>
      <c r="Y2589" s="12" t="b">
        <f t="shared" si="327"/>
        <v>0</v>
      </c>
    </row>
    <row r="2590" spans="1:25" ht="57.6" hidden="1">
      <c r="A2590">
        <v>2588</v>
      </c>
      <c r="B2590" s="1" t="s">
        <v>2588</v>
      </c>
      <c r="C2590" s="1" t="s">
        <v>6698</v>
      </c>
      <c r="D2590" s="21" t="str" cm="1">
        <f t="array" ref="D2590">IF(OR(ISNUMBER(SEARCH({" COMEDY "," fun "," laugh ","hilarious"}," "&amp;B2590:C2590&amp;" "))),"Comedy",IF(OR(ISNUMBER(SEARCH({" sad "," thriller "," crime"," murder "," dark "," revenge "}," "&amp;B2590:C2590&amp;" "))),"thriller",IF(OR(ISNUMBER(SEARCH({" strange "," evil "," horror "," dark "," strange"}," "&amp;B2590:C2590&amp;" "))),"horror",IF(OR(ISNUMBER(SEARCH({" food "," kitchen "," yummy "," gourmet "," dining","bbq"}," "&amp;B2590:C2590&amp;" "))),"food"))))</f>
        <v>food</v>
      </c>
      <c r="E2590" s="3">
        <v>6000</v>
      </c>
      <c r="F2590" s="4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320"/>
        <v>4</v>
      </c>
      <c r="Q2590">
        <f t="shared" si="321"/>
        <v>29.13</v>
      </c>
      <c r="R2590" t="s">
        <v>8334</v>
      </c>
      <c r="S2590" t="s">
        <v>8335</v>
      </c>
      <c r="T2590" s="13">
        <f t="shared" si="322"/>
        <v>42042.676226851851</v>
      </c>
      <c r="U2590" s="13">
        <f t="shared" si="323"/>
        <v>42094.551388888889</v>
      </c>
      <c r="V2590">
        <f t="shared" si="324"/>
        <v>2015</v>
      </c>
      <c r="W2590" t="str">
        <f t="shared" si="325"/>
        <v>food trucks</v>
      </c>
      <c r="X2590" t="str">
        <f t="shared" si="326"/>
        <v>UnderFunded</v>
      </c>
      <c r="Y2590" s="12" t="b">
        <f t="shared" si="327"/>
        <v>0</v>
      </c>
    </row>
    <row r="2591" spans="1:25" ht="43.2" hidden="1">
      <c r="A2591">
        <v>2589</v>
      </c>
      <c r="B2591" s="1" t="s">
        <v>2589</v>
      </c>
      <c r="C2591" s="1" t="s">
        <v>6699</v>
      </c>
      <c r="D2591" s="21" t="str" cm="1">
        <f t="array" ref="D2591">IF(OR(ISNUMBER(SEARCH({" COMEDY "," fun "," laugh ","hilarious"}," "&amp;B2591:C2591&amp;" "))),"Comedy",IF(OR(ISNUMBER(SEARCH({" sad "," thriller "," crime"," murder "," dark "," revenge "}," "&amp;B2591:C2591&amp;" "))),"thriller",IF(OR(ISNUMBER(SEARCH({" strange "," evil "," horror "," dark "," strange"}," "&amp;B2591:C2591&amp;" "))),"horror",IF(OR(ISNUMBER(SEARCH({" food "," kitchen "," yummy "," gourmet "," dining","bbq"}," "&amp;B2591:C2591&amp;" "))),"food"))))</f>
        <v>food</v>
      </c>
      <c r="E2591" s="3">
        <v>50000</v>
      </c>
      <c r="F2591" s="4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320"/>
        <v>0</v>
      </c>
      <c r="Q2591">
        <f t="shared" si="321"/>
        <v>5</v>
      </c>
      <c r="R2591" t="s">
        <v>8334</v>
      </c>
      <c r="S2591" t="s">
        <v>8335</v>
      </c>
      <c r="T2591" s="13">
        <f t="shared" si="322"/>
        <v>42422.536192129628</v>
      </c>
      <c r="U2591" s="13">
        <f t="shared" si="323"/>
        <v>42452.494525462964</v>
      </c>
      <c r="V2591">
        <f t="shared" si="324"/>
        <v>2016</v>
      </c>
      <c r="W2591" t="str">
        <f t="shared" si="325"/>
        <v>food trucks</v>
      </c>
      <c r="X2591" t="str">
        <f t="shared" si="326"/>
        <v>UnderFunded</v>
      </c>
      <c r="Y2591" s="12" t="b">
        <f t="shared" si="327"/>
        <v>0</v>
      </c>
    </row>
    <row r="2592" spans="1:25" ht="43.2" hidden="1">
      <c r="A2592">
        <v>2590</v>
      </c>
      <c r="B2592" s="1" t="s">
        <v>2590</v>
      </c>
      <c r="C2592" s="1" t="s">
        <v>6700</v>
      </c>
      <c r="D2592" s="21" t="b" cm="1">
        <f t="array" ref="D2592">IF(OR(ISNUMBER(SEARCH({" COMEDY "," fun "," laugh ","hilarious"}," "&amp;B2592:C2592&amp;" "))),"Comedy",IF(OR(ISNUMBER(SEARCH({" sad "," thriller "," crime"," murder "," dark "," revenge "}," "&amp;B2592:C2592&amp;" "))),"thriller",IF(OR(ISNUMBER(SEARCH({" strange "," evil "," horror "," dark "," strange"}," "&amp;B2592:C2592&amp;" "))),"horror",IF(OR(ISNUMBER(SEARCH({" food "," kitchen "," yummy "," gourmet "," dining","bbq"}," "&amp;B2592:C2592&amp;" "))),"food"))))</f>
        <v>0</v>
      </c>
      <c r="E2592" s="3">
        <v>3000</v>
      </c>
      <c r="F2592" s="4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320"/>
        <v>0</v>
      </c>
      <c r="Q2592">
        <f t="shared" si="321"/>
        <v>0</v>
      </c>
      <c r="R2592" t="s">
        <v>8334</v>
      </c>
      <c r="S2592" t="s">
        <v>8335</v>
      </c>
      <c r="T2592" s="13">
        <f t="shared" si="322"/>
        <v>42388.589085648149</v>
      </c>
      <c r="U2592" s="13">
        <f t="shared" si="323"/>
        <v>42395.589085648149</v>
      </c>
      <c r="V2592">
        <f t="shared" si="324"/>
        <v>2016</v>
      </c>
      <c r="W2592" t="str">
        <f t="shared" si="325"/>
        <v>food trucks</v>
      </c>
      <c r="X2592" t="str">
        <f t="shared" si="326"/>
        <v>UnderFunded</v>
      </c>
      <c r="Y2592" s="12" t="b">
        <f t="shared" si="327"/>
        <v>0</v>
      </c>
    </row>
    <row r="2593" spans="1:25" ht="43.2" hidden="1">
      <c r="A2593">
        <v>2591</v>
      </c>
      <c r="B2593" s="1" t="s">
        <v>2591</v>
      </c>
      <c r="C2593" s="1" t="s">
        <v>6701</v>
      </c>
      <c r="D2593" s="21" t="b" cm="1">
        <f t="array" ref="D2593">IF(OR(ISNUMBER(SEARCH({" COMEDY "," fun "," laugh ","hilarious"}," "&amp;B2593:C2593&amp;" "))),"Comedy",IF(OR(ISNUMBER(SEARCH({" sad "," thriller "," crime"," murder "," dark "," revenge "}," "&amp;B2593:C2593&amp;" "))),"thriller",IF(OR(ISNUMBER(SEARCH({" strange "," evil "," horror "," dark "," strange"}," "&amp;B2593:C2593&amp;" "))),"horror",IF(OR(ISNUMBER(SEARCH({" food "," kitchen "," yummy "," gourmet "," dining","bbq"}," "&amp;B2593:C2593&amp;" "))),"food"))))</f>
        <v>0</v>
      </c>
      <c r="E2593" s="3">
        <v>1500</v>
      </c>
      <c r="F2593" s="4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320"/>
        <v>2</v>
      </c>
      <c r="Q2593">
        <f t="shared" si="321"/>
        <v>13</v>
      </c>
      <c r="R2593" t="s">
        <v>8334</v>
      </c>
      <c r="S2593" t="s">
        <v>8335</v>
      </c>
      <c r="T2593" s="13">
        <f t="shared" si="322"/>
        <v>42382.906527777777</v>
      </c>
      <c r="U2593" s="13">
        <f t="shared" si="323"/>
        <v>42442.864861111113</v>
      </c>
      <c r="V2593">
        <f t="shared" si="324"/>
        <v>2016</v>
      </c>
      <c r="W2593" t="str">
        <f t="shared" si="325"/>
        <v>food trucks</v>
      </c>
      <c r="X2593" t="str">
        <f t="shared" si="326"/>
        <v>UnderFunded</v>
      </c>
      <c r="Y2593" s="12" t="b">
        <f t="shared" si="327"/>
        <v>0</v>
      </c>
    </row>
    <row r="2594" spans="1:25" ht="57.6" hidden="1">
      <c r="A2594">
        <v>2592</v>
      </c>
      <c r="B2594" s="1" t="s">
        <v>2592</v>
      </c>
      <c r="C2594" s="1" t="s">
        <v>6702</v>
      </c>
      <c r="D2594" s="21" t="b" cm="1">
        <f t="array" ref="D2594">IF(OR(ISNUMBER(SEARCH({" COMEDY "," fun "," laugh ","hilarious"}," "&amp;B2594:C2594&amp;" "))),"Comedy",IF(OR(ISNUMBER(SEARCH({" sad "," thriller "," crime"," murder "," dark "," revenge "}," "&amp;B2594:C2594&amp;" "))),"thriller",IF(OR(ISNUMBER(SEARCH({" strange "," evil "," horror "," dark "," strange"}," "&amp;B2594:C2594&amp;" "))),"horror",IF(OR(ISNUMBER(SEARCH({" food "," kitchen "," yummy "," gourmet "," dining","bbq"}," "&amp;B2594:C2594&amp;" "))),"food"))))</f>
        <v>0</v>
      </c>
      <c r="E2594" s="3">
        <v>30000</v>
      </c>
      <c r="F2594" s="4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320"/>
        <v>0</v>
      </c>
      <c r="Q2594">
        <f t="shared" si="321"/>
        <v>50</v>
      </c>
      <c r="R2594" t="s">
        <v>8334</v>
      </c>
      <c r="S2594" t="s">
        <v>8335</v>
      </c>
      <c r="T2594" s="13">
        <f t="shared" si="322"/>
        <v>41887.801168981481</v>
      </c>
      <c r="U2594" s="13">
        <f t="shared" si="323"/>
        <v>41917.801168981481</v>
      </c>
      <c r="V2594">
        <f t="shared" si="324"/>
        <v>2014</v>
      </c>
      <c r="W2594" t="str">
        <f t="shared" si="325"/>
        <v>food trucks</v>
      </c>
      <c r="X2594" t="str">
        <f t="shared" si="326"/>
        <v>UnderFunded</v>
      </c>
      <c r="Y2594" s="12" t="b">
        <f t="shared" si="327"/>
        <v>0</v>
      </c>
    </row>
    <row r="2595" spans="1:25" ht="43.2" hidden="1">
      <c r="A2595">
        <v>2593</v>
      </c>
      <c r="B2595" s="1" t="s">
        <v>2593</v>
      </c>
      <c r="C2595" s="1" t="s">
        <v>6703</v>
      </c>
      <c r="D2595" s="21" t="b" cm="1">
        <f t="array" ref="D2595">IF(OR(ISNUMBER(SEARCH({" COMEDY "," fun "," laugh ","hilarious"}," "&amp;B2595:C2595&amp;" "))),"Comedy",IF(OR(ISNUMBER(SEARCH({" sad "," thriller "," crime"," murder "," dark "," revenge "}," "&amp;B2595:C2595&amp;" "))),"thriller",IF(OR(ISNUMBER(SEARCH({" strange "," evil "," horror "," dark "," strange"}," "&amp;B2595:C2595&amp;" "))),"horror",IF(OR(ISNUMBER(SEARCH({" food "," kitchen "," yummy "," gourmet "," dining","bbq"}," "&amp;B2595:C2595&amp;" "))),"food"))))</f>
        <v>0</v>
      </c>
      <c r="E2595" s="3">
        <v>10000</v>
      </c>
      <c r="F2595" s="4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320"/>
        <v>0</v>
      </c>
      <c r="Q2595">
        <f t="shared" si="321"/>
        <v>0</v>
      </c>
      <c r="R2595" t="s">
        <v>8334</v>
      </c>
      <c r="S2595" t="s">
        <v>8335</v>
      </c>
      <c r="T2595" s="13">
        <f t="shared" si="322"/>
        <v>42089.84520833334</v>
      </c>
      <c r="U2595" s="13">
        <f t="shared" si="323"/>
        <v>42119.84520833334</v>
      </c>
      <c r="V2595">
        <f t="shared" si="324"/>
        <v>2015</v>
      </c>
      <c r="W2595" t="str">
        <f t="shared" si="325"/>
        <v>food trucks</v>
      </c>
      <c r="X2595" t="str">
        <f t="shared" si="326"/>
        <v>UnderFunded</v>
      </c>
      <c r="Y2595" s="12" t="b">
        <f t="shared" si="327"/>
        <v>0</v>
      </c>
    </row>
    <row r="2596" spans="1:25" ht="43.2" hidden="1">
      <c r="A2596">
        <v>2594</v>
      </c>
      <c r="B2596" s="1" t="s">
        <v>2594</v>
      </c>
      <c r="C2596" s="1" t="s">
        <v>6704</v>
      </c>
      <c r="D2596" s="21" t="str" cm="1">
        <f t="array" ref="D2596">IF(OR(ISNUMBER(SEARCH({" COMEDY "," fun "," laugh ","hilarious"}," "&amp;B2596:C2596&amp;" "))),"Comedy",IF(OR(ISNUMBER(SEARCH({" sad "," thriller "," crime"," murder "," dark "," revenge "}," "&amp;B2596:C2596&amp;" "))),"thriller",IF(OR(ISNUMBER(SEARCH({" strange "," evil "," horror "," dark "," strange"}," "&amp;B2596:C2596&amp;" "))),"horror",IF(OR(ISNUMBER(SEARCH({" food "," kitchen "," yummy "," gourmet "," dining","bbq"}," "&amp;B2596:C2596&amp;" "))),"food"))))</f>
        <v>food</v>
      </c>
      <c r="E2596" s="3">
        <v>80000</v>
      </c>
      <c r="F2596" s="4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320"/>
        <v>0</v>
      </c>
      <c r="Q2596">
        <f t="shared" si="321"/>
        <v>1</v>
      </c>
      <c r="R2596" t="s">
        <v>8334</v>
      </c>
      <c r="S2596" t="s">
        <v>8335</v>
      </c>
      <c r="T2596" s="13">
        <f t="shared" si="322"/>
        <v>41828.967916666668</v>
      </c>
      <c r="U2596" s="13">
        <f t="shared" si="323"/>
        <v>41858.967916666668</v>
      </c>
      <c r="V2596">
        <f t="shared" si="324"/>
        <v>2014</v>
      </c>
      <c r="W2596" t="str">
        <f t="shared" si="325"/>
        <v>food trucks</v>
      </c>
      <c r="X2596" t="str">
        <f t="shared" si="326"/>
        <v>UnderFunded</v>
      </c>
      <c r="Y2596" s="12" t="b">
        <f t="shared" si="327"/>
        <v>0</v>
      </c>
    </row>
    <row r="2597" spans="1:25" ht="28.8" hidden="1">
      <c r="A2597">
        <v>2595</v>
      </c>
      <c r="B2597" s="1" t="s">
        <v>2595</v>
      </c>
      <c r="C2597" s="1" t="s">
        <v>6705</v>
      </c>
      <c r="D2597" s="21" t="str" cm="1">
        <f t="array" ref="D2597">IF(OR(ISNUMBER(SEARCH({" COMEDY "," fun "," laugh ","hilarious"}," "&amp;B2597:C2597&amp;" "))),"Comedy",IF(OR(ISNUMBER(SEARCH({" sad "," thriller "," crime"," murder "," dark "," revenge "}," "&amp;B2597:C2597&amp;" "))),"thriller",IF(OR(ISNUMBER(SEARCH({" strange "," evil "," horror "," dark "," strange"}," "&amp;B2597:C2597&amp;" "))),"horror",IF(OR(ISNUMBER(SEARCH({" food "," kitchen "," yummy "," gourmet "," dining","bbq"}," "&amp;B2597:C2597&amp;" "))),"food"))))</f>
        <v>food</v>
      </c>
      <c r="E2597" s="3">
        <v>15000</v>
      </c>
      <c r="F2597" s="4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320"/>
        <v>12</v>
      </c>
      <c r="Q2597">
        <f t="shared" si="321"/>
        <v>96.05</v>
      </c>
      <c r="R2597" t="s">
        <v>8334</v>
      </c>
      <c r="S2597" t="s">
        <v>8335</v>
      </c>
      <c r="T2597" s="13">
        <f t="shared" si="322"/>
        <v>42760.244212962964</v>
      </c>
      <c r="U2597" s="13">
        <f t="shared" si="323"/>
        <v>42790.244212962964</v>
      </c>
      <c r="V2597">
        <f t="shared" si="324"/>
        <v>2017</v>
      </c>
      <c r="W2597" t="str">
        <f t="shared" si="325"/>
        <v>food trucks</v>
      </c>
      <c r="X2597" t="str">
        <f t="shared" si="326"/>
        <v>UnderFunded</v>
      </c>
      <c r="Y2597" s="12" t="b">
        <f t="shared" si="327"/>
        <v>0</v>
      </c>
    </row>
    <row r="2598" spans="1:25" ht="43.2" hidden="1">
      <c r="A2598">
        <v>2596</v>
      </c>
      <c r="B2598" s="1" t="s">
        <v>2596</v>
      </c>
      <c r="C2598" s="1" t="s">
        <v>6706</v>
      </c>
      <c r="D2598" s="21" t="str" cm="1">
        <f t="array" ref="D2598">IF(OR(ISNUMBER(SEARCH({" COMEDY "," fun "," laugh ","hilarious"}," "&amp;B2598:C2598&amp;" "))),"Comedy",IF(OR(ISNUMBER(SEARCH({" sad "," thriller "," crime"," murder "," dark "," revenge "}," "&amp;B2598:C2598&amp;" "))),"thriller",IF(OR(ISNUMBER(SEARCH({" strange "," evil "," horror "," dark "," strange"}," "&amp;B2598:C2598&amp;" "))),"horror",IF(OR(ISNUMBER(SEARCH({" food "," kitchen "," yummy "," gourmet "," dining","bbq"}," "&amp;B2598:C2598&amp;" "))),"food"))))</f>
        <v>food</v>
      </c>
      <c r="E2598" s="3">
        <v>35000</v>
      </c>
      <c r="F2598" s="4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320"/>
        <v>24</v>
      </c>
      <c r="Q2598">
        <f t="shared" si="321"/>
        <v>305.77999999999997</v>
      </c>
      <c r="R2598" t="s">
        <v>8334</v>
      </c>
      <c r="S2598" t="s">
        <v>8335</v>
      </c>
      <c r="T2598" s="13">
        <f t="shared" si="322"/>
        <v>41828.664456018516</v>
      </c>
      <c r="U2598" s="13">
        <f t="shared" si="323"/>
        <v>41858.664456018516</v>
      </c>
      <c r="V2598">
        <f t="shared" si="324"/>
        <v>2014</v>
      </c>
      <c r="W2598" t="str">
        <f t="shared" si="325"/>
        <v>food trucks</v>
      </c>
      <c r="X2598" t="str">
        <f t="shared" si="326"/>
        <v>UnderFunded</v>
      </c>
      <c r="Y2598" s="12" t="b">
        <f t="shared" si="327"/>
        <v>0</v>
      </c>
    </row>
    <row r="2599" spans="1:25" ht="43.2" hidden="1">
      <c r="A2599">
        <v>2597</v>
      </c>
      <c r="B2599" s="1" t="s">
        <v>2597</v>
      </c>
      <c r="C2599" s="1" t="s">
        <v>6707</v>
      </c>
      <c r="D2599" s="21" t="b" cm="1">
        <f t="array" ref="D2599">IF(OR(ISNUMBER(SEARCH({" COMEDY "," fun "," laugh ","hilarious"}," "&amp;B2599:C2599&amp;" "))),"Comedy",IF(OR(ISNUMBER(SEARCH({" sad "," thriller "," crime"," murder "," dark "," revenge "}," "&amp;B2599:C2599&amp;" "))),"thriller",IF(OR(ISNUMBER(SEARCH({" strange "," evil "," horror "," dark "," strange"}," "&amp;B2599:C2599&amp;" "))),"horror",IF(OR(ISNUMBER(SEARCH({" food "," kitchen "," yummy "," gourmet "," dining","bbq"}," "&amp;B2599:C2599&amp;" "))),"food"))))</f>
        <v>0</v>
      </c>
      <c r="E2599" s="3">
        <v>1500</v>
      </c>
      <c r="F2599" s="4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320"/>
        <v>6</v>
      </c>
      <c r="Q2599">
        <f t="shared" si="321"/>
        <v>12.14</v>
      </c>
      <c r="R2599" t="s">
        <v>8334</v>
      </c>
      <c r="S2599" t="s">
        <v>8335</v>
      </c>
      <c r="T2599" s="13">
        <f t="shared" si="322"/>
        <v>42510.341631944444</v>
      </c>
      <c r="U2599" s="13">
        <f t="shared" si="323"/>
        <v>42540.341631944444</v>
      </c>
      <c r="V2599">
        <f t="shared" si="324"/>
        <v>2016</v>
      </c>
      <c r="W2599" t="str">
        <f t="shared" si="325"/>
        <v>food trucks</v>
      </c>
      <c r="X2599" t="str">
        <f t="shared" si="326"/>
        <v>UnderFunded</v>
      </c>
      <c r="Y2599" s="12" t="b">
        <f t="shared" si="327"/>
        <v>0</v>
      </c>
    </row>
    <row r="2600" spans="1:25" ht="43.2" hidden="1">
      <c r="A2600">
        <v>2598</v>
      </c>
      <c r="B2600" s="1" t="s">
        <v>2598</v>
      </c>
      <c r="C2600" s="1" t="s">
        <v>6708</v>
      </c>
      <c r="D2600" s="21" t="b" cm="1">
        <f t="array" ref="D2600">IF(OR(ISNUMBER(SEARCH({" COMEDY "," fun "," laugh ","hilarious"}," "&amp;B2600:C2600&amp;" "))),"Comedy",IF(OR(ISNUMBER(SEARCH({" sad "," thriller "," crime"," murder "," dark "," revenge "}," "&amp;B2600:C2600&amp;" "))),"thriller",IF(OR(ISNUMBER(SEARCH({" strange "," evil "," horror "," dark "," strange"}," "&amp;B2600:C2600&amp;" "))),"horror",IF(OR(ISNUMBER(SEARCH({" food "," kitchen "," yummy "," gourmet "," dining","bbq"}," "&amp;B2600:C2600&amp;" "))),"food"))))</f>
        <v>0</v>
      </c>
      <c r="E2600" s="3">
        <v>3000</v>
      </c>
      <c r="F2600" s="4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320"/>
        <v>39</v>
      </c>
      <c r="Q2600">
        <f t="shared" si="321"/>
        <v>83.57</v>
      </c>
      <c r="R2600" t="s">
        <v>8334</v>
      </c>
      <c r="S2600" t="s">
        <v>8335</v>
      </c>
      <c r="T2600" s="13">
        <f t="shared" si="322"/>
        <v>42240.840289351851</v>
      </c>
      <c r="U2600" s="13">
        <f t="shared" si="323"/>
        <v>42270.840289351851</v>
      </c>
      <c r="V2600">
        <f t="shared" si="324"/>
        <v>2015</v>
      </c>
      <c r="W2600" t="str">
        <f t="shared" si="325"/>
        <v>food trucks</v>
      </c>
      <c r="X2600" t="str">
        <f t="shared" si="326"/>
        <v>UnderFunded</v>
      </c>
      <c r="Y2600" s="12" t="b">
        <f t="shared" si="327"/>
        <v>0</v>
      </c>
    </row>
    <row r="2601" spans="1:25" ht="28.8" hidden="1">
      <c r="A2601">
        <v>2599</v>
      </c>
      <c r="B2601" s="1" t="s">
        <v>2599</v>
      </c>
      <c r="C2601" s="1" t="s">
        <v>6709</v>
      </c>
      <c r="D2601" s="21" t="b" cm="1">
        <f t="array" ref="D2601">IF(OR(ISNUMBER(SEARCH({" COMEDY "," fun "," laugh ","hilarious"}," "&amp;B2601:C2601&amp;" "))),"Comedy",IF(OR(ISNUMBER(SEARCH({" sad "," thriller "," crime"," murder "," dark "," revenge "}," "&amp;B2601:C2601&amp;" "))),"thriller",IF(OR(ISNUMBER(SEARCH({" strange "," evil "," horror "," dark "," strange"}," "&amp;B2601:C2601&amp;" "))),"horror",IF(OR(ISNUMBER(SEARCH({" food "," kitchen "," yummy "," gourmet "," dining","bbq"}," "&amp;B2601:C2601&amp;" "))),"food"))))</f>
        <v>0</v>
      </c>
      <c r="E2601" s="3">
        <v>9041</v>
      </c>
      <c r="F2601" s="4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320"/>
        <v>1</v>
      </c>
      <c r="Q2601">
        <f t="shared" si="321"/>
        <v>18</v>
      </c>
      <c r="R2601" t="s">
        <v>8334</v>
      </c>
      <c r="S2601" t="s">
        <v>8335</v>
      </c>
      <c r="T2601" s="13">
        <f t="shared" si="322"/>
        <v>41809.754016203704</v>
      </c>
      <c r="U2601" s="13">
        <f t="shared" si="323"/>
        <v>41854.754016203704</v>
      </c>
      <c r="V2601">
        <f t="shared" si="324"/>
        <v>2014</v>
      </c>
      <c r="W2601" t="str">
        <f t="shared" si="325"/>
        <v>food trucks</v>
      </c>
      <c r="X2601" t="str">
        <f t="shared" si="326"/>
        <v>UnderFunded</v>
      </c>
      <c r="Y2601" s="12" t="b">
        <f t="shared" si="327"/>
        <v>0</v>
      </c>
    </row>
    <row r="2602" spans="1:25" ht="43.2" hidden="1">
      <c r="A2602">
        <v>2600</v>
      </c>
      <c r="B2602" s="1" t="s">
        <v>2600</v>
      </c>
      <c r="C2602" s="1" t="s">
        <v>6710</v>
      </c>
      <c r="D2602" s="21" t="b" cm="1">
        <f t="array" ref="D2602">IF(OR(ISNUMBER(SEARCH({" COMEDY "," fun "," laugh ","hilarious"}," "&amp;B2602:C2602&amp;" "))),"Comedy",IF(OR(ISNUMBER(SEARCH({" sad "," thriller "," crime"," murder "," dark "," revenge "}," "&amp;B2602:C2602&amp;" "))),"thriller",IF(OR(ISNUMBER(SEARCH({" strange "," evil "," horror "," dark "," strange"}," "&amp;B2602:C2602&amp;" "))),"horror",IF(OR(ISNUMBER(SEARCH({" food "," kitchen "," yummy "," gourmet "," dining","bbq"}," "&amp;B2602:C2602&amp;" "))),"food"))))</f>
        <v>0</v>
      </c>
      <c r="E2602" s="3">
        <v>50000</v>
      </c>
      <c r="F2602" s="4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320"/>
        <v>7</v>
      </c>
      <c r="Q2602">
        <f t="shared" si="321"/>
        <v>115.53</v>
      </c>
      <c r="R2602" t="s">
        <v>8334</v>
      </c>
      <c r="S2602" t="s">
        <v>8335</v>
      </c>
      <c r="T2602" s="13">
        <f t="shared" si="322"/>
        <v>42394.900462962964</v>
      </c>
      <c r="U2602" s="13">
        <f t="shared" si="323"/>
        <v>42454.858796296292</v>
      </c>
      <c r="V2602">
        <f t="shared" si="324"/>
        <v>2016</v>
      </c>
      <c r="W2602" t="str">
        <f t="shared" si="325"/>
        <v>food trucks</v>
      </c>
      <c r="X2602" t="str">
        <f t="shared" si="326"/>
        <v>UnderFunded</v>
      </c>
      <c r="Y2602" s="12" t="b">
        <f t="shared" si="327"/>
        <v>0</v>
      </c>
    </row>
    <row r="2603" spans="1:25" ht="57.6" hidden="1">
      <c r="A2603">
        <v>2601</v>
      </c>
      <c r="B2603" s="1" t="s">
        <v>2601</v>
      </c>
      <c r="C2603" s="1" t="s">
        <v>6711</v>
      </c>
      <c r="D2603" s="21" t="b" cm="1">
        <f t="array" ref="D2603">IF(OR(ISNUMBER(SEARCH({" COMEDY "," fun "," laugh ","hilarious"}," "&amp;B2603:C2603&amp;" "))),"Comedy",IF(OR(ISNUMBER(SEARCH({" sad "," thriller "," crime"," murder "," dark "," revenge "}," "&amp;B2603:C2603&amp;" "))),"thriller",IF(OR(ISNUMBER(SEARCH({" strange "," evil "," horror "," dark "," strange"}," "&amp;B2603:C2603&amp;" "))),"horror",IF(OR(ISNUMBER(SEARCH({" food "," kitchen "," yummy "," gourmet "," dining","bbq"}," "&amp;B2603:C2603&amp;" "))),"food"))))</f>
        <v>0</v>
      </c>
      <c r="E2603" s="3">
        <v>500</v>
      </c>
      <c r="F2603" s="4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320"/>
        <v>661</v>
      </c>
      <c r="Q2603">
        <f t="shared" si="321"/>
        <v>21.9</v>
      </c>
      <c r="R2603" t="s">
        <v>8317</v>
      </c>
      <c r="S2603" t="s">
        <v>8353</v>
      </c>
      <c r="T2603" s="13">
        <f t="shared" si="322"/>
        <v>41150.902187499996</v>
      </c>
      <c r="U2603" s="13">
        <f t="shared" si="323"/>
        <v>41165.165972222225</v>
      </c>
      <c r="V2603">
        <f t="shared" si="324"/>
        <v>2012</v>
      </c>
      <c r="W2603" t="str">
        <f t="shared" si="325"/>
        <v>space exploration</v>
      </c>
      <c r="X2603" t="str">
        <f t="shared" si="326"/>
        <v>ExceededGoal</v>
      </c>
      <c r="Y2603" s="12" t="b">
        <f t="shared" si="327"/>
        <v>0</v>
      </c>
    </row>
    <row r="2604" spans="1:25" ht="43.2" hidden="1">
      <c r="A2604">
        <v>2602</v>
      </c>
      <c r="B2604" s="1" t="s">
        <v>2602</v>
      </c>
      <c r="C2604" s="1" t="s">
        <v>6712</v>
      </c>
      <c r="D2604" s="21" t="b" cm="1">
        <f t="array" ref="D2604">IF(OR(ISNUMBER(SEARCH({" COMEDY "," fun "," laugh ","hilarious"}," "&amp;B2604:C2604&amp;" "))),"Comedy",IF(OR(ISNUMBER(SEARCH({" sad "," thriller "," crime"," murder "," dark "," revenge "}," "&amp;B2604:C2604&amp;" "))),"thriller",IF(OR(ISNUMBER(SEARCH({" strange "," evil "," horror "," dark "," strange"}," "&amp;B2604:C2604&amp;" "))),"horror",IF(OR(ISNUMBER(SEARCH({" food "," kitchen "," yummy "," gourmet "," dining","bbq"}," "&amp;B2604:C2604&amp;" "))),"food"))))</f>
        <v>0</v>
      </c>
      <c r="E2604" s="3">
        <v>12000</v>
      </c>
      <c r="F2604" s="4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320"/>
        <v>326</v>
      </c>
      <c r="Q2604">
        <f t="shared" si="321"/>
        <v>80.02</v>
      </c>
      <c r="R2604" t="s">
        <v>8317</v>
      </c>
      <c r="S2604" t="s">
        <v>8353</v>
      </c>
      <c r="T2604" s="13">
        <f t="shared" si="322"/>
        <v>41915.747314814813</v>
      </c>
      <c r="U2604" s="13">
        <f t="shared" si="323"/>
        <v>41955.888888888891</v>
      </c>
      <c r="V2604">
        <f t="shared" si="324"/>
        <v>2014</v>
      </c>
      <c r="W2604" t="str">
        <f t="shared" si="325"/>
        <v>space exploration</v>
      </c>
      <c r="X2604" t="str">
        <f t="shared" si="326"/>
        <v>ExceededGoal</v>
      </c>
      <c r="Y2604" s="12" t="b">
        <f t="shared" si="327"/>
        <v>0</v>
      </c>
    </row>
    <row r="2605" spans="1:25" ht="28.8" hidden="1">
      <c r="A2605">
        <v>2603</v>
      </c>
      <c r="B2605" s="1" t="s">
        <v>2603</v>
      </c>
      <c r="C2605" s="1" t="s">
        <v>6713</v>
      </c>
      <c r="D2605" s="21" t="b" cm="1">
        <f t="array" ref="D2605">IF(OR(ISNUMBER(SEARCH({" COMEDY "," fun "," laugh ","hilarious"}," "&amp;B2605:C2605&amp;" "))),"Comedy",IF(OR(ISNUMBER(SEARCH({" sad "," thriller "," crime"," murder "," dark "," revenge "}," "&amp;B2605:C2605&amp;" "))),"thriller",IF(OR(ISNUMBER(SEARCH({" strange "," evil "," horror "," dark "," strange"}," "&amp;B2605:C2605&amp;" "))),"horror",IF(OR(ISNUMBER(SEARCH({" food "," kitchen "," yummy "," gourmet "," dining","bbq"}," "&amp;B2605:C2605&amp;" "))),"food"))))</f>
        <v>0</v>
      </c>
      <c r="E2605" s="3">
        <v>1750</v>
      </c>
      <c r="F2605" s="4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320"/>
        <v>101</v>
      </c>
      <c r="Q2605">
        <f t="shared" si="321"/>
        <v>35.520000000000003</v>
      </c>
      <c r="R2605" t="s">
        <v>8317</v>
      </c>
      <c r="S2605" t="s">
        <v>8353</v>
      </c>
      <c r="T2605" s="13">
        <f t="shared" si="322"/>
        <v>41617.912662037037</v>
      </c>
      <c r="U2605" s="13">
        <f t="shared" si="323"/>
        <v>41631.912662037037</v>
      </c>
      <c r="V2605">
        <f t="shared" si="324"/>
        <v>2013</v>
      </c>
      <c r="W2605" t="str">
        <f t="shared" si="325"/>
        <v>space exploration</v>
      </c>
      <c r="X2605" t="str">
        <f t="shared" si="326"/>
        <v>ExceededGoal</v>
      </c>
      <c r="Y2605" s="12" t="b">
        <f t="shared" si="327"/>
        <v>0</v>
      </c>
    </row>
    <row r="2606" spans="1:25" ht="43.2" hidden="1">
      <c r="A2606">
        <v>2604</v>
      </c>
      <c r="B2606" s="1" t="s">
        <v>2604</v>
      </c>
      <c r="C2606" s="1" t="s">
        <v>6714</v>
      </c>
      <c r="D2606" s="21" t="b" cm="1">
        <f t="array" ref="D2606">IF(OR(ISNUMBER(SEARCH({" COMEDY "," fun "," laugh ","hilarious"}," "&amp;B2606:C2606&amp;" "))),"Comedy",IF(OR(ISNUMBER(SEARCH({" sad "," thriller "," crime"," murder "," dark "," revenge "}," "&amp;B2606:C2606&amp;" "))),"thriller",IF(OR(ISNUMBER(SEARCH({" strange "," evil "," horror "," dark "," strange"}," "&amp;B2606:C2606&amp;" "))),"horror",IF(OR(ISNUMBER(SEARCH({" food "," kitchen "," yummy "," gourmet "," dining","bbq"}," "&amp;B2606:C2606&amp;" "))),"food"))))</f>
        <v>0</v>
      </c>
      <c r="E2606" s="3">
        <v>20000</v>
      </c>
      <c r="F2606" s="4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320"/>
        <v>104</v>
      </c>
      <c r="Q2606">
        <f t="shared" si="321"/>
        <v>64.930000000000007</v>
      </c>
      <c r="R2606" t="s">
        <v>8317</v>
      </c>
      <c r="S2606" t="s">
        <v>8353</v>
      </c>
      <c r="T2606" s="13">
        <f t="shared" si="322"/>
        <v>40998.051192129627</v>
      </c>
      <c r="U2606" s="13">
        <f t="shared" si="323"/>
        <v>41028.051192129627</v>
      </c>
      <c r="V2606">
        <f t="shared" si="324"/>
        <v>2012</v>
      </c>
      <c r="W2606" t="str">
        <f t="shared" si="325"/>
        <v>space exploration</v>
      </c>
      <c r="X2606" t="str">
        <f t="shared" si="326"/>
        <v>ExceededGoal</v>
      </c>
      <c r="Y2606" s="12" t="b">
        <f t="shared" si="327"/>
        <v>0</v>
      </c>
    </row>
    <row r="2607" spans="1:25" ht="43.2" hidden="1">
      <c r="A2607">
        <v>2605</v>
      </c>
      <c r="B2607" s="1" t="s">
        <v>2605</v>
      </c>
      <c r="C2607" s="1" t="s">
        <v>6715</v>
      </c>
      <c r="D2607" s="21" t="b" cm="1">
        <f t="array" ref="D2607">IF(OR(ISNUMBER(SEARCH({" COMEDY "," fun "," laugh ","hilarious"}," "&amp;B2607:C2607&amp;" "))),"Comedy",IF(OR(ISNUMBER(SEARCH({" sad "," thriller "," crime"," murder "," dark "," revenge "}," "&amp;B2607:C2607&amp;" "))),"thriller",IF(OR(ISNUMBER(SEARCH({" strange "," evil "," horror "," dark "," strange"}," "&amp;B2607:C2607&amp;" "))),"horror",IF(OR(ISNUMBER(SEARCH({" food "," kitchen "," yummy "," gourmet "," dining","bbq"}," "&amp;B2607:C2607&amp;" "))),"food"))))</f>
        <v>0</v>
      </c>
      <c r="E2607" s="3">
        <v>100000</v>
      </c>
      <c r="F2607" s="4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320"/>
        <v>107</v>
      </c>
      <c r="Q2607">
        <f t="shared" si="321"/>
        <v>60.97</v>
      </c>
      <c r="R2607" t="s">
        <v>8317</v>
      </c>
      <c r="S2607" t="s">
        <v>8353</v>
      </c>
      <c r="T2607" s="13">
        <f t="shared" si="322"/>
        <v>42508.541550925926</v>
      </c>
      <c r="U2607" s="13">
        <f t="shared" si="323"/>
        <v>42538.541550925926</v>
      </c>
      <c r="V2607">
        <f t="shared" si="324"/>
        <v>2016</v>
      </c>
      <c r="W2607" t="str">
        <f t="shared" si="325"/>
        <v>space exploration</v>
      </c>
      <c r="X2607" t="str">
        <f t="shared" si="326"/>
        <v>ExceededGoal</v>
      </c>
      <c r="Y2607" s="12" t="b">
        <f t="shared" si="327"/>
        <v>0</v>
      </c>
    </row>
    <row r="2608" spans="1:25" ht="57.6" hidden="1">
      <c r="A2608">
        <v>2606</v>
      </c>
      <c r="B2608" s="1" t="s">
        <v>2606</v>
      </c>
      <c r="C2608" s="1" t="s">
        <v>6716</v>
      </c>
      <c r="D2608" s="21" t="b" cm="1">
        <f t="array" ref="D2608">IF(OR(ISNUMBER(SEARCH({" COMEDY "," fun "," laugh ","hilarious"}," "&amp;B2608:C2608&amp;" "))),"Comedy",IF(OR(ISNUMBER(SEARCH({" sad "," thriller "," crime"," murder "," dark "," revenge "}," "&amp;B2608:C2608&amp;" "))),"thriller",IF(OR(ISNUMBER(SEARCH({" strange "," evil "," horror "," dark "," strange"}," "&amp;B2608:C2608&amp;" "))),"horror",IF(OR(ISNUMBER(SEARCH({" food "," kitchen "," yummy "," gourmet "," dining","bbq"}," "&amp;B2608:C2608&amp;" "))),"food"))))</f>
        <v>0</v>
      </c>
      <c r="E2608" s="3">
        <v>11000</v>
      </c>
      <c r="F2608" s="4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320"/>
        <v>110</v>
      </c>
      <c r="Q2608">
        <f t="shared" si="321"/>
        <v>31.44</v>
      </c>
      <c r="R2608" t="s">
        <v>8317</v>
      </c>
      <c r="S2608" t="s">
        <v>8353</v>
      </c>
      <c r="T2608" s="13">
        <f t="shared" si="322"/>
        <v>41726.712754629632</v>
      </c>
      <c r="U2608" s="13">
        <f t="shared" si="323"/>
        <v>41758.712754629632</v>
      </c>
      <c r="V2608">
        <f t="shared" si="324"/>
        <v>2014</v>
      </c>
      <c r="W2608" t="str">
        <f t="shared" si="325"/>
        <v>space exploration</v>
      </c>
      <c r="X2608" t="str">
        <f t="shared" si="326"/>
        <v>ExceededGoal</v>
      </c>
      <c r="Y2608" s="12" t="b">
        <f t="shared" si="327"/>
        <v>0</v>
      </c>
    </row>
    <row r="2609" spans="1:25" ht="43.2" hidden="1">
      <c r="A2609">
        <v>2607</v>
      </c>
      <c r="B2609" s="1" t="s">
        <v>2607</v>
      </c>
      <c r="C2609" s="1" t="s">
        <v>6717</v>
      </c>
      <c r="D2609" s="21" t="b" cm="1">
        <f t="array" ref="D2609">IF(OR(ISNUMBER(SEARCH({" COMEDY "," fun "," laugh ","hilarious"}," "&amp;B2609:C2609&amp;" "))),"Comedy",IF(OR(ISNUMBER(SEARCH({" sad "," thriller "," crime"," murder "," dark "," revenge "}," "&amp;B2609:C2609&amp;" "))),"thriller",IF(OR(ISNUMBER(SEARCH({" strange "," evil "," horror "," dark "," strange"}," "&amp;B2609:C2609&amp;" "))),"horror",IF(OR(ISNUMBER(SEARCH({" food "," kitchen "," yummy "," gourmet "," dining","bbq"}," "&amp;B2609:C2609&amp;" "))),"food"))))</f>
        <v>0</v>
      </c>
      <c r="E2609" s="3">
        <v>8000</v>
      </c>
      <c r="F2609" s="4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320"/>
        <v>408</v>
      </c>
      <c r="Q2609">
        <f t="shared" si="321"/>
        <v>81.95</v>
      </c>
      <c r="R2609" t="s">
        <v>8317</v>
      </c>
      <c r="S2609" t="s">
        <v>8353</v>
      </c>
      <c r="T2609" s="13">
        <f t="shared" si="322"/>
        <v>42184.874675925923</v>
      </c>
      <c r="U2609" s="13">
        <f t="shared" si="323"/>
        <v>42228.083333333328</v>
      </c>
      <c r="V2609">
        <f t="shared" si="324"/>
        <v>2015</v>
      </c>
      <c r="W2609" t="str">
        <f t="shared" si="325"/>
        <v>space exploration</v>
      </c>
      <c r="X2609" t="str">
        <f t="shared" si="326"/>
        <v>ExceededGoal</v>
      </c>
      <c r="Y2609" s="12" t="b">
        <f t="shared" si="327"/>
        <v>0</v>
      </c>
    </row>
    <row r="2610" spans="1:25" ht="43.2" hidden="1">
      <c r="A2610">
        <v>2608</v>
      </c>
      <c r="B2610" s="1" t="s">
        <v>2608</v>
      </c>
      <c r="C2610" s="1" t="s">
        <v>6718</v>
      </c>
      <c r="D2610" s="21" t="b" cm="1">
        <f t="array" ref="D2610">IF(OR(ISNUMBER(SEARCH({" COMEDY "," fun "," laugh ","hilarious"}," "&amp;B2610:C2610&amp;" "))),"Comedy",IF(OR(ISNUMBER(SEARCH({" sad "," thriller "," crime"," murder "," dark "," revenge "}," "&amp;B2610:C2610&amp;" "))),"thriller",IF(OR(ISNUMBER(SEARCH({" strange "," evil "," horror "," dark "," strange"}," "&amp;B2610:C2610&amp;" "))),"horror",IF(OR(ISNUMBER(SEARCH({" food "," kitchen "," yummy "," gourmet "," dining","bbq"}," "&amp;B2610:C2610&amp;" "))),"food"))))</f>
        <v>0</v>
      </c>
      <c r="E2610" s="3">
        <v>8000</v>
      </c>
      <c r="F2610" s="4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320"/>
        <v>224</v>
      </c>
      <c r="Q2610">
        <f t="shared" si="321"/>
        <v>58.93</v>
      </c>
      <c r="R2610" t="s">
        <v>8317</v>
      </c>
      <c r="S2610" t="s">
        <v>8353</v>
      </c>
      <c r="T2610" s="13">
        <f t="shared" si="322"/>
        <v>42767.801712962959</v>
      </c>
      <c r="U2610" s="13">
        <f t="shared" si="323"/>
        <v>42809</v>
      </c>
      <c r="V2610">
        <f t="shared" si="324"/>
        <v>2017</v>
      </c>
      <c r="W2610" t="str">
        <f t="shared" si="325"/>
        <v>space exploration</v>
      </c>
      <c r="X2610" t="str">
        <f t="shared" si="326"/>
        <v>ExceededGoal</v>
      </c>
      <c r="Y2610" s="12" t="b">
        <f t="shared" si="327"/>
        <v>0</v>
      </c>
    </row>
    <row r="2611" spans="1:25" ht="57.6" hidden="1">
      <c r="A2611">
        <v>2609</v>
      </c>
      <c r="B2611" s="1" t="s">
        <v>2609</v>
      </c>
      <c r="C2611" s="1" t="s">
        <v>6719</v>
      </c>
      <c r="D2611" s="21" t="b" cm="1">
        <f t="array" ref="D2611">IF(OR(ISNUMBER(SEARCH({" COMEDY "," fun "," laugh ","hilarious"}," "&amp;B2611:C2611&amp;" "))),"Comedy",IF(OR(ISNUMBER(SEARCH({" sad "," thriller "," crime"," murder "," dark "," revenge "}," "&amp;B2611:C2611&amp;" "))),"thriller",IF(OR(ISNUMBER(SEARCH({" strange "," evil "," horror "," dark "," strange"}," "&amp;B2611:C2611&amp;" "))),"horror",IF(OR(ISNUMBER(SEARCH({" food "," kitchen "," yummy "," gourmet "," dining","bbq"}," "&amp;B2611:C2611&amp;" "))),"food"))))</f>
        <v>0</v>
      </c>
      <c r="E2611" s="3">
        <v>35000</v>
      </c>
      <c r="F2611" s="4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320"/>
        <v>304</v>
      </c>
      <c r="Q2611">
        <f t="shared" si="321"/>
        <v>157.29</v>
      </c>
      <c r="R2611" t="s">
        <v>8317</v>
      </c>
      <c r="S2611" t="s">
        <v>8353</v>
      </c>
      <c r="T2611" s="13">
        <f t="shared" si="322"/>
        <v>41075.237858796296</v>
      </c>
      <c r="U2611" s="13">
        <f t="shared" si="323"/>
        <v>41105.237858796296</v>
      </c>
      <c r="V2611">
        <f t="shared" si="324"/>
        <v>2012</v>
      </c>
      <c r="W2611" t="str">
        <f t="shared" si="325"/>
        <v>space exploration</v>
      </c>
      <c r="X2611" t="str">
        <f t="shared" si="326"/>
        <v>ExceededGoal</v>
      </c>
      <c r="Y2611" s="12" t="b">
        <f t="shared" si="327"/>
        <v>0</v>
      </c>
    </row>
    <row r="2612" spans="1:25" ht="43.2" hidden="1">
      <c r="A2612">
        <v>2610</v>
      </c>
      <c r="B2612" s="1" t="s">
        <v>2610</v>
      </c>
      <c r="C2612" s="1" t="s">
        <v>6720</v>
      </c>
      <c r="D2612" s="21" t="b" cm="1">
        <f t="array" ref="D2612">IF(OR(ISNUMBER(SEARCH({" COMEDY "," fun "," laugh ","hilarious"}," "&amp;B2612:C2612&amp;" "))),"Comedy",IF(OR(ISNUMBER(SEARCH({" sad "," thriller "," crime"," murder "," dark "," revenge "}," "&amp;B2612:C2612&amp;" "))),"thriller",IF(OR(ISNUMBER(SEARCH({" strange "," evil "," horror "," dark "," strange"}," "&amp;B2612:C2612&amp;" "))),"horror",IF(OR(ISNUMBER(SEARCH({" food "," kitchen "," yummy "," gourmet "," dining","bbq"}," "&amp;B2612:C2612&amp;" "))),"food"))))</f>
        <v>0</v>
      </c>
      <c r="E2612" s="3">
        <v>22765</v>
      </c>
      <c r="F2612" s="4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320"/>
        <v>141</v>
      </c>
      <c r="Q2612">
        <f t="shared" si="321"/>
        <v>55.76</v>
      </c>
      <c r="R2612" t="s">
        <v>8317</v>
      </c>
      <c r="S2612" t="s">
        <v>8353</v>
      </c>
      <c r="T2612" s="13">
        <f t="shared" si="322"/>
        <v>42564.881076388891</v>
      </c>
      <c r="U2612" s="13">
        <f t="shared" si="323"/>
        <v>42604.290972222225</v>
      </c>
      <c r="V2612">
        <f t="shared" si="324"/>
        <v>2016</v>
      </c>
      <c r="W2612" t="str">
        <f t="shared" si="325"/>
        <v>space exploration</v>
      </c>
      <c r="X2612" t="str">
        <f t="shared" si="326"/>
        <v>ExceededGoal</v>
      </c>
      <c r="Y2612" s="12" t="b">
        <f t="shared" si="327"/>
        <v>0</v>
      </c>
    </row>
    <row r="2613" spans="1:25" ht="57.6" hidden="1">
      <c r="A2613">
        <v>2611</v>
      </c>
      <c r="B2613" s="1" t="s">
        <v>2611</v>
      </c>
      <c r="C2613" s="1" t="s">
        <v>6721</v>
      </c>
      <c r="D2613" s="21" t="b" cm="1">
        <f t="array" ref="D2613">IF(OR(ISNUMBER(SEARCH({" COMEDY "," fun "," laugh ","hilarious"}," "&amp;B2613:C2613&amp;" "))),"Comedy",IF(OR(ISNUMBER(SEARCH({" sad "," thriller "," crime"," murder "," dark "," revenge "}," "&amp;B2613:C2613&amp;" "))),"thriller",IF(OR(ISNUMBER(SEARCH({" strange "," evil "," horror "," dark "," strange"}," "&amp;B2613:C2613&amp;" "))),"horror",IF(OR(ISNUMBER(SEARCH({" food "," kitchen "," yummy "," gourmet "," dining","bbq"}," "&amp;B2613:C2613&amp;" "))),"food"))))</f>
        <v>0</v>
      </c>
      <c r="E2613" s="3">
        <v>11000</v>
      </c>
      <c r="F2613" s="4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320"/>
        <v>2791</v>
      </c>
      <c r="Q2613">
        <f t="shared" si="321"/>
        <v>83.8</v>
      </c>
      <c r="R2613" t="s">
        <v>8317</v>
      </c>
      <c r="S2613" t="s">
        <v>8353</v>
      </c>
      <c r="T2613" s="13">
        <f t="shared" si="322"/>
        <v>42704.335810185185</v>
      </c>
      <c r="U2613" s="13">
        <f t="shared" si="323"/>
        <v>42737.957638888889</v>
      </c>
      <c r="V2613">
        <f t="shared" si="324"/>
        <v>2016</v>
      </c>
      <c r="W2613" t="str">
        <f t="shared" si="325"/>
        <v>space exploration</v>
      </c>
      <c r="X2613" t="str">
        <f t="shared" si="326"/>
        <v>ExceededGoal</v>
      </c>
      <c r="Y2613" s="12" t="b">
        <f t="shared" si="327"/>
        <v>0</v>
      </c>
    </row>
    <row r="2614" spans="1:25" ht="43.2" hidden="1">
      <c r="A2614">
        <v>2612</v>
      </c>
      <c r="B2614" s="1" t="s">
        <v>2612</v>
      </c>
      <c r="C2614" s="1" t="s">
        <v>6722</v>
      </c>
      <c r="D2614" s="21" t="b" cm="1">
        <f t="array" ref="D2614">IF(OR(ISNUMBER(SEARCH({" COMEDY "," fun "," laugh ","hilarious"}," "&amp;B2614:C2614&amp;" "))),"Comedy",IF(OR(ISNUMBER(SEARCH({" sad "," thriller "," crime"," murder "," dark "," revenge "}," "&amp;B2614:C2614&amp;" "))),"thriller",IF(OR(ISNUMBER(SEARCH({" strange "," evil "," horror "," dark "," strange"}," "&amp;B2614:C2614&amp;" "))),"horror",IF(OR(ISNUMBER(SEARCH({" food "," kitchen "," yummy "," gourmet "," dining","bbq"}," "&amp;B2614:C2614&amp;" "))),"food"))))</f>
        <v>0</v>
      </c>
      <c r="E2614" s="3">
        <v>10000</v>
      </c>
      <c r="F2614" s="4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320"/>
        <v>172</v>
      </c>
      <c r="Q2614">
        <f t="shared" si="321"/>
        <v>58.42</v>
      </c>
      <c r="R2614" t="s">
        <v>8317</v>
      </c>
      <c r="S2614" t="s">
        <v>8353</v>
      </c>
      <c r="T2614" s="13">
        <f t="shared" si="322"/>
        <v>41982.143171296295</v>
      </c>
      <c r="U2614" s="13">
        <f t="shared" si="323"/>
        <v>42013.143171296295</v>
      </c>
      <c r="V2614">
        <f t="shared" si="324"/>
        <v>2014</v>
      </c>
      <c r="W2614" t="str">
        <f t="shared" si="325"/>
        <v>space exploration</v>
      </c>
      <c r="X2614" t="str">
        <f t="shared" si="326"/>
        <v>ExceededGoal</v>
      </c>
      <c r="Y2614" s="12" t="b">
        <f t="shared" si="327"/>
        <v>0</v>
      </c>
    </row>
    <row r="2615" spans="1:25" ht="43.2" hidden="1">
      <c r="A2615">
        <v>2613</v>
      </c>
      <c r="B2615" s="1" t="s">
        <v>2613</v>
      </c>
      <c r="C2615" s="1" t="s">
        <v>6723</v>
      </c>
      <c r="D2615" s="21" t="b" cm="1">
        <f t="array" ref="D2615">IF(OR(ISNUMBER(SEARCH({" COMEDY "," fun "," laugh ","hilarious"}," "&amp;B2615:C2615&amp;" "))),"Comedy",IF(OR(ISNUMBER(SEARCH({" sad "," thriller "," crime"," murder "," dark "," revenge "}," "&amp;B2615:C2615&amp;" "))),"thriller",IF(OR(ISNUMBER(SEARCH({" strange "," evil "," horror "," dark "," strange"}," "&amp;B2615:C2615&amp;" "))),"horror",IF(OR(ISNUMBER(SEARCH({" food "," kitchen "," yummy "," gourmet "," dining","bbq"}," "&amp;B2615:C2615&amp;" "))),"food"))))</f>
        <v>0</v>
      </c>
      <c r="E2615" s="3">
        <v>7500</v>
      </c>
      <c r="F2615" s="4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320"/>
        <v>101</v>
      </c>
      <c r="Q2615">
        <f t="shared" si="321"/>
        <v>270.57</v>
      </c>
      <c r="R2615" t="s">
        <v>8317</v>
      </c>
      <c r="S2615" t="s">
        <v>8353</v>
      </c>
      <c r="T2615" s="13">
        <f t="shared" si="322"/>
        <v>41143.81821759259</v>
      </c>
      <c r="U2615" s="13">
        <f t="shared" si="323"/>
        <v>41173.81821759259</v>
      </c>
      <c r="V2615">
        <f t="shared" si="324"/>
        <v>2012</v>
      </c>
      <c r="W2615" t="str">
        <f t="shared" si="325"/>
        <v>space exploration</v>
      </c>
      <c r="X2615" t="str">
        <f t="shared" si="326"/>
        <v>ExceededGoal</v>
      </c>
      <c r="Y2615" s="12" t="b">
        <f t="shared" si="327"/>
        <v>0</v>
      </c>
    </row>
    <row r="2616" spans="1:25" ht="43.2" hidden="1">
      <c r="A2616">
        <v>2614</v>
      </c>
      <c r="B2616" s="1" t="s">
        <v>2614</v>
      </c>
      <c r="C2616" s="1" t="s">
        <v>6724</v>
      </c>
      <c r="D2616" s="21" t="b" cm="1">
        <f t="array" ref="D2616">IF(OR(ISNUMBER(SEARCH({" COMEDY "," fun "," laugh ","hilarious"}," "&amp;B2616:C2616&amp;" "))),"Comedy",IF(OR(ISNUMBER(SEARCH({" sad "," thriller "," crime"," murder "," dark "," revenge "}," "&amp;B2616:C2616&amp;" "))),"thriller",IF(OR(ISNUMBER(SEARCH({" strange "," evil "," horror "," dark "," strange"}," "&amp;B2616:C2616&amp;" "))),"horror",IF(OR(ISNUMBER(SEARCH({" food "," kitchen "," yummy "," gourmet "," dining","bbq"}," "&amp;B2616:C2616&amp;" "))),"food"))))</f>
        <v>0</v>
      </c>
      <c r="E2616" s="3">
        <v>10500</v>
      </c>
      <c r="F2616" s="4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320"/>
        <v>102</v>
      </c>
      <c r="Q2616">
        <f t="shared" si="321"/>
        <v>107.1</v>
      </c>
      <c r="R2616" t="s">
        <v>8317</v>
      </c>
      <c r="S2616" t="s">
        <v>8353</v>
      </c>
      <c r="T2616" s="13">
        <f t="shared" si="322"/>
        <v>41730.708472222221</v>
      </c>
      <c r="U2616" s="13">
        <f t="shared" si="323"/>
        <v>41759.208333333336</v>
      </c>
      <c r="V2616">
        <f t="shared" si="324"/>
        <v>2014</v>
      </c>
      <c r="W2616" t="str">
        <f t="shared" si="325"/>
        <v>space exploration</v>
      </c>
      <c r="X2616" t="str">
        <f t="shared" si="326"/>
        <v>ExceededGoal</v>
      </c>
      <c r="Y2616" s="12" t="b">
        <f t="shared" si="327"/>
        <v>0</v>
      </c>
    </row>
    <row r="2617" spans="1:25" ht="43.2" hidden="1">
      <c r="A2617">
        <v>2615</v>
      </c>
      <c r="B2617" s="1" t="s">
        <v>2615</v>
      </c>
      <c r="C2617" s="1" t="s">
        <v>6725</v>
      </c>
      <c r="D2617" s="21" t="b" cm="1">
        <f t="array" ref="D2617">IF(OR(ISNUMBER(SEARCH({" COMEDY "," fun "," laugh ","hilarious"}," "&amp;B2617:C2617&amp;" "))),"Comedy",IF(OR(ISNUMBER(SEARCH({" sad "," thriller "," crime"," murder "," dark "," revenge "}," "&amp;B2617:C2617&amp;" "))),"thriller",IF(OR(ISNUMBER(SEARCH({" strange "," evil "," horror "," dark "," strange"}," "&amp;B2617:C2617&amp;" "))),"horror",IF(OR(ISNUMBER(SEARCH({" food "," kitchen "," yummy "," gourmet "," dining","bbq"}," "&amp;B2617:C2617&amp;" "))),"food"))))</f>
        <v>0</v>
      </c>
      <c r="E2617" s="3">
        <v>2001</v>
      </c>
      <c r="F2617" s="4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320"/>
        <v>170</v>
      </c>
      <c r="Q2617">
        <f t="shared" si="321"/>
        <v>47.18</v>
      </c>
      <c r="R2617" t="s">
        <v>8317</v>
      </c>
      <c r="S2617" t="s">
        <v>8353</v>
      </c>
      <c r="T2617" s="13">
        <f t="shared" si="322"/>
        <v>42453.49726851852</v>
      </c>
      <c r="U2617" s="13">
        <f t="shared" si="323"/>
        <v>42490.5</v>
      </c>
      <c r="V2617">
        <f t="shared" si="324"/>
        <v>2016</v>
      </c>
      <c r="W2617" t="str">
        <f t="shared" si="325"/>
        <v>space exploration</v>
      </c>
      <c r="X2617" t="str">
        <f t="shared" si="326"/>
        <v>ExceededGoal</v>
      </c>
      <c r="Y2617" s="12" t="b">
        <f t="shared" si="327"/>
        <v>0</v>
      </c>
    </row>
    <row r="2618" spans="1:25" ht="43.2" hidden="1">
      <c r="A2618">
        <v>2616</v>
      </c>
      <c r="B2618" s="1" t="s">
        <v>2616</v>
      </c>
      <c r="C2618" s="1" t="s">
        <v>6726</v>
      </c>
      <c r="D2618" s="21" t="b" cm="1">
        <f t="array" ref="D2618">IF(OR(ISNUMBER(SEARCH({" COMEDY "," fun "," laugh ","hilarious"}," "&amp;B2618:C2618&amp;" "))),"Comedy",IF(OR(ISNUMBER(SEARCH({" sad "," thriller "," crime"," murder "," dark "," revenge "}," "&amp;B2618:C2618&amp;" "))),"thriller",IF(OR(ISNUMBER(SEARCH({" strange "," evil "," horror "," dark "," strange"}," "&amp;B2618:C2618&amp;" "))),"horror",IF(OR(ISNUMBER(SEARCH({" food "," kitchen "," yummy "," gourmet "," dining","bbq"}," "&amp;B2618:C2618&amp;" "))),"food"))))</f>
        <v>0</v>
      </c>
      <c r="E2618" s="3">
        <v>25000</v>
      </c>
      <c r="F2618" s="4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320"/>
        <v>115</v>
      </c>
      <c r="Q2618">
        <f t="shared" si="321"/>
        <v>120.31</v>
      </c>
      <c r="R2618" t="s">
        <v>8317</v>
      </c>
      <c r="S2618" t="s">
        <v>8353</v>
      </c>
      <c r="T2618" s="13">
        <f t="shared" si="322"/>
        <v>42211.99454861111</v>
      </c>
      <c r="U2618" s="13">
        <f t="shared" si="323"/>
        <v>42241.99454861111</v>
      </c>
      <c r="V2618">
        <f t="shared" si="324"/>
        <v>2015</v>
      </c>
      <c r="W2618" t="str">
        <f t="shared" si="325"/>
        <v>space exploration</v>
      </c>
      <c r="X2618" t="str">
        <f t="shared" si="326"/>
        <v>ExceededGoal</v>
      </c>
      <c r="Y2618" s="12" t="b">
        <f t="shared" si="327"/>
        <v>0</v>
      </c>
    </row>
    <row r="2619" spans="1:25" ht="43.2" hidden="1">
      <c r="A2619">
        <v>2617</v>
      </c>
      <c r="B2619" s="1" t="s">
        <v>2617</v>
      </c>
      <c r="C2619" s="1" t="s">
        <v>6727</v>
      </c>
      <c r="D2619" s="21" t="b" cm="1">
        <f t="array" ref="D2619">IF(OR(ISNUMBER(SEARCH({" COMEDY "," fun "," laugh ","hilarious"}," "&amp;B2619:C2619&amp;" "))),"Comedy",IF(OR(ISNUMBER(SEARCH({" sad "," thriller "," crime"," murder "," dark "," revenge "}," "&amp;B2619:C2619&amp;" "))),"thriller",IF(OR(ISNUMBER(SEARCH({" strange "," evil "," horror "," dark "," strange"}," "&amp;B2619:C2619&amp;" "))),"horror",IF(OR(ISNUMBER(SEARCH({" food "," kitchen "," yummy "," gourmet "," dining","bbq"}," "&amp;B2619:C2619&amp;" "))),"food"))))</f>
        <v>0</v>
      </c>
      <c r="E2619" s="3">
        <v>500</v>
      </c>
      <c r="F2619" s="4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320"/>
        <v>878</v>
      </c>
      <c r="Q2619">
        <f t="shared" si="321"/>
        <v>27.6</v>
      </c>
      <c r="R2619" t="s">
        <v>8317</v>
      </c>
      <c r="S2619" t="s">
        <v>8353</v>
      </c>
      <c r="T2619" s="13">
        <f t="shared" si="322"/>
        <v>41902.874432870369</v>
      </c>
      <c r="U2619" s="13">
        <f t="shared" si="323"/>
        <v>41932.874432870369</v>
      </c>
      <c r="V2619">
        <f t="shared" si="324"/>
        <v>2014</v>
      </c>
      <c r="W2619" t="str">
        <f t="shared" si="325"/>
        <v>space exploration</v>
      </c>
      <c r="X2619" t="str">
        <f t="shared" si="326"/>
        <v>ExceededGoal</v>
      </c>
      <c r="Y2619" s="12" t="b">
        <f t="shared" si="327"/>
        <v>0</v>
      </c>
    </row>
    <row r="2620" spans="1:25" ht="28.8" hidden="1">
      <c r="A2620">
        <v>2618</v>
      </c>
      <c r="B2620" s="1" t="s">
        <v>2618</v>
      </c>
      <c r="C2620" s="1" t="s">
        <v>6728</v>
      </c>
      <c r="D2620" s="21" t="b" cm="1">
        <f t="array" ref="D2620">IF(OR(ISNUMBER(SEARCH({" COMEDY "," fun "," laugh ","hilarious"}," "&amp;B2620:C2620&amp;" "))),"Comedy",IF(OR(ISNUMBER(SEARCH({" sad "," thriller "," crime"," murder "," dark "," revenge "}," "&amp;B2620:C2620&amp;" "))),"thriller",IF(OR(ISNUMBER(SEARCH({" strange "," evil "," horror "," dark "," strange"}," "&amp;B2620:C2620&amp;" "))),"horror",IF(OR(ISNUMBER(SEARCH({" food "," kitchen "," yummy "," gourmet "," dining","bbq"}," "&amp;B2620:C2620&amp;" "))),"food"))))</f>
        <v>0</v>
      </c>
      <c r="E2620" s="3">
        <v>15000</v>
      </c>
      <c r="F2620" s="4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320"/>
        <v>105</v>
      </c>
      <c r="Q2620">
        <f t="shared" si="321"/>
        <v>205.3</v>
      </c>
      <c r="R2620" t="s">
        <v>8317</v>
      </c>
      <c r="S2620" t="s">
        <v>8353</v>
      </c>
      <c r="T2620" s="13">
        <f t="shared" si="322"/>
        <v>42279.792372685188</v>
      </c>
      <c r="U2620" s="13">
        <f t="shared" si="323"/>
        <v>42339.834039351852</v>
      </c>
      <c r="V2620">
        <f t="shared" si="324"/>
        <v>2015</v>
      </c>
      <c r="W2620" t="str">
        <f t="shared" si="325"/>
        <v>space exploration</v>
      </c>
      <c r="X2620" t="str">
        <f t="shared" si="326"/>
        <v>ExceededGoal</v>
      </c>
      <c r="Y2620" s="12" t="b">
        <f t="shared" si="327"/>
        <v>0</v>
      </c>
    </row>
    <row r="2621" spans="1:25" ht="43.2" hidden="1">
      <c r="A2621">
        <v>2619</v>
      </c>
      <c r="B2621" s="1" t="s">
        <v>2619</v>
      </c>
      <c r="C2621" s="1" t="s">
        <v>6729</v>
      </c>
      <c r="D2621" s="21" t="b" cm="1">
        <f t="array" ref="D2621">IF(OR(ISNUMBER(SEARCH({" COMEDY "," fun "," laugh ","hilarious"}," "&amp;B2621:C2621&amp;" "))),"Comedy",IF(OR(ISNUMBER(SEARCH({" sad "," thriller "," crime"," murder "," dark "," revenge "}," "&amp;B2621:C2621&amp;" "))),"thriller",IF(OR(ISNUMBER(SEARCH({" strange "," evil "," horror "," dark "," strange"}," "&amp;B2621:C2621&amp;" "))),"horror",IF(OR(ISNUMBER(SEARCH({" food "," kitchen "," yummy "," gourmet "," dining","bbq"}," "&amp;B2621:C2621&amp;" "))),"food"))))</f>
        <v>0</v>
      </c>
      <c r="E2621" s="3">
        <v>1000</v>
      </c>
      <c r="F2621" s="4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320"/>
        <v>188</v>
      </c>
      <c r="Q2621">
        <f t="shared" si="321"/>
        <v>35.549999999999997</v>
      </c>
      <c r="R2621" t="s">
        <v>8317</v>
      </c>
      <c r="S2621" t="s">
        <v>8353</v>
      </c>
      <c r="T2621" s="13">
        <f t="shared" si="322"/>
        <v>42273.884305555555</v>
      </c>
      <c r="U2621" s="13">
        <f t="shared" si="323"/>
        <v>42300.458333333328</v>
      </c>
      <c r="V2621">
        <f t="shared" si="324"/>
        <v>2015</v>
      </c>
      <c r="W2621" t="str">
        <f t="shared" si="325"/>
        <v>space exploration</v>
      </c>
      <c r="X2621" t="str">
        <f t="shared" si="326"/>
        <v>ExceededGoal</v>
      </c>
      <c r="Y2621" s="12" t="b">
        <f t="shared" si="327"/>
        <v>0</v>
      </c>
    </row>
    <row r="2622" spans="1:25" ht="43.2" hidden="1">
      <c r="A2622">
        <v>2620</v>
      </c>
      <c r="B2622" s="1" t="s">
        <v>2620</v>
      </c>
      <c r="C2622" s="1" t="s">
        <v>6730</v>
      </c>
      <c r="D2622" s="21" t="b" cm="1">
        <f t="array" ref="D2622">IF(OR(ISNUMBER(SEARCH({" COMEDY "," fun "," laugh ","hilarious"}," "&amp;B2622:C2622&amp;" "))),"Comedy",IF(OR(ISNUMBER(SEARCH({" sad "," thriller "," crime"," murder "," dark "," revenge "}," "&amp;B2622:C2622&amp;" "))),"thriller",IF(OR(ISNUMBER(SEARCH({" strange "," evil "," horror "," dark "," strange"}," "&amp;B2622:C2622&amp;" "))),"horror",IF(OR(ISNUMBER(SEARCH({" food "," kitchen "," yummy "," gourmet "," dining","bbq"}," "&amp;B2622:C2622&amp;" "))),"food"))))</f>
        <v>0</v>
      </c>
      <c r="E2622" s="3">
        <v>65000</v>
      </c>
      <c r="F2622" s="4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320"/>
        <v>144</v>
      </c>
      <c r="Q2622">
        <f t="shared" si="321"/>
        <v>74.64</v>
      </c>
      <c r="R2622" t="s">
        <v>8317</v>
      </c>
      <c r="S2622" t="s">
        <v>8353</v>
      </c>
      <c r="T2622" s="13">
        <f t="shared" si="322"/>
        <v>42251.16715277778</v>
      </c>
      <c r="U2622" s="13">
        <f t="shared" si="323"/>
        <v>42288.041666666672</v>
      </c>
      <c r="V2622">
        <f t="shared" si="324"/>
        <v>2015</v>
      </c>
      <c r="W2622" t="str">
        <f t="shared" si="325"/>
        <v>space exploration</v>
      </c>
      <c r="X2622" t="str">
        <f t="shared" si="326"/>
        <v>ExceededGoal</v>
      </c>
      <c r="Y2622" s="12" t="b">
        <f t="shared" si="327"/>
        <v>0</v>
      </c>
    </row>
    <row r="2623" spans="1:25" ht="43.2" hidden="1">
      <c r="A2623">
        <v>2621</v>
      </c>
      <c r="B2623" s="1" t="s">
        <v>2621</v>
      </c>
      <c r="C2623" s="1" t="s">
        <v>6731</v>
      </c>
      <c r="D2623" s="21" t="b" cm="1">
        <f t="array" ref="D2623">IF(OR(ISNUMBER(SEARCH({" COMEDY "," fun "," laugh ","hilarious"}," "&amp;B2623:C2623&amp;" "))),"Comedy",IF(OR(ISNUMBER(SEARCH({" sad "," thriller "," crime"," murder "," dark "," revenge "}," "&amp;B2623:C2623&amp;" "))),"thriller",IF(OR(ISNUMBER(SEARCH({" strange "," evil "," horror "," dark "," strange"}," "&amp;B2623:C2623&amp;" "))),"horror",IF(OR(ISNUMBER(SEARCH({" food "," kitchen "," yummy "," gourmet "," dining","bbq"}," "&amp;B2623:C2623&amp;" "))),"food"))))</f>
        <v>0</v>
      </c>
      <c r="E2623" s="3">
        <v>15000</v>
      </c>
      <c r="F2623" s="4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320"/>
        <v>146</v>
      </c>
      <c r="Q2623">
        <f t="shared" si="321"/>
        <v>47.06</v>
      </c>
      <c r="R2623" t="s">
        <v>8317</v>
      </c>
      <c r="S2623" t="s">
        <v>8353</v>
      </c>
      <c r="T2623" s="13">
        <f t="shared" si="322"/>
        <v>42115.74754629629</v>
      </c>
      <c r="U2623" s="13">
        <f t="shared" si="323"/>
        <v>42145.74754629629</v>
      </c>
      <c r="V2623">
        <f t="shared" si="324"/>
        <v>2015</v>
      </c>
      <c r="W2623" t="str">
        <f t="shared" si="325"/>
        <v>space exploration</v>
      </c>
      <c r="X2623" t="str">
        <f t="shared" si="326"/>
        <v>ExceededGoal</v>
      </c>
      <c r="Y2623" s="12" t="b">
        <f t="shared" si="327"/>
        <v>0</v>
      </c>
    </row>
    <row r="2624" spans="1:25" ht="43.2" hidden="1">
      <c r="A2624">
        <v>2622</v>
      </c>
      <c r="B2624" s="1" t="s">
        <v>2622</v>
      </c>
      <c r="C2624" s="1" t="s">
        <v>6732</v>
      </c>
      <c r="D2624" s="21" t="b" cm="1">
        <f t="array" ref="D2624">IF(OR(ISNUMBER(SEARCH({" COMEDY "," fun "," laugh ","hilarious"}," "&amp;B2624:C2624&amp;" "))),"Comedy",IF(OR(ISNUMBER(SEARCH({" sad "," thriller "," crime"," murder "," dark "," revenge "}," "&amp;B2624:C2624&amp;" "))),"thriller",IF(OR(ISNUMBER(SEARCH({" strange "," evil "," horror "," dark "," strange"}," "&amp;B2624:C2624&amp;" "))),"horror",IF(OR(ISNUMBER(SEARCH({" food "," kitchen "," yummy "," gourmet "," dining","bbq"}," "&amp;B2624:C2624&amp;" "))),"food"))))</f>
        <v>0</v>
      </c>
      <c r="E2624" s="3">
        <v>1500</v>
      </c>
      <c r="F2624" s="4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320"/>
        <v>131</v>
      </c>
      <c r="Q2624">
        <f t="shared" si="321"/>
        <v>26.59</v>
      </c>
      <c r="R2624" t="s">
        <v>8317</v>
      </c>
      <c r="S2624" t="s">
        <v>8353</v>
      </c>
      <c r="T2624" s="13">
        <f t="shared" si="322"/>
        <v>42689.74324074074</v>
      </c>
      <c r="U2624" s="13">
        <f t="shared" si="323"/>
        <v>42734.74324074074</v>
      </c>
      <c r="V2624">
        <f t="shared" si="324"/>
        <v>2016</v>
      </c>
      <c r="W2624" t="str">
        <f t="shared" si="325"/>
        <v>space exploration</v>
      </c>
      <c r="X2624" t="str">
        <f t="shared" si="326"/>
        <v>ExceededGoal</v>
      </c>
      <c r="Y2624" s="12" t="b">
        <f t="shared" si="327"/>
        <v>0</v>
      </c>
    </row>
    <row r="2625" spans="1:25" ht="43.2" hidden="1">
      <c r="A2625">
        <v>2623</v>
      </c>
      <c r="B2625" s="1" t="s">
        <v>2623</v>
      </c>
      <c r="C2625" s="1" t="s">
        <v>6733</v>
      </c>
      <c r="D2625" s="21" t="b" cm="1">
        <f t="array" ref="D2625">IF(OR(ISNUMBER(SEARCH({" COMEDY "," fun "," laugh ","hilarious"}," "&amp;B2625:C2625&amp;" "))),"Comedy",IF(OR(ISNUMBER(SEARCH({" sad "," thriller "," crime"," murder "," dark "," revenge "}," "&amp;B2625:C2625&amp;" "))),"thriller",IF(OR(ISNUMBER(SEARCH({" strange "," evil "," horror "," dark "," strange"}," "&amp;B2625:C2625&amp;" "))),"horror",IF(OR(ISNUMBER(SEARCH({" food "," kitchen "," yummy "," gourmet "," dining","bbq"}," "&amp;B2625:C2625&amp;" "))),"food"))))</f>
        <v>0</v>
      </c>
      <c r="E2625" s="3">
        <v>2000</v>
      </c>
      <c r="F2625" s="4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320"/>
        <v>114</v>
      </c>
      <c r="Q2625">
        <f t="shared" si="321"/>
        <v>36.770000000000003</v>
      </c>
      <c r="R2625" t="s">
        <v>8317</v>
      </c>
      <c r="S2625" t="s">
        <v>8353</v>
      </c>
      <c r="T2625" s="13">
        <f t="shared" si="322"/>
        <v>42692.256550925929</v>
      </c>
      <c r="U2625" s="13">
        <f t="shared" si="323"/>
        <v>42706.256550925929</v>
      </c>
      <c r="V2625">
        <f t="shared" si="324"/>
        <v>2016</v>
      </c>
      <c r="W2625" t="str">
        <f t="shared" si="325"/>
        <v>space exploration</v>
      </c>
      <c r="X2625" t="str">
        <f t="shared" si="326"/>
        <v>ExceededGoal</v>
      </c>
      <c r="Y2625" s="12" t="b">
        <f t="shared" si="327"/>
        <v>0</v>
      </c>
    </row>
    <row r="2626" spans="1:25" ht="43.2" hidden="1">
      <c r="A2626">
        <v>2624</v>
      </c>
      <c r="B2626" s="1" t="s">
        <v>2624</v>
      </c>
      <c r="C2626" s="1" t="s">
        <v>6734</v>
      </c>
      <c r="D2626" s="21" t="b" cm="1">
        <f t="array" ref="D2626">IF(OR(ISNUMBER(SEARCH({" COMEDY "," fun "," laugh ","hilarious"}," "&amp;B2626:C2626&amp;" "))),"Comedy",IF(OR(ISNUMBER(SEARCH({" sad "," thriller "," crime"," murder "," dark "," revenge "}," "&amp;B2626:C2626&amp;" "))),"thriller",IF(OR(ISNUMBER(SEARCH({" strange "," evil "," horror "," dark "," strange"}," "&amp;B2626:C2626&amp;" "))),"horror",IF(OR(ISNUMBER(SEARCH({" food "," kitchen "," yummy "," gourmet "," dining","bbq"}," "&amp;B2626:C2626&amp;" "))),"food"))))</f>
        <v>0</v>
      </c>
      <c r="E2626" s="3">
        <v>8000</v>
      </c>
      <c r="F2626" s="4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320"/>
        <v>1379</v>
      </c>
      <c r="Q2626">
        <f t="shared" si="321"/>
        <v>31.82</v>
      </c>
      <c r="R2626" t="s">
        <v>8317</v>
      </c>
      <c r="S2626" t="s">
        <v>8353</v>
      </c>
      <c r="T2626" s="13">
        <f t="shared" si="322"/>
        <v>41144.42155092593</v>
      </c>
      <c r="U2626" s="13">
        <f t="shared" si="323"/>
        <v>41165.42155092593</v>
      </c>
      <c r="V2626">
        <f t="shared" si="324"/>
        <v>2012</v>
      </c>
      <c r="W2626" t="str">
        <f t="shared" si="325"/>
        <v>space exploration</v>
      </c>
      <c r="X2626" t="str">
        <f t="shared" si="326"/>
        <v>ExceededGoal</v>
      </c>
      <c r="Y2626" s="12" t="b">
        <f t="shared" si="327"/>
        <v>0</v>
      </c>
    </row>
    <row r="2627" spans="1:25" ht="57.6" hidden="1">
      <c r="A2627">
        <v>2625</v>
      </c>
      <c r="B2627" s="1" t="s">
        <v>2625</v>
      </c>
      <c r="C2627" s="1" t="s">
        <v>6735</v>
      </c>
      <c r="D2627" s="21" t="b" cm="1">
        <f t="array" ref="D2627">IF(OR(ISNUMBER(SEARCH({" COMEDY "," fun "," laugh ","hilarious"}," "&amp;B2627:C2627&amp;" "))),"Comedy",IF(OR(ISNUMBER(SEARCH({" sad "," thriller "," crime"," murder "," dark "," revenge "}," "&amp;B2627:C2627&amp;" "))),"thriller",IF(OR(ISNUMBER(SEARCH({" strange "," evil "," horror "," dark "," strange"}," "&amp;B2627:C2627&amp;" "))),"horror",IF(OR(ISNUMBER(SEARCH({" food "," kitchen "," yummy "," gourmet "," dining","bbq"}," "&amp;B2627:C2627&amp;" "))),"food"))))</f>
        <v>0</v>
      </c>
      <c r="E2627" s="3">
        <v>150</v>
      </c>
      <c r="F2627" s="4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328">IFERROR(ROUND((F2627/E2627)*100,0),0)</f>
        <v>956</v>
      </c>
      <c r="Q2627">
        <f t="shared" ref="Q2627:Q2690" si="329">IFERROR(ROUND(F2627/M2627,2),0)</f>
        <v>27.58</v>
      </c>
      <c r="R2627" t="s">
        <v>8317</v>
      </c>
      <c r="S2627" t="s">
        <v>8353</v>
      </c>
      <c r="T2627" s="13">
        <f t="shared" ref="T2627:T2690" si="330">(((K2627/60)/60)/24)+DATE(1970,1,1)</f>
        <v>42658.810277777782</v>
      </c>
      <c r="U2627" s="13">
        <f t="shared" ref="U2627:U2690" si="331">(((J2627/60)/60)/24)+DATE(1970,1,1)</f>
        <v>42683.851944444439</v>
      </c>
      <c r="V2627">
        <f t="shared" ref="V2627:V2690" si="332">YEAR(T2627)</f>
        <v>2016</v>
      </c>
      <c r="W2627" t="str">
        <f t="shared" ref="W2627:W2690" si="333">IF(OR(S2627="musical","space"),"Musical and Spaces",S2627)</f>
        <v>space exploration</v>
      </c>
      <c r="X2627" t="str">
        <f t="shared" ref="X2627:X2690" si="334">IF(P2627-100&gt;0,"ExceededGoal","UnderFunded")</f>
        <v>ExceededGoal</v>
      </c>
      <c r="Y2627" s="12" t="b">
        <f t="shared" ref="Y2627:Y2690" si="335">IFERROR(IF(R2627="theater",ROUND(F2627/M2627,2)),0)</f>
        <v>0</v>
      </c>
    </row>
    <row r="2628" spans="1:25" ht="43.2" hidden="1">
      <c r="A2628">
        <v>2626</v>
      </c>
      <c r="B2628" s="1" t="s">
        <v>2626</v>
      </c>
      <c r="C2628" s="1" t="s">
        <v>6736</v>
      </c>
      <c r="D2628" s="21" t="b" cm="1">
        <f t="array" ref="D2628">IF(OR(ISNUMBER(SEARCH({" COMEDY "," fun "," laugh ","hilarious"}," "&amp;B2628:C2628&amp;" "))),"Comedy",IF(OR(ISNUMBER(SEARCH({" sad "," thriller "," crime"," murder "," dark "," revenge "}," "&amp;B2628:C2628&amp;" "))),"thriller",IF(OR(ISNUMBER(SEARCH({" strange "," evil "," horror "," dark "," strange"}," "&amp;B2628:C2628&amp;" "))),"horror",IF(OR(ISNUMBER(SEARCH({" food "," kitchen "," yummy "," gourmet "," dining","bbq"}," "&amp;B2628:C2628&amp;" "))),"food"))))</f>
        <v>0</v>
      </c>
      <c r="E2628" s="3">
        <v>2500</v>
      </c>
      <c r="F2628" s="4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328"/>
        <v>112</v>
      </c>
      <c r="Q2628">
        <f t="shared" si="329"/>
        <v>56</v>
      </c>
      <c r="R2628" t="s">
        <v>8317</v>
      </c>
      <c r="S2628" t="s">
        <v>8353</v>
      </c>
      <c r="T2628" s="13">
        <f t="shared" si="330"/>
        <v>42128.628113425926</v>
      </c>
      <c r="U2628" s="13">
        <f t="shared" si="331"/>
        <v>42158.628113425926</v>
      </c>
      <c r="V2628">
        <f t="shared" si="332"/>
        <v>2015</v>
      </c>
      <c r="W2628" t="str">
        <f t="shared" si="333"/>
        <v>space exploration</v>
      </c>
      <c r="X2628" t="str">
        <f t="shared" si="334"/>
        <v>ExceededGoal</v>
      </c>
      <c r="Y2628" s="12" t="b">
        <f t="shared" si="335"/>
        <v>0</v>
      </c>
    </row>
    <row r="2629" spans="1:25" ht="43.2" hidden="1">
      <c r="A2629">
        <v>2627</v>
      </c>
      <c r="B2629" s="1" t="s">
        <v>2627</v>
      </c>
      <c r="C2629" s="1" t="s">
        <v>6737</v>
      </c>
      <c r="D2629" s="21" t="b" cm="1">
        <f t="array" ref="D2629">IF(OR(ISNUMBER(SEARCH({" COMEDY "," fun "," laugh ","hilarious"}," "&amp;B2629:C2629&amp;" "))),"Comedy",IF(OR(ISNUMBER(SEARCH({" sad "," thriller "," crime"," murder "," dark "," revenge "}," "&amp;B2629:C2629&amp;" "))),"thriller",IF(OR(ISNUMBER(SEARCH({" strange "," evil "," horror "," dark "," strange"}," "&amp;B2629:C2629&amp;" "))),"horror",IF(OR(ISNUMBER(SEARCH({" food "," kitchen "," yummy "," gourmet "," dining","bbq"}," "&amp;B2629:C2629&amp;" "))),"food"))))</f>
        <v>0</v>
      </c>
      <c r="E2629" s="3">
        <v>150</v>
      </c>
      <c r="F2629" s="4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328"/>
        <v>647</v>
      </c>
      <c r="Q2629">
        <f t="shared" si="329"/>
        <v>21.56</v>
      </c>
      <c r="R2629" t="s">
        <v>8317</v>
      </c>
      <c r="S2629" t="s">
        <v>8353</v>
      </c>
      <c r="T2629" s="13">
        <f t="shared" si="330"/>
        <v>42304.829409722224</v>
      </c>
      <c r="U2629" s="13">
        <f t="shared" si="331"/>
        <v>42334.871076388896</v>
      </c>
      <c r="V2629">
        <f t="shared" si="332"/>
        <v>2015</v>
      </c>
      <c r="W2629" t="str">
        <f t="shared" si="333"/>
        <v>space exploration</v>
      </c>
      <c r="X2629" t="str">
        <f t="shared" si="334"/>
        <v>ExceededGoal</v>
      </c>
      <c r="Y2629" s="12" t="b">
        <f t="shared" si="335"/>
        <v>0</v>
      </c>
    </row>
    <row r="2630" spans="1:25" ht="43.2" hidden="1">
      <c r="A2630">
        <v>2628</v>
      </c>
      <c r="B2630" s="1" t="s">
        <v>2628</v>
      </c>
      <c r="C2630" s="1" t="s">
        <v>6738</v>
      </c>
      <c r="D2630" s="21" t="b" cm="1">
        <f t="array" ref="D2630">IF(OR(ISNUMBER(SEARCH({" COMEDY "," fun "," laugh ","hilarious"}," "&amp;B2630:C2630&amp;" "))),"Comedy",IF(OR(ISNUMBER(SEARCH({" sad "," thriller "," crime"," murder "," dark "," revenge "}," "&amp;B2630:C2630&amp;" "))),"thriller",IF(OR(ISNUMBER(SEARCH({" strange "," evil "," horror "," dark "," strange"}," "&amp;B2630:C2630&amp;" "))),"horror",IF(OR(ISNUMBER(SEARCH({" food "," kitchen "," yummy "," gourmet "," dining","bbq"}," "&amp;B2630:C2630&amp;" "))),"food"))))</f>
        <v>0</v>
      </c>
      <c r="E2630" s="3">
        <v>839</v>
      </c>
      <c r="F2630" s="4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328"/>
        <v>110</v>
      </c>
      <c r="Q2630">
        <f t="shared" si="329"/>
        <v>44.1</v>
      </c>
      <c r="R2630" t="s">
        <v>8317</v>
      </c>
      <c r="S2630" t="s">
        <v>8353</v>
      </c>
      <c r="T2630" s="13">
        <f t="shared" si="330"/>
        <v>41953.966053240743</v>
      </c>
      <c r="U2630" s="13">
        <f t="shared" si="331"/>
        <v>41973.966053240743</v>
      </c>
      <c r="V2630">
        <f t="shared" si="332"/>
        <v>2014</v>
      </c>
      <c r="W2630" t="str">
        <f t="shared" si="333"/>
        <v>space exploration</v>
      </c>
      <c r="X2630" t="str">
        <f t="shared" si="334"/>
        <v>ExceededGoal</v>
      </c>
      <c r="Y2630" s="12" t="b">
        <f t="shared" si="335"/>
        <v>0</v>
      </c>
    </row>
    <row r="2631" spans="1:25" ht="28.8" hidden="1">
      <c r="A2631">
        <v>2629</v>
      </c>
      <c r="B2631" s="1" t="s">
        <v>2629</v>
      </c>
      <c r="C2631" s="1" t="s">
        <v>6739</v>
      </c>
      <c r="D2631" s="21" t="b" cm="1">
        <f t="array" ref="D2631">IF(OR(ISNUMBER(SEARCH({" COMEDY "," fun "," laugh ","hilarious"}," "&amp;B2631:C2631&amp;" "))),"Comedy",IF(OR(ISNUMBER(SEARCH({" sad "," thriller "," crime"," murder "," dark "," revenge "}," "&amp;B2631:C2631&amp;" "))),"thriller",IF(OR(ISNUMBER(SEARCH({" strange "," evil "," horror "," dark "," strange"}," "&amp;B2631:C2631&amp;" "))),"horror",IF(OR(ISNUMBER(SEARCH({" food "," kitchen "," yummy "," gourmet "," dining","bbq"}," "&amp;B2631:C2631&amp;" "))),"food"))))</f>
        <v>0</v>
      </c>
      <c r="E2631" s="3">
        <v>5000</v>
      </c>
      <c r="F2631" s="4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328"/>
        <v>128</v>
      </c>
      <c r="Q2631">
        <f t="shared" si="329"/>
        <v>63.87</v>
      </c>
      <c r="R2631" t="s">
        <v>8317</v>
      </c>
      <c r="S2631" t="s">
        <v>8353</v>
      </c>
      <c r="T2631" s="13">
        <f t="shared" si="330"/>
        <v>42108.538449074069</v>
      </c>
      <c r="U2631" s="13">
        <f t="shared" si="331"/>
        <v>42138.538449074069</v>
      </c>
      <c r="V2631">
        <f t="shared" si="332"/>
        <v>2015</v>
      </c>
      <c r="W2631" t="str">
        <f t="shared" si="333"/>
        <v>space exploration</v>
      </c>
      <c r="X2631" t="str">
        <f t="shared" si="334"/>
        <v>ExceededGoal</v>
      </c>
      <c r="Y2631" s="12" t="b">
        <f t="shared" si="335"/>
        <v>0</v>
      </c>
    </row>
    <row r="2632" spans="1:25" ht="43.2" hidden="1">
      <c r="A2632">
        <v>2630</v>
      </c>
      <c r="B2632" s="1" t="s">
        <v>2630</v>
      </c>
      <c r="C2632" s="1" t="s">
        <v>6740</v>
      </c>
      <c r="D2632" s="21" t="b" cm="1">
        <f t="array" ref="D2632">IF(OR(ISNUMBER(SEARCH({" COMEDY "," fun "," laugh ","hilarious"}," "&amp;B2632:C2632&amp;" "))),"Comedy",IF(OR(ISNUMBER(SEARCH({" sad "," thriller "," crime"," murder "," dark "," revenge "}," "&amp;B2632:C2632&amp;" "))),"thriller",IF(OR(ISNUMBER(SEARCH({" strange "," evil "," horror "," dark "," strange"}," "&amp;B2632:C2632&amp;" "))),"horror",IF(OR(ISNUMBER(SEARCH({" food "," kitchen "," yummy "," gourmet "," dining","bbq"}," "&amp;B2632:C2632&amp;" "))),"food"))))</f>
        <v>0</v>
      </c>
      <c r="E2632" s="3">
        <v>2000</v>
      </c>
      <c r="F2632" s="4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328"/>
        <v>158</v>
      </c>
      <c r="Q2632">
        <f t="shared" si="329"/>
        <v>38.99</v>
      </c>
      <c r="R2632" t="s">
        <v>8317</v>
      </c>
      <c r="S2632" t="s">
        <v>8353</v>
      </c>
      <c r="T2632" s="13">
        <f t="shared" si="330"/>
        <v>42524.105462962965</v>
      </c>
      <c r="U2632" s="13">
        <f t="shared" si="331"/>
        <v>42551.416666666672</v>
      </c>
      <c r="V2632">
        <f t="shared" si="332"/>
        <v>2016</v>
      </c>
      <c r="W2632" t="str">
        <f t="shared" si="333"/>
        <v>space exploration</v>
      </c>
      <c r="X2632" t="str">
        <f t="shared" si="334"/>
        <v>ExceededGoal</v>
      </c>
      <c r="Y2632" s="12" t="b">
        <f t="shared" si="335"/>
        <v>0</v>
      </c>
    </row>
    <row r="2633" spans="1:25" ht="43.2" hidden="1">
      <c r="A2633">
        <v>2631</v>
      </c>
      <c r="B2633" s="1" t="s">
        <v>2631</v>
      </c>
      <c r="C2633" s="1" t="s">
        <v>6741</v>
      </c>
      <c r="D2633" s="21" t="b" cm="1">
        <f t="array" ref="D2633">IF(OR(ISNUMBER(SEARCH({" COMEDY "," fun "," laugh ","hilarious"}," "&amp;B2633:C2633&amp;" "))),"Comedy",IF(OR(ISNUMBER(SEARCH({" sad "," thriller "," crime"," murder "," dark "," revenge "}," "&amp;B2633:C2633&amp;" "))),"thriller",IF(OR(ISNUMBER(SEARCH({" strange "," evil "," horror "," dark "," strange"}," "&amp;B2633:C2633&amp;" "))),"horror",IF(OR(ISNUMBER(SEARCH({" food "," kitchen "," yummy "," gourmet "," dining","bbq"}," "&amp;B2633:C2633&amp;" "))),"food"))))</f>
        <v>0</v>
      </c>
      <c r="E2633" s="3">
        <v>20000</v>
      </c>
      <c r="F2633" s="4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328"/>
        <v>115</v>
      </c>
      <c r="Q2633">
        <f t="shared" si="329"/>
        <v>80.19</v>
      </c>
      <c r="R2633" t="s">
        <v>8317</v>
      </c>
      <c r="S2633" t="s">
        <v>8353</v>
      </c>
      <c r="T2633" s="13">
        <f t="shared" si="330"/>
        <v>42218.169293981482</v>
      </c>
      <c r="U2633" s="13">
        <f t="shared" si="331"/>
        <v>42246.169293981482</v>
      </c>
      <c r="V2633">
        <f t="shared" si="332"/>
        <v>2015</v>
      </c>
      <c r="W2633" t="str">
        <f t="shared" si="333"/>
        <v>space exploration</v>
      </c>
      <c r="X2633" t="str">
        <f t="shared" si="334"/>
        <v>ExceededGoal</v>
      </c>
      <c r="Y2633" s="12" t="b">
        <f t="shared" si="335"/>
        <v>0</v>
      </c>
    </row>
    <row r="2634" spans="1:25" ht="43.2" hidden="1">
      <c r="A2634">
        <v>2632</v>
      </c>
      <c r="B2634" s="1" t="s">
        <v>2632</v>
      </c>
      <c r="C2634" s="1" t="s">
        <v>6742</v>
      </c>
      <c r="D2634" s="21" t="b" cm="1">
        <f t="array" ref="D2634">IF(OR(ISNUMBER(SEARCH({" COMEDY "," fun "," laugh ","hilarious"}," "&amp;B2634:C2634&amp;" "))),"Comedy",IF(OR(ISNUMBER(SEARCH({" sad "," thriller "," crime"," murder "," dark "," revenge "}," "&amp;B2634:C2634&amp;" "))),"thriller",IF(OR(ISNUMBER(SEARCH({" strange "," evil "," horror "," dark "," strange"}," "&amp;B2634:C2634&amp;" "))),"horror",IF(OR(ISNUMBER(SEARCH({" food "," kitchen "," yummy "," gourmet "," dining","bbq"}," "&amp;B2634:C2634&amp;" "))),"food"))))</f>
        <v>0</v>
      </c>
      <c r="E2634" s="3">
        <v>1070</v>
      </c>
      <c r="F2634" s="4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328"/>
        <v>137</v>
      </c>
      <c r="Q2634">
        <f t="shared" si="329"/>
        <v>34.9</v>
      </c>
      <c r="R2634" t="s">
        <v>8317</v>
      </c>
      <c r="S2634" t="s">
        <v>8353</v>
      </c>
      <c r="T2634" s="13">
        <f t="shared" si="330"/>
        <v>42494.061793981484</v>
      </c>
      <c r="U2634" s="13">
        <f t="shared" si="331"/>
        <v>42519.061793981484</v>
      </c>
      <c r="V2634">
        <f t="shared" si="332"/>
        <v>2016</v>
      </c>
      <c r="W2634" t="str">
        <f t="shared" si="333"/>
        <v>space exploration</v>
      </c>
      <c r="X2634" t="str">
        <f t="shared" si="334"/>
        <v>ExceededGoal</v>
      </c>
      <c r="Y2634" s="12" t="b">
        <f t="shared" si="335"/>
        <v>0</v>
      </c>
    </row>
    <row r="2635" spans="1:25" ht="43.2" hidden="1">
      <c r="A2635">
        <v>2633</v>
      </c>
      <c r="B2635" s="1" t="s">
        <v>2633</v>
      </c>
      <c r="C2635" s="1" t="s">
        <v>6743</v>
      </c>
      <c r="D2635" s="21" t="b" cm="1">
        <f t="array" ref="D2635">IF(OR(ISNUMBER(SEARCH({" COMEDY "," fun "," laugh ","hilarious"}," "&amp;B2635:C2635&amp;" "))),"Comedy",IF(OR(ISNUMBER(SEARCH({" sad "," thriller "," crime"," murder "," dark "," revenge "}," "&amp;B2635:C2635&amp;" "))),"thriller",IF(OR(ISNUMBER(SEARCH({" strange "," evil "," horror "," dark "," strange"}," "&amp;B2635:C2635&amp;" "))),"horror",IF(OR(ISNUMBER(SEARCH({" food "," kitchen "," yummy "," gourmet "," dining","bbq"}," "&amp;B2635:C2635&amp;" "))),"food"))))</f>
        <v>0</v>
      </c>
      <c r="E2635" s="3">
        <v>5000</v>
      </c>
      <c r="F2635" s="4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328"/>
        <v>355</v>
      </c>
      <c r="Q2635">
        <f t="shared" si="329"/>
        <v>89.1</v>
      </c>
      <c r="R2635" t="s">
        <v>8317</v>
      </c>
      <c r="S2635" t="s">
        <v>8353</v>
      </c>
      <c r="T2635" s="13">
        <f t="shared" si="330"/>
        <v>41667.823287037041</v>
      </c>
      <c r="U2635" s="13">
        <f t="shared" si="331"/>
        <v>41697.958333333336</v>
      </c>
      <c r="V2635">
        <f t="shared" si="332"/>
        <v>2014</v>
      </c>
      <c r="W2635" t="str">
        <f t="shared" si="333"/>
        <v>space exploration</v>
      </c>
      <c r="X2635" t="str">
        <f t="shared" si="334"/>
        <v>ExceededGoal</v>
      </c>
      <c r="Y2635" s="12" t="b">
        <f t="shared" si="335"/>
        <v>0</v>
      </c>
    </row>
    <row r="2636" spans="1:25" ht="43.2" hidden="1">
      <c r="A2636">
        <v>2634</v>
      </c>
      <c r="B2636" s="1" t="s">
        <v>2634</v>
      </c>
      <c r="C2636" s="1" t="s">
        <v>6744</v>
      </c>
      <c r="D2636" s="21" t="b" cm="1">
        <f t="array" ref="D2636">IF(OR(ISNUMBER(SEARCH({" COMEDY "," fun "," laugh ","hilarious"}," "&amp;B2636:C2636&amp;" "))),"Comedy",IF(OR(ISNUMBER(SEARCH({" sad "," thriller "," crime"," murder "," dark "," revenge "}," "&amp;B2636:C2636&amp;" "))),"thriller",IF(OR(ISNUMBER(SEARCH({" strange "," evil "," horror "," dark "," strange"}," "&amp;B2636:C2636&amp;" "))),"horror",IF(OR(ISNUMBER(SEARCH({" food "," kitchen "," yummy "," gourmet "," dining","bbq"}," "&amp;B2636:C2636&amp;" "))),"food"))))</f>
        <v>0</v>
      </c>
      <c r="E2636" s="3">
        <v>930</v>
      </c>
      <c r="F2636" s="4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328"/>
        <v>106</v>
      </c>
      <c r="Q2636">
        <f t="shared" si="329"/>
        <v>39.44</v>
      </c>
      <c r="R2636" t="s">
        <v>8317</v>
      </c>
      <c r="S2636" t="s">
        <v>8353</v>
      </c>
      <c r="T2636" s="13">
        <f t="shared" si="330"/>
        <v>42612.656493055561</v>
      </c>
      <c r="U2636" s="13">
        <f t="shared" si="331"/>
        <v>42642.656493055561</v>
      </c>
      <c r="V2636">
        <f t="shared" si="332"/>
        <v>2016</v>
      </c>
      <c r="W2636" t="str">
        <f t="shared" si="333"/>
        <v>space exploration</v>
      </c>
      <c r="X2636" t="str">
        <f t="shared" si="334"/>
        <v>ExceededGoal</v>
      </c>
      <c r="Y2636" s="12" t="b">
        <f t="shared" si="335"/>
        <v>0</v>
      </c>
    </row>
    <row r="2637" spans="1:25" ht="43.2" hidden="1">
      <c r="A2637">
        <v>2635</v>
      </c>
      <c r="B2637" s="1" t="s">
        <v>2635</v>
      </c>
      <c r="C2637" s="1" t="s">
        <v>6745</v>
      </c>
      <c r="D2637" s="21" t="b" cm="1">
        <f t="array" ref="D2637">IF(OR(ISNUMBER(SEARCH({" COMEDY "," fun "," laugh ","hilarious"}," "&amp;B2637:C2637&amp;" "))),"Comedy",IF(OR(ISNUMBER(SEARCH({" sad "," thriller "," crime"," murder "," dark "," revenge "}," "&amp;B2637:C2637&amp;" "))),"thriller",IF(OR(ISNUMBER(SEARCH({" strange "," evil "," horror "," dark "," strange"}," "&amp;B2637:C2637&amp;" "))),"horror",IF(OR(ISNUMBER(SEARCH({" food "," kitchen "," yummy "," gourmet "," dining","bbq"}," "&amp;B2637:C2637&amp;" "))),"food"))))</f>
        <v>0</v>
      </c>
      <c r="E2637" s="3">
        <v>11500</v>
      </c>
      <c r="F2637" s="4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328"/>
        <v>100</v>
      </c>
      <c r="Q2637">
        <f t="shared" si="329"/>
        <v>136.9</v>
      </c>
      <c r="R2637" t="s">
        <v>8317</v>
      </c>
      <c r="S2637" t="s">
        <v>8353</v>
      </c>
      <c r="T2637" s="13">
        <f t="shared" si="330"/>
        <v>42037.950937500005</v>
      </c>
      <c r="U2637" s="13">
        <f t="shared" si="331"/>
        <v>42072.909270833334</v>
      </c>
      <c r="V2637">
        <f t="shared" si="332"/>
        <v>2015</v>
      </c>
      <c r="W2637" t="str">
        <f t="shared" si="333"/>
        <v>space exploration</v>
      </c>
      <c r="X2637" t="str">
        <f t="shared" si="334"/>
        <v>UnderFunded</v>
      </c>
      <c r="Y2637" s="12" t="b">
        <f t="shared" si="335"/>
        <v>0</v>
      </c>
    </row>
    <row r="2638" spans="1:25" ht="57.6" hidden="1">
      <c r="A2638">
        <v>2636</v>
      </c>
      <c r="B2638" s="1" t="s">
        <v>2636</v>
      </c>
      <c r="C2638" s="1" t="s">
        <v>6746</v>
      </c>
      <c r="D2638" s="21" t="b" cm="1">
        <f t="array" ref="D2638">IF(OR(ISNUMBER(SEARCH({" COMEDY "," fun "," laugh ","hilarious"}," "&amp;B2638:C2638&amp;" "))),"Comedy",IF(OR(ISNUMBER(SEARCH({" sad "," thriller "," crime"," murder "," dark "," revenge "}," "&amp;B2638:C2638&amp;" "))),"thriller",IF(OR(ISNUMBER(SEARCH({" strange "," evil "," horror "," dark "," strange"}," "&amp;B2638:C2638&amp;" "))),"horror",IF(OR(ISNUMBER(SEARCH({" food "," kitchen "," yummy "," gourmet "," dining","bbq"}," "&amp;B2638:C2638&amp;" "))),"food"))))</f>
        <v>0</v>
      </c>
      <c r="E2638" s="3">
        <v>1000</v>
      </c>
      <c r="F2638" s="4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328"/>
        <v>187</v>
      </c>
      <c r="Q2638">
        <f t="shared" si="329"/>
        <v>37.46</v>
      </c>
      <c r="R2638" t="s">
        <v>8317</v>
      </c>
      <c r="S2638" t="s">
        <v>8353</v>
      </c>
      <c r="T2638" s="13">
        <f t="shared" si="330"/>
        <v>42636.614745370374</v>
      </c>
      <c r="U2638" s="13">
        <f t="shared" si="331"/>
        <v>42659.041666666672</v>
      </c>
      <c r="V2638">
        <f t="shared" si="332"/>
        <v>2016</v>
      </c>
      <c r="W2638" t="str">
        <f t="shared" si="333"/>
        <v>space exploration</v>
      </c>
      <c r="X2638" t="str">
        <f t="shared" si="334"/>
        <v>ExceededGoal</v>
      </c>
      <c r="Y2638" s="12" t="b">
        <f t="shared" si="335"/>
        <v>0</v>
      </c>
    </row>
    <row r="2639" spans="1:25" ht="28.8" hidden="1">
      <c r="A2639">
        <v>2637</v>
      </c>
      <c r="B2639" s="1" t="s">
        <v>2637</v>
      </c>
      <c r="C2639" s="1" t="s">
        <v>6747</v>
      </c>
      <c r="D2639" s="21" t="b" cm="1">
        <f t="array" ref="D2639">IF(OR(ISNUMBER(SEARCH({" COMEDY "," fun "," laugh ","hilarious"}," "&amp;B2639:C2639&amp;" "))),"Comedy",IF(OR(ISNUMBER(SEARCH({" sad "," thriller "," crime"," murder "," dark "," revenge "}," "&amp;B2639:C2639&amp;" "))),"thriller",IF(OR(ISNUMBER(SEARCH({" strange "," evil "," horror "," dark "," strange"}," "&amp;B2639:C2639&amp;" "))),"horror",IF(OR(ISNUMBER(SEARCH({" food "," kitchen "," yummy "," gourmet "," dining","bbq"}," "&amp;B2639:C2639&amp;" "))),"food"))))</f>
        <v>0</v>
      </c>
      <c r="E2639" s="3">
        <v>500</v>
      </c>
      <c r="F2639" s="4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328"/>
        <v>166</v>
      </c>
      <c r="Q2639">
        <f t="shared" si="329"/>
        <v>31.96</v>
      </c>
      <c r="R2639" t="s">
        <v>8317</v>
      </c>
      <c r="S2639" t="s">
        <v>8353</v>
      </c>
      <c r="T2639" s="13">
        <f t="shared" si="330"/>
        <v>42639.549479166672</v>
      </c>
      <c r="U2639" s="13">
        <f t="shared" si="331"/>
        <v>42655.549479166672</v>
      </c>
      <c r="V2639">
        <f t="shared" si="332"/>
        <v>2016</v>
      </c>
      <c r="W2639" t="str">
        <f t="shared" si="333"/>
        <v>space exploration</v>
      </c>
      <c r="X2639" t="str">
        <f t="shared" si="334"/>
        <v>ExceededGoal</v>
      </c>
      <c r="Y2639" s="12" t="b">
        <f t="shared" si="335"/>
        <v>0</v>
      </c>
    </row>
    <row r="2640" spans="1:25" ht="43.2" hidden="1">
      <c r="A2640">
        <v>2638</v>
      </c>
      <c r="B2640" s="1" t="s">
        <v>2638</v>
      </c>
      <c r="C2640" s="1" t="s">
        <v>6748</v>
      </c>
      <c r="D2640" s="21" t="b" cm="1">
        <f t="array" ref="D2640">IF(OR(ISNUMBER(SEARCH({" COMEDY "," fun "," laugh ","hilarious"}," "&amp;B2640:C2640&amp;" "))),"Comedy",IF(OR(ISNUMBER(SEARCH({" sad "," thriller "," crime"," murder "," dark "," revenge "}," "&amp;B2640:C2640&amp;" "))),"thriller",IF(OR(ISNUMBER(SEARCH({" strange "," evil "," horror "," dark "," strange"}," "&amp;B2640:C2640&amp;" "))),"horror",IF(OR(ISNUMBER(SEARCH({" food "," kitchen "," yummy "," gourmet "," dining","bbq"}," "&amp;B2640:C2640&amp;" "))),"food"))))</f>
        <v>0</v>
      </c>
      <c r="E2640" s="3">
        <v>347</v>
      </c>
      <c r="F2640" s="4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328"/>
        <v>102</v>
      </c>
      <c r="Q2640">
        <f t="shared" si="329"/>
        <v>25.21</v>
      </c>
      <c r="R2640" t="s">
        <v>8317</v>
      </c>
      <c r="S2640" t="s">
        <v>8353</v>
      </c>
      <c r="T2640" s="13">
        <f t="shared" si="330"/>
        <v>41989.913136574076</v>
      </c>
      <c r="U2640" s="13">
        <f t="shared" si="331"/>
        <v>42019.913136574076</v>
      </c>
      <c r="V2640">
        <f t="shared" si="332"/>
        <v>2014</v>
      </c>
      <c r="W2640" t="str">
        <f t="shared" si="333"/>
        <v>space exploration</v>
      </c>
      <c r="X2640" t="str">
        <f t="shared" si="334"/>
        <v>ExceededGoal</v>
      </c>
      <c r="Y2640" s="12" t="b">
        <f t="shared" si="335"/>
        <v>0</v>
      </c>
    </row>
    <row r="2641" spans="1:25" ht="43.2" hidden="1">
      <c r="A2641">
        <v>2639</v>
      </c>
      <c r="B2641" s="1" t="s">
        <v>2639</v>
      </c>
      <c r="C2641" s="1" t="s">
        <v>6749</v>
      </c>
      <c r="D2641" s="21" t="b" cm="1">
        <f t="array" ref="D2641">IF(OR(ISNUMBER(SEARCH({" COMEDY "," fun "," laugh ","hilarious"}," "&amp;B2641:C2641&amp;" "))),"Comedy",IF(OR(ISNUMBER(SEARCH({" sad "," thriller "," crime"," murder "," dark "," revenge "}," "&amp;B2641:C2641&amp;" "))),"thriller",IF(OR(ISNUMBER(SEARCH({" strange "," evil "," horror "," dark "," strange"}," "&amp;B2641:C2641&amp;" "))),"horror",IF(OR(ISNUMBER(SEARCH({" food "," kitchen "," yummy "," gourmet "," dining","bbq"}," "&amp;B2641:C2641&amp;" "))),"food"))))</f>
        <v>0</v>
      </c>
      <c r="E2641" s="3">
        <v>300</v>
      </c>
      <c r="F2641" s="4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328"/>
        <v>164</v>
      </c>
      <c r="Q2641">
        <f t="shared" si="329"/>
        <v>10.039999999999999</v>
      </c>
      <c r="R2641" t="s">
        <v>8317</v>
      </c>
      <c r="S2641" t="s">
        <v>8353</v>
      </c>
      <c r="T2641" s="13">
        <f t="shared" si="330"/>
        <v>42024.86513888889</v>
      </c>
      <c r="U2641" s="13">
        <f t="shared" si="331"/>
        <v>42054.86513888889</v>
      </c>
      <c r="V2641">
        <f t="shared" si="332"/>
        <v>2015</v>
      </c>
      <c r="W2641" t="str">
        <f t="shared" si="333"/>
        <v>space exploration</v>
      </c>
      <c r="X2641" t="str">
        <f t="shared" si="334"/>
        <v>ExceededGoal</v>
      </c>
      <c r="Y2641" s="12" t="b">
        <f t="shared" si="335"/>
        <v>0</v>
      </c>
    </row>
    <row r="2642" spans="1:25" ht="57.6" hidden="1">
      <c r="A2642">
        <v>2640</v>
      </c>
      <c r="B2642" s="1" t="s">
        <v>2640</v>
      </c>
      <c r="C2642" s="1" t="s">
        <v>6750</v>
      </c>
      <c r="D2642" s="21" t="b" cm="1">
        <f t="array" ref="D2642">IF(OR(ISNUMBER(SEARCH({" COMEDY "," fun "," laugh ","hilarious"}," "&amp;B2642:C2642&amp;" "))),"Comedy",IF(OR(ISNUMBER(SEARCH({" sad "," thriller "," crime"," murder "," dark "," revenge "}," "&amp;B2642:C2642&amp;" "))),"thriller",IF(OR(ISNUMBER(SEARCH({" strange "," evil "," horror "," dark "," strange"}," "&amp;B2642:C2642&amp;" "))),"horror",IF(OR(ISNUMBER(SEARCH({" food "," kitchen "," yummy "," gourmet "," dining","bbq"}," "&amp;B2642:C2642&amp;" "))),"food"))))</f>
        <v>0</v>
      </c>
      <c r="E2642" s="3">
        <v>3000</v>
      </c>
      <c r="F2642" s="4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328"/>
        <v>106</v>
      </c>
      <c r="Q2642">
        <f t="shared" si="329"/>
        <v>45.94</v>
      </c>
      <c r="R2642" t="s">
        <v>8317</v>
      </c>
      <c r="S2642" t="s">
        <v>8353</v>
      </c>
      <c r="T2642" s="13">
        <f t="shared" si="330"/>
        <v>42103.160578703704</v>
      </c>
      <c r="U2642" s="13">
        <f t="shared" si="331"/>
        <v>42163.160578703704</v>
      </c>
      <c r="V2642">
        <f t="shared" si="332"/>
        <v>2015</v>
      </c>
      <c r="W2642" t="str">
        <f t="shared" si="333"/>
        <v>space exploration</v>
      </c>
      <c r="X2642" t="str">
        <f t="shared" si="334"/>
        <v>ExceededGoal</v>
      </c>
      <c r="Y2642" s="12" t="b">
        <f t="shared" si="335"/>
        <v>0</v>
      </c>
    </row>
    <row r="2643" spans="1:25" ht="28.8" hidden="1">
      <c r="A2643">
        <v>2641</v>
      </c>
      <c r="B2643" s="1" t="s">
        <v>2641</v>
      </c>
      <c r="C2643" s="1" t="s">
        <v>6751</v>
      </c>
      <c r="D2643" s="21" t="b" cm="1">
        <f t="array" ref="D2643">IF(OR(ISNUMBER(SEARCH({" COMEDY "," fun "," laugh ","hilarious"}," "&amp;B2643:C2643&amp;" "))),"Comedy",IF(OR(ISNUMBER(SEARCH({" sad "," thriller "," crime"," murder "," dark "," revenge "}," "&amp;B2643:C2643&amp;" "))),"thriller",IF(OR(ISNUMBER(SEARCH({" strange "," evil "," horror "," dark "," strange"}," "&amp;B2643:C2643&amp;" "))),"horror",IF(OR(ISNUMBER(SEARCH({" food "," kitchen "," yummy "," gourmet "," dining","bbq"}," "&amp;B2643:C2643&amp;" "))),"food"))))</f>
        <v>0</v>
      </c>
      <c r="E2643" s="3">
        <v>1500</v>
      </c>
      <c r="F2643" s="4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328"/>
        <v>1</v>
      </c>
      <c r="Q2643">
        <f t="shared" si="329"/>
        <v>15</v>
      </c>
      <c r="R2643" t="s">
        <v>8317</v>
      </c>
      <c r="S2643" t="s">
        <v>8353</v>
      </c>
      <c r="T2643" s="13">
        <f t="shared" si="330"/>
        <v>41880.827118055553</v>
      </c>
      <c r="U2643" s="13">
        <f t="shared" si="331"/>
        <v>41897.839583333334</v>
      </c>
      <c r="V2643">
        <f t="shared" si="332"/>
        <v>2014</v>
      </c>
      <c r="W2643" t="str">
        <f t="shared" si="333"/>
        <v>space exploration</v>
      </c>
      <c r="X2643" t="str">
        <f t="shared" si="334"/>
        <v>UnderFunded</v>
      </c>
      <c r="Y2643" s="12" t="b">
        <f t="shared" si="335"/>
        <v>0</v>
      </c>
    </row>
    <row r="2644" spans="1:25" ht="57.6" hidden="1">
      <c r="A2644">
        <v>2642</v>
      </c>
      <c r="B2644" s="1" t="s">
        <v>2642</v>
      </c>
      <c r="C2644" s="1" t="s">
        <v>6752</v>
      </c>
      <c r="D2644" s="21" t="b" cm="1">
        <f t="array" ref="D2644">IF(OR(ISNUMBER(SEARCH({" COMEDY "," fun "," laugh ","hilarious"}," "&amp;B2644:C2644&amp;" "))),"Comedy",IF(OR(ISNUMBER(SEARCH({" sad "," thriller "," crime"," murder "," dark "," revenge "}," "&amp;B2644:C2644&amp;" "))),"thriller",IF(OR(ISNUMBER(SEARCH({" strange "," evil "," horror "," dark "," strange"}," "&amp;B2644:C2644&amp;" "))),"horror",IF(OR(ISNUMBER(SEARCH({" food "," kitchen "," yummy "," gourmet "," dining","bbq"}," "&amp;B2644:C2644&amp;" "))),"food"))))</f>
        <v>0</v>
      </c>
      <c r="E2644" s="3">
        <v>500000</v>
      </c>
      <c r="F2644" s="4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328"/>
        <v>0</v>
      </c>
      <c r="Q2644">
        <f t="shared" si="329"/>
        <v>0</v>
      </c>
      <c r="R2644" t="s">
        <v>8317</v>
      </c>
      <c r="S2644" t="s">
        <v>8353</v>
      </c>
      <c r="T2644" s="13">
        <f t="shared" si="330"/>
        <v>42536.246620370366</v>
      </c>
      <c r="U2644" s="13">
        <f t="shared" si="331"/>
        <v>42566.289583333331</v>
      </c>
      <c r="V2644">
        <f t="shared" si="332"/>
        <v>2016</v>
      </c>
      <c r="W2644" t="str">
        <f t="shared" si="333"/>
        <v>space exploration</v>
      </c>
      <c r="X2644" t="str">
        <f t="shared" si="334"/>
        <v>UnderFunded</v>
      </c>
      <c r="Y2644" s="12" t="b">
        <f t="shared" si="335"/>
        <v>0</v>
      </c>
    </row>
    <row r="2645" spans="1:25" ht="43.2" hidden="1">
      <c r="A2645">
        <v>2643</v>
      </c>
      <c r="B2645" s="1" t="s">
        <v>2643</v>
      </c>
      <c r="C2645" s="1" t="s">
        <v>6753</v>
      </c>
      <c r="D2645" s="21" t="b" cm="1">
        <f t="array" ref="D2645">IF(OR(ISNUMBER(SEARCH({" COMEDY "," fun "," laugh ","hilarious"}," "&amp;B2645:C2645&amp;" "))),"Comedy",IF(OR(ISNUMBER(SEARCH({" sad "," thriller "," crime"," murder "," dark "," revenge "}," "&amp;B2645:C2645&amp;" "))),"thriller",IF(OR(ISNUMBER(SEARCH({" strange "," evil "," horror "," dark "," strange"}," "&amp;B2645:C2645&amp;" "))),"horror",IF(OR(ISNUMBER(SEARCH({" food "," kitchen "," yummy "," gourmet "," dining","bbq"}," "&amp;B2645:C2645&amp;" "))),"food"))))</f>
        <v>0</v>
      </c>
      <c r="E2645" s="3">
        <v>1000000</v>
      </c>
      <c r="F2645" s="4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328"/>
        <v>34</v>
      </c>
      <c r="Q2645">
        <f t="shared" si="329"/>
        <v>223.58</v>
      </c>
      <c r="R2645" t="s">
        <v>8317</v>
      </c>
      <c r="S2645" t="s">
        <v>8353</v>
      </c>
      <c r="T2645" s="13">
        <f t="shared" si="330"/>
        <v>42689.582349537035</v>
      </c>
      <c r="U2645" s="13">
        <f t="shared" si="331"/>
        <v>42725.332638888889</v>
      </c>
      <c r="V2645">
        <f t="shared" si="332"/>
        <v>2016</v>
      </c>
      <c r="W2645" t="str">
        <f t="shared" si="333"/>
        <v>space exploration</v>
      </c>
      <c r="X2645" t="str">
        <f t="shared" si="334"/>
        <v>UnderFunded</v>
      </c>
      <c r="Y2645" s="12" t="b">
        <f t="shared" si="335"/>
        <v>0</v>
      </c>
    </row>
    <row r="2646" spans="1:25" ht="43.2" hidden="1">
      <c r="A2646">
        <v>2644</v>
      </c>
      <c r="B2646" s="1" t="s">
        <v>2644</v>
      </c>
      <c r="C2646" s="1" t="s">
        <v>6754</v>
      </c>
      <c r="D2646" s="21" t="b" cm="1">
        <f t="array" ref="D2646">IF(OR(ISNUMBER(SEARCH({" COMEDY "," fun "," laugh ","hilarious"}," "&amp;B2646:C2646&amp;" "))),"Comedy",IF(OR(ISNUMBER(SEARCH({" sad "," thriller "," crime"," murder "," dark "," revenge "}," "&amp;B2646:C2646&amp;" "))),"thriller",IF(OR(ISNUMBER(SEARCH({" strange "," evil "," horror "," dark "," strange"}," "&amp;B2646:C2646&amp;" "))),"horror",IF(OR(ISNUMBER(SEARCH({" food "," kitchen "," yummy "," gourmet "," dining","bbq"}," "&amp;B2646:C2646&amp;" "))),"food"))))</f>
        <v>0</v>
      </c>
      <c r="E2646" s="3">
        <v>100000</v>
      </c>
      <c r="F2646" s="4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328"/>
        <v>2</v>
      </c>
      <c r="Q2646">
        <f t="shared" si="329"/>
        <v>39.479999999999997</v>
      </c>
      <c r="R2646" t="s">
        <v>8317</v>
      </c>
      <c r="S2646" t="s">
        <v>8353</v>
      </c>
      <c r="T2646" s="13">
        <f t="shared" si="330"/>
        <v>42774.792071759264</v>
      </c>
      <c r="U2646" s="13">
        <f t="shared" si="331"/>
        <v>42804.792071759264</v>
      </c>
      <c r="V2646">
        <f t="shared" si="332"/>
        <v>2017</v>
      </c>
      <c r="W2646" t="str">
        <f t="shared" si="333"/>
        <v>space exploration</v>
      </c>
      <c r="X2646" t="str">
        <f t="shared" si="334"/>
        <v>UnderFunded</v>
      </c>
      <c r="Y2646" s="12" t="b">
        <f t="shared" si="335"/>
        <v>0</v>
      </c>
    </row>
    <row r="2647" spans="1:25" ht="43.2" hidden="1">
      <c r="A2647">
        <v>2645</v>
      </c>
      <c r="B2647" s="1" t="s">
        <v>2645</v>
      </c>
      <c r="C2647" s="1" t="s">
        <v>6755</v>
      </c>
      <c r="D2647" s="21" t="b" cm="1">
        <f t="array" ref="D2647">IF(OR(ISNUMBER(SEARCH({" COMEDY "," fun "," laugh ","hilarious"}," "&amp;B2647:C2647&amp;" "))),"Comedy",IF(OR(ISNUMBER(SEARCH({" sad "," thriller "," crime"," murder "," dark "," revenge "}," "&amp;B2647:C2647&amp;" "))),"thriller",IF(OR(ISNUMBER(SEARCH({" strange "," evil "," horror "," dark "," strange"}," "&amp;B2647:C2647&amp;" "))),"horror",IF(OR(ISNUMBER(SEARCH({" food "," kitchen "," yummy "," gourmet "," dining","bbq"}," "&amp;B2647:C2647&amp;" "))),"food"))))</f>
        <v>0</v>
      </c>
      <c r="E2647" s="3">
        <v>20000</v>
      </c>
      <c r="F2647" s="4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328"/>
        <v>11</v>
      </c>
      <c r="Q2647">
        <f t="shared" si="329"/>
        <v>91.3</v>
      </c>
      <c r="R2647" t="s">
        <v>8317</v>
      </c>
      <c r="S2647" t="s">
        <v>8353</v>
      </c>
      <c r="T2647" s="13">
        <f t="shared" si="330"/>
        <v>41921.842627314814</v>
      </c>
      <c r="U2647" s="13">
        <f t="shared" si="331"/>
        <v>41951.884293981479</v>
      </c>
      <c r="V2647">
        <f t="shared" si="332"/>
        <v>2014</v>
      </c>
      <c r="W2647" t="str">
        <f t="shared" si="333"/>
        <v>space exploration</v>
      </c>
      <c r="X2647" t="str">
        <f t="shared" si="334"/>
        <v>UnderFunded</v>
      </c>
      <c r="Y2647" s="12" t="b">
        <f t="shared" si="335"/>
        <v>0</v>
      </c>
    </row>
    <row r="2648" spans="1:25" ht="43.2" hidden="1">
      <c r="A2648">
        <v>2646</v>
      </c>
      <c r="B2648" s="1" t="s">
        <v>2646</v>
      </c>
      <c r="C2648" s="1" t="s">
        <v>6756</v>
      </c>
      <c r="D2648" s="21" t="b" cm="1">
        <f t="array" ref="D2648">IF(OR(ISNUMBER(SEARCH({" COMEDY "," fun "," laugh ","hilarious"}," "&amp;B2648:C2648&amp;" "))),"Comedy",IF(OR(ISNUMBER(SEARCH({" sad "," thriller "," crime"," murder "," dark "," revenge "}," "&amp;B2648:C2648&amp;" "))),"thriller",IF(OR(ISNUMBER(SEARCH({" strange "," evil "," horror "," dark "," strange"}," "&amp;B2648:C2648&amp;" "))),"horror",IF(OR(ISNUMBER(SEARCH({" food "," kitchen "," yummy "," gourmet "," dining","bbq"}," "&amp;B2648:C2648&amp;" "))),"food"))))</f>
        <v>0</v>
      </c>
      <c r="E2648" s="3">
        <v>500000</v>
      </c>
      <c r="F2648" s="4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328"/>
        <v>8</v>
      </c>
      <c r="Q2648">
        <f t="shared" si="329"/>
        <v>78.67</v>
      </c>
      <c r="R2648" t="s">
        <v>8317</v>
      </c>
      <c r="S2648" t="s">
        <v>8353</v>
      </c>
      <c r="T2648" s="13">
        <f t="shared" si="330"/>
        <v>42226.313298611116</v>
      </c>
      <c r="U2648" s="13">
        <f t="shared" si="331"/>
        <v>42256.313298611116</v>
      </c>
      <c r="V2648">
        <f t="shared" si="332"/>
        <v>2015</v>
      </c>
      <c r="W2648" t="str">
        <f t="shared" si="333"/>
        <v>space exploration</v>
      </c>
      <c r="X2648" t="str">
        <f t="shared" si="334"/>
        <v>UnderFunded</v>
      </c>
      <c r="Y2648" s="12" t="b">
        <f t="shared" si="335"/>
        <v>0</v>
      </c>
    </row>
    <row r="2649" spans="1:25" ht="43.2" hidden="1">
      <c r="A2649">
        <v>2647</v>
      </c>
      <c r="B2649" s="1" t="s">
        <v>2647</v>
      </c>
      <c r="C2649" s="1" t="s">
        <v>6757</v>
      </c>
      <c r="D2649" s="21" t="b" cm="1">
        <f t="array" ref="D2649">IF(OR(ISNUMBER(SEARCH({" COMEDY "," fun "," laugh ","hilarious"}," "&amp;B2649:C2649&amp;" "))),"Comedy",IF(OR(ISNUMBER(SEARCH({" sad "," thriller "," crime"," murder "," dark "," revenge "}," "&amp;B2649:C2649&amp;" "))),"thriller",IF(OR(ISNUMBER(SEARCH({" strange "," evil "," horror "," dark "," strange"}," "&amp;B2649:C2649&amp;" "))),"horror",IF(OR(ISNUMBER(SEARCH({" food "," kitchen "," yummy "," gourmet "," dining","bbq"}," "&amp;B2649:C2649&amp;" "))),"food"))))</f>
        <v>0</v>
      </c>
      <c r="E2649" s="3">
        <v>2500</v>
      </c>
      <c r="F2649" s="4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328"/>
        <v>1</v>
      </c>
      <c r="Q2649">
        <f t="shared" si="329"/>
        <v>12</v>
      </c>
      <c r="R2649" t="s">
        <v>8317</v>
      </c>
      <c r="S2649" t="s">
        <v>8353</v>
      </c>
      <c r="T2649" s="13">
        <f t="shared" si="330"/>
        <v>42200.261793981481</v>
      </c>
      <c r="U2649" s="13">
        <f t="shared" si="331"/>
        <v>42230.261793981481</v>
      </c>
      <c r="V2649">
        <f t="shared" si="332"/>
        <v>2015</v>
      </c>
      <c r="W2649" t="str">
        <f t="shared" si="333"/>
        <v>space exploration</v>
      </c>
      <c r="X2649" t="str">
        <f t="shared" si="334"/>
        <v>UnderFunded</v>
      </c>
      <c r="Y2649" s="12" t="b">
        <f t="shared" si="335"/>
        <v>0</v>
      </c>
    </row>
    <row r="2650" spans="1:25" ht="57.6" hidden="1">
      <c r="A2650">
        <v>2648</v>
      </c>
      <c r="B2650" s="1" t="s">
        <v>2648</v>
      </c>
      <c r="C2650" s="1" t="s">
        <v>6758</v>
      </c>
      <c r="D2650" s="21" t="b" cm="1">
        <f t="array" ref="D2650">IF(OR(ISNUMBER(SEARCH({" COMEDY "," fun "," laugh ","hilarious"}," "&amp;B2650:C2650&amp;" "))),"Comedy",IF(OR(ISNUMBER(SEARCH({" sad "," thriller "," crime"," murder "," dark "," revenge "}," "&amp;B2650:C2650&amp;" "))),"thriller",IF(OR(ISNUMBER(SEARCH({" strange "," evil "," horror "," dark "," strange"}," "&amp;B2650:C2650&amp;" "))),"horror",IF(OR(ISNUMBER(SEARCH({" food "," kitchen "," yummy "," gourmet "," dining","bbq"}," "&amp;B2650:C2650&amp;" "))),"food"))))</f>
        <v>0</v>
      </c>
      <c r="E2650" s="3">
        <v>12000</v>
      </c>
      <c r="F2650" s="4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328"/>
        <v>1</v>
      </c>
      <c r="Q2650">
        <f t="shared" si="329"/>
        <v>17.670000000000002</v>
      </c>
      <c r="R2650" t="s">
        <v>8317</v>
      </c>
      <c r="S2650" t="s">
        <v>8353</v>
      </c>
      <c r="T2650" s="13">
        <f t="shared" si="330"/>
        <v>42408.714814814812</v>
      </c>
      <c r="U2650" s="13">
        <f t="shared" si="331"/>
        <v>42438.714814814812</v>
      </c>
      <c r="V2650">
        <f t="shared" si="332"/>
        <v>2016</v>
      </c>
      <c r="W2650" t="str">
        <f t="shared" si="333"/>
        <v>space exploration</v>
      </c>
      <c r="X2650" t="str">
        <f t="shared" si="334"/>
        <v>UnderFunded</v>
      </c>
      <c r="Y2650" s="12" t="b">
        <f t="shared" si="335"/>
        <v>0</v>
      </c>
    </row>
    <row r="2651" spans="1:25" ht="28.8" hidden="1">
      <c r="A2651">
        <v>2649</v>
      </c>
      <c r="B2651" s="1" t="s">
        <v>2649</v>
      </c>
      <c r="C2651" s="1" t="s">
        <v>6759</v>
      </c>
      <c r="D2651" s="21" t="b" cm="1">
        <f t="array" ref="D2651">IF(OR(ISNUMBER(SEARCH({" COMEDY "," fun "," laugh ","hilarious"}," "&amp;B2651:C2651&amp;" "))),"Comedy",IF(OR(ISNUMBER(SEARCH({" sad "," thriller "," crime"," murder "," dark "," revenge "}," "&amp;B2651:C2651&amp;" "))),"thriller",IF(OR(ISNUMBER(SEARCH({" strange "," evil "," horror "," dark "," strange"}," "&amp;B2651:C2651&amp;" "))),"horror",IF(OR(ISNUMBER(SEARCH({" food "," kitchen "," yummy "," gourmet "," dining","bbq"}," "&amp;B2651:C2651&amp;" "))),"food"))))</f>
        <v>0</v>
      </c>
      <c r="E2651" s="3">
        <v>125000</v>
      </c>
      <c r="F2651" s="4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328"/>
        <v>0</v>
      </c>
      <c r="Q2651">
        <f t="shared" si="329"/>
        <v>41.33</v>
      </c>
      <c r="R2651" t="s">
        <v>8317</v>
      </c>
      <c r="S2651" t="s">
        <v>8353</v>
      </c>
      <c r="T2651" s="13">
        <f t="shared" si="330"/>
        <v>42341.99700231482</v>
      </c>
      <c r="U2651" s="13">
        <f t="shared" si="331"/>
        <v>42401.99700231482</v>
      </c>
      <c r="V2651">
        <f t="shared" si="332"/>
        <v>2015</v>
      </c>
      <c r="W2651" t="str">
        <f t="shared" si="333"/>
        <v>space exploration</v>
      </c>
      <c r="X2651" t="str">
        <f t="shared" si="334"/>
        <v>UnderFunded</v>
      </c>
      <c r="Y2651" s="12" t="b">
        <f t="shared" si="335"/>
        <v>0</v>
      </c>
    </row>
    <row r="2652" spans="1:25" ht="57.6" hidden="1">
      <c r="A2652">
        <v>2650</v>
      </c>
      <c r="B2652" s="1" t="s">
        <v>2650</v>
      </c>
      <c r="C2652" s="1" t="s">
        <v>6760</v>
      </c>
      <c r="D2652" s="21" t="b" cm="1">
        <f t="array" ref="D2652">IF(OR(ISNUMBER(SEARCH({" COMEDY "," fun "," laugh ","hilarious"}," "&amp;B2652:C2652&amp;" "))),"Comedy",IF(OR(ISNUMBER(SEARCH({" sad "," thriller "," crime"," murder "," dark "," revenge "}," "&amp;B2652:C2652&amp;" "))),"thriller",IF(OR(ISNUMBER(SEARCH({" strange "," evil "," horror "," dark "," strange"}," "&amp;B2652:C2652&amp;" "))),"horror",IF(OR(ISNUMBER(SEARCH({" food "," kitchen "," yummy "," gourmet "," dining","bbq"}," "&amp;B2652:C2652&amp;" "))),"food"))))</f>
        <v>0</v>
      </c>
      <c r="E2652" s="3">
        <v>60000</v>
      </c>
      <c r="F2652" s="4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328"/>
        <v>1</v>
      </c>
      <c r="Q2652">
        <f t="shared" si="329"/>
        <v>71.599999999999994</v>
      </c>
      <c r="R2652" t="s">
        <v>8317</v>
      </c>
      <c r="S2652" t="s">
        <v>8353</v>
      </c>
      <c r="T2652" s="13">
        <f t="shared" si="330"/>
        <v>42695.624340277776</v>
      </c>
      <c r="U2652" s="13">
        <f t="shared" si="331"/>
        <v>42725.624340277776</v>
      </c>
      <c r="V2652">
        <f t="shared" si="332"/>
        <v>2016</v>
      </c>
      <c r="W2652" t="str">
        <f t="shared" si="333"/>
        <v>space exploration</v>
      </c>
      <c r="X2652" t="str">
        <f t="shared" si="334"/>
        <v>UnderFunded</v>
      </c>
      <c r="Y2652" s="12" t="b">
        <f t="shared" si="335"/>
        <v>0</v>
      </c>
    </row>
    <row r="2653" spans="1:25" ht="43.2" hidden="1">
      <c r="A2653">
        <v>2651</v>
      </c>
      <c r="B2653" s="1" t="s">
        <v>2651</v>
      </c>
      <c r="C2653" s="1" t="s">
        <v>6761</v>
      </c>
      <c r="D2653" s="21" t="b" cm="1">
        <f t="array" ref="D2653">IF(OR(ISNUMBER(SEARCH({" COMEDY "," fun "," laugh ","hilarious"}," "&amp;B2653:C2653&amp;" "))),"Comedy",IF(OR(ISNUMBER(SEARCH({" sad "," thriller "," crime"," murder "," dark "," revenge "}," "&amp;B2653:C2653&amp;" "))),"thriller",IF(OR(ISNUMBER(SEARCH({" strange "," evil "," horror "," dark "," strange"}," "&amp;B2653:C2653&amp;" "))),"horror",IF(OR(ISNUMBER(SEARCH({" food "," kitchen "," yummy "," gourmet "," dining","bbq"}," "&amp;B2653:C2653&amp;" "))),"food"))))</f>
        <v>0</v>
      </c>
      <c r="E2653" s="3">
        <v>280000</v>
      </c>
      <c r="F2653" s="4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328"/>
        <v>2</v>
      </c>
      <c r="Q2653">
        <f t="shared" si="329"/>
        <v>307.82</v>
      </c>
      <c r="R2653" t="s">
        <v>8317</v>
      </c>
      <c r="S2653" t="s">
        <v>8353</v>
      </c>
      <c r="T2653" s="13">
        <f t="shared" si="330"/>
        <v>42327.805659722217</v>
      </c>
      <c r="U2653" s="13">
        <f t="shared" si="331"/>
        <v>42355.805659722217</v>
      </c>
      <c r="V2653">
        <f t="shared" si="332"/>
        <v>2015</v>
      </c>
      <c r="W2653" t="str">
        <f t="shared" si="333"/>
        <v>space exploration</v>
      </c>
      <c r="X2653" t="str">
        <f t="shared" si="334"/>
        <v>UnderFunded</v>
      </c>
      <c r="Y2653" s="12" t="b">
        <f t="shared" si="335"/>
        <v>0</v>
      </c>
    </row>
    <row r="2654" spans="1:25" ht="43.2" hidden="1">
      <c r="A2654">
        <v>2652</v>
      </c>
      <c r="B2654" s="1" t="s">
        <v>2652</v>
      </c>
      <c r="C2654" s="1" t="s">
        <v>6762</v>
      </c>
      <c r="D2654" s="21" t="b" cm="1">
        <f t="array" ref="D2654">IF(OR(ISNUMBER(SEARCH({" COMEDY "," fun "," laugh ","hilarious"}," "&amp;B2654:C2654&amp;" "))),"Comedy",IF(OR(ISNUMBER(SEARCH({" sad "," thriller "," crime"," murder "," dark "," revenge "}," "&amp;B2654:C2654&amp;" "))),"thriller",IF(OR(ISNUMBER(SEARCH({" strange "," evil "," horror "," dark "," strange"}," "&amp;B2654:C2654&amp;" "))),"horror",IF(OR(ISNUMBER(SEARCH({" food "," kitchen "," yummy "," gourmet "," dining","bbq"}," "&amp;B2654:C2654&amp;" "))),"food"))))</f>
        <v>0</v>
      </c>
      <c r="E2654" s="3">
        <v>100000</v>
      </c>
      <c r="F2654" s="4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328"/>
        <v>1</v>
      </c>
      <c r="Q2654">
        <f t="shared" si="329"/>
        <v>80.45</v>
      </c>
      <c r="R2654" t="s">
        <v>8317</v>
      </c>
      <c r="S2654" t="s">
        <v>8353</v>
      </c>
      <c r="T2654" s="13">
        <f t="shared" si="330"/>
        <v>41953.158854166672</v>
      </c>
      <c r="U2654" s="13">
        <f t="shared" si="331"/>
        <v>41983.158854166672</v>
      </c>
      <c r="V2654">
        <f t="shared" si="332"/>
        <v>2014</v>
      </c>
      <c r="W2654" t="str">
        <f t="shared" si="333"/>
        <v>space exploration</v>
      </c>
      <c r="X2654" t="str">
        <f t="shared" si="334"/>
        <v>UnderFunded</v>
      </c>
      <c r="Y2654" s="12" t="b">
        <f t="shared" si="335"/>
        <v>0</v>
      </c>
    </row>
    <row r="2655" spans="1:25" ht="43.2" hidden="1">
      <c r="A2655">
        <v>2653</v>
      </c>
      <c r="B2655" s="1" t="s">
        <v>2653</v>
      </c>
      <c r="C2655" s="1" t="s">
        <v>6763</v>
      </c>
      <c r="D2655" s="21" t="b" cm="1">
        <f t="array" ref="D2655">IF(OR(ISNUMBER(SEARCH({" COMEDY "," fun "," laugh ","hilarious"}," "&amp;B2655:C2655&amp;" "))),"Comedy",IF(OR(ISNUMBER(SEARCH({" sad "," thriller "," crime"," murder "," dark "," revenge "}," "&amp;B2655:C2655&amp;" "))),"thriller",IF(OR(ISNUMBER(SEARCH({" strange "," evil "," horror "," dark "," strange"}," "&amp;B2655:C2655&amp;" "))),"horror",IF(OR(ISNUMBER(SEARCH({" food "," kitchen "," yummy "," gourmet "," dining","bbq"}," "&amp;B2655:C2655&amp;" "))),"food"))))</f>
        <v>0</v>
      </c>
      <c r="E2655" s="3">
        <v>51000</v>
      </c>
      <c r="F2655" s="4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328"/>
        <v>12</v>
      </c>
      <c r="Q2655">
        <f t="shared" si="329"/>
        <v>83.94</v>
      </c>
      <c r="R2655" t="s">
        <v>8317</v>
      </c>
      <c r="S2655" t="s">
        <v>8353</v>
      </c>
      <c r="T2655" s="13">
        <f t="shared" si="330"/>
        <v>41771.651932870373</v>
      </c>
      <c r="U2655" s="13">
        <f t="shared" si="331"/>
        <v>41803.166666666664</v>
      </c>
      <c r="V2655">
        <f t="shared" si="332"/>
        <v>2014</v>
      </c>
      <c r="W2655" t="str">
        <f t="shared" si="333"/>
        <v>space exploration</v>
      </c>
      <c r="X2655" t="str">
        <f t="shared" si="334"/>
        <v>UnderFunded</v>
      </c>
      <c r="Y2655" s="12" t="b">
        <f t="shared" si="335"/>
        <v>0</v>
      </c>
    </row>
    <row r="2656" spans="1:25" ht="43.2" hidden="1">
      <c r="A2656">
        <v>2654</v>
      </c>
      <c r="B2656" s="1" t="s">
        <v>2654</v>
      </c>
      <c r="C2656" s="1" t="s">
        <v>6764</v>
      </c>
      <c r="D2656" s="21" t="b" cm="1">
        <f t="array" ref="D2656">IF(OR(ISNUMBER(SEARCH({" COMEDY "," fun "," laugh ","hilarious"}," "&amp;B2656:C2656&amp;" "))),"Comedy",IF(OR(ISNUMBER(SEARCH({" sad "," thriller "," crime"," murder "," dark "," revenge "}," "&amp;B2656:C2656&amp;" "))),"thriller",IF(OR(ISNUMBER(SEARCH({" strange "," evil "," horror "," dark "," strange"}," "&amp;B2656:C2656&amp;" "))),"horror",IF(OR(ISNUMBER(SEARCH({" food "," kitchen "," yummy "," gourmet "," dining","bbq"}," "&amp;B2656:C2656&amp;" "))),"food"))))</f>
        <v>0</v>
      </c>
      <c r="E2656" s="3">
        <v>100000</v>
      </c>
      <c r="F2656" s="4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328"/>
        <v>0</v>
      </c>
      <c r="Q2656">
        <f t="shared" si="329"/>
        <v>8.5</v>
      </c>
      <c r="R2656" t="s">
        <v>8317</v>
      </c>
      <c r="S2656" t="s">
        <v>8353</v>
      </c>
      <c r="T2656" s="13">
        <f t="shared" si="330"/>
        <v>42055.600995370376</v>
      </c>
      <c r="U2656" s="13">
        <f t="shared" si="331"/>
        <v>42115.559328703705</v>
      </c>
      <c r="V2656">
        <f t="shared" si="332"/>
        <v>2015</v>
      </c>
      <c r="W2656" t="str">
        <f t="shared" si="333"/>
        <v>space exploration</v>
      </c>
      <c r="X2656" t="str">
        <f t="shared" si="334"/>
        <v>UnderFunded</v>
      </c>
      <c r="Y2656" s="12" t="b">
        <f t="shared" si="335"/>
        <v>0</v>
      </c>
    </row>
    <row r="2657" spans="1:25" hidden="1">
      <c r="A2657">
        <v>2655</v>
      </c>
      <c r="B2657" s="1" t="s">
        <v>2655</v>
      </c>
      <c r="C2657" s="1" t="s">
        <v>6765</v>
      </c>
      <c r="D2657" s="21" t="b" cm="1">
        <f t="array" ref="D2657">IF(OR(ISNUMBER(SEARCH({" COMEDY "," fun "," laugh ","hilarious"}," "&amp;B2657:C2657&amp;" "))),"Comedy",IF(OR(ISNUMBER(SEARCH({" sad "," thriller "," crime"," murder "," dark "," revenge "}," "&amp;B2657:C2657&amp;" "))),"thriller",IF(OR(ISNUMBER(SEARCH({" strange "," evil "," horror "," dark "," strange"}," "&amp;B2657:C2657&amp;" "))),"horror",IF(OR(ISNUMBER(SEARCH({" food "," kitchen "," yummy "," gourmet "," dining","bbq"}," "&amp;B2657:C2657&amp;" "))),"food"))))</f>
        <v>0</v>
      </c>
      <c r="E2657" s="3">
        <v>15000</v>
      </c>
      <c r="F2657" s="4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328"/>
        <v>21</v>
      </c>
      <c r="Q2657">
        <f t="shared" si="329"/>
        <v>73.37</v>
      </c>
      <c r="R2657" t="s">
        <v>8317</v>
      </c>
      <c r="S2657" t="s">
        <v>8353</v>
      </c>
      <c r="T2657" s="13">
        <f t="shared" si="330"/>
        <v>42381.866284722222</v>
      </c>
      <c r="U2657" s="13">
        <f t="shared" si="331"/>
        <v>42409.833333333328</v>
      </c>
      <c r="V2657">
        <f t="shared" si="332"/>
        <v>2016</v>
      </c>
      <c r="W2657" t="str">
        <f t="shared" si="333"/>
        <v>space exploration</v>
      </c>
      <c r="X2657" t="str">
        <f t="shared" si="334"/>
        <v>UnderFunded</v>
      </c>
      <c r="Y2657" s="12" t="b">
        <f t="shared" si="335"/>
        <v>0</v>
      </c>
    </row>
    <row r="2658" spans="1:25" ht="28.8" hidden="1">
      <c r="A2658">
        <v>2656</v>
      </c>
      <c r="B2658" s="1" t="s">
        <v>2656</v>
      </c>
      <c r="C2658" s="1" t="s">
        <v>6766</v>
      </c>
      <c r="D2658" s="21" t="b" cm="1">
        <f t="array" ref="D2658">IF(OR(ISNUMBER(SEARCH({" COMEDY "," fun "," laugh ","hilarious"}," "&amp;B2658:C2658&amp;" "))),"Comedy",IF(OR(ISNUMBER(SEARCH({" sad "," thriller "," crime"," murder "," dark "," revenge "}," "&amp;B2658:C2658&amp;" "))),"thriller",IF(OR(ISNUMBER(SEARCH({" strange "," evil "," horror "," dark "," strange"}," "&amp;B2658:C2658&amp;" "))),"horror",IF(OR(ISNUMBER(SEARCH({" food "," kitchen "," yummy "," gourmet "," dining","bbq"}," "&amp;B2658:C2658&amp;" "))),"food"))))</f>
        <v>0</v>
      </c>
      <c r="E2658" s="3">
        <v>150000</v>
      </c>
      <c r="F2658" s="4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328"/>
        <v>11</v>
      </c>
      <c r="Q2658">
        <f t="shared" si="329"/>
        <v>112.86</v>
      </c>
      <c r="R2658" t="s">
        <v>8317</v>
      </c>
      <c r="S2658" t="s">
        <v>8353</v>
      </c>
      <c r="T2658" s="13">
        <f t="shared" si="330"/>
        <v>42767.688518518517</v>
      </c>
      <c r="U2658" s="13">
        <f t="shared" si="331"/>
        <v>42806.791666666672</v>
      </c>
      <c r="V2658">
        <f t="shared" si="332"/>
        <v>2017</v>
      </c>
      <c r="W2658" t="str">
        <f t="shared" si="333"/>
        <v>space exploration</v>
      </c>
      <c r="X2658" t="str">
        <f t="shared" si="334"/>
        <v>UnderFunded</v>
      </c>
      <c r="Y2658" s="12" t="b">
        <f t="shared" si="335"/>
        <v>0</v>
      </c>
    </row>
    <row r="2659" spans="1:25" ht="43.2" hidden="1">
      <c r="A2659">
        <v>2657</v>
      </c>
      <c r="B2659" s="1" t="s">
        <v>2657</v>
      </c>
      <c r="C2659" s="1" t="s">
        <v>6767</v>
      </c>
      <c r="D2659" s="21" t="b" cm="1">
        <f t="array" ref="D2659">IF(OR(ISNUMBER(SEARCH({" COMEDY "," fun "," laugh ","hilarious"}," "&amp;B2659:C2659&amp;" "))),"Comedy",IF(OR(ISNUMBER(SEARCH({" sad "," thriller "," crime"," murder "," dark "," revenge "}," "&amp;B2659:C2659&amp;" "))),"thriller",IF(OR(ISNUMBER(SEARCH({" strange "," evil "," horror "," dark "," strange"}," "&amp;B2659:C2659&amp;" "))),"horror",IF(OR(ISNUMBER(SEARCH({" food "," kitchen "," yummy "," gourmet "," dining","bbq"}," "&amp;B2659:C2659&amp;" "))),"food"))))</f>
        <v>0</v>
      </c>
      <c r="E2659" s="3">
        <v>30000</v>
      </c>
      <c r="F2659" s="4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328"/>
        <v>19</v>
      </c>
      <c r="Q2659">
        <f t="shared" si="329"/>
        <v>95.28</v>
      </c>
      <c r="R2659" t="s">
        <v>8317</v>
      </c>
      <c r="S2659" t="s">
        <v>8353</v>
      </c>
      <c r="T2659" s="13">
        <f t="shared" si="330"/>
        <v>42551.928854166668</v>
      </c>
      <c r="U2659" s="13">
        <f t="shared" si="331"/>
        <v>42585.0625</v>
      </c>
      <c r="V2659">
        <f t="shared" si="332"/>
        <v>2016</v>
      </c>
      <c r="W2659" t="str">
        <f t="shared" si="333"/>
        <v>space exploration</v>
      </c>
      <c r="X2659" t="str">
        <f t="shared" si="334"/>
        <v>UnderFunded</v>
      </c>
      <c r="Y2659" s="12" t="b">
        <f t="shared" si="335"/>
        <v>0</v>
      </c>
    </row>
    <row r="2660" spans="1:25" ht="43.2" hidden="1">
      <c r="A2660">
        <v>2658</v>
      </c>
      <c r="B2660" s="1" t="s">
        <v>2658</v>
      </c>
      <c r="C2660" s="1" t="s">
        <v>6768</v>
      </c>
      <c r="D2660" s="21" t="b" cm="1">
        <f t="array" ref="D2660">IF(OR(ISNUMBER(SEARCH({" COMEDY "," fun "," laugh ","hilarious"}," "&amp;B2660:C2660&amp;" "))),"Comedy",IF(OR(ISNUMBER(SEARCH({" sad "," thriller "," crime"," murder "," dark "," revenge "}," "&amp;B2660:C2660&amp;" "))),"thriller",IF(OR(ISNUMBER(SEARCH({" strange "," evil "," horror "," dark "," strange"}," "&amp;B2660:C2660&amp;" "))),"horror",IF(OR(ISNUMBER(SEARCH({" food "," kitchen "," yummy "," gourmet "," dining","bbq"}," "&amp;B2660:C2660&amp;" "))),"food"))))</f>
        <v>0</v>
      </c>
      <c r="E2660" s="3">
        <v>98000</v>
      </c>
      <c r="F2660" s="4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328"/>
        <v>0</v>
      </c>
      <c r="Q2660">
        <f t="shared" si="329"/>
        <v>22.75</v>
      </c>
      <c r="R2660" t="s">
        <v>8317</v>
      </c>
      <c r="S2660" t="s">
        <v>8353</v>
      </c>
      <c r="T2660" s="13">
        <f t="shared" si="330"/>
        <v>42551.884189814817</v>
      </c>
      <c r="U2660" s="13">
        <f t="shared" si="331"/>
        <v>42581.884189814817</v>
      </c>
      <c r="V2660">
        <f t="shared" si="332"/>
        <v>2016</v>
      </c>
      <c r="W2660" t="str">
        <f t="shared" si="333"/>
        <v>space exploration</v>
      </c>
      <c r="X2660" t="str">
        <f t="shared" si="334"/>
        <v>UnderFunded</v>
      </c>
      <c r="Y2660" s="12" t="b">
        <f t="shared" si="335"/>
        <v>0</v>
      </c>
    </row>
    <row r="2661" spans="1:25" hidden="1">
      <c r="A2661">
        <v>2659</v>
      </c>
      <c r="B2661" s="1" t="s">
        <v>2659</v>
      </c>
      <c r="C2661" s="1" t="s">
        <v>6769</v>
      </c>
      <c r="D2661" s="21" t="b" cm="1">
        <f t="array" ref="D2661">IF(OR(ISNUMBER(SEARCH({" COMEDY "," fun "," laugh ","hilarious"}," "&amp;B2661:C2661&amp;" "))),"Comedy",IF(OR(ISNUMBER(SEARCH({" sad "," thriller "," crime"," murder "," dark "," revenge "}," "&amp;B2661:C2661&amp;" "))),"thriller",IF(OR(ISNUMBER(SEARCH({" strange "," evil "," horror "," dark "," strange"}," "&amp;B2661:C2661&amp;" "))),"horror",IF(OR(ISNUMBER(SEARCH({" food "," kitchen "," yummy "," gourmet "," dining","bbq"}," "&amp;B2661:C2661&amp;" "))),"food"))))</f>
        <v>0</v>
      </c>
      <c r="E2661" s="3">
        <v>49000</v>
      </c>
      <c r="F2661" s="4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328"/>
        <v>3</v>
      </c>
      <c r="Q2661">
        <f t="shared" si="329"/>
        <v>133.30000000000001</v>
      </c>
      <c r="R2661" t="s">
        <v>8317</v>
      </c>
      <c r="S2661" t="s">
        <v>8353</v>
      </c>
      <c r="T2661" s="13">
        <f t="shared" si="330"/>
        <v>42082.069560185191</v>
      </c>
      <c r="U2661" s="13">
        <f t="shared" si="331"/>
        <v>42112.069560185191</v>
      </c>
      <c r="V2661">
        <f t="shared" si="332"/>
        <v>2015</v>
      </c>
      <c r="W2661" t="str">
        <f t="shared" si="333"/>
        <v>space exploration</v>
      </c>
      <c r="X2661" t="str">
        <f t="shared" si="334"/>
        <v>UnderFunded</v>
      </c>
      <c r="Y2661" s="12" t="b">
        <f t="shared" si="335"/>
        <v>0</v>
      </c>
    </row>
    <row r="2662" spans="1:25" ht="57.6" hidden="1">
      <c r="A2662">
        <v>2660</v>
      </c>
      <c r="B2662" s="1" t="s">
        <v>2660</v>
      </c>
      <c r="C2662" s="1" t="s">
        <v>6770</v>
      </c>
      <c r="D2662" s="21" t="b" cm="1">
        <f t="array" ref="D2662">IF(OR(ISNUMBER(SEARCH({" COMEDY "," fun "," laugh ","hilarious"}," "&amp;B2662:C2662&amp;" "))),"Comedy",IF(OR(ISNUMBER(SEARCH({" sad "," thriller "," crime"," murder "," dark "," revenge "}," "&amp;B2662:C2662&amp;" "))),"thriller",IF(OR(ISNUMBER(SEARCH({" strange "," evil "," horror "," dark "," strange"}," "&amp;B2662:C2662&amp;" "))),"horror",IF(OR(ISNUMBER(SEARCH({" food "," kitchen "," yummy "," gourmet "," dining","bbq"}," "&amp;B2662:C2662&amp;" "))),"food"))))</f>
        <v>0</v>
      </c>
      <c r="E2662" s="3">
        <v>20000</v>
      </c>
      <c r="F2662" s="4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328"/>
        <v>0</v>
      </c>
      <c r="Q2662">
        <f t="shared" si="329"/>
        <v>3.8</v>
      </c>
      <c r="R2662" t="s">
        <v>8317</v>
      </c>
      <c r="S2662" t="s">
        <v>8353</v>
      </c>
      <c r="T2662" s="13">
        <f t="shared" si="330"/>
        <v>42272.713171296295</v>
      </c>
      <c r="U2662" s="13">
        <f t="shared" si="331"/>
        <v>42332.754837962959</v>
      </c>
      <c r="V2662">
        <f t="shared" si="332"/>
        <v>2015</v>
      </c>
      <c r="W2662" t="str">
        <f t="shared" si="333"/>
        <v>space exploration</v>
      </c>
      <c r="X2662" t="str">
        <f t="shared" si="334"/>
        <v>UnderFunded</v>
      </c>
      <c r="Y2662" s="12" t="b">
        <f t="shared" si="335"/>
        <v>0</v>
      </c>
    </row>
    <row r="2663" spans="1:25" ht="43.2" hidden="1">
      <c r="A2663">
        <v>2661</v>
      </c>
      <c r="B2663" s="1" t="s">
        <v>2661</v>
      </c>
      <c r="C2663" s="1" t="s">
        <v>6771</v>
      </c>
      <c r="D2663" s="21" t="b" cm="1">
        <f t="array" ref="D2663">IF(OR(ISNUMBER(SEARCH({" COMEDY "," fun "," laugh ","hilarious"}," "&amp;B2663:C2663&amp;" "))),"Comedy",IF(OR(ISNUMBER(SEARCH({" sad "," thriller "," crime"," murder "," dark "," revenge "}," "&amp;B2663:C2663&amp;" "))),"thriller",IF(OR(ISNUMBER(SEARCH({" strange "," evil "," horror "," dark "," strange"}," "&amp;B2663:C2663&amp;" "))),"horror",IF(OR(ISNUMBER(SEARCH({" food "," kitchen "," yummy "," gourmet "," dining","bbq"}," "&amp;B2663:C2663&amp;" "))),"food"))))</f>
        <v>0</v>
      </c>
      <c r="E2663" s="3">
        <v>5000</v>
      </c>
      <c r="F2663" s="4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328"/>
        <v>103</v>
      </c>
      <c r="Q2663">
        <f t="shared" si="329"/>
        <v>85.75</v>
      </c>
      <c r="R2663" t="s">
        <v>8317</v>
      </c>
      <c r="S2663" t="s">
        <v>8354</v>
      </c>
      <c r="T2663" s="13">
        <f t="shared" si="330"/>
        <v>41542.958449074074</v>
      </c>
      <c r="U2663" s="13">
        <f t="shared" si="331"/>
        <v>41572.958449074074</v>
      </c>
      <c r="V2663">
        <f t="shared" si="332"/>
        <v>2013</v>
      </c>
      <c r="W2663" t="str">
        <f t="shared" si="333"/>
        <v>makerspaces</v>
      </c>
      <c r="X2663" t="str">
        <f t="shared" si="334"/>
        <v>ExceededGoal</v>
      </c>
      <c r="Y2663" s="12" t="b">
        <f t="shared" si="335"/>
        <v>0</v>
      </c>
    </row>
    <row r="2664" spans="1:25" ht="43.2" hidden="1">
      <c r="A2664">
        <v>2662</v>
      </c>
      <c r="B2664" s="1" t="s">
        <v>2662</v>
      </c>
      <c r="C2664" s="1" t="s">
        <v>6772</v>
      </c>
      <c r="D2664" s="21" t="b" cm="1">
        <f t="array" ref="D2664">IF(OR(ISNUMBER(SEARCH({" COMEDY "," fun "," laugh ","hilarious"}," "&amp;B2664:C2664&amp;" "))),"Comedy",IF(OR(ISNUMBER(SEARCH({" sad "," thriller "," crime"," murder "," dark "," revenge "}," "&amp;B2664:C2664&amp;" "))),"thriller",IF(OR(ISNUMBER(SEARCH({" strange "," evil "," horror "," dark "," strange"}," "&amp;B2664:C2664&amp;" "))),"horror",IF(OR(ISNUMBER(SEARCH({" food "," kitchen "," yummy "," gourmet "," dining","bbq"}," "&amp;B2664:C2664&amp;" "))),"food"))))</f>
        <v>0</v>
      </c>
      <c r="E2664" s="3">
        <v>20000</v>
      </c>
      <c r="F2664" s="4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328"/>
        <v>107</v>
      </c>
      <c r="Q2664">
        <f t="shared" si="329"/>
        <v>267</v>
      </c>
      <c r="R2664" t="s">
        <v>8317</v>
      </c>
      <c r="S2664" t="s">
        <v>8354</v>
      </c>
      <c r="T2664" s="13">
        <f t="shared" si="330"/>
        <v>42207.746678240743</v>
      </c>
      <c r="U2664" s="13">
        <f t="shared" si="331"/>
        <v>42237.746678240743</v>
      </c>
      <c r="V2664">
        <f t="shared" si="332"/>
        <v>2015</v>
      </c>
      <c r="W2664" t="str">
        <f t="shared" si="333"/>
        <v>makerspaces</v>
      </c>
      <c r="X2664" t="str">
        <f t="shared" si="334"/>
        <v>ExceededGoal</v>
      </c>
      <c r="Y2664" s="12" t="b">
        <f t="shared" si="335"/>
        <v>0</v>
      </c>
    </row>
    <row r="2665" spans="1:25" ht="43.2" hidden="1">
      <c r="A2665">
        <v>2663</v>
      </c>
      <c r="B2665" s="1" t="s">
        <v>2663</v>
      </c>
      <c r="C2665" s="1" t="s">
        <v>6773</v>
      </c>
      <c r="D2665" s="21" t="b" cm="1">
        <f t="array" ref="D2665">IF(OR(ISNUMBER(SEARCH({" COMEDY "," fun "," laugh ","hilarious"}," "&amp;B2665:C2665&amp;" "))),"Comedy",IF(OR(ISNUMBER(SEARCH({" sad "," thriller "," crime"," murder "," dark "," revenge "}," "&amp;B2665:C2665&amp;" "))),"thriller",IF(OR(ISNUMBER(SEARCH({" strange "," evil "," horror "," dark "," strange"}," "&amp;B2665:C2665&amp;" "))),"horror",IF(OR(ISNUMBER(SEARCH({" food "," kitchen "," yummy "," gourmet "," dining","bbq"}," "&amp;B2665:C2665&amp;" "))),"food"))))</f>
        <v>0</v>
      </c>
      <c r="E2665" s="3">
        <v>20000</v>
      </c>
      <c r="F2665" s="4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328"/>
        <v>105</v>
      </c>
      <c r="Q2665">
        <f t="shared" si="329"/>
        <v>373.56</v>
      </c>
      <c r="R2665" t="s">
        <v>8317</v>
      </c>
      <c r="S2665" t="s">
        <v>8354</v>
      </c>
      <c r="T2665" s="13">
        <f t="shared" si="330"/>
        <v>42222.622766203705</v>
      </c>
      <c r="U2665" s="13">
        <f t="shared" si="331"/>
        <v>42251.625</v>
      </c>
      <c r="V2665">
        <f t="shared" si="332"/>
        <v>2015</v>
      </c>
      <c r="W2665" t="str">
        <f t="shared" si="333"/>
        <v>makerspaces</v>
      </c>
      <c r="X2665" t="str">
        <f t="shared" si="334"/>
        <v>ExceededGoal</v>
      </c>
      <c r="Y2665" s="12" t="b">
        <f t="shared" si="335"/>
        <v>0</v>
      </c>
    </row>
    <row r="2666" spans="1:25" ht="43.2" hidden="1">
      <c r="A2666">
        <v>2664</v>
      </c>
      <c r="B2666" s="1" t="s">
        <v>2664</v>
      </c>
      <c r="C2666" s="1" t="s">
        <v>6774</v>
      </c>
      <c r="D2666" s="21" t="b" cm="1">
        <f t="array" ref="D2666">IF(OR(ISNUMBER(SEARCH({" COMEDY "," fun "," laugh ","hilarious"}," "&amp;B2666:C2666&amp;" "))),"Comedy",IF(OR(ISNUMBER(SEARCH({" sad "," thriller "," crime"," murder "," dark "," revenge "}," "&amp;B2666:C2666&amp;" "))),"thriller",IF(OR(ISNUMBER(SEARCH({" strange "," evil "," horror "," dark "," strange"}," "&amp;B2666:C2666&amp;" "))),"horror",IF(OR(ISNUMBER(SEARCH({" food "," kitchen "," yummy "," gourmet "," dining","bbq"}," "&amp;B2666:C2666&amp;" "))),"food"))))</f>
        <v>0</v>
      </c>
      <c r="E2666" s="3">
        <v>17500</v>
      </c>
      <c r="F2666" s="4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328"/>
        <v>103</v>
      </c>
      <c r="Q2666">
        <f t="shared" si="329"/>
        <v>174.04</v>
      </c>
      <c r="R2666" t="s">
        <v>8317</v>
      </c>
      <c r="S2666" t="s">
        <v>8354</v>
      </c>
      <c r="T2666" s="13">
        <f t="shared" si="330"/>
        <v>42313.02542824074</v>
      </c>
      <c r="U2666" s="13">
        <f t="shared" si="331"/>
        <v>42347.290972222225</v>
      </c>
      <c r="V2666">
        <f t="shared" si="332"/>
        <v>2015</v>
      </c>
      <c r="W2666" t="str">
        <f t="shared" si="333"/>
        <v>makerspaces</v>
      </c>
      <c r="X2666" t="str">
        <f t="shared" si="334"/>
        <v>ExceededGoal</v>
      </c>
      <c r="Y2666" s="12" t="b">
        <f t="shared" si="335"/>
        <v>0</v>
      </c>
    </row>
    <row r="2667" spans="1:25" ht="43.2" hidden="1">
      <c r="A2667">
        <v>2665</v>
      </c>
      <c r="B2667" s="1" t="s">
        <v>2665</v>
      </c>
      <c r="C2667" s="1" t="s">
        <v>6775</v>
      </c>
      <c r="D2667" s="21" t="b" cm="1">
        <f t="array" ref="D2667">IF(OR(ISNUMBER(SEARCH({" COMEDY "," fun "," laugh ","hilarious"}," "&amp;B2667:C2667&amp;" "))),"Comedy",IF(OR(ISNUMBER(SEARCH({" sad "," thriller "," crime"," murder "," dark "," revenge "}," "&amp;B2667:C2667&amp;" "))),"thriller",IF(OR(ISNUMBER(SEARCH({" strange "," evil "," horror "," dark "," strange"}," "&amp;B2667:C2667&amp;" "))),"horror",IF(OR(ISNUMBER(SEARCH({" food "," kitchen "," yummy "," gourmet "," dining","bbq"}," "&amp;B2667:C2667&amp;" "))),"food"))))</f>
        <v>0</v>
      </c>
      <c r="E2667" s="3">
        <v>3500</v>
      </c>
      <c r="F2667" s="4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328"/>
        <v>123</v>
      </c>
      <c r="Q2667">
        <f t="shared" si="329"/>
        <v>93.7</v>
      </c>
      <c r="R2667" t="s">
        <v>8317</v>
      </c>
      <c r="S2667" t="s">
        <v>8354</v>
      </c>
      <c r="T2667" s="13">
        <f t="shared" si="330"/>
        <v>42083.895532407405</v>
      </c>
      <c r="U2667" s="13">
        <f t="shared" si="331"/>
        <v>42128.895532407405</v>
      </c>
      <c r="V2667">
        <f t="shared" si="332"/>
        <v>2015</v>
      </c>
      <c r="W2667" t="str">
        <f t="shared" si="333"/>
        <v>makerspaces</v>
      </c>
      <c r="X2667" t="str">
        <f t="shared" si="334"/>
        <v>ExceededGoal</v>
      </c>
      <c r="Y2667" s="12" t="b">
        <f t="shared" si="335"/>
        <v>0</v>
      </c>
    </row>
    <row r="2668" spans="1:25" ht="43.2" hidden="1">
      <c r="A2668">
        <v>2666</v>
      </c>
      <c r="B2668" s="1" t="s">
        <v>2666</v>
      </c>
      <c r="C2668" s="1" t="s">
        <v>6776</v>
      </c>
      <c r="D2668" s="21" t="b" cm="1">
        <f t="array" ref="D2668">IF(OR(ISNUMBER(SEARCH({" COMEDY "," fun "," laugh ","hilarious"}," "&amp;B2668:C2668&amp;" "))),"Comedy",IF(OR(ISNUMBER(SEARCH({" sad "," thriller "," crime"," murder "," dark "," revenge "}," "&amp;B2668:C2668&amp;" "))),"thriller",IF(OR(ISNUMBER(SEARCH({" strange "," evil "," horror "," dark "," strange"}," "&amp;B2668:C2668&amp;" "))),"horror",IF(OR(ISNUMBER(SEARCH({" food "," kitchen "," yummy "," gourmet "," dining","bbq"}," "&amp;B2668:C2668&amp;" "))),"food"))))</f>
        <v>0</v>
      </c>
      <c r="E2668" s="3">
        <v>10000</v>
      </c>
      <c r="F2668" s="4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328"/>
        <v>159</v>
      </c>
      <c r="Q2668">
        <f t="shared" si="329"/>
        <v>77.33</v>
      </c>
      <c r="R2668" t="s">
        <v>8317</v>
      </c>
      <c r="S2668" t="s">
        <v>8354</v>
      </c>
      <c r="T2668" s="13">
        <f t="shared" si="330"/>
        <v>42235.764340277776</v>
      </c>
      <c r="U2668" s="13">
        <f t="shared" si="331"/>
        <v>42272.875</v>
      </c>
      <c r="V2668">
        <f t="shared" si="332"/>
        <v>2015</v>
      </c>
      <c r="W2668" t="str">
        <f t="shared" si="333"/>
        <v>makerspaces</v>
      </c>
      <c r="X2668" t="str">
        <f t="shared" si="334"/>
        <v>ExceededGoal</v>
      </c>
      <c r="Y2668" s="12" t="b">
        <f t="shared" si="335"/>
        <v>0</v>
      </c>
    </row>
    <row r="2669" spans="1:25" ht="57.6" hidden="1">
      <c r="A2669">
        <v>2667</v>
      </c>
      <c r="B2669" s="1" t="s">
        <v>2667</v>
      </c>
      <c r="C2669" s="1" t="s">
        <v>6777</v>
      </c>
      <c r="D2669" s="21" t="b" cm="1">
        <f t="array" ref="D2669">IF(OR(ISNUMBER(SEARCH({" COMEDY "," fun "," laugh ","hilarious"}," "&amp;B2669:C2669&amp;" "))),"Comedy",IF(OR(ISNUMBER(SEARCH({" sad "," thriller "," crime"," murder "," dark "," revenge "}," "&amp;B2669:C2669&amp;" "))),"thriller",IF(OR(ISNUMBER(SEARCH({" strange "," evil "," horror "," dark "," strange"}," "&amp;B2669:C2669&amp;" "))),"horror",IF(OR(ISNUMBER(SEARCH({" food "," kitchen "," yummy "," gourmet "," dining","bbq"}," "&amp;B2669:C2669&amp;" "))),"food"))))</f>
        <v>0</v>
      </c>
      <c r="E2669" s="3">
        <v>1500</v>
      </c>
      <c r="F2669" s="4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328"/>
        <v>111</v>
      </c>
      <c r="Q2669">
        <f t="shared" si="329"/>
        <v>92.22</v>
      </c>
      <c r="R2669" t="s">
        <v>8317</v>
      </c>
      <c r="S2669" t="s">
        <v>8354</v>
      </c>
      <c r="T2669" s="13">
        <f t="shared" si="330"/>
        <v>42380.926111111112</v>
      </c>
      <c r="U2669" s="13">
        <f t="shared" si="331"/>
        <v>42410.926111111112</v>
      </c>
      <c r="V2669">
        <f t="shared" si="332"/>
        <v>2016</v>
      </c>
      <c r="W2669" t="str">
        <f t="shared" si="333"/>
        <v>makerspaces</v>
      </c>
      <c r="X2669" t="str">
        <f t="shared" si="334"/>
        <v>ExceededGoal</v>
      </c>
      <c r="Y2669" s="12" t="b">
        <f t="shared" si="335"/>
        <v>0</v>
      </c>
    </row>
    <row r="2670" spans="1:25" ht="28.8" hidden="1">
      <c r="A2670">
        <v>2668</v>
      </c>
      <c r="B2670" s="1" t="s">
        <v>2668</v>
      </c>
      <c r="C2670" s="1" t="s">
        <v>6778</v>
      </c>
      <c r="D2670" s="21" t="b" cm="1">
        <f t="array" ref="D2670">IF(OR(ISNUMBER(SEARCH({" COMEDY "," fun "," laugh ","hilarious"}," "&amp;B2670:C2670&amp;" "))),"Comedy",IF(OR(ISNUMBER(SEARCH({" sad "," thriller "," crime"," murder "," dark "," revenge "}," "&amp;B2670:C2670&amp;" "))),"thriller",IF(OR(ISNUMBER(SEARCH({" strange "," evil "," horror "," dark "," strange"}," "&amp;B2670:C2670&amp;" "))),"horror",IF(OR(ISNUMBER(SEARCH({" food "," kitchen "," yummy "," gourmet "," dining","bbq"}," "&amp;B2670:C2670&amp;" "))),"food"))))</f>
        <v>0</v>
      </c>
      <c r="E2670" s="3">
        <v>1000</v>
      </c>
      <c r="F2670" s="4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328"/>
        <v>171</v>
      </c>
      <c r="Q2670">
        <f t="shared" si="329"/>
        <v>60.96</v>
      </c>
      <c r="R2670" t="s">
        <v>8317</v>
      </c>
      <c r="S2670" t="s">
        <v>8354</v>
      </c>
      <c r="T2670" s="13">
        <f t="shared" si="330"/>
        <v>42275.588715277772</v>
      </c>
      <c r="U2670" s="13">
        <f t="shared" si="331"/>
        <v>42317.60555555555</v>
      </c>
      <c r="V2670">
        <f t="shared" si="332"/>
        <v>2015</v>
      </c>
      <c r="W2670" t="str">
        <f t="shared" si="333"/>
        <v>makerspaces</v>
      </c>
      <c r="X2670" t="str">
        <f t="shared" si="334"/>
        <v>ExceededGoal</v>
      </c>
      <c r="Y2670" s="12" t="b">
        <f t="shared" si="335"/>
        <v>0</v>
      </c>
    </row>
    <row r="2671" spans="1:25" ht="43.2" hidden="1">
      <c r="A2671">
        <v>2669</v>
      </c>
      <c r="B2671" s="1" t="s">
        <v>2669</v>
      </c>
      <c r="C2671" s="1" t="s">
        <v>6779</v>
      </c>
      <c r="D2671" s="21" t="b" cm="1">
        <f t="array" ref="D2671">IF(OR(ISNUMBER(SEARCH({" COMEDY "," fun "," laugh ","hilarious"}," "&amp;B2671:C2671&amp;" "))),"Comedy",IF(OR(ISNUMBER(SEARCH({" sad "," thriller "," crime"," murder "," dark "," revenge "}," "&amp;B2671:C2671&amp;" "))),"thriller",IF(OR(ISNUMBER(SEARCH({" strange "," evil "," horror "," dark "," strange"}," "&amp;B2671:C2671&amp;" "))),"horror",IF(OR(ISNUMBER(SEARCH({" food "," kitchen "," yummy "," gourmet "," dining","bbq"}," "&amp;B2671:C2671&amp;" "))),"food"))))</f>
        <v>0</v>
      </c>
      <c r="E2671" s="3">
        <v>800</v>
      </c>
      <c r="F2671" s="4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328"/>
        <v>125</v>
      </c>
      <c r="Q2671">
        <f t="shared" si="329"/>
        <v>91</v>
      </c>
      <c r="R2671" t="s">
        <v>8317</v>
      </c>
      <c r="S2671" t="s">
        <v>8354</v>
      </c>
      <c r="T2671" s="13">
        <f t="shared" si="330"/>
        <v>42319.035833333335</v>
      </c>
      <c r="U2671" s="13">
        <f t="shared" si="331"/>
        <v>42379.035833333335</v>
      </c>
      <c r="V2671">
        <f t="shared" si="332"/>
        <v>2015</v>
      </c>
      <c r="W2671" t="str">
        <f t="shared" si="333"/>
        <v>makerspaces</v>
      </c>
      <c r="X2671" t="str">
        <f t="shared" si="334"/>
        <v>ExceededGoal</v>
      </c>
      <c r="Y2671" s="12" t="b">
        <f t="shared" si="335"/>
        <v>0</v>
      </c>
    </row>
    <row r="2672" spans="1:25" ht="43.2" hidden="1">
      <c r="A2672">
        <v>2670</v>
      </c>
      <c r="B2672" s="1" t="s">
        <v>2670</v>
      </c>
      <c r="C2672" s="1" t="s">
        <v>6780</v>
      </c>
      <c r="D2672" s="21" t="b" cm="1">
        <f t="array" ref="D2672">IF(OR(ISNUMBER(SEARCH({" COMEDY "," fun "," laugh ","hilarious"}," "&amp;B2672:C2672&amp;" "))),"Comedy",IF(OR(ISNUMBER(SEARCH({" sad "," thriller "," crime"," murder "," dark "," revenge "}," "&amp;B2672:C2672&amp;" "))),"thriller",IF(OR(ISNUMBER(SEARCH({" strange "," evil "," horror "," dark "," strange"}," "&amp;B2672:C2672&amp;" "))),"horror",IF(OR(ISNUMBER(SEARCH({" food "," kitchen "," yummy "," gourmet "," dining","bbq"}," "&amp;B2672:C2672&amp;" "))),"food"))))</f>
        <v>0</v>
      </c>
      <c r="E2672" s="3">
        <v>38888</v>
      </c>
      <c r="F2672" s="4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328"/>
        <v>6</v>
      </c>
      <c r="Q2672">
        <f t="shared" si="329"/>
        <v>41.58</v>
      </c>
      <c r="R2672" t="s">
        <v>8317</v>
      </c>
      <c r="S2672" t="s">
        <v>8354</v>
      </c>
      <c r="T2672" s="13">
        <f t="shared" si="330"/>
        <v>41821.020601851851</v>
      </c>
      <c r="U2672" s="13">
        <f t="shared" si="331"/>
        <v>41849.020601851851</v>
      </c>
      <c r="V2672">
        <f t="shared" si="332"/>
        <v>2014</v>
      </c>
      <c r="W2672" t="str">
        <f t="shared" si="333"/>
        <v>makerspaces</v>
      </c>
      <c r="X2672" t="str">
        <f t="shared" si="334"/>
        <v>UnderFunded</v>
      </c>
      <c r="Y2672" s="12" t="b">
        <f t="shared" si="335"/>
        <v>0</v>
      </c>
    </row>
    <row r="2673" spans="1:25" ht="43.2" hidden="1">
      <c r="A2673">
        <v>2671</v>
      </c>
      <c r="B2673" s="1" t="s">
        <v>2671</v>
      </c>
      <c r="C2673" s="1" t="s">
        <v>6781</v>
      </c>
      <c r="D2673" s="21" t="b" cm="1">
        <f t="array" ref="D2673">IF(OR(ISNUMBER(SEARCH({" COMEDY "," fun "," laugh ","hilarious"}," "&amp;B2673:C2673&amp;" "))),"Comedy",IF(OR(ISNUMBER(SEARCH({" sad "," thriller "," crime"," murder "," dark "," revenge "}," "&amp;B2673:C2673&amp;" "))),"thriller",IF(OR(ISNUMBER(SEARCH({" strange "," evil "," horror "," dark "," strange"}," "&amp;B2673:C2673&amp;" "))),"horror",IF(OR(ISNUMBER(SEARCH({" food "," kitchen "," yummy "," gourmet "," dining","bbq"}," "&amp;B2673:C2673&amp;" "))),"food"))))</f>
        <v>0</v>
      </c>
      <c r="E2673" s="3">
        <v>25000</v>
      </c>
      <c r="F2673" s="4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328"/>
        <v>11</v>
      </c>
      <c r="Q2673">
        <f t="shared" si="329"/>
        <v>33.76</v>
      </c>
      <c r="R2673" t="s">
        <v>8317</v>
      </c>
      <c r="S2673" t="s">
        <v>8354</v>
      </c>
      <c r="T2673" s="13">
        <f t="shared" si="330"/>
        <v>41962.749027777783</v>
      </c>
      <c r="U2673" s="13">
        <f t="shared" si="331"/>
        <v>41992.818055555559</v>
      </c>
      <c r="V2673">
        <f t="shared" si="332"/>
        <v>2014</v>
      </c>
      <c r="W2673" t="str">
        <f t="shared" si="333"/>
        <v>makerspaces</v>
      </c>
      <c r="X2673" t="str">
        <f t="shared" si="334"/>
        <v>UnderFunded</v>
      </c>
      <c r="Y2673" s="12" t="b">
        <f t="shared" si="335"/>
        <v>0</v>
      </c>
    </row>
    <row r="2674" spans="1:25" ht="43.2" hidden="1">
      <c r="A2674">
        <v>2672</v>
      </c>
      <c r="B2674" s="1" t="s">
        <v>2672</v>
      </c>
      <c r="C2674" s="1" t="s">
        <v>6782</v>
      </c>
      <c r="D2674" s="21" t="b" cm="1">
        <f t="array" ref="D2674">IF(OR(ISNUMBER(SEARCH({" COMEDY "," fun "," laugh ","hilarious"}," "&amp;B2674:C2674&amp;" "))),"Comedy",IF(OR(ISNUMBER(SEARCH({" sad "," thriller "," crime"," murder "," dark "," revenge "}," "&amp;B2674:C2674&amp;" "))),"thriller",IF(OR(ISNUMBER(SEARCH({" strange "," evil "," horror "," dark "," strange"}," "&amp;B2674:C2674&amp;" "))),"horror",IF(OR(ISNUMBER(SEARCH({" food "," kitchen "," yummy "," gourmet "," dining","bbq"}," "&amp;B2674:C2674&amp;" "))),"food"))))</f>
        <v>0</v>
      </c>
      <c r="E2674" s="3">
        <v>10000</v>
      </c>
      <c r="F2674" s="4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328"/>
        <v>33</v>
      </c>
      <c r="Q2674">
        <f t="shared" si="329"/>
        <v>70.62</v>
      </c>
      <c r="R2674" t="s">
        <v>8317</v>
      </c>
      <c r="S2674" t="s">
        <v>8354</v>
      </c>
      <c r="T2674" s="13">
        <f t="shared" si="330"/>
        <v>42344.884143518517</v>
      </c>
      <c r="U2674" s="13">
        <f t="shared" si="331"/>
        <v>42366.25</v>
      </c>
      <c r="V2674">
        <f t="shared" si="332"/>
        <v>2015</v>
      </c>
      <c r="W2674" t="str">
        <f t="shared" si="333"/>
        <v>makerspaces</v>
      </c>
      <c r="X2674" t="str">
        <f t="shared" si="334"/>
        <v>UnderFunded</v>
      </c>
      <c r="Y2674" s="12" t="b">
        <f t="shared" si="335"/>
        <v>0</v>
      </c>
    </row>
    <row r="2675" spans="1:25" ht="43.2" hidden="1">
      <c r="A2675">
        <v>2673</v>
      </c>
      <c r="B2675" s="1" t="s">
        <v>2673</v>
      </c>
      <c r="C2675" s="1" t="s">
        <v>6783</v>
      </c>
      <c r="D2675" s="21" t="b" cm="1">
        <f t="array" ref="D2675">IF(OR(ISNUMBER(SEARCH({" COMEDY "," fun "," laugh ","hilarious"}," "&amp;B2675:C2675&amp;" "))),"Comedy",IF(OR(ISNUMBER(SEARCH({" sad "," thriller "," crime"," murder "," dark "," revenge "}," "&amp;B2675:C2675&amp;" "))),"thriller",IF(OR(ISNUMBER(SEARCH({" strange "," evil "," horror "," dark "," strange"}," "&amp;B2675:C2675&amp;" "))),"horror",IF(OR(ISNUMBER(SEARCH({" food "," kitchen "," yummy "," gourmet "," dining","bbq"}," "&amp;B2675:C2675&amp;" "))),"food"))))</f>
        <v>0</v>
      </c>
      <c r="E2675" s="3">
        <v>40000</v>
      </c>
      <c r="F2675" s="4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328"/>
        <v>28</v>
      </c>
      <c r="Q2675">
        <f t="shared" si="329"/>
        <v>167.15</v>
      </c>
      <c r="R2675" t="s">
        <v>8317</v>
      </c>
      <c r="S2675" t="s">
        <v>8354</v>
      </c>
      <c r="T2675" s="13">
        <f t="shared" si="330"/>
        <v>41912.541655092595</v>
      </c>
      <c r="U2675" s="13">
        <f t="shared" si="331"/>
        <v>41941.947916666664</v>
      </c>
      <c r="V2675">
        <f t="shared" si="332"/>
        <v>2014</v>
      </c>
      <c r="W2675" t="str">
        <f t="shared" si="333"/>
        <v>makerspaces</v>
      </c>
      <c r="X2675" t="str">
        <f t="shared" si="334"/>
        <v>UnderFunded</v>
      </c>
      <c r="Y2675" s="12" t="b">
        <f t="shared" si="335"/>
        <v>0</v>
      </c>
    </row>
    <row r="2676" spans="1:25" ht="57.6" hidden="1">
      <c r="A2676">
        <v>2674</v>
      </c>
      <c r="B2676" s="1" t="s">
        <v>2674</v>
      </c>
      <c r="C2676" s="1" t="s">
        <v>6784</v>
      </c>
      <c r="D2676" s="21" t="b" cm="1">
        <f t="array" ref="D2676">IF(OR(ISNUMBER(SEARCH({" COMEDY "," fun "," laugh ","hilarious"}," "&amp;B2676:C2676&amp;" "))),"Comedy",IF(OR(ISNUMBER(SEARCH({" sad "," thriller "," crime"," murder "," dark "," revenge "}," "&amp;B2676:C2676&amp;" "))),"thriller",IF(OR(ISNUMBER(SEARCH({" strange "," evil "," horror "," dark "," strange"}," "&amp;B2676:C2676&amp;" "))),"horror",IF(OR(ISNUMBER(SEARCH({" food "," kitchen "," yummy "," gourmet "," dining","bbq"}," "&amp;B2676:C2676&amp;" "))),"food"))))</f>
        <v>0</v>
      </c>
      <c r="E2676" s="3">
        <v>35000</v>
      </c>
      <c r="F2676" s="4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328"/>
        <v>63</v>
      </c>
      <c r="Q2676">
        <f t="shared" si="329"/>
        <v>128.62</v>
      </c>
      <c r="R2676" t="s">
        <v>8317</v>
      </c>
      <c r="S2676" t="s">
        <v>8354</v>
      </c>
      <c r="T2676" s="13">
        <f t="shared" si="330"/>
        <v>42529.632754629631</v>
      </c>
      <c r="U2676" s="13">
        <f t="shared" si="331"/>
        <v>42556.207638888889</v>
      </c>
      <c r="V2676">
        <f t="shared" si="332"/>
        <v>2016</v>
      </c>
      <c r="W2676" t="str">
        <f t="shared" si="333"/>
        <v>makerspaces</v>
      </c>
      <c r="X2676" t="str">
        <f t="shared" si="334"/>
        <v>UnderFunded</v>
      </c>
      <c r="Y2676" s="12" t="b">
        <f t="shared" si="335"/>
        <v>0</v>
      </c>
    </row>
    <row r="2677" spans="1:25" ht="57.6" hidden="1">
      <c r="A2677">
        <v>2675</v>
      </c>
      <c r="B2677" s="1" t="s">
        <v>2675</v>
      </c>
      <c r="C2677" s="1" t="s">
        <v>6785</v>
      </c>
      <c r="D2677" s="21" t="b" cm="1">
        <f t="array" ref="D2677">IF(OR(ISNUMBER(SEARCH({" COMEDY "," fun "," laugh ","hilarious"}," "&amp;B2677:C2677&amp;" "))),"Comedy",IF(OR(ISNUMBER(SEARCH({" sad "," thriller "," crime"," murder "," dark "," revenge "}," "&amp;B2677:C2677&amp;" "))),"thriller",IF(OR(ISNUMBER(SEARCH({" strange "," evil "," horror "," dark "," strange"}," "&amp;B2677:C2677&amp;" "))),"horror",IF(OR(ISNUMBER(SEARCH({" food "," kitchen "," yummy "," gourmet "," dining","bbq"}," "&amp;B2677:C2677&amp;" "))),"food"))))</f>
        <v>0</v>
      </c>
      <c r="E2677" s="3">
        <v>25000</v>
      </c>
      <c r="F2677" s="4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328"/>
        <v>8</v>
      </c>
      <c r="Q2677">
        <f t="shared" si="329"/>
        <v>65.41</v>
      </c>
      <c r="R2677" t="s">
        <v>8317</v>
      </c>
      <c r="S2677" t="s">
        <v>8354</v>
      </c>
      <c r="T2677" s="13">
        <f t="shared" si="330"/>
        <v>41923.857511574075</v>
      </c>
      <c r="U2677" s="13">
        <f t="shared" si="331"/>
        <v>41953.899178240739</v>
      </c>
      <c r="V2677">
        <f t="shared" si="332"/>
        <v>2014</v>
      </c>
      <c r="W2677" t="str">
        <f t="shared" si="333"/>
        <v>makerspaces</v>
      </c>
      <c r="X2677" t="str">
        <f t="shared" si="334"/>
        <v>UnderFunded</v>
      </c>
      <c r="Y2677" s="12" t="b">
        <f t="shared" si="335"/>
        <v>0</v>
      </c>
    </row>
    <row r="2678" spans="1:25" ht="43.2" hidden="1">
      <c r="A2678">
        <v>2676</v>
      </c>
      <c r="B2678" s="1" t="s">
        <v>2676</v>
      </c>
      <c r="C2678" s="1" t="s">
        <v>6786</v>
      </c>
      <c r="D2678" s="21" t="b" cm="1">
        <f t="array" ref="D2678">IF(OR(ISNUMBER(SEARCH({" COMEDY "," fun "," laugh ","hilarious"}," "&amp;B2678:C2678&amp;" "))),"Comedy",IF(OR(ISNUMBER(SEARCH({" sad "," thriller "," crime"," murder "," dark "," revenge "}," "&amp;B2678:C2678&amp;" "))),"thriller",IF(OR(ISNUMBER(SEARCH({" strange "," evil "," horror "," dark "," strange"}," "&amp;B2678:C2678&amp;" "))),"horror",IF(OR(ISNUMBER(SEARCH({" food "," kitchen "," yummy "," gourmet "," dining","bbq"}," "&amp;B2678:C2678&amp;" "))),"food"))))</f>
        <v>0</v>
      </c>
      <c r="E2678" s="3">
        <v>2100</v>
      </c>
      <c r="F2678" s="4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328"/>
        <v>50</v>
      </c>
      <c r="Q2678">
        <f t="shared" si="329"/>
        <v>117.56</v>
      </c>
      <c r="R2678" t="s">
        <v>8317</v>
      </c>
      <c r="S2678" t="s">
        <v>8354</v>
      </c>
      <c r="T2678" s="13">
        <f t="shared" si="330"/>
        <v>42482.624699074076</v>
      </c>
      <c r="U2678" s="13">
        <f t="shared" si="331"/>
        <v>42512.624699074076</v>
      </c>
      <c r="V2678">
        <f t="shared" si="332"/>
        <v>2016</v>
      </c>
      <c r="W2678" t="str">
        <f t="shared" si="333"/>
        <v>makerspaces</v>
      </c>
      <c r="X2678" t="str">
        <f t="shared" si="334"/>
        <v>UnderFunded</v>
      </c>
      <c r="Y2678" s="12" t="b">
        <f t="shared" si="335"/>
        <v>0</v>
      </c>
    </row>
    <row r="2679" spans="1:25" ht="43.2" hidden="1">
      <c r="A2679">
        <v>2677</v>
      </c>
      <c r="B2679" s="1" t="s">
        <v>2677</v>
      </c>
      <c r="C2679" s="1" t="s">
        <v>6787</v>
      </c>
      <c r="D2679" s="21" t="b" cm="1">
        <f t="array" ref="D2679">IF(OR(ISNUMBER(SEARCH({" COMEDY "," fun "," laugh ","hilarious"}," "&amp;B2679:C2679&amp;" "))),"Comedy",IF(OR(ISNUMBER(SEARCH({" sad "," thriller "," crime"," murder "," dark "," revenge "}," "&amp;B2679:C2679&amp;" "))),"thriller",IF(OR(ISNUMBER(SEARCH({" strange "," evil "," horror "," dark "," strange"}," "&amp;B2679:C2679&amp;" "))),"horror",IF(OR(ISNUMBER(SEARCH({" food "," kitchen "," yummy "," gourmet "," dining","bbq"}," "&amp;B2679:C2679&amp;" "))),"food"))))</f>
        <v>0</v>
      </c>
      <c r="E2679" s="3">
        <v>19500</v>
      </c>
      <c r="F2679" s="4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328"/>
        <v>18</v>
      </c>
      <c r="Q2679">
        <f t="shared" si="329"/>
        <v>126.48</v>
      </c>
      <c r="R2679" t="s">
        <v>8317</v>
      </c>
      <c r="S2679" t="s">
        <v>8354</v>
      </c>
      <c r="T2679" s="13">
        <f t="shared" si="330"/>
        <v>41793.029432870368</v>
      </c>
      <c r="U2679" s="13">
        <f t="shared" si="331"/>
        <v>41823.029432870368</v>
      </c>
      <c r="V2679">
        <f t="shared" si="332"/>
        <v>2014</v>
      </c>
      <c r="W2679" t="str">
        <f t="shared" si="333"/>
        <v>makerspaces</v>
      </c>
      <c r="X2679" t="str">
        <f t="shared" si="334"/>
        <v>UnderFunded</v>
      </c>
      <c r="Y2679" s="12" t="b">
        <f t="shared" si="335"/>
        <v>0</v>
      </c>
    </row>
    <row r="2680" spans="1:25" ht="43.2" hidden="1">
      <c r="A2680">
        <v>2678</v>
      </c>
      <c r="B2680" s="1" t="s">
        <v>2678</v>
      </c>
      <c r="C2680" s="1" t="s">
        <v>6788</v>
      </c>
      <c r="D2680" s="21" t="b" cm="1">
        <f t="array" ref="D2680">IF(OR(ISNUMBER(SEARCH({" COMEDY "," fun "," laugh ","hilarious"}," "&amp;B2680:C2680&amp;" "))),"Comedy",IF(OR(ISNUMBER(SEARCH({" sad "," thriller "," crime"," murder "," dark "," revenge "}," "&amp;B2680:C2680&amp;" "))),"thriller",IF(OR(ISNUMBER(SEARCH({" strange "," evil "," horror "," dark "," strange"}," "&amp;B2680:C2680&amp;" "))),"horror",IF(OR(ISNUMBER(SEARCH({" food "," kitchen "," yummy "," gourmet "," dining","bbq"}," "&amp;B2680:C2680&amp;" "))),"food"))))</f>
        <v>0</v>
      </c>
      <c r="E2680" s="3">
        <v>8000000</v>
      </c>
      <c r="F2680" s="4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328"/>
        <v>0</v>
      </c>
      <c r="Q2680">
        <f t="shared" si="329"/>
        <v>550</v>
      </c>
      <c r="R2680" t="s">
        <v>8317</v>
      </c>
      <c r="S2680" t="s">
        <v>8354</v>
      </c>
      <c r="T2680" s="13">
        <f t="shared" si="330"/>
        <v>42241.798206018517</v>
      </c>
      <c r="U2680" s="13">
        <f t="shared" si="331"/>
        <v>42271.798206018517</v>
      </c>
      <c r="V2680">
        <f t="shared" si="332"/>
        <v>2015</v>
      </c>
      <c r="W2680" t="str">
        <f t="shared" si="333"/>
        <v>makerspaces</v>
      </c>
      <c r="X2680" t="str">
        <f t="shared" si="334"/>
        <v>UnderFunded</v>
      </c>
      <c r="Y2680" s="12" t="b">
        <f t="shared" si="335"/>
        <v>0</v>
      </c>
    </row>
    <row r="2681" spans="1:25" ht="57.6" hidden="1">
      <c r="A2681">
        <v>2679</v>
      </c>
      <c r="B2681" s="1" t="s">
        <v>2679</v>
      </c>
      <c r="C2681" s="1" t="s">
        <v>6789</v>
      </c>
      <c r="D2681" s="21" t="b" cm="1">
        <f t="array" ref="D2681">IF(OR(ISNUMBER(SEARCH({" COMEDY "," fun "," laugh ","hilarious"}," "&amp;B2681:C2681&amp;" "))),"Comedy",IF(OR(ISNUMBER(SEARCH({" sad "," thriller "," crime"," murder "," dark "," revenge "}," "&amp;B2681:C2681&amp;" "))),"thriller",IF(OR(ISNUMBER(SEARCH({" strange "," evil "," horror "," dark "," strange"}," "&amp;B2681:C2681&amp;" "))),"horror",IF(OR(ISNUMBER(SEARCH({" food "," kitchen "," yummy "," gourmet "," dining","bbq"}," "&amp;B2681:C2681&amp;" "))),"food"))))</f>
        <v>0</v>
      </c>
      <c r="E2681" s="3">
        <v>40000</v>
      </c>
      <c r="F2681" s="4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328"/>
        <v>0</v>
      </c>
      <c r="Q2681">
        <f t="shared" si="329"/>
        <v>44</v>
      </c>
      <c r="R2681" t="s">
        <v>8317</v>
      </c>
      <c r="S2681" t="s">
        <v>8354</v>
      </c>
      <c r="T2681" s="13">
        <f t="shared" si="330"/>
        <v>42033.001087962963</v>
      </c>
      <c r="U2681" s="13">
        <f t="shared" si="331"/>
        <v>42063.001087962963</v>
      </c>
      <c r="V2681">
        <f t="shared" si="332"/>
        <v>2015</v>
      </c>
      <c r="W2681" t="str">
        <f t="shared" si="333"/>
        <v>makerspaces</v>
      </c>
      <c r="X2681" t="str">
        <f t="shared" si="334"/>
        <v>UnderFunded</v>
      </c>
      <c r="Y2681" s="12" t="b">
        <f t="shared" si="335"/>
        <v>0</v>
      </c>
    </row>
    <row r="2682" spans="1:25" hidden="1">
      <c r="A2682">
        <v>2680</v>
      </c>
      <c r="B2682" s="1" t="s">
        <v>2680</v>
      </c>
      <c r="C2682" s="1" t="s">
        <v>6790</v>
      </c>
      <c r="D2682" s="21" t="b" cm="1">
        <f t="array" ref="D2682">IF(OR(ISNUMBER(SEARCH({" COMEDY "," fun "," laugh ","hilarious"}," "&amp;B2682:C2682&amp;" "))),"Comedy",IF(OR(ISNUMBER(SEARCH({" sad "," thriller "," crime"," murder "," dark "," revenge "}," "&amp;B2682:C2682&amp;" "))),"thriller",IF(OR(ISNUMBER(SEARCH({" strange "," evil "," horror "," dark "," strange"}," "&amp;B2682:C2682&amp;" "))),"horror",IF(OR(ISNUMBER(SEARCH({" food "," kitchen "," yummy "," gourmet "," dining","bbq"}," "&amp;B2682:C2682&amp;" "))),"food"))))</f>
        <v>0</v>
      </c>
      <c r="E2682" s="3">
        <v>32000</v>
      </c>
      <c r="F2682" s="4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328"/>
        <v>1</v>
      </c>
      <c r="Q2682">
        <f t="shared" si="329"/>
        <v>69</v>
      </c>
      <c r="R2682" t="s">
        <v>8317</v>
      </c>
      <c r="S2682" t="s">
        <v>8354</v>
      </c>
      <c r="T2682" s="13">
        <f t="shared" si="330"/>
        <v>42436.211701388893</v>
      </c>
      <c r="U2682" s="13">
        <f t="shared" si="331"/>
        <v>42466.170034722221</v>
      </c>
      <c r="V2682">
        <f t="shared" si="332"/>
        <v>2016</v>
      </c>
      <c r="W2682" t="str">
        <f t="shared" si="333"/>
        <v>makerspaces</v>
      </c>
      <c r="X2682" t="str">
        <f t="shared" si="334"/>
        <v>UnderFunded</v>
      </c>
      <c r="Y2682" s="12" t="b">
        <f t="shared" si="335"/>
        <v>0</v>
      </c>
    </row>
    <row r="2683" spans="1:25" ht="43.2" hidden="1">
      <c r="A2683">
        <v>2681</v>
      </c>
      <c r="B2683" s="1" t="s">
        <v>2681</v>
      </c>
      <c r="C2683" s="1" t="s">
        <v>6791</v>
      </c>
      <c r="D2683" s="21" t="b" cm="1">
        <f t="array" ref="D2683">IF(OR(ISNUMBER(SEARCH({" COMEDY "," fun "," laugh ","hilarious"}," "&amp;B2683:C2683&amp;" "))),"Comedy",IF(OR(ISNUMBER(SEARCH({" sad "," thriller "," crime"," murder "," dark "," revenge "}," "&amp;B2683:C2683&amp;" "))),"thriller",IF(OR(ISNUMBER(SEARCH({" strange "," evil "," horror "," dark "," strange"}," "&amp;B2683:C2683&amp;" "))),"horror",IF(OR(ISNUMBER(SEARCH({" food "," kitchen "," yummy "," gourmet "," dining","bbq"}," "&amp;B2683:C2683&amp;" "))),"food"))))</f>
        <v>0</v>
      </c>
      <c r="E2683" s="3">
        <v>8000</v>
      </c>
      <c r="F2683" s="4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328"/>
        <v>1</v>
      </c>
      <c r="Q2683">
        <f t="shared" si="329"/>
        <v>27.5</v>
      </c>
      <c r="R2683" t="s">
        <v>8334</v>
      </c>
      <c r="S2683" t="s">
        <v>8335</v>
      </c>
      <c r="T2683" s="13">
        <f t="shared" si="330"/>
        <v>41805.895254629628</v>
      </c>
      <c r="U2683" s="13">
        <f t="shared" si="331"/>
        <v>41830.895254629628</v>
      </c>
      <c r="V2683">
        <f t="shared" si="332"/>
        <v>2014</v>
      </c>
      <c r="W2683" t="str">
        <f t="shared" si="333"/>
        <v>food trucks</v>
      </c>
      <c r="X2683" t="str">
        <f t="shared" si="334"/>
        <v>UnderFunded</v>
      </c>
      <c r="Y2683" s="12" t="b">
        <f t="shared" si="335"/>
        <v>0</v>
      </c>
    </row>
    <row r="2684" spans="1:25" ht="43.2" hidden="1">
      <c r="A2684">
        <v>2682</v>
      </c>
      <c r="B2684" s="1" t="s">
        <v>2682</v>
      </c>
      <c r="C2684" s="1" t="s">
        <v>6792</v>
      </c>
      <c r="D2684" s="21" t="b" cm="1">
        <f t="array" ref="D2684">IF(OR(ISNUMBER(SEARCH({" COMEDY "," fun "," laugh ","hilarious"}," "&amp;B2684:C2684&amp;" "))),"Comedy",IF(OR(ISNUMBER(SEARCH({" sad "," thriller "," crime"," murder "," dark "," revenge "}," "&amp;B2684:C2684&amp;" "))),"thriller",IF(OR(ISNUMBER(SEARCH({" strange "," evil "," horror "," dark "," strange"}," "&amp;B2684:C2684&amp;" "))),"horror",IF(OR(ISNUMBER(SEARCH({" food "," kitchen "," yummy "," gourmet "," dining","bbq"}," "&amp;B2684:C2684&amp;" "))),"food"))))</f>
        <v>0</v>
      </c>
      <c r="E2684" s="3">
        <v>6000</v>
      </c>
      <c r="F2684" s="4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328"/>
        <v>28</v>
      </c>
      <c r="Q2684">
        <f t="shared" si="329"/>
        <v>84.9</v>
      </c>
      <c r="R2684" t="s">
        <v>8334</v>
      </c>
      <c r="S2684" t="s">
        <v>8335</v>
      </c>
      <c r="T2684" s="13">
        <f t="shared" si="330"/>
        <v>41932.871990740743</v>
      </c>
      <c r="U2684" s="13">
        <f t="shared" si="331"/>
        <v>41965.249305555553</v>
      </c>
      <c r="V2684">
        <f t="shared" si="332"/>
        <v>2014</v>
      </c>
      <c r="W2684" t="str">
        <f t="shared" si="333"/>
        <v>food trucks</v>
      </c>
      <c r="X2684" t="str">
        <f t="shared" si="334"/>
        <v>UnderFunded</v>
      </c>
      <c r="Y2684" s="12" t="b">
        <f t="shared" si="335"/>
        <v>0</v>
      </c>
    </row>
    <row r="2685" spans="1:25" ht="43.2" hidden="1">
      <c r="A2685">
        <v>2683</v>
      </c>
      <c r="B2685" s="1" t="s">
        <v>2683</v>
      </c>
      <c r="C2685" s="1" t="s">
        <v>6793</v>
      </c>
      <c r="D2685" s="21" t="b" cm="1">
        <f t="array" ref="D2685">IF(OR(ISNUMBER(SEARCH({" COMEDY "," fun "," laugh ","hilarious"}," "&amp;B2685:C2685&amp;" "))),"Comedy",IF(OR(ISNUMBER(SEARCH({" sad "," thriller "," crime"," murder "," dark "," revenge "}," "&amp;B2685:C2685&amp;" "))),"thriller",IF(OR(ISNUMBER(SEARCH({" strange "," evil "," horror "," dark "," strange"}," "&amp;B2685:C2685&amp;" "))),"horror",IF(OR(ISNUMBER(SEARCH({" food "," kitchen "," yummy "," gourmet "," dining","bbq"}," "&amp;B2685:C2685&amp;" "))),"food"))))</f>
        <v>0</v>
      </c>
      <c r="E2685" s="3">
        <v>15000</v>
      </c>
      <c r="F2685" s="4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328"/>
        <v>0</v>
      </c>
      <c r="Q2685">
        <f t="shared" si="329"/>
        <v>12</v>
      </c>
      <c r="R2685" t="s">
        <v>8334</v>
      </c>
      <c r="S2685" t="s">
        <v>8335</v>
      </c>
      <c r="T2685" s="13">
        <f t="shared" si="330"/>
        <v>42034.75509259259</v>
      </c>
      <c r="U2685" s="13">
        <f t="shared" si="331"/>
        <v>42064.75509259259</v>
      </c>
      <c r="V2685">
        <f t="shared" si="332"/>
        <v>2015</v>
      </c>
      <c r="W2685" t="str">
        <f t="shared" si="333"/>
        <v>food trucks</v>
      </c>
      <c r="X2685" t="str">
        <f t="shared" si="334"/>
        <v>UnderFunded</v>
      </c>
      <c r="Y2685" s="12" t="b">
        <f t="shared" si="335"/>
        <v>0</v>
      </c>
    </row>
    <row r="2686" spans="1:25" ht="43.2" hidden="1">
      <c r="A2686">
        <v>2684</v>
      </c>
      <c r="B2686" s="1" t="s">
        <v>2684</v>
      </c>
      <c r="C2686" s="1" t="s">
        <v>6794</v>
      </c>
      <c r="D2686" s="21" t="b" cm="1">
        <f t="array" ref="D2686">IF(OR(ISNUMBER(SEARCH({" COMEDY "," fun "," laugh ","hilarious"}," "&amp;B2686:C2686&amp;" "))),"Comedy",IF(OR(ISNUMBER(SEARCH({" sad "," thriller "," crime"," murder "," dark "," revenge "}," "&amp;B2686:C2686&amp;" "))),"thriller",IF(OR(ISNUMBER(SEARCH({" strange "," evil "," horror "," dark "," strange"}," "&amp;B2686:C2686&amp;" "))),"horror",IF(OR(ISNUMBER(SEARCH({" food "," kitchen "," yummy "," gourmet "," dining","bbq"}," "&amp;B2686:C2686&amp;" "))),"food"))))</f>
        <v>0</v>
      </c>
      <c r="E2686" s="3">
        <v>70000</v>
      </c>
      <c r="F2686" s="4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328"/>
        <v>1</v>
      </c>
      <c r="Q2686">
        <f t="shared" si="329"/>
        <v>200</v>
      </c>
      <c r="R2686" t="s">
        <v>8334</v>
      </c>
      <c r="S2686" t="s">
        <v>8335</v>
      </c>
      <c r="T2686" s="13">
        <f t="shared" si="330"/>
        <v>41820.914641203701</v>
      </c>
      <c r="U2686" s="13">
        <f t="shared" si="331"/>
        <v>41860.914641203701</v>
      </c>
      <c r="V2686">
        <f t="shared" si="332"/>
        <v>2014</v>
      </c>
      <c r="W2686" t="str">
        <f t="shared" si="333"/>
        <v>food trucks</v>
      </c>
      <c r="X2686" t="str">
        <f t="shared" si="334"/>
        <v>UnderFunded</v>
      </c>
      <c r="Y2686" s="12" t="b">
        <f t="shared" si="335"/>
        <v>0</v>
      </c>
    </row>
    <row r="2687" spans="1:25" ht="43.2" hidden="1">
      <c r="A2687">
        <v>2685</v>
      </c>
      <c r="B2687" s="1" t="s">
        <v>2685</v>
      </c>
      <c r="C2687" s="1" t="s">
        <v>6795</v>
      </c>
      <c r="D2687" s="21" t="b" cm="1">
        <f t="array" ref="D2687">IF(OR(ISNUMBER(SEARCH({" COMEDY "," fun "," laugh ","hilarious"}," "&amp;B2687:C2687&amp;" "))),"Comedy",IF(OR(ISNUMBER(SEARCH({" sad "," thriller "," crime"," murder "," dark "," revenge "}," "&amp;B2687:C2687&amp;" "))),"thriller",IF(OR(ISNUMBER(SEARCH({" strange "," evil "," horror "," dark "," strange"}," "&amp;B2687:C2687&amp;" "))),"horror",IF(OR(ISNUMBER(SEARCH({" food "," kitchen "," yummy "," gourmet "," dining","bbq"}," "&amp;B2687:C2687&amp;" "))),"food"))))</f>
        <v>0</v>
      </c>
      <c r="E2687" s="3">
        <v>50000</v>
      </c>
      <c r="F2687" s="4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328"/>
        <v>0</v>
      </c>
      <c r="Q2687">
        <f t="shared" si="329"/>
        <v>10</v>
      </c>
      <c r="R2687" t="s">
        <v>8334</v>
      </c>
      <c r="S2687" t="s">
        <v>8335</v>
      </c>
      <c r="T2687" s="13">
        <f t="shared" si="330"/>
        <v>42061.69594907407</v>
      </c>
      <c r="U2687" s="13">
        <f t="shared" si="331"/>
        <v>42121.654282407413</v>
      </c>
      <c r="V2687">
        <f t="shared" si="332"/>
        <v>2015</v>
      </c>
      <c r="W2687" t="str">
        <f t="shared" si="333"/>
        <v>food trucks</v>
      </c>
      <c r="X2687" t="str">
        <f t="shared" si="334"/>
        <v>UnderFunded</v>
      </c>
      <c r="Y2687" s="12" t="b">
        <f t="shared" si="335"/>
        <v>0</v>
      </c>
    </row>
    <row r="2688" spans="1:25" ht="43.2" hidden="1">
      <c r="A2688">
        <v>2686</v>
      </c>
      <c r="B2688" s="1" t="s">
        <v>2686</v>
      </c>
      <c r="C2688" s="1" t="s">
        <v>6796</v>
      </c>
      <c r="D2688" s="21" t="b" cm="1">
        <f t="array" ref="D2688">IF(OR(ISNUMBER(SEARCH({" COMEDY "," fun "," laugh ","hilarious"}," "&amp;B2688:C2688&amp;" "))),"Comedy",IF(OR(ISNUMBER(SEARCH({" sad "," thriller "," crime"," murder "," dark "," revenge "}," "&amp;B2688:C2688&amp;" "))),"thriller",IF(OR(ISNUMBER(SEARCH({" strange "," evil "," horror "," dark "," strange"}," "&amp;B2688:C2688&amp;" "))),"horror",IF(OR(ISNUMBER(SEARCH({" food "," kitchen "," yummy "," gourmet "," dining","bbq"}," "&amp;B2688:C2688&amp;" "))),"food"))))</f>
        <v>0</v>
      </c>
      <c r="E2688" s="3">
        <v>30000</v>
      </c>
      <c r="F2688" s="4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328"/>
        <v>0</v>
      </c>
      <c r="Q2688">
        <f t="shared" si="329"/>
        <v>0</v>
      </c>
      <c r="R2688" t="s">
        <v>8334</v>
      </c>
      <c r="S2688" t="s">
        <v>8335</v>
      </c>
      <c r="T2688" s="13">
        <f t="shared" si="330"/>
        <v>41892.974803240737</v>
      </c>
      <c r="U2688" s="13">
        <f t="shared" si="331"/>
        <v>41912.974803240737</v>
      </c>
      <c r="V2688">
        <f t="shared" si="332"/>
        <v>2014</v>
      </c>
      <c r="W2688" t="str">
        <f t="shared" si="333"/>
        <v>food trucks</v>
      </c>
      <c r="X2688" t="str">
        <f t="shared" si="334"/>
        <v>UnderFunded</v>
      </c>
      <c r="Y2688" s="12" t="b">
        <f t="shared" si="335"/>
        <v>0</v>
      </c>
    </row>
    <row r="2689" spans="1:25" ht="43.2" hidden="1">
      <c r="A2689">
        <v>2687</v>
      </c>
      <c r="B2689" s="1" t="s">
        <v>2687</v>
      </c>
      <c r="C2689" s="1" t="s">
        <v>6797</v>
      </c>
      <c r="D2689" s="21" t="b" cm="1">
        <f t="array" ref="D2689">IF(OR(ISNUMBER(SEARCH({" COMEDY "," fun "," laugh ","hilarious"}," "&amp;B2689:C2689&amp;" "))),"Comedy",IF(OR(ISNUMBER(SEARCH({" sad "," thriller "," crime"," murder "," dark "," revenge "}," "&amp;B2689:C2689&amp;" "))),"thriller",IF(OR(ISNUMBER(SEARCH({" strange "," evil "," horror "," dark "," strange"}," "&amp;B2689:C2689&amp;" "))),"horror",IF(OR(ISNUMBER(SEARCH({" food "," kitchen "," yummy "," gourmet "," dining","bbq"}," "&amp;B2689:C2689&amp;" "))),"food"))))</f>
        <v>0</v>
      </c>
      <c r="E2689" s="3">
        <v>15000</v>
      </c>
      <c r="F2689" s="4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328"/>
        <v>0</v>
      </c>
      <c r="Q2689">
        <f t="shared" si="329"/>
        <v>0</v>
      </c>
      <c r="R2689" t="s">
        <v>8334</v>
      </c>
      <c r="S2689" t="s">
        <v>8335</v>
      </c>
      <c r="T2689" s="13">
        <f t="shared" si="330"/>
        <v>42154.64025462963</v>
      </c>
      <c r="U2689" s="13">
        <f t="shared" si="331"/>
        <v>42184.64025462963</v>
      </c>
      <c r="V2689">
        <f t="shared" si="332"/>
        <v>2015</v>
      </c>
      <c r="W2689" t="str">
        <f t="shared" si="333"/>
        <v>food trucks</v>
      </c>
      <c r="X2689" t="str">
        <f t="shared" si="334"/>
        <v>UnderFunded</v>
      </c>
      <c r="Y2689" s="12" t="b">
        <f t="shared" si="335"/>
        <v>0</v>
      </c>
    </row>
    <row r="2690" spans="1:25" ht="28.8" hidden="1">
      <c r="A2690">
        <v>2688</v>
      </c>
      <c r="B2690" s="1" t="s">
        <v>2688</v>
      </c>
      <c r="C2690" s="1" t="s">
        <v>6798</v>
      </c>
      <c r="D2690" s="21" t="str" cm="1">
        <f t="array" ref="D2690">IF(OR(ISNUMBER(SEARCH({" COMEDY "," fun "," laugh ","hilarious"}," "&amp;B2690:C2690&amp;" "))),"Comedy",IF(OR(ISNUMBER(SEARCH({" sad "," thriller "," crime"," murder "," dark "," revenge "}," "&amp;B2690:C2690&amp;" "))),"thriller",IF(OR(ISNUMBER(SEARCH({" strange "," evil "," horror "," dark "," strange"}," "&amp;B2690:C2690&amp;" "))),"horror",IF(OR(ISNUMBER(SEARCH({" food "," kitchen "," yummy "," gourmet "," dining","bbq"}," "&amp;B2690:C2690&amp;" "))),"food"))))</f>
        <v>food</v>
      </c>
      <c r="E2690" s="3">
        <v>50000</v>
      </c>
      <c r="F2690" s="4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328"/>
        <v>0</v>
      </c>
      <c r="Q2690">
        <f t="shared" si="329"/>
        <v>5.29</v>
      </c>
      <c r="R2690" t="s">
        <v>8334</v>
      </c>
      <c r="S2690" t="s">
        <v>8335</v>
      </c>
      <c r="T2690" s="13">
        <f t="shared" si="330"/>
        <v>42028.118865740747</v>
      </c>
      <c r="U2690" s="13">
        <f t="shared" si="331"/>
        <v>42059.125</v>
      </c>
      <c r="V2690">
        <f t="shared" si="332"/>
        <v>2015</v>
      </c>
      <c r="W2690" t="str">
        <f t="shared" si="333"/>
        <v>food trucks</v>
      </c>
      <c r="X2690" t="str">
        <f t="shared" si="334"/>
        <v>UnderFunded</v>
      </c>
      <c r="Y2690" s="12" t="b">
        <f t="shared" si="335"/>
        <v>0</v>
      </c>
    </row>
    <row r="2691" spans="1:25" ht="43.2" hidden="1">
      <c r="A2691">
        <v>2689</v>
      </c>
      <c r="B2691" s="1" t="s">
        <v>2689</v>
      </c>
      <c r="C2691" s="1" t="s">
        <v>6799</v>
      </c>
      <c r="D2691" s="21" t="b" cm="1">
        <f t="array" ref="D2691">IF(OR(ISNUMBER(SEARCH({" COMEDY "," fun "," laugh ","hilarious"}," "&amp;B2691:C2691&amp;" "))),"Comedy",IF(OR(ISNUMBER(SEARCH({" sad "," thriller "," crime"," murder "," dark "," revenge "}," "&amp;B2691:C2691&amp;" "))),"thriller",IF(OR(ISNUMBER(SEARCH({" strange "," evil "," horror "," dark "," strange"}," "&amp;B2691:C2691&amp;" "))),"horror",IF(OR(ISNUMBER(SEARCH({" food "," kitchen "," yummy "," gourmet "," dining","bbq"}," "&amp;B2691:C2691&amp;" "))),"food"))))</f>
        <v>0</v>
      </c>
      <c r="E2691" s="3">
        <v>35000</v>
      </c>
      <c r="F2691" s="4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336">IFERROR(ROUND((F2691/E2691)*100,0),0)</f>
        <v>0</v>
      </c>
      <c r="Q2691">
        <f t="shared" ref="Q2691:Q2754" si="337">IFERROR(ROUND(F2691/M2691,2),0)</f>
        <v>1</v>
      </c>
      <c r="R2691" t="s">
        <v>8334</v>
      </c>
      <c r="S2691" t="s">
        <v>8335</v>
      </c>
      <c r="T2691" s="13">
        <f t="shared" ref="T2691:T2754" si="338">(((K2691/60)/60)/24)+DATE(1970,1,1)</f>
        <v>42551.961689814809</v>
      </c>
      <c r="U2691" s="13">
        <f t="shared" ref="U2691:U2754" si="339">(((J2691/60)/60)/24)+DATE(1970,1,1)</f>
        <v>42581.961689814809</v>
      </c>
      <c r="V2691">
        <f t="shared" ref="V2691:V2754" si="340">YEAR(T2691)</f>
        <v>2016</v>
      </c>
      <c r="W2691" t="str">
        <f t="shared" ref="W2691:W2754" si="341">IF(OR(S2691="musical","space"),"Musical and Spaces",S2691)</f>
        <v>food trucks</v>
      </c>
      <c r="X2691" t="str">
        <f t="shared" ref="X2691:X2754" si="342">IF(P2691-100&gt;0,"ExceededGoal","UnderFunded")</f>
        <v>UnderFunded</v>
      </c>
      <c r="Y2691" s="12" t="b">
        <f t="shared" ref="Y2691:Y2754" si="343">IFERROR(IF(R2691="theater",ROUND(F2691/M2691,2)),0)</f>
        <v>0</v>
      </c>
    </row>
    <row r="2692" spans="1:25" ht="57.6" hidden="1">
      <c r="A2692">
        <v>2690</v>
      </c>
      <c r="B2692" s="1" t="s">
        <v>2690</v>
      </c>
      <c r="C2692" s="1" t="s">
        <v>6800</v>
      </c>
      <c r="D2692" s="21" t="b" cm="1">
        <f t="array" ref="D2692">IF(OR(ISNUMBER(SEARCH({" COMEDY "," fun "," laugh ","hilarious"}," "&amp;B2692:C2692&amp;" "))),"Comedy",IF(OR(ISNUMBER(SEARCH({" sad "," thriller "," crime"," murder "," dark "," revenge "}," "&amp;B2692:C2692&amp;" "))),"thriller",IF(OR(ISNUMBER(SEARCH({" strange "," evil "," horror "," dark "," strange"}," "&amp;B2692:C2692&amp;" "))),"horror",IF(OR(ISNUMBER(SEARCH({" food "," kitchen "," yummy "," gourmet "," dining","bbq"}," "&amp;B2692:C2692&amp;" "))),"food"))))</f>
        <v>0</v>
      </c>
      <c r="E2692" s="3">
        <v>80000</v>
      </c>
      <c r="F2692" s="4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336"/>
        <v>11</v>
      </c>
      <c r="Q2692">
        <f t="shared" si="337"/>
        <v>72.760000000000005</v>
      </c>
      <c r="R2692" t="s">
        <v>8334</v>
      </c>
      <c r="S2692" t="s">
        <v>8335</v>
      </c>
      <c r="T2692" s="13">
        <f t="shared" si="338"/>
        <v>42113.105046296296</v>
      </c>
      <c r="U2692" s="13">
        <f t="shared" si="339"/>
        <v>42158.105046296296</v>
      </c>
      <c r="V2692">
        <f t="shared" si="340"/>
        <v>2015</v>
      </c>
      <c r="W2692" t="str">
        <f t="shared" si="341"/>
        <v>food trucks</v>
      </c>
      <c r="X2692" t="str">
        <f t="shared" si="342"/>
        <v>UnderFunded</v>
      </c>
      <c r="Y2692" s="12" t="b">
        <f t="shared" si="343"/>
        <v>0</v>
      </c>
    </row>
    <row r="2693" spans="1:25" ht="28.8" hidden="1">
      <c r="A2693">
        <v>2691</v>
      </c>
      <c r="B2693" s="1" t="s">
        <v>2691</v>
      </c>
      <c r="C2693" s="1" t="s">
        <v>6801</v>
      </c>
      <c r="D2693" s="21" t="b" cm="1">
        <f t="array" ref="D2693">IF(OR(ISNUMBER(SEARCH({" COMEDY "," fun "," laugh ","hilarious"}," "&amp;B2693:C2693&amp;" "))),"Comedy",IF(OR(ISNUMBER(SEARCH({" sad "," thriller "," crime"," murder "," dark "," revenge "}," "&amp;B2693:C2693&amp;" "))),"thriller",IF(OR(ISNUMBER(SEARCH({" strange "," evil "," horror "," dark "," strange"}," "&amp;B2693:C2693&amp;" "))),"horror",IF(OR(ISNUMBER(SEARCH({" food "," kitchen "," yummy "," gourmet "," dining","bbq"}," "&amp;B2693:C2693&amp;" "))),"food"))))</f>
        <v>0</v>
      </c>
      <c r="E2693" s="3">
        <v>65000</v>
      </c>
      <c r="F2693" s="4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336"/>
        <v>0</v>
      </c>
      <c r="Q2693">
        <f t="shared" si="337"/>
        <v>17.5</v>
      </c>
      <c r="R2693" t="s">
        <v>8334</v>
      </c>
      <c r="S2693" t="s">
        <v>8335</v>
      </c>
      <c r="T2693" s="13">
        <f t="shared" si="338"/>
        <v>42089.724039351851</v>
      </c>
      <c r="U2693" s="13">
        <f t="shared" si="339"/>
        <v>42134.724039351851</v>
      </c>
      <c r="V2693">
        <f t="shared" si="340"/>
        <v>2015</v>
      </c>
      <c r="W2693" t="str">
        <f t="shared" si="341"/>
        <v>food trucks</v>
      </c>
      <c r="X2693" t="str">
        <f t="shared" si="342"/>
        <v>UnderFunded</v>
      </c>
      <c r="Y2693" s="12" t="b">
        <f t="shared" si="343"/>
        <v>0</v>
      </c>
    </row>
    <row r="2694" spans="1:25" ht="43.2" hidden="1">
      <c r="A2694">
        <v>2692</v>
      </c>
      <c r="B2694" s="1" t="s">
        <v>2692</v>
      </c>
      <c r="C2694" s="1" t="s">
        <v>6802</v>
      </c>
      <c r="D2694" s="21" t="str" cm="1">
        <f t="array" ref="D2694">IF(OR(ISNUMBER(SEARCH({" COMEDY "," fun "," laugh ","hilarious"}," "&amp;B2694:C2694&amp;" "))),"Comedy",IF(OR(ISNUMBER(SEARCH({" sad "," thriller "," crime"," murder "," dark "," revenge "}," "&amp;B2694:C2694&amp;" "))),"thriller",IF(OR(ISNUMBER(SEARCH({" strange "," evil "," horror "," dark "," strange"}," "&amp;B2694:C2694&amp;" "))),"horror",IF(OR(ISNUMBER(SEARCH({" food "," kitchen "," yummy "," gourmet "," dining","bbq"}," "&amp;B2694:C2694&amp;" "))),"food"))))</f>
        <v>food</v>
      </c>
      <c r="E2694" s="3">
        <v>3500</v>
      </c>
      <c r="F2694" s="4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336"/>
        <v>1</v>
      </c>
      <c r="Q2694">
        <f t="shared" si="337"/>
        <v>25</v>
      </c>
      <c r="R2694" t="s">
        <v>8334</v>
      </c>
      <c r="S2694" t="s">
        <v>8335</v>
      </c>
      <c r="T2694" s="13">
        <f t="shared" si="338"/>
        <v>42058.334027777775</v>
      </c>
      <c r="U2694" s="13">
        <f t="shared" si="339"/>
        <v>42088.292361111111</v>
      </c>
      <c r="V2694">
        <f t="shared" si="340"/>
        <v>2015</v>
      </c>
      <c r="W2694" t="str">
        <f t="shared" si="341"/>
        <v>food trucks</v>
      </c>
      <c r="X2694" t="str">
        <f t="shared" si="342"/>
        <v>UnderFunded</v>
      </c>
      <c r="Y2694" s="12" t="b">
        <f t="shared" si="343"/>
        <v>0</v>
      </c>
    </row>
    <row r="2695" spans="1:25" ht="43.2" hidden="1">
      <c r="A2695">
        <v>2693</v>
      </c>
      <c r="B2695" s="1" t="s">
        <v>2693</v>
      </c>
      <c r="C2695" s="1" t="s">
        <v>6803</v>
      </c>
      <c r="D2695" s="21" t="b" cm="1">
        <f t="array" ref="D2695">IF(OR(ISNUMBER(SEARCH({" COMEDY "," fun "," laugh ","hilarious"}," "&amp;B2695:C2695&amp;" "))),"Comedy",IF(OR(ISNUMBER(SEARCH({" sad "," thriller "," crime"," murder "," dark "," revenge "}," "&amp;B2695:C2695&amp;" "))),"thriller",IF(OR(ISNUMBER(SEARCH({" strange "," evil "," horror "," dark "," strange"}," "&amp;B2695:C2695&amp;" "))),"horror",IF(OR(ISNUMBER(SEARCH({" food "," kitchen "," yummy "," gourmet "," dining","bbq"}," "&amp;B2695:C2695&amp;" "))),"food"))))</f>
        <v>0</v>
      </c>
      <c r="E2695" s="3">
        <v>5000</v>
      </c>
      <c r="F2695" s="4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336"/>
        <v>1</v>
      </c>
      <c r="Q2695">
        <f t="shared" si="337"/>
        <v>13.33</v>
      </c>
      <c r="R2695" t="s">
        <v>8334</v>
      </c>
      <c r="S2695" t="s">
        <v>8335</v>
      </c>
      <c r="T2695" s="13">
        <f t="shared" si="338"/>
        <v>41834.138495370367</v>
      </c>
      <c r="U2695" s="13">
        <f t="shared" si="339"/>
        <v>41864.138495370367</v>
      </c>
      <c r="V2695">
        <f t="shared" si="340"/>
        <v>2014</v>
      </c>
      <c r="W2695" t="str">
        <f t="shared" si="341"/>
        <v>food trucks</v>
      </c>
      <c r="X2695" t="str">
        <f t="shared" si="342"/>
        <v>UnderFunded</v>
      </c>
      <c r="Y2695" s="12" t="b">
        <f t="shared" si="343"/>
        <v>0</v>
      </c>
    </row>
    <row r="2696" spans="1:25" ht="57.6" hidden="1">
      <c r="A2696">
        <v>2694</v>
      </c>
      <c r="B2696" s="1" t="s">
        <v>2694</v>
      </c>
      <c r="C2696" s="1" t="s">
        <v>6804</v>
      </c>
      <c r="D2696" s="21" t="b" cm="1">
        <f t="array" ref="D2696">IF(OR(ISNUMBER(SEARCH({" COMEDY "," fun "," laugh ","hilarious"}," "&amp;B2696:C2696&amp;" "))),"Comedy",IF(OR(ISNUMBER(SEARCH({" sad "," thriller "," crime"," murder "," dark "," revenge "}," "&amp;B2696:C2696&amp;" "))),"thriller",IF(OR(ISNUMBER(SEARCH({" strange "," evil "," horror "," dark "," strange"}," "&amp;B2696:C2696&amp;" "))),"horror",IF(OR(ISNUMBER(SEARCH({" food "," kitchen "," yummy "," gourmet "," dining","bbq"}," "&amp;B2696:C2696&amp;" "))),"food"))))</f>
        <v>0</v>
      </c>
      <c r="E2696" s="3">
        <v>30000</v>
      </c>
      <c r="F2696" s="4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336"/>
        <v>0</v>
      </c>
      <c r="Q2696">
        <f t="shared" si="337"/>
        <v>1</v>
      </c>
      <c r="R2696" t="s">
        <v>8334</v>
      </c>
      <c r="S2696" t="s">
        <v>8335</v>
      </c>
      <c r="T2696" s="13">
        <f t="shared" si="338"/>
        <v>41878.140497685185</v>
      </c>
      <c r="U2696" s="13">
        <f t="shared" si="339"/>
        <v>41908.140497685185</v>
      </c>
      <c r="V2696">
        <f t="shared" si="340"/>
        <v>2014</v>
      </c>
      <c r="W2696" t="str">
        <f t="shared" si="341"/>
        <v>food trucks</v>
      </c>
      <c r="X2696" t="str">
        <f t="shared" si="342"/>
        <v>UnderFunded</v>
      </c>
      <c r="Y2696" s="12" t="b">
        <f t="shared" si="343"/>
        <v>0</v>
      </c>
    </row>
    <row r="2697" spans="1:25" ht="43.2" hidden="1">
      <c r="A2697">
        <v>2695</v>
      </c>
      <c r="B2697" s="1" t="s">
        <v>2695</v>
      </c>
      <c r="C2697" s="1" t="s">
        <v>6805</v>
      </c>
      <c r="D2697" s="21" t="str" cm="1">
        <f t="array" ref="D2697">IF(OR(ISNUMBER(SEARCH({" COMEDY "," fun "," laugh ","hilarious"}," "&amp;B2697:C2697&amp;" "))),"Comedy",IF(OR(ISNUMBER(SEARCH({" sad "," thriller "," crime"," murder "," dark "," revenge "}," "&amp;B2697:C2697&amp;" "))),"thriller",IF(OR(ISNUMBER(SEARCH({" strange "," evil "," horror "," dark "," strange"}," "&amp;B2697:C2697&amp;" "))),"horror",IF(OR(ISNUMBER(SEARCH({" food "," kitchen "," yummy "," gourmet "," dining","bbq"}," "&amp;B2697:C2697&amp;" "))),"food"))))</f>
        <v>food</v>
      </c>
      <c r="E2697" s="3">
        <v>15000</v>
      </c>
      <c r="F2697" s="4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336"/>
        <v>0</v>
      </c>
      <c r="Q2697">
        <f t="shared" si="337"/>
        <v>23.67</v>
      </c>
      <c r="R2697" t="s">
        <v>8334</v>
      </c>
      <c r="S2697" t="s">
        <v>8335</v>
      </c>
      <c r="T2697" s="13">
        <f t="shared" si="338"/>
        <v>42048.181921296295</v>
      </c>
      <c r="U2697" s="13">
        <f t="shared" si="339"/>
        <v>42108.14025462963</v>
      </c>
      <c r="V2697">
        <f t="shared" si="340"/>
        <v>2015</v>
      </c>
      <c r="W2697" t="str">
        <f t="shared" si="341"/>
        <v>food trucks</v>
      </c>
      <c r="X2697" t="str">
        <f t="shared" si="342"/>
        <v>UnderFunded</v>
      </c>
      <c r="Y2697" s="12" t="b">
        <f t="shared" si="343"/>
        <v>0</v>
      </c>
    </row>
    <row r="2698" spans="1:25" ht="57.6" hidden="1">
      <c r="A2698">
        <v>2696</v>
      </c>
      <c r="B2698" s="1" t="s">
        <v>2696</v>
      </c>
      <c r="C2698" s="1" t="s">
        <v>6806</v>
      </c>
      <c r="D2698" s="21" t="str" cm="1">
        <f t="array" ref="D2698">IF(OR(ISNUMBER(SEARCH({" COMEDY "," fun "," laugh ","hilarious"}," "&amp;B2698:C2698&amp;" "))),"Comedy",IF(OR(ISNUMBER(SEARCH({" sad "," thriller "," crime"," murder "," dark "," revenge "}," "&amp;B2698:C2698&amp;" "))),"thriller",IF(OR(ISNUMBER(SEARCH({" strange "," evil "," horror "," dark "," strange"}," "&amp;B2698:C2698&amp;" "))),"horror",IF(OR(ISNUMBER(SEARCH({" food "," kitchen "," yummy "," gourmet "," dining","bbq"}," "&amp;B2698:C2698&amp;" "))),"food"))))</f>
        <v>food</v>
      </c>
      <c r="E2698" s="3">
        <v>60000</v>
      </c>
      <c r="F2698" s="4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336"/>
        <v>6</v>
      </c>
      <c r="Q2698">
        <f t="shared" si="337"/>
        <v>89.21</v>
      </c>
      <c r="R2698" t="s">
        <v>8334</v>
      </c>
      <c r="S2698" t="s">
        <v>8335</v>
      </c>
      <c r="T2698" s="13">
        <f t="shared" si="338"/>
        <v>41964.844444444447</v>
      </c>
      <c r="U2698" s="13">
        <f t="shared" si="339"/>
        <v>41998.844444444447</v>
      </c>
      <c r="V2698">
        <f t="shared" si="340"/>
        <v>2014</v>
      </c>
      <c r="W2698" t="str">
        <f t="shared" si="341"/>
        <v>food trucks</v>
      </c>
      <c r="X2698" t="str">
        <f t="shared" si="342"/>
        <v>UnderFunded</v>
      </c>
      <c r="Y2698" s="12" t="b">
        <f t="shared" si="343"/>
        <v>0</v>
      </c>
    </row>
    <row r="2699" spans="1:25" ht="43.2" hidden="1">
      <c r="A2699">
        <v>2697</v>
      </c>
      <c r="B2699" s="1" t="s">
        <v>2697</v>
      </c>
      <c r="C2699" s="1" t="s">
        <v>6807</v>
      </c>
      <c r="D2699" s="21" t="str" cm="1">
        <f t="array" ref="D2699">IF(OR(ISNUMBER(SEARCH({" COMEDY "," fun "," laugh ","hilarious"}," "&amp;B2699:C2699&amp;" "))),"Comedy",IF(OR(ISNUMBER(SEARCH({" sad "," thriller "," crime"," murder "," dark "," revenge "}," "&amp;B2699:C2699&amp;" "))),"thriller",IF(OR(ISNUMBER(SEARCH({" strange "," evil "," horror "," dark "," strange"}," "&amp;B2699:C2699&amp;" "))),"horror",IF(OR(ISNUMBER(SEARCH({" food "," kitchen "," yummy "," gourmet "," dining","bbq"}," "&amp;B2699:C2699&amp;" "))),"food"))))</f>
        <v>food</v>
      </c>
      <c r="E2699" s="3">
        <v>23000</v>
      </c>
      <c r="F2699" s="4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336"/>
        <v>26</v>
      </c>
      <c r="Q2699">
        <f t="shared" si="337"/>
        <v>116.56</v>
      </c>
      <c r="R2699" t="s">
        <v>8334</v>
      </c>
      <c r="S2699" t="s">
        <v>8335</v>
      </c>
      <c r="T2699" s="13">
        <f t="shared" si="338"/>
        <v>42187.940081018518</v>
      </c>
      <c r="U2699" s="13">
        <f t="shared" si="339"/>
        <v>42218.916666666672</v>
      </c>
      <c r="V2699">
        <f t="shared" si="340"/>
        <v>2015</v>
      </c>
      <c r="W2699" t="str">
        <f t="shared" si="341"/>
        <v>food trucks</v>
      </c>
      <c r="X2699" t="str">
        <f t="shared" si="342"/>
        <v>UnderFunded</v>
      </c>
      <c r="Y2699" s="12" t="b">
        <f t="shared" si="343"/>
        <v>0</v>
      </c>
    </row>
    <row r="2700" spans="1:25" ht="43.2" hidden="1">
      <c r="A2700">
        <v>2698</v>
      </c>
      <c r="B2700" s="1" t="s">
        <v>2698</v>
      </c>
      <c r="C2700" s="1" t="s">
        <v>6808</v>
      </c>
      <c r="D2700" s="21" t="b" cm="1">
        <f t="array" ref="D2700">IF(OR(ISNUMBER(SEARCH({" COMEDY "," fun "," laugh ","hilarious"}," "&amp;B2700:C2700&amp;" "))),"Comedy",IF(OR(ISNUMBER(SEARCH({" sad "," thriller "," crime"," murder "," dark "," revenge "}," "&amp;B2700:C2700&amp;" "))),"thriller",IF(OR(ISNUMBER(SEARCH({" strange "," evil "," horror "," dark "," strange"}," "&amp;B2700:C2700&amp;" "))),"horror",IF(OR(ISNUMBER(SEARCH({" food "," kitchen "," yummy "," gourmet "," dining","bbq"}," "&amp;B2700:C2700&amp;" "))),"food"))))</f>
        <v>0</v>
      </c>
      <c r="E2700" s="3">
        <v>8000</v>
      </c>
      <c r="F2700" s="4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336"/>
        <v>0</v>
      </c>
      <c r="Q2700">
        <f t="shared" si="337"/>
        <v>13.01</v>
      </c>
      <c r="R2700" t="s">
        <v>8334</v>
      </c>
      <c r="S2700" t="s">
        <v>8335</v>
      </c>
      <c r="T2700" s="13">
        <f t="shared" si="338"/>
        <v>41787.898240740738</v>
      </c>
      <c r="U2700" s="13">
        <f t="shared" si="339"/>
        <v>41817.898240740738</v>
      </c>
      <c r="V2700">
        <f t="shared" si="340"/>
        <v>2014</v>
      </c>
      <c r="W2700" t="str">
        <f t="shared" si="341"/>
        <v>food trucks</v>
      </c>
      <c r="X2700" t="str">
        <f t="shared" si="342"/>
        <v>UnderFunded</v>
      </c>
      <c r="Y2700" s="12" t="b">
        <f t="shared" si="343"/>
        <v>0</v>
      </c>
    </row>
    <row r="2701" spans="1:25" ht="43.2" hidden="1">
      <c r="A2701">
        <v>2699</v>
      </c>
      <c r="B2701" s="1" t="s">
        <v>2699</v>
      </c>
      <c r="C2701" s="1" t="s">
        <v>6809</v>
      </c>
      <c r="D2701" s="21" t="b" cm="1">
        <f t="array" ref="D2701">IF(OR(ISNUMBER(SEARCH({" COMEDY "," fun "," laugh ","hilarious"}," "&amp;B2701:C2701&amp;" "))),"Comedy",IF(OR(ISNUMBER(SEARCH({" sad "," thriller "," crime"," murder "," dark "," revenge "}," "&amp;B2701:C2701&amp;" "))),"thriller",IF(OR(ISNUMBER(SEARCH({" strange "," evil "," horror "," dark "," strange"}," "&amp;B2701:C2701&amp;" "))),"horror",IF(OR(ISNUMBER(SEARCH({" food "," kitchen "," yummy "," gourmet "," dining","bbq"}," "&amp;B2701:C2701&amp;" "))),"food"))))</f>
        <v>0</v>
      </c>
      <c r="E2701" s="3">
        <v>2</v>
      </c>
      <c r="F2701" s="4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336"/>
        <v>0</v>
      </c>
      <c r="Q2701">
        <f t="shared" si="337"/>
        <v>0</v>
      </c>
      <c r="R2701" t="s">
        <v>8334</v>
      </c>
      <c r="S2701" t="s">
        <v>8335</v>
      </c>
      <c r="T2701" s="13">
        <f t="shared" si="338"/>
        <v>41829.896562499998</v>
      </c>
      <c r="U2701" s="13">
        <f t="shared" si="339"/>
        <v>41859.896562499998</v>
      </c>
      <c r="V2701">
        <f t="shared" si="340"/>
        <v>2014</v>
      </c>
      <c r="W2701" t="str">
        <f t="shared" si="341"/>
        <v>food trucks</v>
      </c>
      <c r="X2701" t="str">
        <f t="shared" si="342"/>
        <v>UnderFunded</v>
      </c>
      <c r="Y2701" s="12" t="b">
        <f t="shared" si="343"/>
        <v>0</v>
      </c>
    </row>
    <row r="2702" spans="1:25" ht="43.2" hidden="1">
      <c r="A2702">
        <v>2700</v>
      </c>
      <c r="B2702" s="1" t="s">
        <v>2700</v>
      </c>
      <c r="C2702" s="1" t="s">
        <v>6810</v>
      </c>
      <c r="D2702" s="21" t="b" cm="1">
        <f t="array" ref="D2702">IF(OR(ISNUMBER(SEARCH({" COMEDY "," fun "," laugh ","hilarious"}," "&amp;B2702:C2702&amp;" "))),"Comedy",IF(OR(ISNUMBER(SEARCH({" sad "," thriller "," crime"," murder "," dark "," revenge "}," "&amp;B2702:C2702&amp;" "))),"thriller",IF(OR(ISNUMBER(SEARCH({" strange "," evil "," horror "," dark "," strange"}," "&amp;B2702:C2702&amp;" "))),"horror",IF(OR(ISNUMBER(SEARCH({" food "," kitchen "," yummy "," gourmet "," dining","bbq"}," "&amp;B2702:C2702&amp;" "))),"food"))))</f>
        <v>0</v>
      </c>
      <c r="E2702" s="3">
        <v>9999</v>
      </c>
      <c r="F2702" s="4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336"/>
        <v>1</v>
      </c>
      <c r="Q2702">
        <f t="shared" si="337"/>
        <v>17.5</v>
      </c>
      <c r="R2702" t="s">
        <v>8334</v>
      </c>
      <c r="S2702" t="s">
        <v>8335</v>
      </c>
      <c r="T2702" s="13">
        <f t="shared" si="338"/>
        <v>41870.87467592593</v>
      </c>
      <c r="U2702" s="13">
        <f t="shared" si="339"/>
        <v>41900.87467592593</v>
      </c>
      <c r="V2702">
        <f t="shared" si="340"/>
        <v>2014</v>
      </c>
      <c r="W2702" t="str">
        <f t="shared" si="341"/>
        <v>food trucks</v>
      </c>
      <c r="X2702" t="str">
        <f t="shared" si="342"/>
        <v>UnderFunded</v>
      </c>
      <c r="Y2702" s="12" t="b">
        <f t="shared" si="343"/>
        <v>0</v>
      </c>
    </row>
    <row r="2703" spans="1:25" ht="43.2">
      <c r="A2703">
        <v>2701</v>
      </c>
      <c r="B2703" s="1" t="s">
        <v>2701</v>
      </c>
      <c r="C2703" s="1" t="s">
        <v>6811</v>
      </c>
      <c r="D2703" s="21" t="b" cm="1">
        <f t="array" ref="D2703">IF(OR(ISNUMBER(SEARCH({" COMEDY "," fun "," laugh ","hilarious"}," "&amp;B2703:C2703&amp;" "))),"Comedy",IF(OR(ISNUMBER(SEARCH({" sad "," thriller "," crime"," murder "," dark "," revenge "}," "&amp;B2703:C2703&amp;" "))),"thriller",IF(OR(ISNUMBER(SEARCH({" strange "," evil "," horror "," dark "," strange"}," "&amp;B2703:C2703&amp;" "))),"horror",IF(OR(ISNUMBER(SEARCH({" food "," kitchen "," yummy "," gourmet "," dining","bbq"}," "&amp;B2703:C2703&amp;" "))),"food"))))</f>
        <v>0</v>
      </c>
      <c r="E2703" s="3">
        <v>3400</v>
      </c>
      <c r="F2703" s="4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336"/>
        <v>46</v>
      </c>
      <c r="Q2703">
        <f t="shared" si="337"/>
        <v>34.130000000000003</v>
      </c>
      <c r="R2703" t="s">
        <v>8315</v>
      </c>
      <c r="S2703" t="s">
        <v>8355</v>
      </c>
      <c r="T2703" s="13">
        <f t="shared" si="338"/>
        <v>42801.774699074071</v>
      </c>
      <c r="U2703" s="13">
        <f t="shared" si="339"/>
        <v>42832.733032407406</v>
      </c>
      <c r="V2703">
        <f t="shared" si="340"/>
        <v>2017</v>
      </c>
      <c r="W2703" t="str">
        <f t="shared" si="341"/>
        <v>spaces</v>
      </c>
      <c r="X2703" t="str">
        <f t="shared" si="342"/>
        <v>UnderFunded</v>
      </c>
      <c r="Y2703" s="12">
        <f t="shared" si="343"/>
        <v>34.130000000000003</v>
      </c>
    </row>
    <row r="2704" spans="1:25" ht="43.2">
      <c r="A2704">
        <v>2702</v>
      </c>
      <c r="B2704" s="1" t="s">
        <v>2702</v>
      </c>
      <c r="C2704" s="1" t="s">
        <v>6812</v>
      </c>
      <c r="D2704" s="21" t="b" cm="1">
        <f t="array" ref="D2704">IF(OR(ISNUMBER(SEARCH({" COMEDY "," fun "," laugh ","hilarious"}," "&amp;B2704:C2704&amp;" "))),"Comedy",IF(OR(ISNUMBER(SEARCH({" sad "," thriller "," crime"," murder "," dark "," revenge "}," "&amp;B2704:C2704&amp;" "))),"thriller",IF(OR(ISNUMBER(SEARCH({" strange "," evil "," horror "," dark "," strange"}," "&amp;B2704:C2704&amp;" "))),"horror",IF(OR(ISNUMBER(SEARCH({" food "," kitchen "," yummy "," gourmet "," dining","bbq"}," "&amp;B2704:C2704&amp;" "))),"food"))))</f>
        <v>0</v>
      </c>
      <c r="E2704" s="3">
        <v>10000</v>
      </c>
      <c r="F2704" s="4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336"/>
        <v>34</v>
      </c>
      <c r="Q2704">
        <f t="shared" si="337"/>
        <v>132.35</v>
      </c>
      <c r="R2704" t="s">
        <v>8315</v>
      </c>
      <c r="S2704" t="s">
        <v>8355</v>
      </c>
      <c r="T2704" s="13">
        <f t="shared" si="338"/>
        <v>42800.801817129628</v>
      </c>
      <c r="U2704" s="13">
        <f t="shared" si="339"/>
        <v>42830.760150462964</v>
      </c>
      <c r="V2704">
        <f t="shared" si="340"/>
        <v>2017</v>
      </c>
      <c r="W2704" t="str">
        <f t="shared" si="341"/>
        <v>spaces</v>
      </c>
      <c r="X2704" t="str">
        <f t="shared" si="342"/>
        <v>UnderFunded</v>
      </c>
      <c r="Y2704" s="12">
        <f t="shared" si="343"/>
        <v>132.35</v>
      </c>
    </row>
    <row r="2705" spans="1:25" ht="28.8">
      <c r="A2705">
        <v>2703</v>
      </c>
      <c r="B2705" s="1" t="s">
        <v>2703</v>
      </c>
      <c r="C2705" s="1" t="s">
        <v>6813</v>
      </c>
      <c r="D2705" s="21" t="b" cm="1">
        <f t="array" ref="D2705">IF(OR(ISNUMBER(SEARCH({" COMEDY "," fun "," laugh ","hilarious"}," "&amp;B2705:C2705&amp;" "))),"Comedy",IF(OR(ISNUMBER(SEARCH({" sad "," thriller "," crime"," murder "," dark "," revenge "}," "&amp;B2705:C2705&amp;" "))),"thriller",IF(OR(ISNUMBER(SEARCH({" strange "," evil "," horror "," dark "," strange"}," "&amp;B2705:C2705&amp;" "))),"horror",IF(OR(ISNUMBER(SEARCH({" food "," kitchen "," yummy "," gourmet "," dining","bbq"}," "&amp;B2705:C2705&amp;" "))),"food"))))</f>
        <v>0</v>
      </c>
      <c r="E2705" s="3">
        <v>40000</v>
      </c>
      <c r="F2705" s="4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336"/>
        <v>104</v>
      </c>
      <c r="Q2705">
        <f t="shared" si="337"/>
        <v>922.22</v>
      </c>
      <c r="R2705" t="s">
        <v>8315</v>
      </c>
      <c r="S2705" t="s">
        <v>8355</v>
      </c>
      <c r="T2705" s="13">
        <f t="shared" si="338"/>
        <v>42756.690162037034</v>
      </c>
      <c r="U2705" s="13">
        <f t="shared" si="339"/>
        <v>42816.648495370369</v>
      </c>
      <c r="V2705">
        <f t="shared" si="340"/>
        <v>2017</v>
      </c>
      <c r="W2705" t="str">
        <f t="shared" si="341"/>
        <v>spaces</v>
      </c>
      <c r="X2705" t="str">
        <f t="shared" si="342"/>
        <v>ExceededGoal</v>
      </c>
      <c r="Y2705" s="12">
        <f t="shared" si="343"/>
        <v>922.22</v>
      </c>
    </row>
    <row r="2706" spans="1:25" ht="43.2">
      <c r="A2706">
        <v>2704</v>
      </c>
      <c r="B2706" s="1" t="s">
        <v>2704</v>
      </c>
      <c r="C2706" s="1" t="s">
        <v>6814</v>
      </c>
      <c r="D2706" s="21" t="b" cm="1">
        <f t="array" ref="D2706">IF(OR(ISNUMBER(SEARCH({" COMEDY "," fun "," laugh ","hilarious"}," "&amp;B2706:C2706&amp;" "))),"Comedy",IF(OR(ISNUMBER(SEARCH({" sad "," thriller "," crime"," murder "," dark "," revenge "}," "&amp;B2706:C2706&amp;" "))),"thriller",IF(OR(ISNUMBER(SEARCH({" strange "," evil "," horror "," dark "," strange"}," "&amp;B2706:C2706&amp;" "))),"horror",IF(OR(ISNUMBER(SEARCH({" food "," kitchen "," yummy "," gourmet "," dining","bbq"}," "&amp;B2706:C2706&amp;" "))),"food"))))</f>
        <v>0</v>
      </c>
      <c r="E2706" s="3">
        <v>19000</v>
      </c>
      <c r="F2706" s="4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336"/>
        <v>6</v>
      </c>
      <c r="Q2706">
        <f t="shared" si="337"/>
        <v>163.57</v>
      </c>
      <c r="R2706" t="s">
        <v>8315</v>
      </c>
      <c r="S2706" t="s">
        <v>8355</v>
      </c>
      <c r="T2706" s="13">
        <f t="shared" si="338"/>
        <v>42787.862430555557</v>
      </c>
      <c r="U2706" s="13">
        <f t="shared" si="339"/>
        <v>42830.820763888885</v>
      </c>
      <c r="V2706">
        <f t="shared" si="340"/>
        <v>2017</v>
      </c>
      <c r="W2706" t="str">
        <f t="shared" si="341"/>
        <v>spaces</v>
      </c>
      <c r="X2706" t="str">
        <f t="shared" si="342"/>
        <v>UnderFunded</v>
      </c>
      <c r="Y2706" s="12">
        <f t="shared" si="343"/>
        <v>163.57</v>
      </c>
    </row>
    <row r="2707" spans="1:25" ht="28.8">
      <c r="A2707">
        <v>2705</v>
      </c>
      <c r="B2707" s="1" t="s">
        <v>2705</v>
      </c>
      <c r="C2707" s="1" t="s">
        <v>6815</v>
      </c>
      <c r="D2707" s="21" t="b" cm="1">
        <f t="array" ref="D2707">IF(OR(ISNUMBER(SEARCH({" COMEDY "," fun "," laugh ","hilarious"}," "&amp;B2707:C2707&amp;" "))),"Comedy",IF(OR(ISNUMBER(SEARCH({" sad "," thriller "," crime"," murder "," dark "," revenge "}," "&amp;B2707:C2707&amp;" "))),"thriller",IF(OR(ISNUMBER(SEARCH({" strange "," evil "," horror "," dark "," strange"}," "&amp;B2707:C2707&amp;" "))),"horror",IF(OR(ISNUMBER(SEARCH({" food "," kitchen "," yummy "," gourmet "," dining","bbq"}," "&amp;B2707:C2707&amp;" "))),"food"))))</f>
        <v>0</v>
      </c>
      <c r="E2707" s="3">
        <v>16500</v>
      </c>
      <c r="F2707" s="4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336"/>
        <v>11</v>
      </c>
      <c r="Q2707">
        <f t="shared" si="337"/>
        <v>217.38</v>
      </c>
      <c r="R2707" t="s">
        <v>8315</v>
      </c>
      <c r="S2707" t="s">
        <v>8355</v>
      </c>
      <c r="T2707" s="13">
        <f t="shared" si="338"/>
        <v>42773.916180555556</v>
      </c>
      <c r="U2707" s="13">
        <f t="shared" si="339"/>
        <v>42818.874513888892</v>
      </c>
      <c r="V2707">
        <f t="shared" si="340"/>
        <v>2017</v>
      </c>
      <c r="W2707" t="str">
        <f t="shared" si="341"/>
        <v>spaces</v>
      </c>
      <c r="X2707" t="str">
        <f t="shared" si="342"/>
        <v>UnderFunded</v>
      </c>
      <c r="Y2707" s="12">
        <f t="shared" si="343"/>
        <v>217.38</v>
      </c>
    </row>
    <row r="2708" spans="1:25" ht="43.2">
      <c r="A2708">
        <v>2706</v>
      </c>
      <c r="B2708" s="1" t="s">
        <v>2706</v>
      </c>
      <c r="C2708" s="1" t="s">
        <v>6816</v>
      </c>
      <c r="D2708" s="21" t="str" cm="1">
        <f t="array" ref="D2708">IF(OR(ISNUMBER(SEARCH({" COMEDY "," fun "," laugh ","hilarious"}," "&amp;B2708:C2708&amp;" "))),"Comedy",IF(OR(ISNUMBER(SEARCH({" sad "," thriller "," crime"," murder "," dark "," revenge "}," "&amp;B2708:C2708&amp;" "))),"thriller",IF(OR(ISNUMBER(SEARCH({" strange "," evil "," horror "," dark "," strange"}," "&amp;B2708:C2708&amp;" "))),"horror",IF(OR(ISNUMBER(SEARCH({" food "," kitchen "," yummy "," gourmet "," dining","bbq"}," "&amp;B2708:C2708&amp;" "))),"food"))))</f>
        <v>food</v>
      </c>
      <c r="E2708" s="3">
        <v>35000</v>
      </c>
      <c r="F2708" s="4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336"/>
        <v>112</v>
      </c>
      <c r="Q2708">
        <f t="shared" si="337"/>
        <v>149.44</v>
      </c>
      <c r="R2708" t="s">
        <v>8315</v>
      </c>
      <c r="S2708" t="s">
        <v>8355</v>
      </c>
      <c r="T2708" s="13">
        <f t="shared" si="338"/>
        <v>41899.294942129629</v>
      </c>
      <c r="U2708" s="13">
        <f t="shared" si="339"/>
        <v>41928.290972222225</v>
      </c>
      <c r="V2708">
        <f t="shared" si="340"/>
        <v>2014</v>
      </c>
      <c r="W2708" t="str">
        <f t="shared" si="341"/>
        <v>spaces</v>
      </c>
      <c r="X2708" t="str">
        <f t="shared" si="342"/>
        <v>ExceededGoal</v>
      </c>
      <c r="Y2708" s="12">
        <f t="shared" si="343"/>
        <v>149.44</v>
      </c>
    </row>
    <row r="2709" spans="1:25" ht="43.2">
      <c r="A2709">
        <v>2707</v>
      </c>
      <c r="B2709" s="1" t="s">
        <v>2707</v>
      </c>
      <c r="C2709" s="1" t="s">
        <v>6817</v>
      </c>
      <c r="D2709" s="21" t="b" cm="1">
        <f t="array" ref="D2709">IF(OR(ISNUMBER(SEARCH({" COMEDY "," fun "," laugh ","hilarious"}," "&amp;B2709:C2709&amp;" "))),"Comedy",IF(OR(ISNUMBER(SEARCH({" sad "," thriller "," crime"," murder "," dark "," revenge "}," "&amp;B2709:C2709&amp;" "))),"thriller",IF(OR(ISNUMBER(SEARCH({" strange "," evil "," horror "," dark "," strange"}," "&amp;B2709:C2709&amp;" "))),"horror",IF(OR(ISNUMBER(SEARCH({" food "," kitchen "," yummy "," gourmet "," dining","bbq"}," "&amp;B2709:C2709&amp;" "))),"food"))))</f>
        <v>0</v>
      </c>
      <c r="E2709" s="3">
        <v>8000</v>
      </c>
      <c r="F2709" s="4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336"/>
        <v>351</v>
      </c>
      <c r="Q2709">
        <f t="shared" si="337"/>
        <v>71.239999999999995</v>
      </c>
      <c r="R2709" t="s">
        <v>8315</v>
      </c>
      <c r="S2709" t="s">
        <v>8355</v>
      </c>
      <c r="T2709" s="13">
        <f t="shared" si="338"/>
        <v>41391.782905092594</v>
      </c>
      <c r="U2709" s="13">
        <f t="shared" si="339"/>
        <v>41421.290972222225</v>
      </c>
      <c r="V2709">
        <f t="shared" si="340"/>
        <v>2013</v>
      </c>
      <c r="W2709" t="str">
        <f t="shared" si="341"/>
        <v>spaces</v>
      </c>
      <c r="X2709" t="str">
        <f t="shared" si="342"/>
        <v>ExceededGoal</v>
      </c>
      <c r="Y2709" s="12">
        <f t="shared" si="343"/>
        <v>71.239999999999995</v>
      </c>
    </row>
    <row r="2710" spans="1:25" ht="43.2">
      <c r="A2710">
        <v>2708</v>
      </c>
      <c r="B2710" s="1" t="s">
        <v>2708</v>
      </c>
      <c r="C2710" s="1" t="s">
        <v>6818</v>
      </c>
      <c r="D2710" s="21" t="str" cm="1">
        <f t="array" ref="D2710">IF(OR(ISNUMBER(SEARCH({" COMEDY "," fun "," laugh ","hilarious"}," "&amp;B2710:C2710&amp;" "))),"Comedy",IF(OR(ISNUMBER(SEARCH({" sad "," thriller "," crime"," murder "," dark "," revenge "}," "&amp;B2710:C2710&amp;" "))),"thriller",IF(OR(ISNUMBER(SEARCH({" strange "," evil "," horror "," dark "," strange"}," "&amp;B2710:C2710&amp;" "))),"horror",IF(OR(ISNUMBER(SEARCH({" food "," kitchen "," yummy "," gourmet "," dining","bbq"}," "&amp;B2710:C2710&amp;" "))),"food"))))</f>
        <v>Comedy</v>
      </c>
      <c r="E2710" s="3">
        <v>20000</v>
      </c>
      <c r="F2710" s="4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336"/>
        <v>233</v>
      </c>
      <c r="Q2710">
        <f t="shared" si="337"/>
        <v>44.46</v>
      </c>
      <c r="R2710" t="s">
        <v>8315</v>
      </c>
      <c r="S2710" t="s">
        <v>8355</v>
      </c>
      <c r="T2710" s="13">
        <f t="shared" si="338"/>
        <v>42512.698217592595</v>
      </c>
      <c r="U2710" s="13">
        <f t="shared" si="339"/>
        <v>42572.698217592595</v>
      </c>
      <c r="V2710">
        <f t="shared" si="340"/>
        <v>2016</v>
      </c>
      <c r="W2710" t="str">
        <f t="shared" si="341"/>
        <v>spaces</v>
      </c>
      <c r="X2710" t="str">
        <f t="shared" si="342"/>
        <v>ExceededGoal</v>
      </c>
      <c r="Y2710" s="12">
        <f t="shared" si="343"/>
        <v>44.46</v>
      </c>
    </row>
    <row r="2711" spans="1:25" ht="43.2">
      <c r="A2711">
        <v>2709</v>
      </c>
      <c r="B2711" s="1" t="s">
        <v>2709</v>
      </c>
      <c r="C2711" s="1" t="s">
        <v>6819</v>
      </c>
      <c r="D2711" s="21" t="b" cm="1">
        <f t="array" ref="D2711">IF(OR(ISNUMBER(SEARCH({" COMEDY "," fun "," laugh ","hilarious"}," "&amp;B2711:C2711&amp;" "))),"Comedy",IF(OR(ISNUMBER(SEARCH({" sad "," thriller "," crime"," murder "," dark "," revenge "}," "&amp;B2711:C2711&amp;" "))),"thriller",IF(OR(ISNUMBER(SEARCH({" strange "," evil "," horror "," dark "," strange"}," "&amp;B2711:C2711&amp;" "))),"horror",IF(OR(ISNUMBER(SEARCH({" food "," kitchen "," yummy "," gourmet "," dining","bbq"}," "&amp;B2711:C2711&amp;" "))),"food"))))</f>
        <v>0</v>
      </c>
      <c r="E2711" s="3">
        <v>50000</v>
      </c>
      <c r="F2711" s="4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336"/>
        <v>102</v>
      </c>
      <c r="Q2711">
        <f t="shared" si="337"/>
        <v>164.94</v>
      </c>
      <c r="R2711" t="s">
        <v>8315</v>
      </c>
      <c r="S2711" t="s">
        <v>8355</v>
      </c>
      <c r="T2711" s="13">
        <f t="shared" si="338"/>
        <v>42612.149780092594</v>
      </c>
      <c r="U2711" s="13">
        <f t="shared" si="339"/>
        <v>42647.165972222225</v>
      </c>
      <c r="V2711">
        <f t="shared" si="340"/>
        <v>2016</v>
      </c>
      <c r="W2711" t="str">
        <f t="shared" si="341"/>
        <v>spaces</v>
      </c>
      <c r="X2711" t="str">
        <f t="shared" si="342"/>
        <v>ExceededGoal</v>
      </c>
      <c r="Y2711" s="12">
        <f t="shared" si="343"/>
        <v>164.94</v>
      </c>
    </row>
    <row r="2712" spans="1:25" ht="28.8">
      <c r="A2712">
        <v>2710</v>
      </c>
      <c r="B2712" s="1" t="s">
        <v>2710</v>
      </c>
      <c r="C2712" s="1" t="s">
        <v>6820</v>
      </c>
      <c r="D2712" s="21" t="b" cm="1">
        <f t="array" ref="D2712">IF(OR(ISNUMBER(SEARCH({" COMEDY "," fun "," laugh ","hilarious"}," "&amp;B2712:C2712&amp;" "))),"Comedy",IF(OR(ISNUMBER(SEARCH({" sad "," thriller "," crime"," murder "," dark "," revenge "}," "&amp;B2712:C2712&amp;" "))),"thriller",IF(OR(ISNUMBER(SEARCH({" strange "," evil "," horror "," dark "," strange"}," "&amp;B2712:C2712&amp;" "))),"horror",IF(OR(ISNUMBER(SEARCH({" food "," kitchen "," yummy "," gourmet "," dining","bbq"}," "&amp;B2712:C2712&amp;" "))),"food"))))</f>
        <v>0</v>
      </c>
      <c r="E2712" s="3">
        <v>60000</v>
      </c>
      <c r="F2712" s="4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336"/>
        <v>154</v>
      </c>
      <c r="Q2712">
        <f t="shared" si="337"/>
        <v>84.87</v>
      </c>
      <c r="R2712" t="s">
        <v>8315</v>
      </c>
      <c r="S2712" t="s">
        <v>8355</v>
      </c>
      <c r="T2712" s="13">
        <f t="shared" si="338"/>
        <v>41828.229490740741</v>
      </c>
      <c r="U2712" s="13">
        <f t="shared" si="339"/>
        <v>41860.083333333336</v>
      </c>
      <c r="V2712">
        <f t="shared" si="340"/>
        <v>2014</v>
      </c>
      <c r="W2712" t="str">
        <f t="shared" si="341"/>
        <v>spaces</v>
      </c>
      <c r="X2712" t="str">
        <f t="shared" si="342"/>
        <v>ExceededGoal</v>
      </c>
      <c r="Y2712" s="12">
        <f t="shared" si="343"/>
        <v>84.87</v>
      </c>
    </row>
    <row r="2713" spans="1:25" ht="43.2">
      <c r="A2713">
        <v>2711</v>
      </c>
      <c r="B2713" s="1" t="s">
        <v>2711</v>
      </c>
      <c r="C2713" s="1" t="s">
        <v>6821</v>
      </c>
      <c r="D2713" s="21" t="b" cm="1">
        <f t="array" ref="D2713">IF(OR(ISNUMBER(SEARCH({" COMEDY "," fun "," laugh ","hilarious"}," "&amp;B2713:C2713&amp;" "))),"Comedy",IF(OR(ISNUMBER(SEARCH({" sad "," thriller "," crime"," murder "," dark "," revenge "}," "&amp;B2713:C2713&amp;" "))),"thriller",IF(OR(ISNUMBER(SEARCH({" strange "," evil "," horror "," dark "," strange"}," "&amp;B2713:C2713&amp;" "))),"horror",IF(OR(ISNUMBER(SEARCH({" food "," kitchen "," yummy "," gourmet "," dining","bbq"}," "&amp;B2713:C2713&amp;" "))),"food"))))</f>
        <v>0</v>
      </c>
      <c r="E2713" s="3">
        <v>3910</v>
      </c>
      <c r="F2713" s="4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336"/>
        <v>101</v>
      </c>
      <c r="Q2713">
        <f t="shared" si="337"/>
        <v>53.95</v>
      </c>
      <c r="R2713" t="s">
        <v>8315</v>
      </c>
      <c r="S2713" t="s">
        <v>8355</v>
      </c>
      <c r="T2713" s="13">
        <f t="shared" si="338"/>
        <v>41780.745254629634</v>
      </c>
      <c r="U2713" s="13">
        <f t="shared" si="339"/>
        <v>41810.917361111111</v>
      </c>
      <c r="V2713">
        <f t="shared" si="340"/>
        <v>2014</v>
      </c>
      <c r="W2713" t="str">
        <f t="shared" si="341"/>
        <v>spaces</v>
      </c>
      <c r="X2713" t="str">
        <f t="shared" si="342"/>
        <v>ExceededGoal</v>
      </c>
      <c r="Y2713" s="12">
        <f t="shared" si="343"/>
        <v>53.95</v>
      </c>
    </row>
    <row r="2714" spans="1:25" ht="43.2">
      <c r="A2714">
        <v>2712</v>
      </c>
      <c r="B2714" s="1" t="s">
        <v>2712</v>
      </c>
      <c r="C2714" s="1" t="s">
        <v>6822</v>
      </c>
      <c r="D2714" s="21" t="b" cm="1">
        <f t="array" ref="D2714">IF(OR(ISNUMBER(SEARCH({" COMEDY "," fun "," laugh ","hilarious"}," "&amp;B2714:C2714&amp;" "))),"Comedy",IF(OR(ISNUMBER(SEARCH({" sad "," thriller "," crime"," murder "," dark "," revenge "}," "&amp;B2714:C2714&amp;" "))),"thriller",IF(OR(ISNUMBER(SEARCH({" strange "," evil "," horror "," dark "," strange"}," "&amp;B2714:C2714&amp;" "))),"horror",IF(OR(ISNUMBER(SEARCH({" food "," kitchen "," yummy "," gourmet "," dining","bbq"}," "&amp;B2714:C2714&amp;" "))),"food"))))</f>
        <v>0</v>
      </c>
      <c r="E2714" s="3">
        <v>5500</v>
      </c>
      <c r="F2714" s="4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336"/>
        <v>131</v>
      </c>
      <c r="Q2714">
        <f t="shared" si="337"/>
        <v>50.53</v>
      </c>
      <c r="R2714" t="s">
        <v>8315</v>
      </c>
      <c r="S2714" t="s">
        <v>8355</v>
      </c>
      <c r="T2714" s="13">
        <f t="shared" si="338"/>
        <v>41432.062037037038</v>
      </c>
      <c r="U2714" s="13">
        <f t="shared" si="339"/>
        <v>41468.75</v>
      </c>
      <c r="V2714">
        <f t="shared" si="340"/>
        <v>2013</v>
      </c>
      <c r="W2714" t="str">
        <f t="shared" si="341"/>
        <v>spaces</v>
      </c>
      <c r="X2714" t="str">
        <f t="shared" si="342"/>
        <v>ExceededGoal</v>
      </c>
      <c r="Y2714" s="12">
        <f t="shared" si="343"/>
        <v>50.53</v>
      </c>
    </row>
    <row r="2715" spans="1:25" ht="43.2">
      <c r="A2715">
        <v>2713</v>
      </c>
      <c r="B2715" s="1" t="s">
        <v>2713</v>
      </c>
      <c r="C2715" s="1" t="s">
        <v>6823</v>
      </c>
      <c r="D2715" s="21" t="b" cm="1">
        <f t="array" ref="D2715">IF(OR(ISNUMBER(SEARCH({" COMEDY "," fun "," laugh ","hilarious"}," "&amp;B2715:C2715&amp;" "))),"Comedy",IF(OR(ISNUMBER(SEARCH({" sad "," thriller "," crime"," murder "," dark "," revenge "}," "&amp;B2715:C2715&amp;" "))),"thriller",IF(OR(ISNUMBER(SEARCH({" strange "," evil "," horror "," dark "," strange"}," "&amp;B2715:C2715&amp;" "))),"horror",IF(OR(ISNUMBER(SEARCH({" food "," kitchen "," yummy "," gourmet "," dining","bbq"}," "&amp;B2715:C2715&amp;" "))),"food"))))</f>
        <v>0</v>
      </c>
      <c r="E2715" s="3">
        <v>150000</v>
      </c>
      <c r="F2715" s="4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336"/>
        <v>102</v>
      </c>
      <c r="Q2715">
        <f t="shared" si="337"/>
        <v>108</v>
      </c>
      <c r="R2715" t="s">
        <v>8315</v>
      </c>
      <c r="S2715" t="s">
        <v>8355</v>
      </c>
      <c r="T2715" s="13">
        <f t="shared" si="338"/>
        <v>42322.653749999998</v>
      </c>
      <c r="U2715" s="13">
        <f t="shared" si="339"/>
        <v>42362.653749999998</v>
      </c>
      <c r="V2715">
        <f t="shared" si="340"/>
        <v>2015</v>
      </c>
      <c r="W2715" t="str">
        <f t="shared" si="341"/>
        <v>spaces</v>
      </c>
      <c r="X2715" t="str">
        <f t="shared" si="342"/>
        <v>ExceededGoal</v>
      </c>
      <c r="Y2715" s="12">
        <f t="shared" si="343"/>
        <v>108</v>
      </c>
    </row>
    <row r="2716" spans="1:25" ht="28.8">
      <c r="A2716">
        <v>2714</v>
      </c>
      <c r="B2716" s="1" t="s">
        <v>2714</v>
      </c>
      <c r="C2716" s="1" t="s">
        <v>6824</v>
      </c>
      <c r="D2716" s="21" t="b" cm="1">
        <f t="array" ref="D2716">IF(OR(ISNUMBER(SEARCH({" COMEDY "," fun "," laugh ","hilarious"}," "&amp;B2716:C2716&amp;" "))),"Comedy",IF(OR(ISNUMBER(SEARCH({" sad "," thriller "," crime"," murder "," dark "," revenge "}," "&amp;B2716:C2716&amp;" "))),"thriller",IF(OR(ISNUMBER(SEARCH({" strange "," evil "," horror "," dark "," strange"}," "&amp;B2716:C2716&amp;" "))),"horror",IF(OR(ISNUMBER(SEARCH({" food "," kitchen "," yummy "," gourmet "," dining","bbq"}," "&amp;B2716:C2716&amp;" "))),"food"))))</f>
        <v>0</v>
      </c>
      <c r="E2716" s="3">
        <v>25000</v>
      </c>
      <c r="F2716" s="4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336"/>
        <v>116</v>
      </c>
      <c r="Q2716">
        <f t="shared" si="337"/>
        <v>95.37</v>
      </c>
      <c r="R2716" t="s">
        <v>8315</v>
      </c>
      <c r="S2716" t="s">
        <v>8355</v>
      </c>
      <c r="T2716" s="13">
        <f t="shared" si="338"/>
        <v>42629.655046296291</v>
      </c>
      <c r="U2716" s="13">
        <f t="shared" si="339"/>
        <v>42657.958333333328</v>
      </c>
      <c r="V2716">
        <f t="shared" si="340"/>
        <v>2016</v>
      </c>
      <c r="W2716" t="str">
        <f t="shared" si="341"/>
        <v>spaces</v>
      </c>
      <c r="X2716" t="str">
        <f t="shared" si="342"/>
        <v>ExceededGoal</v>
      </c>
      <c r="Y2716" s="12">
        <f t="shared" si="343"/>
        <v>95.37</v>
      </c>
    </row>
    <row r="2717" spans="1:25" ht="43.2">
      <c r="A2717">
        <v>2715</v>
      </c>
      <c r="B2717" s="1" t="s">
        <v>2715</v>
      </c>
      <c r="C2717" s="1" t="s">
        <v>6825</v>
      </c>
      <c r="D2717" s="21" t="str" cm="1">
        <f t="array" ref="D2717">IF(OR(ISNUMBER(SEARCH({" COMEDY "," fun "," laugh ","hilarious"}," "&amp;B2717:C2717&amp;" "))),"Comedy",IF(OR(ISNUMBER(SEARCH({" sad "," thriller "," crime"," murder "," dark "," revenge "}," "&amp;B2717:C2717&amp;" "))),"thriller",IF(OR(ISNUMBER(SEARCH({" strange "," evil "," horror "," dark "," strange"}," "&amp;B2717:C2717&amp;" "))),"horror",IF(OR(ISNUMBER(SEARCH({" food "," kitchen "," yummy "," gourmet "," dining","bbq"}," "&amp;B2717:C2717&amp;" "))),"food"))))</f>
        <v>Comedy</v>
      </c>
      <c r="E2717" s="3">
        <v>12000</v>
      </c>
      <c r="F2717" s="4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336"/>
        <v>265</v>
      </c>
      <c r="Q2717">
        <f t="shared" si="337"/>
        <v>57.63</v>
      </c>
      <c r="R2717" t="s">
        <v>8315</v>
      </c>
      <c r="S2717" t="s">
        <v>8355</v>
      </c>
      <c r="T2717" s="13">
        <f t="shared" si="338"/>
        <v>42387.398472222223</v>
      </c>
      <c r="U2717" s="13">
        <f t="shared" si="339"/>
        <v>42421.398472222223</v>
      </c>
      <c r="V2717">
        <f t="shared" si="340"/>
        <v>2016</v>
      </c>
      <c r="W2717" t="str">
        <f t="shared" si="341"/>
        <v>spaces</v>
      </c>
      <c r="X2717" t="str">
        <f t="shared" si="342"/>
        <v>ExceededGoal</v>
      </c>
      <c r="Y2717" s="12">
        <f t="shared" si="343"/>
        <v>57.63</v>
      </c>
    </row>
    <row r="2718" spans="1:25" ht="72">
      <c r="A2718">
        <v>2716</v>
      </c>
      <c r="B2718" s="1" t="s">
        <v>2716</v>
      </c>
      <c r="C2718" s="1" t="s">
        <v>6826</v>
      </c>
      <c r="D2718" s="21" t="str" cm="1">
        <f t="array" ref="D2718">IF(OR(ISNUMBER(SEARCH({" COMEDY "," fun "," laugh ","hilarious"}," "&amp;B2718:C2718&amp;" "))),"Comedy",IF(OR(ISNUMBER(SEARCH({" sad "," thriller "," crime"," murder "," dark "," revenge "}," "&amp;B2718:C2718&amp;" "))),"thriller",IF(OR(ISNUMBER(SEARCH({" strange "," evil "," horror "," dark "," strange"}," "&amp;B2718:C2718&amp;" "))),"horror",IF(OR(ISNUMBER(SEARCH({" food "," kitchen "," yummy "," gourmet "," dining","bbq"}," "&amp;B2718:C2718&amp;" "))),"food"))))</f>
        <v>Comedy</v>
      </c>
      <c r="E2718" s="3">
        <v>10000</v>
      </c>
      <c r="F2718" s="4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336"/>
        <v>120</v>
      </c>
      <c r="Q2718">
        <f t="shared" si="337"/>
        <v>64.16</v>
      </c>
      <c r="R2718" t="s">
        <v>8315</v>
      </c>
      <c r="S2718" t="s">
        <v>8355</v>
      </c>
      <c r="T2718" s="13">
        <f t="shared" si="338"/>
        <v>42255.333252314813</v>
      </c>
      <c r="U2718" s="13">
        <f t="shared" si="339"/>
        <v>42285.333252314813</v>
      </c>
      <c r="V2718">
        <f t="shared" si="340"/>
        <v>2015</v>
      </c>
      <c r="W2718" t="str">
        <f t="shared" si="341"/>
        <v>spaces</v>
      </c>
      <c r="X2718" t="str">
        <f t="shared" si="342"/>
        <v>ExceededGoal</v>
      </c>
      <c r="Y2718" s="12">
        <f t="shared" si="343"/>
        <v>64.16</v>
      </c>
    </row>
    <row r="2719" spans="1:25" ht="43.2">
      <c r="A2719">
        <v>2717</v>
      </c>
      <c r="B2719" s="1" t="s">
        <v>2717</v>
      </c>
      <c r="C2719" s="1" t="s">
        <v>6827</v>
      </c>
      <c r="D2719" s="21" t="str" cm="1">
        <f t="array" ref="D2719">IF(OR(ISNUMBER(SEARCH({" COMEDY "," fun "," laugh ","hilarious"}," "&amp;B2719:C2719&amp;" "))),"Comedy",IF(OR(ISNUMBER(SEARCH({" sad "," thriller "," crime"," murder "," dark "," revenge "}," "&amp;B2719:C2719&amp;" "))),"thriller",IF(OR(ISNUMBER(SEARCH({" strange "," evil "," horror "," dark "," strange"}," "&amp;B2719:C2719&amp;" "))),"horror",IF(OR(ISNUMBER(SEARCH({" food "," kitchen "," yummy "," gourmet "," dining","bbq"}," "&amp;B2719:C2719&amp;" "))),"food"))))</f>
        <v>Comedy</v>
      </c>
      <c r="E2719" s="3">
        <v>25000</v>
      </c>
      <c r="F2719" s="4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336"/>
        <v>120</v>
      </c>
      <c r="Q2719">
        <f t="shared" si="337"/>
        <v>92.39</v>
      </c>
      <c r="R2719" t="s">
        <v>8315</v>
      </c>
      <c r="S2719" t="s">
        <v>8355</v>
      </c>
      <c r="T2719" s="13">
        <f t="shared" si="338"/>
        <v>41934.914918981485</v>
      </c>
      <c r="U2719" s="13">
        <f t="shared" si="339"/>
        <v>41979.956585648149</v>
      </c>
      <c r="V2719">
        <f t="shared" si="340"/>
        <v>2014</v>
      </c>
      <c r="W2719" t="str">
        <f t="shared" si="341"/>
        <v>spaces</v>
      </c>
      <c r="X2719" t="str">
        <f t="shared" si="342"/>
        <v>ExceededGoal</v>
      </c>
      <c r="Y2719" s="12">
        <f t="shared" si="343"/>
        <v>92.39</v>
      </c>
    </row>
    <row r="2720" spans="1:25" ht="43.2">
      <c r="A2720">
        <v>2718</v>
      </c>
      <c r="B2720" s="1" t="s">
        <v>2718</v>
      </c>
      <c r="C2720" s="1" t="s">
        <v>6828</v>
      </c>
      <c r="D2720" s="21" t="b" cm="1">
        <f t="array" ref="D2720">IF(OR(ISNUMBER(SEARCH({" COMEDY "," fun "," laugh ","hilarious"}," "&amp;B2720:C2720&amp;" "))),"Comedy",IF(OR(ISNUMBER(SEARCH({" sad "," thriller "," crime"," murder "," dark "," revenge "}," "&amp;B2720:C2720&amp;" "))),"thriller",IF(OR(ISNUMBER(SEARCH({" strange "," evil "," horror "," dark "," strange"}," "&amp;B2720:C2720&amp;" "))),"horror",IF(OR(ISNUMBER(SEARCH({" food "," kitchen "," yummy "," gourmet "," dining","bbq"}," "&amp;B2720:C2720&amp;" "))),"food"))))</f>
        <v>0</v>
      </c>
      <c r="E2720" s="3">
        <v>18000</v>
      </c>
      <c r="F2720" s="4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336"/>
        <v>104</v>
      </c>
      <c r="Q2720">
        <f t="shared" si="337"/>
        <v>125.98</v>
      </c>
      <c r="R2720" t="s">
        <v>8315</v>
      </c>
      <c r="S2720" t="s">
        <v>8355</v>
      </c>
      <c r="T2720" s="13">
        <f t="shared" si="338"/>
        <v>42465.596585648149</v>
      </c>
      <c r="U2720" s="13">
        <f t="shared" si="339"/>
        <v>42493.958333333328</v>
      </c>
      <c r="V2720">
        <f t="shared" si="340"/>
        <v>2016</v>
      </c>
      <c r="W2720" t="str">
        <f t="shared" si="341"/>
        <v>spaces</v>
      </c>
      <c r="X2720" t="str">
        <f t="shared" si="342"/>
        <v>ExceededGoal</v>
      </c>
      <c r="Y2720" s="12">
        <f t="shared" si="343"/>
        <v>125.98</v>
      </c>
    </row>
    <row r="2721" spans="1:25" ht="43.2">
      <c r="A2721">
        <v>2719</v>
      </c>
      <c r="B2721" s="1" t="s">
        <v>2719</v>
      </c>
      <c r="C2721" s="1" t="s">
        <v>6829</v>
      </c>
      <c r="D2721" s="21" t="b" cm="1">
        <f t="array" ref="D2721">IF(OR(ISNUMBER(SEARCH({" COMEDY "," fun "," laugh ","hilarious"}," "&amp;B2721:C2721&amp;" "))),"Comedy",IF(OR(ISNUMBER(SEARCH({" sad "," thriller "," crime"," murder "," dark "," revenge "}," "&amp;B2721:C2721&amp;" "))),"thriller",IF(OR(ISNUMBER(SEARCH({" strange "," evil "," horror "," dark "," strange"}," "&amp;B2721:C2721&amp;" "))),"horror",IF(OR(ISNUMBER(SEARCH({" food "," kitchen "," yummy "," gourmet "," dining","bbq"}," "&amp;B2721:C2721&amp;" "))),"food"))))</f>
        <v>0</v>
      </c>
      <c r="E2721" s="3">
        <v>6000</v>
      </c>
      <c r="F2721" s="4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336"/>
        <v>109</v>
      </c>
      <c r="Q2721">
        <f t="shared" si="337"/>
        <v>94.64</v>
      </c>
      <c r="R2721" t="s">
        <v>8315</v>
      </c>
      <c r="S2721" t="s">
        <v>8355</v>
      </c>
      <c r="T2721" s="13">
        <f t="shared" si="338"/>
        <v>42418.031180555554</v>
      </c>
      <c r="U2721" s="13">
        <f t="shared" si="339"/>
        <v>42477.989513888882</v>
      </c>
      <c r="V2721">
        <f t="shared" si="340"/>
        <v>2016</v>
      </c>
      <c r="W2721" t="str">
        <f t="shared" si="341"/>
        <v>spaces</v>
      </c>
      <c r="X2721" t="str">
        <f t="shared" si="342"/>
        <v>ExceededGoal</v>
      </c>
      <c r="Y2721" s="12">
        <f t="shared" si="343"/>
        <v>94.64</v>
      </c>
    </row>
    <row r="2722" spans="1:25" ht="43.2">
      <c r="A2722">
        <v>2720</v>
      </c>
      <c r="B2722" s="1" t="s">
        <v>2720</v>
      </c>
      <c r="C2722" s="1" t="s">
        <v>6830</v>
      </c>
      <c r="D2722" s="21" t="str" cm="1">
        <f t="array" ref="D2722">IF(OR(ISNUMBER(SEARCH({" COMEDY "," fun "," laugh ","hilarious"}," "&amp;B2722:C2722&amp;" "))),"Comedy",IF(OR(ISNUMBER(SEARCH({" sad "," thriller "," crime"," murder "," dark "," revenge "}," "&amp;B2722:C2722&amp;" "))),"thriller",IF(OR(ISNUMBER(SEARCH({" strange "," evil "," horror "," dark "," strange"}," "&amp;B2722:C2722&amp;" "))),"horror",IF(OR(ISNUMBER(SEARCH({" food "," kitchen "," yummy "," gourmet "," dining","bbq"}," "&amp;B2722:C2722&amp;" "))),"food"))))</f>
        <v>Comedy</v>
      </c>
      <c r="E2722" s="3">
        <v>25000</v>
      </c>
      <c r="F2722" s="4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336"/>
        <v>118</v>
      </c>
      <c r="Q2722">
        <f t="shared" si="337"/>
        <v>170.7</v>
      </c>
      <c r="R2722" t="s">
        <v>8315</v>
      </c>
      <c r="S2722" t="s">
        <v>8355</v>
      </c>
      <c r="T2722" s="13">
        <f t="shared" si="338"/>
        <v>42655.465891203698</v>
      </c>
      <c r="U2722" s="13">
        <f t="shared" si="339"/>
        <v>42685.507557870369</v>
      </c>
      <c r="V2722">
        <f t="shared" si="340"/>
        <v>2016</v>
      </c>
      <c r="W2722" t="str">
        <f t="shared" si="341"/>
        <v>spaces</v>
      </c>
      <c r="X2722" t="str">
        <f t="shared" si="342"/>
        <v>ExceededGoal</v>
      </c>
      <c r="Y2722" s="12">
        <f t="shared" si="343"/>
        <v>170.7</v>
      </c>
    </row>
    <row r="2723" spans="1:25" ht="43.2" hidden="1">
      <c r="A2723">
        <v>2721</v>
      </c>
      <c r="B2723" s="1" t="s">
        <v>2721</v>
      </c>
      <c r="C2723" s="1" t="s">
        <v>6831</v>
      </c>
      <c r="D2723" s="21" t="b" cm="1">
        <f t="array" ref="D2723">IF(OR(ISNUMBER(SEARCH({" COMEDY "," fun "," laugh ","hilarious"}," "&amp;B2723:C2723&amp;" "))),"Comedy",IF(OR(ISNUMBER(SEARCH({" sad "," thriller "," crime"," murder "," dark "," revenge "}," "&amp;B2723:C2723&amp;" "))),"thriller",IF(OR(ISNUMBER(SEARCH({" strange "," evil "," horror "," dark "," strange"}," "&amp;B2723:C2723&amp;" "))),"horror",IF(OR(ISNUMBER(SEARCH({" food "," kitchen "," yummy "," gourmet "," dining","bbq"}," "&amp;B2723:C2723&amp;" "))),"food"))))</f>
        <v>0</v>
      </c>
      <c r="E2723" s="3">
        <v>750</v>
      </c>
      <c r="F2723" s="4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336"/>
        <v>1462</v>
      </c>
      <c r="Q2723">
        <f t="shared" si="337"/>
        <v>40.76</v>
      </c>
      <c r="R2723" t="s">
        <v>8317</v>
      </c>
      <c r="S2723" t="s">
        <v>8347</v>
      </c>
      <c r="T2723" s="13">
        <f t="shared" si="338"/>
        <v>41493.543958333335</v>
      </c>
      <c r="U2723" s="13">
        <f t="shared" si="339"/>
        <v>41523.791666666664</v>
      </c>
      <c r="V2723">
        <f t="shared" si="340"/>
        <v>2013</v>
      </c>
      <c r="W2723" t="str">
        <f t="shared" si="341"/>
        <v>hardware</v>
      </c>
      <c r="X2723" t="str">
        <f t="shared" si="342"/>
        <v>ExceededGoal</v>
      </c>
      <c r="Y2723" s="12" t="b">
        <f t="shared" si="343"/>
        <v>0</v>
      </c>
    </row>
    <row r="2724" spans="1:25" ht="43.2" hidden="1">
      <c r="A2724">
        <v>2722</v>
      </c>
      <c r="B2724" s="1" t="s">
        <v>2722</v>
      </c>
      <c r="C2724" s="1" t="s">
        <v>6832</v>
      </c>
      <c r="D2724" s="21" t="b" cm="1">
        <f t="array" ref="D2724">IF(OR(ISNUMBER(SEARCH({" COMEDY "," fun "," laugh ","hilarious"}," "&amp;B2724:C2724&amp;" "))),"Comedy",IF(OR(ISNUMBER(SEARCH({" sad "," thriller "," crime"," murder "," dark "," revenge "}," "&amp;B2724:C2724&amp;" "))),"thriller",IF(OR(ISNUMBER(SEARCH({" strange "," evil "," horror "," dark "," strange"}," "&amp;B2724:C2724&amp;" "))),"horror",IF(OR(ISNUMBER(SEARCH({" food "," kitchen "," yummy "," gourmet "," dining","bbq"}," "&amp;B2724:C2724&amp;" "))),"food"))))</f>
        <v>0</v>
      </c>
      <c r="E2724" s="3">
        <v>5000</v>
      </c>
      <c r="F2724" s="4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336"/>
        <v>253</v>
      </c>
      <c r="Q2724">
        <f t="shared" si="337"/>
        <v>68.25</v>
      </c>
      <c r="R2724" t="s">
        <v>8317</v>
      </c>
      <c r="S2724" t="s">
        <v>8347</v>
      </c>
      <c r="T2724" s="13">
        <f t="shared" si="338"/>
        <v>42704.857094907406</v>
      </c>
      <c r="U2724" s="13">
        <f t="shared" si="339"/>
        <v>42764.857094907406</v>
      </c>
      <c r="V2724">
        <f t="shared" si="340"/>
        <v>2016</v>
      </c>
      <c r="W2724" t="str">
        <f t="shared" si="341"/>
        <v>hardware</v>
      </c>
      <c r="X2724" t="str">
        <f t="shared" si="342"/>
        <v>ExceededGoal</v>
      </c>
      <c r="Y2724" s="12" t="b">
        <f t="shared" si="343"/>
        <v>0</v>
      </c>
    </row>
    <row r="2725" spans="1:25" ht="43.2" hidden="1">
      <c r="A2725">
        <v>2723</v>
      </c>
      <c r="B2725" s="1" t="s">
        <v>2723</v>
      </c>
      <c r="C2725" s="1" t="s">
        <v>6833</v>
      </c>
      <c r="D2725" s="21" t="b" cm="1">
        <f t="array" ref="D2725">IF(OR(ISNUMBER(SEARCH({" COMEDY "," fun "," laugh ","hilarious"}," "&amp;B2725:C2725&amp;" "))),"Comedy",IF(OR(ISNUMBER(SEARCH({" sad "," thriller "," crime"," murder "," dark "," revenge "}," "&amp;B2725:C2725&amp;" "))),"thriller",IF(OR(ISNUMBER(SEARCH({" strange "," evil "," horror "," dark "," strange"}," "&amp;B2725:C2725&amp;" "))),"horror",IF(OR(ISNUMBER(SEARCH({" food "," kitchen "," yummy "," gourmet "," dining","bbq"}," "&amp;B2725:C2725&amp;" "))),"food"))))</f>
        <v>0</v>
      </c>
      <c r="E2725" s="3">
        <v>12000</v>
      </c>
      <c r="F2725" s="4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336"/>
        <v>140</v>
      </c>
      <c r="Q2725">
        <f t="shared" si="337"/>
        <v>95.49</v>
      </c>
      <c r="R2725" t="s">
        <v>8317</v>
      </c>
      <c r="S2725" t="s">
        <v>8347</v>
      </c>
      <c r="T2725" s="13">
        <f t="shared" si="338"/>
        <v>41944.83898148148</v>
      </c>
      <c r="U2725" s="13">
        <f t="shared" si="339"/>
        <v>42004.880648148144</v>
      </c>
      <c r="V2725">
        <f t="shared" si="340"/>
        <v>2014</v>
      </c>
      <c r="W2725" t="str">
        <f t="shared" si="341"/>
        <v>hardware</v>
      </c>
      <c r="X2725" t="str">
        <f t="shared" si="342"/>
        <v>ExceededGoal</v>
      </c>
      <c r="Y2725" s="12" t="b">
        <f t="shared" si="343"/>
        <v>0</v>
      </c>
    </row>
    <row r="2726" spans="1:25" ht="43.2" hidden="1">
      <c r="A2726">
        <v>2724</v>
      </c>
      <c r="B2726" s="1" t="s">
        <v>2724</v>
      </c>
      <c r="C2726" s="1" t="s">
        <v>6834</v>
      </c>
      <c r="D2726" s="21" t="b" cm="1">
        <f t="array" ref="D2726">IF(OR(ISNUMBER(SEARCH({" COMEDY "," fun "," laugh ","hilarious"}," "&amp;B2726:C2726&amp;" "))),"Comedy",IF(OR(ISNUMBER(SEARCH({" sad "," thriller "," crime"," murder "," dark "," revenge "}," "&amp;B2726:C2726&amp;" "))),"thriller",IF(OR(ISNUMBER(SEARCH({" strange "," evil "," horror "," dark "," strange"}," "&amp;B2726:C2726&amp;" "))),"horror",IF(OR(ISNUMBER(SEARCH({" food "," kitchen "," yummy "," gourmet "," dining","bbq"}," "&amp;B2726:C2726&amp;" "))),"food"))))</f>
        <v>0</v>
      </c>
      <c r="E2726" s="3">
        <v>2468</v>
      </c>
      <c r="F2726" s="4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336"/>
        <v>297</v>
      </c>
      <c r="Q2726">
        <f t="shared" si="337"/>
        <v>7.19</v>
      </c>
      <c r="R2726" t="s">
        <v>8317</v>
      </c>
      <c r="S2726" t="s">
        <v>8347</v>
      </c>
      <c r="T2726" s="13">
        <f t="shared" si="338"/>
        <v>42199.32707175926</v>
      </c>
      <c r="U2726" s="13">
        <f t="shared" si="339"/>
        <v>42231.32707175926</v>
      </c>
      <c r="V2726">
        <f t="shared" si="340"/>
        <v>2015</v>
      </c>
      <c r="W2726" t="str">
        <f t="shared" si="341"/>
        <v>hardware</v>
      </c>
      <c r="X2726" t="str">
        <f t="shared" si="342"/>
        <v>ExceededGoal</v>
      </c>
      <c r="Y2726" s="12" t="b">
        <f t="shared" si="343"/>
        <v>0</v>
      </c>
    </row>
    <row r="2727" spans="1:25" ht="43.2" hidden="1">
      <c r="A2727">
        <v>2725</v>
      </c>
      <c r="B2727" s="1" t="s">
        <v>2725</v>
      </c>
      <c r="C2727" s="1" t="s">
        <v>6835</v>
      </c>
      <c r="D2727" s="21" t="b" cm="1">
        <f t="array" ref="D2727">IF(OR(ISNUMBER(SEARCH({" COMEDY "," fun "," laugh ","hilarious"}," "&amp;B2727:C2727&amp;" "))),"Comedy",IF(OR(ISNUMBER(SEARCH({" sad "," thriller "," crime"," murder "," dark "," revenge "}," "&amp;B2727:C2727&amp;" "))),"thriller",IF(OR(ISNUMBER(SEARCH({" strange "," evil "," horror "," dark "," strange"}," "&amp;B2727:C2727&amp;" "))),"horror",IF(OR(ISNUMBER(SEARCH({" food "," kitchen "," yummy "," gourmet "," dining","bbq"}," "&amp;B2727:C2727&amp;" "))),"food"))))</f>
        <v>0</v>
      </c>
      <c r="E2727" s="3">
        <v>40000</v>
      </c>
      <c r="F2727" s="4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336"/>
        <v>145</v>
      </c>
      <c r="Q2727">
        <f t="shared" si="337"/>
        <v>511.65</v>
      </c>
      <c r="R2727" t="s">
        <v>8317</v>
      </c>
      <c r="S2727" t="s">
        <v>8347</v>
      </c>
      <c r="T2727" s="13">
        <f t="shared" si="338"/>
        <v>42745.744618055556</v>
      </c>
      <c r="U2727" s="13">
        <f t="shared" si="339"/>
        <v>42795.744618055556</v>
      </c>
      <c r="V2727">
        <f t="shared" si="340"/>
        <v>2017</v>
      </c>
      <c r="W2727" t="str">
        <f t="shared" si="341"/>
        <v>hardware</v>
      </c>
      <c r="X2727" t="str">
        <f t="shared" si="342"/>
        <v>ExceededGoal</v>
      </c>
      <c r="Y2727" s="12" t="b">
        <f t="shared" si="343"/>
        <v>0</v>
      </c>
    </row>
    <row r="2728" spans="1:25" hidden="1">
      <c r="A2728">
        <v>2726</v>
      </c>
      <c r="B2728" s="1" t="s">
        <v>2726</v>
      </c>
      <c r="C2728" s="1" t="s">
        <v>6836</v>
      </c>
      <c r="D2728" s="21" t="b" cm="1">
        <f t="array" ref="D2728">IF(OR(ISNUMBER(SEARCH({" COMEDY "," fun "," laugh ","hilarious"}," "&amp;B2728:C2728&amp;" "))),"Comedy",IF(OR(ISNUMBER(SEARCH({" sad "," thriller "," crime"," murder "," dark "," revenge "}," "&amp;B2728:C2728&amp;" "))),"thriller",IF(OR(ISNUMBER(SEARCH({" strange "," evil "," horror "," dark "," strange"}," "&amp;B2728:C2728&amp;" "))),"horror",IF(OR(ISNUMBER(SEARCH({" food "," kitchen "," yummy "," gourmet "," dining","bbq"}," "&amp;B2728:C2728&amp;" "))),"food"))))</f>
        <v>0</v>
      </c>
      <c r="E2728" s="3">
        <v>100000</v>
      </c>
      <c r="F2728" s="4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336"/>
        <v>106</v>
      </c>
      <c r="Q2728">
        <f t="shared" si="337"/>
        <v>261.75</v>
      </c>
      <c r="R2728" t="s">
        <v>8317</v>
      </c>
      <c r="S2728" t="s">
        <v>8347</v>
      </c>
      <c r="T2728" s="13">
        <f t="shared" si="338"/>
        <v>42452.579988425925</v>
      </c>
      <c r="U2728" s="13">
        <f t="shared" si="339"/>
        <v>42482.579988425925</v>
      </c>
      <c r="V2728">
        <f t="shared" si="340"/>
        <v>2016</v>
      </c>
      <c r="W2728" t="str">
        <f t="shared" si="341"/>
        <v>hardware</v>
      </c>
      <c r="X2728" t="str">
        <f t="shared" si="342"/>
        <v>ExceededGoal</v>
      </c>
      <c r="Y2728" s="12" t="b">
        <f t="shared" si="343"/>
        <v>0</v>
      </c>
    </row>
    <row r="2729" spans="1:25" ht="43.2" hidden="1">
      <c r="A2729">
        <v>2727</v>
      </c>
      <c r="B2729" s="1" t="s">
        <v>2727</v>
      </c>
      <c r="C2729" s="1" t="s">
        <v>6837</v>
      </c>
      <c r="D2729" s="21" t="b" cm="1">
        <f t="array" ref="D2729">IF(OR(ISNUMBER(SEARCH({" COMEDY "," fun "," laugh ","hilarious"}," "&amp;B2729:C2729&amp;" "))),"Comedy",IF(OR(ISNUMBER(SEARCH({" sad "," thriller "," crime"," murder "," dark "," revenge "}," "&amp;B2729:C2729&amp;" "))),"thriller",IF(OR(ISNUMBER(SEARCH({" strange "," evil "," horror "," dark "," strange"}," "&amp;B2729:C2729&amp;" "))),"horror",IF(OR(ISNUMBER(SEARCH({" food "," kitchen "," yummy "," gourmet "," dining","bbq"}," "&amp;B2729:C2729&amp;" "))),"food"))))</f>
        <v>0</v>
      </c>
      <c r="E2729" s="3">
        <v>10000</v>
      </c>
      <c r="F2729" s="4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336"/>
        <v>493</v>
      </c>
      <c r="Q2729">
        <f t="shared" si="337"/>
        <v>69.760000000000005</v>
      </c>
      <c r="R2729" t="s">
        <v>8317</v>
      </c>
      <c r="S2729" t="s">
        <v>8347</v>
      </c>
      <c r="T2729" s="13">
        <f t="shared" si="338"/>
        <v>42198.676655092597</v>
      </c>
      <c r="U2729" s="13">
        <f t="shared" si="339"/>
        <v>42223.676655092597</v>
      </c>
      <c r="V2729">
        <f t="shared" si="340"/>
        <v>2015</v>
      </c>
      <c r="W2729" t="str">
        <f t="shared" si="341"/>
        <v>hardware</v>
      </c>
      <c r="X2729" t="str">
        <f t="shared" si="342"/>
        <v>ExceededGoal</v>
      </c>
      <c r="Y2729" s="12" t="b">
        <f t="shared" si="343"/>
        <v>0</v>
      </c>
    </row>
    <row r="2730" spans="1:25" ht="28.8" hidden="1">
      <c r="A2730">
        <v>2728</v>
      </c>
      <c r="B2730" s="1" t="s">
        <v>2728</v>
      </c>
      <c r="C2730" s="1" t="s">
        <v>6838</v>
      </c>
      <c r="D2730" s="21" t="b" cm="1">
        <f t="array" ref="D2730">IF(OR(ISNUMBER(SEARCH({" COMEDY "," fun "," laugh ","hilarious"}," "&amp;B2730:C2730&amp;" "))),"Comedy",IF(OR(ISNUMBER(SEARCH({" sad "," thriller "," crime"," murder "," dark "," revenge "}," "&amp;B2730:C2730&amp;" "))),"thriller",IF(OR(ISNUMBER(SEARCH({" strange "," evil "," horror "," dark "," strange"}," "&amp;B2730:C2730&amp;" "))),"horror",IF(OR(ISNUMBER(SEARCH({" food "," kitchen "," yummy "," gourmet "," dining","bbq"}," "&amp;B2730:C2730&amp;" "))),"food"))))</f>
        <v>0</v>
      </c>
      <c r="E2730" s="3">
        <v>15000</v>
      </c>
      <c r="F2730" s="4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336"/>
        <v>202</v>
      </c>
      <c r="Q2730">
        <f t="shared" si="337"/>
        <v>77.23</v>
      </c>
      <c r="R2730" t="s">
        <v>8317</v>
      </c>
      <c r="S2730" t="s">
        <v>8347</v>
      </c>
      <c r="T2730" s="13">
        <f t="shared" si="338"/>
        <v>42333.59993055556</v>
      </c>
      <c r="U2730" s="13">
        <f t="shared" si="339"/>
        <v>42368.59993055556</v>
      </c>
      <c r="V2730">
        <f t="shared" si="340"/>
        <v>2015</v>
      </c>
      <c r="W2730" t="str">
        <f t="shared" si="341"/>
        <v>hardware</v>
      </c>
      <c r="X2730" t="str">
        <f t="shared" si="342"/>
        <v>ExceededGoal</v>
      </c>
      <c r="Y2730" s="12" t="b">
        <f t="shared" si="343"/>
        <v>0</v>
      </c>
    </row>
    <row r="2731" spans="1:25" ht="28.8" hidden="1">
      <c r="A2731">
        <v>2729</v>
      </c>
      <c r="B2731" s="1" t="s">
        <v>2729</v>
      </c>
      <c r="C2731" s="1" t="s">
        <v>6839</v>
      </c>
      <c r="D2731" s="21" t="b" cm="1">
        <f t="array" ref="D2731">IF(OR(ISNUMBER(SEARCH({" COMEDY "," fun "," laugh ","hilarious"}," "&amp;B2731:C2731&amp;" "))),"Comedy",IF(OR(ISNUMBER(SEARCH({" sad "," thriller "," crime"," murder "," dark "," revenge "}," "&amp;B2731:C2731&amp;" "))),"thriller",IF(OR(ISNUMBER(SEARCH({" strange "," evil "," horror "," dark "," strange"}," "&amp;B2731:C2731&amp;" "))),"horror",IF(OR(ISNUMBER(SEARCH({" food "," kitchen "," yummy "," gourmet "," dining","bbq"}," "&amp;B2731:C2731&amp;" "))),"food"))))</f>
        <v>0</v>
      </c>
      <c r="E2731" s="3">
        <v>7500</v>
      </c>
      <c r="F2731" s="4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336"/>
        <v>104</v>
      </c>
      <c r="Q2731">
        <f t="shared" si="337"/>
        <v>340.57</v>
      </c>
      <c r="R2731" t="s">
        <v>8317</v>
      </c>
      <c r="S2731" t="s">
        <v>8347</v>
      </c>
      <c r="T2731" s="13">
        <f t="shared" si="338"/>
        <v>42095.240706018521</v>
      </c>
      <c r="U2731" s="13">
        <f t="shared" si="339"/>
        <v>42125.240706018521</v>
      </c>
      <c r="V2731">
        <f t="shared" si="340"/>
        <v>2015</v>
      </c>
      <c r="W2731" t="str">
        <f t="shared" si="341"/>
        <v>hardware</v>
      </c>
      <c r="X2731" t="str">
        <f t="shared" si="342"/>
        <v>ExceededGoal</v>
      </c>
      <c r="Y2731" s="12" t="b">
        <f t="shared" si="343"/>
        <v>0</v>
      </c>
    </row>
    <row r="2732" spans="1:25" ht="43.2" hidden="1">
      <c r="A2732">
        <v>2730</v>
      </c>
      <c r="B2732" s="1" t="s">
        <v>2730</v>
      </c>
      <c r="C2732" s="1" t="s">
        <v>6840</v>
      </c>
      <c r="D2732" s="21" t="b" cm="1">
        <f t="array" ref="D2732">IF(OR(ISNUMBER(SEARCH({" COMEDY "," fun "," laugh ","hilarious"}," "&amp;B2732:C2732&amp;" "))),"Comedy",IF(OR(ISNUMBER(SEARCH({" sad "," thriller "," crime"," murder "," dark "," revenge "}," "&amp;B2732:C2732&amp;" "))),"thriller",IF(OR(ISNUMBER(SEARCH({" strange "," evil "," horror "," dark "," strange"}," "&amp;B2732:C2732&amp;" "))),"horror",IF(OR(ISNUMBER(SEARCH({" food "," kitchen "," yummy "," gourmet "," dining","bbq"}," "&amp;B2732:C2732&amp;" "))),"food"))))</f>
        <v>0</v>
      </c>
      <c r="E2732" s="3">
        <v>27000</v>
      </c>
      <c r="F2732" s="4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336"/>
        <v>170</v>
      </c>
      <c r="Q2732">
        <f t="shared" si="337"/>
        <v>67.42</v>
      </c>
      <c r="R2732" t="s">
        <v>8317</v>
      </c>
      <c r="S2732" t="s">
        <v>8347</v>
      </c>
      <c r="T2732" s="13">
        <f t="shared" si="338"/>
        <v>41351.541377314818</v>
      </c>
      <c r="U2732" s="13">
        <f t="shared" si="339"/>
        <v>41386.541377314818</v>
      </c>
      <c r="V2732">
        <f t="shared" si="340"/>
        <v>2013</v>
      </c>
      <c r="W2732" t="str">
        <f t="shared" si="341"/>
        <v>hardware</v>
      </c>
      <c r="X2732" t="str">
        <f t="shared" si="342"/>
        <v>ExceededGoal</v>
      </c>
      <c r="Y2732" s="12" t="b">
        <f t="shared" si="343"/>
        <v>0</v>
      </c>
    </row>
    <row r="2733" spans="1:25" ht="57.6" hidden="1">
      <c r="A2733">
        <v>2731</v>
      </c>
      <c r="B2733" s="1" t="s">
        <v>2731</v>
      </c>
      <c r="C2733" s="1" t="s">
        <v>6841</v>
      </c>
      <c r="D2733" s="21" t="b" cm="1">
        <f t="array" ref="D2733">IF(OR(ISNUMBER(SEARCH({" COMEDY "," fun "," laugh ","hilarious"}," "&amp;B2733:C2733&amp;" "))),"Comedy",IF(OR(ISNUMBER(SEARCH({" sad "," thriller "," crime"," murder "," dark "," revenge "}," "&amp;B2733:C2733&amp;" "))),"thriller",IF(OR(ISNUMBER(SEARCH({" strange "," evil "," horror "," dark "," strange"}," "&amp;B2733:C2733&amp;" "))),"horror",IF(OR(ISNUMBER(SEARCH({" food "," kitchen "," yummy "," gourmet "," dining","bbq"}," "&amp;B2733:C2733&amp;" "))),"food"))))</f>
        <v>0</v>
      </c>
      <c r="E2733" s="3">
        <v>30000</v>
      </c>
      <c r="F2733" s="4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336"/>
        <v>104</v>
      </c>
      <c r="Q2733">
        <f t="shared" si="337"/>
        <v>845.7</v>
      </c>
      <c r="R2733" t="s">
        <v>8317</v>
      </c>
      <c r="S2733" t="s">
        <v>8347</v>
      </c>
      <c r="T2733" s="13">
        <f t="shared" si="338"/>
        <v>41872.525717592594</v>
      </c>
      <c r="U2733" s="13">
        <f t="shared" si="339"/>
        <v>41930.166666666664</v>
      </c>
      <c r="V2733">
        <f t="shared" si="340"/>
        <v>2014</v>
      </c>
      <c r="W2733" t="str">
        <f t="shared" si="341"/>
        <v>hardware</v>
      </c>
      <c r="X2733" t="str">
        <f t="shared" si="342"/>
        <v>ExceededGoal</v>
      </c>
      <c r="Y2733" s="12" t="b">
        <f t="shared" si="343"/>
        <v>0</v>
      </c>
    </row>
    <row r="2734" spans="1:25" ht="43.2" hidden="1">
      <c r="A2734">
        <v>2732</v>
      </c>
      <c r="B2734" s="1" t="s">
        <v>2732</v>
      </c>
      <c r="C2734" s="1" t="s">
        <v>6842</v>
      </c>
      <c r="D2734" s="21" t="b" cm="1">
        <f t="array" ref="D2734">IF(OR(ISNUMBER(SEARCH({" COMEDY "," fun "," laugh ","hilarious"}," "&amp;B2734:C2734&amp;" "))),"Comedy",IF(OR(ISNUMBER(SEARCH({" sad "," thriller "," crime"," murder "," dark "," revenge "}," "&amp;B2734:C2734&amp;" "))),"thriller",IF(OR(ISNUMBER(SEARCH({" strange "," evil "," horror "," dark "," strange"}," "&amp;B2734:C2734&amp;" "))),"horror",IF(OR(ISNUMBER(SEARCH({" food "," kitchen "," yummy "," gourmet "," dining","bbq"}," "&amp;B2734:C2734&amp;" "))),"food"))))</f>
        <v>0</v>
      </c>
      <c r="E2734" s="3">
        <v>12000</v>
      </c>
      <c r="F2734" s="4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336"/>
        <v>118</v>
      </c>
      <c r="Q2734">
        <f t="shared" si="337"/>
        <v>97.19</v>
      </c>
      <c r="R2734" t="s">
        <v>8317</v>
      </c>
      <c r="S2734" t="s">
        <v>8347</v>
      </c>
      <c r="T2734" s="13">
        <f t="shared" si="338"/>
        <v>41389.808194444442</v>
      </c>
      <c r="U2734" s="13">
        <f t="shared" si="339"/>
        <v>41422</v>
      </c>
      <c r="V2734">
        <f t="shared" si="340"/>
        <v>2013</v>
      </c>
      <c r="W2734" t="str">
        <f t="shared" si="341"/>
        <v>hardware</v>
      </c>
      <c r="X2734" t="str">
        <f t="shared" si="342"/>
        <v>ExceededGoal</v>
      </c>
      <c r="Y2734" s="12" t="b">
        <f t="shared" si="343"/>
        <v>0</v>
      </c>
    </row>
    <row r="2735" spans="1:25" ht="43.2" hidden="1">
      <c r="A2735">
        <v>2733</v>
      </c>
      <c r="B2735" s="1" t="s">
        <v>2733</v>
      </c>
      <c r="C2735" s="1" t="s">
        <v>6843</v>
      </c>
      <c r="D2735" s="21" t="b" cm="1">
        <f t="array" ref="D2735">IF(OR(ISNUMBER(SEARCH({" COMEDY "," fun "," laugh ","hilarious"}," "&amp;B2735:C2735&amp;" "))),"Comedy",IF(OR(ISNUMBER(SEARCH({" sad "," thriller "," crime"," murder "," dark "," revenge "}," "&amp;B2735:C2735&amp;" "))),"thriller",IF(OR(ISNUMBER(SEARCH({" strange "," evil "," horror "," dark "," strange"}," "&amp;B2735:C2735&amp;" "))),"horror",IF(OR(ISNUMBER(SEARCH({" food "," kitchen "," yummy "," gourmet "," dining","bbq"}," "&amp;B2735:C2735&amp;" "))),"food"))))</f>
        <v>0</v>
      </c>
      <c r="E2735" s="3">
        <v>50000</v>
      </c>
      <c r="F2735" s="4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336"/>
        <v>108</v>
      </c>
      <c r="Q2735">
        <f t="shared" si="337"/>
        <v>451.84</v>
      </c>
      <c r="R2735" t="s">
        <v>8317</v>
      </c>
      <c r="S2735" t="s">
        <v>8347</v>
      </c>
      <c r="T2735" s="13">
        <f t="shared" si="338"/>
        <v>42044.272847222222</v>
      </c>
      <c r="U2735" s="13">
        <f t="shared" si="339"/>
        <v>42104.231180555551</v>
      </c>
      <c r="V2735">
        <f t="shared" si="340"/>
        <v>2015</v>
      </c>
      <c r="W2735" t="str">
        <f t="shared" si="341"/>
        <v>hardware</v>
      </c>
      <c r="X2735" t="str">
        <f t="shared" si="342"/>
        <v>ExceededGoal</v>
      </c>
      <c r="Y2735" s="12" t="b">
        <f t="shared" si="343"/>
        <v>0</v>
      </c>
    </row>
    <row r="2736" spans="1:25" ht="43.2" hidden="1">
      <c r="A2736">
        <v>2734</v>
      </c>
      <c r="B2736" s="1" t="s">
        <v>2734</v>
      </c>
      <c r="C2736" s="1" t="s">
        <v>6844</v>
      </c>
      <c r="D2736" s="21" t="b" cm="1">
        <f t="array" ref="D2736">IF(OR(ISNUMBER(SEARCH({" COMEDY "," fun "," laugh ","hilarious"}," "&amp;B2736:C2736&amp;" "))),"Comedy",IF(OR(ISNUMBER(SEARCH({" sad "," thriller "," crime"," murder "," dark "," revenge "}," "&amp;B2736:C2736&amp;" "))),"thriller",IF(OR(ISNUMBER(SEARCH({" strange "," evil "," horror "," dark "," strange"}," "&amp;B2736:C2736&amp;" "))),"horror",IF(OR(ISNUMBER(SEARCH({" food "," kitchen "," yummy "," gourmet "," dining","bbq"}," "&amp;B2736:C2736&amp;" "))),"food"))))</f>
        <v>0</v>
      </c>
      <c r="E2736" s="3">
        <v>1</v>
      </c>
      <c r="F2736" s="4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336"/>
        <v>2260300</v>
      </c>
      <c r="Q2736">
        <f t="shared" si="337"/>
        <v>138.66999999999999</v>
      </c>
      <c r="R2736" t="s">
        <v>8317</v>
      </c>
      <c r="S2736" t="s">
        <v>8347</v>
      </c>
      <c r="T2736" s="13">
        <f t="shared" si="338"/>
        <v>42626.668888888889</v>
      </c>
      <c r="U2736" s="13">
        <f t="shared" si="339"/>
        <v>42656.915972222225</v>
      </c>
      <c r="V2736">
        <f t="shared" si="340"/>
        <v>2016</v>
      </c>
      <c r="W2736" t="str">
        <f t="shared" si="341"/>
        <v>hardware</v>
      </c>
      <c r="X2736" t="str">
        <f t="shared" si="342"/>
        <v>ExceededGoal</v>
      </c>
      <c r="Y2736" s="12" t="b">
        <f t="shared" si="343"/>
        <v>0</v>
      </c>
    </row>
    <row r="2737" spans="1:25" ht="43.2" hidden="1">
      <c r="A2737">
        <v>2735</v>
      </c>
      <c r="B2737" s="1" t="s">
        <v>2735</v>
      </c>
      <c r="C2737" s="1" t="s">
        <v>6845</v>
      </c>
      <c r="D2737" s="21" t="b" cm="1">
        <f t="array" ref="D2737">IF(OR(ISNUMBER(SEARCH({" COMEDY "," fun "," laugh ","hilarious"}," "&amp;B2737:C2737&amp;" "))),"Comedy",IF(OR(ISNUMBER(SEARCH({" sad "," thriller "," crime"," murder "," dark "," revenge "}," "&amp;B2737:C2737&amp;" "))),"thriller",IF(OR(ISNUMBER(SEARCH({" strange "," evil "," horror "," dark "," strange"}," "&amp;B2737:C2737&amp;" "))),"horror",IF(OR(ISNUMBER(SEARCH({" food "," kitchen "," yummy "," gourmet "," dining","bbq"}," "&amp;B2737:C2737&amp;" "))),"food"))))</f>
        <v>0</v>
      </c>
      <c r="E2737" s="3">
        <v>750</v>
      </c>
      <c r="F2737" s="4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336"/>
        <v>978</v>
      </c>
      <c r="Q2737">
        <f t="shared" si="337"/>
        <v>21.64</v>
      </c>
      <c r="R2737" t="s">
        <v>8317</v>
      </c>
      <c r="S2737" t="s">
        <v>8347</v>
      </c>
      <c r="T2737" s="13">
        <f t="shared" si="338"/>
        <v>41316.120949074073</v>
      </c>
      <c r="U2737" s="13">
        <f t="shared" si="339"/>
        <v>41346.833333333336</v>
      </c>
      <c r="V2737">
        <f t="shared" si="340"/>
        <v>2013</v>
      </c>
      <c r="W2737" t="str">
        <f t="shared" si="341"/>
        <v>hardware</v>
      </c>
      <c r="X2737" t="str">
        <f t="shared" si="342"/>
        <v>ExceededGoal</v>
      </c>
      <c r="Y2737" s="12" t="b">
        <f t="shared" si="343"/>
        <v>0</v>
      </c>
    </row>
    <row r="2738" spans="1:25" ht="57.6" hidden="1">
      <c r="A2738">
        <v>2736</v>
      </c>
      <c r="B2738" s="1" t="s">
        <v>2736</v>
      </c>
      <c r="C2738" s="1" t="s">
        <v>6846</v>
      </c>
      <c r="D2738" s="21" t="b" cm="1">
        <f t="array" ref="D2738">IF(OR(ISNUMBER(SEARCH({" COMEDY "," fun "," laugh ","hilarious"}," "&amp;B2738:C2738&amp;" "))),"Comedy",IF(OR(ISNUMBER(SEARCH({" sad "," thriller "," crime"," murder "," dark "," revenge "}," "&amp;B2738:C2738&amp;" "))),"thriller",IF(OR(ISNUMBER(SEARCH({" strange "," evil "," horror "," dark "," strange"}," "&amp;B2738:C2738&amp;" "))),"horror",IF(OR(ISNUMBER(SEARCH({" food "," kitchen "," yummy "," gourmet "," dining","bbq"}," "&amp;B2738:C2738&amp;" "))),"food"))))</f>
        <v>0</v>
      </c>
      <c r="E2738" s="3">
        <v>8000</v>
      </c>
      <c r="F2738" s="4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336"/>
        <v>123</v>
      </c>
      <c r="Q2738">
        <f t="shared" si="337"/>
        <v>169.52</v>
      </c>
      <c r="R2738" t="s">
        <v>8317</v>
      </c>
      <c r="S2738" t="s">
        <v>8347</v>
      </c>
      <c r="T2738" s="13">
        <f t="shared" si="338"/>
        <v>41722.666354166664</v>
      </c>
      <c r="U2738" s="13">
        <f t="shared" si="339"/>
        <v>41752.666354166664</v>
      </c>
      <c r="V2738">
        <f t="shared" si="340"/>
        <v>2014</v>
      </c>
      <c r="W2738" t="str">
        <f t="shared" si="341"/>
        <v>hardware</v>
      </c>
      <c r="X2738" t="str">
        <f t="shared" si="342"/>
        <v>ExceededGoal</v>
      </c>
      <c r="Y2738" s="12" t="b">
        <f t="shared" si="343"/>
        <v>0</v>
      </c>
    </row>
    <row r="2739" spans="1:25" ht="43.2" hidden="1">
      <c r="A2739">
        <v>2737</v>
      </c>
      <c r="B2739" s="1" t="s">
        <v>2737</v>
      </c>
      <c r="C2739" s="1" t="s">
        <v>6847</v>
      </c>
      <c r="D2739" s="21" t="b" cm="1">
        <f t="array" ref="D2739">IF(OR(ISNUMBER(SEARCH({" COMEDY "," fun "," laugh ","hilarious"}," "&amp;B2739:C2739&amp;" "))),"Comedy",IF(OR(ISNUMBER(SEARCH({" sad "," thriller "," crime"," murder "," dark "," revenge "}," "&amp;B2739:C2739&amp;" "))),"thriller",IF(OR(ISNUMBER(SEARCH({" strange "," evil "," horror "," dark "," strange"}," "&amp;B2739:C2739&amp;" "))),"horror",IF(OR(ISNUMBER(SEARCH({" food "," kitchen "," yummy "," gourmet "," dining","bbq"}," "&amp;B2739:C2739&amp;" "))),"food"))))</f>
        <v>0</v>
      </c>
      <c r="E2739" s="3">
        <v>30000</v>
      </c>
      <c r="F2739" s="4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336"/>
        <v>246</v>
      </c>
      <c r="Q2739">
        <f t="shared" si="337"/>
        <v>161.88</v>
      </c>
      <c r="R2739" t="s">
        <v>8317</v>
      </c>
      <c r="S2739" t="s">
        <v>8347</v>
      </c>
      <c r="T2739" s="13">
        <f t="shared" si="338"/>
        <v>41611.917673611111</v>
      </c>
      <c r="U2739" s="13">
        <f t="shared" si="339"/>
        <v>41654.791666666664</v>
      </c>
      <c r="V2739">
        <f t="shared" si="340"/>
        <v>2013</v>
      </c>
      <c r="W2739" t="str">
        <f t="shared" si="341"/>
        <v>hardware</v>
      </c>
      <c r="X2739" t="str">
        <f t="shared" si="342"/>
        <v>ExceededGoal</v>
      </c>
      <c r="Y2739" s="12" t="b">
        <f t="shared" si="343"/>
        <v>0</v>
      </c>
    </row>
    <row r="2740" spans="1:25" ht="43.2" hidden="1">
      <c r="A2740">
        <v>2738</v>
      </c>
      <c r="B2740" s="1" t="s">
        <v>2738</v>
      </c>
      <c r="C2740" s="1" t="s">
        <v>6848</v>
      </c>
      <c r="D2740" s="21" t="b" cm="1">
        <f t="array" ref="D2740">IF(OR(ISNUMBER(SEARCH({" COMEDY "," fun "," laugh ","hilarious"}," "&amp;B2740:C2740&amp;" "))),"Comedy",IF(OR(ISNUMBER(SEARCH({" sad "," thriller "," crime"," murder "," dark "," revenge "}," "&amp;B2740:C2740&amp;" "))),"thriller",IF(OR(ISNUMBER(SEARCH({" strange "," evil "," horror "," dark "," strange"}," "&amp;B2740:C2740&amp;" "))),"horror",IF(OR(ISNUMBER(SEARCH({" food "," kitchen "," yummy "," gourmet "," dining","bbq"}," "&amp;B2740:C2740&amp;" "))),"food"))))</f>
        <v>0</v>
      </c>
      <c r="E2740" s="3">
        <v>5000</v>
      </c>
      <c r="F2740" s="4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336"/>
        <v>148</v>
      </c>
      <c r="Q2740">
        <f t="shared" si="337"/>
        <v>493.13</v>
      </c>
      <c r="R2740" t="s">
        <v>8317</v>
      </c>
      <c r="S2740" t="s">
        <v>8347</v>
      </c>
      <c r="T2740" s="13">
        <f t="shared" si="338"/>
        <v>42620.143564814818</v>
      </c>
      <c r="U2740" s="13">
        <f t="shared" si="339"/>
        <v>42680.143564814818</v>
      </c>
      <c r="V2740">
        <f t="shared" si="340"/>
        <v>2016</v>
      </c>
      <c r="W2740" t="str">
        <f t="shared" si="341"/>
        <v>hardware</v>
      </c>
      <c r="X2740" t="str">
        <f t="shared" si="342"/>
        <v>ExceededGoal</v>
      </c>
      <c r="Y2740" s="12" t="b">
        <f t="shared" si="343"/>
        <v>0</v>
      </c>
    </row>
    <row r="2741" spans="1:25" ht="43.2" hidden="1">
      <c r="A2741">
        <v>2739</v>
      </c>
      <c r="B2741" s="1" t="s">
        <v>2739</v>
      </c>
      <c r="C2741" s="1" t="s">
        <v>6849</v>
      </c>
      <c r="D2741" s="21" t="b" cm="1">
        <f t="array" ref="D2741">IF(OR(ISNUMBER(SEARCH({" COMEDY "," fun "," laugh ","hilarious"}," "&amp;B2741:C2741&amp;" "))),"Comedy",IF(OR(ISNUMBER(SEARCH({" sad "," thriller "," crime"," murder "," dark "," revenge "}," "&amp;B2741:C2741&amp;" "))),"thriller",IF(OR(ISNUMBER(SEARCH({" strange "," evil "," horror "," dark "," strange"}," "&amp;B2741:C2741&amp;" "))),"horror",IF(OR(ISNUMBER(SEARCH({" food "," kitchen "," yummy "," gourmet "," dining","bbq"}," "&amp;B2741:C2741&amp;" "))),"food"))))</f>
        <v>0</v>
      </c>
      <c r="E2741" s="3">
        <v>1100</v>
      </c>
      <c r="F2741" s="4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336"/>
        <v>384</v>
      </c>
      <c r="Q2741">
        <f t="shared" si="337"/>
        <v>22.12</v>
      </c>
      <c r="R2741" t="s">
        <v>8317</v>
      </c>
      <c r="S2741" t="s">
        <v>8347</v>
      </c>
      <c r="T2741" s="13">
        <f t="shared" si="338"/>
        <v>41719.887928240743</v>
      </c>
      <c r="U2741" s="13">
        <f t="shared" si="339"/>
        <v>41764.887928240743</v>
      </c>
      <c r="V2741">
        <f t="shared" si="340"/>
        <v>2014</v>
      </c>
      <c r="W2741" t="str">
        <f t="shared" si="341"/>
        <v>hardware</v>
      </c>
      <c r="X2741" t="str">
        <f t="shared" si="342"/>
        <v>ExceededGoal</v>
      </c>
      <c r="Y2741" s="12" t="b">
        <f t="shared" si="343"/>
        <v>0</v>
      </c>
    </row>
    <row r="2742" spans="1:25" ht="43.2" hidden="1">
      <c r="A2742">
        <v>2740</v>
      </c>
      <c r="B2742" s="1" t="s">
        <v>2740</v>
      </c>
      <c r="C2742" s="1" t="s">
        <v>6850</v>
      </c>
      <c r="D2742" s="21" t="b" cm="1">
        <f t="array" ref="D2742">IF(OR(ISNUMBER(SEARCH({" COMEDY "," fun "," laugh ","hilarious"}," "&amp;B2742:C2742&amp;" "))),"Comedy",IF(OR(ISNUMBER(SEARCH({" sad "," thriller "," crime"," murder "," dark "," revenge "}," "&amp;B2742:C2742&amp;" "))),"thriller",IF(OR(ISNUMBER(SEARCH({" strange "," evil "," horror "," dark "," strange"}," "&amp;B2742:C2742&amp;" "))),"horror",IF(OR(ISNUMBER(SEARCH({" food "," kitchen "," yummy "," gourmet "," dining","bbq"}," "&amp;B2742:C2742&amp;" "))),"food"))))</f>
        <v>0</v>
      </c>
      <c r="E2742" s="3">
        <v>300</v>
      </c>
      <c r="F2742" s="4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336"/>
        <v>103</v>
      </c>
      <c r="Q2742">
        <f t="shared" si="337"/>
        <v>18.239999999999998</v>
      </c>
      <c r="R2742" t="s">
        <v>8317</v>
      </c>
      <c r="S2742" t="s">
        <v>8347</v>
      </c>
      <c r="T2742" s="13">
        <f t="shared" si="338"/>
        <v>42045.031851851847</v>
      </c>
      <c r="U2742" s="13">
        <f t="shared" si="339"/>
        <v>42074.99018518519</v>
      </c>
      <c r="V2742">
        <f t="shared" si="340"/>
        <v>2015</v>
      </c>
      <c r="W2742" t="str">
        <f t="shared" si="341"/>
        <v>hardware</v>
      </c>
      <c r="X2742" t="str">
        <f t="shared" si="342"/>
        <v>ExceededGoal</v>
      </c>
      <c r="Y2742" s="12" t="b">
        <f t="shared" si="343"/>
        <v>0</v>
      </c>
    </row>
    <row r="2743" spans="1:25" ht="28.8" hidden="1">
      <c r="A2743">
        <v>2741</v>
      </c>
      <c r="B2743" s="1" t="s">
        <v>2741</v>
      </c>
      <c r="C2743" s="1" t="s">
        <v>6851</v>
      </c>
      <c r="D2743" s="21" t="b" cm="1">
        <f t="array" ref="D2743">IF(OR(ISNUMBER(SEARCH({" COMEDY "," fun "," laugh ","hilarious"}," "&amp;B2743:C2743&amp;" "))),"Comedy",IF(OR(ISNUMBER(SEARCH({" sad "," thriller "," crime"," murder "," dark "," revenge "}," "&amp;B2743:C2743&amp;" "))),"thriller",IF(OR(ISNUMBER(SEARCH({" strange "," evil "," horror "," dark "," strange"}," "&amp;B2743:C2743&amp;" "))),"horror",IF(OR(ISNUMBER(SEARCH({" food "," kitchen "," yummy "," gourmet "," dining","bbq"}," "&amp;B2743:C2743&amp;" "))),"food"))))</f>
        <v>0</v>
      </c>
      <c r="E2743" s="3">
        <v>8000</v>
      </c>
      <c r="F2743" s="4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336"/>
        <v>0</v>
      </c>
      <c r="Q2743">
        <f t="shared" si="337"/>
        <v>8.75</v>
      </c>
      <c r="R2743" t="s">
        <v>8320</v>
      </c>
      <c r="S2743" t="s">
        <v>8356</v>
      </c>
      <c r="T2743" s="13">
        <f t="shared" si="338"/>
        <v>41911.657430555555</v>
      </c>
      <c r="U2743" s="13">
        <f t="shared" si="339"/>
        <v>41932.088194444441</v>
      </c>
      <c r="V2743">
        <f t="shared" si="340"/>
        <v>2014</v>
      </c>
      <c r="W2743" t="str">
        <f t="shared" si="341"/>
        <v>children's books</v>
      </c>
      <c r="X2743" t="str">
        <f t="shared" si="342"/>
        <v>UnderFunded</v>
      </c>
      <c r="Y2743" s="12" t="b">
        <f t="shared" si="343"/>
        <v>0</v>
      </c>
    </row>
    <row r="2744" spans="1:25" ht="43.2" hidden="1">
      <c r="A2744">
        <v>2742</v>
      </c>
      <c r="B2744" s="1" t="s">
        <v>2742</v>
      </c>
      <c r="C2744" s="1" t="s">
        <v>6852</v>
      </c>
      <c r="D2744" s="21" t="b" cm="1">
        <f t="array" ref="D2744">IF(OR(ISNUMBER(SEARCH({" COMEDY "," fun "," laugh ","hilarious"}," "&amp;B2744:C2744&amp;" "))),"Comedy",IF(OR(ISNUMBER(SEARCH({" sad "," thriller "," crime"," murder "," dark "," revenge "}," "&amp;B2744:C2744&amp;" "))),"thriller",IF(OR(ISNUMBER(SEARCH({" strange "," evil "," horror "," dark "," strange"}," "&amp;B2744:C2744&amp;" "))),"horror",IF(OR(ISNUMBER(SEARCH({" food "," kitchen "," yummy "," gourmet "," dining","bbq"}," "&amp;B2744:C2744&amp;" "))),"food"))))</f>
        <v>0</v>
      </c>
      <c r="E2744" s="3">
        <v>2500</v>
      </c>
      <c r="F2744" s="4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336"/>
        <v>29</v>
      </c>
      <c r="Q2744">
        <f t="shared" si="337"/>
        <v>40.61</v>
      </c>
      <c r="R2744" t="s">
        <v>8320</v>
      </c>
      <c r="S2744" t="s">
        <v>8356</v>
      </c>
      <c r="T2744" s="13">
        <f t="shared" si="338"/>
        <v>41030.719756944447</v>
      </c>
      <c r="U2744" s="13">
        <f t="shared" si="339"/>
        <v>41044.719756944447</v>
      </c>
      <c r="V2744">
        <f t="shared" si="340"/>
        <v>2012</v>
      </c>
      <c r="W2744" t="str">
        <f t="shared" si="341"/>
        <v>children's books</v>
      </c>
      <c r="X2744" t="str">
        <f t="shared" si="342"/>
        <v>UnderFunded</v>
      </c>
      <c r="Y2744" s="12" t="b">
        <f t="shared" si="343"/>
        <v>0</v>
      </c>
    </row>
    <row r="2745" spans="1:25" ht="57.6" hidden="1">
      <c r="A2745">
        <v>2743</v>
      </c>
      <c r="B2745" s="1" t="s">
        <v>2743</v>
      </c>
      <c r="C2745" s="1" t="s">
        <v>6853</v>
      </c>
      <c r="D2745" s="21" t="b" cm="1">
        <f t="array" ref="D2745">IF(OR(ISNUMBER(SEARCH({" COMEDY "," fun "," laugh ","hilarious"}," "&amp;B2745:C2745&amp;" "))),"Comedy",IF(OR(ISNUMBER(SEARCH({" sad "," thriller "," crime"," murder "," dark "," revenge "}," "&amp;B2745:C2745&amp;" "))),"thriller",IF(OR(ISNUMBER(SEARCH({" strange "," evil "," horror "," dark "," strange"}," "&amp;B2745:C2745&amp;" "))),"horror",IF(OR(ISNUMBER(SEARCH({" food "," kitchen "," yummy "," gourmet "," dining","bbq"}," "&amp;B2745:C2745&amp;" "))),"food"))))</f>
        <v>0</v>
      </c>
      <c r="E2745" s="3">
        <v>5999</v>
      </c>
      <c r="F2745" s="4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336"/>
        <v>0</v>
      </c>
      <c r="Q2745">
        <f t="shared" si="337"/>
        <v>0</v>
      </c>
      <c r="R2745" t="s">
        <v>8320</v>
      </c>
      <c r="S2745" t="s">
        <v>8356</v>
      </c>
      <c r="T2745" s="13">
        <f t="shared" si="338"/>
        <v>42632.328784722224</v>
      </c>
      <c r="U2745" s="13">
        <f t="shared" si="339"/>
        <v>42662.328784722224</v>
      </c>
      <c r="V2745">
        <f t="shared" si="340"/>
        <v>2016</v>
      </c>
      <c r="W2745" t="str">
        <f t="shared" si="341"/>
        <v>children's books</v>
      </c>
      <c r="X2745" t="str">
        <f t="shared" si="342"/>
        <v>UnderFunded</v>
      </c>
      <c r="Y2745" s="12" t="b">
        <f t="shared" si="343"/>
        <v>0</v>
      </c>
    </row>
    <row r="2746" spans="1:25" ht="43.2" hidden="1">
      <c r="A2746">
        <v>2744</v>
      </c>
      <c r="B2746" s="1" t="s">
        <v>2744</v>
      </c>
      <c r="C2746" s="1" t="s">
        <v>6854</v>
      </c>
      <c r="D2746" s="21" t="str" cm="1">
        <f t="array" ref="D2746">IF(OR(ISNUMBER(SEARCH({" COMEDY "," fun "," laugh ","hilarious"}," "&amp;B2746:C2746&amp;" "))),"Comedy",IF(OR(ISNUMBER(SEARCH({" sad "," thriller "," crime"," murder "," dark "," revenge "}," "&amp;B2746:C2746&amp;" "))),"thriller",IF(OR(ISNUMBER(SEARCH({" strange "," evil "," horror "," dark "," strange"}," "&amp;B2746:C2746&amp;" "))),"horror",IF(OR(ISNUMBER(SEARCH({" food "," kitchen "," yummy "," gourmet "," dining","bbq"}," "&amp;B2746:C2746&amp;" "))),"food"))))</f>
        <v>Comedy</v>
      </c>
      <c r="E2746" s="3">
        <v>16000</v>
      </c>
      <c r="F2746" s="4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336"/>
        <v>5</v>
      </c>
      <c r="Q2746">
        <f t="shared" si="337"/>
        <v>37.950000000000003</v>
      </c>
      <c r="R2746" t="s">
        <v>8320</v>
      </c>
      <c r="S2746" t="s">
        <v>8356</v>
      </c>
      <c r="T2746" s="13">
        <f t="shared" si="338"/>
        <v>40938.062476851854</v>
      </c>
      <c r="U2746" s="13">
        <f t="shared" si="339"/>
        <v>40968.062476851854</v>
      </c>
      <c r="V2746">
        <f t="shared" si="340"/>
        <v>2012</v>
      </c>
      <c r="W2746" t="str">
        <f t="shared" si="341"/>
        <v>children's books</v>
      </c>
      <c r="X2746" t="str">
        <f t="shared" si="342"/>
        <v>UnderFunded</v>
      </c>
      <c r="Y2746" s="12" t="b">
        <f t="shared" si="343"/>
        <v>0</v>
      </c>
    </row>
    <row r="2747" spans="1:25" ht="43.2" hidden="1">
      <c r="A2747">
        <v>2745</v>
      </c>
      <c r="B2747" s="1" t="s">
        <v>2745</v>
      </c>
      <c r="C2747" s="1" t="s">
        <v>6855</v>
      </c>
      <c r="D2747" s="21" t="b" cm="1">
        <f t="array" ref="D2747">IF(OR(ISNUMBER(SEARCH({" COMEDY "," fun "," laugh ","hilarious"}," "&amp;B2747:C2747&amp;" "))),"Comedy",IF(OR(ISNUMBER(SEARCH({" sad "," thriller "," crime"," murder "," dark "," revenge "}," "&amp;B2747:C2747&amp;" "))),"thriller",IF(OR(ISNUMBER(SEARCH({" strange "," evil "," horror "," dark "," strange"}," "&amp;B2747:C2747&amp;" "))),"horror",IF(OR(ISNUMBER(SEARCH({" food "," kitchen "," yummy "," gourmet "," dining","bbq"}," "&amp;B2747:C2747&amp;" "))),"food"))))</f>
        <v>0</v>
      </c>
      <c r="E2747" s="3">
        <v>8000</v>
      </c>
      <c r="F2747" s="4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336"/>
        <v>22</v>
      </c>
      <c r="Q2747">
        <f t="shared" si="337"/>
        <v>35.729999999999997</v>
      </c>
      <c r="R2747" t="s">
        <v>8320</v>
      </c>
      <c r="S2747" t="s">
        <v>8356</v>
      </c>
      <c r="T2747" s="13">
        <f t="shared" si="338"/>
        <v>41044.988055555557</v>
      </c>
      <c r="U2747" s="13">
        <f t="shared" si="339"/>
        <v>41104.988055555557</v>
      </c>
      <c r="V2747">
        <f t="shared" si="340"/>
        <v>2012</v>
      </c>
      <c r="W2747" t="str">
        <f t="shared" si="341"/>
        <v>children's books</v>
      </c>
      <c r="X2747" t="str">
        <f t="shared" si="342"/>
        <v>UnderFunded</v>
      </c>
      <c r="Y2747" s="12" t="b">
        <f t="shared" si="343"/>
        <v>0</v>
      </c>
    </row>
    <row r="2748" spans="1:25" ht="43.2" hidden="1">
      <c r="A2748">
        <v>2746</v>
      </c>
      <c r="B2748" s="1" t="s">
        <v>2746</v>
      </c>
      <c r="C2748" s="1" t="s">
        <v>6856</v>
      </c>
      <c r="D2748" s="21" t="str" cm="1">
        <f t="array" ref="D2748">IF(OR(ISNUMBER(SEARCH({" COMEDY "," fun "," laugh ","hilarious"}," "&amp;B2748:C2748&amp;" "))),"Comedy",IF(OR(ISNUMBER(SEARCH({" sad "," thriller "," crime"," murder "," dark "," revenge "}," "&amp;B2748:C2748&amp;" "))),"thriller",IF(OR(ISNUMBER(SEARCH({" strange "," evil "," horror "," dark "," strange"}," "&amp;B2748:C2748&amp;" "))),"horror",IF(OR(ISNUMBER(SEARCH({" food "," kitchen "," yummy "," gourmet "," dining","bbq"}," "&amp;B2748:C2748&amp;" "))),"food"))))</f>
        <v>Comedy</v>
      </c>
      <c r="E2748" s="3">
        <v>3000</v>
      </c>
      <c r="F2748" s="4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336"/>
        <v>27</v>
      </c>
      <c r="Q2748">
        <f t="shared" si="337"/>
        <v>42.16</v>
      </c>
      <c r="R2748" t="s">
        <v>8320</v>
      </c>
      <c r="S2748" t="s">
        <v>8356</v>
      </c>
      <c r="T2748" s="13">
        <f t="shared" si="338"/>
        <v>41850.781377314815</v>
      </c>
      <c r="U2748" s="13">
        <f t="shared" si="339"/>
        <v>41880.781377314815</v>
      </c>
      <c r="V2748">
        <f t="shared" si="340"/>
        <v>2014</v>
      </c>
      <c r="W2748" t="str">
        <f t="shared" si="341"/>
        <v>children's books</v>
      </c>
      <c r="X2748" t="str">
        <f t="shared" si="342"/>
        <v>UnderFunded</v>
      </c>
      <c r="Y2748" s="12" t="b">
        <f t="shared" si="343"/>
        <v>0</v>
      </c>
    </row>
    <row r="2749" spans="1:25" ht="43.2" hidden="1">
      <c r="A2749">
        <v>2747</v>
      </c>
      <c r="B2749" s="1" t="s">
        <v>2747</v>
      </c>
      <c r="C2749" s="1" t="s">
        <v>6857</v>
      </c>
      <c r="D2749" s="21" t="b" cm="1">
        <f t="array" ref="D2749">IF(OR(ISNUMBER(SEARCH({" COMEDY "," fun "," laugh ","hilarious"}," "&amp;B2749:C2749&amp;" "))),"Comedy",IF(OR(ISNUMBER(SEARCH({" sad "," thriller "," crime"," murder "," dark "," revenge "}," "&amp;B2749:C2749&amp;" "))),"thriller",IF(OR(ISNUMBER(SEARCH({" strange "," evil "," horror "," dark "," strange"}," "&amp;B2749:C2749&amp;" "))),"horror",IF(OR(ISNUMBER(SEARCH({" food "," kitchen "," yummy "," gourmet "," dining","bbq"}," "&amp;B2749:C2749&amp;" "))),"food"))))</f>
        <v>0</v>
      </c>
      <c r="E2749" s="3">
        <v>500</v>
      </c>
      <c r="F2749" s="4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336"/>
        <v>28</v>
      </c>
      <c r="Q2749">
        <f t="shared" si="337"/>
        <v>35</v>
      </c>
      <c r="R2749" t="s">
        <v>8320</v>
      </c>
      <c r="S2749" t="s">
        <v>8356</v>
      </c>
      <c r="T2749" s="13">
        <f t="shared" si="338"/>
        <v>41044.64811342593</v>
      </c>
      <c r="U2749" s="13">
        <f t="shared" si="339"/>
        <v>41076.131944444445</v>
      </c>
      <c r="V2749">
        <f t="shared" si="340"/>
        <v>2012</v>
      </c>
      <c r="W2749" t="str">
        <f t="shared" si="341"/>
        <v>children's books</v>
      </c>
      <c r="X2749" t="str">
        <f t="shared" si="342"/>
        <v>UnderFunded</v>
      </c>
      <c r="Y2749" s="12" t="b">
        <f t="shared" si="343"/>
        <v>0</v>
      </c>
    </row>
    <row r="2750" spans="1:25" ht="43.2" hidden="1">
      <c r="A2750">
        <v>2748</v>
      </c>
      <c r="B2750" s="1" t="s">
        <v>2748</v>
      </c>
      <c r="C2750" s="1" t="s">
        <v>6858</v>
      </c>
      <c r="D2750" s="21" t="b" cm="1">
        <f t="array" ref="D2750">IF(OR(ISNUMBER(SEARCH({" COMEDY "," fun "," laugh ","hilarious"}," "&amp;B2750:C2750&amp;" "))),"Comedy",IF(OR(ISNUMBER(SEARCH({" sad "," thriller "," crime"," murder "," dark "," revenge "}," "&amp;B2750:C2750&amp;" "))),"thriller",IF(OR(ISNUMBER(SEARCH({" strange "," evil "," horror "," dark "," strange"}," "&amp;B2750:C2750&amp;" "))),"horror",IF(OR(ISNUMBER(SEARCH({" food "," kitchen "," yummy "," gourmet "," dining","bbq"}," "&amp;B2750:C2750&amp;" "))),"food"))))</f>
        <v>0</v>
      </c>
      <c r="E2750" s="3">
        <v>5000</v>
      </c>
      <c r="F2750" s="4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336"/>
        <v>1</v>
      </c>
      <c r="Q2750">
        <f t="shared" si="337"/>
        <v>13.25</v>
      </c>
      <c r="R2750" t="s">
        <v>8320</v>
      </c>
      <c r="S2750" t="s">
        <v>8356</v>
      </c>
      <c r="T2750" s="13">
        <f t="shared" si="338"/>
        <v>42585.7106712963</v>
      </c>
      <c r="U2750" s="13">
        <f t="shared" si="339"/>
        <v>42615.7106712963</v>
      </c>
      <c r="V2750">
        <f t="shared" si="340"/>
        <v>2016</v>
      </c>
      <c r="W2750" t="str">
        <f t="shared" si="341"/>
        <v>children's books</v>
      </c>
      <c r="X2750" t="str">
        <f t="shared" si="342"/>
        <v>UnderFunded</v>
      </c>
      <c r="Y2750" s="12" t="b">
        <f t="shared" si="343"/>
        <v>0</v>
      </c>
    </row>
    <row r="2751" spans="1:25" ht="28.8" hidden="1">
      <c r="A2751">
        <v>2749</v>
      </c>
      <c r="B2751" s="1" t="s">
        <v>2749</v>
      </c>
      <c r="C2751" s="1" t="s">
        <v>6859</v>
      </c>
      <c r="D2751" s="21" t="b" cm="1">
        <f t="array" ref="D2751">IF(OR(ISNUMBER(SEARCH({" COMEDY "," fun "," laugh ","hilarious"}," "&amp;B2751:C2751&amp;" "))),"Comedy",IF(OR(ISNUMBER(SEARCH({" sad "," thriller "," crime"," murder "," dark "," revenge "}," "&amp;B2751:C2751&amp;" "))),"thriller",IF(OR(ISNUMBER(SEARCH({" strange "," evil "," horror "," dark "," strange"}," "&amp;B2751:C2751&amp;" "))),"horror",IF(OR(ISNUMBER(SEARCH({" food "," kitchen "," yummy "," gourmet "," dining","bbq"}," "&amp;B2751:C2751&amp;" "))),"food"))))</f>
        <v>0</v>
      </c>
      <c r="E2751" s="3">
        <v>10000</v>
      </c>
      <c r="F2751" s="4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336"/>
        <v>1</v>
      </c>
      <c r="Q2751">
        <f t="shared" si="337"/>
        <v>55</v>
      </c>
      <c r="R2751" t="s">
        <v>8320</v>
      </c>
      <c r="S2751" t="s">
        <v>8356</v>
      </c>
      <c r="T2751" s="13">
        <f t="shared" si="338"/>
        <v>42068.799039351856</v>
      </c>
      <c r="U2751" s="13">
        <f t="shared" si="339"/>
        <v>42098.757372685184</v>
      </c>
      <c r="V2751">
        <f t="shared" si="340"/>
        <v>2015</v>
      </c>
      <c r="W2751" t="str">
        <f t="shared" si="341"/>
        <v>children's books</v>
      </c>
      <c r="X2751" t="str">
        <f t="shared" si="342"/>
        <v>UnderFunded</v>
      </c>
      <c r="Y2751" s="12" t="b">
        <f t="shared" si="343"/>
        <v>0</v>
      </c>
    </row>
    <row r="2752" spans="1:25" ht="43.2" hidden="1">
      <c r="A2752">
        <v>2750</v>
      </c>
      <c r="B2752" s="1" t="s">
        <v>2750</v>
      </c>
      <c r="C2752" s="1" t="s">
        <v>6860</v>
      </c>
      <c r="D2752" s="21" t="b" cm="1">
        <f t="array" ref="D2752">IF(OR(ISNUMBER(SEARCH({" COMEDY "," fun "," laugh ","hilarious"}," "&amp;B2752:C2752&amp;" "))),"Comedy",IF(OR(ISNUMBER(SEARCH({" sad "," thriller "," crime"," murder "," dark "," revenge "}," "&amp;B2752:C2752&amp;" "))),"thriller",IF(OR(ISNUMBER(SEARCH({" strange "," evil "," horror "," dark "," strange"}," "&amp;B2752:C2752&amp;" "))),"horror",IF(OR(ISNUMBER(SEARCH({" food "," kitchen "," yummy "," gourmet "," dining","bbq"}," "&amp;B2752:C2752&amp;" "))),"food"))))</f>
        <v>0</v>
      </c>
      <c r="E2752" s="3">
        <v>1999</v>
      </c>
      <c r="F2752" s="4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336"/>
        <v>0</v>
      </c>
      <c r="Q2752">
        <f t="shared" si="337"/>
        <v>0</v>
      </c>
      <c r="R2752" t="s">
        <v>8320</v>
      </c>
      <c r="S2752" t="s">
        <v>8356</v>
      </c>
      <c r="T2752" s="13">
        <f t="shared" si="338"/>
        <v>41078.899826388886</v>
      </c>
      <c r="U2752" s="13">
        <f t="shared" si="339"/>
        <v>41090.833333333336</v>
      </c>
      <c r="V2752">
        <f t="shared" si="340"/>
        <v>2012</v>
      </c>
      <c r="W2752" t="str">
        <f t="shared" si="341"/>
        <v>children's books</v>
      </c>
      <c r="X2752" t="str">
        <f t="shared" si="342"/>
        <v>UnderFunded</v>
      </c>
      <c r="Y2752" s="12" t="b">
        <f t="shared" si="343"/>
        <v>0</v>
      </c>
    </row>
    <row r="2753" spans="1:25" ht="43.2" hidden="1">
      <c r="A2753">
        <v>2751</v>
      </c>
      <c r="B2753" s="1" t="s">
        <v>2751</v>
      </c>
      <c r="C2753" s="1" t="s">
        <v>6861</v>
      </c>
      <c r="D2753" s="21" t="b" cm="1">
        <f t="array" ref="D2753">IF(OR(ISNUMBER(SEARCH({" COMEDY "," fun "," laugh ","hilarious"}," "&amp;B2753:C2753&amp;" "))),"Comedy",IF(OR(ISNUMBER(SEARCH({" sad "," thriller "," crime"," murder "," dark "," revenge "}," "&amp;B2753:C2753&amp;" "))),"thriller",IF(OR(ISNUMBER(SEARCH({" strange "," evil "," horror "," dark "," strange"}," "&amp;B2753:C2753&amp;" "))),"horror",IF(OR(ISNUMBER(SEARCH({" food "," kitchen "," yummy "," gourmet "," dining","bbq"}," "&amp;B2753:C2753&amp;" "))),"food"))))</f>
        <v>0</v>
      </c>
      <c r="E2753" s="3">
        <v>3274</v>
      </c>
      <c r="F2753" s="4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336"/>
        <v>0</v>
      </c>
      <c r="Q2753">
        <f t="shared" si="337"/>
        <v>0</v>
      </c>
      <c r="R2753" t="s">
        <v>8320</v>
      </c>
      <c r="S2753" t="s">
        <v>8356</v>
      </c>
      <c r="T2753" s="13">
        <f t="shared" si="338"/>
        <v>41747.887060185189</v>
      </c>
      <c r="U2753" s="13">
        <f t="shared" si="339"/>
        <v>41807.887060185189</v>
      </c>
      <c r="V2753">
        <f t="shared" si="340"/>
        <v>2014</v>
      </c>
      <c r="W2753" t="str">
        <f t="shared" si="341"/>
        <v>children's books</v>
      </c>
      <c r="X2753" t="str">
        <f t="shared" si="342"/>
        <v>UnderFunded</v>
      </c>
      <c r="Y2753" s="12" t="b">
        <f t="shared" si="343"/>
        <v>0</v>
      </c>
    </row>
    <row r="2754" spans="1:25" ht="43.2" hidden="1">
      <c r="A2754">
        <v>2752</v>
      </c>
      <c r="B2754" s="1" t="s">
        <v>2752</v>
      </c>
      <c r="C2754" s="1" t="s">
        <v>6862</v>
      </c>
      <c r="D2754" s="21" t="b" cm="1">
        <f t="array" ref="D2754">IF(OR(ISNUMBER(SEARCH({" COMEDY "," fun "," laugh ","hilarious"}," "&amp;B2754:C2754&amp;" "))),"Comedy",IF(OR(ISNUMBER(SEARCH({" sad "," thriller "," crime"," murder "," dark "," revenge "}," "&amp;B2754:C2754&amp;" "))),"thriller",IF(OR(ISNUMBER(SEARCH({" strange "," evil "," horror "," dark "," strange"}," "&amp;B2754:C2754&amp;" "))),"horror",IF(OR(ISNUMBER(SEARCH({" food "," kitchen "," yummy "," gourmet "," dining","bbq"}," "&amp;B2754:C2754&amp;" "))),"food"))))</f>
        <v>0</v>
      </c>
      <c r="E2754" s="3">
        <v>4800</v>
      </c>
      <c r="F2754" s="4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336"/>
        <v>11</v>
      </c>
      <c r="Q2754">
        <f t="shared" si="337"/>
        <v>39.29</v>
      </c>
      <c r="R2754" t="s">
        <v>8320</v>
      </c>
      <c r="S2754" t="s">
        <v>8356</v>
      </c>
      <c r="T2754" s="13">
        <f t="shared" si="338"/>
        <v>40855.765092592592</v>
      </c>
      <c r="U2754" s="13">
        <f t="shared" si="339"/>
        <v>40895.765092592592</v>
      </c>
      <c r="V2754">
        <f t="shared" si="340"/>
        <v>2011</v>
      </c>
      <c r="W2754" t="str">
        <f t="shared" si="341"/>
        <v>children's books</v>
      </c>
      <c r="X2754" t="str">
        <f t="shared" si="342"/>
        <v>UnderFunded</v>
      </c>
      <c r="Y2754" s="12" t="b">
        <f t="shared" si="343"/>
        <v>0</v>
      </c>
    </row>
    <row r="2755" spans="1:25" ht="43.2" hidden="1">
      <c r="A2755">
        <v>2753</v>
      </c>
      <c r="B2755" s="1" t="s">
        <v>2753</v>
      </c>
      <c r="C2755" s="1" t="s">
        <v>6863</v>
      </c>
      <c r="D2755" s="21" t="b" cm="1">
        <f t="array" ref="D2755">IF(OR(ISNUMBER(SEARCH({" COMEDY "," fun "," laugh ","hilarious"}," "&amp;B2755:C2755&amp;" "))),"Comedy",IF(OR(ISNUMBER(SEARCH({" sad "," thriller "," crime"," murder "," dark "," revenge "}," "&amp;B2755:C2755&amp;" "))),"thriller",IF(OR(ISNUMBER(SEARCH({" strange "," evil "," horror "," dark "," strange"}," "&amp;B2755:C2755&amp;" "))),"horror",IF(OR(ISNUMBER(SEARCH({" food "," kitchen "," yummy "," gourmet "," dining","bbq"}," "&amp;B2755:C2755&amp;" "))),"food"))))</f>
        <v>0</v>
      </c>
      <c r="E2755" s="3">
        <v>2000</v>
      </c>
      <c r="F2755" s="4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344">IFERROR(ROUND((F2755/E2755)*100,0),0)</f>
        <v>19</v>
      </c>
      <c r="Q2755">
        <f t="shared" ref="Q2755:Q2818" si="345">IFERROR(ROUND(F2755/M2755,2),0)</f>
        <v>47.5</v>
      </c>
      <c r="R2755" t="s">
        <v>8320</v>
      </c>
      <c r="S2755" t="s">
        <v>8356</v>
      </c>
      <c r="T2755" s="13">
        <f t="shared" ref="T2755:T2818" si="346">(((K2755/60)/60)/24)+DATE(1970,1,1)</f>
        <v>41117.900729166664</v>
      </c>
      <c r="U2755" s="13">
        <f t="shared" ref="U2755:U2818" si="347">(((J2755/60)/60)/24)+DATE(1970,1,1)</f>
        <v>41147.900729166664</v>
      </c>
      <c r="V2755">
        <f t="shared" ref="V2755:V2818" si="348">YEAR(T2755)</f>
        <v>2012</v>
      </c>
      <c r="W2755" t="str">
        <f t="shared" ref="W2755:W2818" si="349">IF(OR(S2755="musical","space"),"Musical and Spaces",S2755)</f>
        <v>children's books</v>
      </c>
      <c r="X2755" t="str">
        <f t="shared" ref="X2755:X2818" si="350">IF(P2755-100&gt;0,"ExceededGoal","UnderFunded")</f>
        <v>UnderFunded</v>
      </c>
      <c r="Y2755" s="12" t="b">
        <f t="shared" ref="Y2755:Y2818" si="351">IFERROR(IF(R2755="theater",ROUND(F2755/M2755,2)),0)</f>
        <v>0</v>
      </c>
    </row>
    <row r="2756" spans="1:25" ht="43.2" hidden="1">
      <c r="A2756">
        <v>2754</v>
      </c>
      <c r="B2756" s="1" t="s">
        <v>2754</v>
      </c>
      <c r="C2756" s="1" t="s">
        <v>6864</v>
      </c>
      <c r="D2756" s="21" t="b" cm="1">
        <f t="array" ref="D2756">IF(OR(ISNUMBER(SEARCH({" COMEDY "," fun "," laugh ","hilarious"}," "&amp;B2756:C2756&amp;" "))),"Comedy",IF(OR(ISNUMBER(SEARCH({" sad "," thriller "," crime"," murder "," dark "," revenge "}," "&amp;B2756:C2756&amp;" "))),"thriller",IF(OR(ISNUMBER(SEARCH({" strange "," evil "," horror "," dark "," strange"}," "&amp;B2756:C2756&amp;" "))),"horror",IF(OR(ISNUMBER(SEARCH({" food "," kitchen "," yummy "," gourmet "," dining","bbq"}," "&amp;B2756:C2756&amp;" "))),"food"))))</f>
        <v>0</v>
      </c>
      <c r="E2756" s="3">
        <v>10000</v>
      </c>
      <c r="F2756" s="4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344"/>
        <v>0</v>
      </c>
      <c r="Q2756">
        <f t="shared" si="345"/>
        <v>0</v>
      </c>
      <c r="R2756" t="s">
        <v>8320</v>
      </c>
      <c r="S2756" t="s">
        <v>8356</v>
      </c>
      <c r="T2756" s="13">
        <f t="shared" si="346"/>
        <v>41863.636006944449</v>
      </c>
      <c r="U2756" s="13">
        <f t="shared" si="347"/>
        <v>41893.636006944449</v>
      </c>
      <c r="V2756">
        <f t="shared" si="348"/>
        <v>2014</v>
      </c>
      <c r="W2756" t="str">
        <f t="shared" si="349"/>
        <v>children's books</v>
      </c>
      <c r="X2756" t="str">
        <f t="shared" si="350"/>
        <v>UnderFunded</v>
      </c>
      <c r="Y2756" s="12" t="b">
        <f t="shared" si="351"/>
        <v>0</v>
      </c>
    </row>
    <row r="2757" spans="1:25" ht="43.2" hidden="1">
      <c r="A2757">
        <v>2755</v>
      </c>
      <c r="B2757" s="1" t="s">
        <v>2755</v>
      </c>
      <c r="C2757" s="1" t="s">
        <v>6865</v>
      </c>
      <c r="D2757" s="21" t="b" cm="1">
        <f t="array" ref="D2757">IF(OR(ISNUMBER(SEARCH({" COMEDY "," fun "," laugh ","hilarious"}," "&amp;B2757:C2757&amp;" "))),"Comedy",IF(OR(ISNUMBER(SEARCH({" sad "," thriller "," crime"," murder "," dark "," revenge "}," "&amp;B2757:C2757&amp;" "))),"thriller",IF(OR(ISNUMBER(SEARCH({" strange "," evil "," horror "," dark "," strange"}," "&amp;B2757:C2757&amp;" "))),"horror",IF(OR(ISNUMBER(SEARCH({" food "," kitchen "," yummy "," gourmet "," dining","bbq"}," "&amp;B2757:C2757&amp;" "))),"food"))))</f>
        <v>0</v>
      </c>
      <c r="E2757" s="3">
        <v>500</v>
      </c>
      <c r="F2757" s="4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344"/>
        <v>52</v>
      </c>
      <c r="Q2757">
        <f t="shared" si="345"/>
        <v>17.329999999999998</v>
      </c>
      <c r="R2757" t="s">
        <v>8320</v>
      </c>
      <c r="S2757" t="s">
        <v>8356</v>
      </c>
      <c r="T2757" s="13">
        <f t="shared" si="346"/>
        <v>42072.790821759263</v>
      </c>
      <c r="U2757" s="13">
        <f t="shared" si="347"/>
        <v>42102.790821759263</v>
      </c>
      <c r="V2757">
        <f t="shared" si="348"/>
        <v>2015</v>
      </c>
      <c r="W2757" t="str">
        <f t="shared" si="349"/>
        <v>children's books</v>
      </c>
      <c r="X2757" t="str">
        <f t="shared" si="350"/>
        <v>UnderFunded</v>
      </c>
      <c r="Y2757" s="12" t="b">
        <f t="shared" si="351"/>
        <v>0</v>
      </c>
    </row>
    <row r="2758" spans="1:25" ht="43.2" hidden="1">
      <c r="A2758">
        <v>2756</v>
      </c>
      <c r="B2758" s="1" t="s">
        <v>2756</v>
      </c>
      <c r="C2758" s="1" t="s">
        <v>6866</v>
      </c>
      <c r="D2758" s="21" t="b" cm="1">
        <f t="array" ref="D2758">IF(OR(ISNUMBER(SEARCH({" COMEDY "," fun "," laugh ","hilarious"}," "&amp;B2758:C2758&amp;" "))),"Comedy",IF(OR(ISNUMBER(SEARCH({" sad "," thriller "," crime"," murder "," dark "," revenge "}," "&amp;B2758:C2758&amp;" "))),"thriller",IF(OR(ISNUMBER(SEARCH({" strange "," evil "," horror "," dark "," strange"}," "&amp;B2758:C2758&amp;" "))),"horror",IF(OR(ISNUMBER(SEARCH({" food "," kitchen "," yummy "," gourmet "," dining","bbq"}," "&amp;B2758:C2758&amp;" "))),"food"))))</f>
        <v>0</v>
      </c>
      <c r="E2758" s="3">
        <v>10000</v>
      </c>
      <c r="F2758" s="4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344"/>
        <v>10</v>
      </c>
      <c r="Q2758">
        <f t="shared" si="345"/>
        <v>31.76</v>
      </c>
      <c r="R2758" t="s">
        <v>8320</v>
      </c>
      <c r="S2758" t="s">
        <v>8356</v>
      </c>
      <c r="T2758" s="13">
        <f t="shared" si="346"/>
        <v>41620.90047453704</v>
      </c>
      <c r="U2758" s="13">
        <f t="shared" si="347"/>
        <v>41650.90047453704</v>
      </c>
      <c r="V2758">
        <f t="shared" si="348"/>
        <v>2013</v>
      </c>
      <c r="W2758" t="str">
        <f t="shared" si="349"/>
        <v>children's books</v>
      </c>
      <c r="X2758" t="str">
        <f t="shared" si="350"/>
        <v>UnderFunded</v>
      </c>
      <c r="Y2758" s="12" t="b">
        <f t="shared" si="351"/>
        <v>0</v>
      </c>
    </row>
    <row r="2759" spans="1:25" ht="28.8" hidden="1">
      <c r="A2759">
        <v>2757</v>
      </c>
      <c r="B2759" s="1" t="s">
        <v>2757</v>
      </c>
      <c r="C2759" s="1" t="s">
        <v>6867</v>
      </c>
      <c r="D2759" s="21" t="b" cm="1">
        <f t="array" ref="D2759">IF(OR(ISNUMBER(SEARCH({" COMEDY "," fun "," laugh ","hilarious"}," "&amp;B2759:C2759&amp;" "))),"Comedy",IF(OR(ISNUMBER(SEARCH({" sad "," thriller "," crime"," murder "," dark "," revenge "}," "&amp;B2759:C2759&amp;" "))),"thriller",IF(OR(ISNUMBER(SEARCH({" strange "," evil "," horror "," dark "," strange"}," "&amp;B2759:C2759&amp;" "))),"horror",IF(OR(ISNUMBER(SEARCH({" food "," kitchen "," yummy "," gourmet "," dining","bbq"}," "&amp;B2759:C2759&amp;" "))),"food"))))</f>
        <v>0</v>
      </c>
      <c r="E2759" s="3">
        <v>1500</v>
      </c>
      <c r="F2759" s="4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344"/>
        <v>1</v>
      </c>
      <c r="Q2759">
        <f t="shared" si="345"/>
        <v>5</v>
      </c>
      <c r="R2759" t="s">
        <v>8320</v>
      </c>
      <c r="S2759" t="s">
        <v>8356</v>
      </c>
      <c r="T2759" s="13">
        <f t="shared" si="346"/>
        <v>42573.65662037037</v>
      </c>
      <c r="U2759" s="13">
        <f t="shared" si="347"/>
        <v>42588.65662037037</v>
      </c>
      <c r="V2759">
        <f t="shared" si="348"/>
        <v>2016</v>
      </c>
      <c r="W2759" t="str">
        <f t="shared" si="349"/>
        <v>children's books</v>
      </c>
      <c r="X2759" t="str">
        <f t="shared" si="350"/>
        <v>UnderFunded</v>
      </c>
      <c r="Y2759" s="12" t="b">
        <f t="shared" si="351"/>
        <v>0</v>
      </c>
    </row>
    <row r="2760" spans="1:25" ht="57.6" hidden="1">
      <c r="A2760">
        <v>2758</v>
      </c>
      <c r="B2760" s="1" t="s">
        <v>2758</v>
      </c>
      <c r="C2760" s="1" t="s">
        <v>6868</v>
      </c>
      <c r="D2760" s="21" t="str" cm="1">
        <f t="array" ref="D2760">IF(OR(ISNUMBER(SEARCH({" COMEDY "," fun "," laugh ","hilarious"}," "&amp;B2760:C2760&amp;" "))),"Comedy",IF(OR(ISNUMBER(SEARCH({" sad "," thriller "," crime"," murder "," dark "," revenge "}," "&amp;B2760:C2760&amp;" "))),"thriller",IF(OR(ISNUMBER(SEARCH({" strange "," evil "," horror "," dark "," strange"}," "&amp;B2760:C2760&amp;" "))),"horror",IF(OR(ISNUMBER(SEARCH({" food "," kitchen "," yummy "," gourmet "," dining","bbq"}," "&amp;B2760:C2760&amp;" "))),"food"))))</f>
        <v>Comedy</v>
      </c>
      <c r="E2760" s="3">
        <v>2000</v>
      </c>
      <c r="F2760" s="4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344"/>
        <v>12</v>
      </c>
      <c r="Q2760">
        <f t="shared" si="345"/>
        <v>39</v>
      </c>
      <c r="R2760" t="s">
        <v>8320</v>
      </c>
      <c r="S2760" t="s">
        <v>8356</v>
      </c>
      <c r="T2760" s="13">
        <f t="shared" si="346"/>
        <v>42639.441932870366</v>
      </c>
      <c r="U2760" s="13">
        <f t="shared" si="347"/>
        <v>42653.441932870366</v>
      </c>
      <c r="V2760">
        <f t="shared" si="348"/>
        <v>2016</v>
      </c>
      <c r="W2760" t="str">
        <f t="shared" si="349"/>
        <v>children's books</v>
      </c>
      <c r="X2760" t="str">
        <f t="shared" si="350"/>
        <v>UnderFunded</v>
      </c>
      <c r="Y2760" s="12" t="b">
        <f t="shared" si="351"/>
        <v>0</v>
      </c>
    </row>
    <row r="2761" spans="1:25" ht="43.2" hidden="1">
      <c r="A2761">
        <v>2759</v>
      </c>
      <c r="B2761" s="1" t="s">
        <v>2759</v>
      </c>
      <c r="C2761" s="1" t="s">
        <v>6869</v>
      </c>
      <c r="D2761" s="21" t="str" cm="1">
        <f t="array" ref="D2761">IF(OR(ISNUMBER(SEARCH({" COMEDY "," fun "," laugh ","hilarious"}," "&amp;B2761:C2761&amp;" "))),"Comedy",IF(OR(ISNUMBER(SEARCH({" sad "," thriller "," crime"," murder "," dark "," revenge "}," "&amp;B2761:C2761&amp;" "))),"thriller",IF(OR(ISNUMBER(SEARCH({" strange "," evil "," horror "," dark "," strange"}," "&amp;B2761:C2761&amp;" "))),"horror",IF(OR(ISNUMBER(SEARCH({" food "," kitchen "," yummy "," gourmet "," dining","bbq"}," "&amp;B2761:C2761&amp;" "))),"food"))))</f>
        <v>Comedy</v>
      </c>
      <c r="E2761" s="3">
        <v>1000</v>
      </c>
      <c r="F2761" s="4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344"/>
        <v>11</v>
      </c>
      <c r="Q2761">
        <f t="shared" si="345"/>
        <v>52.5</v>
      </c>
      <c r="R2761" t="s">
        <v>8320</v>
      </c>
      <c r="S2761" t="s">
        <v>8356</v>
      </c>
      <c r="T2761" s="13">
        <f t="shared" si="346"/>
        <v>42524.36650462963</v>
      </c>
      <c r="U2761" s="13">
        <f t="shared" si="347"/>
        <v>42567.36650462963</v>
      </c>
      <c r="V2761">
        <f t="shared" si="348"/>
        <v>2016</v>
      </c>
      <c r="W2761" t="str">
        <f t="shared" si="349"/>
        <v>children's books</v>
      </c>
      <c r="X2761" t="str">
        <f t="shared" si="350"/>
        <v>UnderFunded</v>
      </c>
      <c r="Y2761" s="12" t="b">
        <f t="shared" si="351"/>
        <v>0</v>
      </c>
    </row>
    <row r="2762" spans="1:25" ht="43.2" hidden="1">
      <c r="A2762">
        <v>2760</v>
      </c>
      <c r="B2762" s="1" t="s">
        <v>2760</v>
      </c>
      <c r="C2762" s="1" t="s">
        <v>6870</v>
      </c>
      <c r="D2762" s="21" t="b" cm="1">
        <f t="array" ref="D2762">IF(OR(ISNUMBER(SEARCH({" COMEDY "," fun "," laugh ","hilarious"}," "&amp;B2762:C2762&amp;" "))),"Comedy",IF(OR(ISNUMBER(SEARCH({" sad "," thriller "," crime"," murder "," dark "," revenge "}," "&amp;B2762:C2762&amp;" "))),"thriller",IF(OR(ISNUMBER(SEARCH({" strange "," evil "," horror "," dark "," strange"}," "&amp;B2762:C2762&amp;" "))),"horror",IF(OR(ISNUMBER(SEARCH({" food "," kitchen "," yummy "," gourmet "," dining","bbq"}," "&amp;B2762:C2762&amp;" "))),"food"))))</f>
        <v>0</v>
      </c>
      <c r="E2762" s="3">
        <v>5000</v>
      </c>
      <c r="F2762" s="4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344"/>
        <v>0</v>
      </c>
      <c r="Q2762">
        <f t="shared" si="345"/>
        <v>0</v>
      </c>
      <c r="R2762" t="s">
        <v>8320</v>
      </c>
      <c r="S2762" t="s">
        <v>8356</v>
      </c>
      <c r="T2762" s="13">
        <f t="shared" si="346"/>
        <v>41415.461319444446</v>
      </c>
      <c r="U2762" s="13">
        <f t="shared" si="347"/>
        <v>41445.461319444446</v>
      </c>
      <c r="V2762">
        <f t="shared" si="348"/>
        <v>2013</v>
      </c>
      <c r="W2762" t="str">
        <f t="shared" si="349"/>
        <v>children's books</v>
      </c>
      <c r="X2762" t="str">
        <f t="shared" si="350"/>
        <v>UnderFunded</v>
      </c>
      <c r="Y2762" s="12" t="b">
        <f t="shared" si="351"/>
        <v>0</v>
      </c>
    </row>
    <row r="2763" spans="1:25" ht="28.8" hidden="1">
      <c r="A2763">
        <v>2761</v>
      </c>
      <c r="B2763" s="1" t="s">
        <v>2761</v>
      </c>
      <c r="C2763" s="1" t="s">
        <v>6871</v>
      </c>
      <c r="D2763" s="21" t="b" cm="1">
        <f t="array" ref="D2763">IF(OR(ISNUMBER(SEARCH({" COMEDY "," fun "," laugh ","hilarious"}," "&amp;B2763:C2763&amp;" "))),"Comedy",IF(OR(ISNUMBER(SEARCH({" sad "," thriller "," crime"," murder "," dark "," revenge "}," "&amp;B2763:C2763&amp;" "))),"thriller",IF(OR(ISNUMBER(SEARCH({" strange "," evil "," horror "," dark "," strange"}," "&amp;B2763:C2763&amp;" "))),"horror",IF(OR(ISNUMBER(SEARCH({" food "," kitchen "," yummy "," gourmet "," dining","bbq"}," "&amp;B2763:C2763&amp;" "))),"food"))))</f>
        <v>0</v>
      </c>
      <c r="E2763" s="3">
        <v>5000</v>
      </c>
      <c r="F2763" s="4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344"/>
        <v>1</v>
      </c>
      <c r="Q2763">
        <f t="shared" si="345"/>
        <v>9</v>
      </c>
      <c r="R2763" t="s">
        <v>8320</v>
      </c>
      <c r="S2763" t="s">
        <v>8356</v>
      </c>
      <c r="T2763" s="13">
        <f t="shared" si="346"/>
        <v>41247.063576388886</v>
      </c>
      <c r="U2763" s="13">
        <f t="shared" si="347"/>
        <v>41277.063576388886</v>
      </c>
      <c r="V2763">
        <f t="shared" si="348"/>
        <v>2012</v>
      </c>
      <c r="W2763" t="str">
        <f t="shared" si="349"/>
        <v>children's books</v>
      </c>
      <c r="X2763" t="str">
        <f t="shared" si="350"/>
        <v>UnderFunded</v>
      </c>
      <c r="Y2763" s="12" t="b">
        <f t="shared" si="351"/>
        <v>0</v>
      </c>
    </row>
    <row r="2764" spans="1:25" ht="43.2" hidden="1">
      <c r="A2764">
        <v>2762</v>
      </c>
      <c r="B2764" s="1" t="s">
        <v>2762</v>
      </c>
      <c r="C2764" s="1" t="s">
        <v>6872</v>
      </c>
      <c r="D2764" s="21" t="b" cm="1">
        <f t="array" ref="D2764">IF(OR(ISNUMBER(SEARCH({" COMEDY "," fun "," laugh ","hilarious"}," "&amp;B2764:C2764&amp;" "))),"Comedy",IF(OR(ISNUMBER(SEARCH({" sad "," thriller "," crime"," murder "," dark "," revenge "}," "&amp;B2764:C2764&amp;" "))),"thriller",IF(OR(ISNUMBER(SEARCH({" strange "," evil "," horror "," dark "," strange"}," "&amp;B2764:C2764&amp;" "))),"horror",IF(OR(ISNUMBER(SEARCH({" food "," kitchen "," yummy "," gourmet "," dining","bbq"}," "&amp;B2764:C2764&amp;" "))),"food"))))</f>
        <v>0</v>
      </c>
      <c r="E2764" s="3">
        <v>3250</v>
      </c>
      <c r="F2764" s="4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344"/>
        <v>1</v>
      </c>
      <c r="Q2764">
        <f t="shared" si="345"/>
        <v>25</v>
      </c>
      <c r="R2764" t="s">
        <v>8320</v>
      </c>
      <c r="S2764" t="s">
        <v>8356</v>
      </c>
      <c r="T2764" s="13">
        <f t="shared" si="346"/>
        <v>40927.036979166667</v>
      </c>
      <c r="U2764" s="13">
        <f t="shared" si="347"/>
        <v>40986.995312500003</v>
      </c>
      <c r="V2764">
        <f t="shared" si="348"/>
        <v>2012</v>
      </c>
      <c r="W2764" t="str">
        <f t="shared" si="349"/>
        <v>children's books</v>
      </c>
      <c r="X2764" t="str">
        <f t="shared" si="350"/>
        <v>UnderFunded</v>
      </c>
      <c r="Y2764" s="12" t="b">
        <f t="shared" si="351"/>
        <v>0</v>
      </c>
    </row>
    <row r="2765" spans="1:25" ht="28.8" hidden="1">
      <c r="A2765">
        <v>2763</v>
      </c>
      <c r="B2765" s="1" t="s">
        <v>2763</v>
      </c>
      <c r="C2765" s="1" t="s">
        <v>6873</v>
      </c>
      <c r="D2765" s="21" t="b" cm="1">
        <f t="array" ref="D2765">IF(OR(ISNUMBER(SEARCH({" COMEDY "," fun "," laugh ","hilarious"}," "&amp;B2765:C2765&amp;" "))),"Comedy",IF(OR(ISNUMBER(SEARCH({" sad "," thriller "," crime"," murder "," dark "," revenge "}," "&amp;B2765:C2765&amp;" "))),"thriller",IF(OR(ISNUMBER(SEARCH({" strange "," evil "," horror "," dark "," strange"}," "&amp;B2765:C2765&amp;" "))),"horror",IF(OR(ISNUMBER(SEARCH({" food "," kitchen "," yummy "," gourmet "," dining","bbq"}," "&amp;B2765:C2765&amp;" "))),"food"))))</f>
        <v>0</v>
      </c>
      <c r="E2765" s="3">
        <v>39400</v>
      </c>
      <c r="F2765" s="4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344"/>
        <v>0</v>
      </c>
      <c r="Q2765">
        <f t="shared" si="345"/>
        <v>30</v>
      </c>
      <c r="R2765" t="s">
        <v>8320</v>
      </c>
      <c r="S2765" t="s">
        <v>8356</v>
      </c>
      <c r="T2765" s="13">
        <f t="shared" si="346"/>
        <v>41373.579675925925</v>
      </c>
      <c r="U2765" s="13">
        <f t="shared" si="347"/>
        <v>41418.579675925925</v>
      </c>
      <c r="V2765">
        <f t="shared" si="348"/>
        <v>2013</v>
      </c>
      <c r="W2765" t="str">
        <f t="shared" si="349"/>
        <v>children's books</v>
      </c>
      <c r="X2765" t="str">
        <f t="shared" si="350"/>
        <v>UnderFunded</v>
      </c>
      <c r="Y2765" s="12" t="b">
        <f t="shared" si="351"/>
        <v>0</v>
      </c>
    </row>
    <row r="2766" spans="1:25" ht="43.2" hidden="1">
      <c r="A2766">
        <v>2764</v>
      </c>
      <c r="B2766" s="1" t="s">
        <v>2764</v>
      </c>
      <c r="C2766" s="1" t="s">
        <v>6874</v>
      </c>
      <c r="D2766" s="21" t="b" cm="1">
        <f t="array" ref="D2766">IF(OR(ISNUMBER(SEARCH({" COMEDY "," fun "," laugh ","hilarious"}," "&amp;B2766:C2766&amp;" "))),"Comedy",IF(OR(ISNUMBER(SEARCH({" sad "," thriller "," crime"," murder "," dark "," revenge "}," "&amp;B2766:C2766&amp;" "))),"thriller",IF(OR(ISNUMBER(SEARCH({" strange "," evil "," horror "," dark "," strange"}," "&amp;B2766:C2766&amp;" "))),"horror",IF(OR(ISNUMBER(SEARCH({" food "," kitchen "," yummy "," gourmet "," dining","bbq"}," "&amp;B2766:C2766&amp;" "))),"food"))))</f>
        <v>0</v>
      </c>
      <c r="E2766" s="3">
        <v>4000</v>
      </c>
      <c r="F2766" s="4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344"/>
        <v>1</v>
      </c>
      <c r="Q2766">
        <f t="shared" si="345"/>
        <v>11.25</v>
      </c>
      <c r="R2766" t="s">
        <v>8320</v>
      </c>
      <c r="S2766" t="s">
        <v>8356</v>
      </c>
      <c r="T2766" s="13">
        <f t="shared" si="346"/>
        <v>41030.292025462964</v>
      </c>
      <c r="U2766" s="13">
        <f t="shared" si="347"/>
        <v>41059.791666666664</v>
      </c>
      <c r="V2766">
        <f t="shared" si="348"/>
        <v>2012</v>
      </c>
      <c r="W2766" t="str">
        <f t="shared" si="349"/>
        <v>children's books</v>
      </c>
      <c r="X2766" t="str">
        <f t="shared" si="350"/>
        <v>UnderFunded</v>
      </c>
      <c r="Y2766" s="12" t="b">
        <f t="shared" si="351"/>
        <v>0</v>
      </c>
    </row>
    <row r="2767" spans="1:25" ht="43.2" hidden="1">
      <c r="A2767">
        <v>2765</v>
      </c>
      <c r="B2767" s="1" t="s">
        <v>2765</v>
      </c>
      <c r="C2767" s="1" t="s">
        <v>6875</v>
      </c>
      <c r="D2767" s="21" t="b" cm="1">
        <f t="array" ref="D2767">IF(OR(ISNUMBER(SEARCH({" COMEDY "," fun "," laugh ","hilarious"}," "&amp;B2767:C2767&amp;" "))),"Comedy",IF(OR(ISNUMBER(SEARCH({" sad "," thriller "," crime"," murder "," dark "," revenge "}," "&amp;B2767:C2767&amp;" "))),"thriller",IF(OR(ISNUMBER(SEARCH({" strange "," evil "," horror "," dark "," strange"}," "&amp;B2767:C2767&amp;" "))),"horror",IF(OR(ISNUMBER(SEARCH({" food "," kitchen "," yummy "," gourmet "," dining","bbq"}," "&amp;B2767:C2767&amp;" "))),"food"))))</f>
        <v>0</v>
      </c>
      <c r="E2767" s="3">
        <v>4000</v>
      </c>
      <c r="F2767" s="4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344"/>
        <v>0</v>
      </c>
      <c r="Q2767">
        <f t="shared" si="345"/>
        <v>0</v>
      </c>
      <c r="R2767" t="s">
        <v>8320</v>
      </c>
      <c r="S2767" t="s">
        <v>8356</v>
      </c>
      <c r="T2767" s="13">
        <f t="shared" si="346"/>
        <v>41194.579027777778</v>
      </c>
      <c r="U2767" s="13">
        <f t="shared" si="347"/>
        <v>41210.579027777778</v>
      </c>
      <c r="V2767">
        <f t="shared" si="348"/>
        <v>2012</v>
      </c>
      <c r="W2767" t="str">
        <f t="shared" si="349"/>
        <v>children's books</v>
      </c>
      <c r="X2767" t="str">
        <f t="shared" si="350"/>
        <v>UnderFunded</v>
      </c>
      <c r="Y2767" s="12" t="b">
        <f t="shared" si="351"/>
        <v>0</v>
      </c>
    </row>
    <row r="2768" spans="1:25" ht="43.2" hidden="1">
      <c r="A2768">
        <v>2766</v>
      </c>
      <c r="B2768" s="1" t="s">
        <v>2766</v>
      </c>
      <c r="C2768" s="1" t="s">
        <v>6876</v>
      </c>
      <c r="D2768" s="21" t="b" cm="1">
        <f t="array" ref="D2768">IF(OR(ISNUMBER(SEARCH({" COMEDY "," fun "," laugh ","hilarious"}," "&amp;B2768:C2768&amp;" "))),"Comedy",IF(OR(ISNUMBER(SEARCH({" sad "," thriller "," crime"," murder "," dark "," revenge "}," "&amp;B2768:C2768&amp;" "))),"thriller",IF(OR(ISNUMBER(SEARCH({" strange "," evil "," horror "," dark "," strange"}," "&amp;B2768:C2768&amp;" "))),"horror",IF(OR(ISNUMBER(SEARCH({" food "," kitchen "," yummy "," gourmet "," dining","bbq"}," "&amp;B2768:C2768&amp;" "))),"food"))))</f>
        <v>0</v>
      </c>
      <c r="E2768" s="3">
        <v>5000</v>
      </c>
      <c r="F2768" s="4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344"/>
        <v>2</v>
      </c>
      <c r="Q2768">
        <f t="shared" si="345"/>
        <v>25</v>
      </c>
      <c r="R2768" t="s">
        <v>8320</v>
      </c>
      <c r="S2768" t="s">
        <v>8356</v>
      </c>
      <c r="T2768" s="13">
        <f t="shared" si="346"/>
        <v>40736.668032407404</v>
      </c>
      <c r="U2768" s="13">
        <f t="shared" si="347"/>
        <v>40766.668032407404</v>
      </c>
      <c r="V2768">
        <f t="shared" si="348"/>
        <v>2011</v>
      </c>
      <c r="W2768" t="str">
        <f t="shared" si="349"/>
        <v>children's books</v>
      </c>
      <c r="X2768" t="str">
        <f t="shared" si="350"/>
        <v>UnderFunded</v>
      </c>
      <c r="Y2768" s="12" t="b">
        <f t="shared" si="351"/>
        <v>0</v>
      </c>
    </row>
    <row r="2769" spans="1:25" ht="43.2" hidden="1">
      <c r="A2769">
        <v>2767</v>
      </c>
      <c r="B2769" s="1" t="s">
        <v>2767</v>
      </c>
      <c r="C2769" s="1" t="s">
        <v>6877</v>
      </c>
      <c r="D2769" s="21" t="b" cm="1">
        <f t="array" ref="D2769">IF(OR(ISNUMBER(SEARCH({" COMEDY "," fun "," laugh ","hilarious"}," "&amp;B2769:C2769&amp;" "))),"Comedy",IF(OR(ISNUMBER(SEARCH({" sad "," thriller "," crime"," murder "," dark "," revenge "}," "&amp;B2769:C2769&amp;" "))),"thriller",IF(OR(ISNUMBER(SEARCH({" strange "," evil "," horror "," dark "," strange"}," "&amp;B2769:C2769&amp;" "))),"horror",IF(OR(ISNUMBER(SEARCH({" food "," kitchen "," yummy "," gourmet "," dining","bbq"}," "&amp;B2769:C2769&amp;" "))),"food"))))</f>
        <v>0</v>
      </c>
      <c r="E2769" s="3">
        <v>4000</v>
      </c>
      <c r="F2769" s="4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344"/>
        <v>1</v>
      </c>
      <c r="Q2769">
        <f t="shared" si="345"/>
        <v>11.33</v>
      </c>
      <c r="R2769" t="s">
        <v>8320</v>
      </c>
      <c r="S2769" t="s">
        <v>8356</v>
      </c>
      <c r="T2769" s="13">
        <f t="shared" si="346"/>
        <v>42172.958912037036</v>
      </c>
      <c r="U2769" s="13">
        <f t="shared" si="347"/>
        <v>42232.958912037036</v>
      </c>
      <c r="V2769">
        <f t="shared" si="348"/>
        <v>2015</v>
      </c>
      <c r="W2769" t="str">
        <f t="shared" si="349"/>
        <v>children's books</v>
      </c>
      <c r="X2769" t="str">
        <f t="shared" si="350"/>
        <v>UnderFunded</v>
      </c>
      <c r="Y2769" s="12" t="b">
        <f t="shared" si="351"/>
        <v>0</v>
      </c>
    </row>
    <row r="2770" spans="1:25" ht="43.2" hidden="1">
      <c r="A2770">
        <v>2768</v>
      </c>
      <c r="B2770" s="1" t="s">
        <v>2768</v>
      </c>
      <c r="C2770" s="1" t="s">
        <v>6878</v>
      </c>
      <c r="D2770" s="21" t="b" cm="1">
        <f t="array" ref="D2770">IF(OR(ISNUMBER(SEARCH({" COMEDY "," fun "," laugh ","hilarious"}," "&amp;B2770:C2770&amp;" "))),"Comedy",IF(OR(ISNUMBER(SEARCH({" sad "," thriller "," crime"," murder "," dark "," revenge "}," "&amp;B2770:C2770&amp;" "))),"thriller",IF(OR(ISNUMBER(SEARCH({" strange "," evil "," horror "," dark "," strange"}," "&amp;B2770:C2770&amp;" "))),"horror",IF(OR(ISNUMBER(SEARCH({" food "," kitchen "," yummy "," gourmet "," dining","bbq"}," "&amp;B2770:C2770&amp;" "))),"food"))))</f>
        <v>0</v>
      </c>
      <c r="E2770" s="3">
        <v>7000</v>
      </c>
      <c r="F2770" s="4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344"/>
        <v>14</v>
      </c>
      <c r="Q2770">
        <f t="shared" si="345"/>
        <v>29.47</v>
      </c>
      <c r="R2770" t="s">
        <v>8320</v>
      </c>
      <c r="S2770" t="s">
        <v>8356</v>
      </c>
      <c r="T2770" s="13">
        <f t="shared" si="346"/>
        <v>40967.614849537036</v>
      </c>
      <c r="U2770" s="13">
        <f t="shared" si="347"/>
        <v>40997.573182870372</v>
      </c>
      <c r="V2770">
        <f t="shared" si="348"/>
        <v>2012</v>
      </c>
      <c r="W2770" t="str">
        <f t="shared" si="349"/>
        <v>children's books</v>
      </c>
      <c r="X2770" t="str">
        <f t="shared" si="350"/>
        <v>UnderFunded</v>
      </c>
      <c r="Y2770" s="12" t="b">
        <f t="shared" si="351"/>
        <v>0</v>
      </c>
    </row>
    <row r="2771" spans="1:25" ht="43.2" hidden="1">
      <c r="A2771">
        <v>2769</v>
      </c>
      <c r="B2771" s="1" t="s">
        <v>2769</v>
      </c>
      <c r="C2771" s="1" t="s">
        <v>6879</v>
      </c>
      <c r="D2771" s="21" t="b" cm="1">
        <f t="array" ref="D2771">IF(OR(ISNUMBER(SEARCH({" COMEDY "," fun "," laugh ","hilarious"}," "&amp;B2771:C2771&amp;" "))),"Comedy",IF(OR(ISNUMBER(SEARCH({" sad "," thriller "," crime"," murder "," dark "," revenge "}," "&amp;B2771:C2771&amp;" "))),"thriller",IF(OR(ISNUMBER(SEARCH({" strange "," evil "," horror "," dark "," strange"}," "&amp;B2771:C2771&amp;" "))),"horror",IF(OR(ISNUMBER(SEARCH({" food "," kitchen "," yummy "," gourmet "," dining","bbq"}," "&amp;B2771:C2771&amp;" "))),"food"))))</f>
        <v>0</v>
      </c>
      <c r="E2771" s="3">
        <v>800</v>
      </c>
      <c r="F2771" s="4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344"/>
        <v>0</v>
      </c>
      <c r="Q2771">
        <f t="shared" si="345"/>
        <v>1</v>
      </c>
      <c r="R2771" t="s">
        <v>8320</v>
      </c>
      <c r="S2771" t="s">
        <v>8356</v>
      </c>
      <c r="T2771" s="13">
        <f t="shared" si="346"/>
        <v>41745.826273148145</v>
      </c>
      <c r="U2771" s="13">
        <f t="shared" si="347"/>
        <v>41795.826273148145</v>
      </c>
      <c r="V2771">
        <f t="shared" si="348"/>
        <v>2014</v>
      </c>
      <c r="W2771" t="str">
        <f t="shared" si="349"/>
        <v>children's books</v>
      </c>
      <c r="X2771" t="str">
        <f t="shared" si="350"/>
        <v>UnderFunded</v>
      </c>
      <c r="Y2771" s="12" t="b">
        <f t="shared" si="351"/>
        <v>0</v>
      </c>
    </row>
    <row r="2772" spans="1:25" ht="43.2" hidden="1">
      <c r="A2772">
        <v>2770</v>
      </c>
      <c r="B2772" s="1" t="s">
        <v>2770</v>
      </c>
      <c r="C2772" s="1" t="s">
        <v>6880</v>
      </c>
      <c r="D2772" s="21" t="b" cm="1">
        <f t="array" ref="D2772">IF(OR(ISNUMBER(SEARCH({" COMEDY "," fun "," laugh ","hilarious"}," "&amp;B2772:C2772&amp;" "))),"Comedy",IF(OR(ISNUMBER(SEARCH({" sad "," thriller "," crime"," murder "," dark "," revenge "}," "&amp;B2772:C2772&amp;" "))),"thriller",IF(OR(ISNUMBER(SEARCH({" strange "," evil "," horror "," dark "," strange"}," "&amp;B2772:C2772&amp;" "))),"horror",IF(OR(ISNUMBER(SEARCH({" food "," kitchen "," yummy "," gourmet "," dining","bbq"}," "&amp;B2772:C2772&amp;" "))),"food"))))</f>
        <v>0</v>
      </c>
      <c r="E2772" s="3">
        <v>20000</v>
      </c>
      <c r="F2772" s="4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344"/>
        <v>10</v>
      </c>
      <c r="Q2772">
        <f t="shared" si="345"/>
        <v>63.1</v>
      </c>
      <c r="R2772" t="s">
        <v>8320</v>
      </c>
      <c r="S2772" t="s">
        <v>8356</v>
      </c>
      <c r="T2772" s="13">
        <f t="shared" si="346"/>
        <v>41686.705208333333</v>
      </c>
      <c r="U2772" s="13">
        <f t="shared" si="347"/>
        <v>41716.663541666669</v>
      </c>
      <c r="V2772">
        <f t="shared" si="348"/>
        <v>2014</v>
      </c>
      <c r="W2772" t="str">
        <f t="shared" si="349"/>
        <v>children's books</v>
      </c>
      <c r="X2772" t="str">
        <f t="shared" si="350"/>
        <v>UnderFunded</v>
      </c>
      <c r="Y2772" s="12" t="b">
        <f t="shared" si="351"/>
        <v>0</v>
      </c>
    </row>
    <row r="2773" spans="1:25" ht="43.2" hidden="1">
      <c r="A2773">
        <v>2771</v>
      </c>
      <c r="B2773" s="1" t="s">
        <v>2771</v>
      </c>
      <c r="C2773" s="1" t="s">
        <v>6881</v>
      </c>
      <c r="D2773" s="21" t="b" cm="1">
        <f t="array" ref="D2773">IF(OR(ISNUMBER(SEARCH({" COMEDY "," fun "," laugh ","hilarious"}," "&amp;B2773:C2773&amp;" "))),"Comedy",IF(OR(ISNUMBER(SEARCH({" sad "," thriller "," crime"," murder "," dark "," revenge "}," "&amp;B2773:C2773&amp;" "))),"thriller",IF(OR(ISNUMBER(SEARCH({" strange "," evil "," horror "," dark "," strange"}," "&amp;B2773:C2773&amp;" "))),"horror",IF(OR(ISNUMBER(SEARCH({" food "," kitchen "," yummy "," gourmet "," dining","bbq"}," "&amp;B2773:C2773&amp;" "))),"food"))))</f>
        <v>0</v>
      </c>
      <c r="E2773" s="3">
        <v>19980</v>
      </c>
      <c r="F2773" s="4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344"/>
        <v>0</v>
      </c>
      <c r="Q2773">
        <f t="shared" si="345"/>
        <v>0</v>
      </c>
      <c r="R2773" t="s">
        <v>8320</v>
      </c>
      <c r="S2773" t="s">
        <v>8356</v>
      </c>
      <c r="T2773" s="13">
        <f t="shared" si="346"/>
        <v>41257.531712962962</v>
      </c>
      <c r="U2773" s="13">
        <f t="shared" si="347"/>
        <v>41306.708333333336</v>
      </c>
      <c r="V2773">
        <f t="shared" si="348"/>
        <v>2012</v>
      </c>
      <c r="W2773" t="str">
        <f t="shared" si="349"/>
        <v>children's books</v>
      </c>
      <c r="X2773" t="str">
        <f t="shared" si="350"/>
        <v>UnderFunded</v>
      </c>
      <c r="Y2773" s="12" t="b">
        <f t="shared" si="351"/>
        <v>0</v>
      </c>
    </row>
    <row r="2774" spans="1:25" ht="43.2" hidden="1">
      <c r="A2774">
        <v>2772</v>
      </c>
      <c r="B2774" s="1" t="s">
        <v>2772</v>
      </c>
      <c r="C2774" s="1" t="s">
        <v>6882</v>
      </c>
      <c r="D2774" s="21" t="b" cm="1">
        <f t="array" ref="D2774">IF(OR(ISNUMBER(SEARCH({" COMEDY "," fun "," laugh ","hilarious"}," "&amp;B2774:C2774&amp;" "))),"Comedy",IF(OR(ISNUMBER(SEARCH({" sad "," thriller "," crime"," murder "," dark "," revenge "}," "&amp;B2774:C2774&amp;" "))),"thriller",IF(OR(ISNUMBER(SEARCH({" strange "," evil "," horror "," dark "," strange"}," "&amp;B2774:C2774&amp;" "))),"horror",IF(OR(ISNUMBER(SEARCH({" food "," kitchen "," yummy "," gourmet "," dining","bbq"}," "&amp;B2774:C2774&amp;" "))),"food"))))</f>
        <v>0</v>
      </c>
      <c r="E2774" s="3">
        <v>8000</v>
      </c>
      <c r="F2774" s="4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344"/>
        <v>0</v>
      </c>
      <c r="Q2774">
        <f t="shared" si="345"/>
        <v>0</v>
      </c>
      <c r="R2774" t="s">
        <v>8320</v>
      </c>
      <c r="S2774" t="s">
        <v>8356</v>
      </c>
      <c r="T2774" s="13">
        <f t="shared" si="346"/>
        <v>41537.869143518517</v>
      </c>
      <c r="U2774" s="13">
        <f t="shared" si="347"/>
        <v>41552.869143518517</v>
      </c>
      <c r="V2774">
        <f t="shared" si="348"/>
        <v>2013</v>
      </c>
      <c r="W2774" t="str">
        <f t="shared" si="349"/>
        <v>children's books</v>
      </c>
      <c r="X2774" t="str">
        <f t="shared" si="350"/>
        <v>UnderFunded</v>
      </c>
      <c r="Y2774" s="12" t="b">
        <f t="shared" si="351"/>
        <v>0</v>
      </c>
    </row>
    <row r="2775" spans="1:25" ht="43.2" hidden="1">
      <c r="A2775">
        <v>2773</v>
      </c>
      <c r="B2775" s="1" t="s">
        <v>2773</v>
      </c>
      <c r="C2775" s="1" t="s">
        <v>6883</v>
      </c>
      <c r="D2775" s="21" t="b" cm="1">
        <f t="array" ref="D2775">IF(OR(ISNUMBER(SEARCH({" COMEDY "," fun "," laugh ","hilarious"}," "&amp;B2775:C2775&amp;" "))),"Comedy",IF(OR(ISNUMBER(SEARCH({" sad "," thriller "," crime"," murder "," dark "," revenge "}," "&amp;B2775:C2775&amp;" "))),"thriller",IF(OR(ISNUMBER(SEARCH({" strange "," evil "," horror "," dark "," strange"}," "&amp;B2775:C2775&amp;" "))),"horror",IF(OR(ISNUMBER(SEARCH({" food "," kitchen "," yummy "," gourmet "," dining","bbq"}," "&amp;B2775:C2775&amp;" "))),"food"))))</f>
        <v>0</v>
      </c>
      <c r="E2775" s="3">
        <v>530</v>
      </c>
      <c r="F2775" s="4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344"/>
        <v>0</v>
      </c>
      <c r="Q2775">
        <f t="shared" si="345"/>
        <v>1</v>
      </c>
      <c r="R2775" t="s">
        <v>8320</v>
      </c>
      <c r="S2775" t="s">
        <v>8356</v>
      </c>
      <c r="T2775" s="13">
        <f t="shared" si="346"/>
        <v>42474.86482638889</v>
      </c>
      <c r="U2775" s="13">
        <f t="shared" si="347"/>
        <v>42484.86482638889</v>
      </c>
      <c r="V2775">
        <f t="shared" si="348"/>
        <v>2016</v>
      </c>
      <c r="W2775" t="str">
        <f t="shared" si="349"/>
        <v>children's books</v>
      </c>
      <c r="X2775" t="str">
        <f t="shared" si="350"/>
        <v>UnderFunded</v>
      </c>
      <c r="Y2775" s="12" t="b">
        <f t="shared" si="351"/>
        <v>0</v>
      </c>
    </row>
    <row r="2776" spans="1:25" ht="43.2" hidden="1">
      <c r="A2776">
        <v>2774</v>
      </c>
      <c r="B2776" s="1" t="s">
        <v>2774</v>
      </c>
      <c r="C2776" s="1" t="s">
        <v>6884</v>
      </c>
      <c r="D2776" s="21" t="b" cm="1">
        <f t="array" ref="D2776">IF(OR(ISNUMBER(SEARCH({" COMEDY "," fun "," laugh ","hilarious"}," "&amp;B2776:C2776&amp;" "))),"Comedy",IF(OR(ISNUMBER(SEARCH({" sad "," thriller "," crime"," murder "," dark "," revenge "}," "&amp;B2776:C2776&amp;" "))),"thriller",IF(OR(ISNUMBER(SEARCH({" strange "," evil "," horror "," dark "," strange"}," "&amp;B2776:C2776&amp;" "))),"horror",IF(OR(ISNUMBER(SEARCH({" food "," kitchen "," yummy "," gourmet "," dining","bbq"}," "&amp;B2776:C2776&amp;" "))),"food"))))</f>
        <v>0</v>
      </c>
      <c r="E2776" s="3">
        <v>4000</v>
      </c>
      <c r="F2776" s="4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344"/>
        <v>14</v>
      </c>
      <c r="Q2776">
        <f t="shared" si="345"/>
        <v>43.85</v>
      </c>
      <c r="R2776" t="s">
        <v>8320</v>
      </c>
      <c r="S2776" t="s">
        <v>8356</v>
      </c>
      <c r="T2776" s="13">
        <f t="shared" si="346"/>
        <v>41311.126481481479</v>
      </c>
      <c r="U2776" s="13">
        <f t="shared" si="347"/>
        <v>41341.126481481479</v>
      </c>
      <c r="V2776">
        <f t="shared" si="348"/>
        <v>2013</v>
      </c>
      <c r="W2776" t="str">
        <f t="shared" si="349"/>
        <v>children's books</v>
      </c>
      <c r="X2776" t="str">
        <f t="shared" si="350"/>
        <v>UnderFunded</v>
      </c>
      <c r="Y2776" s="12" t="b">
        <f t="shared" si="351"/>
        <v>0</v>
      </c>
    </row>
    <row r="2777" spans="1:25" ht="43.2" hidden="1">
      <c r="A2777">
        <v>2775</v>
      </c>
      <c r="B2777" s="1" t="s">
        <v>2775</v>
      </c>
      <c r="C2777" s="1" t="s">
        <v>6885</v>
      </c>
      <c r="D2777" s="21" t="b" cm="1">
        <f t="array" ref="D2777">IF(OR(ISNUMBER(SEARCH({" COMEDY "," fun "," laugh ","hilarious"}," "&amp;B2777:C2777&amp;" "))),"Comedy",IF(OR(ISNUMBER(SEARCH({" sad "," thriller "," crime"," murder "," dark "," revenge "}," "&amp;B2777:C2777&amp;" "))),"thriller",IF(OR(ISNUMBER(SEARCH({" strange "," evil "," horror "," dark "," strange"}," "&amp;B2777:C2777&amp;" "))),"horror",IF(OR(ISNUMBER(SEARCH({" food "," kitchen "," yummy "," gourmet "," dining","bbq"}," "&amp;B2777:C2777&amp;" "))),"food"))))</f>
        <v>0</v>
      </c>
      <c r="E2777" s="3">
        <v>5000</v>
      </c>
      <c r="F2777" s="4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344"/>
        <v>3</v>
      </c>
      <c r="Q2777">
        <f t="shared" si="345"/>
        <v>75</v>
      </c>
      <c r="R2777" t="s">
        <v>8320</v>
      </c>
      <c r="S2777" t="s">
        <v>8356</v>
      </c>
      <c r="T2777" s="13">
        <f t="shared" si="346"/>
        <v>40863.013356481482</v>
      </c>
      <c r="U2777" s="13">
        <f t="shared" si="347"/>
        <v>40893.013356481482</v>
      </c>
      <c r="V2777">
        <f t="shared" si="348"/>
        <v>2011</v>
      </c>
      <c r="W2777" t="str">
        <f t="shared" si="349"/>
        <v>children's books</v>
      </c>
      <c r="X2777" t="str">
        <f t="shared" si="350"/>
        <v>UnderFunded</v>
      </c>
      <c r="Y2777" s="12" t="b">
        <f t="shared" si="351"/>
        <v>0</v>
      </c>
    </row>
    <row r="2778" spans="1:25" ht="57.6" hidden="1">
      <c r="A2778">
        <v>2776</v>
      </c>
      <c r="B2778" s="1" t="s">
        <v>2776</v>
      </c>
      <c r="C2778" s="1" t="s">
        <v>6886</v>
      </c>
      <c r="D2778" s="21" t="b" cm="1">
        <f t="array" ref="D2778">IF(OR(ISNUMBER(SEARCH({" COMEDY "," fun "," laugh ","hilarious"}," "&amp;B2778:C2778&amp;" "))),"Comedy",IF(OR(ISNUMBER(SEARCH({" sad "," thriller "," crime"," murder "," dark "," revenge "}," "&amp;B2778:C2778&amp;" "))),"thriller",IF(OR(ISNUMBER(SEARCH({" strange "," evil "," horror "," dark "," strange"}," "&amp;B2778:C2778&amp;" "))),"horror",IF(OR(ISNUMBER(SEARCH({" food "," kitchen "," yummy "," gourmet "," dining","bbq"}," "&amp;B2778:C2778&amp;" "))),"food"))))</f>
        <v>0</v>
      </c>
      <c r="E2778" s="3">
        <v>21000</v>
      </c>
      <c r="F2778" s="4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344"/>
        <v>8</v>
      </c>
      <c r="Q2778">
        <f t="shared" si="345"/>
        <v>45.97</v>
      </c>
      <c r="R2778" t="s">
        <v>8320</v>
      </c>
      <c r="S2778" t="s">
        <v>8356</v>
      </c>
      <c r="T2778" s="13">
        <f t="shared" si="346"/>
        <v>42136.297175925924</v>
      </c>
      <c r="U2778" s="13">
        <f t="shared" si="347"/>
        <v>42167.297175925924</v>
      </c>
      <c r="V2778">
        <f t="shared" si="348"/>
        <v>2015</v>
      </c>
      <c r="W2778" t="str">
        <f t="shared" si="349"/>
        <v>children's books</v>
      </c>
      <c r="X2778" t="str">
        <f t="shared" si="350"/>
        <v>UnderFunded</v>
      </c>
      <c r="Y2778" s="12" t="b">
        <f t="shared" si="351"/>
        <v>0</v>
      </c>
    </row>
    <row r="2779" spans="1:25" ht="43.2" hidden="1">
      <c r="A2779">
        <v>2777</v>
      </c>
      <c r="B2779" s="1" t="s">
        <v>2777</v>
      </c>
      <c r="C2779" s="1" t="s">
        <v>6887</v>
      </c>
      <c r="D2779" s="21" t="b" cm="1">
        <f t="array" ref="D2779">IF(OR(ISNUMBER(SEARCH({" COMEDY "," fun "," laugh ","hilarious"}," "&amp;B2779:C2779&amp;" "))),"Comedy",IF(OR(ISNUMBER(SEARCH({" sad "," thriller "," crime"," murder "," dark "," revenge "}," "&amp;B2779:C2779&amp;" "))),"thriller",IF(OR(ISNUMBER(SEARCH({" strange "," evil "," horror "," dark "," strange"}," "&amp;B2779:C2779&amp;" "))),"horror",IF(OR(ISNUMBER(SEARCH({" food "," kitchen "," yummy "," gourmet "," dining","bbq"}," "&amp;B2779:C2779&amp;" "))),"food"))))</f>
        <v>0</v>
      </c>
      <c r="E2779" s="3">
        <v>3000</v>
      </c>
      <c r="F2779" s="4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344"/>
        <v>0</v>
      </c>
      <c r="Q2779">
        <f t="shared" si="345"/>
        <v>10</v>
      </c>
      <c r="R2779" t="s">
        <v>8320</v>
      </c>
      <c r="S2779" t="s">
        <v>8356</v>
      </c>
      <c r="T2779" s="13">
        <f t="shared" si="346"/>
        <v>42172.669027777782</v>
      </c>
      <c r="U2779" s="13">
        <f t="shared" si="347"/>
        <v>42202.669027777782</v>
      </c>
      <c r="V2779">
        <f t="shared" si="348"/>
        <v>2015</v>
      </c>
      <c r="W2779" t="str">
        <f t="shared" si="349"/>
        <v>children's books</v>
      </c>
      <c r="X2779" t="str">
        <f t="shared" si="350"/>
        <v>UnderFunded</v>
      </c>
      <c r="Y2779" s="12" t="b">
        <f t="shared" si="351"/>
        <v>0</v>
      </c>
    </row>
    <row r="2780" spans="1:25" ht="57.6" hidden="1">
      <c r="A2780">
        <v>2778</v>
      </c>
      <c r="B2780" s="1" t="s">
        <v>2778</v>
      </c>
      <c r="C2780" s="1" t="s">
        <v>6888</v>
      </c>
      <c r="D2780" s="21" t="b" cm="1">
        <f t="array" ref="D2780">IF(OR(ISNUMBER(SEARCH({" COMEDY "," fun "," laugh ","hilarious"}," "&amp;B2780:C2780&amp;" "))),"Comedy",IF(OR(ISNUMBER(SEARCH({" sad "," thriller "," crime"," murder "," dark "," revenge "}," "&amp;B2780:C2780&amp;" "))),"thriller",IF(OR(ISNUMBER(SEARCH({" strange "," evil "," horror "," dark "," strange"}," "&amp;B2780:C2780&amp;" "))),"horror",IF(OR(ISNUMBER(SEARCH({" food "," kitchen "," yummy "," gourmet "," dining","bbq"}," "&amp;B2780:C2780&amp;" "))),"food"))))</f>
        <v>0</v>
      </c>
      <c r="E2780" s="3">
        <v>5500</v>
      </c>
      <c r="F2780" s="4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344"/>
        <v>26</v>
      </c>
      <c r="Q2780">
        <f t="shared" si="345"/>
        <v>93.67</v>
      </c>
      <c r="R2780" t="s">
        <v>8320</v>
      </c>
      <c r="S2780" t="s">
        <v>8356</v>
      </c>
      <c r="T2780" s="13">
        <f t="shared" si="346"/>
        <v>41846.978078703702</v>
      </c>
      <c r="U2780" s="13">
        <f t="shared" si="347"/>
        <v>41876.978078703702</v>
      </c>
      <c r="V2780">
        <f t="shared" si="348"/>
        <v>2014</v>
      </c>
      <c r="W2780" t="str">
        <f t="shared" si="349"/>
        <v>children's books</v>
      </c>
      <c r="X2780" t="str">
        <f t="shared" si="350"/>
        <v>UnderFunded</v>
      </c>
      <c r="Y2780" s="12" t="b">
        <f t="shared" si="351"/>
        <v>0</v>
      </c>
    </row>
    <row r="2781" spans="1:25" ht="43.2" hidden="1">
      <c r="A2781">
        <v>2779</v>
      </c>
      <c r="B2781" s="1" t="s">
        <v>2779</v>
      </c>
      <c r="C2781" s="1" t="s">
        <v>6889</v>
      </c>
      <c r="D2781" s="21" t="b" cm="1">
        <f t="array" ref="D2781">IF(OR(ISNUMBER(SEARCH({" COMEDY "," fun "," laugh ","hilarious"}," "&amp;B2781:C2781&amp;" "))),"Comedy",IF(OR(ISNUMBER(SEARCH({" sad "," thriller "," crime"," murder "," dark "," revenge "}," "&amp;B2781:C2781&amp;" "))),"thriller",IF(OR(ISNUMBER(SEARCH({" strange "," evil "," horror "," dark "," strange"}," "&amp;B2781:C2781&amp;" "))),"horror",IF(OR(ISNUMBER(SEARCH({" food "," kitchen "," yummy "," gourmet "," dining","bbq"}," "&amp;B2781:C2781&amp;" "))),"food"))))</f>
        <v>0</v>
      </c>
      <c r="E2781" s="3">
        <v>2500</v>
      </c>
      <c r="F2781" s="4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344"/>
        <v>2</v>
      </c>
      <c r="Q2781">
        <f t="shared" si="345"/>
        <v>53</v>
      </c>
      <c r="R2781" t="s">
        <v>8320</v>
      </c>
      <c r="S2781" t="s">
        <v>8356</v>
      </c>
      <c r="T2781" s="13">
        <f t="shared" si="346"/>
        <v>42300.585891203707</v>
      </c>
      <c r="U2781" s="13">
        <f t="shared" si="347"/>
        <v>42330.627557870372</v>
      </c>
      <c r="V2781">
        <f t="shared" si="348"/>
        <v>2015</v>
      </c>
      <c r="W2781" t="str">
        <f t="shared" si="349"/>
        <v>children's books</v>
      </c>
      <c r="X2781" t="str">
        <f t="shared" si="350"/>
        <v>UnderFunded</v>
      </c>
      <c r="Y2781" s="12" t="b">
        <f t="shared" si="351"/>
        <v>0</v>
      </c>
    </row>
    <row r="2782" spans="1:25" ht="28.8" hidden="1">
      <c r="A2782">
        <v>2780</v>
      </c>
      <c r="B2782" s="1" t="s">
        <v>2780</v>
      </c>
      <c r="C2782" s="1" t="s">
        <v>6890</v>
      </c>
      <c r="D2782" s="21" t="b" cm="1">
        <f t="array" ref="D2782">IF(OR(ISNUMBER(SEARCH({" COMEDY "," fun "," laugh ","hilarious"}," "&amp;B2782:C2782&amp;" "))),"Comedy",IF(OR(ISNUMBER(SEARCH({" sad "," thriller "," crime"," murder "," dark "," revenge "}," "&amp;B2782:C2782&amp;" "))),"thriller",IF(OR(ISNUMBER(SEARCH({" strange "," evil "," horror "," dark "," strange"}," "&amp;B2782:C2782&amp;" "))),"horror",IF(OR(ISNUMBER(SEARCH({" food "," kitchen "," yummy "," gourmet "," dining","bbq"}," "&amp;B2782:C2782&amp;" "))),"food"))))</f>
        <v>0</v>
      </c>
      <c r="E2782" s="3">
        <v>100000</v>
      </c>
      <c r="F2782" s="4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344"/>
        <v>0</v>
      </c>
      <c r="Q2782">
        <f t="shared" si="345"/>
        <v>0</v>
      </c>
      <c r="R2782" t="s">
        <v>8320</v>
      </c>
      <c r="S2782" t="s">
        <v>8356</v>
      </c>
      <c r="T2782" s="13">
        <f t="shared" si="346"/>
        <v>42774.447777777779</v>
      </c>
      <c r="U2782" s="13">
        <f t="shared" si="347"/>
        <v>42804.447777777779</v>
      </c>
      <c r="V2782">
        <f t="shared" si="348"/>
        <v>2017</v>
      </c>
      <c r="W2782" t="str">
        <f t="shared" si="349"/>
        <v>children's books</v>
      </c>
      <c r="X2782" t="str">
        <f t="shared" si="350"/>
        <v>UnderFunded</v>
      </c>
      <c r="Y2782" s="12" t="b">
        <f t="shared" si="351"/>
        <v>0</v>
      </c>
    </row>
    <row r="2783" spans="1:25" ht="43.2">
      <c r="A2783">
        <v>2781</v>
      </c>
      <c r="B2783" s="1" t="s">
        <v>2781</v>
      </c>
      <c r="C2783" s="1" t="s">
        <v>6891</v>
      </c>
      <c r="D2783" s="21" t="b" cm="1">
        <f t="array" ref="D2783">IF(OR(ISNUMBER(SEARCH({" COMEDY "," fun "," laugh ","hilarious"}," "&amp;B2783:C2783&amp;" "))),"Comedy",IF(OR(ISNUMBER(SEARCH({" sad "," thriller "," crime"," murder "," dark "," revenge "}," "&amp;B2783:C2783&amp;" "))),"thriller",IF(OR(ISNUMBER(SEARCH({" strange "," evil "," horror "," dark "," strange"}," "&amp;B2783:C2783&amp;" "))),"horror",IF(OR(ISNUMBER(SEARCH({" food "," kitchen "," yummy "," gourmet "," dining","bbq"}," "&amp;B2783:C2783&amp;" "))),"food"))))</f>
        <v>0</v>
      </c>
      <c r="E2783" s="3">
        <v>1250</v>
      </c>
      <c r="F2783" s="4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344"/>
        <v>105</v>
      </c>
      <c r="Q2783">
        <f t="shared" si="345"/>
        <v>47</v>
      </c>
      <c r="R2783" t="s">
        <v>8315</v>
      </c>
      <c r="S2783" t="s">
        <v>8316</v>
      </c>
      <c r="T2783" s="13">
        <f t="shared" si="346"/>
        <v>42018.94159722222</v>
      </c>
      <c r="U2783" s="13">
        <f t="shared" si="347"/>
        <v>42047.291666666672</v>
      </c>
      <c r="V2783">
        <f t="shared" si="348"/>
        <v>2015</v>
      </c>
      <c r="W2783" t="str">
        <f t="shared" si="349"/>
        <v>plays</v>
      </c>
      <c r="X2783" t="str">
        <f t="shared" si="350"/>
        <v>ExceededGoal</v>
      </c>
      <c r="Y2783" s="12">
        <f t="shared" si="351"/>
        <v>47</v>
      </c>
    </row>
    <row r="2784" spans="1:25" ht="28.8">
      <c r="A2784">
        <v>2782</v>
      </c>
      <c r="B2784" s="1" t="s">
        <v>2782</v>
      </c>
      <c r="C2784" s="1" t="s">
        <v>6892</v>
      </c>
      <c r="D2784" s="21" t="b" cm="1">
        <f t="array" ref="D2784">IF(OR(ISNUMBER(SEARCH({" COMEDY "," fun "," laugh ","hilarious"}," "&amp;B2784:C2784&amp;" "))),"Comedy",IF(OR(ISNUMBER(SEARCH({" sad "," thriller "," crime"," murder "," dark "," revenge "}," "&amp;B2784:C2784&amp;" "))),"thriller",IF(OR(ISNUMBER(SEARCH({" strange "," evil "," horror "," dark "," strange"}," "&amp;B2784:C2784&amp;" "))),"horror",IF(OR(ISNUMBER(SEARCH({" food "," kitchen "," yummy "," gourmet "," dining","bbq"}," "&amp;B2784:C2784&amp;" "))),"food"))))</f>
        <v>0</v>
      </c>
      <c r="E2784" s="3">
        <v>1000</v>
      </c>
      <c r="F2784" s="4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344"/>
        <v>120</v>
      </c>
      <c r="Q2784">
        <f t="shared" si="345"/>
        <v>66.67</v>
      </c>
      <c r="R2784" t="s">
        <v>8315</v>
      </c>
      <c r="S2784" t="s">
        <v>8316</v>
      </c>
      <c r="T2784" s="13">
        <f t="shared" si="346"/>
        <v>42026.924976851849</v>
      </c>
      <c r="U2784" s="13">
        <f t="shared" si="347"/>
        <v>42052.207638888889</v>
      </c>
      <c r="V2784">
        <f t="shared" si="348"/>
        <v>2015</v>
      </c>
      <c r="W2784" t="str">
        <f t="shared" si="349"/>
        <v>plays</v>
      </c>
      <c r="X2784" t="str">
        <f t="shared" si="350"/>
        <v>ExceededGoal</v>
      </c>
      <c r="Y2784" s="12">
        <f t="shared" si="351"/>
        <v>66.67</v>
      </c>
    </row>
    <row r="2785" spans="1:25" ht="43.2">
      <c r="A2785">
        <v>2783</v>
      </c>
      <c r="B2785" s="1" t="s">
        <v>2783</v>
      </c>
      <c r="C2785" s="1" t="s">
        <v>6893</v>
      </c>
      <c r="D2785" s="21" t="b" cm="1">
        <f t="array" ref="D2785">IF(OR(ISNUMBER(SEARCH({" COMEDY "," fun "," laugh ","hilarious"}," "&amp;B2785:C2785&amp;" "))),"Comedy",IF(OR(ISNUMBER(SEARCH({" sad "," thriller "," crime"," murder "," dark "," revenge "}," "&amp;B2785:C2785&amp;" "))),"thriller",IF(OR(ISNUMBER(SEARCH({" strange "," evil "," horror "," dark "," strange"}," "&amp;B2785:C2785&amp;" "))),"horror",IF(OR(ISNUMBER(SEARCH({" food "," kitchen "," yummy "," gourmet "," dining","bbq"}," "&amp;B2785:C2785&amp;" "))),"food"))))</f>
        <v>0</v>
      </c>
      <c r="E2785" s="3">
        <v>1000</v>
      </c>
      <c r="F2785" s="4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344"/>
        <v>115</v>
      </c>
      <c r="Q2785">
        <f t="shared" si="345"/>
        <v>18.77</v>
      </c>
      <c r="R2785" t="s">
        <v>8315</v>
      </c>
      <c r="S2785" t="s">
        <v>8316</v>
      </c>
      <c r="T2785" s="13">
        <f t="shared" si="346"/>
        <v>42103.535254629634</v>
      </c>
      <c r="U2785" s="13">
        <f t="shared" si="347"/>
        <v>42117.535254629634</v>
      </c>
      <c r="V2785">
        <f t="shared" si="348"/>
        <v>2015</v>
      </c>
      <c r="W2785" t="str">
        <f t="shared" si="349"/>
        <v>plays</v>
      </c>
      <c r="X2785" t="str">
        <f t="shared" si="350"/>
        <v>ExceededGoal</v>
      </c>
      <c r="Y2785" s="12">
        <f t="shared" si="351"/>
        <v>18.77</v>
      </c>
    </row>
    <row r="2786" spans="1:25" ht="43.2">
      <c r="A2786">
        <v>2784</v>
      </c>
      <c r="B2786" s="1" t="s">
        <v>2784</v>
      </c>
      <c r="C2786" s="1" t="s">
        <v>6894</v>
      </c>
      <c r="D2786" s="21" t="b" cm="1">
        <f t="array" ref="D2786">IF(OR(ISNUMBER(SEARCH({" COMEDY "," fun "," laugh ","hilarious"}," "&amp;B2786:C2786&amp;" "))),"Comedy",IF(OR(ISNUMBER(SEARCH({" sad "," thriller "," crime"," murder "," dark "," revenge "}," "&amp;B2786:C2786&amp;" "))),"thriller",IF(OR(ISNUMBER(SEARCH({" strange "," evil "," horror "," dark "," strange"}," "&amp;B2786:C2786&amp;" "))),"horror",IF(OR(ISNUMBER(SEARCH({" food "," kitchen "," yummy "," gourmet "," dining","bbq"}," "&amp;B2786:C2786&amp;" "))),"food"))))</f>
        <v>0</v>
      </c>
      <c r="E2786" s="3">
        <v>6000</v>
      </c>
      <c r="F2786" s="4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344"/>
        <v>119</v>
      </c>
      <c r="Q2786">
        <f t="shared" si="345"/>
        <v>66.11</v>
      </c>
      <c r="R2786" t="s">
        <v>8315</v>
      </c>
      <c r="S2786" t="s">
        <v>8316</v>
      </c>
      <c r="T2786" s="13">
        <f t="shared" si="346"/>
        <v>41920.787534722222</v>
      </c>
      <c r="U2786" s="13">
        <f t="shared" si="347"/>
        <v>41941.787534722222</v>
      </c>
      <c r="V2786">
        <f t="shared" si="348"/>
        <v>2014</v>
      </c>
      <c r="W2786" t="str">
        <f t="shared" si="349"/>
        <v>plays</v>
      </c>
      <c r="X2786" t="str">
        <f t="shared" si="350"/>
        <v>ExceededGoal</v>
      </c>
      <c r="Y2786" s="12">
        <f t="shared" si="351"/>
        <v>66.11</v>
      </c>
    </row>
    <row r="2787" spans="1:25" ht="43.2">
      <c r="A2787">
        <v>2785</v>
      </c>
      <c r="B2787" s="1" t="s">
        <v>2785</v>
      </c>
      <c r="C2787" s="1" t="s">
        <v>6895</v>
      </c>
      <c r="D2787" s="21" t="b" cm="1">
        <f t="array" ref="D2787">IF(OR(ISNUMBER(SEARCH({" COMEDY "," fun "," laugh ","hilarious"}," "&amp;B2787:C2787&amp;" "))),"Comedy",IF(OR(ISNUMBER(SEARCH({" sad "," thriller "," crime"," murder "," dark "," revenge "}," "&amp;B2787:C2787&amp;" "))),"thriller",IF(OR(ISNUMBER(SEARCH({" strange "," evil "," horror "," dark "," strange"}," "&amp;B2787:C2787&amp;" "))),"horror",IF(OR(ISNUMBER(SEARCH({" food "," kitchen "," yummy "," gourmet "," dining","bbq"}," "&amp;B2787:C2787&amp;" "))),"food"))))</f>
        <v>0</v>
      </c>
      <c r="E2787" s="3">
        <v>5000</v>
      </c>
      <c r="F2787" s="4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344"/>
        <v>105</v>
      </c>
      <c r="Q2787">
        <f t="shared" si="345"/>
        <v>36.86</v>
      </c>
      <c r="R2787" t="s">
        <v>8315</v>
      </c>
      <c r="S2787" t="s">
        <v>8316</v>
      </c>
      <c r="T2787" s="13">
        <f t="shared" si="346"/>
        <v>42558.189432870371</v>
      </c>
      <c r="U2787" s="13">
        <f t="shared" si="347"/>
        <v>42587.875</v>
      </c>
      <c r="V2787">
        <f t="shared" si="348"/>
        <v>2016</v>
      </c>
      <c r="W2787" t="str">
        <f t="shared" si="349"/>
        <v>plays</v>
      </c>
      <c r="X2787" t="str">
        <f t="shared" si="350"/>
        <v>ExceededGoal</v>
      </c>
      <c r="Y2787" s="12">
        <f t="shared" si="351"/>
        <v>36.86</v>
      </c>
    </row>
    <row r="2788" spans="1:25" ht="28.8">
      <c r="A2788">
        <v>2786</v>
      </c>
      <c r="B2788" s="1" t="s">
        <v>2786</v>
      </c>
      <c r="C2788" s="1" t="s">
        <v>6896</v>
      </c>
      <c r="D2788" s="21" t="b" cm="1">
        <f t="array" ref="D2788">IF(OR(ISNUMBER(SEARCH({" COMEDY "," fun "," laugh ","hilarious"}," "&amp;B2788:C2788&amp;" "))),"Comedy",IF(OR(ISNUMBER(SEARCH({" sad "," thriller "," crime"," murder "," dark "," revenge "}," "&amp;B2788:C2788&amp;" "))),"thriller",IF(OR(ISNUMBER(SEARCH({" strange "," evil "," horror "," dark "," strange"}," "&amp;B2788:C2788&amp;" "))),"horror",IF(OR(ISNUMBER(SEARCH({" food "," kitchen "," yummy "," gourmet "," dining","bbq"}," "&amp;B2788:C2788&amp;" "))),"food"))))</f>
        <v>0</v>
      </c>
      <c r="E2788" s="3">
        <v>2500</v>
      </c>
      <c r="F2788" s="4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344"/>
        <v>118</v>
      </c>
      <c r="Q2788">
        <f t="shared" si="345"/>
        <v>39.81</v>
      </c>
      <c r="R2788" t="s">
        <v>8315</v>
      </c>
      <c r="S2788" t="s">
        <v>8316</v>
      </c>
      <c r="T2788" s="13">
        <f t="shared" si="346"/>
        <v>41815.569212962961</v>
      </c>
      <c r="U2788" s="13">
        <f t="shared" si="347"/>
        <v>41829.569212962961</v>
      </c>
      <c r="V2788">
        <f t="shared" si="348"/>
        <v>2014</v>
      </c>
      <c r="W2788" t="str">
        <f t="shared" si="349"/>
        <v>plays</v>
      </c>
      <c r="X2788" t="str">
        <f t="shared" si="350"/>
        <v>ExceededGoal</v>
      </c>
      <c r="Y2788" s="12">
        <f t="shared" si="351"/>
        <v>39.81</v>
      </c>
    </row>
    <row r="2789" spans="1:25" ht="43.2">
      <c r="A2789">
        <v>2787</v>
      </c>
      <c r="B2789" s="1" t="s">
        <v>2787</v>
      </c>
      <c r="C2789" s="1" t="s">
        <v>6897</v>
      </c>
      <c r="D2789" s="21" t="b" cm="1">
        <f t="array" ref="D2789">IF(OR(ISNUMBER(SEARCH({" COMEDY "," fun "," laugh ","hilarious"}," "&amp;B2789:C2789&amp;" "))),"Comedy",IF(OR(ISNUMBER(SEARCH({" sad "," thriller "," crime"," murder "," dark "," revenge "}," "&amp;B2789:C2789&amp;" "))),"thriller",IF(OR(ISNUMBER(SEARCH({" strange "," evil "," horror "," dark "," strange"}," "&amp;B2789:C2789&amp;" "))),"horror",IF(OR(ISNUMBER(SEARCH({" food "," kitchen "," yummy "," gourmet "," dining","bbq"}," "&amp;B2789:C2789&amp;" "))),"food"))))</f>
        <v>0</v>
      </c>
      <c r="E2789" s="3">
        <v>1000</v>
      </c>
      <c r="F2789" s="4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344"/>
        <v>120</v>
      </c>
      <c r="Q2789">
        <f t="shared" si="345"/>
        <v>31.5</v>
      </c>
      <c r="R2789" t="s">
        <v>8315</v>
      </c>
      <c r="S2789" t="s">
        <v>8316</v>
      </c>
      <c r="T2789" s="13">
        <f t="shared" si="346"/>
        <v>41808.198518518519</v>
      </c>
      <c r="U2789" s="13">
        <f t="shared" si="347"/>
        <v>41838.198518518519</v>
      </c>
      <c r="V2789">
        <f t="shared" si="348"/>
        <v>2014</v>
      </c>
      <c r="W2789" t="str">
        <f t="shared" si="349"/>
        <v>plays</v>
      </c>
      <c r="X2789" t="str">
        <f t="shared" si="350"/>
        <v>ExceededGoal</v>
      </c>
      <c r="Y2789" s="12">
        <f t="shared" si="351"/>
        <v>31.5</v>
      </c>
    </row>
    <row r="2790" spans="1:25" ht="43.2">
      <c r="A2790">
        <v>2788</v>
      </c>
      <c r="B2790" s="1" t="s">
        <v>2788</v>
      </c>
      <c r="C2790" s="1" t="s">
        <v>6898</v>
      </c>
      <c r="D2790" s="21" t="b" cm="1">
        <f t="array" ref="D2790">IF(OR(ISNUMBER(SEARCH({" COMEDY "," fun "," laugh ","hilarious"}," "&amp;B2790:C2790&amp;" "))),"Comedy",IF(OR(ISNUMBER(SEARCH({" sad "," thriller "," crime"," murder "," dark "," revenge "}," "&amp;B2790:C2790&amp;" "))),"thriller",IF(OR(ISNUMBER(SEARCH({" strange "," evil "," horror "," dark "," strange"}," "&amp;B2790:C2790&amp;" "))),"horror",IF(OR(ISNUMBER(SEARCH({" food "," kitchen "," yummy "," gourmet "," dining","bbq"}," "&amp;B2790:C2790&amp;" "))),"food"))))</f>
        <v>0</v>
      </c>
      <c r="E2790" s="3">
        <v>2000</v>
      </c>
      <c r="F2790" s="4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344"/>
        <v>103</v>
      </c>
      <c r="Q2790">
        <f t="shared" si="345"/>
        <v>102.5</v>
      </c>
      <c r="R2790" t="s">
        <v>8315</v>
      </c>
      <c r="S2790" t="s">
        <v>8316</v>
      </c>
      <c r="T2790" s="13">
        <f t="shared" si="346"/>
        <v>42550.701886574068</v>
      </c>
      <c r="U2790" s="13">
        <f t="shared" si="347"/>
        <v>42580.701886574068</v>
      </c>
      <c r="V2790">
        <f t="shared" si="348"/>
        <v>2016</v>
      </c>
      <c r="W2790" t="str">
        <f t="shared" si="349"/>
        <v>plays</v>
      </c>
      <c r="X2790" t="str">
        <f t="shared" si="350"/>
        <v>ExceededGoal</v>
      </c>
      <c r="Y2790" s="12">
        <f t="shared" si="351"/>
        <v>102.5</v>
      </c>
    </row>
    <row r="2791" spans="1:25" ht="28.8">
      <c r="A2791">
        <v>2789</v>
      </c>
      <c r="B2791" s="1" t="s">
        <v>2789</v>
      </c>
      <c r="C2791" s="1" t="s">
        <v>6899</v>
      </c>
      <c r="D2791" s="21" t="b" cm="1">
        <f t="array" ref="D2791">IF(OR(ISNUMBER(SEARCH({" COMEDY "," fun "," laugh ","hilarious"}," "&amp;B2791:C2791&amp;" "))),"Comedy",IF(OR(ISNUMBER(SEARCH({" sad "," thriller "," crime"," murder "," dark "," revenge "}," "&amp;B2791:C2791&amp;" "))),"thriller",IF(OR(ISNUMBER(SEARCH({" strange "," evil "," horror "," dark "," strange"}," "&amp;B2791:C2791&amp;" "))),"horror",IF(OR(ISNUMBER(SEARCH({" food "," kitchen "," yummy "," gourmet "," dining","bbq"}," "&amp;B2791:C2791&amp;" "))),"food"))))</f>
        <v>0</v>
      </c>
      <c r="E2791" s="3">
        <v>3000</v>
      </c>
      <c r="F2791" s="4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344"/>
        <v>101</v>
      </c>
      <c r="Q2791">
        <f t="shared" si="345"/>
        <v>126.46</v>
      </c>
      <c r="R2791" t="s">
        <v>8315</v>
      </c>
      <c r="S2791" t="s">
        <v>8316</v>
      </c>
      <c r="T2791" s="13">
        <f t="shared" si="346"/>
        <v>42056.013124999998</v>
      </c>
      <c r="U2791" s="13">
        <f t="shared" si="347"/>
        <v>42075.166666666672</v>
      </c>
      <c r="V2791">
        <f t="shared" si="348"/>
        <v>2015</v>
      </c>
      <c r="W2791" t="str">
        <f t="shared" si="349"/>
        <v>plays</v>
      </c>
      <c r="X2791" t="str">
        <f t="shared" si="350"/>
        <v>ExceededGoal</v>
      </c>
      <c r="Y2791" s="12">
        <f t="shared" si="351"/>
        <v>126.46</v>
      </c>
    </row>
    <row r="2792" spans="1:25" ht="43.2">
      <c r="A2792">
        <v>2790</v>
      </c>
      <c r="B2792" s="1" t="s">
        <v>2790</v>
      </c>
      <c r="C2792" s="1" t="s">
        <v>6900</v>
      </c>
      <c r="D2792" s="21" t="b" cm="1">
        <f t="array" ref="D2792">IF(OR(ISNUMBER(SEARCH({" COMEDY "," fun "," laugh ","hilarious"}," "&amp;B2792:C2792&amp;" "))),"Comedy",IF(OR(ISNUMBER(SEARCH({" sad "," thriller "," crime"," murder "," dark "," revenge "}," "&amp;B2792:C2792&amp;" "))),"thriller",IF(OR(ISNUMBER(SEARCH({" strange "," evil "," horror "," dark "," strange"}," "&amp;B2792:C2792&amp;" "))),"horror",IF(OR(ISNUMBER(SEARCH({" food "," kitchen "," yummy "," gourmet "," dining","bbq"}," "&amp;B2792:C2792&amp;" "))),"food"))))</f>
        <v>0</v>
      </c>
      <c r="E2792" s="3">
        <v>3000</v>
      </c>
      <c r="F2792" s="4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344"/>
        <v>105</v>
      </c>
      <c r="Q2792">
        <f t="shared" si="345"/>
        <v>47.88</v>
      </c>
      <c r="R2792" t="s">
        <v>8315</v>
      </c>
      <c r="S2792" t="s">
        <v>8316</v>
      </c>
      <c r="T2792" s="13">
        <f t="shared" si="346"/>
        <v>42016.938692129625</v>
      </c>
      <c r="U2792" s="13">
        <f t="shared" si="347"/>
        <v>42046.938692129625</v>
      </c>
      <c r="V2792">
        <f t="shared" si="348"/>
        <v>2015</v>
      </c>
      <c r="W2792" t="str">
        <f t="shared" si="349"/>
        <v>plays</v>
      </c>
      <c r="X2792" t="str">
        <f t="shared" si="350"/>
        <v>ExceededGoal</v>
      </c>
      <c r="Y2792" s="12">
        <f t="shared" si="351"/>
        <v>47.88</v>
      </c>
    </row>
    <row r="2793" spans="1:25" ht="43.2">
      <c r="A2793">
        <v>2791</v>
      </c>
      <c r="B2793" s="1" t="s">
        <v>2791</v>
      </c>
      <c r="C2793" s="1" t="s">
        <v>6901</v>
      </c>
      <c r="D2793" s="21" t="b" cm="1">
        <f t="array" ref="D2793">IF(OR(ISNUMBER(SEARCH({" COMEDY "," fun "," laugh ","hilarious"}," "&amp;B2793:C2793&amp;" "))),"Comedy",IF(OR(ISNUMBER(SEARCH({" sad "," thriller "," crime"," murder "," dark "," revenge "}," "&amp;B2793:C2793&amp;" "))),"thriller",IF(OR(ISNUMBER(SEARCH({" strange "," evil "," horror "," dark "," strange"}," "&amp;B2793:C2793&amp;" "))),"horror",IF(OR(ISNUMBER(SEARCH({" food "," kitchen "," yummy "," gourmet "," dining","bbq"}," "&amp;B2793:C2793&amp;" "))),"food"))))</f>
        <v>0</v>
      </c>
      <c r="E2793" s="3">
        <v>2000</v>
      </c>
      <c r="F2793" s="4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344"/>
        <v>103</v>
      </c>
      <c r="Q2793">
        <f t="shared" si="345"/>
        <v>73.209999999999994</v>
      </c>
      <c r="R2793" t="s">
        <v>8315</v>
      </c>
      <c r="S2793" t="s">
        <v>8316</v>
      </c>
      <c r="T2793" s="13">
        <f t="shared" si="346"/>
        <v>42591.899988425925</v>
      </c>
      <c r="U2793" s="13">
        <f t="shared" si="347"/>
        <v>42622.166666666672</v>
      </c>
      <c r="V2793">
        <f t="shared" si="348"/>
        <v>2016</v>
      </c>
      <c r="W2793" t="str">
        <f t="shared" si="349"/>
        <v>plays</v>
      </c>
      <c r="X2793" t="str">
        <f t="shared" si="350"/>
        <v>ExceededGoal</v>
      </c>
      <c r="Y2793" s="12">
        <f t="shared" si="351"/>
        <v>73.209999999999994</v>
      </c>
    </row>
    <row r="2794" spans="1:25" ht="43.2">
      <c r="A2794">
        <v>2792</v>
      </c>
      <c r="B2794" s="1" t="s">
        <v>2792</v>
      </c>
      <c r="C2794" s="1" t="s">
        <v>6902</v>
      </c>
      <c r="D2794" s="21" t="b" cm="1">
        <f t="array" ref="D2794">IF(OR(ISNUMBER(SEARCH({" COMEDY "," fun "," laugh ","hilarious"}," "&amp;B2794:C2794&amp;" "))),"Comedy",IF(OR(ISNUMBER(SEARCH({" sad "," thriller "," crime"," murder "," dark "," revenge "}," "&amp;B2794:C2794&amp;" "))),"thriller",IF(OR(ISNUMBER(SEARCH({" strange "," evil "," horror "," dark "," strange"}," "&amp;B2794:C2794&amp;" "))),"horror",IF(OR(ISNUMBER(SEARCH({" food "," kitchen "," yummy "," gourmet "," dining","bbq"}," "&amp;B2794:C2794&amp;" "))),"food"))))</f>
        <v>0</v>
      </c>
      <c r="E2794" s="3">
        <v>2000</v>
      </c>
      <c r="F2794" s="4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344"/>
        <v>108</v>
      </c>
      <c r="Q2794">
        <f t="shared" si="345"/>
        <v>89.67</v>
      </c>
      <c r="R2794" t="s">
        <v>8315</v>
      </c>
      <c r="S2794" t="s">
        <v>8316</v>
      </c>
      <c r="T2794" s="13">
        <f t="shared" si="346"/>
        <v>42183.231006944443</v>
      </c>
      <c r="U2794" s="13">
        <f t="shared" si="347"/>
        <v>42228.231006944443</v>
      </c>
      <c r="V2794">
        <f t="shared" si="348"/>
        <v>2015</v>
      </c>
      <c r="W2794" t="str">
        <f t="shared" si="349"/>
        <v>plays</v>
      </c>
      <c r="X2794" t="str">
        <f t="shared" si="350"/>
        <v>ExceededGoal</v>
      </c>
      <c r="Y2794" s="12">
        <f t="shared" si="351"/>
        <v>89.67</v>
      </c>
    </row>
    <row r="2795" spans="1:25" ht="57.6">
      <c r="A2795">
        <v>2793</v>
      </c>
      <c r="B2795" s="1" t="s">
        <v>2793</v>
      </c>
      <c r="C2795" s="1" t="s">
        <v>6903</v>
      </c>
      <c r="D2795" s="21" t="b" cm="1">
        <f t="array" ref="D2795">IF(OR(ISNUMBER(SEARCH({" COMEDY "," fun "," laugh ","hilarious"}," "&amp;B2795:C2795&amp;" "))),"Comedy",IF(OR(ISNUMBER(SEARCH({" sad "," thriller "," crime"," murder "," dark "," revenge "}," "&amp;B2795:C2795&amp;" "))),"thriller",IF(OR(ISNUMBER(SEARCH({" strange "," evil "," horror "," dark "," strange"}," "&amp;B2795:C2795&amp;" "))),"horror",IF(OR(ISNUMBER(SEARCH({" food "," kitchen "," yummy "," gourmet "," dining","bbq"}," "&amp;B2795:C2795&amp;" "))),"food"))))</f>
        <v>0</v>
      </c>
      <c r="E2795" s="3">
        <v>10000</v>
      </c>
      <c r="F2795" s="4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344"/>
        <v>111</v>
      </c>
      <c r="Q2795">
        <f t="shared" si="345"/>
        <v>151.46</v>
      </c>
      <c r="R2795" t="s">
        <v>8315</v>
      </c>
      <c r="S2795" t="s">
        <v>8316</v>
      </c>
      <c r="T2795" s="13">
        <f t="shared" si="346"/>
        <v>42176.419039351851</v>
      </c>
      <c r="U2795" s="13">
        <f t="shared" si="347"/>
        <v>42206.419039351851</v>
      </c>
      <c r="V2795">
        <f t="shared" si="348"/>
        <v>2015</v>
      </c>
      <c r="W2795" t="str">
        <f t="shared" si="349"/>
        <v>plays</v>
      </c>
      <c r="X2795" t="str">
        <f t="shared" si="350"/>
        <v>ExceededGoal</v>
      </c>
      <c r="Y2795" s="12">
        <f t="shared" si="351"/>
        <v>151.46</v>
      </c>
    </row>
    <row r="2796" spans="1:25" ht="57.6">
      <c r="A2796">
        <v>2794</v>
      </c>
      <c r="B2796" s="1" t="s">
        <v>2794</v>
      </c>
      <c r="C2796" s="1" t="s">
        <v>6904</v>
      </c>
      <c r="D2796" s="21" t="b" cm="1">
        <f t="array" ref="D2796">IF(OR(ISNUMBER(SEARCH({" COMEDY "," fun "," laugh ","hilarious"}," "&amp;B2796:C2796&amp;" "))),"Comedy",IF(OR(ISNUMBER(SEARCH({" sad "," thriller "," crime"," murder "," dark "," revenge "}," "&amp;B2796:C2796&amp;" "))),"thriller",IF(OR(ISNUMBER(SEARCH({" strange "," evil "," horror "," dark "," strange"}," "&amp;B2796:C2796&amp;" "))),"horror",IF(OR(ISNUMBER(SEARCH({" food "," kitchen "," yummy "," gourmet "," dining","bbq"}," "&amp;B2796:C2796&amp;" "))),"food"))))</f>
        <v>0</v>
      </c>
      <c r="E2796" s="3">
        <v>50</v>
      </c>
      <c r="F2796" s="4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344"/>
        <v>150</v>
      </c>
      <c r="Q2796">
        <f t="shared" si="345"/>
        <v>25</v>
      </c>
      <c r="R2796" t="s">
        <v>8315</v>
      </c>
      <c r="S2796" t="s">
        <v>8316</v>
      </c>
      <c r="T2796" s="13">
        <f t="shared" si="346"/>
        <v>42416.691655092596</v>
      </c>
      <c r="U2796" s="13">
        <f t="shared" si="347"/>
        <v>42432.791666666672</v>
      </c>
      <c r="V2796">
        <f t="shared" si="348"/>
        <v>2016</v>
      </c>
      <c r="W2796" t="str">
        <f t="shared" si="349"/>
        <v>plays</v>
      </c>
      <c r="X2796" t="str">
        <f t="shared" si="350"/>
        <v>ExceededGoal</v>
      </c>
      <c r="Y2796" s="12">
        <f t="shared" si="351"/>
        <v>25</v>
      </c>
    </row>
    <row r="2797" spans="1:25" ht="43.2">
      <c r="A2797">
        <v>2795</v>
      </c>
      <c r="B2797" s="1" t="s">
        <v>2795</v>
      </c>
      <c r="C2797" s="1" t="s">
        <v>6905</v>
      </c>
      <c r="D2797" s="21" t="b" cm="1">
        <f t="array" ref="D2797">IF(OR(ISNUMBER(SEARCH({" COMEDY "," fun "," laugh ","hilarious"}," "&amp;B2797:C2797&amp;" "))),"Comedy",IF(OR(ISNUMBER(SEARCH({" sad "," thriller "," crime"," murder "," dark "," revenge "}," "&amp;B2797:C2797&amp;" "))),"thriller",IF(OR(ISNUMBER(SEARCH({" strange "," evil "," horror "," dark "," strange"}," "&amp;B2797:C2797&amp;" "))),"horror",IF(OR(ISNUMBER(SEARCH({" food "," kitchen "," yummy "," gourmet "," dining","bbq"}," "&amp;B2797:C2797&amp;" "))),"food"))))</f>
        <v>0</v>
      </c>
      <c r="E2797" s="3">
        <v>700</v>
      </c>
      <c r="F2797" s="4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344"/>
        <v>104</v>
      </c>
      <c r="Q2797">
        <f t="shared" si="345"/>
        <v>36.5</v>
      </c>
      <c r="R2797" t="s">
        <v>8315</v>
      </c>
      <c r="S2797" t="s">
        <v>8316</v>
      </c>
      <c r="T2797" s="13">
        <f t="shared" si="346"/>
        <v>41780.525937500002</v>
      </c>
      <c r="U2797" s="13">
        <f t="shared" si="347"/>
        <v>41796.958333333336</v>
      </c>
      <c r="V2797">
        <f t="shared" si="348"/>
        <v>2014</v>
      </c>
      <c r="W2797" t="str">
        <f t="shared" si="349"/>
        <v>plays</v>
      </c>
      <c r="X2797" t="str">
        <f t="shared" si="350"/>
        <v>ExceededGoal</v>
      </c>
      <c r="Y2797" s="12">
        <f t="shared" si="351"/>
        <v>36.5</v>
      </c>
    </row>
    <row r="2798" spans="1:25" ht="43.2">
      <c r="A2798">
        <v>2796</v>
      </c>
      <c r="B2798" s="1" t="s">
        <v>2796</v>
      </c>
      <c r="C2798" s="1" t="s">
        <v>6906</v>
      </c>
      <c r="D2798" s="21" t="b" cm="1">
        <f t="array" ref="D2798">IF(OR(ISNUMBER(SEARCH({" COMEDY "," fun "," laugh ","hilarious"}," "&amp;B2798:C2798&amp;" "))),"Comedy",IF(OR(ISNUMBER(SEARCH({" sad "," thriller "," crime"," murder "," dark "," revenge "}," "&amp;B2798:C2798&amp;" "))),"thriller",IF(OR(ISNUMBER(SEARCH({" strange "," evil "," horror "," dark "," strange"}," "&amp;B2798:C2798&amp;" "))),"horror",IF(OR(ISNUMBER(SEARCH({" food "," kitchen "," yummy "," gourmet "," dining","bbq"}," "&amp;B2798:C2798&amp;" "))),"food"))))</f>
        <v>0</v>
      </c>
      <c r="E2798" s="3">
        <v>800</v>
      </c>
      <c r="F2798" s="4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344"/>
        <v>116</v>
      </c>
      <c r="Q2798">
        <f t="shared" si="345"/>
        <v>44</v>
      </c>
      <c r="R2798" t="s">
        <v>8315</v>
      </c>
      <c r="S2798" t="s">
        <v>8316</v>
      </c>
      <c r="T2798" s="13">
        <f t="shared" si="346"/>
        <v>41795.528101851851</v>
      </c>
      <c r="U2798" s="13">
        <f t="shared" si="347"/>
        <v>41825.528101851851</v>
      </c>
      <c r="V2798">
        <f t="shared" si="348"/>
        <v>2014</v>
      </c>
      <c r="W2798" t="str">
        <f t="shared" si="349"/>
        <v>plays</v>
      </c>
      <c r="X2798" t="str">
        <f t="shared" si="350"/>
        <v>ExceededGoal</v>
      </c>
      <c r="Y2798" s="12">
        <f t="shared" si="351"/>
        <v>44</v>
      </c>
    </row>
    <row r="2799" spans="1:25" ht="43.2">
      <c r="A2799">
        <v>2797</v>
      </c>
      <c r="B2799" s="1" t="s">
        <v>2797</v>
      </c>
      <c r="C2799" s="1" t="s">
        <v>6907</v>
      </c>
      <c r="D2799" s="21" t="b" cm="1">
        <f t="array" ref="D2799">IF(OR(ISNUMBER(SEARCH({" COMEDY "," fun "," laugh ","hilarious"}," "&amp;B2799:C2799&amp;" "))),"Comedy",IF(OR(ISNUMBER(SEARCH({" sad "," thriller "," crime"," murder "," dark "," revenge "}," "&amp;B2799:C2799&amp;" "))),"thriller",IF(OR(ISNUMBER(SEARCH({" strange "," evil "," horror "," dark "," strange"}," "&amp;B2799:C2799&amp;" "))),"horror",IF(OR(ISNUMBER(SEARCH({" food "," kitchen "," yummy "," gourmet "," dining","bbq"}," "&amp;B2799:C2799&amp;" "))),"food"))))</f>
        <v>0</v>
      </c>
      <c r="E2799" s="3">
        <v>8000</v>
      </c>
      <c r="F2799" s="4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344"/>
        <v>103</v>
      </c>
      <c r="Q2799">
        <f t="shared" si="345"/>
        <v>87.36</v>
      </c>
      <c r="R2799" t="s">
        <v>8315</v>
      </c>
      <c r="S2799" t="s">
        <v>8316</v>
      </c>
      <c r="T2799" s="13">
        <f t="shared" si="346"/>
        <v>41798.94027777778</v>
      </c>
      <c r="U2799" s="13">
        <f t="shared" si="347"/>
        <v>41828.94027777778</v>
      </c>
      <c r="V2799">
        <f t="shared" si="348"/>
        <v>2014</v>
      </c>
      <c r="W2799" t="str">
        <f t="shared" si="349"/>
        <v>plays</v>
      </c>
      <c r="X2799" t="str">
        <f t="shared" si="350"/>
        <v>ExceededGoal</v>
      </c>
      <c r="Y2799" s="12">
        <f t="shared" si="351"/>
        <v>87.36</v>
      </c>
    </row>
    <row r="2800" spans="1:25" ht="43.2">
      <c r="A2800">
        <v>2798</v>
      </c>
      <c r="B2800" s="1" t="s">
        <v>2798</v>
      </c>
      <c r="C2800" s="1" t="s">
        <v>6908</v>
      </c>
      <c r="D2800" s="21" t="b" cm="1">
        <f t="array" ref="D2800">IF(OR(ISNUMBER(SEARCH({" COMEDY "," fun "," laugh ","hilarious"}," "&amp;B2800:C2800&amp;" "))),"Comedy",IF(OR(ISNUMBER(SEARCH({" sad "," thriller "," crime"," murder "," dark "," revenge "}," "&amp;B2800:C2800&amp;" "))),"thriller",IF(OR(ISNUMBER(SEARCH({" strange "," evil "," horror "," dark "," strange"}," "&amp;B2800:C2800&amp;" "))),"horror",IF(OR(ISNUMBER(SEARCH({" food "," kitchen "," yummy "," gourmet "," dining","bbq"}," "&amp;B2800:C2800&amp;" "))),"food"))))</f>
        <v>0</v>
      </c>
      <c r="E2800" s="3">
        <v>5000</v>
      </c>
      <c r="F2800" s="4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344"/>
        <v>101</v>
      </c>
      <c r="Q2800">
        <f t="shared" si="345"/>
        <v>36.47</v>
      </c>
      <c r="R2800" t="s">
        <v>8315</v>
      </c>
      <c r="S2800" t="s">
        <v>8316</v>
      </c>
      <c r="T2800" s="13">
        <f t="shared" si="346"/>
        <v>42201.675011574072</v>
      </c>
      <c r="U2800" s="13">
        <f t="shared" si="347"/>
        <v>42216.666666666672</v>
      </c>
      <c r="V2800">
        <f t="shared" si="348"/>
        <v>2015</v>
      </c>
      <c r="W2800" t="str">
        <f t="shared" si="349"/>
        <v>plays</v>
      </c>
      <c r="X2800" t="str">
        <f t="shared" si="350"/>
        <v>ExceededGoal</v>
      </c>
      <c r="Y2800" s="12">
        <f t="shared" si="351"/>
        <v>36.47</v>
      </c>
    </row>
    <row r="2801" spans="1:25" ht="43.2">
      <c r="A2801">
        <v>2799</v>
      </c>
      <c r="B2801" s="1" t="s">
        <v>2799</v>
      </c>
      <c r="C2801" s="1" t="s">
        <v>6909</v>
      </c>
      <c r="D2801" s="21" t="b" cm="1">
        <f t="array" ref="D2801">IF(OR(ISNUMBER(SEARCH({" COMEDY "," fun "," laugh ","hilarious"}," "&amp;B2801:C2801&amp;" "))),"Comedy",IF(OR(ISNUMBER(SEARCH({" sad "," thriller "," crime"," murder "," dark "," revenge "}," "&amp;B2801:C2801&amp;" "))),"thriller",IF(OR(ISNUMBER(SEARCH({" strange "," evil "," horror "," dark "," strange"}," "&amp;B2801:C2801&amp;" "))),"horror",IF(OR(ISNUMBER(SEARCH({" food "," kitchen "," yummy "," gourmet "," dining","bbq"}," "&amp;B2801:C2801&amp;" "))),"food"))))</f>
        <v>0</v>
      </c>
      <c r="E2801" s="3">
        <v>5000</v>
      </c>
      <c r="F2801" s="4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344"/>
        <v>117</v>
      </c>
      <c r="Q2801">
        <f t="shared" si="345"/>
        <v>44.86</v>
      </c>
      <c r="R2801" t="s">
        <v>8315</v>
      </c>
      <c r="S2801" t="s">
        <v>8316</v>
      </c>
      <c r="T2801" s="13">
        <f t="shared" si="346"/>
        <v>42507.264699074076</v>
      </c>
      <c r="U2801" s="13">
        <f t="shared" si="347"/>
        <v>42538.666666666672</v>
      </c>
      <c r="V2801">
        <f t="shared" si="348"/>
        <v>2016</v>
      </c>
      <c r="W2801" t="str">
        <f t="shared" si="349"/>
        <v>plays</v>
      </c>
      <c r="X2801" t="str">
        <f t="shared" si="350"/>
        <v>ExceededGoal</v>
      </c>
      <c r="Y2801" s="12">
        <f t="shared" si="351"/>
        <v>44.86</v>
      </c>
    </row>
    <row r="2802" spans="1:25" ht="43.2">
      <c r="A2802">
        <v>2800</v>
      </c>
      <c r="B2802" s="1" t="s">
        <v>2800</v>
      </c>
      <c r="C2802" s="1" t="s">
        <v>6910</v>
      </c>
      <c r="D2802" s="21" t="b" cm="1">
        <f t="array" ref="D2802">IF(OR(ISNUMBER(SEARCH({" COMEDY "," fun "," laugh ","hilarious"}," "&amp;B2802:C2802&amp;" "))),"Comedy",IF(OR(ISNUMBER(SEARCH({" sad "," thriller "," crime"," murder "," dark "," revenge "}," "&amp;B2802:C2802&amp;" "))),"thriller",IF(OR(ISNUMBER(SEARCH({" strange "," evil "," horror "," dark "," strange"}," "&amp;B2802:C2802&amp;" "))),"horror",IF(OR(ISNUMBER(SEARCH({" food "," kitchen "," yummy "," gourmet "," dining","bbq"}," "&amp;B2802:C2802&amp;" "))),"food"))))</f>
        <v>0</v>
      </c>
      <c r="E2802" s="3">
        <v>1000</v>
      </c>
      <c r="F2802" s="4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344"/>
        <v>133</v>
      </c>
      <c r="Q2802">
        <f t="shared" si="345"/>
        <v>42.9</v>
      </c>
      <c r="R2802" t="s">
        <v>8315</v>
      </c>
      <c r="S2802" t="s">
        <v>8316</v>
      </c>
      <c r="T2802" s="13">
        <f t="shared" si="346"/>
        <v>41948.552847222221</v>
      </c>
      <c r="U2802" s="13">
        <f t="shared" si="347"/>
        <v>42008.552847222221</v>
      </c>
      <c r="V2802">
        <f t="shared" si="348"/>
        <v>2014</v>
      </c>
      <c r="W2802" t="str">
        <f t="shared" si="349"/>
        <v>plays</v>
      </c>
      <c r="X2802" t="str">
        <f t="shared" si="350"/>
        <v>ExceededGoal</v>
      </c>
      <c r="Y2802" s="12">
        <f t="shared" si="351"/>
        <v>42.9</v>
      </c>
    </row>
    <row r="2803" spans="1:25" ht="43.2">
      <c r="A2803">
        <v>2801</v>
      </c>
      <c r="B2803" s="1" t="s">
        <v>2801</v>
      </c>
      <c r="C2803" s="1" t="s">
        <v>6911</v>
      </c>
      <c r="D2803" s="21" t="b" cm="1">
        <f t="array" ref="D2803">IF(OR(ISNUMBER(SEARCH({" COMEDY "," fun "," laugh ","hilarious"}," "&amp;B2803:C2803&amp;" "))),"Comedy",IF(OR(ISNUMBER(SEARCH({" sad "," thriller "," crime"," murder "," dark "," revenge "}," "&amp;B2803:C2803&amp;" "))),"thriller",IF(OR(ISNUMBER(SEARCH({" strange "," evil "," horror "," dark "," strange"}," "&amp;B2803:C2803&amp;" "))),"horror",IF(OR(ISNUMBER(SEARCH({" food "," kitchen "," yummy "," gourmet "," dining","bbq"}," "&amp;B2803:C2803&amp;" "))),"food"))))</f>
        <v>0</v>
      </c>
      <c r="E2803" s="3">
        <v>500</v>
      </c>
      <c r="F2803" s="4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344"/>
        <v>133</v>
      </c>
      <c r="Q2803">
        <f t="shared" si="345"/>
        <v>51.23</v>
      </c>
      <c r="R2803" t="s">
        <v>8315</v>
      </c>
      <c r="S2803" t="s">
        <v>8316</v>
      </c>
      <c r="T2803" s="13">
        <f t="shared" si="346"/>
        <v>41900.243159722224</v>
      </c>
      <c r="U2803" s="13">
        <f t="shared" si="347"/>
        <v>41922.458333333336</v>
      </c>
      <c r="V2803">
        <f t="shared" si="348"/>
        <v>2014</v>
      </c>
      <c r="W2803" t="str">
        <f t="shared" si="349"/>
        <v>plays</v>
      </c>
      <c r="X2803" t="str">
        <f t="shared" si="350"/>
        <v>ExceededGoal</v>
      </c>
      <c r="Y2803" s="12">
        <f t="shared" si="351"/>
        <v>51.23</v>
      </c>
    </row>
    <row r="2804" spans="1:25" ht="43.2">
      <c r="A2804">
        <v>2802</v>
      </c>
      <c r="B2804" s="1" t="s">
        <v>2802</v>
      </c>
      <c r="C2804" s="1" t="s">
        <v>6912</v>
      </c>
      <c r="D2804" s="21" t="b" cm="1">
        <f t="array" ref="D2804">IF(OR(ISNUMBER(SEARCH({" COMEDY "," fun "," laugh ","hilarious"}," "&amp;B2804:C2804&amp;" "))),"Comedy",IF(OR(ISNUMBER(SEARCH({" sad "," thriller "," crime"," murder "," dark "," revenge "}," "&amp;B2804:C2804&amp;" "))),"thriller",IF(OR(ISNUMBER(SEARCH({" strange "," evil "," horror "," dark "," strange"}," "&amp;B2804:C2804&amp;" "))),"horror",IF(OR(ISNUMBER(SEARCH({" food "," kitchen "," yummy "," gourmet "," dining","bbq"}," "&amp;B2804:C2804&amp;" "))),"food"))))</f>
        <v>0</v>
      </c>
      <c r="E2804" s="3">
        <v>3000</v>
      </c>
      <c r="F2804" s="4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344"/>
        <v>102</v>
      </c>
      <c r="Q2804">
        <f t="shared" si="345"/>
        <v>33.94</v>
      </c>
      <c r="R2804" t="s">
        <v>8315</v>
      </c>
      <c r="S2804" t="s">
        <v>8316</v>
      </c>
      <c r="T2804" s="13">
        <f t="shared" si="346"/>
        <v>42192.64707175926</v>
      </c>
      <c r="U2804" s="13">
        <f t="shared" si="347"/>
        <v>42222.64707175926</v>
      </c>
      <c r="V2804">
        <f t="shared" si="348"/>
        <v>2015</v>
      </c>
      <c r="W2804" t="str">
        <f t="shared" si="349"/>
        <v>plays</v>
      </c>
      <c r="X2804" t="str">
        <f t="shared" si="350"/>
        <v>ExceededGoal</v>
      </c>
      <c r="Y2804" s="12">
        <f t="shared" si="351"/>
        <v>33.94</v>
      </c>
    </row>
    <row r="2805" spans="1:25" ht="43.2">
      <c r="A2805">
        <v>2803</v>
      </c>
      <c r="B2805" s="1" t="s">
        <v>2803</v>
      </c>
      <c r="C2805" s="1" t="s">
        <v>6913</v>
      </c>
      <c r="D2805" s="21" t="b" cm="1">
        <f t="array" ref="D2805">IF(OR(ISNUMBER(SEARCH({" COMEDY "," fun "," laugh ","hilarious"}," "&amp;B2805:C2805&amp;" "))),"Comedy",IF(OR(ISNUMBER(SEARCH({" sad "," thriller "," crime"," murder "," dark "," revenge "}," "&amp;B2805:C2805&amp;" "))),"thriller",IF(OR(ISNUMBER(SEARCH({" strange "," evil "," horror "," dark "," strange"}," "&amp;B2805:C2805&amp;" "))),"horror",IF(OR(ISNUMBER(SEARCH({" food "," kitchen "," yummy "," gourmet "," dining","bbq"}," "&amp;B2805:C2805&amp;" "))),"food"))))</f>
        <v>0</v>
      </c>
      <c r="E2805" s="3">
        <v>10000</v>
      </c>
      <c r="F2805" s="4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344"/>
        <v>128</v>
      </c>
      <c r="Q2805">
        <f t="shared" si="345"/>
        <v>90.74</v>
      </c>
      <c r="R2805" t="s">
        <v>8315</v>
      </c>
      <c r="S2805" t="s">
        <v>8316</v>
      </c>
      <c r="T2805" s="13">
        <f t="shared" si="346"/>
        <v>42158.065694444449</v>
      </c>
      <c r="U2805" s="13">
        <f t="shared" si="347"/>
        <v>42201</v>
      </c>
      <c r="V2805">
        <f t="shared" si="348"/>
        <v>2015</v>
      </c>
      <c r="W2805" t="str">
        <f t="shared" si="349"/>
        <v>plays</v>
      </c>
      <c r="X2805" t="str">
        <f t="shared" si="350"/>
        <v>ExceededGoal</v>
      </c>
      <c r="Y2805" s="12">
        <f t="shared" si="351"/>
        <v>90.74</v>
      </c>
    </row>
    <row r="2806" spans="1:25" ht="43.2">
      <c r="A2806">
        <v>2804</v>
      </c>
      <c r="B2806" s="1" t="s">
        <v>2804</v>
      </c>
      <c r="C2806" s="1" t="s">
        <v>6914</v>
      </c>
      <c r="D2806" s="21" t="b" cm="1">
        <f t="array" ref="D2806">IF(OR(ISNUMBER(SEARCH({" COMEDY "," fun "," laugh ","hilarious"}," "&amp;B2806:C2806&amp;" "))),"Comedy",IF(OR(ISNUMBER(SEARCH({" sad "," thriller "," crime"," murder "," dark "," revenge "}," "&amp;B2806:C2806&amp;" "))),"thriller",IF(OR(ISNUMBER(SEARCH({" strange "," evil "," horror "," dark "," strange"}," "&amp;B2806:C2806&amp;" "))),"horror",IF(OR(ISNUMBER(SEARCH({" food "," kitchen "," yummy "," gourmet "," dining","bbq"}," "&amp;B2806:C2806&amp;" "))),"food"))))</f>
        <v>0</v>
      </c>
      <c r="E2806" s="3">
        <v>1000</v>
      </c>
      <c r="F2806" s="4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344"/>
        <v>115</v>
      </c>
      <c r="Q2806">
        <f t="shared" si="345"/>
        <v>50</v>
      </c>
      <c r="R2806" t="s">
        <v>8315</v>
      </c>
      <c r="S2806" t="s">
        <v>8316</v>
      </c>
      <c r="T2806" s="13">
        <f t="shared" si="346"/>
        <v>41881.453587962962</v>
      </c>
      <c r="U2806" s="13">
        <f t="shared" si="347"/>
        <v>41911.453587962962</v>
      </c>
      <c r="V2806">
        <f t="shared" si="348"/>
        <v>2014</v>
      </c>
      <c r="W2806" t="str">
        <f t="shared" si="349"/>
        <v>plays</v>
      </c>
      <c r="X2806" t="str">
        <f t="shared" si="350"/>
        <v>ExceededGoal</v>
      </c>
      <c r="Y2806" s="12">
        <f t="shared" si="351"/>
        <v>50</v>
      </c>
    </row>
    <row r="2807" spans="1:25" ht="57.6">
      <c r="A2807">
        <v>2805</v>
      </c>
      <c r="B2807" s="1" t="s">
        <v>2805</v>
      </c>
      <c r="C2807" s="1" t="s">
        <v>6915</v>
      </c>
      <c r="D2807" s="21" t="b" cm="1">
        <f t="array" ref="D2807">IF(OR(ISNUMBER(SEARCH({" COMEDY "," fun "," laugh ","hilarious"}," "&amp;B2807:C2807&amp;" "))),"Comedy",IF(OR(ISNUMBER(SEARCH({" sad "," thriller "," crime"," murder "," dark "," revenge "}," "&amp;B2807:C2807&amp;" "))),"thriller",IF(OR(ISNUMBER(SEARCH({" strange "," evil "," horror "," dark "," strange"}," "&amp;B2807:C2807&amp;" "))),"horror",IF(OR(ISNUMBER(SEARCH({" food "," kitchen "," yummy "," gourmet "," dining","bbq"}," "&amp;B2807:C2807&amp;" "))),"food"))))</f>
        <v>0</v>
      </c>
      <c r="E2807" s="3">
        <v>400</v>
      </c>
      <c r="F2807" s="4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344"/>
        <v>110</v>
      </c>
      <c r="Q2807">
        <f t="shared" si="345"/>
        <v>24.44</v>
      </c>
      <c r="R2807" t="s">
        <v>8315</v>
      </c>
      <c r="S2807" t="s">
        <v>8316</v>
      </c>
      <c r="T2807" s="13">
        <f t="shared" si="346"/>
        <v>42213.505474537036</v>
      </c>
      <c r="U2807" s="13">
        <f t="shared" si="347"/>
        <v>42238.505474537036</v>
      </c>
      <c r="V2807">
        <f t="shared" si="348"/>
        <v>2015</v>
      </c>
      <c r="W2807" t="str">
        <f t="shared" si="349"/>
        <v>plays</v>
      </c>
      <c r="X2807" t="str">
        <f t="shared" si="350"/>
        <v>ExceededGoal</v>
      </c>
      <c r="Y2807" s="12">
        <f t="shared" si="351"/>
        <v>24.44</v>
      </c>
    </row>
    <row r="2808" spans="1:25" ht="43.2">
      <c r="A2808">
        <v>2806</v>
      </c>
      <c r="B2808" s="1" t="s">
        <v>2806</v>
      </c>
      <c r="C2808" s="1" t="s">
        <v>6916</v>
      </c>
      <c r="D2808" s="21" t="b" cm="1">
        <f t="array" ref="D2808">IF(OR(ISNUMBER(SEARCH({" COMEDY "," fun "," laugh ","hilarious"}," "&amp;B2808:C2808&amp;" "))),"Comedy",IF(OR(ISNUMBER(SEARCH({" sad "," thriller "," crime"," murder "," dark "," revenge "}," "&amp;B2808:C2808&amp;" "))),"thriller",IF(OR(ISNUMBER(SEARCH({" strange "," evil "," horror "," dark "," strange"}," "&amp;B2808:C2808&amp;" "))),"horror",IF(OR(ISNUMBER(SEARCH({" food "," kitchen "," yummy "," gourmet "," dining","bbq"}," "&amp;B2808:C2808&amp;" "))),"food"))))</f>
        <v>0</v>
      </c>
      <c r="E2808" s="3">
        <v>3000</v>
      </c>
      <c r="F2808" s="4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344"/>
        <v>112</v>
      </c>
      <c r="Q2808">
        <f t="shared" si="345"/>
        <v>44.25</v>
      </c>
      <c r="R2808" t="s">
        <v>8315</v>
      </c>
      <c r="S2808" t="s">
        <v>8316</v>
      </c>
      <c r="T2808" s="13">
        <f t="shared" si="346"/>
        <v>42185.267245370371</v>
      </c>
      <c r="U2808" s="13">
        <f t="shared" si="347"/>
        <v>42221.458333333328</v>
      </c>
      <c r="V2808">
        <f t="shared" si="348"/>
        <v>2015</v>
      </c>
      <c r="W2808" t="str">
        <f t="shared" si="349"/>
        <v>plays</v>
      </c>
      <c r="X2808" t="str">
        <f t="shared" si="350"/>
        <v>ExceededGoal</v>
      </c>
      <c r="Y2808" s="12">
        <f t="shared" si="351"/>
        <v>44.25</v>
      </c>
    </row>
    <row r="2809" spans="1:25">
      <c r="A2809">
        <v>2807</v>
      </c>
      <c r="B2809" s="1" t="s">
        <v>2807</v>
      </c>
      <c r="C2809" s="1" t="s">
        <v>6917</v>
      </c>
      <c r="D2809" s="21" t="b" cm="1">
        <f t="array" ref="D2809">IF(OR(ISNUMBER(SEARCH({" COMEDY "," fun "," laugh ","hilarious"}," "&amp;B2809:C2809&amp;" "))),"Comedy",IF(OR(ISNUMBER(SEARCH({" sad "," thriller "," crime"," murder "," dark "," revenge "}," "&amp;B2809:C2809&amp;" "))),"thriller",IF(OR(ISNUMBER(SEARCH({" strange "," evil "," horror "," dark "," strange"}," "&amp;B2809:C2809&amp;" "))),"horror",IF(OR(ISNUMBER(SEARCH({" food "," kitchen "," yummy "," gourmet "," dining","bbq"}," "&amp;B2809:C2809&amp;" "))),"food"))))</f>
        <v>0</v>
      </c>
      <c r="E2809" s="3">
        <v>5000</v>
      </c>
      <c r="F2809" s="4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344"/>
        <v>126</v>
      </c>
      <c r="Q2809">
        <f t="shared" si="345"/>
        <v>67.739999999999995</v>
      </c>
      <c r="R2809" t="s">
        <v>8315</v>
      </c>
      <c r="S2809" t="s">
        <v>8316</v>
      </c>
      <c r="T2809" s="13">
        <f t="shared" si="346"/>
        <v>42154.873124999998</v>
      </c>
      <c r="U2809" s="13">
        <f t="shared" si="347"/>
        <v>42184.873124999998</v>
      </c>
      <c r="V2809">
        <f t="shared" si="348"/>
        <v>2015</v>
      </c>
      <c r="W2809" t="str">
        <f t="shared" si="349"/>
        <v>plays</v>
      </c>
      <c r="X2809" t="str">
        <f t="shared" si="350"/>
        <v>ExceededGoal</v>
      </c>
      <c r="Y2809" s="12">
        <f t="shared" si="351"/>
        <v>67.739999999999995</v>
      </c>
    </row>
    <row r="2810" spans="1:25" ht="43.2">
      <c r="A2810">
        <v>2808</v>
      </c>
      <c r="B2810" s="1" t="s">
        <v>2808</v>
      </c>
      <c r="C2810" s="1" t="s">
        <v>6918</v>
      </c>
      <c r="D2810" s="21" t="b" cm="1">
        <f t="array" ref="D2810">IF(OR(ISNUMBER(SEARCH({" COMEDY "," fun "," laugh ","hilarious"}," "&amp;B2810:C2810&amp;" "))),"Comedy",IF(OR(ISNUMBER(SEARCH({" sad "," thriller "," crime"," murder "," dark "," revenge "}," "&amp;B2810:C2810&amp;" "))),"thriller",IF(OR(ISNUMBER(SEARCH({" strange "," evil "," horror "," dark "," strange"}," "&amp;B2810:C2810&amp;" "))),"horror",IF(OR(ISNUMBER(SEARCH({" food "," kitchen "," yummy "," gourmet "," dining","bbq"}," "&amp;B2810:C2810&amp;" "))),"food"))))</f>
        <v>0</v>
      </c>
      <c r="E2810" s="3">
        <v>4500</v>
      </c>
      <c r="F2810" s="4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344"/>
        <v>100</v>
      </c>
      <c r="Q2810">
        <f t="shared" si="345"/>
        <v>65.38</v>
      </c>
      <c r="R2810" t="s">
        <v>8315</v>
      </c>
      <c r="S2810" t="s">
        <v>8316</v>
      </c>
      <c r="T2810" s="13">
        <f t="shared" si="346"/>
        <v>42208.84646990741</v>
      </c>
      <c r="U2810" s="13">
        <f t="shared" si="347"/>
        <v>42238.84646990741</v>
      </c>
      <c r="V2810">
        <f t="shared" si="348"/>
        <v>2015</v>
      </c>
      <c r="W2810" t="str">
        <f t="shared" si="349"/>
        <v>plays</v>
      </c>
      <c r="X2810" t="str">
        <f t="shared" si="350"/>
        <v>UnderFunded</v>
      </c>
      <c r="Y2810" s="12">
        <f t="shared" si="351"/>
        <v>65.38</v>
      </c>
    </row>
    <row r="2811" spans="1:25" ht="43.2">
      <c r="A2811">
        <v>2809</v>
      </c>
      <c r="B2811" s="1" t="s">
        <v>2809</v>
      </c>
      <c r="C2811" s="1" t="s">
        <v>6919</v>
      </c>
      <c r="D2811" s="21" t="b" cm="1">
        <f t="array" ref="D2811">IF(OR(ISNUMBER(SEARCH({" COMEDY "," fun "," laugh ","hilarious"}," "&amp;B2811:C2811&amp;" "))),"Comedy",IF(OR(ISNUMBER(SEARCH({" sad "," thriller "," crime"," murder "," dark "," revenge "}," "&amp;B2811:C2811&amp;" "))),"thriller",IF(OR(ISNUMBER(SEARCH({" strange "," evil "," horror "," dark "," strange"}," "&amp;B2811:C2811&amp;" "))),"horror",IF(OR(ISNUMBER(SEARCH({" food "," kitchen "," yummy "," gourmet "," dining","bbq"}," "&amp;B2811:C2811&amp;" "))),"food"))))</f>
        <v>0</v>
      </c>
      <c r="E2811" s="3">
        <v>2500</v>
      </c>
      <c r="F2811" s="4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344"/>
        <v>102</v>
      </c>
      <c r="Q2811">
        <f t="shared" si="345"/>
        <v>121.9</v>
      </c>
      <c r="R2811" t="s">
        <v>8315</v>
      </c>
      <c r="S2811" t="s">
        <v>8316</v>
      </c>
      <c r="T2811" s="13">
        <f t="shared" si="346"/>
        <v>42451.496817129635</v>
      </c>
      <c r="U2811" s="13">
        <f t="shared" si="347"/>
        <v>42459.610416666663</v>
      </c>
      <c r="V2811">
        <f t="shared" si="348"/>
        <v>2016</v>
      </c>
      <c r="W2811" t="str">
        <f t="shared" si="349"/>
        <v>plays</v>
      </c>
      <c r="X2811" t="str">
        <f t="shared" si="350"/>
        <v>ExceededGoal</v>
      </c>
      <c r="Y2811" s="12">
        <f t="shared" si="351"/>
        <v>121.9</v>
      </c>
    </row>
    <row r="2812" spans="1:25" ht="43.2">
      <c r="A2812">
        <v>2810</v>
      </c>
      <c r="B2812" s="1" t="s">
        <v>2810</v>
      </c>
      <c r="C2812" s="1" t="s">
        <v>6920</v>
      </c>
      <c r="D2812" s="21" t="b" cm="1">
        <f t="array" ref="D2812">IF(OR(ISNUMBER(SEARCH({" COMEDY "," fun "," laugh ","hilarious"}," "&amp;B2812:C2812&amp;" "))),"Comedy",IF(OR(ISNUMBER(SEARCH({" sad "," thriller "," crime"," murder "," dark "," revenge "}," "&amp;B2812:C2812&amp;" "))),"thriller",IF(OR(ISNUMBER(SEARCH({" strange "," evil "," horror "," dark "," strange"}," "&amp;B2812:C2812&amp;" "))),"horror",IF(OR(ISNUMBER(SEARCH({" food "," kitchen "," yummy "," gourmet "," dining","bbq"}," "&amp;B2812:C2812&amp;" "))),"food"))))</f>
        <v>0</v>
      </c>
      <c r="E2812" s="3">
        <v>2500</v>
      </c>
      <c r="F2812" s="4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344"/>
        <v>108</v>
      </c>
      <c r="Q2812">
        <f t="shared" si="345"/>
        <v>47.46</v>
      </c>
      <c r="R2812" t="s">
        <v>8315</v>
      </c>
      <c r="S2812" t="s">
        <v>8316</v>
      </c>
      <c r="T2812" s="13">
        <f t="shared" si="346"/>
        <v>41759.13962962963</v>
      </c>
      <c r="U2812" s="13">
        <f t="shared" si="347"/>
        <v>41791.165972222225</v>
      </c>
      <c r="V2812">
        <f t="shared" si="348"/>
        <v>2014</v>
      </c>
      <c r="W2812" t="str">
        <f t="shared" si="349"/>
        <v>plays</v>
      </c>
      <c r="X2812" t="str">
        <f t="shared" si="350"/>
        <v>ExceededGoal</v>
      </c>
      <c r="Y2812" s="12">
        <f t="shared" si="351"/>
        <v>47.46</v>
      </c>
    </row>
    <row r="2813" spans="1:25" ht="43.2">
      <c r="A2813">
        <v>2811</v>
      </c>
      <c r="B2813" s="1" t="s">
        <v>2811</v>
      </c>
      <c r="C2813" s="1" t="s">
        <v>6921</v>
      </c>
      <c r="D2813" s="21" t="b" cm="1">
        <f t="array" ref="D2813">IF(OR(ISNUMBER(SEARCH({" COMEDY "," fun "," laugh ","hilarious"}," "&amp;B2813:C2813&amp;" "))),"Comedy",IF(OR(ISNUMBER(SEARCH({" sad "," thriller "," crime"," murder "," dark "," revenge "}," "&amp;B2813:C2813&amp;" "))),"thriller",IF(OR(ISNUMBER(SEARCH({" strange "," evil "," horror "," dark "," strange"}," "&amp;B2813:C2813&amp;" "))),"horror",IF(OR(ISNUMBER(SEARCH({" food "," kitchen "," yummy "," gourmet "," dining","bbq"}," "&amp;B2813:C2813&amp;" "))),"food"))))</f>
        <v>0</v>
      </c>
      <c r="E2813" s="3">
        <v>10000</v>
      </c>
      <c r="F2813" s="4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344"/>
        <v>100</v>
      </c>
      <c r="Q2813">
        <f t="shared" si="345"/>
        <v>92.84</v>
      </c>
      <c r="R2813" t="s">
        <v>8315</v>
      </c>
      <c r="S2813" t="s">
        <v>8316</v>
      </c>
      <c r="T2813" s="13">
        <f t="shared" si="346"/>
        <v>42028.496562500004</v>
      </c>
      <c r="U2813" s="13">
        <f t="shared" si="347"/>
        <v>42058.496562500004</v>
      </c>
      <c r="V2813">
        <f t="shared" si="348"/>
        <v>2015</v>
      </c>
      <c r="W2813" t="str">
        <f t="shared" si="349"/>
        <v>plays</v>
      </c>
      <c r="X2813" t="str">
        <f t="shared" si="350"/>
        <v>UnderFunded</v>
      </c>
      <c r="Y2813" s="12">
        <f t="shared" si="351"/>
        <v>92.84</v>
      </c>
    </row>
    <row r="2814" spans="1:25" ht="43.2">
      <c r="A2814">
        <v>2812</v>
      </c>
      <c r="B2814" s="1" t="s">
        <v>2812</v>
      </c>
      <c r="C2814" s="1" t="s">
        <v>6922</v>
      </c>
      <c r="D2814" s="21" t="b" cm="1">
        <f t="array" ref="D2814">IF(OR(ISNUMBER(SEARCH({" COMEDY "," fun "," laugh ","hilarious"}," "&amp;B2814:C2814&amp;" "))),"Comedy",IF(OR(ISNUMBER(SEARCH({" sad "," thriller "," crime"," murder "," dark "," revenge "}," "&amp;B2814:C2814&amp;" "))),"thriller",IF(OR(ISNUMBER(SEARCH({" strange "," evil "," horror "," dark "," strange"}," "&amp;B2814:C2814&amp;" "))),"horror",IF(OR(ISNUMBER(SEARCH({" food "," kitchen "," yummy "," gourmet "," dining","bbq"}," "&amp;B2814:C2814&amp;" "))),"food"))))</f>
        <v>0</v>
      </c>
      <c r="E2814" s="3">
        <v>5000</v>
      </c>
      <c r="F2814" s="4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344"/>
        <v>113</v>
      </c>
      <c r="Q2814">
        <f t="shared" si="345"/>
        <v>68.25</v>
      </c>
      <c r="R2814" t="s">
        <v>8315</v>
      </c>
      <c r="S2814" t="s">
        <v>8316</v>
      </c>
      <c r="T2814" s="13">
        <f t="shared" si="346"/>
        <v>42054.74418981481</v>
      </c>
      <c r="U2814" s="13">
        <f t="shared" si="347"/>
        <v>42100.166666666672</v>
      </c>
      <c r="V2814">
        <f t="shared" si="348"/>
        <v>2015</v>
      </c>
      <c r="W2814" t="str">
        <f t="shared" si="349"/>
        <v>plays</v>
      </c>
      <c r="X2814" t="str">
        <f t="shared" si="350"/>
        <v>ExceededGoal</v>
      </c>
      <c r="Y2814" s="12">
        <f t="shared" si="351"/>
        <v>68.25</v>
      </c>
    </row>
    <row r="2815" spans="1:25" ht="43.2">
      <c r="A2815">
        <v>2813</v>
      </c>
      <c r="B2815" s="1" t="s">
        <v>2813</v>
      </c>
      <c r="C2815" s="1" t="s">
        <v>6923</v>
      </c>
      <c r="D2815" s="21" t="b" cm="1">
        <f t="array" ref="D2815">IF(OR(ISNUMBER(SEARCH({" COMEDY "," fun "," laugh ","hilarious"}," "&amp;B2815:C2815&amp;" "))),"Comedy",IF(OR(ISNUMBER(SEARCH({" sad "," thriller "," crime"," murder "," dark "," revenge "}," "&amp;B2815:C2815&amp;" "))),"thriller",IF(OR(ISNUMBER(SEARCH({" strange "," evil "," horror "," dark "," strange"}," "&amp;B2815:C2815&amp;" "))),"horror",IF(OR(ISNUMBER(SEARCH({" food "," kitchen "," yummy "," gourmet "," dining","bbq"}," "&amp;B2815:C2815&amp;" "))),"food"))))</f>
        <v>0</v>
      </c>
      <c r="E2815" s="3">
        <v>2800</v>
      </c>
      <c r="F2815" s="4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344"/>
        <v>128</v>
      </c>
      <c r="Q2815">
        <f t="shared" si="345"/>
        <v>37.21</v>
      </c>
      <c r="R2815" t="s">
        <v>8315</v>
      </c>
      <c r="S2815" t="s">
        <v>8316</v>
      </c>
      <c r="T2815" s="13">
        <f t="shared" si="346"/>
        <v>42693.742604166662</v>
      </c>
      <c r="U2815" s="13">
        <f t="shared" si="347"/>
        <v>42718.742604166662</v>
      </c>
      <c r="V2815">
        <f t="shared" si="348"/>
        <v>2016</v>
      </c>
      <c r="W2815" t="str">
        <f t="shared" si="349"/>
        <v>plays</v>
      </c>
      <c r="X2815" t="str">
        <f t="shared" si="350"/>
        <v>ExceededGoal</v>
      </c>
      <c r="Y2815" s="12">
        <f t="shared" si="351"/>
        <v>37.21</v>
      </c>
    </row>
    <row r="2816" spans="1:25" ht="43.2">
      <c r="A2816">
        <v>2814</v>
      </c>
      <c r="B2816" s="1" t="s">
        <v>2814</v>
      </c>
      <c r="C2816" s="1" t="s">
        <v>6924</v>
      </c>
      <c r="D2816" s="21" t="b" cm="1">
        <f t="array" ref="D2816">IF(OR(ISNUMBER(SEARCH({" COMEDY "," fun "," laugh ","hilarious"}," "&amp;B2816:C2816&amp;" "))),"Comedy",IF(OR(ISNUMBER(SEARCH({" sad "," thriller "," crime"," murder "," dark "," revenge "}," "&amp;B2816:C2816&amp;" "))),"thriller",IF(OR(ISNUMBER(SEARCH({" strange "," evil "," horror "," dark "," strange"}," "&amp;B2816:C2816&amp;" "))),"horror",IF(OR(ISNUMBER(SEARCH({" food "," kitchen "," yummy "," gourmet "," dining","bbq"}," "&amp;B2816:C2816&amp;" "))),"food"))))</f>
        <v>0</v>
      </c>
      <c r="E2816" s="3">
        <v>1500</v>
      </c>
      <c r="F2816" s="4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344"/>
        <v>108</v>
      </c>
      <c r="Q2816">
        <f t="shared" si="345"/>
        <v>25.25</v>
      </c>
      <c r="R2816" t="s">
        <v>8315</v>
      </c>
      <c r="S2816" t="s">
        <v>8316</v>
      </c>
      <c r="T2816" s="13">
        <f t="shared" si="346"/>
        <v>42103.399479166663</v>
      </c>
      <c r="U2816" s="13">
        <f t="shared" si="347"/>
        <v>42133.399479166663</v>
      </c>
      <c r="V2816">
        <f t="shared" si="348"/>
        <v>2015</v>
      </c>
      <c r="W2816" t="str">
        <f t="shared" si="349"/>
        <v>plays</v>
      </c>
      <c r="X2816" t="str">
        <f t="shared" si="350"/>
        <v>ExceededGoal</v>
      </c>
      <c r="Y2816" s="12">
        <f t="shared" si="351"/>
        <v>25.25</v>
      </c>
    </row>
    <row r="2817" spans="1:25" ht="43.2">
      <c r="A2817">
        <v>2815</v>
      </c>
      <c r="B2817" s="1" t="s">
        <v>2815</v>
      </c>
      <c r="C2817" s="1" t="s">
        <v>6925</v>
      </c>
      <c r="D2817" s="21" t="b" cm="1">
        <f t="array" ref="D2817">IF(OR(ISNUMBER(SEARCH({" COMEDY "," fun "," laugh ","hilarious"}," "&amp;B2817:C2817&amp;" "))),"Comedy",IF(OR(ISNUMBER(SEARCH({" sad "," thriller "," crime"," murder "," dark "," revenge "}," "&amp;B2817:C2817&amp;" "))),"thriller",IF(OR(ISNUMBER(SEARCH({" strange "," evil "," horror "," dark "," strange"}," "&amp;B2817:C2817&amp;" "))),"horror",IF(OR(ISNUMBER(SEARCH({" food "," kitchen "," yummy "," gourmet "," dining","bbq"}," "&amp;B2817:C2817&amp;" "))),"food"))))</f>
        <v>0</v>
      </c>
      <c r="E2817" s="3">
        <v>250</v>
      </c>
      <c r="F2817" s="4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344"/>
        <v>242</v>
      </c>
      <c r="Q2817">
        <f t="shared" si="345"/>
        <v>43.21</v>
      </c>
      <c r="R2817" t="s">
        <v>8315</v>
      </c>
      <c r="S2817" t="s">
        <v>8316</v>
      </c>
      <c r="T2817" s="13">
        <f t="shared" si="346"/>
        <v>42559.776724537034</v>
      </c>
      <c r="U2817" s="13">
        <f t="shared" si="347"/>
        <v>42589.776724537034</v>
      </c>
      <c r="V2817">
        <f t="shared" si="348"/>
        <v>2016</v>
      </c>
      <c r="W2817" t="str">
        <f t="shared" si="349"/>
        <v>plays</v>
      </c>
      <c r="X2817" t="str">
        <f t="shared" si="350"/>
        <v>ExceededGoal</v>
      </c>
      <c r="Y2817" s="12">
        <f t="shared" si="351"/>
        <v>43.21</v>
      </c>
    </row>
    <row r="2818" spans="1:25" ht="43.2">
      <c r="A2818">
        <v>2816</v>
      </c>
      <c r="B2818" s="1" t="s">
        <v>2816</v>
      </c>
      <c r="C2818" s="1" t="s">
        <v>6926</v>
      </c>
      <c r="D2818" s="21" t="b" cm="1">
        <f t="array" ref="D2818">IF(OR(ISNUMBER(SEARCH({" COMEDY "," fun "," laugh ","hilarious"}," "&amp;B2818:C2818&amp;" "))),"Comedy",IF(OR(ISNUMBER(SEARCH({" sad "," thriller "," crime"," murder "," dark "," revenge "}," "&amp;B2818:C2818&amp;" "))),"thriller",IF(OR(ISNUMBER(SEARCH({" strange "," evil "," horror "," dark "," strange"}," "&amp;B2818:C2818&amp;" "))),"horror",IF(OR(ISNUMBER(SEARCH({" food "," kitchen "," yummy "," gourmet "," dining","bbq"}," "&amp;B2818:C2818&amp;" "))),"food"))))</f>
        <v>0</v>
      </c>
      <c r="E2818" s="3">
        <v>3000</v>
      </c>
      <c r="F2818" s="4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344"/>
        <v>142</v>
      </c>
      <c r="Q2818">
        <f t="shared" si="345"/>
        <v>25.13</v>
      </c>
      <c r="R2818" t="s">
        <v>8315</v>
      </c>
      <c r="S2818" t="s">
        <v>8316</v>
      </c>
      <c r="T2818" s="13">
        <f t="shared" si="346"/>
        <v>42188.467499999999</v>
      </c>
      <c r="U2818" s="13">
        <f t="shared" si="347"/>
        <v>42218.666666666672</v>
      </c>
      <c r="V2818">
        <f t="shared" si="348"/>
        <v>2015</v>
      </c>
      <c r="W2818" t="str">
        <f t="shared" si="349"/>
        <v>plays</v>
      </c>
      <c r="X2818" t="str">
        <f t="shared" si="350"/>
        <v>ExceededGoal</v>
      </c>
      <c r="Y2818" s="12">
        <f t="shared" si="351"/>
        <v>25.13</v>
      </c>
    </row>
    <row r="2819" spans="1:25" ht="43.2">
      <c r="A2819">
        <v>2817</v>
      </c>
      <c r="B2819" s="1" t="s">
        <v>2817</v>
      </c>
      <c r="C2819" s="1" t="s">
        <v>6927</v>
      </c>
      <c r="D2819" s="21" t="b" cm="1">
        <f t="array" ref="D2819">IF(OR(ISNUMBER(SEARCH({" COMEDY "," fun "," laugh ","hilarious"}," "&amp;B2819:C2819&amp;" "))),"Comedy",IF(OR(ISNUMBER(SEARCH({" sad "," thriller "," crime"," murder "," dark "," revenge "}," "&amp;B2819:C2819&amp;" "))),"thriller",IF(OR(ISNUMBER(SEARCH({" strange "," evil "," horror "," dark "," strange"}," "&amp;B2819:C2819&amp;" "))),"horror",IF(OR(ISNUMBER(SEARCH({" food "," kitchen "," yummy "," gourmet "," dining","bbq"}," "&amp;B2819:C2819&amp;" "))),"food"))))</f>
        <v>0</v>
      </c>
      <c r="E2819" s="3">
        <v>600</v>
      </c>
      <c r="F2819" s="4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352">IFERROR(ROUND((F2819/E2819)*100,0),0)</f>
        <v>130</v>
      </c>
      <c r="Q2819">
        <f t="shared" ref="Q2819:Q2882" si="353">IFERROR(ROUND(F2819/M2819,2),0)</f>
        <v>23.64</v>
      </c>
      <c r="R2819" t="s">
        <v>8315</v>
      </c>
      <c r="S2819" t="s">
        <v>8316</v>
      </c>
      <c r="T2819" s="13">
        <f t="shared" ref="T2819:T2882" si="354">(((K2819/60)/60)/24)+DATE(1970,1,1)</f>
        <v>42023.634976851856</v>
      </c>
      <c r="U2819" s="13">
        <f t="shared" ref="U2819:U2882" si="355">(((J2819/60)/60)/24)+DATE(1970,1,1)</f>
        <v>42063.634976851856</v>
      </c>
      <c r="V2819">
        <f t="shared" ref="V2819:V2882" si="356">YEAR(T2819)</f>
        <v>2015</v>
      </c>
      <c r="W2819" t="str">
        <f t="shared" ref="W2819:W2882" si="357">IF(OR(S2819="musical","space"),"Musical and Spaces",S2819)</f>
        <v>plays</v>
      </c>
      <c r="X2819" t="str">
        <f t="shared" ref="X2819:X2882" si="358">IF(P2819-100&gt;0,"ExceededGoal","UnderFunded")</f>
        <v>ExceededGoal</v>
      </c>
      <c r="Y2819" s="12">
        <f t="shared" ref="Y2819:Y2882" si="359">IFERROR(IF(R2819="theater",ROUND(F2819/M2819,2)),0)</f>
        <v>23.64</v>
      </c>
    </row>
    <row r="2820" spans="1:25" ht="43.2">
      <c r="A2820">
        <v>2818</v>
      </c>
      <c r="B2820" s="1" t="s">
        <v>2818</v>
      </c>
      <c r="C2820" s="1" t="s">
        <v>6928</v>
      </c>
      <c r="D2820" s="21" t="b" cm="1">
        <f t="array" ref="D2820">IF(OR(ISNUMBER(SEARCH({" COMEDY "," fun "," laugh ","hilarious"}," "&amp;B2820:C2820&amp;" "))),"Comedy",IF(OR(ISNUMBER(SEARCH({" sad "," thriller "," crime"," murder "," dark "," revenge "}," "&amp;B2820:C2820&amp;" "))),"thriller",IF(OR(ISNUMBER(SEARCH({" strange "," evil "," horror "," dark "," strange"}," "&amp;B2820:C2820&amp;" "))),"horror",IF(OR(ISNUMBER(SEARCH({" food "," kitchen "," yummy "," gourmet "," dining","bbq"}," "&amp;B2820:C2820&amp;" "))),"food"))))</f>
        <v>0</v>
      </c>
      <c r="E2820" s="3">
        <v>10000</v>
      </c>
      <c r="F2820" s="4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352"/>
        <v>106</v>
      </c>
      <c r="Q2820">
        <f t="shared" si="353"/>
        <v>103.95</v>
      </c>
      <c r="R2820" t="s">
        <v>8315</v>
      </c>
      <c r="S2820" t="s">
        <v>8316</v>
      </c>
      <c r="T2820" s="13">
        <f t="shared" si="354"/>
        <v>42250.598217592589</v>
      </c>
      <c r="U2820" s="13">
        <f t="shared" si="355"/>
        <v>42270.598217592589</v>
      </c>
      <c r="V2820">
        <f t="shared" si="356"/>
        <v>2015</v>
      </c>
      <c r="W2820" t="str">
        <f t="shared" si="357"/>
        <v>plays</v>
      </c>
      <c r="X2820" t="str">
        <f t="shared" si="358"/>
        <v>ExceededGoal</v>
      </c>
      <c r="Y2820" s="12">
        <f t="shared" si="359"/>
        <v>103.95</v>
      </c>
    </row>
    <row r="2821" spans="1:25" ht="43.2">
      <c r="A2821">
        <v>2819</v>
      </c>
      <c r="B2821" s="1" t="s">
        <v>2819</v>
      </c>
      <c r="C2821" s="1" t="s">
        <v>6929</v>
      </c>
      <c r="D2821" s="21" t="b" cm="1">
        <f t="array" ref="D2821">IF(OR(ISNUMBER(SEARCH({" COMEDY "," fun "," laugh ","hilarious"}," "&amp;B2821:C2821&amp;" "))),"Comedy",IF(OR(ISNUMBER(SEARCH({" sad "," thriller "," crime"," murder "," dark "," revenge "}," "&amp;B2821:C2821&amp;" "))),"thriller",IF(OR(ISNUMBER(SEARCH({" strange "," evil "," horror "," dark "," strange"}," "&amp;B2821:C2821&amp;" "))),"horror",IF(OR(ISNUMBER(SEARCH({" food "," kitchen "," yummy "," gourmet "," dining","bbq"}," "&amp;B2821:C2821&amp;" "))),"food"))))</f>
        <v>0</v>
      </c>
      <c r="E2821" s="3">
        <v>5000</v>
      </c>
      <c r="F2821" s="4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352"/>
        <v>105</v>
      </c>
      <c r="Q2821">
        <f t="shared" si="353"/>
        <v>50.38</v>
      </c>
      <c r="R2821" t="s">
        <v>8315</v>
      </c>
      <c r="S2821" t="s">
        <v>8316</v>
      </c>
      <c r="T2821" s="13">
        <f t="shared" si="354"/>
        <v>42139.525567129633</v>
      </c>
      <c r="U2821" s="13">
        <f t="shared" si="355"/>
        <v>42169.525567129633</v>
      </c>
      <c r="V2821">
        <f t="shared" si="356"/>
        <v>2015</v>
      </c>
      <c r="W2821" t="str">
        <f t="shared" si="357"/>
        <v>plays</v>
      </c>
      <c r="X2821" t="str">
        <f t="shared" si="358"/>
        <v>ExceededGoal</v>
      </c>
      <c r="Y2821" s="12">
        <f t="shared" si="359"/>
        <v>50.38</v>
      </c>
    </row>
    <row r="2822" spans="1:25" ht="43.2">
      <c r="A2822">
        <v>2820</v>
      </c>
      <c r="B2822" s="1" t="s">
        <v>2820</v>
      </c>
      <c r="C2822" s="1" t="s">
        <v>6930</v>
      </c>
      <c r="D2822" s="21" t="b" cm="1">
        <f t="array" ref="D2822">IF(OR(ISNUMBER(SEARCH({" COMEDY "," fun "," laugh ","hilarious"}," "&amp;B2822:C2822&amp;" "))),"Comedy",IF(OR(ISNUMBER(SEARCH({" sad "," thriller "," crime"," murder "," dark "," revenge "}," "&amp;B2822:C2822&amp;" "))),"thriller",IF(OR(ISNUMBER(SEARCH({" strange "," evil "," horror "," dark "," strange"}," "&amp;B2822:C2822&amp;" "))),"horror",IF(OR(ISNUMBER(SEARCH({" food "," kitchen "," yummy "," gourmet "," dining","bbq"}," "&amp;B2822:C2822&amp;" "))),"food"))))</f>
        <v>0</v>
      </c>
      <c r="E2822" s="3">
        <v>200</v>
      </c>
      <c r="F2822" s="4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352"/>
        <v>136</v>
      </c>
      <c r="Q2822">
        <f t="shared" si="353"/>
        <v>13.6</v>
      </c>
      <c r="R2822" t="s">
        <v>8315</v>
      </c>
      <c r="S2822" t="s">
        <v>8316</v>
      </c>
      <c r="T2822" s="13">
        <f t="shared" si="354"/>
        <v>42401.610983796301</v>
      </c>
      <c r="U2822" s="13">
        <f t="shared" si="355"/>
        <v>42426</v>
      </c>
      <c r="V2822">
        <f t="shared" si="356"/>
        <v>2016</v>
      </c>
      <c r="W2822" t="str">
        <f t="shared" si="357"/>
        <v>plays</v>
      </c>
      <c r="X2822" t="str">
        <f t="shared" si="358"/>
        <v>ExceededGoal</v>
      </c>
      <c r="Y2822" s="12">
        <f t="shared" si="359"/>
        <v>13.6</v>
      </c>
    </row>
    <row r="2823" spans="1:25" ht="57.6">
      <c r="A2823">
        <v>2821</v>
      </c>
      <c r="B2823" s="1" t="s">
        <v>2821</v>
      </c>
      <c r="C2823" s="1" t="s">
        <v>6931</v>
      </c>
      <c r="D2823" s="21" t="b" cm="1">
        <f t="array" ref="D2823">IF(OR(ISNUMBER(SEARCH({" COMEDY "," fun "," laugh ","hilarious"}," "&amp;B2823:C2823&amp;" "))),"Comedy",IF(OR(ISNUMBER(SEARCH({" sad "," thriller "," crime"," murder "," dark "," revenge "}," "&amp;B2823:C2823&amp;" "))),"thriller",IF(OR(ISNUMBER(SEARCH({" strange "," evil "," horror "," dark "," strange"}," "&amp;B2823:C2823&amp;" "))),"horror",IF(OR(ISNUMBER(SEARCH({" food "," kitchen "," yummy "," gourmet "," dining","bbq"}," "&amp;B2823:C2823&amp;" "))),"food"))))</f>
        <v>0</v>
      </c>
      <c r="E2823" s="3">
        <v>1000</v>
      </c>
      <c r="F2823" s="4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352"/>
        <v>100</v>
      </c>
      <c r="Q2823">
        <f t="shared" si="353"/>
        <v>28.57</v>
      </c>
      <c r="R2823" t="s">
        <v>8315</v>
      </c>
      <c r="S2823" t="s">
        <v>8316</v>
      </c>
      <c r="T2823" s="13">
        <f t="shared" si="354"/>
        <v>41875.922858796301</v>
      </c>
      <c r="U2823" s="13">
        <f t="shared" si="355"/>
        <v>41905.922858796301</v>
      </c>
      <c r="V2823">
        <f t="shared" si="356"/>
        <v>2014</v>
      </c>
      <c r="W2823" t="str">
        <f t="shared" si="357"/>
        <v>plays</v>
      </c>
      <c r="X2823" t="str">
        <f t="shared" si="358"/>
        <v>UnderFunded</v>
      </c>
      <c r="Y2823" s="12">
        <f t="shared" si="359"/>
        <v>28.57</v>
      </c>
    </row>
    <row r="2824" spans="1:25" ht="57.6">
      <c r="A2824">
        <v>2822</v>
      </c>
      <c r="B2824" s="1" t="s">
        <v>2822</v>
      </c>
      <c r="C2824" s="1" t="s">
        <v>6932</v>
      </c>
      <c r="D2824" s="21" t="b" cm="1">
        <f t="array" ref="D2824">IF(OR(ISNUMBER(SEARCH({" COMEDY "," fun "," laugh ","hilarious"}," "&amp;B2824:C2824&amp;" "))),"Comedy",IF(OR(ISNUMBER(SEARCH({" sad "," thriller "," crime"," murder "," dark "," revenge "}," "&amp;B2824:C2824&amp;" "))),"thriller",IF(OR(ISNUMBER(SEARCH({" strange "," evil "," horror "," dark "," strange"}," "&amp;B2824:C2824&amp;" "))),"horror",IF(OR(ISNUMBER(SEARCH({" food "," kitchen "," yummy "," gourmet "," dining","bbq"}," "&amp;B2824:C2824&amp;" "))),"food"))))</f>
        <v>0</v>
      </c>
      <c r="E2824" s="3">
        <v>6000</v>
      </c>
      <c r="F2824" s="4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352"/>
        <v>100</v>
      </c>
      <c r="Q2824">
        <f t="shared" si="353"/>
        <v>63.83</v>
      </c>
      <c r="R2824" t="s">
        <v>8315</v>
      </c>
      <c r="S2824" t="s">
        <v>8316</v>
      </c>
      <c r="T2824" s="13">
        <f t="shared" si="354"/>
        <v>42060.683935185181</v>
      </c>
      <c r="U2824" s="13">
        <f t="shared" si="355"/>
        <v>42090.642268518524</v>
      </c>
      <c r="V2824">
        <f t="shared" si="356"/>
        <v>2015</v>
      </c>
      <c r="W2824" t="str">
        <f t="shared" si="357"/>
        <v>plays</v>
      </c>
      <c r="X2824" t="str">
        <f t="shared" si="358"/>
        <v>UnderFunded</v>
      </c>
      <c r="Y2824" s="12">
        <f t="shared" si="359"/>
        <v>63.83</v>
      </c>
    </row>
    <row r="2825" spans="1:25" ht="57.6">
      <c r="A2825">
        <v>2823</v>
      </c>
      <c r="B2825" s="1" t="s">
        <v>2823</v>
      </c>
      <c r="C2825" s="1" t="s">
        <v>6933</v>
      </c>
      <c r="D2825" s="21" t="b" cm="1">
        <f t="array" ref="D2825">IF(OR(ISNUMBER(SEARCH({" COMEDY "," fun "," laugh ","hilarious"}," "&amp;B2825:C2825&amp;" "))),"Comedy",IF(OR(ISNUMBER(SEARCH({" sad "," thriller "," crime"," murder "," dark "," revenge "}," "&amp;B2825:C2825&amp;" "))),"thriller",IF(OR(ISNUMBER(SEARCH({" strange "," evil "," horror "," dark "," strange"}," "&amp;B2825:C2825&amp;" "))),"horror",IF(OR(ISNUMBER(SEARCH({" food "," kitchen "," yummy "," gourmet "," dining","bbq"}," "&amp;B2825:C2825&amp;" "))),"food"))))</f>
        <v>0</v>
      </c>
      <c r="E2825" s="3">
        <v>100</v>
      </c>
      <c r="F2825" s="4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352"/>
        <v>124</v>
      </c>
      <c r="Q2825">
        <f t="shared" si="353"/>
        <v>8.86</v>
      </c>
      <c r="R2825" t="s">
        <v>8315</v>
      </c>
      <c r="S2825" t="s">
        <v>8316</v>
      </c>
      <c r="T2825" s="13">
        <f t="shared" si="354"/>
        <v>42067.011643518519</v>
      </c>
      <c r="U2825" s="13">
        <f t="shared" si="355"/>
        <v>42094.957638888889</v>
      </c>
      <c r="V2825">
        <f t="shared" si="356"/>
        <v>2015</v>
      </c>
      <c r="W2825" t="str">
        <f t="shared" si="357"/>
        <v>plays</v>
      </c>
      <c r="X2825" t="str">
        <f t="shared" si="358"/>
        <v>ExceededGoal</v>
      </c>
      <c r="Y2825" s="12">
        <f t="shared" si="359"/>
        <v>8.86</v>
      </c>
    </row>
    <row r="2826" spans="1:25" ht="43.2">
      <c r="A2826">
        <v>2824</v>
      </c>
      <c r="B2826" s="1" t="s">
        <v>2824</v>
      </c>
      <c r="C2826" s="1" t="s">
        <v>6934</v>
      </c>
      <c r="D2826" s="21" t="b" cm="1">
        <f t="array" ref="D2826">IF(OR(ISNUMBER(SEARCH({" COMEDY "," fun "," laugh ","hilarious"}," "&amp;B2826:C2826&amp;" "))),"Comedy",IF(OR(ISNUMBER(SEARCH({" sad "," thriller "," crime"," murder "," dark "," revenge "}," "&amp;B2826:C2826&amp;" "))),"thriller",IF(OR(ISNUMBER(SEARCH({" strange "," evil "," horror "," dark "," strange"}," "&amp;B2826:C2826&amp;" "))),"horror",IF(OR(ISNUMBER(SEARCH({" food "," kitchen "," yummy "," gourmet "," dining","bbq"}," "&amp;B2826:C2826&amp;" "))),"food"))))</f>
        <v>0</v>
      </c>
      <c r="E2826" s="3">
        <v>650</v>
      </c>
      <c r="F2826" s="4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352"/>
        <v>117</v>
      </c>
      <c r="Q2826">
        <f t="shared" si="353"/>
        <v>50.67</v>
      </c>
      <c r="R2826" t="s">
        <v>8315</v>
      </c>
      <c r="S2826" t="s">
        <v>8316</v>
      </c>
      <c r="T2826" s="13">
        <f t="shared" si="354"/>
        <v>42136.270787037036</v>
      </c>
      <c r="U2826" s="13">
        <f t="shared" si="355"/>
        <v>42168.071527777778</v>
      </c>
      <c r="V2826">
        <f t="shared" si="356"/>
        <v>2015</v>
      </c>
      <c r="W2826" t="str">
        <f t="shared" si="357"/>
        <v>plays</v>
      </c>
      <c r="X2826" t="str">
        <f t="shared" si="358"/>
        <v>ExceededGoal</v>
      </c>
      <c r="Y2826" s="12">
        <f t="shared" si="359"/>
        <v>50.67</v>
      </c>
    </row>
    <row r="2827" spans="1:25" ht="57.6">
      <c r="A2827">
        <v>2825</v>
      </c>
      <c r="B2827" s="1" t="s">
        <v>2825</v>
      </c>
      <c r="C2827" s="1" t="s">
        <v>6935</v>
      </c>
      <c r="D2827" s="21" t="b" cm="1">
        <f t="array" ref="D2827">IF(OR(ISNUMBER(SEARCH({" COMEDY "," fun "," laugh ","hilarious"}," "&amp;B2827:C2827&amp;" "))),"Comedy",IF(OR(ISNUMBER(SEARCH({" sad "," thriller "," crime"," murder "," dark "," revenge "}," "&amp;B2827:C2827&amp;" "))),"thriller",IF(OR(ISNUMBER(SEARCH({" strange "," evil "," horror "," dark "," strange"}," "&amp;B2827:C2827&amp;" "))),"horror",IF(OR(ISNUMBER(SEARCH({" food "," kitchen "," yummy "," gourmet "," dining","bbq"}," "&amp;B2827:C2827&amp;" "))),"food"))))</f>
        <v>0</v>
      </c>
      <c r="E2827" s="3">
        <v>3000</v>
      </c>
      <c r="F2827" s="4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352"/>
        <v>103</v>
      </c>
      <c r="Q2827">
        <f t="shared" si="353"/>
        <v>60.78</v>
      </c>
      <c r="R2827" t="s">
        <v>8315</v>
      </c>
      <c r="S2827" t="s">
        <v>8316</v>
      </c>
      <c r="T2827" s="13">
        <f t="shared" si="354"/>
        <v>42312.792662037042</v>
      </c>
      <c r="U2827" s="13">
        <f t="shared" si="355"/>
        <v>42342.792662037042</v>
      </c>
      <c r="V2827">
        <f t="shared" si="356"/>
        <v>2015</v>
      </c>
      <c r="W2827" t="str">
        <f t="shared" si="357"/>
        <v>plays</v>
      </c>
      <c r="X2827" t="str">
        <f t="shared" si="358"/>
        <v>ExceededGoal</v>
      </c>
      <c r="Y2827" s="12">
        <f t="shared" si="359"/>
        <v>60.78</v>
      </c>
    </row>
    <row r="2828" spans="1:25" ht="57.6">
      <c r="A2828">
        <v>2826</v>
      </c>
      <c r="B2828" s="1" t="s">
        <v>2826</v>
      </c>
      <c r="C2828" s="1" t="s">
        <v>6936</v>
      </c>
      <c r="D2828" s="21" t="b" cm="1">
        <f t="array" ref="D2828">IF(OR(ISNUMBER(SEARCH({" COMEDY "," fun "," laugh ","hilarious"}," "&amp;B2828:C2828&amp;" "))),"Comedy",IF(OR(ISNUMBER(SEARCH({" sad "," thriller "," crime"," murder "," dark "," revenge "}," "&amp;B2828:C2828&amp;" "))),"thriller",IF(OR(ISNUMBER(SEARCH({" strange "," evil "," horror "," dark "," strange"}," "&amp;B2828:C2828&amp;" "))),"horror",IF(OR(ISNUMBER(SEARCH({" food "," kitchen "," yummy "," gourmet "," dining","bbq"}," "&amp;B2828:C2828&amp;" "))),"food"))))</f>
        <v>0</v>
      </c>
      <c r="E2828" s="3">
        <v>2000</v>
      </c>
      <c r="F2828" s="4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352"/>
        <v>108</v>
      </c>
      <c r="Q2828">
        <f t="shared" si="353"/>
        <v>113.42</v>
      </c>
      <c r="R2828" t="s">
        <v>8315</v>
      </c>
      <c r="S2828" t="s">
        <v>8316</v>
      </c>
      <c r="T2828" s="13">
        <f t="shared" si="354"/>
        <v>42171.034861111111</v>
      </c>
      <c r="U2828" s="13">
        <f t="shared" si="355"/>
        <v>42195.291666666672</v>
      </c>
      <c r="V2828">
        <f t="shared" si="356"/>
        <v>2015</v>
      </c>
      <c r="W2828" t="str">
        <f t="shared" si="357"/>
        <v>plays</v>
      </c>
      <c r="X2828" t="str">
        <f t="shared" si="358"/>
        <v>ExceededGoal</v>
      </c>
      <c r="Y2828" s="12">
        <f t="shared" si="359"/>
        <v>113.42</v>
      </c>
    </row>
    <row r="2829" spans="1:25" ht="57.6">
      <c r="A2829">
        <v>2827</v>
      </c>
      <c r="B2829" s="1" t="s">
        <v>2827</v>
      </c>
      <c r="C2829" s="1" t="s">
        <v>6937</v>
      </c>
      <c r="D2829" s="21" t="b" cm="1">
        <f t="array" ref="D2829">IF(OR(ISNUMBER(SEARCH({" COMEDY "," fun "," laugh ","hilarious"}," "&amp;B2829:C2829&amp;" "))),"Comedy",IF(OR(ISNUMBER(SEARCH({" sad "," thriller "," crime"," murder "," dark "," revenge "}," "&amp;B2829:C2829&amp;" "))),"thriller",IF(OR(ISNUMBER(SEARCH({" strange "," evil "," horror "," dark "," strange"}," "&amp;B2829:C2829&amp;" "))),"horror",IF(OR(ISNUMBER(SEARCH({" food "," kitchen "," yummy "," gourmet "," dining","bbq"}," "&amp;B2829:C2829&amp;" "))),"food"))))</f>
        <v>0</v>
      </c>
      <c r="E2829" s="3">
        <v>2000</v>
      </c>
      <c r="F2829" s="4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352"/>
        <v>120</v>
      </c>
      <c r="Q2829">
        <f t="shared" si="353"/>
        <v>104.57</v>
      </c>
      <c r="R2829" t="s">
        <v>8315</v>
      </c>
      <c r="S2829" t="s">
        <v>8316</v>
      </c>
      <c r="T2829" s="13">
        <f t="shared" si="354"/>
        <v>42494.683634259258</v>
      </c>
      <c r="U2829" s="13">
        <f t="shared" si="355"/>
        <v>42524.6875</v>
      </c>
      <c r="V2829">
        <f t="shared" si="356"/>
        <v>2016</v>
      </c>
      <c r="W2829" t="str">
        <f t="shared" si="357"/>
        <v>plays</v>
      </c>
      <c r="X2829" t="str">
        <f t="shared" si="358"/>
        <v>ExceededGoal</v>
      </c>
      <c r="Y2829" s="12">
        <f t="shared" si="359"/>
        <v>104.57</v>
      </c>
    </row>
    <row r="2830" spans="1:25" ht="43.2">
      <c r="A2830">
        <v>2828</v>
      </c>
      <c r="B2830" s="1" t="s">
        <v>2828</v>
      </c>
      <c r="C2830" s="1" t="s">
        <v>6938</v>
      </c>
      <c r="D2830" s="21" t="b" cm="1">
        <f t="array" ref="D2830">IF(OR(ISNUMBER(SEARCH({" COMEDY "," fun "," laugh ","hilarious"}," "&amp;B2830:C2830&amp;" "))),"Comedy",IF(OR(ISNUMBER(SEARCH({" sad "," thriller "," crime"," murder "," dark "," revenge "}," "&amp;B2830:C2830&amp;" "))),"thriller",IF(OR(ISNUMBER(SEARCH({" strange "," evil "," horror "," dark "," strange"}," "&amp;B2830:C2830&amp;" "))),"horror",IF(OR(ISNUMBER(SEARCH({" food "," kitchen "," yummy "," gourmet "," dining","bbq"}," "&amp;B2830:C2830&amp;" "))),"food"))))</f>
        <v>0</v>
      </c>
      <c r="E2830" s="3">
        <v>9500</v>
      </c>
      <c r="F2830" s="4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352"/>
        <v>100</v>
      </c>
      <c r="Q2830">
        <f t="shared" si="353"/>
        <v>98.31</v>
      </c>
      <c r="R2830" t="s">
        <v>8315</v>
      </c>
      <c r="S2830" t="s">
        <v>8316</v>
      </c>
      <c r="T2830" s="13">
        <f t="shared" si="354"/>
        <v>42254.264687499999</v>
      </c>
      <c r="U2830" s="13">
        <f t="shared" si="355"/>
        <v>42279.958333333328</v>
      </c>
      <c r="V2830">
        <f t="shared" si="356"/>
        <v>2015</v>
      </c>
      <c r="W2830" t="str">
        <f t="shared" si="357"/>
        <v>plays</v>
      </c>
      <c r="X2830" t="str">
        <f t="shared" si="358"/>
        <v>UnderFunded</v>
      </c>
      <c r="Y2830" s="12">
        <f t="shared" si="359"/>
        <v>98.31</v>
      </c>
    </row>
    <row r="2831" spans="1:25" ht="43.2">
      <c r="A2831">
        <v>2829</v>
      </c>
      <c r="B2831" s="1" t="s">
        <v>2829</v>
      </c>
      <c r="C2831" s="1" t="s">
        <v>6939</v>
      </c>
      <c r="D2831" s="21" t="b" cm="1">
        <f t="array" ref="D2831">IF(OR(ISNUMBER(SEARCH({" COMEDY "," fun "," laugh ","hilarious"}," "&amp;B2831:C2831&amp;" "))),"Comedy",IF(OR(ISNUMBER(SEARCH({" sad "," thriller "," crime"," murder "," dark "," revenge "}," "&amp;B2831:C2831&amp;" "))),"thriller",IF(OR(ISNUMBER(SEARCH({" strange "," evil "," horror "," dark "," strange"}," "&amp;B2831:C2831&amp;" "))),"horror",IF(OR(ISNUMBER(SEARCH({" food "," kitchen "," yummy "," gourmet "," dining","bbq"}," "&amp;B2831:C2831&amp;" "))),"food"))))</f>
        <v>0</v>
      </c>
      <c r="E2831" s="3">
        <v>2500</v>
      </c>
      <c r="F2831" s="4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352"/>
        <v>107</v>
      </c>
      <c r="Q2831">
        <f t="shared" si="353"/>
        <v>35.04</v>
      </c>
      <c r="R2831" t="s">
        <v>8315</v>
      </c>
      <c r="S2831" t="s">
        <v>8316</v>
      </c>
      <c r="T2831" s="13">
        <f t="shared" si="354"/>
        <v>42495.434236111112</v>
      </c>
      <c r="U2831" s="13">
        <f t="shared" si="355"/>
        <v>42523.434236111112</v>
      </c>
      <c r="V2831">
        <f t="shared" si="356"/>
        <v>2016</v>
      </c>
      <c r="W2831" t="str">
        <f t="shared" si="357"/>
        <v>plays</v>
      </c>
      <c r="X2831" t="str">
        <f t="shared" si="358"/>
        <v>ExceededGoal</v>
      </c>
      <c r="Y2831" s="12">
        <f t="shared" si="359"/>
        <v>35.04</v>
      </c>
    </row>
    <row r="2832" spans="1:25" ht="28.8">
      <c r="A2832">
        <v>2830</v>
      </c>
      <c r="B2832" s="1" t="s">
        <v>2830</v>
      </c>
      <c r="C2832" s="1" t="s">
        <v>6940</v>
      </c>
      <c r="D2832" s="21" t="b" cm="1">
        <f t="array" ref="D2832">IF(OR(ISNUMBER(SEARCH({" COMEDY "," fun "," laugh ","hilarious"}," "&amp;B2832:C2832&amp;" "))),"Comedy",IF(OR(ISNUMBER(SEARCH({" sad "," thriller "," crime"," murder "," dark "," revenge "}," "&amp;B2832:C2832&amp;" "))),"thriller",IF(OR(ISNUMBER(SEARCH({" strange "," evil "," horror "," dark "," strange"}," "&amp;B2832:C2832&amp;" "))),"horror",IF(OR(ISNUMBER(SEARCH({" food "," kitchen "," yummy "," gourmet "," dining","bbq"}," "&amp;B2832:C2832&amp;" "))),"food"))))</f>
        <v>0</v>
      </c>
      <c r="E2832" s="3">
        <v>3000</v>
      </c>
      <c r="F2832" s="4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352"/>
        <v>100</v>
      </c>
      <c r="Q2832">
        <f t="shared" si="353"/>
        <v>272.73</v>
      </c>
      <c r="R2832" t="s">
        <v>8315</v>
      </c>
      <c r="S2832" t="s">
        <v>8316</v>
      </c>
      <c r="T2832" s="13">
        <f t="shared" si="354"/>
        <v>41758.839675925927</v>
      </c>
      <c r="U2832" s="13">
        <f t="shared" si="355"/>
        <v>41771.165972222225</v>
      </c>
      <c r="V2832">
        <f t="shared" si="356"/>
        <v>2014</v>
      </c>
      <c r="W2832" t="str">
        <f t="shared" si="357"/>
        <v>plays</v>
      </c>
      <c r="X2832" t="str">
        <f t="shared" si="358"/>
        <v>UnderFunded</v>
      </c>
      <c r="Y2832" s="12">
        <f t="shared" si="359"/>
        <v>272.73</v>
      </c>
    </row>
    <row r="2833" spans="1:25" ht="43.2">
      <c r="A2833">
        <v>2831</v>
      </c>
      <c r="B2833" s="1" t="s">
        <v>2831</v>
      </c>
      <c r="C2833" s="1" t="s">
        <v>6941</v>
      </c>
      <c r="D2833" s="21" t="b" cm="1">
        <f t="array" ref="D2833">IF(OR(ISNUMBER(SEARCH({" COMEDY "," fun "," laugh ","hilarious"}," "&amp;B2833:C2833&amp;" "))),"Comedy",IF(OR(ISNUMBER(SEARCH({" sad "," thriller "," crime"," murder "," dark "," revenge "}," "&amp;B2833:C2833&amp;" "))),"thriller",IF(OR(ISNUMBER(SEARCH({" strange "," evil "," horror "," dark "," strange"}," "&amp;B2833:C2833&amp;" "))),"horror",IF(OR(ISNUMBER(SEARCH({" food "," kitchen "," yummy "," gourmet "," dining","bbq"}," "&amp;B2833:C2833&amp;" "))),"food"))))</f>
        <v>0</v>
      </c>
      <c r="E2833" s="3">
        <v>3000</v>
      </c>
      <c r="F2833" s="4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352"/>
        <v>111</v>
      </c>
      <c r="Q2833">
        <f t="shared" si="353"/>
        <v>63.85</v>
      </c>
      <c r="R2833" t="s">
        <v>8315</v>
      </c>
      <c r="S2833" t="s">
        <v>8316</v>
      </c>
      <c r="T2833" s="13">
        <f t="shared" si="354"/>
        <v>42171.824884259258</v>
      </c>
      <c r="U2833" s="13">
        <f t="shared" si="355"/>
        <v>42201.824884259258</v>
      </c>
      <c r="V2833">
        <f t="shared" si="356"/>
        <v>2015</v>
      </c>
      <c r="W2833" t="str">
        <f t="shared" si="357"/>
        <v>plays</v>
      </c>
      <c r="X2833" t="str">
        <f t="shared" si="358"/>
        <v>ExceededGoal</v>
      </c>
      <c r="Y2833" s="12">
        <f t="shared" si="359"/>
        <v>63.85</v>
      </c>
    </row>
    <row r="2834" spans="1:25" ht="43.2">
      <c r="A2834">
        <v>2832</v>
      </c>
      <c r="B2834" s="1" t="s">
        <v>2832</v>
      </c>
      <c r="C2834" s="1" t="s">
        <v>6942</v>
      </c>
      <c r="D2834" s="21" t="b" cm="1">
        <f t="array" ref="D2834">IF(OR(ISNUMBER(SEARCH({" COMEDY "," fun "," laugh ","hilarious"}," "&amp;B2834:C2834&amp;" "))),"Comedy",IF(OR(ISNUMBER(SEARCH({" sad "," thriller "," crime"," murder "," dark "," revenge "}," "&amp;B2834:C2834&amp;" "))),"thriller",IF(OR(ISNUMBER(SEARCH({" strange "," evil "," horror "," dark "," strange"}," "&amp;B2834:C2834&amp;" "))),"horror",IF(OR(ISNUMBER(SEARCH({" food "," kitchen "," yummy "," gourmet "," dining","bbq"}," "&amp;B2834:C2834&amp;" "))),"food"))))</f>
        <v>0</v>
      </c>
      <c r="E2834" s="3">
        <v>2500</v>
      </c>
      <c r="F2834" s="4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352"/>
        <v>115</v>
      </c>
      <c r="Q2834">
        <f t="shared" si="353"/>
        <v>30.19</v>
      </c>
      <c r="R2834" t="s">
        <v>8315</v>
      </c>
      <c r="S2834" t="s">
        <v>8316</v>
      </c>
      <c r="T2834" s="13">
        <f t="shared" si="354"/>
        <v>41938.709421296298</v>
      </c>
      <c r="U2834" s="13">
        <f t="shared" si="355"/>
        <v>41966.916666666672</v>
      </c>
      <c r="V2834">
        <f t="shared" si="356"/>
        <v>2014</v>
      </c>
      <c r="W2834" t="str">
        <f t="shared" si="357"/>
        <v>plays</v>
      </c>
      <c r="X2834" t="str">
        <f t="shared" si="358"/>
        <v>ExceededGoal</v>
      </c>
      <c r="Y2834" s="12">
        <f t="shared" si="359"/>
        <v>30.19</v>
      </c>
    </row>
    <row r="2835" spans="1:25">
      <c r="A2835">
        <v>2833</v>
      </c>
      <c r="B2835" s="1" t="s">
        <v>2833</v>
      </c>
      <c r="C2835" s="1" t="s">
        <v>6943</v>
      </c>
      <c r="D2835" s="21" t="b" cm="1">
        <f t="array" ref="D2835">IF(OR(ISNUMBER(SEARCH({" COMEDY "," fun "," laugh ","hilarious"}," "&amp;B2835:C2835&amp;" "))),"Comedy",IF(OR(ISNUMBER(SEARCH({" sad "," thriller "," crime"," murder "," dark "," revenge "}," "&amp;B2835:C2835&amp;" "))),"thriller",IF(OR(ISNUMBER(SEARCH({" strange "," evil "," horror "," dark "," strange"}," "&amp;B2835:C2835&amp;" "))),"horror",IF(OR(ISNUMBER(SEARCH({" food "," kitchen "," yummy "," gourmet "," dining","bbq"}," "&amp;B2835:C2835&amp;" "))),"food"))))</f>
        <v>0</v>
      </c>
      <c r="E2835" s="3">
        <v>2700</v>
      </c>
      <c r="F2835" s="4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352"/>
        <v>108</v>
      </c>
      <c r="Q2835">
        <f t="shared" si="353"/>
        <v>83.51</v>
      </c>
      <c r="R2835" t="s">
        <v>8315</v>
      </c>
      <c r="S2835" t="s">
        <v>8316</v>
      </c>
      <c r="T2835" s="13">
        <f t="shared" si="354"/>
        <v>42268.127696759257</v>
      </c>
      <c r="U2835" s="13">
        <f t="shared" si="355"/>
        <v>42288.083333333328</v>
      </c>
      <c r="V2835">
        <f t="shared" si="356"/>
        <v>2015</v>
      </c>
      <c r="W2835" t="str">
        <f t="shared" si="357"/>
        <v>plays</v>
      </c>
      <c r="X2835" t="str">
        <f t="shared" si="358"/>
        <v>ExceededGoal</v>
      </c>
      <c r="Y2835" s="12">
        <f t="shared" si="359"/>
        <v>83.51</v>
      </c>
    </row>
    <row r="2836" spans="1:25" ht="43.2">
      <c r="A2836">
        <v>2834</v>
      </c>
      <c r="B2836" s="1" t="s">
        <v>2834</v>
      </c>
      <c r="C2836" s="1" t="s">
        <v>6944</v>
      </c>
      <c r="D2836" s="21" t="b" cm="1">
        <f t="array" ref="D2836">IF(OR(ISNUMBER(SEARCH({" COMEDY "," fun "," laugh ","hilarious"}," "&amp;B2836:C2836&amp;" "))),"Comedy",IF(OR(ISNUMBER(SEARCH({" sad "," thriller "," crime"," murder "," dark "," revenge "}," "&amp;B2836:C2836&amp;" "))),"thriller",IF(OR(ISNUMBER(SEARCH({" strange "," evil "," horror "," dark "," strange"}," "&amp;B2836:C2836&amp;" "))),"horror",IF(OR(ISNUMBER(SEARCH({" food "," kitchen "," yummy "," gourmet "," dining","bbq"}," "&amp;B2836:C2836&amp;" "))),"food"))))</f>
        <v>0</v>
      </c>
      <c r="E2836" s="3">
        <v>800</v>
      </c>
      <c r="F2836" s="4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352"/>
        <v>170</v>
      </c>
      <c r="Q2836">
        <f t="shared" si="353"/>
        <v>64.760000000000005</v>
      </c>
      <c r="R2836" t="s">
        <v>8315</v>
      </c>
      <c r="S2836" t="s">
        <v>8316</v>
      </c>
      <c r="T2836" s="13">
        <f t="shared" si="354"/>
        <v>42019.959837962961</v>
      </c>
      <c r="U2836" s="13">
        <f t="shared" si="355"/>
        <v>42034.959837962961</v>
      </c>
      <c r="V2836">
        <f t="shared" si="356"/>
        <v>2015</v>
      </c>
      <c r="W2836" t="str">
        <f t="shared" si="357"/>
        <v>plays</v>
      </c>
      <c r="X2836" t="str">
        <f t="shared" si="358"/>
        <v>ExceededGoal</v>
      </c>
      <c r="Y2836" s="12">
        <f t="shared" si="359"/>
        <v>64.760000000000005</v>
      </c>
    </row>
    <row r="2837" spans="1:25" ht="43.2">
      <c r="A2837">
        <v>2835</v>
      </c>
      <c r="B2837" s="1" t="s">
        <v>2835</v>
      </c>
      <c r="C2837" s="1" t="s">
        <v>6945</v>
      </c>
      <c r="D2837" s="21" t="b" cm="1">
        <f t="array" ref="D2837">IF(OR(ISNUMBER(SEARCH({" COMEDY "," fun "," laugh ","hilarious"}," "&amp;B2837:C2837&amp;" "))),"Comedy",IF(OR(ISNUMBER(SEARCH({" sad "," thriller "," crime"," murder "," dark "," revenge "}," "&amp;B2837:C2837&amp;" "))),"thriller",IF(OR(ISNUMBER(SEARCH({" strange "," evil "," horror "," dark "," strange"}," "&amp;B2837:C2837&amp;" "))),"horror",IF(OR(ISNUMBER(SEARCH({" food "," kitchen "," yummy "," gourmet "," dining","bbq"}," "&amp;B2837:C2837&amp;" "))),"food"))))</f>
        <v>0</v>
      </c>
      <c r="E2837" s="3">
        <v>1000</v>
      </c>
      <c r="F2837" s="4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352"/>
        <v>187</v>
      </c>
      <c r="Q2837">
        <f t="shared" si="353"/>
        <v>20.12</v>
      </c>
      <c r="R2837" t="s">
        <v>8315</v>
      </c>
      <c r="S2837" t="s">
        <v>8316</v>
      </c>
      <c r="T2837" s="13">
        <f t="shared" si="354"/>
        <v>42313.703900462962</v>
      </c>
      <c r="U2837" s="13">
        <f t="shared" si="355"/>
        <v>42343</v>
      </c>
      <c r="V2837">
        <f t="shared" si="356"/>
        <v>2015</v>
      </c>
      <c r="W2837" t="str">
        <f t="shared" si="357"/>
        <v>plays</v>
      </c>
      <c r="X2837" t="str">
        <f t="shared" si="358"/>
        <v>ExceededGoal</v>
      </c>
      <c r="Y2837" s="12">
        <f t="shared" si="359"/>
        <v>20.12</v>
      </c>
    </row>
    <row r="2838" spans="1:25" ht="57.6">
      <c r="A2838">
        <v>2836</v>
      </c>
      <c r="B2838" s="1" t="s">
        <v>2836</v>
      </c>
      <c r="C2838" s="1" t="s">
        <v>6946</v>
      </c>
      <c r="D2838" s="21" t="b" cm="1">
        <f t="array" ref="D2838">IF(OR(ISNUMBER(SEARCH({" COMEDY "," fun "," laugh ","hilarious"}," "&amp;B2838:C2838&amp;" "))),"Comedy",IF(OR(ISNUMBER(SEARCH({" sad "," thriller "," crime"," murder "," dark "," revenge "}," "&amp;B2838:C2838&amp;" "))),"thriller",IF(OR(ISNUMBER(SEARCH({" strange "," evil "," horror "," dark "," strange"}," "&amp;B2838:C2838&amp;" "))),"horror",IF(OR(ISNUMBER(SEARCH({" food "," kitchen "," yummy "," gourmet "," dining","bbq"}," "&amp;B2838:C2838&amp;" "))),"food"))))</f>
        <v>0</v>
      </c>
      <c r="E2838" s="3">
        <v>450</v>
      </c>
      <c r="F2838" s="4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352"/>
        <v>108</v>
      </c>
      <c r="Q2838">
        <f t="shared" si="353"/>
        <v>44.09</v>
      </c>
      <c r="R2838" t="s">
        <v>8315</v>
      </c>
      <c r="S2838" t="s">
        <v>8316</v>
      </c>
      <c r="T2838" s="13">
        <f t="shared" si="354"/>
        <v>42746.261782407411</v>
      </c>
      <c r="U2838" s="13">
        <f t="shared" si="355"/>
        <v>42784.207638888889</v>
      </c>
      <c r="V2838">
        <f t="shared" si="356"/>
        <v>2017</v>
      </c>
      <c r="W2838" t="str">
        <f t="shared" si="357"/>
        <v>plays</v>
      </c>
      <c r="X2838" t="str">
        <f t="shared" si="358"/>
        <v>ExceededGoal</v>
      </c>
      <c r="Y2838" s="12">
        <f t="shared" si="359"/>
        <v>44.09</v>
      </c>
    </row>
    <row r="2839" spans="1:25" ht="57.6">
      <c r="A2839">
        <v>2837</v>
      </c>
      <c r="B2839" s="1" t="s">
        <v>2837</v>
      </c>
      <c r="C2839" s="1" t="s">
        <v>6947</v>
      </c>
      <c r="D2839" s="21" t="b" cm="1">
        <f t="array" ref="D2839">IF(OR(ISNUMBER(SEARCH({" COMEDY "," fun "," laugh ","hilarious"}," "&amp;B2839:C2839&amp;" "))),"Comedy",IF(OR(ISNUMBER(SEARCH({" sad "," thriller "," crime"," murder "," dark "," revenge "}," "&amp;B2839:C2839&amp;" "))),"thriller",IF(OR(ISNUMBER(SEARCH({" strange "," evil "," horror "," dark "," strange"}," "&amp;B2839:C2839&amp;" "))),"horror",IF(OR(ISNUMBER(SEARCH({" food "," kitchen "," yummy "," gourmet "," dining","bbq"}," "&amp;B2839:C2839&amp;" "))),"food"))))</f>
        <v>0</v>
      </c>
      <c r="E2839" s="3">
        <v>850</v>
      </c>
      <c r="F2839" s="4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352"/>
        <v>100</v>
      </c>
      <c r="Q2839">
        <f t="shared" si="353"/>
        <v>40.479999999999997</v>
      </c>
      <c r="R2839" t="s">
        <v>8315</v>
      </c>
      <c r="S2839" t="s">
        <v>8316</v>
      </c>
      <c r="T2839" s="13">
        <f t="shared" si="354"/>
        <v>42307.908379629633</v>
      </c>
      <c r="U2839" s="13">
        <f t="shared" si="355"/>
        <v>42347.950046296297</v>
      </c>
      <c r="V2839">
        <f t="shared" si="356"/>
        <v>2015</v>
      </c>
      <c r="W2839" t="str">
        <f t="shared" si="357"/>
        <v>plays</v>
      </c>
      <c r="X2839" t="str">
        <f t="shared" si="358"/>
        <v>UnderFunded</v>
      </c>
      <c r="Y2839" s="12">
        <f t="shared" si="359"/>
        <v>40.479999999999997</v>
      </c>
    </row>
    <row r="2840" spans="1:25" ht="43.2">
      <c r="A2840">
        <v>2838</v>
      </c>
      <c r="B2840" s="1" t="s">
        <v>2838</v>
      </c>
      <c r="C2840" s="1" t="s">
        <v>6948</v>
      </c>
      <c r="D2840" s="21" t="str" cm="1">
        <f t="array" ref="D2840">IF(OR(ISNUMBER(SEARCH({" COMEDY "," fun "," laugh ","hilarious"}," "&amp;B2840:C2840&amp;" "))),"Comedy",IF(OR(ISNUMBER(SEARCH({" sad "," thriller "," crime"," murder "," dark "," revenge "}," "&amp;B2840:C2840&amp;" "))),"thriller",IF(OR(ISNUMBER(SEARCH({" strange "," evil "," horror "," dark "," strange"}," "&amp;B2840:C2840&amp;" "))),"horror",IF(OR(ISNUMBER(SEARCH({" food "," kitchen "," yummy "," gourmet "," dining","bbq"}," "&amp;B2840:C2840&amp;" "))),"food"))))</f>
        <v>Comedy</v>
      </c>
      <c r="E2840" s="3">
        <v>2000</v>
      </c>
      <c r="F2840" s="4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352"/>
        <v>120</v>
      </c>
      <c r="Q2840">
        <f t="shared" si="353"/>
        <v>44.54</v>
      </c>
      <c r="R2840" t="s">
        <v>8315</v>
      </c>
      <c r="S2840" t="s">
        <v>8316</v>
      </c>
      <c r="T2840" s="13">
        <f t="shared" si="354"/>
        <v>41842.607592592591</v>
      </c>
      <c r="U2840" s="13">
        <f t="shared" si="355"/>
        <v>41864.916666666664</v>
      </c>
      <c r="V2840">
        <f t="shared" si="356"/>
        <v>2014</v>
      </c>
      <c r="W2840" t="str">
        <f t="shared" si="357"/>
        <v>plays</v>
      </c>
      <c r="X2840" t="str">
        <f t="shared" si="358"/>
        <v>ExceededGoal</v>
      </c>
      <c r="Y2840" s="12">
        <f t="shared" si="359"/>
        <v>44.54</v>
      </c>
    </row>
    <row r="2841" spans="1:25" ht="43.2">
      <c r="A2841">
        <v>2839</v>
      </c>
      <c r="B2841" s="1" t="s">
        <v>2839</v>
      </c>
      <c r="C2841" s="1" t="s">
        <v>6949</v>
      </c>
      <c r="D2841" s="21" t="b" cm="1">
        <f t="array" ref="D2841">IF(OR(ISNUMBER(SEARCH({" COMEDY "," fun "," laugh ","hilarious"}," "&amp;B2841:C2841&amp;" "))),"Comedy",IF(OR(ISNUMBER(SEARCH({" sad "," thriller "," crime"," murder "," dark "," revenge "}," "&amp;B2841:C2841&amp;" "))),"thriller",IF(OR(ISNUMBER(SEARCH({" strange "," evil "," horror "," dark "," strange"}," "&amp;B2841:C2841&amp;" "))),"horror",IF(OR(ISNUMBER(SEARCH({" food "," kitchen "," yummy "," gourmet "," dining","bbq"}," "&amp;B2841:C2841&amp;" "))),"food"))))</f>
        <v>0</v>
      </c>
      <c r="E2841" s="3">
        <v>3500</v>
      </c>
      <c r="F2841" s="4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352"/>
        <v>111</v>
      </c>
      <c r="Q2841">
        <f t="shared" si="353"/>
        <v>125.81</v>
      </c>
      <c r="R2841" t="s">
        <v>8315</v>
      </c>
      <c r="S2841" t="s">
        <v>8316</v>
      </c>
      <c r="T2841" s="13">
        <f t="shared" si="354"/>
        <v>41853.240208333329</v>
      </c>
      <c r="U2841" s="13">
        <f t="shared" si="355"/>
        <v>41876.207638888889</v>
      </c>
      <c r="V2841">
        <f t="shared" si="356"/>
        <v>2014</v>
      </c>
      <c r="W2841" t="str">
        <f t="shared" si="357"/>
        <v>plays</v>
      </c>
      <c r="X2841" t="str">
        <f t="shared" si="358"/>
        <v>ExceededGoal</v>
      </c>
      <c r="Y2841" s="12">
        <f t="shared" si="359"/>
        <v>125.81</v>
      </c>
    </row>
    <row r="2842" spans="1:25" ht="57.6">
      <c r="A2842">
        <v>2840</v>
      </c>
      <c r="B2842" s="1" t="s">
        <v>2840</v>
      </c>
      <c r="C2842" s="1" t="s">
        <v>6950</v>
      </c>
      <c r="D2842" s="21" t="b" cm="1">
        <f t="array" ref="D2842">IF(OR(ISNUMBER(SEARCH({" COMEDY "," fun "," laugh ","hilarious"}," "&amp;B2842:C2842&amp;" "))),"Comedy",IF(OR(ISNUMBER(SEARCH({" sad "," thriller "," crime"," murder "," dark "," revenge "}," "&amp;B2842:C2842&amp;" "))),"thriller",IF(OR(ISNUMBER(SEARCH({" strange "," evil "," horror "," dark "," strange"}," "&amp;B2842:C2842&amp;" "))),"horror",IF(OR(ISNUMBER(SEARCH({" food "," kitchen "," yummy "," gourmet "," dining","bbq"}," "&amp;B2842:C2842&amp;" "))),"food"))))</f>
        <v>0</v>
      </c>
      <c r="E2842" s="3">
        <v>2500</v>
      </c>
      <c r="F2842" s="4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352"/>
        <v>104</v>
      </c>
      <c r="Q2842">
        <f t="shared" si="353"/>
        <v>19.7</v>
      </c>
      <c r="R2842" t="s">
        <v>8315</v>
      </c>
      <c r="S2842" t="s">
        <v>8316</v>
      </c>
      <c r="T2842" s="13">
        <f t="shared" si="354"/>
        <v>42060.035636574074</v>
      </c>
      <c r="U2842" s="13">
        <f t="shared" si="355"/>
        <v>42081.708333333328</v>
      </c>
      <c r="V2842">
        <f t="shared" si="356"/>
        <v>2015</v>
      </c>
      <c r="W2842" t="str">
        <f t="shared" si="357"/>
        <v>plays</v>
      </c>
      <c r="X2842" t="str">
        <f t="shared" si="358"/>
        <v>ExceededGoal</v>
      </c>
      <c r="Y2842" s="12">
        <f t="shared" si="359"/>
        <v>19.7</v>
      </c>
    </row>
    <row r="2843" spans="1:25" ht="43.2">
      <c r="A2843">
        <v>2841</v>
      </c>
      <c r="B2843" s="1" t="s">
        <v>2841</v>
      </c>
      <c r="C2843" s="1" t="s">
        <v>6951</v>
      </c>
      <c r="D2843" s="21" t="b" cm="1">
        <f t="array" ref="D2843">IF(OR(ISNUMBER(SEARCH({" COMEDY "," fun "," laugh ","hilarious"}," "&amp;B2843:C2843&amp;" "))),"Comedy",IF(OR(ISNUMBER(SEARCH({" sad "," thriller "," crime"," murder "," dark "," revenge "}," "&amp;B2843:C2843&amp;" "))),"thriller",IF(OR(ISNUMBER(SEARCH({" strange "," evil "," horror "," dark "," strange"}," "&amp;B2843:C2843&amp;" "))),"horror",IF(OR(ISNUMBER(SEARCH({" food "," kitchen "," yummy "," gourmet "," dining","bbq"}," "&amp;B2843:C2843&amp;" "))),"food"))))</f>
        <v>0</v>
      </c>
      <c r="E2843" s="3">
        <v>1000</v>
      </c>
      <c r="F2843" s="4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352"/>
        <v>1</v>
      </c>
      <c r="Q2843">
        <f t="shared" si="353"/>
        <v>10</v>
      </c>
      <c r="R2843" t="s">
        <v>8315</v>
      </c>
      <c r="S2843" t="s">
        <v>8316</v>
      </c>
      <c r="T2843" s="13">
        <f t="shared" si="354"/>
        <v>42291.739548611105</v>
      </c>
      <c r="U2843" s="13">
        <f t="shared" si="355"/>
        <v>42351.781215277777</v>
      </c>
      <c r="V2843">
        <f t="shared" si="356"/>
        <v>2015</v>
      </c>
      <c r="W2843" t="str">
        <f t="shared" si="357"/>
        <v>plays</v>
      </c>
      <c r="X2843" t="str">
        <f t="shared" si="358"/>
        <v>UnderFunded</v>
      </c>
      <c r="Y2843" s="12">
        <f t="shared" si="359"/>
        <v>10</v>
      </c>
    </row>
    <row r="2844" spans="1:25" ht="43.2">
      <c r="A2844">
        <v>2842</v>
      </c>
      <c r="B2844" s="1" t="s">
        <v>2842</v>
      </c>
      <c r="C2844" s="1" t="s">
        <v>6952</v>
      </c>
      <c r="D2844" s="21" t="b" cm="1">
        <f t="array" ref="D2844">IF(OR(ISNUMBER(SEARCH({" COMEDY "," fun "," laugh ","hilarious"}," "&amp;B2844:C2844&amp;" "))),"Comedy",IF(OR(ISNUMBER(SEARCH({" sad "," thriller "," crime"," murder "," dark "," revenge "}," "&amp;B2844:C2844&amp;" "))),"thriller",IF(OR(ISNUMBER(SEARCH({" strange "," evil "," horror "," dark "," strange"}," "&amp;B2844:C2844&amp;" "))),"horror",IF(OR(ISNUMBER(SEARCH({" food "," kitchen "," yummy "," gourmet "," dining","bbq"}," "&amp;B2844:C2844&amp;" "))),"food"))))</f>
        <v>0</v>
      </c>
      <c r="E2844" s="3">
        <v>1500</v>
      </c>
      <c r="F2844" s="4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352"/>
        <v>0</v>
      </c>
      <c r="Q2844">
        <f t="shared" si="353"/>
        <v>0</v>
      </c>
      <c r="R2844" t="s">
        <v>8315</v>
      </c>
      <c r="S2844" t="s">
        <v>8316</v>
      </c>
      <c r="T2844" s="13">
        <f t="shared" si="354"/>
        <v>41784.952488425923</v>
      </c>
      <c r="U2844" s="13">
        <f t="shared" si="355"/>
        <v>41811.458333333336</v>
      </c>
      <c r="V2844">
        <f t="shared" si="356"/>
        <v>2014</v>
      </c>
      <c r="W2844" t="str">
        <f t="shared" si="357"/>
        <v>plays</v>
      </c>
      <c r="X2844" t="str">
        <f t="shared" si="358"/>
        <v>UnderFunded</v>
      </c>
      <c r="Y2844" s="12">
        <f t="shared" si="359"/>
        <v>0</v>
      </c>
    </row>
    <row r="2845" spans="1:25" ht="43.2">
      <c r="A2845">
        <v>2843</v>
      </c>
      <c r="B2845" s="1" t="s">
        <v>2843</v>
      </c>
      <c r="C2845" s="1" t="s">
        <v>6953</v>
      </c>
      <c r="D2845" s="21" t="b" cm="1">
        <f t="array" ref="D2845">IF(OR(ISNUMBER(SEARCH({" COMEDY "," fun "," laugh ","hilarious"}," "&amp;B2845:C2845&amp;" "))),"Comedy",IF(OR(ISNUMBER(SEARCH({" sad "," thriller "," crime"," murder "," dark "," revenge "}," "&amp;B2845:C2845&amp;" "))),"thriller",IF(OR(ISNUMBER(SEARCH({" strange "," evil "," horror "," dark "," strange"}," "&amp;B2845:C2845&amp;" "))),"horror",IF(OR(ISNUMBER(SEARCH({" food "," kitchen "," yummy "," gourmet "," dining","bbq"}," "&amp;B2845:C2845&amp;" "))),"food"))))</f>
        <v>0</v>
      </c>
      <c r="E2845" s="3">
        <v>1200</v>
      </c>
      <c r="F2845" s="4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352"/>
        <v>0</v>
      </c>
      <c r="Q2845">
        <f t="shared" si="353"/>
        <v>0</v>
      </c>
      <c r="R2845" t="s">
        <v>8315</v>
      </c>
      <c r="S2845" t="s">
        <v>8316</v>
      </c>
      <c r="T2845" s="13">
        <f t="shared" si="354"/>
        <v>42492.737847222219</v>
      </c>
      <c r="U2845" s="13">
        <f t="shared" si="355"/>
        <v>42534.166666666672</v>
      </c>
      <c r="V2845">
        <f t="shared" si="356"/>
        <v>2016</v>
      </c>
      <c r="W2845" t="str">
        <f t="shared" si="357"/>
        <v>plays</v>
      </c>
      <c r="X2845" t="str">
        <f t="shared" si="358"/>
        <v>UnderFunded</v>
      </c>
      <c r="Y2845" s="12">
        <f t="shared" si="359"/>
        <v>0</v>
      </c>
    </row>
    <row r="2846" spans="1:25" ht="43.2">
      <c r="A2846">
        <v>2844</v>
      </c>
      <c r="B2846" s="1" t="s">
        <v>2844</v>
      </c>
      <c r="C2846" s="1" t="s">
        <v>6954</v>
      </c>
      <c r="D2846" s="21" t="b" cm="1">
        <f t="array" ref="D2846">IF(OR(ISNUMBER(SEARCH({" COMEDY "," fun "," laugh ","hilarious"}," "&amp;B2846:C2846&amp;" "))),"Comedy",IF(OR(ISNUMBER(SEARCH({" sad "," thriller "," crime"," murder "," dark "," revenge "}," "&amp;B2846:C2846&amp;" "))),"thriller",IF(OR(ISNUMBER(SEARCH({" strange "," evil "," horror "," dark "," strange"}," "&amp;B2846:C2846&amp;" "))),"horror",IF(OR(ISNUMBER(SEARCH({" food "," kitchen "," yummy "," gourmet "," dining","bbq"}," "&amp;B2846:C2846&amp;" "))),"food"))))</f>
        <v>0</v>
      </c>
      <c r="E2846" s="3">
        <v>550</v>
      </c>
      <c r="F2846" s="4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352"/>
        <v>5</v>
      </c>
      <c r="Q2846">
        <f t="shared" si="353"/>
        <v>30</v>
      </c>
      <c r="R2846" t="s">
        <v>8315</v>
      </c>
      <c r="S2846" t="s">
        <v>8316</v>
      </c>
      <c r="T2846" s="13">
        <f t="shared" si="354"/>
        <v>42709.546064814815</v>
      </c>
      <c r="U2846" s="13">
        <f t="shared" si="355"/>
        <v>42739.546064814815</v>
      </c>
      <c r="V2846">
        <f t="shared" si="356"/>
        <v>2016</v>
      </c>
      <c r="W2846" t="str">
        <f t="shared" si="357"/>
        <v>plays</v>
      </c>
      <c r="X2846" t="str">
        <f t="shared" si="358"/>
        <v>UnderFunded</v>
      </c>
      <c r="Y2846" s="12">
        <f t="shared" si="359"/>
        <v>30</v>
      </c>
    </row>
    <row r="2847" spans="1:25" ht="43.2">
      <c r="A2847">
        <v>2845</v>
      </c>
      <c r="B2847" s="1" t="s">
        <v>2845</v>
      </c>
      <c r="C2847" s="1" t="s">
        <v>6955</v>
      </c>
      <c r="D2847" s="21" t="str" cm="1">
        <f t="array" ref="D2847">IF(OR(ISNUMBER(SEARCH({" COMEDY "," fun "," laugh ","hilarious"}," "&amp;B2847:C2847&amp;" "))),"Comedy",IF(OR(ISNUMBER(SEARCH({" sad "," thriller "," crime"," murder "," dark "," revenge "}," "&amp;B2847:C2847&amp;" "))),"thriller",IF(OR(ISNUMBER(SEARCH({" strange "," evil "," horror "," dark "," strange"}," "&amp;B2847:C2847&amp;" "))),"horror",IF(OR(ISNUMBER(SEARCH({" food "," kitchen "," yummy "," gourmet "," dining","bbq"}," "&amp;B2847:C2847&amp;" "))),"food"))))</f>
        <v>Comedy</v>
      </c>
      <c r="E2847" s="3">
        <v>7500</v>
      </c>
      <c r="F2847" s="4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352"/>
        <v>32</v>
      </c>
      <c r="Q2847">
        <f t="shared" si="353"/>
        <v>60.67</v>
      </c>
      <c r="R2847" t="s">
        <v>8315</v>
      </c>
      <c r="S2847" t="s">
        <v>8316</v>
      </c>
      <c r="T2847" s="13">
        <f t="shared" si="354"/>
        <v>42103.016585648147</v>
      </c>
      <c r="U2847" s="13">
        <f t="shared" si="355"/>
        <v>42163.016585648147</v>
      </c>
      <c r="V2847">
        <f t="shared" si="356"/>
        <v>2015</v>
      </c>
      <c r="W2847" t="str">
        <f t="shared" si="357"/>
        <v>plays</v>
      </c>
      <c r="X2847" t="str">
        <f t="shared" si="358"/>
        <v>UnderFunded</v>
      </c>
      <c r="Y2847" s="12">
        <f t="shared" si="359"/>
        <v>60.67</v>
      </c>
    </row>
    <row r="2848" spans="1:25" ht="57.6">
      <c r="A2848">
        <v>2846</v>
      </c>
      <c r="B2848" s="1" t="s">
        <v>2846</v>
      </c>
      <c r="C2848" s="1" t="s">
        <v>6956</v>
      </c>
      <c r="D2848" s="21" t="b" cm="1">
        <f t="array" ref="D2848">IF(OR(ISNUMBER(SEARCH({" COMEDY "," fun "," laugh ","hilarious"}," "&amp;B2848:C2848&amp;" "))),"Comedy",IF(OR(ISNUMBER(SEARCH({" sad "," thriller "," crime"," murder "," dark "," revenge "}," "&amp;B2848:C2848&amp;" "))),"thriller",IF(OR(ISNUMBER(SEARCH({" strange "," evil "," horror "," dark "," strange"}," "&amp;B2848:C2848&amp;" "))),"horror",IF(OR(ISNUMBER(SEARCH({" food "," kitchen "," yummy "," gourmet "," dining","bbq"}," "&amp;B2848:C2848&amp;" "))),"food"))))</f>
        <v>0</v>
      </c>
      <c r="E2848" s="3">
        <v>8000</v>
      </c>
      <c r="F2848" s="4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352"/>
        <v>0</v>
      </c>
      <c r="Q2848">
        <f t="shared" si="353"/>
        <v>0</v>
      </c>
      <c r="R2848" t="s">
        <v>8315</v>
      </c>
      <c r="S2848" t="s">
        <v>8316</v>
      </c>
      <c r="T2848" s="13">
        <f t="shared" si="354"/>
        <v>42108.692060185189</v>
      </c>
      <c r="U2848" s="13">
        <f t="shared" si="355"/>
        <v>42153.692060185189</v>
      </c>
      <c r="V2848">
        <f t="shared" si="356"/>
        <v>2015</v>
      </c>
      <c r="W2848" t="str">
        <f t="shared" si="357"/>
        <v>plays</v>
      </c>
      <c r="X2848" t="str">
        <f t="shared" si="358"/>
        <v>UnderFunded</v>
      </c>
      <c r="Y2848" s="12">
        <f t="shared" si="359"/>
        <v>0</v>
      </c>
    </row>
    <row r="2849" spans="1:25" ht="43.2">
      <c r="A2849">
        <v>2847</v>
      </c>
      <c r="B2849" s="1" t="s">
        <v>2847</v>
      </c>
      <c r="C2849" s="1" t="s">
        <v>6957</v>
      </c>
      <c r="D2849" s="21" t="b" cm="1">
        <f t="array" ref="D2849">IF(OR(ISNUMBER(SEARCH({" COMEDY "," fun "," laugh ","hilarious"}," "&amp;B2849:C2849&amp;" "))),"Comedy",IF(OR(ISNUMBER(SEARCH({" sad "," thriller "," crime"," murder "," dark "," revenge "}," "&amp;B2849:C2849&amp;" "))),"thriller",IF(OR(ISNUMBER(SEARCH({" strange "," evil "," horror "," dark "," strange"}," "&amp;B2849:C2849&amp;" "))),"horror",IF(OR(ISNUMBER(SEARCH({" food "," kitchen "," yummy "," gourmet "," dining","bbq"}," "&amp;B2849:C2849&amp;" "))),"food"))))</f>
        <v>0</v>
      </c>
      <c r="E2849" s="3">
        <v>2000</v>
      </c>
      <c r="F2849" s="4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352"/>
        <v>0</v>
      </c>
      <c r="Q2849">
        <f t="shared" si="353"/>
        <v>0</v>
      </c>
      <c r="R2849" t="s">
        <v>8315</v>
      </c>
      <c r="S2849" t="s">
        <v>8316</v>
      </c>
      <c r="T2849" s="13">
        <f t="shared" si="354"/>
        <v>42453.806307870371</v>
      </c>
      <c r="U2849" s="13">
        <f t="shared" si="355"/>
        <v>42513.806307870371</v>
      </c>
      <c r="V2849">
        <f t="shared" si="356"/>
        <v>2016</v>
      </c>
      <c r="W2849" t="str">
        <f t="shared" si="357"/>
        <v>plays</v>
      </c>
      <c r="X2849" t="str">
        <f t="shared" si="358"/>
        <v>UnderFunded</v>
      </c>
      <c r="Y2849" s="12">
        <f t="shared" si="359"/>
        <v>0</v>
      </c>
    </row>
    <row r="2850" spans="1:25" ht="57.6">
      <c r="A2850">
        <v>2848</v>
      </c>
      <c r="B2850" s="1" t="s">
        <v>2848</v>
      </c>
      <c r="C2850" s="1" t="s">
        <v>6958</v>
      </c>
      <c r="D2850" s="21" t="b" cm="1">
        <f t="array" ref="D2850">IF(OR(ISNUMBER(SEARCH({" COMEDY "," fun "," laugh ","hilarious"}," "&amp;B2850:C2850&amp;" "))),"Comedy",IF(OR(ISNUMBER(SEARCH({" sad "," thriller "," crime"," murder "," dark "," revenge "}," "&amp;B2850:C2850&amp;" "))),"thriller",IF(OR(ISNUMBER(SEARCH({" strange "," evil "," horror "," dark "," strange"}," "&amp;B2850:C2850&amp;" "))),"horror",IF(OR(ISNUMBER(SEARCH({" food "," kitchen "," yummy "," gourmet "," dining","bbq"}," "&amp;B2850:C2850&amp;" "))),"food"))))</f>
        <v>0</v>
      </c>
      <c r="E2850" s="3">
        <v>35000</v>
      </c>
      <c r="F2850" s="4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352"/>
        <v>0</v>
      </c>
      <c r="Q2850">
        <f t="shared" si="353"/>
        <v>23.33</v>
      </c>
      <c r="R2850" t="s">
        <v>8315</v>
      </c>
      <c r="S2850" t="s">
        <v>8316</v>
      </c>
      <c r="T2850" s="13">
        <f t="shared" si="354"/>
        <v>42123.648831018523</v>
      </c>
      <c r="U2850" s="13">
        <f t="shared" si="355"/>
        <v>42153.648831018523</v>
      </c>
      <c r="V2850">
        <f t="shared" si="356"/>
        <v>2015</v>
      </c>
      <c r="W2850" t="str">
        <f t="shared" si="357"/>
        <v>plays</v>
      </c>
      <c r="X2850" t="str">
        <f t="shared" si="358"/>
        <v>UnderFunded</v>
      </c>
      <c r="Y2850" s="12">
        <f t="shared" si="359"/>
        <v>23.33</v>
      </c>
    </row>
    <row r="2851" spans="1:25" ht="43.2">
      <c r="A2851">
        <v>2849</v>
      </c>
      <c r="B2851" s="1" t="s">
        <v>2849</v>
      </c>
      <c r="C2851" s="1" t="s">
        <v>6959</v>
      </c>
      <c r="D2851" s="21" t="b" cm="1">
        <f t="array" ref="D2851">IF(OR(ISNUMBER(SEARCH({" COMEDY "," fun "," laugh ","hilarious"}," "&amp;B2851:C2851&amp;" "))),"Comedy",IF(OR(ISNUMBER(SEARCH({" sad "," thriller "," crime"," murder "," dark "," revenge "}," "&amp;B2851:C2851&amp;" "))),"thriller",IF(OR(ISNUMBER(SEARCH({" strange "," evil "," horror "," dark "," strange"}," "&amp;B2851:C2851&amp;" "))),"horror",IF(OR(ISNUMBER(SEARCH({" food "," kitchen "," yummy "," gourmet "," dining","bbq"}," "&amp;B2851:C2851&amp;" "))),"food"))))</f>
        <v>0</v>
      </c>
      <c r="E2851" s="3">
        <v>500</v>
      </c>
      <c r="F2851" s="4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352"/>
        <v>1</v>
      </c>
      <c r="Q2851">
        <f t="shared" si="353"/>
        <v>5</v>
      </c>
      <c r="R2851" t="s">
        <v>8315</v>
      </c>
      <c r="S2851" t="s">
        <v>8316</v>
      </c>
      <c r="T2851" s="13">
        <f t="shared" si="354"/>
        <v>42453.428240740745</v>
      </c>
      <c r="U2851" s="13">
        <f t="shared" si="355"/>
        <v>42483.428240740745</v>
      </c>
      <c r="V2851">
        <f t="shared" si="356"/>
        <v>2016</v>
      </c>
      <c r="W2851" t="str">
        <f t="shared" si="357"/>
        <v>plays</v>
      </c>
      <c r="X2851" t="str">
        <f t="shared" si="358"/>
        <v>UnderFunded</v>
      </c>
      <c r="Y2851" s="12">
        <f t="shared" si="359"/>
        <v>5</v>
      </c>
    </row>
    <row r="2852" spans="1:25" ht="43.2">
      <c r="A2852">
        <v>2850</v>
      </c>
      <c r="B2852" s="1" t="s">
        <v>2850</v>
      </c>
      <c r="C2852" s="1" t="s">
        <v>6960</v>
      </c>
      <c r="D2852" s="21" t="b" cm="1">
        <f t="array" ref="D2852">IF(OR(ISNUMBER(SEARCH({" COMEDY "," fun "," laugh ","hilarious"}," "&amp;B2852:C2852&amp;" "))),"Comedy",IF(OR(ISNUMBER(SEARCH({" sad "," thriller "," crime"," murder "," dark "," revenge "}," "&amp;B2852:C2852&amp;" "))),"thriller",IF(OR(ISNUMBER(SEARCH({" strange "," evil "," horror "," dark "," strange"}," "&amp;B2852:C2852&amp;" "))),"horror",IF(OR(ISNUMBER(SEARCH({" food "," kitchen "," yummy "," gourmet "," dining","bbq"}," "&amp;B2852:C2852&amp;" "))),"food"))))</f>
        <v>0</v>
      </c>
      <c r="E2852" s="3">
        <v>8000</v>
      </c>
      <c r="F2852" s="4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352"/>
        <v>4</v>
      </c>
      <c r="Q2852">
        <f t="shared" si="353"/>
        <v>23.92</v>
      </c>
      <c r="R2852" t="s">
        <v>8315</v>
      </c>
      <c r="S2852" t="s">
        <v>8316</v>
      </c>
      <c r="T2852" s="13">
        <f t="shared" si="354"/>
        <v>41858.007071759261</v>
      </c>
      <c r="U2852" s="13">
        <f t="shared" si="355"/>
        <v>41888.007071759261</v>
      </c>
      <c r="V2852">
        <f t="shared" si="356"/>
        <v>2014</v>
      </c>
      <c r="W2852" t="str">
        <f t="shared" si="357"/>
        <v>plays</v>
      </c>
      <c r="X2852" t="str">
        <f t="shared" si="358"/>
        <v>UnderFunded</v>
      </c>
      <c r="Y2852" s="12">
        <f t="shared" si="359"/>
        <v>23.92</v>
      </c>
    </row>
    <row r="2853" spans="1:25" ht="43.2">
      <c r="A2853">
        <v>2851</v>
      </c>
      <c r="B2853" s="1" t="s">
        <v>2851</v>
      </c>
      <c r="C2853" s="1" t="s">
        <v>6961</v>
      </c>
      <c r="D2853" s="21" t="b" cm="1">
        <f t="array" ref="D2853">IF(OR(ISNUMBER(SEARCH({" COMEDY "," fun "," laugh ","hilarious"}," "&amp;B2853:C2853&amp;" "))),"Comedy",IF(OR(ISNUMBER(SEARCH({" sad "," thriller "," crime"," murder "," dark "," revenge "}," "&amp;B2853:C2853&amp;" "))),"thriller",IF(OR(ISNUMBER(SEARCH({" strange "," evil "," horror "," dark "," strange"}," "&amp;B2853:C2853&amp;" "))),"horror",IF(OR(ISNUMBER(SEARCH({" food "," kitchen "," yummy "," gourmet "," dining","bbq"}," "&amp;B2853:C2853&amp;" "))),"food"))))</f>
        <v>0</v>
      </c>
      <c r="E2853" s="3">
        <v>4500</v>
      </c>
      <c r="F2853" s="4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352"/>
        <v>0</v>
      </c>
      <c r="Q2853">
        <f t="shared" si="353"/>
        <v>0</v>
      </c>
      <c r="R2853" t="s">
        <v>8315</v>
      </c>
      <c r="S2853" t="s">
        <v>8316</v>
      </c>
      <c r="T2853" s="13">
        <f t="shared" si="354"/>
        <v>42390.002650462964</v>
      </c>
      <c r="U2853" s="13">
        <f t="shared" si="355"/>
        <v>42398.970138888893</v>
      </c>
      <c r="V2853">
        <f t="shared" si="356"/>
        <v>2016</v>
      </c>
      <c r="W2853" t="str">
        <f t="shared" si="357"/>
        <v>plays</v>
      </c>
      <c r="X2853" t="str">
        <f t="shared" si="358"/>
        <v>UnderFunded</v>
      </c>
      <c r="Y2853" s="12">
        <f t="shared" si="359"/>
        <v>0</v>
      </c>
    </row>
    <row r="2854" spans="1:25" ht="43.2">
      <c r="A2854">
        <v>2852</v>
      </c>
      <c r="B2854" s="1" t="s">
        <v>2852</v>
      </c>
      <c r="C2854" s="1" t="s">
        <v>6962</v>
      </c>
      <c r="D2854" s="21" t="b" cm="1">
        <f t="array" ref="D2854">IF(OR(ISNUMBER(SEARCH({" COMEDY "," fun "," laugh ","hilarious"}," "&amp;B2854:C2854&amp;" "))),"Comedy",IF(OR(ISNUMBER(SEARCH({" sad "," thriller "," crime"," murder "," dark "," revenge "}," "&amp;B2854:C2854&amp;" "))),"thriller",IF(OR(ISNUMBER(SEARCH({" strange "," evil "," horror "," dark "," strange"}," "&amp;B2854:C2854&amp;" "))),"horror",IF(OR(ISNUMBER(SEARCH({" food "," kitchen "," yummy "," gourmet "," dining","bbq"}," "&amp;B2854:C2854&amp;" "))),"food"))))</f>
        <v>0</v>
      </c>
      <c r="E2854" s="3">
        <v>5000</v>
      </c>
      <c r="F2854" s="4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352"/>
        <v>2</v>
      </c>
      <c r="Q2854">
        <f t="shared" si="353"/>
        <v>15.83</v>
      </c>
      <c r="R2854" t="s">
        <v>8315</v>
      </c>
      <c r="S2854" t="s">
        <v>8316</v>
      </c>
      <c r="T2854" s="13">
        <f t="shared" si="354"/>
        <v>41781.045173611114</v>
      </c>
      <c r="U2854" s="13">
        <f t="shared" si="355"/>
        <v>41811.045173611114</v>
      </c>
      <c r="V2854">
        <f t="shared" si="356"/>
        <v>2014</v>
      </c>
      <c r="W2854" t="str">
        <f t="shared" si="357"/>
        <v>plays</v>
      </c>
      <c r="X2854" t="str">
        <f t="shared" si="358"/>
        <v>UnderFunded</v>
      </c>
      <c r="Y2854" s="12">
        <f t="shared" si="359"/>
        <v>15.83</v>
      </c>
    </row>
    <row r="2855" spans="1:25" ht="43.2">
      <c r="A2855">
        <v>2853</v>
      </c>
      <c r="B2855" s="1" t="s">
        <v>2853</v>
      </c>
      <c r="C2855" s="1" t="s">
        <v>6963</v>
      </c>
      <c r="D2855" s="21" t="b" cm="1">
        <f t="array" ref="D2855">IF(OR(ISNUMBER(SEARCH({" COMEDY "," fun "," laugh ","hilarious"}," "&amp;B2855:C2855&amp;" "))),"Comedy",IF(OR(ISNUMBER(SEARCH({" sad "," thriller "," crime"," murder "," dark "," revenge "}," "&amp;B2855:C2855&amp;" "))),"thriller",IF(OR(ISNUMBER(SEARCH({" strange "," evil "," horror "," dark "," strange"}," "&amp;B2855:C2855&amp;" "))),"horror",IF(OR(ISNUMBER(SEARCH({" food "," kitchen "," yummy "," gourmet "," dining","bbq"}," "&amp;B2855:C2855&amp;" "))),"food"))))</f>
        <v>0</v>
      </c>
      <c r="E2855" s="3">
        <v>9500</v>
      </c>
      <c r="F2855" s="4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352"/>
        <v>0</v>
      </c>
      <c r="Q2855">
        <f t="shared" si="353"/>
        <v>0</v>
      </c>
      <c r="R2855" t="s">
        <v>8315</v>
      </c>
      <c r="S2855" t="s">
        <v>8316</v>
      </c>
      <c r="T2855" s="13">
        <f t="shared" si="354"/>
        <v>41836.190937499996</v>
      </c>
      <c r="U2855" s="13">
        <f t="shared" si="355"/>
        <v>41896.190937499996</v>
      </c>
      <c r="V2855">
        <f t="shared" si="356"/>
        <v>2014</v>
      </c>
      <c r="W2855" t="str">
        <f t="shared" si="357"/>
        <v>plays</v>
      </c>
      <c r="X2855" t="str">
        <f t="shared" si="358"/>
        <v>UnderFunded</v>
      </c>
      <c r="Y2855" s="12">
        <f t="shared" si="359"/>
        <v>0</v>
      </c>
    </row>
    <row r="2856" spans="1:25" ht="43.2">
      <c r="A2856">
        <v>2854</v>
      </c>
      <c r="B2856" s="1" t="s">
        <v>2854</v>
      </c>
      <c r="C2856" s="1" t="s">
        <v>6964</v>
      </c>
      <c r="D2856" s="21" t="b" cm="1">
        <f t="array" ref="D2856">IF(OR(ISNUMBER(SEARCH({" COMEDY "," fun "," laugh ","hilarious"}," "&amp;B2856:C2856&amp;" "))),"Comedy",IF(OR(ISNUMBER(SEARCH({" sad "," thriller "," crime"," murder "," dark "," revenge "}," "&amp;B2856:C2856&amp;" "))),"thriller",IF(OR(ISNUMBER(SEARCH({" strange "," evil "," horror "," dark "," strange"}," "&amp;B2856:C2856&amp;" "))),"horror",IF(OR(ISNUMBER(SEARCH({" food "," kitchen "," yummy "," gourmet "," dining","bbq"}," "&amp;B2856:C2856&amp;" "))),"food"))))</f>
        <v>0</v>
      </c>
      <c r="E2856" s="3">
        <v>1000</v>
      </c>
      <c r="F2856" s="4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352"/>
        <v>42</v>
      </c>
      <c r="Q2856">
        <f t="shared" si="353"/>
        <v>29.79</v>
      </c>
      <c r="R2856" t="s">
        <v>8315</v>
      </c>
      <c r="S2856" t="s">
        <v>8316</v>
      </c>
      <c r="T2856" s="13">
        <f t="shared" si="354"/>
        <v>42111.71665509259</v>
      </c>
      <c r="U2856" s="13">
        <f t="shared" si="355"/>
        <v>42131.71665509259</v>
      </c>
      <c r="V2856">
        <f t="shared" si="356"/>
        <v>2015</v>
      </c>
      <c r="W2856" t="str">
        <f t="shared" si="357"/>
        <v>plays</v>
      </c>
      <c r="X2856" t="str">
        <f t="shared" si="358"/>
        <v>UnderFunded</v>
      </c>
      <c r="Y2856" s="12">
        <f t="shared" si="359"/>
        <v>29.79</v>
      </c>
    </row>
    <row r="2857" spans="1:25" ht="57.6">
      <c r="A2857">
        <v>2855</v>
      </c>
      <c r="B2857" s="1" t="s">
        <v>2855</v>
      </c>
      <c r="C2857" s="1" t="s">
        <v>6965</v>
      </c>
      <c r="D2857" s="21" t="b" cm="1">
        <f t="array" ref="D2857">IF(OR(ISNUMBER(SEARCH({" COMEDY "," fun "," laugh ","hilarious"}," "&amp;B2857:C2857&amp;" "))),"Comedy",IF(OR(ISNUMBER(SEARCH({" sad "," thriller "," crime"," murder "," dark "," revenge "}," "&amp;B2857:C2857&amp;" "))),"thriller",IF(OR(ISNUMBER(SEARCH({" strange "," evil "," horror "," dark "," strange"}," "&amp;B2857:C2857&amp;" "))),"horror",IF(OR(ISNUMBER(SEARCH({" food "," kitchen "," yummy "," gourmet "," dining","bbq"}," "&amp;B2857:C2857&amp;" "))),"food"))))</f>
        <v>0</v>
      </c>
      <c r="E2857" s="3">
        <v>600</v>
      </c>
      <c r="F2857" s="4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352"/>
        <v>50</v>
      </c>
      <c r="Q2857">
        <f t="shared" si="353"/>
        <v>60</v>
      </c>
      <c r="R2857" t="s">
        <v>8315</v>
      </c>
      <c r="S2857" t="s">
        <v>8316</v>
      </c>
      <c r="T2857" s="13">
        <f t="shared" si="354"/>
        <v>42370.007766203707</v>
      </c>
      <c r="U2857" s="13">
        <f t="shared" si="355"/>
        <v>42398.981944444444</v>
      </c>
      <c r="V2857">
        <f t="shared" si="356"/>
        <v>2016</v>
      </c>
      <c r="W2857" t="str">
        <f t="shared" si="357"/>
        <v>plays</v>
      </c>
      <c r="X2857" t="str">
        <f t="shared" si="358"/>
        <v>UnderFunded</v>
      </c>
      <c r="Y2857" s="12">
        <f t="shared" si="359"/>
        <v>60</v>
      </c>
    </row>
    <row r="2858" spans="1:25" ht="43.2">
      <c r="A2858">
        <v>2856</v>
      </c>
      <c r="B2858" s="1" t="s">
        <v>2856</v>
      </c>
      <c r="C2858" s="1" t="s">
        <v>6966</v>
      </c>
      <c r="D2858" s="21" t="b" cm="1">
        <f t="array" ref="D2858">IF(OR(ISNUMBER(SEARCH({" COMEDY "," fun "," laugh ","hilarious"}," "&amp;B2858:C2858&amp;" "))),"Comedy",IF(OR(ISNUMBER(SEARCH({" sad "," thriller "," crime"," murder "," dark "," revenge "}," "&amp;B2858:C2858&amp;" "))),"thriller",IF(OR(ISNUMBER(SEARCH({" strange "," evil "," horror "," dark "," strange"}," "&amp;B2858:C2858&amp;" "))),"horror",IF(OR(ISNUMBER(SEARCH({" food "," kitchen "," yummy "," gourmet "," dining","bbq"}," "&amp;B2858:C2858&amp;" "))),"food"))))</f>
        <v>0</v>
      </c>
      <c r="E2858" s="3">
        <v>3000</v>
      </c>
      <c r="F2858" s="4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352"/>
        <v>5</v>
      </c>
      <c r="Q2858">
        <f t="shared" si="353"/>
        <v>24.33</v>
      </c>
      <c r="R2858" t="s">
        <v>8315</v>
      </c>
      <c r="S2858" t="s">
        <v>8316</v>
      </c>
      <c r="T2858" s="13">
        <f t="shared" si="354"/>
        <v>42165.037581018521</v>
      </c>
      <c r="U2858" s="13">
        <f t="shared" si="355"/>
        <v>42224.898611111115</v>
      </c>
      <c r="V2858">
        <f t="shared" si="356"/>
        <v>2015</v>
      </c>
      <c r="W2858" t="str">
        <f t="shared" si="357"/>
        <v>plays</v>
      </c>
      <c r="X2858" t="str">
        <f t="shared" si="358"/>
        <v>UnderFunded</v>
      </c>
      <c r="Y2858" s="12">
        <f t="shared" si="359"/>
        <v>24.33</v>
      </c>
    </row>
    <row r="2859" spans="1:25" ht="57.6">
      <c r="A2859">
        <v>2857</v>
      </c>
      <c r="B2859" s="1" t="s">
        <v>2857</v>
      </c>
      <c r="C2859" s="1" t="s">
        <v>6967</v>
      </c>
      <c r="D2859" s="21" t="b" cm="1">
        <f t="array" ref="D2859">IF(OR(ISNUMBER(SEARCH({" COMEDY "," fun "," laugh ","hilarious"}," "&amp;B2859:C2859&amp;" "))),"Comedy",IF(OR(ISNUMBER(SEARCH({" sad "," thriller "," crime"," murder "," dark "," revenge "}," "&amp;B2859:C2859&amp;" "))),"thriller",IF(OR(ISNUMBER(SEARCH({" strange "," evil "," horror "," dark "," strange"}," "&amp;B2859:C2859&amp;" "))),"horror",IF(OR(ISNUMBER(SEARCH({" food "," kitchen "," yummy "," gourmet "," dining","bbq"}," "&amp;B2859:C2859&amp;" "))),"food"))))</f>
        <v>0</v>
      </c>
      <c r="E2859" s="3">
        <v>38000</v>
      </c>
      <c r="F2859" s="4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352"/>
        <v>20</v>
      </c>
      <c r="Q2859">
        <f t="shared" si="353"/>
        <v>500</v>
      </c>
      <c r="R2859" t="s">
        <v>8315</v>
      </c>
      <c r="S2859" t="s">
        <v>8316</v>
      </c>
      <c r="T2859" s="13">
        <f t="shared" si="354"/>
        <v>42726.920081018514</v>
      </c>
      <c r="U2859" s="13">
        <f t="shared" si="355"/>
        <v>42786.75</v>
      </c>
      <c r="V2859">
        <f t="shared" si="356"/>
        <v>2016</v>
      </c>
      <c r="W2859" t="str">
        <f t="shared" si="357"/>
        <v>plays</v>
      </c>
      <c r="X2859" t="str">
        <f t="shared" si="358"/>
        <v>UnderFunded</v>
      </c>
      <c r="Y2859" s="12">
        <f t="shared" si="359"/>
        <v>500</v>
      </c>
    </row>
    <row r="2860" spans="1:25" ht="43.2">
      <c r="A2860">
        <v>2858</v>
      </c>
      <c r="B2860" s="1" t="s">
        <v>2858</v>
      </c>
      <c r="C2860" s="1" t="s">
        <v>6968</v>
      </c>
      <c r="D2860" s="21" t="b" cm="1">
        <f t="array" ref="D2860">IF(OR(ISNUMBER(SEARCH({" COMEDY "," fun "," laugh ","hilarious"}," "&amp;B2860:C2860&amp;" "))),"Comedy",IF(OR(ISNUMBER(SEARCH({" sad "," thriller "," crime"," murder "," dark "," revenge "}," "&amp;B2860:C2860&amp;" "))),"thriller",IF(OR(ISNUMBER(SEARCH({" strange "," evil "," horror "," dark "," strange"}," "&amp;B2860:C2860&amp;" "))),"horror",IF(OR(ISNUMBER(SEARCH({" food "," kitchen "," yummy "," gourmet "," dining","bbq"}," "&amp;B2860:C2860&amp;" "))),"food"))))</f>
        <v>0</v>
      </c>
      <c r="E2860" s="3">
        <v>1000</v>
      </c>
      <c r="F2860" s="4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352"/>
        <v>0</v>
      </c>
      <c r="Q2860">
        <f t="shared" si="353"/>
        <v>0</v>
      </c>
      <c r="R2860" t="s">
        <v>8315</v>
      </c>
      <c r="S2860" t="s">
        <v>8316</v>
      </c>
      <c r="T2860" s="13">
        <f t="shared" si="354"/>
        <v>41954.545081018514</v>
      </c>
      <c r="U2860" s="13">
        <f t="shared" si="355"/>
        <v>41978.477777777778</v>
      </c>
      <c r="V2860">
        <f t="shared" si="356"/>
        <v>2014</v>
      </c>
      <c r="W2860" t="str">
        <f t="shared" si="357"/>
        <v>plays</v>
      </c>
      <c r="X2860" t="str">
        <f t="shared" si="358"/>
        <v>UnderFunded</v>
      </c>
      <c r="Y2860" s="12">
        <f t="shared" si="359"/>
        <v>0</v>
      </c>
    </row>
    <row r="2861" spans="1:25" ht="43.2">
      <c r="A2861">
        <v>2859</v>
      </c>
      <c r="B2861" s="1" t="s">
        <v>2859</v>
      </c>
      <c r="C2861" s="1" t="s">
        <v>6969</v>
      </c>
      <c r="D2861" s="21" t="b" cm="1">
        <f t="array" ref="D2861">IF(OR(ISNUMBER(SEARCH({" COMEDY "," fun "," laugh ","hilarious"}," "&amp;B2861:C2861&amp;" "))),"Comedy",IF(OR(ISNUMBER(SEARCH({" sad "," thriller "," crime"," murder "," dark "," revenge "}," "&amp;B2861:C2861&amp;" "))),"thriller",IF(OR(ISNUMBER(SEARCH({" strange "," evil "," horror "," dark "," strange"}," "&amp;B2861:C2861&amp;" "))),"horror",IF(OR(ISNUMBER(SEARCH({" food "," kitchen "," yummy "," gourmet "," dining","bbq"}," "&amp;B2861:C2861&amp;" "))),"food"))))</f>
        <v>0</v>
      </c>
      <c r="E2861" s="3">
        <v>2000</v>
      </c>
      <c r="F2861" s="4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352"/>
        <v>2</v>
      </c>
      <c r="Q2861">
        <f t="shared" si="353"/>
        <v>35</v>
      </c>
      <c r="R2861" t="s">
        <v>8315</v>
      </c>
      <c r="S2861" t="s">
        <v>8316</v>
      </c>
      <c r="T2861" s="13">
        <f t="shared" si="354"/>
        <v>42233.362314814818</v>
      </c>
      <c r="U2861" s="13">
        <f t="shared" si="355"/>
        <v>42293.362314814818</v>
      </c>
      <c r="V2861">
        <f t="shared" si="356"/>
        <v>2015</v>
      </c>
      <c r="W2861" t="str">
        <f t="shared" si="357"/>
        <v>plays</v>
      </c>
      <c r="X2861" t="str">
        <f t="shared" si="358"/>
        <v>UnderFunded</v>
      </c>
      <c r="Y2861" s="12">
        <f t="shared" si="359"/>
        <v>35</v>
      </c>
    </row>
    <row r="2862" spans="1:25" ht="57.6">
      <c r="A2862">
        <v>2860</v>
      </c>
      <c r="B2862" s="1" t="s">
        <v>2860</v>
      </c>
      <c r="C2862" s="1" t="s">
        <v>6970</v>
      </c>
      <c r="D2862" s="21" t="b" cm="1">
        <f t="array" ref="D2862">IF(OR(ISNUMBER(SEARCH({" COMEDY "," fun "," laugh ","hilarious"}," "&amp;B2862:C2862&amp;" "))),"Comedy",IF(OR(ISNUMBER(SEARCH({" sad "," thriller "," crime"," murder "," dark "," revenge "}," "&amp;B2862:C2862&amp;" "))),"thriller",IF(OR(ISNUMBER(SEARCH({" strange "," evil "," horror "," dark "," strange"}," "&amp;B2862:C2862&amp;" "))),"horror",IF(OR(ISNUMBER(SEARCH({" food "," kitchen "," yummy "," gourmet "," dining","bbq"}," "&amp;B2862:C2862&amp;" "))),"food"))))</f>
        <v>0</v>
      </c>
      <c r="E2862" s="3">
        <v>4000</v>
      </c>
      <c r="F2862" s="4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352"/>
        <v>7</v>
      </c>
      <c r="Q2862">
        <f t="shared" si="353"/>
        <v>29.56</v>
      </c>
      <c r="R2862" t="s">
        <v>8315</v>
      </c>
      <c r="S2862" t="s">
        <v>8316</v>
      </c>
      <c r="T2862" s="13">
        <f t="shared" si="354"/>
        <v>42480.800648148142</v>
      </c>
      <c r="U2862" s="13">
        <f t="shared" si="355"/>
        <v>42540.800648148142</v>
      </c>
      <c r="V2862">
        <f t="shared" si="356"/>
        <v>2016</v>
      </c>
      <c r="W2862" t="str">
        <f t="shared" si="357"/>
        <v>plays</v>
      </c>
      <c r="X2862" t="str">
        <f t="shared" si="358"/>
        <v>UnderFunded</v>
      </c>
      <c r="Y2862" s="12">
        <f t="shared" si="359"/>
        <v>29.56</v>
      </c>
    </row>
    <row r="2863" spans="1:25" ht="43.2">
      <c r="A2863">
        <v>2861</v>
      </c>
      <c r="B2863" s="1" t="s">
        <v>2861</v>
      </c>
      <c r="C2863" s="1" t="s">
        <v>6971</v>
      </c>
      <c r="D2863" s="21" t="b" cm="1">
        <f t="array" ref="D2863">IF(OR(ISNUMBER(SEARCH({" COMEDY "," fun "," laugh ","hilarious"}," "&amp;B2863:C2863&amp;" "))),"Comedy",IF(OR(ISNUMBER(SEARCH({" sad "," thriller "," crime"," murder "," dark "," revenge "}," "&amp;B2863:C2863&amp;" "))),"thriller",IF(OR(ISNUMBER(SEARCH({" strange "," evil "," horror "," dark "," strange"}," "&amp;B2863:C2863&amp;" "))),"horror",IF(OR(ISNUMBER(SEARCH({" food "," kitchen "," yummy "," gourmet "," dining","bbq"}," "&amp;B2863:C2863&amp;" "))),"food"))))</f>
        <v>0</v>
      </c>
      <c r="E2863" s="3">
        <v>250</v>
      </c>
      <c r="F2863" s="4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352"/>
        <v>32</v>
      </c>
      <c r="Q2863">
        <f t="shared" si="353"/>
        <v>26.67</v>
      </c>
      <c r="R2863" t="s">
        <v>8315</v>
      </c>
      <c r="S2863" t="s">
        <v>8316</v>
      </c>
      <c r="T2863" s="13">
        <f t="shared" si="354"/>
        <v>42257.590833333335</v>
      </c>
      <c r="U2863" s="13">
        <f t="shared" si="355"/>
        <v>42271.590833333335</v>
      </c>
      <c r="V2863">
        <f t="shared" si="356"/>
        <v>2015</v>
      </c>
      <c r="W2863" t="str">
        <f t="shared" si="357"/>
        <v>plays</v>
      </c>
      <c r="X2863" t="str">
        <f t="shared" si="358"/>
        <v>UnderFunded</v>
      </c>
      <c r="Y2863" s="12">
        <f t="shared" si="359"/>
        <v>26.67</v>
      </c>
    </row>
    <row r="2864" spans="1:25" ht="43.2">
      <c r="A2864">
        <v>2862</v>
      </c>
      <c r="B2864" s="1" t="s">
        <v>2862</v>
      </c>
      <c r="C2864" s="1" t="s">
        <v>6972</v>
      </c>
      <c r="D2864" s="21" t="b" cm="1">
        <f t="array" ref="D2864">IF(OR(ISNUMBER(SEARCH({" COMEDY "," fun "," laugh ","hilarious"}," "&amp;B2864:C2864&amp;" "))),"Comedy",IF(OR(ISNUMBER(SEARCH({" sad "," thriller "," crime"," murder "," dark "," revenge "}," "&amp;B2864:C2864&amp;" "))),"thriller",IF(OR(ISNUMBER(SEARCH({" strange "," evil "," horror "," dark "," strange"}," "&amp;B2864:C2864&amp;" "))),"horror",IF(OR(ISNUMBER(SEARCH({" food "," kitchen "," yummy "," gourmet "," dining","bbq"}," "&amp;B2864:C2864&amp;" "))),"food"))))</f>
        <v>0</v>
      </c>
      <c r="E2864" s="3">
        <v>12700</v>
      </c>
      <c r="F2864" s="4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352"/>
        <v>0</v>
      </c>
      <c r="Q2864">
        <f t="shared" si="353"/>
        <v>18.329999999999998</v>
      </c>
      <c r="R2864" t="s">
        <v>8315</v>
      </c>
      <c r="S2864" t="s">
        <v>8316</v>
      </c>
      <c r="T2864" s="13">
        <f t="shared" si="354"/>
        <v>41784.789687500001</v>
      </c>
      <c r="U2864" s="13">
        <f t="shared" si="355"/>
        <v>41814.789687500001</v>
      </c>
      <c r="V2864">
        <f t="shared" si="356"/>
        <v>2014</v>
      </c>
      <c r="W2864" t="str">
        <f t="shared" si="357"/>
        <v>plays</v>
      </c>
      <c r="X2864" t="str">
        <f t="shared" si="358"/>
        <v>UnderFunded</v>
      </c>
      <c r="Y2864" s="12">
        <f t="shared" si="359"/>
        <v>18.329999999999998</v>
      </c>
    </row>
    <row r="2865" spans="1:25" ht="43.2">
      <c r="A2865">
        <v>2863</v>
      </c>
      <c r="B2865" s="1" t="s">
        <v>2863</v>
      </c>
      <c r="C2865" s="1" t="s">
        <v>6973</v>
      </c>
      <c r="D2865" s="21" t="b" cm="1">
        <f t="array" ref="D2865">IF(OR(ISNUMBER(SEARCH({" COMEDY "," fun "," laugh ","hilarious"}," "&amp;B2865:C2865&amp;" "))),"Comedy",IF(OR(ISNUMBER(SEARCH({" sad "," thriller "," crime"," murder "," dark "," revenge "}," "&amp;B2865:C2865&amp;" "))),"thriller",IF(OR(ISNUMBER(SEARCH({" strange "," evil "," horror "," dark "," strange"}," "&amp;B2865:C2865&amp;" "))),"horror",IF(OR(ISNUMBER(SEARCH({" food "," kitchen "," yummy "," gourmet "," dining","bbq"}," "&amp;B2865:C2865&amp;" "))),"food"))))</f>
        <v>0</v>
      </c>
      <c r="E2865" s="3">
        <v>50000</v>
      </c>
      <c r="F2865" s="4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352"/>
        <v>0</v>
      </c>
      <c r="Q2865">
        <f t="shared" si="353"/>
        <v>20</v>
      </c>
      <c r="R2865" t="s">
        <v>8315</v>
      </c>
      <c r="S2865" t="s">
        <v>8316</v>
      </c>
      <c r="T2865" s="13">
        <f t="shared" si="354"/>
        <v>41831.675034722226</v>
      </c>
      <c r="U2865" s="13">
        <f t="shared" si="355"/>
        <v>41891.675034722226</v>
      </c>
      <c r="V2865">
        <f t="shared" si="356"/>
        <v>2014</v>
      </c>
      <c r="W2865" t="str">
        <f t="shared" si="357"/>
        <v>plays</v>
      </c>
      <c r="X2865" t="str">
        <f t="shared" si="358"/>
        <v>UnderFunded</v>
      </c>
      <c r="Y2865" s="12">
        <f t="shared" si="359"/>
        <v>20</v>
      </c>
    </row>
    <row r="2866" spans="1:25">
      <c r="A2866">
        <v>2864</v>
      </c>
      <c r="B2866" s="1" t="s">
        <v>2864</v>
      </c>
      <c r="C2866" s="1" t="s">
        <v>6974</v>
      </c>
      <c r="D2866" s="21" t="b" cm="1">
        <f t="array" ref="D2866">IF(OR(ISNUMBER(SEARCH({" COMEDY "," fun "," laugh ","hilarious"}," "&amp;B2866:C2866&amp;" "))),"Comedy",IF(OR(ISNUMBER(SEARCH({" sad "," thriller "," crime"," murder "," dark "," revenge "}," "&amp;B2866:C2866&amp;" "))),"thriller",IF(OR(ISNUMBER(SEARCH({" strange "," evil "," horror "," dark "," strange"}," "&amp;B2866:C2866&amp;" "))),"horror",IF(OR(ISNUMBER(SEARCH({" food "," kitchen "," yummy "," gourmet "," dining","bbq"}," "&amp;B2866:C2866&amp;" "))),"food"))))</f>
        <v>0</v>
      </c>
      <c r="E2866" s="3">
        <v>2500</v>
      </c>
      <c r="F2866" s="4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352"/>
        <v>2</v>
      </c>
      <c r="Q2866">
        <f t="shared" si="353"/>
        <v>13.33</v>
      </c>
      <c r="R2866" t="s">
        <v>8315</v>
      </c>
      <c r="S2866" t="s">
        <v>8316</v>
      </c>
      <c r="T2866" s="13">
        <f t="shared" si="354"/>
        <v>42172.613506944443</v>
      </c>
      <c r="U2866" s="13">
        <f t="shared" si="355"/>
        <v>42202.554166666669</v>
      </c>
      <c r="V2866">
        <f t="shared" si="356"/>
        <v>2015</v>
      </c>
      <c r="W2866" t="str">
        <f t="shared" si="357"/>
        <v>plays</v>
      </c>
      <c r="X2866" t="str">
        <f t="shared" si="358"/>
        <v>UnderFunded</v>
      </c>
      <c r="Y2866" s="12">
        <f t="shared" si="359"/>
        <v>13.33</v>
      </c>
    </row>
    <row r="2867" spans="1:25" ht="43.2">
      <c r="A2867">
        <v>2865</v>
      </c>
      <c r="B2867" s="1" t="s">
        <v>2865</v>
      </c>
      <c r="C2867" s="1" t="s">
        <v>6975</v>
      </c>
      <c r="D2867" s="21" t="b" cm="1">
        <f t="array" ref="D2867">IF(OR(ISNUMBER(SEARCH({" COMEDY "," fun "," laugh ","hilarious"}," "&amp;B2867:C2867&amp;" "))),"Comedy",IF(OR(ISNUMBER(SEARCH({" sad "," thriller "," crime"," murder "," dark "," revenge "}," "&amp;B2867:C2867&amp;" "))),"thriller",IF(OR(ISNUMBER(SEARCH({" strange "," evil "," horror "," dark "," strange"}," "&amp;B2867:C2867&amp;" "))),"horror",IF(OR(ISNUMBER(SEARCH({" food "," kitchen "," yummy "," gourmet "," dining","bbq"}," "&amp;B2867:C2867&amp;" "))),"food"))))</f>
        <v>0</v>
      </c>
      <c r="E2867" s="3">
        <v>2888</v>
      </c>
      <c r="F2867" s="4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352"/>
        <v>0</v>
      </c>
      <c r="Q2867">
        <f t="shared" si="353"/>
        <v>0</v>
      </c>
      <c r="R2867" t="s">
        <v>8315</v>
      </c>
      <c r="S2867" t="s">
        <v>8316</v>
      </c>
      <c r="T2867" s="13">
        <f t="shared" si="354"/>
        <v>41950.114108796297</v>
      </c>
      <c r="U2867" s="13">
        <f t="shared" si="355"/>
        <v>42010.114108796297</v>
      </c>
      <c r="V2867">
        <f t="shared" si="356"/>
        <v>2014</v>
      </c>
      <c r="W2867" t="str">
        <f t="shared" si="357"/>
        <v>plays</v>
      </c>
      <c r="X2867" t="str">
        <f t="shared" si="358"/>
        <v>UnderFunded</v>
      </c>
      <c r="Y2867" s="12">
        <f t="shared" si="359"/>
        <v>0</v>
      </c>
    </row>
    <row r="2868" spans="1:25" ht="43.2">
      <c r="A2868">
        <v>2866</v>
      </c>
      <c r="B2868" s="1" t="s">
        <v>2866</v>
      </c>
      <c r="C2868" s="1" t="s">
        <v>6976</v>
      </c>
      <c r="D2868" s="21" t="b" cm="1">
        <f t="array" ref="D2868">IF(OR(ISNUMBER(SEARCH({" COMEDY "," fun "," laugh ","hilarious"}," "&amp;B2868:C2868&amp;" "))),"Comedy",IF(OR(ISNUMBER(SEARCH({" sad "," thriller "," crime"," murder "," dark "," revenge "}," "&amp;B2868:C2868&amp;" "))),"thriller",IF(OR(ISNUMBER(SEARCH({" strange "," evil "," horror "," dark "," strange"}," "&amp;B2868:C2868&amp;" "))),"horror",IF(OR(ISNUMBER(SEARCH({" food "," kitchen "," yummy "," gourmet "," dining","bbq"}," "&amp;B2868:C2868&amp;" "))),"food"))))</f>
        <v>0</v>
      </c>
      <c r="E2868" s="3">
        <v>5000</v>
      </c>
      <c r="F2868" s="4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352"/>
        <v>1</v>
      </c>
      <c r="Q2868">
        <f t="shared" si="353"/>
        <v>22.5</v>
      </c>
      <c r="R2868" t="s">
        <v>8315</v>
      </c>
      <c r="S2868" t="s">
        <v>8316</v>
      </c>
      <c r="T2868" s="13">
        <f t="shared" si="354"/>
        <v>42627.955104166671</v>
      </c>
      <c r="U2868" s="13">
        <f t="shared" si="355"/>
        <v>42657.916666666672</v>
      </c>
      <c r="V2868">
        <f t="shared" si="356"/>
        <v>2016</v>
      </c>
      <c r="W2868" t="str">
        <f t="shared" si="357"/>
        <v>plays</v>
      </c>
      <c r="X2868" t="str">
        <f t="shared" si="358"/>
        <v>UnderFunded</v>
      </c>
      <c r="Y2868" s="12">
        <f t="shared" si="359"/>
        <v>22.5</v>
      </c>
    </row>
    <row r="2869" spans="1:25" ht="57.6">
      <c r="A2869">
        <v>2867</v>
      </c>
      <c r="B2869" s="1" t="s">
        <v>2867</v>
      </c>
      <c r="C2869" s="1" t="s">
        <v>6977</v>
      </c>
      <c r="D2869" s="21" t="b" cm="1">
        <f t="array" ref="D2869">IF(OR(ISNUMBER(SEARCH({" COMEDY "," fun "," laugh ","hilarious"}," "&amp;B2869:C2869&amp;" "))),"Comedy",IF(OR(ISNUMBER(SEARCH({" sad "," thriller "," crime"," murder "," dark "," revenge "}," "&amp;B2869:C2869&amp;" "))),"thriller",IF(OR(ISNUMBER(SEARCH({" strange "," evil "," horror "," dark "," strange"}," "&amp;B2869:C2869&amp;" "))),"horror",IF(OR(ISNUMBER(SEARCH({" food "," kitchen "," yummy "," gourmet "," dining","bbq"}," "&amp;B2869:C2869&amp;" "))),"food"))))</f>
        <v>0</v>
      </c>
      <c r="E2869" s="3">
        <v>2500</v>
      </c>
      <c r="F2869" s="4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352"/>
        <v>20</v>
      </c>
      <c r="Q2869">
        <f t="shared" si="353"/>
        <v>50.4</v>
      </c>
      <c r="R2869" t="s">
        <v>8315</v>
      </c>
      <c r="S2869" t="s">
        <v>8316</v>
      </c>
      <c r="T2869" s="13">
        <f t="shared" si="354"/>
        <v>42531.195277777777</v>
      </c>
      <c r="U2869" s="13">
        <f t="shared" si="355"/>
        <v>42555.166666666672</v>
      </c>
      <c r="V2869">
        <f t="shared" si="356"/>
        <v>2016</v>
      </c>
      <c r="W2869" t="str">
        <f t="shared" si="357"/>
        <v>plays</v>
      </c>
      <c r="X2869" t="str">
        <f t="shared" si="358"/>
        <v>UnderFunded</v>
      </c>
      <c r="Y2869" s="12">
        <f t="shared" si="359"/>
        <v>50.4</v>
      </c>
    </row>
    <row r="2870" spans="1:25" ht="57.6">
      <c r="A2870">
        <v>2868</v>
      </c>
      <c r="B2870" s="1" t="s">
        <v>2868</v>
      </c>
      <c r="C2870" s="1" t="s">
        <v>6978</v>
      </c>
      <c r="D2870" s="21" t="b" cm="1">
        <f t="array" ref="D2870">IF(OR(ISNUMBER(SEARCH({" COMEDY "," fun "," laugh ","hilarious"}," "&amp;B2870:C2870&amp;" "))),"Comedy",IF(OR(ISNUMBER(SEARCH({" sad "," thriller "," crime"," murder "," dark "," revenge "}," "&amp;B2870:C2870&amp;" "))),"thriller",IF(OR(ISNUMBER(SEARCH({" strange "," evil "," horror "," dark "," strange"}," "&amp;B2870:C2870&amp;" "))),"horror",IF(OR(ISNUMBER(SEARCH({" food "," kitchen "," yummy "," gourmet "," dining","bbq"}," "&amp;B2870:C2870&amp;" "))),"food"))))</f>
        <v>0</v>
      </c>
      <c r="E2870" s="3">
        <v>15000</v>
      </c>
      <c r="F2870" s="4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352"/>
        <v>42</v>
      </c>
      <c r="Q2870">
        <f t="shared" si="353"/>
        <v>105.03</v>
      </c>
      <c r="R2870" t="s">
        <v>8315</v>
      </c>
      <c r="S2870" t="s">
        <v>8316</v>
      </c>
      <c r="T2870" s="13">
        <f t="shared" si="354"/>
        <v>42618.827013888891</v>
      </c>
      <c r="U2870" s="13">
        <f t="shared" si="355"/>
        <v>42648.827013888891</v>
      </c>
      <c r="V2870">
        <f t="shared" si="356"/>
        <v>2016</v>
      </c>
      <c r="W2870" t="str">
        <f t="shared" si="357"/>
        <v>plays</v>
      </c>
      <c r="X2870" t="str">
        <f t="shared" si="358"/>
        <v>UnderFunded</v>
      </c>
      <c r="Y2870" s="12">
        <f t="shared" si="359"/>
        <v>105.03</v>
      </c>
    </row>
    <row r="2871" spans="1:25" ht="57.6">
      <c r="A2871">
        <v>2869</v>
      </c>
      <c r="B2871" s="1" t="s">
        <v>2869</v>
      </c>
      <c r="C2871" s="1" t="s">
        <v>6979</v>
      </c>
      <c r="D2871" s="21" t="b" cm="1">
        <f t="array" ref="D2871">IF(OR(ISNUMBER(SEARCH({" COMEDY "," fun "," laugh ","hilarious"}," "&amp;B2871:C2871&amp;" "))),"Comedy",IF(OR(ISNUMBER(SEARCH({" sad "," thriller "," crime"," murder "," dark "," revenge "}," "&amp;B2871:C2871&amp;" "))),"thriller",IF(OR(ISNUMBER(SEARCH({" strange "," evil "," horror "," dark "," strange"}," "&amp;B2871:C2871&amp;" "))),"horror",IF(OR(ISNUMBER(SEARCH({" food "," kitchen "," yummy "," gourmet "," dining","bbq"}," "&amp;B2871:C2871&amp;" "))),"food"))))</f>
        <v>0</v>
      </c>
      <c r="E2871" s="3">
        <v>20000</v>
      </c>
      <c r="F2871" s="4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352"/>
        <v>1</v>
      </c>
      <c r="Q2871">
        <f t="shared" si="353"/>
        <v>35.4</v>
      </c>
      <c r="R2871" t="s">
        <v>8315</v>
      </c>
      <c r="S2871" t="s">
        <v>8316</v>
      </c>
      <c r="T2871" s="13">
        <f t="shared" si="354"/>
        <v>42540.593530092592</v>
      </c>
      <c r="U2871" s="13">
        <f t="shared" si="355"/>
        <v>42570.593530092592</v>
      </c>
      <c r="V2871">
        <f t="shared" si="356"/>
        <v>2016</v>
      </c>
      <c r="W2871" t="str">
        <f t="shared" si="357"/>
        <v>plays</v>
      </c>
      <c r="X2871" t="str">
        <f t="shared" si="358"/>
        <v>UnderFunded</v>
      </c>
      <c r="Y2871" s="12">
        <f t="shared" si="359"/>
        <v>35.4</v>
      </c>
    </row>
    <row r="2872" spans="1:25" ht="57.6">
      <c r="A2872">
        <v>2870</v>
      </c>
      <c r="B2872" s="1" t="s">
        <v>2870</v>
      </c>
      <c r="C2872" s="1" t="s">
        <v>6980</v>
      </c>
      <c r="D2872" s="21" t="b" cm="1">
        <f t="array" ref="D2872">IF(OR(ISNUMBER(SEARCH({" COMEDY "," fun "," laugh ","hilarious"}," "&amp;B2872:C2872&amp;" "))),"Comedy",IF(OR(ISNUMBER(SEARCH({" sad "," thriller "," crime"," murder "," dark "," revenge "}," "&amp;B2872:C2872&amp;" "))),"thriller",IF(OR(ISNUMBER(SEARCH({" strange "," evil "," horror "," dark "," strange"}," "&amp;B2872:C2872&amp;" "))),"horror",IF(OR(ISNUMBER(SEARCH({" food "," kitchen "," yummy "," gourmet "," dining","bbq"}," "&amp;B2872:C2872&amp;" "))),"food"))))</f>
        <v>0</v>
      </c>
      <c r="E2872" s="3">
        <v>5000</v>
      </c>
      <c r="F2872" s="4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352"/>
        <v>15</v>
      </c>
      <c r="Q2872">
        <f t="shared" si="353"/>
        <v>83.33</v>
      </c>
      <c r="R2872" t="s">
        <v>8315</v>
      </c>
      <c r="S2872" t="s">
        <v>8316</v>
      </c>
      <c r="T2872" s="13">
        <f t="shared" si="354"/>
        <v>41746.189409722225</v>
      </c>
      <c r="U2872" s="13">
        <f t="shared" si="355"/>
        <v>41776.189409722225</v>
      </c>
      <c r="V2872">
        <f t="shared" si="356"/>
        <v>2014</v>
      </c>
      <c r="W2872" t="str">
        <f t="shared" si="357"/>
        <v>plays</v>
      </c>
      <c r="X2872" t="str">
        <f t="shared" si="358"/>
        <v>UnderFunded</v>
      </c>
      <c r="Y2872" s="12">
        <f t="shared" si="359"/>
        <v>83.33</v>
      </c>
    </row>
    <row r="2873" spans="1:25" ht="43.2">
      <c r="A2873">
        <v>2871</v>
      </c>
      <c r="B2873" s="1" t="s">
        <v>2871</v>
      </c>
      <c r="C2873" s="1" t="s">
        <v>6981</v>
      </c>
      <c r="D2873" s="21" t="b" cm="1">
        <f t="array" ref="D2873">IF(OR(ISNUMBER(SEARCH({" COMEDY "," fun "," laugh ","hilarious"}," "&amp;B2873:C2873&amp;" "))),"Comedy",IF(OR(ISNUMBER(SEARCH({" sad "," thriller "," crime"," murder "," dark "," revenge "}," "&amp;B2873:C2873&amp;" "))),"thriller",IF(OR(ISNUMBER(SEARCH({" strange "," evil "," horror "," dark "," strange"}," "&amp;B2873:C2873&amp;" "))),"horror",IF(OR(ISNUMBER(SEARCH({" food "," kitchen "," yummy "," gourmet "," dining","bbq"}," "&amp;B2873:C2873&amp;" "))),"food"))))</f>
        <v>0</v>
      </c>
      <c r="E2873" s="3">
        <v>10000</v>
      </c>
      <c r="F2873" s="4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352"/>
        <v>5</v>
      </c>
      <c r="Q2873">
        <f t="shared" si="353"/>
        <v>35.92</v>
      </c>
      <c r="R2873" t="s">
        <v>8315</v>
      </c>
      <c r="S2873" t="s">
        <v>8316</v>
      </c>
      <c r="T2873" s="13">
        <f t="shared" si="354"/>
        <v>41974.738576388889</v>
      </c>
      <c r="U2873" s="13">
        <f t="shared" si="355"/>
        <v>41994.738576388889</v>
      </c>
      <c r="V2873">
        <f t="shared" si="356"/>
        <v>2014</v>
      </c>
      <c r="W2873" t="str">
        <f t="shared" si="357"/>
        <v>plays</v>
      </c>
      <c r="X2873" t="str">
        <f t="shared" si="358"/>
        <v>UnderFunded</v>
      </c>
      <c r="Y2873" s="12">
        <f t="shared" si="359"/>
        <v>35.92</v>
      </c>
    </row>
    <row r="2874" spans="1:25" ht="43.2">
      <c r="A2874">
        <v>2872</v>
      </c>
      <c r="B2874" s="1" t="s">
        <v>2872</v>
      </c>
      <c r="C2874" s="1" t="s">
        <v>6982</v>
      </c>
      <c r="D2874" s="21" t="b" cm="1">
        <f t="array" ref="D2874">IF(OR(ISNUMBER(SEARCH({" COMEDY "," fun "," laugh ","hilarious"}," "&amp;B2874:C2874&amp;" "))),"Comedy",IF(OR(ISNUMBER(SEARCH({" sad "," thriller "," crime"," murder "," dark "," revenge "}," "&amp;B2874:C2874&amp;" "))),"thriller",IF(OR(ISNUMBER(SEARCH({" strange "," evil "," horror "," dark "," strange"}," "&amp;B2874:C2874&amp;" "))),"horror",IF(OR(ISNUMBER(SEARCH({" food "," kitchen "," yummy "," gourmet "," dining","bbq"}," "&amp;B2874:C2874&amp;" "))),"food"))))</f>
        <v>0</v>
      </c>
      <c r="E2874" s="3">
        <v>3000</v>
      </c>
      <c r="F2874" s="4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352"/>
        <v>0</v>
      </c>
      <c r="Q2874">
        <f t="shared" si="353"/>
        <v>0</v>
      </c>
      <c r="R2874" t="s">
        <v>8315</v>
      </c>
      <c r="S2874" t="s">
        <v>8316</v>
      </c>
      <c r="T2874" s="13">
        <f t="shared" si="354"/>
        <v>42115.11618055556</v>
      </c>
      <c r="U2874" s="13">
        <f t="shared" si="355"/>
        <v>42175.11618055556</v>
      </c>
      <c r="V2874">
        <f t="shared" si="356"/>
        <v>2015</v>
      </c>
      <c r="W2874" t="str">
        <f t="shared" si="357"/>
        <v>plays</v>
      </c>
      <c r="X2874" t="str">
        <f t="shared" si="358"/>
        <v>UnderFunded</v>
      </c>
      <c r="Y2874" s="12">
        <f t="shared" si="359"/>
        <v>0</v>
      </c>
    </row>
    <row r="2875" spans="1:25" ht="57.6">
      <c r="A2875">
        <v>2873</v>
      </c>
      <c r="B2875" s="1" t="s">
        <v>2873</v>
      </c>
      <c r="C2875" s="1" t="s">
        <v>6983</v>
      </c>
      <c r="D2875" s="21" t="b" cm="1">
        <f t="array" ref="D2875">IF(OR(ISNUMBER(SEARCH({" COMEDY "," fun "," laugh ","hilarious"}," "&amp;B2875:C2875&amp;" "))),"Comedy",IF(OR(ISNUMBER(SEARCH({" sad "," thriller "," crime"," murder "," dark "," revenge "}," "&amp;B2875:C2875&amp;" "))),"thriller",IF(OR(ISNUMBER(SEARCH({" strange "," evil "," horror "," dark "," strange"}," "&amp;B2875:C2875&amp;" "))),"horror",IF(OR(ISNUMBER(SEARCH({" food "," kitchen "," yummy "," gourmet "," dining","bbq"}," "&amp;B2875:C2875&amp;" "))),"food"))))</f>
        <v>0</v>
      </c>
      <c r="E2875" s="3">
        <v>2500</v>
      </c>
      <c r="F2875" s="4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352"/>
        <v>38</v>
      </c>
      <c r="Q2875">
        <f t="shared" si="353"/>
        <v>119.13</v>
      </c>
      <c r="R2875" t="s">
        <v>8315</v>
      </c>
      <c r="S2875" t="s">
        <v>8316</v>
      </c>
      <c r="T2875" s="13">
        <f t="shared" si="354"/>
        <v>42002.817488425921</v>
      </c>
      <c r="U2875" s="13">
        <f t="shared" si="355"/>
        <v>42032.817488425921</v>
      </c>
      <c r="V2875">
        <f t="shared" si="356"/>
        <v>2014</v>
      </c>
      <c r="W2875" t="str">
        <f t="shared" si="357"/>
        <v>plays</v>
      </c>
      <c r="X2875" t="str">
        <f t="shared" si="358"/>
        <v>UnderFunded</v>
      </c>
      <c r="Y2875" s="12">
        <f t="shared" si="359"/>
        <v>119.13</v>
      </c>
    </row>
    <row r="2876" spans="1:25" ht="43.2">
      <c r="A2876">
        <v>2874</v>
      </c>
      <c r="B2876" s="1" t="s">
        <v>2874</v>
      </c>
      <c r="C2876" s="1" t="s">
        <v>6984</v>
      </c>
      <c r="D2876" s="21" t="b" cm="1">
        <f t="array" ref="D2876">IF(OR(ISNUMBER(SEARCH({" COMEDY "," fun "," laugh ","hilarious"}," "&amp;B2876:C2876&amp;" "))),"Comedy",IF(OR(ISNUMBER(SEARCH({" sad "," thriller "," crime"," murder "," dark "," revenge "}," "&amp;B2876:C2876&amp;" "))),"thriller",IF(OR(ISNUMBER(SEARCH({" strange "," evil "," horror "," dark "," strange"}," "&amp;B2876:C2876&amp;" "))),"horror",IF(OR(ISNUMBER(SEARCH({" food "," kitchen "," yummy "," gourmet "," dining","bbq"}," "&amp;B2876:C2876&amp;" "))),"food"))))</f>
        <v>0</v>
      </c>
      <c r="E2876" s="3">
        <v>5000</v>
      </c>
      <c r="F2876" s="4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352"/>
        <v>5</v>
      </c>
      <c r="Q2876">
        <f t="shared" si="353"/>
        <v>90.33</v>
      </c>
      <c r="R2876" t="s">
        <v>8315</v>
      </c>
      <c r="S2876" t="s">
        <v>8316</v>
      </c>
      <c r="T2876" s="13">
        <f t="shared" si="354"/>
        <v>42722.84474537037</v>
      </c>
      <c r="U2876" s="13">
        <f t="shared" si="355"/>
        <v>42752.84474537037</v>
      </c>
      <c r="V2876">
        <f t="shared" si="356"/>
        <v>2016</v>
      </c>
      <c r="W2876" t="str">
        <f t="shared" si="357"/>
        <v>plays</v>
      </c>
      <c r="X2876" t="str">
        <f t="shared" si="358"/>
        <v>UnderFunded</v>
      </c>
      <c r="Y2876" s="12">
        <f t="shared" si="359"/>
        <v>90.33</v>
      </c>
    </row>
    <row r="2877" spans="1:25" ht="43.2">
      <c r="A2877">
        <v>2875</v>
      </c>
      <c r="B2877" s="1" t="s">
        <v>2875</v>
      </c>
      <c r="C2877" s="1" t="s">
        <v>6985</v>
      </c>
      <c r="D2877" s="21" t="b" cm="1">
        <f t="array" ref="D2877">IF(OR(ISNUMBER(SEARCH({" COMEDY "," fun "," laugh ","hilarious"}," "&amp;B2877:C2877&amp;" "))),"Comedy",IF(OR(ISNUMBER(SEARCH({" sad "," thriller "," crime"," murder "," dark "," revenge "}," "&amp;B2877:C2877&amp;" "))),"thriller",IF(OR(ISNUMBER(SEARCH({" strange "," evil "," horror "," dark "," strange"}," "&amp;B2877:C2877&amp;" "))),"horror",IF(OR(ISNUMBER(SEARCH({" food "," kitchen "," yummy "," gourmet "," dining","bbq"}," "&amp;B2877:C2877&amp;" "))),"food"))))</f>
        <v>0</v>
      </c>
      <c r="E2877" s="3">
        <v>20000</v>
      </c>
      <c r="F2877" s="4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352"/>
        <v>0</v>
      </c>
      <c r="Q2877">
        <f t="shared" si="353"/>
        <v>2.33</v>
      </c>
      <c r="R2877" t="s">
        <v>8315</v>
      </c>
      <c r="S2877" t="s">
        <v>8316</v>
      </c>
      <c r="T2877" s="13">
        <f t="shared" si="354"/>
        <v>42465.128391203703</v>
      </c>
      <c r="U2877" s="13">
        <f t="shared" si="355"/>
        <v>42495.128391203703</v>
      </c>
      <c r="V2877">
        <f t="shared" si="356"/>
        <v>2016</v>
      </c>
      <c r="W2877" t="str">
        <f t="shared" si="357"/>
        <v>plays</v>
      </c>
      <c r="X2877" t="str">
        <f t="shared" si="358"/>
        <v>UnderFunded</v>
      </c>
      <c r="Y2877" s="12">
        <f t="shared" si="359"/>
        <v>2.33</v>
      </c>
    </row>
    <row r="2878" spans="1:25" ht="43.2">
      <c r="A2878">
        <v>2876</v>
      </c>
      <c r="B2878" s="1" t="s">
        <v>2876</v>
      </c>
      <c r="C2878" s="1" t="s">
        <v>6986</v>
      </c>
      <c r="D2878" s="21" t="b" cm="1">
        <f t="array" ref="D2878">IF(OR(ISNUMBER(SEARCH({" COMEDY "," fun "," laugh ","hilarious"}," "&amp;B2878:C2878&amp;" "))),"Comedy",IF(OR(ISNUMBER(SEARCH({" sad "," thriller "," crime"," murder "," dark "," revenge "}," "&amp;B2878:C2878&amp;" "))),"thriller",IF(OR(ISNUMBER(SEARCH({" strange "," evil "," horror "," dark "," strange"}," "&amp;B2878:C2878&amp;" "))),"horror",IF(OR(ISNUMBER(SEARCH({" food "," kitchen "," yummy "," gourmet "," dining","bbq"}," "&amp;B2878:C2878&amp;" "))),"food"))))</f>
        <v>0</v>
      </c>
      <c r="E2878" s="3">
        <v>150000</v>
      </c>
      <c r="F2878" s="4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352"/>
        <v>0</v>
      </c>
      <c r="Q2878">
        <f t="shared" si="353"/>
        <v>0</v>
      </c>
      <c r="R2878" t="s">
        <v>8315</v>
      </c>
      <c r="S2878" t="s">
        <v>8316</v>
      </c>
      <c r="T2878" s="13">
        <f t="shared" si="354"/>
        <v>42171.743969907402</v>
      </c>
      <c r="U2878" s="13">
        <f t="shared" si="355"/>
        <v>42201.743969907402</v>
      </c>
      <c r="V2878">
        <f t="shared" si="356"/>
        <v>2015</v>
      </c>
      <c r="W2878" t="str">
        <f t="shared" si="357"/>
        <v>plays</v>
      </c>
      <c r="X2878" t="str">
        <f t="shared" si="358"/>
        <v>UnderFunded</v>
      </c>
      <c r="Y2878" s="12">
        <f t="shared" si="359"/>
        <v>0</v>
      </c>
    </row>
    <row r="2879" spans="1:25" ht="43.2">
      <c r="A2879">
        <v>2877</v>
      </c>
      <c r="B2879" s="1" t="s">
        <v>2877</v>
      </c>
      <c r="C2879" s="1" t="s">
        <v>6987</v>
      </c>
      <c r="D2879" s="21" t="b" cm="1">
        <f t="array" ref="D2879">IF(OR(ISNUMBER(SEARCH({" COMEDY "," fun "," laugh ","hilarious"}," "&amp;B2879:C2879&amp;" "))),"Comedy",IF(OR(ISNUMBER(SEARCH({" sad "," thriller "," crime"," murder "," dark "," revenge "}," "&amp;B2879:C2879&amp;" "))),"thriller",IF(OR(ISNUMBER(SEARCH({" strange "," evil "," horror "," dark "," strange"}," "&amp;B2879:C2879&amp;" "))),"horror",IF(OR(ISNUMBER(SEARCH({" food "," kitchen "," yummy "," gourmet "," dining","bbq"}," "&amp;B2879:C2879&amp;" "))),"food"))))</f>
        <v>0</v>
      </c>
      <c r="E2879" s="3">
        <v>6000</v>
      </c>
      <c r="F2879" s="4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352"/>
        <v>11</v>
      </c>
      <c r="Q2879">
        <f t="shared" si="353"/>
        <v>108.33</v>
      </c>
      <c r="R2879" t="s">
        <v>8315</v>
      </c>
      <c r="S2879" t="s">
        <v>8316</v>
      </c>
      <c r="T2879" s="13">
        <f t="shared" si="354"/>
        <v>42672.955138888887</v>
      </c>
      <c r="U2879" s="13">
        <f t="shared" si="355"/>
        <v>42704.708333333328</v>
      </c>
      <c r="V2879">
        <f t="shared" si="356"/>
        <v>2016</v>
      </c>
      <c r="W2879" t="str">
        <f t="shared" si="357"/>
        <v>plays</v>
      </c>
      <c r="X2879" t="str">
        <f t="shared" si="358"/>
        <v>UnderFunded</v>
      </c>
      <c r="Y2879" s="12">
        <f t="shared" si="359"/>
        <v>108.33</v>
      </c>
    </row>
    <row r="2880" spans="1:25" ht="43.2">
      <c r="A2880">
        <v>2878</v>
      </c>
      <c r="B2880" s="1" t="s">
        <v>2878</v>
      </c>
      <c r="C2880" s="1" t="s">
        <v>6988</v>
      </c>
      <c r="D2880" s="21" t="b" cm="1">
        <f t="array" ref="D2880">IF(OR(ISNUMBER(SEARCH({" COMEDY "," fun "," laugh ","hilarious"}," "&amp;B2880:C2880&amp;" "))),"Comedy",IF(OR(ISNUMBER(SEARCH({" sad "," thriller "," crime"," murder "," dark "," revenge "}," "&amp;B2880:C2880&amp;" "))),"thriller",IF(OR(ISNUMBER(SEARCH({" strange "," evil "," horror "," dark "," strange"}," "&amp;B2880:C2880&amp;" "))),"horror",IF(OR(ISNUMBER(SEARCH({" food "," kitchen "," yummy "," gourmet "," dining","bbq"}," "&amp;B2880:C2880&amp;" "))),"food"))))</f>
        <v>0</v>
      </c>
      <c r="E2880" s="3">
        <v>3000</v>
      </c>
      <c r="F2880" s="4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352"/>
        <v>2</v>
      </c>
      <c r="Q2880">
        <f t="shared" si="353"/>
        <v>15.75</v>
      </c>
      <c r="R2880" t="s">
        <v>8315</v>
      </c>
      <c r="S2880" t="s">
        <v>8316</v>
      </c>
      <c r="T2880" s="13">
        <f t="shared" si="354"/>
        <v>42128.615682870368</v>
      </c>
      <c r="U2880" s="13">
        <f t="shared" si="355"/>
        <v>42188.615682870368</v>
      </c>
      <c r="V2880">
        <f t="shared" si="356"/>
        <v>2015</v>
      </c>
      <c r="W2880" t="str">
        <f t="shared" si="357"/>
        <v>plays</v>
      </c>
      <c r="X2880" t="str">
        <f t="shared" si="358"/>
        <v>UnderFunded</v>
      </c>
      <c r="Y2880" s="12">
        <f t="shared" si="359"/>
        <v>15.75</v>
      </c>
    </row>
    <row r="2881" spans="1:25" ht="43.2">
      <c r="A2881">
        <v>2879</v>
      </c>
      <c r="B2881" s="1" t="s">
        <v>2879</v>
      </c>
      <c r="C2881" s="1" t="s">
        <v>6989</v>
      </c>
      <c r="D2881" s="21" t="b" cm="1">
        <f t="array" ref="D2881">IF(OR(ISNUMBER(SEARCH({" COMEDY "," fun "," laugh ","hilarious"}," "&amp;B2881:C2881&amp;" "))),"Comedy",IF(OR(ISNUMBER(SEARCH({" sad "," thriller "," crime"," murder "," dark "," revenge "}," "&amp;B2881:C2881&amp;" "))),"thriller",IF(OR(ISNUMBER(SEARCH({" strange "," evil "," horror "," dark "," strange"}," "&amp;B2881:C2881&amp;" "))),"horror",IF(OR(ISNUMBER(SEARCH({" food "," kitchen "," yummy "," gourmet "," dining","bbq"}," "&amp;B2881:C2881&amp;" "))),"food"))))</f>
        <v>0</v>
      </c>
      <c r="E2881" s="3">
        <v>11200</v>
      </c>
      <c r="F2881" s="4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352"/>
        <v>0</v>
      </c>
      <c r="Q2881">
        <f t="shared" si="353"/>
        <v>29</v>
      </c>
      <c r="R2881" t="s">
        <v>8315</v>
      </c>
      <c r="S2881" t="s">
        <v>8316</v>
      </c>
      <c r="T2881" s="13">
        <f t="shared" si="354"/>
        <v>42359.725243055553</v>
      </c>
      <c r="U2881" s="13">
        <f t="shared" si="355"/>
        <v>42389.725243055553</v>
      </c>
      <c r="V2881">
        <f t="shared" si="356"/>
        <v>2015</v>
      </c>
      <c r="W2881" t="str">
        <f t="shared" si="357"/>
        <v>plays</v>
      </c>
      <c r="X2881" t="str">
        <f t="shared" si="358"/>
        <v>UnderFunded</v>
      </c>
      <c r="Y2881" s="12">
        <f t="shared" si="359"/>
        <v>29</v>
      </c>
    </row>
    <row r="2882" spans="1:25" ht="43.2">
      <c r="A2882">
        <v>2880</v>
      </c>
      <c r="B2882" s="1" t="s">
        <v>2880</v>
      </c>
      <c r="C2882" s="1" t="s">
        <v>6990</v>
      </c>
      <c r="D2882" s="21" t="b" cm="1">
        <f t="array" ref="D2882">IF(OR(ISNUMBER(SEARCH({" COMEDY "," fun "," laugh ","hilarious"}," "&amp;B2882:C2882&amp;" "))),"Comedy",IF(OR(ISNUMBER(SEARCH({" sad "," thriller "," crime"," murder "," dark "," revenge "}," "&amp;B2882:C2882&amp;" "))),"thriller",IF(OR(ISNUMBER(SEARCH({" strange "," evil "," horror "," dark "," strange"}," "&amp;B2882:C2882&amp;" "))),"horror",IF(OR(ISNUMBER(SEARCH({" food "," kitchen "," yummy "," gourmet "," dining","bbq"}," "&amp;B2882:C2882&amp;" "))),"food"))))</f>
        <v>0</v>
      </c>
      <c r="E2882" s="3">
        <v>12000</v>
      </c>
      <c r="F2882" s="4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352"/>
        <v>23</v>
      </c>
      <c r="Q2882">
        <f t="shared" si="353"/>
        <v>96.55</v>
      </c>
      <c r="R2882" t="s">
        <v>8315</v>
      </c>
      <c r="S2882" t="s">
        <v>8316</v>
      </c>
      <c r="T2882" s="13">
        <f t="shared" si="354"/>
        <v>42192.905694444446</v>
      </c>
      <c r="U2882" s="13">
        <f t="shared" si="355"/>
        <v>42236.711805555555</v>
      </c>
      <c r="V2882">
        <f t="shared" si="356"/>
        <v>2015</v>
      </c>
      <c r="W2882" t="str">
        <f t="shared" si="357"/>
        <v>plays</v>
      </c>
      <c r="X2882" t="str">
        <f t="shared" si="358"/>
        <v>UnderFunded</v>
      </c>
      <c r="Y2882" s="12">
        <f t="shared" si="359"/>
        <v>96.55</v>
      </c>
    </row>
    <row r="2883" spans="1:25" ht="43.2">
      <c r="A2883">
        <v>2881</v>
      </c>
      <c r="B2883" s="1" t="s">
        <v>2881</v>
      </c>
      <c r="C2883" s="1" t="s">
        <v>6991</v>
      </c>
      <c r="D2883" s="21" t="b" cm="1">
        <f t="array" ref="D2883">IF(OR(ISNUMBER(SEARCH({" COMEDY "," fun "," laugh ","hilarious"}," "&amp;B2883:C2883&amp;" "))),"Comedy",IF(OR(ISNUMBER(SEARCH({" sad "," thriller "," crime"," murder "," dark "," revenge "}," "&amp;B2883:C2883&amp;" "))),"thriller",IF(OR(ISNUMBER(SEARCH({" strange "," evil "," horror "," dark "," strange"}," "&amp;B2883:C2883&amp;" "))),"horror",IF(OR(ISNUMBER(SEARCH({" food "," kitchen "," yummy "," gourmet "," dining","bbq"}," "&amp;B2883:C2883&amp;" "))),"food"))))</f>
        <v>0</v>
      </c>
      <c r="E2883" s="3">
        <v>5500</v>
      </c>
      <c r="F2883" s="4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360">IFERROR(ROUND((F2883/E2883)*100,0),0)</f>
        <v>0</v>
      </c>
      <c r="Q2883">
        <f t="shared" ref="Q2883:Q2946" si="361">IFERROR(ROUND(F2883/M2883,2),0)</f>
        <v>0</v>
      </c>
      <c r="R2883" t="s">
        <v>8315</v>
      </c>
      <c r="S2883" t="s">
        <v>8316</v>
      </c>
      <c r="T2883" s="13">
        <f t="shared" ref="T2883:T2946" si="362">(((K2883/60)/60)/24)+DATE(1970,1,1)</f>
        <v>41916.597638888888</v>
      </c>
      <c r="U2883" s="13">
        <f t="shared" ref="U2883:U2946" si="363">(((J2883/60)/60)/24)+DATE(1970,1,1)</f>
        <v>41976.639305555553</v>
      </c>
      <c r="V2883">
        <f t="shared" ref="V2883:V2946" si="364">YEAR(T2883)</f>
        <v>2014</v>
      </c>
      <c r="W2883" t="str">
        <f t="shared" ref="W2883:W2946" si="365">IF(OR(S2883="musical","space"),"Musical and Spaces",S2883)</f>
        <v>plays</v>
      </c>
      <c r="X2883" t="str">
        <f t="shared" ref="X2883:X2946" si="366">IF(P2883-100&gt;0,"ExceededGoal","UnderFunded")</f>
        <v>UnderFunded</v>
      </c>
      <c r="Y2883" s="12">
        <f t="shared" ref="Y2883:Y2946" si="367">IFERROR(IF(R2883="theater",ROUND(F2883/M2883,2)),0)</f>
        <v>0</v>
      </c>
    </row>
    <row r="2884" spans="1:25" ht="43.2">
      <c r="A2884">
        <v>2882</v>
      </c>
      <c r="B2884" s="1" t="s">
        <v>2882</v>
      </c>
      <c r="C2884" s="1" t="s">
        <v>6992</v>
      </c>
      <c r="D2884" s="21" t="b" cm="1">
        <f t="array" ref="D2884">IF(OR(ISNUMBER(SEARCH({" COMEDY "," fun "," laugh ","hilarious"}," "&amp;B2884:C2884&amp;" "))),"Comedy",IF(OR(ISNUMBER(SEARCH({" sad "," thriller "," crime"," murder "," dark "," revenge "}," "&amp;B2884:C2884&amp;" "))),"thriller",IF(OR(ISNUMBER(SEARCH({" strange "," evil "," horror "," dark "," strange"}," "&amp;B2884:C2884&amp;" "))),"horror",IF(OR(ISNUMBER(SEARCH({" food "," kitchen "," yummy "," gourmet "," dining","bbq"}," "&amp;B2884:C2884&amp;" "))),"food"))))</f>
        <v>0</v>
      </c>
      <c r="E2884" s="3">
        <v>750</v>
      </c>
      <c r="F2884" s="4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360"/>
        <v>34</v>
      </c>
      <c r="Q2884">
        <f t="shared" si="361"/>
        <v>63</v>
      </c>
      <c r="R2884" t="s">
        <v>8315</v>
      </c>
      <c r="S2884" t="s">
        <v>8316</v>
      </c>
      <c r="T2884" s="13">
        <f t="shared" si="362"/>
        <v>42461.596273148149</v>
      </c>
      <c r="U2884" s="13">
        <f t="shared" si="363"/>
        <v>42491.596273148149</v>
      </c>
      <c r="V2884">
        <f t="shared" si="364"/>
        <v>2016</v>
      </c>
      <c r="W2884" t="str">
        <f t="shared" si="365"/>
        <v>plays</v>
      </c>
      <c r="X2884" t="str">
        <f t="shared" si="366"/>
        <v>UnderFunded</v>
      </c>
      <c r="Y2884" s="12">
        <f t="shared" si="367"/>
        <v>63</v>
      </c>
    </row>
    <row r="2885" spans="1:25" ht="57.6">
      <c r="A2885">
        <v>2883</v>
      </c>
      <c r="B2885" s="1" t="s">
        <v>2883</v>
      </c>
      <c r="C2885" s="1" t="s">
        <v>6993</v>
      </c>
      <c r="D2885" s="21" t="b" cm="1">
        <f t="array" ref="D2885">IF(OR(ISNUMBER(SEARCH({" COMEDY "," fun "," laugh ","hilarious"}," "&amp;B2885:C2885&amp;" "))),"Comedy",IF(OR(ISNUMBER(SEARCH({" sad "," thriller "," crime"," murder "," dark "," revenge "}," "&amp;B2885:C2885&amp;" "))),"thriller",IF(OR(ISNUMBER(SEARCH({" strange "," evil "," horror "," dark "," strange"}," "&amp;B2885:C2885&amp;" "))),"horror",IF(OR(ISNUMBER(SEARCH({" food "," kitchen "," yummy "," gourmet "," dining","bbq"}," "&amp;B2885:C2885&amp;" "))),"food"))))</f>
        <v>0</v>
      </c>
      <c r="E2885" s="3">
        <v>10000</v>
      </c>
      <c r="F2885" s="4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360"/>
        <v>19</v>
      </c>
      <c r="Q2885">
        <f t="shared" si="361"/>
        <v>381.6</v>
      </c>
      <c r="R2885" t="s">
        <v>8315</v>
      </c>
      <c r="S2885" t="s">
        <v>8316</v>
      </c>
      <c r="T2885" s="13">
        <f t="shared" si="362"/>
        <v>42370.90320601852</v>
      </c>
      <c r="U2885" s="13">
        <f t="shared" si="363"/>
        <v>42406.207638888889</v>
      </c>
      <c r="V2885">
        <f t="shared" si="364"/>
        <v>2016</v>
      </c>
      <c r="W2885" t="str">
        <f t="shared" si="365"/>
        <v>plays</v>
      </c>
      <c r="X2885" t="str">
        <f t="shared" si="366"/>
        <v>UnderFunded</v>
      </c>
      <c r="Y2885" s="12">
        <f t="shared" si="367"/>
        <v>381.6</v>
      </c>
    </row>
    <row r="2886" spans="1:25" ht="28.8">
      <c r="A2886">
        <v>2884</v>
      </c>
      <c r="B2886" s="1" t="s">
        <v>2884</v>
      </c>
      <c r="C2886" s="1" t="s">
        <v>6994</v>
      </c>
      <c r="D2886" s="21" t="b" cm="1">
        <f t="array" ref="D2886">IF(OR(ISNUMBER(SEARCH({" COMEDY "," fun "," laugh ","hilarious"}," "&amp;B2886:C2886&amp;" "))),"Comedy",IF(OR(ISNUMBER(SEARCH({" sad "," thriller "," crime"," murder "," dark "," revenge "}," "&amp;B2886:C2886&amp;" "))),"thriller",IF(OR(ISNUMBER(SEARCH({" strange "," evil "," horror "," dark "," strange"}," "&amp;B2886:C2886&amp;" "))),"horror",IF(OR(ISNUMBER(SEARCH({" food "," kitchen "," yummy "," gourmet "," dining","bbq"}," "&amp;B2886:C2886&amp;" "))),"food"))))</f>
        <v>0</v>
      </c>
      <c r="E2886" s="3">
        <v>45000</v>
      </c>
      <c r="F2886" s="4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360"/>
        <v>0</v>
      </c>
      <c r="Q2886">
        <f t="shared" si="361"/>
        <v>46.25</v>
      </c>
      <c r="R2886" t="s">
        <v>8315</v>
      </c>
      <c r="S2886" t="s">
        <v>8316</v>
      </c>
      <c r="T2886" s="13">
        <f t="shared" si="362"/>
        <v>41948.727256944447</v>
      </c>
      <c r="U2886" s="13">
        <f t="shared" si="363"/>
        <v>41978.727256944447</v>
      </c>
      <c r="V2886">
        <f t="shared" si="364"/>
        <v>2014</v>
      </c>
      <c r="W2886" t="str">
        <f t="shared" si="365"/>
        <v>plays</v>
      </c>
      <c r="X2886" t="str">
        <f t="shared" si="366"/>
        <v>UnderFunded</v>
      </c>
      <c r="Y2886" s="12">
        <f t="shared" si="367"/>
        <v>46.25</v>
      </c>
    </row>
    <row r="2887" spans="1:25" ht="28.8">
      <c r="A2887">
        <v>2885</v>
      </c>
      <c r="B2887" s="1" t="s">
        <v>2885</v>
      </c>
      <c r="C2887" s="1" t="s">
        <v>6995</v>
      </c>
      <c r="D2887" s="21" t="b" cm="1">
        <f t="array" ref="D2887">IF(OR(ISNUMBER(SEARCH({" COMEDY "," fun "," laugh ","hilarious"}," "&amp;B2887:C2887&amp;" "))),"Comedy",IF(OR(ISNUMBER(SEARCH({" sad "," thriller "," crime"," murder "," dark "," revenge "}," "&amp;B2887:C2887&amp;" "))),"thriller",IF(OR(ISNUMBER(SEARCH({" strange "," evil "," horror "," dark "," strange"}," "&amp;B2887:C2887&amp;" "))),"horror",IF(OR(ISNUMBER(SEARCH({" food "," kitchen "," yummy "," gourmet "," dining","bbq"}," "&amp;B2887:C2887&amp;" "))),"food"))))</f>
        <v>0</v>
      </c>
      <c r="E2887" s="3">
        <v>400</v>
      </c>
      <c r="F2887" s="4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360"/>
        <v>33</v>
      </c>
      <c r="Q2887">
        <f t="shared" si="361"/>
        <v>26</v>
      </c>
      <c r="R2887" t="s">
        <v>8315</v>
      </c>
      <c r="S2887" t="s">
        <v>8316</v>
      </c>
      <c r="T2887" s="13">
        <f t="shared" si="362"/>
        <v>42047.07640046296</v>
      </c>
      <c r="U2887" s="13">
        <f t="shared" si="363"/>
        <v>42077.034733796296</v>
      </c>
      <c r="V2887">
        <f t="shared" si="364"/>
        <v>2015</v>
      </c>
      <c r="W2887" t="str">
        <f t="shared" si="365"/>
        <v>plays</v>
      </c>
      <c r="X2887" t="str">
        <f t="shared" si="366"/>
        <v>UnderFunded</v>
      </c>
      <c r="Y2887" s="12">
        <f t="shared" si="367"/>
        <v>26</v>
      </c>
    </row>
    <row r="2888" spans="1:25" ht="43.2">
      <c r="A2888">
        <v>2886</v>
      </c>
      <c r="B2888" s="1" t="s">
        <v>2886</v>
      </c>
      <c r="C2888" s="1" t="s">
        <v>6996</v>
      </c>
      <c r="D2888" s="21" t="b" cm="1">
        <f t="array" ref="D2888">IF(OR(ISNUMBER(SEARCH({" COMEDY "," fun "," laugh ","hilarious"}," "&amp;B2888:C2888&amp;" "))),"Comedy",IF(OR(ISNUMBER(SEARCH({" sad "," thriller "," crime"," murder "," dark "," revenge "}," "&amp;B2888:C2888&amp;" "))),"thriller",IF(OR(ISNUMBER(SEARCH({" strange "," evil "," horror "," dark "," strange"}," "&amp;B2888:C2888&amp;" "))),"horror",IF(OR(ISNUMBER(SEARCH({" food "," kitchen "," yummy "," gourmet "," dining","bbq"}," "&amp;B2888:C2888&amp;" "))),"food"))))</f>
        <v>0</v>
      </c>
      <c r="E2888" s="3">
        <v>200</v>
      </c>
      <c r="F2888" s="4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360"/>
        <v>5</v>
      </c>
      <c r="Q2888">
        <f t="shared" si="361"/>
        <v>10</v>
      </c>
      <c r="R2888" t="s">
        <v>8315</v>
      </c>
      <c r="S2888" t="s">
        <v>8316</v>
      </c>
      <c r="T2888" s="13">
        <f t="shared" si="362"/>
        <v>42261.632916666669</v>
      </c>
      <c r="U2888" s="13">
        <f t="shared" si="363"/>
        <v>42266.165972222225</v>
      </c>
      <c r="V2888">
        <f t="shared" si="364"/>
        <v>2015</v>
      </c>
      <c r="W2888" t="str">
        <f t="shared" si="365"/>
        <v>plays</v>
      </c>
      <c r="X2888" t="str">
        <f t="shared" si="366"/>
        <v>UnderFunded</v>
      </c>
      <c r="Y2888" s="12">
        <f t="shared" si="367"/>
        <v>10</v>
      </c>
    </row>
    <row r="2889" spans="1:25" ht="43.2">
      <c r="A2889">
        <v>2887</v>
      </c>
      <c r="B2889" s="1" t="s">
        <v>2887</v>
      </c>
      <c r="C2889" s="1" t="s">
        <v>6997</v>
      </c>
      <c r="D2889" s="21" t="b" cm="1">
        <f t="array" ref="D2889">IF(OR(ISNUMBER(SEARCH({" COMEDY "," fun "," laugh ","hilarious"}," "&amp;B2889:C2889&amp;" "))),"Comedy",IF(OR(ISNUMBER(SEARCH({" sad "," thriller "," crime"," murder "," dark "," revenge "}," "&amp;B2889:C2889&amp;" "))),"thriller",IF(OR(ISNUMBER(SEARCH({" strange "," evil "," horror "," dark "," strange"}," "&amp;B2889:C2889&amp;" "))),"horror",IF(OR(ISNUMBER(SEARCH({" food "," kitchen "," yummy "," gourmet "," dining","bbq"}," "&amp;B2889:C2889&amp;" "))),"food"))))</f>
        <v>0</v>
      </c>
      <c r="E2889" s="3">
        <v>3000</v>
      </c>
      <c r="F2889" s="4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360"/>
        <v>0</v>
      </c>
      <c r="Q2889">
        <f t="shared" si="361"/>
        <v>5</v>
      </c>
      <c r="R2889" t="s">
        <v>8315</v>
      </c>
      <c r="S2889" t="s">
        <v>8316</v>
      </c>
      <c r="T2889" s="13">
        <f t="shared" si="362"/>
        <v>41985.427361111113</v>
      </c>
      <c r="U2889" s="13">
        <f t="shared" si="363"/>
        <v>42015.427361111113</v>
      </c>
      <c r="V2889">
        <f t="shared" si="364"/>
        <v>2014</v>
      </c>
      <c r="W2889" t="str">
        <f t="shared" si="365"/>
        <v>plays</v>
      </c>
      <c r="X2889" t="str">
        <f t="shared" si="366"/>
        <v>UnderFunded</v>
      </c>
      <c r="Y2889" s="12">
        <f t="shared" si="367"/>
        <v>5</v>
      </c>
    </row>
    <row r="2890" spans="1:25" ht="43.2">
      <c r="A2890">
        <v>2888</v>
      </c>
      <c r="B2890" s="1" t="s">
        <v>2888</v>
      </c>
      <c r="C2890" s="1" t="s">
        <v>6998</v>
      </c>
      <c r="D2890" s="21" t="b" cm="1">
        <f t="array" ref="D2890">IF(OR(ISNUMBER(SEARCH({" COMEDY "," fun "," laugh ","hilarious"}," "&amp;B2890:C2890&amp;" "))),"Comedy",IF(OR(ISNUMBER(SEARCH({" sad "," thriller "," crime"," murder "," dark "," revenge "}," "&amp;B2890:C2890&amp;" "))),"thriller",IF(OR(ISNUMBER(SEARCH({" strange "," evil "," horror "," dark "," strange"}," "&amp;B2890:C2890&amp;" "))),"horror",IF(OR(ISNUMBER(SEARCH({" food "," kitchen "," yummy "," gourmet "," dining","bbq"}," "&amp;B2890:C2890&amp;" "))),"food"))))</f>
        <v>0</v>
      </c>
      <c r="E2890" s="3">
        <v>30000</v>
      </c>
      <c r="F2890" s="4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360"/>
        <v>0</v>
      </c>
      <c r="Q2890">
        <f t="shared" si="361"/>
        <v>0</v>
      </c>
      <c r="R2890" t="s">
        <v>8315</v>
      </c>
      <c r="S2890" t="s">
        <v>8316</v>
      </c>
      <c r="T2890" s="13">
        <f t="shared" si="362"/>
        <v>41922.535185185188</v>
      </c>
      <c r="U2890" s="13">
        <f t="shared" si="363"/>
        <v>41930.207638888889</v>
      </c>
      <c r="V2890">
        <f t="shared" si="364"/>
        <v>2014</v>
      </c>
      <c r="W2890" t="str">
        <f t="shared" si="365"/>
        <v>plays</v>
      </c>
      <c r="X2890" t="str">
        <f t="shared" si="366"/>
        <v>UnderFunded</v>
      </c>
      <c r="Y2890" s="12">
        <f t="shared" si="367"/>
        <v>0</v>
      </c>
    </row>
    <row r="2891" spans="1:25" ht="43.2">
      <c r="A2891">
        <v>2889</v>
      </c>
      <c r="B2891" s="1" t="s">
        <v>2889</v>
      </c>
      <c r="C2891" s="1" t="s">
        <v>6999</v>
      </c>
      <c r="D2891" s="21" t="b" cm="1">
        <f t="array" ref="D2891">IF(OR(ISNUMBER(SEARCH({" COMEDY "," fun "," laugh ","hilarious"}," "&amp;B2891:C2891&amp;" "))),"Comedy",IF(OR(ISNUMBER(SEARCH({" sad "," thriller "," crime"," murder "," dark "," revenge "}," "&amp;B2891:C2891&amp;" "))),"thriller",IF(OR(ISNUMBER(SEARCH({" strange "," evil "," horror "," dark "," strange"}," "&amp;B2891:C2891&amp;" "))),"horror",IF(OR(ISNUMBER(SEARCH({" food "," kitchen "," yummy "," gourmet "," dining","bbq"}," "&amp;B2891:C2891&amp;" "))),"food"))))</f>
        <v>0</v>
      </c>
      <c r="E2891" s="3">
        <v>3000</v>
      </c>
      <c r="F2891" s="4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360"/>
        <v>38</v>
      </c>
      <c r="Q2891">
        <f t="shared" si="361"/>
        <v>81.569999999999993</v>
      </c>
      <c r="R2891" t="s">
        <v>8315</v>
      </c>
      <c r="S2891" t="s">
        <v>8316</v>
      </c>
      <c r="T2891" s="13">
        <f t="shared" si="362"/>
        <v>41850.863252314812</v>
      </c>
      <c r="U2891" s="13">
        <f t="shared" si="363"/>
        <v>41880.863252314812</v>
      </c>
      <c r="V2891">
        <f t="shared" si="364"/>
        <v>2014</v>
      </c>
      <c r="W2891" t="str">
        <f t="shared" si="365"/>
        <v>plays</v>
      </c>
      <c r="X2891" t="str">
        <f t="shared" si="366"/>
        <v>UnderFunded</v>
      </c>
      <c r="Y2891" s="12">
        <f t="shared" si="367"/>
        <v>81.569999999999993</v>
      </c>
    </row>
    <row r="2892" spans="1:25" ht="43.2">
      <c r="A2892">
        <v>2890</v>
      </c>
      <c r="B2892" s="1" t="s">
        <v>2890</v>
      </c>
      <c r="C2892" s="1" t="s">
        <v>7000</v>
      </c>
      <c r="D2892" s="21" t="b" cm="1">
        <f t="array" ref="D2892">IF(OR(ISNUMBER(SEARCH({" COMEDY "," fun "," laugh ","hilarious"}," "&amp;B2892:C2892&amp;" "))),"Comedy",IF(OR(ISNUMBER(SEARCH({" sad "," thriller "," crime"," murder "," dark "," revenge "}," "&amp;B2892:C2892&amp;" "))),"thriller",IF(OR(ISNUMBER(SEARCH({" strange "," evil "," horror "," dark "," strange"}," "&amp;B2892:C2892&amp;" "))),"horror",IF(OR(ISNUMBER(SEARCH({" food "," kitchen "," yummy "," gourmet "," dining","bbq"}," "&amp;B2892:C2892&amp;" "))),"food"))))</f>
        <v>0</v>
      </c>
      <c r="E2892" s="3">
        <v>2000</v>
      </c>
      <c r="F2892" s="4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360"/>
        <v>1</v>
      </c>
      <c r="Q2892">
        <f t="shared" si="361"/>
        <v>7</v>
      </c>
      <c r="R2892" t="s">
        <v>8315</v>
      </c>
      <c r="S2892" t="s">
        <v>8316</v>
      </c>
      <c r="T2892" s="13">
        <f t="shared" si="362"/>
        <v>41831.742962962962</v>
      </c>
      <c r="U2892" s="13">
        <f t="shared" si="363"/>
        <v>41860.125</v>
      </c>
      <c r="V2892">
        <f t="shared" si="364"/>
        <v>2014</v>
      </c>
      <c r="W2892" t="str">
        <f t="shared" si="365"/>
        <v>plays</v>
      </c>
      <c r="X2892" t="str">
        <f t="shared" si="366"/>
        <v>UnderFunded</v>
      </c>
      <c r="Y2892" s="12">
        <f t="shared" si="367"/>
        <v>7</v>
      </c>
    </row>
    <row r="2893" spans="1:25" ht="43.2">
      <c r="A2893">
        <v>2891</v>
      </c>
      <c r="B2893" s="1" t="s">
        <v>2891</v>
      </c>
      <c r="C2893" s="1" t="s">
        <v>7001</v>
      </c>
      <c r="D2893" s="21" t="b" cm="1">
        <f t="array" ref="D2893">IF(OR(ISNUMBER(SEARCH({" COMEDY "," fun "," laugh ","hilarious"}," "&amp;B2893:C2893&amp;" "))),"Comedy",IF(OR(ISNUMBER(SEARCH({" sad "," thriller "," crime"," murder "," dark "," revenge "}," "&amp;B2893:C2893&amp;" "))),"thriller",IF(OR(ISNUMBER(SEARCH({" strange "," evil "," horror "," dark "," strange"}," "&amp;B2893:C2893&amp;" "))),"horror",IF(OR(ISNUMBER(SEARCH({" food "," kitchen "," yummy "," gourmet "," dining","bbq"}," "&amp;B2893:C2893&amp;" "))),"food"))))</f>
        <v>0</v>
      </c>
      <c r="E2893" s="3">
        <v>10000</v>
      </c>
      <c r="F2893" s="4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360"/>
        <v>3</v>
      </c>
      <c r="Q2893">
        <f t="shared" si="361"/>
        <v>27.3</v>
      </c>
      <c r="R2893" t="s">
        <v>8315</v>
      </c>
      <c r="S2893" t="s">
        <v>8316</v>
      </c>
      <c r="T2893" s="13">
        <f t="shared" si="362"/>
        <v>42415.883425925931</v>
      </c>
      <c r="U2893" s="13">
        <f t="shared" si="363"/>
        <v>42475.84175925926</v>
      </c>
      <c r="V2893">
        <f t="shared" si="364"/>
        <v>2016</v>
      </c>
      <c r="W2893" t="str">
        <f t="shared" si="365"/>
        <v>plays</v>
      </c>
      <c r="X2893" t="str">
        <f t="shared" si="366"/>
        <v>UnderFunded</v>
      </c>
      <c r="Y2893" s="12">
        <f t="shared" si="367"/>
        <v>27.3</v>
      </c>
    </row>
    <row r="2894" spans="1:25" ht="43.2">
      <c r="A2894">
        <v>2892</v>
      </c>
      <c r="B2894" s="1" t="s">
        <v>2892</v>
      </c>
      <c r="C2894" s="1" t="s">
        <v>7002</v>
      </c>
      <c r="D2894" s="21" t="b" cm="1">
        <f t="array" ref="D2894">IF(OR(ISNUMBER(SEARCH({" COMEDY "," fun "," laugh ","hilarious"}," "&amp;B2894:C2894&amp;" "))),"Comedy",IF(OR(ISNUMBER(SEARCH({" sad "," thriller "," crime"," murder "," dark "," revenge "}," "&amp;B2894:C2894&amp;" "))),"thriller",IF(OR(ISNUMBER(SEARCH({" strange "," evil "," horror "," dark "," strange"}," "&amp;B2894:C2894&amp;" "))),"horror",IF(OR(ISNUMBER(SEARCH({" food "," kitchen "," yummy "," gourmet "," dining","bbq"}," "&amp;B2894:C2894&amp;" "))),"food"))))</f>
        <v>0</v>
      </c>
      <c r="E2894" s="3">
        <v>5500</v>
      </c>
      <c r="F2894" s="4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360"/>
        <v>9</v>
      </c>
      <c r="Q2894">
        <f t="shared" si="361"/>
        <v>29.41</v>
      </c>
      <c r="R2894" t="s">
        <v>8315</v>
      </c>
      <c r="S2894" t="s">
        <v>8316</v>
      </c>
      <c r="T2894" s="13">
        <f t="shared" si="362"/>
        <v>41869.714166666665</v>
      </c>
      <c r="U2894" s="13">
        <f t="shared" si="363"/>
        <v>41876.875</v>
      </c>
      <c r="V2894">
        <f t="shared" si="364"/>
        <v>2014</v>
      </c>
      <c r="W2894" t="str">
        <f t="shared" si="365"/>
        <v>plays</v>
      </c>
      <c r="X2894" t="str">
        <f t="shared" si="366"/>
        <v>UnderFunded</v>
      </c>
      <c r="Y2894" s="12">
        <f t="shared" si="367"/>
        <v>29.41</v>
      </c>
    </row>
    <row r="2895" spans="1:25">
      <c r="A2895">
        <v>2893</v>
      </c>
      <c r="B2895" s="1" t="s">
        <v>2893</v>
      </c>
      <c r="C2895" s="1" t="s">
        <v>7003</v>
      </c>
      <c r="D2895" s="21" t="b" cm="1">
        <f t="array" ref="D2895">IF(OR(ISNUMBER(SEARCH({" COMEDY "," fun "," laugh ","hilarious"}," "&amp;B2895:C2895&amp;" "))),"Comedy",IF(OR(ISNUMBER(SEARCH({" sad "," thriller "," crime"," murder "," dark "," revenge "}," "&amp;B2895:C2895&amp;" "))),"thriller",IF(OR(ISNUMBER(SEARCH({" strange "," evil "," horror "," dark "," strange"}," "&amp;B2895:C2895&amp;" "))),"horror",IF(OR(ISNUMBER(SEARCH({" food "," kitchen "," yummy "," gourmet "," dining","bbq"}," "&amp;B2895:C2895&amp;" "))),"food"))))</f>
        <v>0</v>
      </c>
      <c r="E2895" s="3">
        <v>5000</v>
      </c>
      <c r="F2895" s="4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360"/>
        <v>1</v>
      </c>
      <c r="Q2895">
        <f t="shared" si="361"/>
        <v>12.5</v>
      </c>
      <c r="R2895" t="s">
        <v>8315</v>
      </c>
      <c r="S2895" t="s">
        <v>8316</v>
      </c>
      <c r="T2895" s="13">
        <f t="shared" si="362"/>
        <v>41953.773090277777</v>
      </c>
      <c r="U2895" s="13">
        <f t="shared" si="363"/>
        <v>42013.083333333328</v>
      </c>
      <c r="V2895">
        <f t="shared" si="364"/>
        <v>2014</v>
      </c>
      <c r="W2895" t="str">
        <f t="shared" si="365"/>
        <v>plays</v>
      </c>
      <c r="X2895" t="str">
        <f t="shared" si="366"/>
        <v>UnderFunded</v>
      </c>
      <c r="Y2895" s="12">
        <f t="shared" si="367"/>
        <v>12.5</v>
      </c>
    </row>
    <row r="2896" spans="1:25" ht="28.8">
      <c r="A2896">
        <v>2894</v>
      </c>
      <c r="B2896" s="1" t="s">
        <v>2894</v>
      </c>
      <c r="C2896" s="1" t="s">
        <v>7004</v>
      </c>
      <c r="D2896" s="21" t="b" cm="1">
        <f t="array" ref="D2896">IF(OR(ISNUMBER(SEARCH({" COMEDY "," fun "," laugh ","hilarious"}," "&amp;B2896:C2896&amp;" "))),"Comedy",IF(OR(ISNUMBER(SEARCH({" sad "," thriller "," crime"," murder "," dark "," revenge "}," "&amp;B2896:C2896&amp;" "))),"thriller",IF(OR(ISNUMBER(SEARCH({" strange "," evil "," horror "," dark "," strange"}," "&amp;B2896:C2896&amp;" "))),"horror",IF(OR(ISNUMBER(SEARCH({" food "," kitchen "," yummy "," gourmet "," dining","bbq"}," "&amp;B2896:C2896&amp;" "))),"food"))))</f>
        <v>0</v>
      </c>
      <c r="E2896" s="3">
        <v>50000</v>
      </c>
      <c r="F2896" s="4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360"/>
        <v>0</v>
      </c>
      <c r="Q2896">
        <f t="shared" si="361"/>
        <v>0</v>
      </c>
      <c r="R2896" t="s">
        <v>8315</v>
      </c>
      <c r="S2896" t="s">
        <v>8316</v>
      </c>
      <c r="T2896" s="13">
        <f t="shared" si="362"/>
        <v>42037.986284722225</v>
      </c>
      <c r="U2896" s="13">
        <f t="shared" si="363"/>
        <v>42097.944618055553</v>
      </c>
      <c r="V2896">
        <f t="shared" si="364"/>
        <v>2015</v>
      </c>
      <c r="W2896" t="str">
        <f t="shared" si="365"/>
        <v>plays</v>
      </c>
      <c r="X2896" t="str">
        <f t="shared" si="366"/>
        <v>UnderFunded</v>
      </c>
      <c r="Y2896" s="12">
        <f t="shared" si="367"/>
        <v>0</v>
      </c>
    </row>
    <row r="2897" spans="1:25" ht="43.2">
      <c r="A2897">
        <v>2895</v>
      </c>
      <c r="B2897" s="1" t="s">
        <v>2895</v>
      </c>
      <c r="C2897" s="1" t="s">
        <v>7005</v>
      </c>
      <c r="D2897" s="21" t="b" cm="1">
        <f t="array" ref="D2897">IF(OR(ISNUMBER(SEARCH({" COMEDY "," fun "," laugh ","hilarious"}," "&amp;B2897:C2897&amp;" "))),"Comedy",IF(OR(ISNUMBER(SEARCH({" sad "," thriller "," crime"," murder "," dark "," revenge "}," "&amp;B2897:C2897&amp;" "))),"thriller",IF(OR(ISNUMBER(SEARCH({" strange "," evil "," horror "," dark "," strange"}," "&amp;B2897:C2897&amp;" "))),"horror",IF(OR(ISNUMBER(SEARCH({" food "," kitchen "," yummy "," gourmet "," dining","bbq"}," "&amp;B2897:C2897&amp;" "))),"food"))))</f>
        <v>0</v>
      </c>
      <c r="E2897" s="3">
        <v>500</v>
      </c>
      <c r="F2897" s="4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360"/>
        <v>5</v>
      </c>
      <c r="Q2897">
        <f t="shared" si="361"/>
        <v>5.75</v>
      </c>
      <c r="R2897" t="s">
        <v>8315</v>
      </c>
      <c r="S2897" t="s">
        <v>8316</v>
      </c>
      <c r="T2897" s="13">
        <f t="shared" si="362"/>
        <v>41811.555462962962</v>
      </c>
      <c r="U2897" s="13">
        <f t="shared" si="363"/>
        <v>41812.875</v>
      </c>
      <c r="V2897">
        <f t="shared" si="364"/>
        <v>2014</v>
      </c>
      <c r="W2897" t="str">
        <f t="shared" si="365"/>
        <v>plays</v>
      </c>
      <c r="X2897" t="str">
        <f t="shared" si="366"/>
        <v>UnderFunded</v>
      </c>
      <c r="Y2897" s="12">
        <f t="shared" si="367"/>
        <v>5.75</v>
      </c>
    </row>
    <row r="2898" spans="1:25" ht="43.2">
      <c r="A2898">
        <v>2896</v>
      </c>
      <c r="B2898" s="1" t="s">
        <v>2896</v>
      </c>
      <c r="C2898" s="1" t="s">
        <v>7006</v>
      </c>
      <c r="D2898" s="21" t="b" cm="1">
        <f t="array" ref="D2898">IF(OR(ISNUMBER(SEARCH({" COMEDY "," fun "," laugh ","hilarious"}," "&amp;B2898:C2898&amp;" "))),"Comedy",IF(OR(ISNUMBER(SEARCH({" sad "," thriller "," crime"," murder "," dark "," revenge "}," "&amp;B2898:C2898&amp;" "))),"thriller",IF(OR(ISNUMBER(SEARCH({" strange "," evil "," horror "," dark "," strange"}," "&amp;B2898:C2898&amp;" "))),"horror",IF(OR(ISNUMBER(SEARCH({" food "," kitchen "," yummy "," gourmet "," dining","bbq"}," "&amp;B2898:C2898&amp;" "))),"food"))))</f>
        <v>0</v>
      </c>
      <c r="E2898" s="3">
        <v>3000</v>
      </c>
      <c r="F2898" s="4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360"/>
        <v>21</v>
      </c>
      <c r="Q2898">
        <f t="shared" si="361"/>
        <v>52.08</v>
      </c>
      <c r="R2898" t="s">
        <v>8315</v>
      </c>
      <c r="S2898" t="s">
        <v>8316</v>
      </c>
      <c r="T2898" s="13">
        <f t="shared" si="362"/>
        <v>42701.908807870372</v>
      </c>
      <c r="U2898" s="13">
        <f t="shared" si="363"/>
        <v>42716.25</v>
      </c>
      <c r="V2898">
        <f t="shared" si="364"/>
        <v>2016</v>
      </c>
      <c r="W2898" t="str">
        <f t="shared" si="365"/>
        <v>plays</v>
      </c>
      <c r="X2898" t="str">
        <f t="shared" si="366"/>
        <v>UnderFunded</v>
      </c>
      <c r="Y2898" s="12">
        <f t="shared" si="367"/>
        <v>52.08</v>
      </c>
    </row>
    <row r="2899" spans="1:25" ht="43.2">
      <c r="A2899">
        <v>2897</v>
      </c>
      <c r="B2899" s="1" t="s">
        <v>2897</v>
      </c>
      <c r="C2899" s="1" t="s">
        <v>7007</v>
      </c>
      <c r="D2899" s="21" t="b" cm="1">
        <f t="array" ref="D2899">IF(OR(ISNUMBER(SEARCH({" COMEDY "," fun "," laugh ","hilarious"}," "&amp;B2899:C2899&amp;" "))),"Comedy",IF(OR(ISNUMBER(SEARCH({" sad "," thriller "," crime"," murder "," dark "," revenge "}," "&amp;B2899:C2899&amp;" "))),"thriller",IF(OR(ISNUMBER(SEARCH({" strange "," evil "," horror "," dark "," strange"}," "&amp;B2899:C2899&amp;" "))),"horror",IF(OR(ISNUMBER(SEARCH({" food "," kitchen "," yummy "," gourmet "," dining","bbq"}," "&amp;B2899:C2899&amp;" "))),"food"))))</f>
        <v>0</v>
      </c>
      <c r="E2899" s="3">
        <v>12000</v>
      </c>
      <c r="F2899" s="4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360"/>
        <v>5</v>
      </c>
      <c r="Q2899">
        <f t="shared" si="361"/>
        <v>183.33</v>
      </c>
      <c r="R2899" t="s">
        <v>8315</v>
      </c>
      <c r="S2899" t="s">
        <v>8316</v>
      </c>
      <c r="T2899" s="13">
        <f t="shared" si="362"/>
        <v>42258.646504629629</v>
      </c>
      <c r="U2899" s="13">
        <f t="shared" si="363"/>
        <v>42288.645196759258</v>
      </c>
      <c r="V2899">
        <f t="shared" si="364"/>
        <v>2015</v>
      </c>
      <c r="W2899" t="str">
        <f t="shared" si="365"/>
        <v>plays</v>
      </c>
      <c r="X2899" t="str">
        <f t="shared" si="366"/>
        <v>UnderFunded</v>
      </c>
      <c r="Y2899" s="12">
        <f t="shared" si="367"/>
        <v>183.33</v>
      </c>
    </row>
    <row r="2900" spans="1:25" ht="43.2">
      <c r="A2900">
        <v>2898</v>
      </c>
      <c r="B2900" s="1" t="s">
        <v>2898</v>
      </c>
      <c r="C2900" s="1" t="s">
        <v>7008</v>
      </c>
      <c r="D2900" s="21" t="b" cm="1">
        <f t="array" ref="D2900">IF(OR(ISNUMBER(SEARCH({" COMEDY "," fun "," laugh ","hilarious"}," "&amp;B2900:C2900&amp;" "))),"Comedy",IF(OR(ISNUMBER(SEARCH({" sad "," thriller "," crime"," murder "," dark "," revenge "}," "&amp;B2900:C2900&amp;" "))),"thriller",IF(OR(ISNUMBER(SEARCH({" strange "," evil "," horror "," dark "," strange"}," "&amp;B2900:C2900&amp;" "))),"horror",IF(OR(ISNUMBER(SEARCH({" food "," kitchen "," yummy "," gourmet "," dining","bbq"}," "&amp;B2900:C2900&amp;" "))),"food"))))</f>
        <v>0</v>
      </c>
      <c r="E2900" s="3">
        <v>7500</v>
      </c>
      <c r="F2900" s="4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360"/>
        <v>4</v>
      </c>
      <c r="Q2900">
        <f t="shared" si="361"/>
        <v>26.33</v>
      </c>
      <c r="R2900" t="s">
        <v>8315</v>
      </c>
      <c r="S2900" t="s">
        <v>8316</v>
      </c>
      <c r="T2900" s="13">
        <f t="shared" si="362"/>
        <v>42278.664965277778</v>
      </c>
      <c r="U2900" s="13">
        <f t="shared" si="363"/>
        <v>42308.664965277778</v>
      </c>
      <c r="V2900">
        <f t="shared" si="364"/>
        <v>2015</v>
      </c>
      <c r="W2900" t="str">
        <f t="shared" si="365"/>
        <v>plays</v>
      </c>
      <c r="X2900" t="str">
        <f t="shared" si="366"/>
        <v>UnderFunded</v>
      </c>
      <c r="Y2900" s="12">
        <f t="shared" si="367"/>
        <v>26.33</v>
      </c>
    </row>
    <row r="2901" spans="1:25" ht="43.2">
      <c r="A2901">
        <v>2899</v>
      </c>
      <c r="B2901" s="1" t="s">
        <v>2899</v>
      </c>
      <c r="C2901" s="1" t="s">
        <v>7009</v>
      </c>
      <c r="D2901" s="21" t="b" cm="1">
        <f t="array" ref="D2901">IF(OR(ISNUMBER(SEARCH({" COMEDY "," fun "," laugh ","hilarious"}," "&amp;B2901:C2901&amp;" "))),"Comedy",IF(OR(ISNUMBER(SEARCH({" sad "," thriller "," crime"," murder "," dark "," revenge "}," "&amp;B2901:C2901&amp;" "))),"thriller",IF(OR(ISNUMBER(SEARCH({" strange "," evil "," horror "," dark "," strange"}," "&amp;B2901:C2901&amp;" "))),"horror",IF(OR(ISNUMBER(SEARCH({" food "," kitchen "," yummy "," gourmet "," dining","bbq"}," "&amp;B2901:C2901&amp;" "))),"food"))))</f>
        <v>0</v>
      </c>
      <c r="E2901" s="3">
        <v>10000</v>
      </c>
      <c r="F2901" s="4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360"/>
        <v>0</v>
      </c>
      <c r="Q2901">
        <f t="shared" si="361"/>
        <v>0</v>
      </c>
      <c r="R2901" t="s">
        <v>8315</v>
      </c>
      <c r="S2901" t="s">
        <v>8316</v>
      </c>
      <c r="T2901" s="13">
        <f t="shared" si="362"/>
        <v>42515.078217592592</v>
      </c>
      <c r="U2901" s="13">
        <f t="shared" si="363"/>
        <v>42575.078217592592</v>
      </c>
      <c r="V2901">
        <f t="shared" si="364"/>
        <v>2016</v>
      </c>
      <c r="W2901" t="str">
        <f t="shared" si="365"/>
        <v>plays</v>
      </c>
      <c r="X2901" t="str">
        <f t="shared" si="366"/>
        <v>UnderFunded</v>
      </c>
      <c r="Y2901" s="12">
        <f t="shared" si="367"/>
        <v>0</v>
      </c>
    </row>
    <row r="2902" spans="1:25" ht="57.6">
      <c r="A2902">
        <v>2900</v>
      </c>
      <c r="B2902" s="1" t="s">
        <v>2900</v>
      </c>
      <c r="C2902" s="1" t="s">
        <v>7010</v>
      </c>
      <c r="D2902" s="21" t="b" cm="1">
        <f t="array" ref="D2902">IF(OR(ISNUMBER(SEARCH({" COMEDY "," fun "," laugh ","hilarious"}," "&amp;B2902:C2902&amp;" "))),"Comedy",IF(OR(ISNUMBER(SEARCH({" sad "," thriller "," crime"," murder "," dark "," revenge "}," "&amp;B2902:C2902&amp;" "))),"thriller",IF(OR(ISNUMBER(SEARCH({" strange "," evil "," horror "," dark "," strange"}," "&amp;B2902:C2902&amp;" "))),"horror",IF(OR(ISNUMBER(SEARCH({" food "," kitchen "," yummy "," gourmet "," dining","bbq"}," "&amp;B2902:C2902&amp;" "))),"food"))))</f>
        <v>0</v>
      </c>
      <c r="E2902" s="3">
        <v>5500</v>
      </c>
      <c r="F2902" s="4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360"/>
        <v>62</v>
      </c>
      <c r="Q2902">
        <f t="shared" si="361"/>
        <v>486.43</v>
      </c>
      <c r="R2902" t="s">
        <v>8315</v>
      </c>
      <c r="S2902" t="s">
        <v>8316</v>
      </c>
      <c r="T2902" s="13">
        <f t="shared" si="362"/>
        <v>41830.234166666669</v>
      </c>
      <c r="U2902" s="13">
        <f t="shared" si="363"/>
        <v>41860.234166666669</v>
      </c>
      <c r="V2902">
        <f t="shared" si="364"/>
        <v>2014</v>
      </c>
      <c r="W2902" t="str">
        <f t="shared" si="365"/>
        <v>plays</v>
      </c>
      <c r="X2902" t="str">
        <f t="shared" si="366"/>
        <v>UnderFunded</v>
      </c>
      <c r="Y2902" s="12">
        <f t="shared" si="367"/>
        <v>486.43</v>
      </c>
    </row>
    <row r="2903" spans="1:25" ht="43.2">
      <c r="A2903">
        <v>2901</v>
      </c>
      <c r="B2903" s="1" t="s">
        <v>2901</v>
      </c>
      <c r="C2903" s="1" t="s">
        <v>7011</v>
      </c>
      <c r="D2903" s="21" t="b" cm="1">
        <f t="array" ref="D2903">IF(OR(ISNUMBER(SEARCH({" COMEDY "," fun "," laugh ","hilarious"}," "&amp;B2903:C2903&amp;" "))),"Comedy",IF(OR(ISNUMBER(SEARCH({" sad "," thriller "," crime"," murder "," dark "," revenge "}," "&amp;B2903:C2903&amp;" "))),"thriller",IF(OR(ISNUMBER(SEARCH({" strange "," evil "," horror "," dark "," strange"}," "&amp;B2903:C2903&amp;" "))),"horror",IF(OR(ISNUMBER(SEARCH({" food "," kitchen "," yummy "," gourmet "," dining","bbq"}," "&amp;B2903:C2903&amp;" "))),"food"))))</f>
        <v>0</v>
      </c>
      <c r="E2903" s="3">
        <v>750</v>
      </c>
      <c r="F2903" s="4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360"/>
        <v>1</v>
      </c>
      <c r="Q2903">
        <f t="shared" si="361"/>
        <v>3</v>
      </c>
      <c r="R2903" t="s">
        <v>8315</v>
      </c>
      <c r="S2903" t="s">
        <v>8316</v>
      </c>
      <c r="T2903" s="13">
        <f t="shared" si="362"/>
        <v>41982.904386574075</v>
      </c>
      <c r="U2903" s="13">
        <f t="shared" si="363"/>
        <v>42042.904386574075</v>
      </c>
      <c r="V2903">
        <f t="shared" si="364"/>
        <v>2014</v>
      </c>
      <c r="W2903" t="str">
        <f t="shared" si="365"/>
        <v>plays</v>
      </c>
      <c r="X2903" t="str">
        <f t="shared" si="366"/>
        <v>UnderFunded</v>
      </c>
      <c r="Y2903" s="12">
        <f t="shared" si="367"/>
        <v>3</v>
      </c>
    </row>
    <row r="2904" spans="1:25" ht="43.2">
      <c r="A2904">
        <v>2902</v>
      </c>
      <c r="B2904" s="1" t="s">
        <v>2902</v>
      </c>
      <c r="C2904" s="1" t="s">
        <v>7012</v>
      </c>
      <c r="D2904" s="21" t="b" cm="1">
        <f t="array" ref="D2904">IF(OR(ISNUMBER(SEARCH({" COMEDY "," fun "," laugh ","hilarious"}," "&amp;B2904:C2904&amp;" "))),"Comedy",IF(OR(ISNUMBER(SEARCH({" sad "," thriller "," crime"," murder "," dark "," revenge "}," "&amp;B2904:C2904&amp;" "))),"thriller",IF(OR(ISNUMBER(SEARCH({" strange "," evil "," horror "," dark "," strange"}," "&amp;B2904:C2904&amp;" "))),"horror",IF(OR(ISNUMBER(SEARCH({" food "," kitchen "," yummy "," gourmet "," dining","bbq"}," "&amp;B2904:C2904&amp;" "))),"food"))))</f>
        <v>0</v>
      </c>
      <c r="E2904" s="3">
        <v>150000</v>
      </c>
      <c r="F2904" s="4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360"/>
        <v>0</v>
      </c>
      <c r="Q2904">
        <f t="shared" si="361"/>
        <v>25</v>
      </c>
      <c r="R2904" t="s">
        <v>8315</v>
      </c>
      <c r="S2904" t="s">
        <v>8316</v>
      </c>
      <c r="T2904" s="13">
        <f t="shared" si="362"/>
        <v>42210.439768518518</v>
      </c>
      <c r="U2904" s="13">
        <f t="shared" si="363"/>
        <v>42240.439768518518</v>
      </c>
      <c r="V2904">
        <f t="shared" si="364"/>
        <v>2015</v>
      </c>
      <c r="W2904" t="str">
        <f t="shared" si="365"/>
        <v>plays</v>
      </c>
      <c r="X2904" t="str">
        <f t="shared" si="366"/>
        <v>UnderFunded</v>
      </c>
      <c r="Y2904" s="12">
        <f t="shared" si="367"/>
        <v>25</v>
      </c>
    </row>
    <row r="2905" spans="1:25" ht="43.2">
      <c r="A2905">
        <v>2903</v>
      </c>
      <c r="B2905" s="1" t="s">
        <v>2903</v>
      </c>
      <c r="C2905" s="1" t="s">
        <v>7013</v>
      </c>
      <c r="D2905" s="21" t="b" cm="1">
        <f t="array" ref="D2905">IF(OR(ISNUMBER(SEARCH({" COMEDY "," fun "," laugh ","hilarious"}," "&amp;B2905:C2905&amp;" "))),"Comedy",IF(OR(ISNUMBER(SEARCH({" sad "," thriller "," crime"," murder "," dark "," revenge "}," "&amp;B2905:C2905&amp;" "))),"thriller",IF(OR(ISNUMBER(SEARCH({" strange "," evil "," horror "," dark "," strange"}," "&amp;B2905:C2905&amp;" "))),"horror",IF(OR(ISNUMBER(SEARCH({" food "," kitchen "," yummy "," gourmet "," dining","bbq"}," "&amp;B2905:C2905&amp;" "))),"food"))))</f>
        <v>0</v>
      </c>
      <c r="E2905" s="3">
        <v>5000</v>
      </c>
      <c r="F2905" s="4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360"/>
        <v>1</v>
      </c>
      <c r="Q2905">
        <f t="shared" si="361"/>
        <v>9.75</v>
      </c>
      <c r="R2905" t="s">
        <v>8315</v>
      </c>
      <c r="S2905" t="s">
        <v>8316</v>
      </c>
      <c r="T2905" s="13">
        <f t="shared" si="362"/>
        <v>42196.166874999995</v>
      </c>
      <c r="U2905" s="13">
        <f t="shared" si="363"/>
        <v>42256.166874999995</v>
      </c>
      <c r="V2905">
        <f t="shared" si="364"/>
        <v>2015</v>
      </c>
      <c r="W2905" t="str">
        <f t="shared" si="365"/>
        <v>plays</v>
      </c>
      <c r="X2905" t="str">
        <f t="shared" si="366"/>
        <v>UnderFunded</v>
      </c>
      <c r="Y2905" s="12">
        <f t="shared" si="367"/>
        <v>9.75</v>
      </c>
    </row>
    <row r="2906" spans="1:25" ht="43.2">
      <c r="A2906">
        <v>2904</v>
      </c>
      <c r="B2906" s="1" t="s">
        <v>2904</v>
      </c>
      <c r="C2906" s="1" t="s">
        <v>7014</v>
      </c>
      <c r="D2906" s="21" t="b" cm="1">
        <f t="array" ref="D2906">IF(OR(ISNUMBER(SEARCH({" COMEDY "," fun "," laugh ","hilarious"}," "&amp;B2906:C2906&amp;" "))),"Comedy",IF(OR(ISNUMBER(SEARCH({" sad "," thriller "," crime"," murder "," dark "," revenge "}," "&amp;B2906:C2906&amp;" "))),"thriller",IF(OR(ISNUMBER(SEARCH({" strange "," evil "," horror "," dark "," strange"}," "&amp;B2906:C2906&amp;" "))),"horror",IF(OR(ISNUMBER(SEARCH({" food "," kitchen "," yummy "," gourmet "," dining","bbq"}," "&amp;B2906:C2906&amp;" "))),"food"))))</f>
        <v>0</v>
      </c>
      <c r="E2906" s="3">
        <v>1500</v>
      </c>
      <c r="F2906" s="4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360"/>
        <v>5</v>
      </c>
      <c r="Q2906">
        <f t="shared" si="361"/>
        <v>18.75</v>
      </c>
      <c r="R2906" t="s">
        <v>8315</v>
      </c>
      <c r="S2906" t="s">
        <v>8316</v>
      </c>
      <c r="T2906" s="13">
        <f t="shared" si="362"/>
        <v>41940.967951388891</v>
      </c>
      <c r="U2906" s="13">
        <f t="shared" si="363"/>
        <v>41952.5</v>
      </c>
      <c r="V2906">
        <f t="shared" si="364"/>
        <v>2014</v>
      </c>
      <c r="W2906" t="str">
        <f t="shared" si="365"/>
        <v>plays</v>
      </c>
      <c r="X2906" t="str">
        <f t="shared" si="366"/>
        <v>UnderFunded</v>
      </c>
      <c r="Y2906" s="12">
        <f t="shared" si="367"/>
        <v>18.75</v>
      </c>
    </row>
    <row r="2907" spans="1:25" ht="43.2">
      <c r="A2907">
        <v>2905</v>
      </c>
      <c r="B2907" s="1" t="s">
        <v>2905</v>
      </c>
      <c r="C2907" s="1" t="s">
        <v>7015</v>
      </c>
      <c r="D2907" s="21" t="b" cm="1">
        <f t="array" ref="D2907">IF(OR(ISNUMBER(SEARCH({" COMEDY "," fun "," laugh ","hilarious"}," "&amp;B2907:C2907&amp;" "))),"Comedy",IF(OR(ISNUMBER(SEARCH({" sad "," thriller "," crime"," murder "," dark "," revenge "}," "&amp;B2907:C2907&amp;" "))),"thriller",IF(OR(ISNUMBER(SEARCH({" strange "," evil "," horror "," dark "," strange"}," "&amp;B2907:C2907&amp;" "))),"horror",IF(OR(ISNUMBER(SEARCH({" food "," kitchen "," yummy "," gourmet "," dining","bbq"}," "&amp;B2907:C2907&amp;" "))),"food"))))</f>
        <v>0</v>
      </c>
      <c r="E2907" s="3">
        <v>3500</v>
      </c>
      <c r="F2907" s="4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360"/>
        <v>18</v>
      </c>
      <c r="Q2907">
        <f t="shared" si="361"/>
        <v>36.590000000000003</v>
      </c>
      <c r="R2907" t="s">
        <v>8315</v>
      </c>
      <c r="S2907" t="s">
        <v>8316</v>
      </c>
      <c r="T2907" s="13">
        <f t="shared" si="362"/>
        <v>42606.056863425925</v>
      </c>
      <c r="U2907" s="13">
        <f t="shared" si="363"/>
        <v>42620.056863425925</v>
      </c>
      <c r="V2907">
        <f t="shared" si="364"/>
        <v>2016</v>
      </c>
      <c r="W2907" t="str">
        <f t="shared" si="365"/>
        <v>plays</v>
      </c>
      <c r="X2907" t="str">
        <f t="shared" si="366"/>
        <v>UnderFunded</v>
      </c>
      <c r="Y2907" s="12">
        <f t="shared" si="367"/>
        <v>36.590000000000003</v>
      </c>
    </row>
    <row r="2908" spans="1:25" ht="57.6">
      <c r="A2908">
        <v>2906</v>
      </c>
      <c r="B2908" s="1" t="s">
        <v>2906</v>
      </c>
      <c r="C2908" s="1" t="s">
        <v>7016</v>
      </c>
      <c r="D2908" s="21" t="b" cm="1">
        <f t="array" ref="D2908">IF(OR(ISNUMBER(SEARCH({" COMEDY "," fun "," laugh ","hilarious"}," "&amp;B2908:C2908&amp;" "))),"Comedy",IF(OR(ISNUMBER(SEARCH({" sad "," thriller "," crime"," murder "," dark "," revenge "}," "&amp;B2908:C2908&amp;" "))),"thriller",IF(OR(ISNUMBER(SEARCH({" strange "," evil "," horror "," dark "," strange"}," "&amp;B2908:C2908&amp;" "))),"horror",IF(OR(ISNUMBER(SEARCH({" food "," kitchen "," yummy "," gourmet "," dining","bbq"}," "&amp;B2908:C2908&amp;" "))),"food"))))</f>
        <v>0</v>
      </c>
      <c r="E2908" s="3">
        <v>6000</v>
      </c>
      <c r="F2908" s="4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360"/>
        <v>9</v>
      </c>
      <c r="Q2908">
        <f t="shared" si="361"/>
        <v>80.709999999999994</v>
      </c>
      <c r="R2908" t="s">
        <v>8315</v>
      </c>
      <c r="S2908" t="s">
        <v>8316</v>
      </c>
      <c r="T2908" s="13">
        <f t="shared" si="362"/>
        <v>42199.648912037039</v>
      </c>
      <c r="U2908" s="13">
        <f t="shared" si="363"/>
        <v>42217.041666666672</v>
      </c>
      <c r="V2908">
        <f t="shared" si="364"/>
        <v>2015</v>
      </c>
      <c r="W2908" t="str">
        <f t="shared" si="365"/>
        <v>plays</v>
      </c>
      <c r="X2908" t="str">
        <f t="shared" si="366"/>
        <v>UnderFunded</v>
      </c>
      <c r="Y2908" s="12">
        <f t="shared" si="367"/>
        <v>80.709999999999994</v>
      </c>
    </row>
    <row r="2909" spans="1:25" ht="43.2">
      <c r="A2909">
        <v>2907</v>
      </c>
      <c r="B2909" s="1" t="s">
        <v>2907</v>
      </c>
      <c r="C2909" s="1" t="s">
        <v>7017</v>
      </c>
      <c r="D2909" s="21" t="b" cm="1">
        <f t="array" ref="D2909">IF(OR(ISNUMBER(SEARCH({" COMEDY "," fun "," laugh ","hilarious"}," "&amp;B2909:C2909&amp;" "))),"Comedy",IF(OR(ISNUMBER(SEARCH({" sad "," thriller "," crime"," murder "," dark "," revenge "}," "&amp;B2909:C2909&amp;" "))),"thriller",IF(OR(ISNUMBER(SEARCH({" strange "," evil "," horror "," dark "," strange"}," "&amp;B2909:C2909&amp;" "))),"horror",IF(OR(ISNUMBER(SEARCH({" food "," kitchen "," yummy "," gourmet "," dining","bbq"}," "&amp;B2909:C2909&amp;" "))),"food"))))</f>
        <v>0</v>
      </c>
      <c r="E2909" s="3">
        <v>2500</v>
      </c>
      <c r="F2909" s="4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360"/>
        <v>0</v>
      </c>
      <c r="Q2909">
        <f t="shared" si="361"/>
        <v>1</v>
      </c>
      <c r="R2909" t="s">
        <v>8315</v>
      </c>
      <c r="S2909" t="s">
        <v>8316</v>
      </c>
      <c r="T2909" s="13">
        <f t="shared" si="362"/>
        <v>42444.877743055549</v>
      </c>
      <c r="U2909" s="13">
        <f t="shared" si="363"/>
        <v>42504.877743055549</v>
      </c>
      <c r="V2909">
        <f t="shared" si="364"/>
        <v>2016</v>
      </c>
      <c r="W2909" t="str">
        <f t="shared" si="365"/>
        <v>plays</v>
      </c>
      <c r="X2909" t="str">
        <f t="shared" si="366"/>
        <v>UnderFunded</v>
      </c>
      <c r="Y2909" s="12">
        <f t="shared" si="367"/>
        <v>1</v>
      </c>
    </row>
    <row r="2910" spans="1:25" ht="57.6">
      <c r="A2910">
        <v>2908</v>
      </c>
      <c r="B2910" s="1" t="s">
        <v>2908</v>
      </c>
      <c r="C2910" s="1" t="s">
        <v>7018</v>
      </c>
      <c r="D2910" s="21" t="b" cm="1">
        <f t="array" ref="D2910">IF(OR(ISNUMBER(SEARCH({" COMEDY "," fun "," laugh ","hilarious"}," "&amp;B2910:C2910&amp;" "))),"Comedy",IF(OR(ISNUMBER(SEARCH({" sad "," thriller "," crime"," murder "," dark "," revenge "}," "&amp;B2910:C2910&amp;" "))),"thriller",IF(OR(ISNUMBER(SEARCH({" strange "," evil "," horror "," dark "," strange"}," "&amp;B2910:C2910&amp;" "))),"horror",IF(OR(ISNUMBER(SEARCH({" food "," kitchen "," yummy "," gourmet "," dining","bbq"}," "&amp;B2910:C2910&amp;" "))),"food"))))</f>
        <v>0</v>
      </c>
      <c r="E2910" s="3">
        <v>9600</v>
      </c>
      <c r="F2910" s="4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360"/>
        <v>3</v>
      </c>
      <c r="Q2910">
        <f t="shared" si="361"/>
        <v>52.8</v>
      </c>
      <c r="R2910" t="s">
        <v>8315</v>
      </c>
      <c r="S2910" t="s">
        <v>8316</v>
      </c>
      <c r="T2910" s="13">
        <f t="shared" si="362"/>
        <v>42499.731701388882</v>
      </c>
      <c r="U2910" s="13">
        <f t="shared" si="363"/>
        <v>42529.731701388882</v>
      </c>
      <c r="V2910">
        <f t="shared" si="364"/>
        <v>2016</v>
      </c>
      <c r="W2910" t="str">
        <f t="shared" si="365"/>
        <v>plays</v>
      </c>
      <c r="X2910" t="str">
        <f t="shared" si="366"/>
        <v>UnderFunded</v>
      </c>
      <c r="Y2910" s="12">
        <f t="shared" si="367"/>
        <v>52.8</v>
      </c>
    </row>
    <row r="2911" spans="1:25" ht="43.2">
      <c r="A2911">
        <v>2909</v>
      </c>
      <c r="B2911" s="1" t="s">
        <v>2909</v>
      </c>
      <c r="C2911" s="1" t="s">
        <v>7019</v>
      </c>
      <c r="D2911" s="21" t="b" cm="1">
        <f t="array" ref="D2911">IF(OR(ISNUMBER(SEARCH({" COMEDY "," fun "," laugh ","hilarious"}," "&amp;B2911:C2911&amp;" "))),"Comedy",IF(OR(ISNUMBER(SEARCH({" sad "," thriller "," crime"," murder "," dark "," revenge "}," "&amp;B2911:C2911&amp;" "))),"thriller",IF(OR(ISNUMBER(SEARCH({" strange "," evil "," horror "," dark "," strange"}," "&amp;B2911:C2911&amp;" "))),"horror",IF(OR(ISNUMBER(SEARCH({" food "," kitchen "," yummy "," gourmet "," dining","bbq"}," "&amp;B2911:C2911&amp;" "))),"food"))))</f>
        <v>0</v>
      </c>
      <c r="E2911" s="3">
        <v>180000</v>
      </c>
      <c r="F2911" s="4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360"/>
        <v>0</v>
      </c>
      <c r="Q2911">
        <f t="shared" si="361"/>
        <v>20</v>
      </c>
      <c r="R2911" t="s">
        <v>8315</v>
      </c>
      <c r="S2911" t="s">
        <v>8316</v>
      </c>
      <c r="T2911" s="13">
        <f t="shared" si="362"/>
        <v>41929.266215277778</v>
      </c>
      <c r="U2911" s="13">
        <f t="shared" si="363"/>
        <v>41968.823611111111</v>
      </c>
      <c r="V2911">
        <f t="shared" si="364"/>
        <v>2014</v>
      </c>
      <c r="W2911" t="str">
        <f t="shared" si="365"/>
        <v>plays</v>
      </c>
      <c r="X2911" t="str">
        <f t="shared" si="366"/>
        <v>UnderFunded</v>
      </c>
      <c r="Y2911" s="12">
        <f t="shared" si="367"/>
        <v>20</v>
      </c>
    </row>
    <row r="2912" spans="1:25" ht="43.2">
      <c r="A2912">
        <v>2910</v>
      </c>
      <c r="B2912" s="1" t="s">
        <v>2910</v>
      </c>
      <c r="C2912" s="1" t="s">
        <v>7020</v>
      </c>
      <c r="D2912" s="21" t="b" cm="1">
        <f t="array" ref="D2912">IF(OR(ISNUMBER(SEARCH({" COMEDY "," fun "," laugh ","hilarious"}," "&amp;B2912:C2912&amp;" "))),"Comedy",IF(OR(ISNUMBER(SEARCH({" sad "," thriller "," crime"," murder "," dark "," revenge "}," "&amp;B2912:C2912&amp;" "))),"thriller",IF(OR(ISNUMBER(SEARCH({" strange "," evil "," horror "," dark "," strange"}," "&amp;B2912:C2912&amp;" "))),"horror",IF(OR(ISNUMBER(SEARCH({" food "," kitchen "," yummy "," gourmet "," dining","bbq"}," "&amp;B2912:C2912&amp;" "))),"food"))))</f>
        <v>0</v>
      </c>
      <c r="E2912" s="3">
        <v>30000</v>
      </c>
      <c r="F2912" s="4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360"/>
        <v>0</v>
      </c>
      <c r="Q2912">
        <f t="shared" si="361"/>
        <v>1</v>
      </c>
      <c r="R2912" t="s">
        <v>8315</v>
      </c>
      <c r="S2912" t="s">
        <v>8316</v>
      </c>
      <c r="T2912" s="13">
        <f t="shared" si="362"/>
        <v>42107.841284722221</v>
      </c>
      <c r="U2912" s="13">
        <f t="shared" si="363"/>
        <v>42167.841284722221</v>
      </c>
      <c r="V2912">
        <f t="shared" si="364"/>
        <v>2015</v>
      </c>
      <c r="W2912" t="str">
        <f t="shared" si="365"/>
        <v>plays</v>
      </c>
      <c r="X2912" t="str">
        <f t="shared" si="366"/>
        <v>UnderFunded</v>
      </c>
      <c r="Y2912" s="12">
        <f t="shared" si="367"/>
        <v>1</v>
      </c>
    </row>
    <row r="2913" spans="1:25" ht="57.6">
      <c r="A2913">
        <v>2911</v>
      </c>
      <c r="B2913" s="1" t="s">
        <v>2911</v>
      </c>
      <c r="C2913" s="1" t="s">
        <v>7021</v>
      </c>
      <c r="D2913" s="21" t="b" cm="1">
        <f t="array" ref="D2913">IF(OR(ISNUMBER(SEARCH({" COMEDY "," fun "," laugh ","hilarious"}," "&amp;B2913:C2913&amp;" "))),"Comedy",IF(OR(ISNUMBER(SEARCH({" sad "," thriller "," crime"," murder "," dark "," revenge "}," "&amp;B2913:C2913&amp;" "))),"thriller",IF(OR(ISNUMBER(SEARCH({" strange "," evil "," horror "," dark "," strange"}," "&amp;B2913:C2913&amp;" "))),"horror",IF(OR(ISNUMBER(SEARCH({" food "," kitchen "," yummy "," gourmet "," dining","bbq"}," "&amp;B2913:C2913&amp;" "))),"food"))))</f>
        <v>0</v>
      </c>
      <c r="E2913" s="3">
        <v>1800</v>
      </c>
      <c r="F2913" s="4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360"/>
        <v>37</v>
      </c>
      <c r="Q2913">
        <f t="shared" si="361"/>
        <v>46.93</v>
      </c>
      <c r="R2913" t="s">
        <v>8315</v>
      </c>
      <c r="S2913" t="s">
        <v>8316</v>
      </c>
      <c r="T2913" s="13">
        <f t="shared" si="362"/>
        <v>42142.768819444449</v>
      </c>
      <c r="U2913" s="13">
        <f t="shared" si="363"/>
        <v>42182.768819444449</v>
      </c>
      <c r="V2913">
        <f t="shared" si="364"/>
        <v>2015</v>
      </c>
      <c r="W2913" t="str">
        <f t="shared" si="365"/>
        <v>plays</v>
      </c>
      <c r="X2913" t="str">
        <f t="shared" si="366"/>
        <v>UnderFunded</v>
      </c>
      <c r="Y2913" s="12">
        <f t="shared" si="367"/>
        <v>46.93</v>
      </c>
    </row>
    <row r="2914" spans="1:25" ht="43.2">
      <c r="A2914">
        <v>2912</v>
      </c>
      <c r="B2914" s="1" t="s">
        <v>2912</v>
      </c>
      <c r="C2914" s="1" t="s">
        <v>7022</v>
      </c>
      <c r="D2914" s="21" t="b" cm="1">
        <f t="array" ref="D2914">IF(OR(ISNUMBER(SEARCH({" COMEDY "," fun "," laugh ","hilarious"}," "&amp;B2914:C2914&amp;" "))),"Comedy",IF(OR(ISNUMBER(SEARCH({" sad "," thriller "," crime"," murder "," dark "," revenge "}," "&amp;B2914:C2914&amp;" "))),"thriller",IF(OR(ISNUMBER(SEARCH({" strange "," evil "," horror "," dark "," strange"}," "&amp;B2914:C2914&amp;" "))),"horror",IF(OR(ISNUMBER(SEARCH({" food "," kitchen "," yummy "," gourmet "," dining","bbq"}," "&amp;B2914:C2914&amp;" "))),"food"))))</f>
        <v>0</v>
      </c>
      <c r="E2914" s="3">
        <v>14440</v>
      </c>
      <c r="F2914" s="4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360"/>
        <v>14</v>
      </c>
      <c r="Q2914">
        <f t="shared" si="361"/>
        <v>78.08</v>
      </c>
      <c r="R2914" t="s">
        <v>8315</v>
      </c>
      <c r="S2914" t="s">
        <v>8316</v>
      </c>
      <c r="T2914" s="13">
        <f t="shared" si="362"/>
        <v>42354.131643518514</v>
      </c>
      <c r="U2914" s="13">
        <f t="shared" si="363"/>
        <v>42384.131643518514</v>
      </c>
      <c r="V2914">
        <f t="shared" si="364"/>
        <v>2015</v>
      </c>
      <c r="W2914" t="str">
        <f t="shared" si="365"/>
        <v>plays</v>
      </c>
      <c r="X2914" t="str">
        <f t="shared" si="366"/>
        <v>UnderFunded</v>
      </c>
      <c r="Y2914" s="12">
        <f t="shared" si="367"/>
        <v>78.08</v>
      </c>
    </row>
    <row r="2915" spans="1:25" ht="43.2">
      <c r="A2915">
        <v>2913</v>
      </c>
      <c r="B2915" s="1" t="s">
        <v>2913</v>
      </c>
      <c r="C2915" s="1" t="s">
        <v>7023</v>
      </c>
      <c r="D2915" s="21" t="b" cm="1">
        <f t="array" ref="D2915">IF(OR(ISNUMBER(SEARCH({" COMEDY "," fun "," laugh ","hilarious"}," "&amp;B2915:C2915&amp;" "))),"Comedy",IF(OR(ISNUMBER(SEARCH({" sad "," thriller "," crime"," murder "," dark "," revenge "}," "&amp;B2915:C2915&amp;" "))),"thriller",IF(OR(ISNUMBER(SEARCH({" strange "," evil "," horror "," dark "," strange"}," "&amp;B2915:C2915&amp;" "))),"horror",IF(OR(ISNUMBER(SEARCH({" food "," kitchen "," yummy "," gourmet "," dining","bbq"}," "&amp;B2915:C2915&amp;" "))),"food"))))</f>
        <v>0</v>
      </c>
      <c r="E2915" s="3">
        <v>10000</v>
      </c>
      <c r="F2915" s="4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360"/>
        <v>0</v>
      </c>
      <c r="Q2915">
        <f t="shared" si="361"/>
        <v>1</v>
      </c>
      <c r="R2915" t="s">
        <v>8315</v>
      </c>
      <c r="S2915" t="s">
        <v>8316</v>
      </c>
      <c r="T2915" s="13">
        <f t="shared" si="362"/>
        <v>41828.922905092593</v>
      </c>
      <c r="U2915" s="13">
        <f t="shared" si="363"/>
        <v>41888.922905092593</v>
      </c>
      <c r="V2915">
        <f t="shared" si="364"/>
        <v>2014</v>
      </c>
      <c r="W2915" t="str">
        <f t="shared" si="365"/>
        <v>plays</v>
      </c>
      <c r="X2915" t="str">
        <f t="shared" si="366"/>
        <v>UnderFunded</v>
      </c>
      <c r="Y2915" s="12">
        <f t="shared" si="367"/>
        <v>1</v>
      </c>
    </row>
    <row r="2916" spans="1:25" ht="28.8">
      <c r="A2916">
        <v>2914</v>
      </c>
      <c r="B2916" s="1" t="s">
        <v>2914</v>
      </c>
      <c r="C2916" s="1" t="s">
        <v>7024</v>
      </c>
      <c r="D2916" s="21" t="b" cm="1">
        <f t="array" ref="D2916">IF(OR(ISNUMBER(SEARCH({" COMEDY "," fun "," laugh ","hilarious"}," "&amp;B2916:C2916&amp;" "))),"Comedy",IF(OR(ISNUMBER(SEARCH({" sad "," thriller "," crime"," murder "," dark "," revenge "}," "&amp;B2916:C2916&amp;" "))),"thriller",IF(OR(ISNUMBER(SEARCH({" strange "," evil "," horror "," dark "," strange"}," "&amp;B2916:C2916&amp;" "))),"horror",IF(OR(ISNUMBER(SEARCH({" food "," kitchen "," yummy "," gourmet "," dining","bbq"}," "&amp;B2916:C2916&amp;" "))),"food"))))</f>
        <v>0</v>
      </c>
      <c r="E2916" s="3">
        <v>25000</v>
      </c>
      <c r="F2916" s="4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360"/>
        <v>0</v>
      </c>
      <c r="Q2916">
        <f t="shared" si="361"/>
        <v>1</v>
      </c>
      <c r="R2916" t="s">
        <v>8315</v>
      </c>
      <c r="S2916" t="s">
        <v>8316</v>
      </c>
      <c r="T2916" s="13">
        <f t="shared" si="362"/>
        <v>42017.907337962963</v>
      </c>
      <c r="U2916" s="13">
        <f t="shared" si="363"/>
        <v>42077.865671296298</v>
      </c>
      <c r="V2916">
        <f t="shared" si="364"/>
        <v>2015</v>
      </c>
      <c r="W2916" t="str">
        <f t="shared" si="365"/>
        <v>plays</v>
      </c>
      <c r="X2916" t="str">
        <f t="shared" si="366"/>
        <v>UnderFunded</v>
      </c>
      <c r="Y2916" s="12">
        <f t="shared" si="367"/>
        <v>1</v>
      </c>
    </row>
    <row r="2917" spans="1:25" ht="43.2">
      <c r="A2917">
        <v>2915</v>
      </c>
      <c r="B2917" s="1" t="s">
        <v>2915</v>
      </c>
      <c r="C2917" s="1" t="s">
        <v>7025</v>
      </c>
      <c r="D2917" s="21" t="b" cm="1">
        <f t="array" ref="D2917">IF(OR(ISNUMBER(SEARCH({" COMEDY "," fun "," laugh ","hilarious"}," "&amp;B2917:C2917&amp;" "))),"Comedy",IF(OR(ISNUMBER(SEARCH({" sad "," thriller "," crime"," murder "," dark "," revenge "}," "&amp;B2917:C2917&amp;" "))),"thriller",IF(OR(ISNUMBER(SEARCH({" strange "," evil "," horror "," dark "," strange"}," "&amp;B2917:C2917&amp;" "))),"horror",IF(OR(ISNUMBER(SEARCH({" food "," kitchen "," yummy "," gourmet "," dining","bbq"}," "&amp;B2917:C2917&amp;" "))),"food"))))</f>
        <v>0</v>
      </c>
      <c r="E2917" s="3">
        <v>1000</v>
      </c>
      <c r="F2917" s="4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360"/>
        <v>61</v>
      </c>
      <c r="Q2917">
        <f t="shared" si="361"/>
        <v>203.67</v>
      </c>
      <c r="R2917" t="s">
        <v>8315</v>
      </c>
      <c r="S2917" t="s">
        <v>8316</v>
      </c>
      <c r="T2917" s="13">
        <f t="shared" si="362"/>
        <v>42415.398032407407</v>
      </c>
      <c r="U2917" s="13">
        <f t="shared" si="363"/>
        <v>42445.356365740736</v>
      </c>
      <c r="V2917">
        <f t="shared" si="364"/>
        <v>2016</v>
      </c>
      <c r="W2917" t="str">
        <f t="shared" si="365"/>
        <v>plays</v>
      </c>
      <c r="X2917" t="str">
        <f t="shared" si="366"/>
        <v>UnderFunded</v>
      </c>
      <c r="Y2917" s="12">
        <f t="shared" si="367"/>
        <v>203.67</v>
      </c>
    </row>
    <row r="2918" spans="1:25" ht="43.2">
      <c r="A2918">
        <v>2916</v>
      </c>
      <c r="B2918" s="1" t="s">
        <v>2916</v>
      </c>
      <c r="C2918" s="1" t="s">
        <v>7026</v>
      </c>
      <c r="D2918" s="21" t="b" cm="1">
        <f t="array" ref="D2918">IF(OR(ISNUMBER(SEARCH({" COMEDY "," fun "," laugh ","hilarious"}," "&amp;B2918:C2918&amp;" "))),"Comedy",IF(OR(ISNUMBER(SEARCH({" sad "," thriller "," crime"," murder "," dark "," revenge "}," "&amp;B2918:C2918&amp;" "))),"thriller",IF(OR(ISNUMBER(SEARCH({" strange "," evil "," horror "," dark "," strange"}," "&amp;B2918:C2918&amp;" "))),"horror",IF(OR(ISNUMBER(SEARCH({" food "," kitchen "," yummy "," gourmet "," dining","bbq"}," "&amp;B2918:C2918&amp;" "))),"food"))))</f>
        <v>0</v>
      </c>
      <c r="E2918" s="3">
        <v>1850</v>
      </c>
      <c r="F2918" s="4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360"/>
        <v>8</v>
      </c>
      <c r="Q2918">
        <f t="shared" si="361"/>
        <v>20.71</v>
      </c>
      <c r="R2918" t="s">
        <v>8315</v>
      </c>
      <c r="S2918" t="s">
        <v>8316</v>
      </c>
      <c r="T2918" s="13">
        <f t="shared" si="362"/>
        <v>41755.476724537039</v>
      </c>
      <c r="U2918" s="13">
        <f t="shared" si="363"/>
        <v>41778.476724537039</v>
      </c>
      <c r="V2918">
        <f t="shared" si="364"/>
        <v>2014</v>
      </c>
      <c r="W2918" t="str">
        <f t="shared" si="365"/>
        <v>plays</v>
      </c>
      <c r="X2918" t="str">
        <f t="shared" si="366"/>
        <v>UnderFunded</v>
      </c>
      <c r="Y2918" s="12">
        <f t="shared" si="367"/>
        <v>20.71</v>
      </c>
    </row>
    <row r="2919" spans="1:25" ht="43.2">
      <c r="A2919">
        <v>2917</v>
      </c>
      <c r="B2919" s="1" t="s">
        <v>2917</v>
      </c>
      <c r="C2919" s="1" t="s">
        <v>7027</v>
      </c>
      <c r="D2919" s="21" t="str" cm="1">
        <f t="array" ref="D2919">IF(OR(ISNUMBER(SEARCH({" COMEDY "," fun "," laugh ","hilarious"}," "&amp;B2919:C2919&amp;" "))),"Comedy",IF(OR(ISNUMBER(SEARCH({" sad "," thriller "," crime"," murder "," dark "," revenge "}," "&amp;B2919:C2919&amp;" "))),"thriller",IF(OR(ISNUMBER(SEARCH({" strange "," evil "," horror "," dark "," strange"}," "&amp;B2919:C2919&amp;" "))),"horror",IF(OR(ISNUMBER(SEARCH({" food "," kitchen "," yummy "," gourmet "," dining","bbq"}," "&amp;B2919:C2919&amp;" "))),"food"))))</f>
        <v>Comedy</v>
      </c>
      <c r="E2919" s="3">
        <v>2000</v>
      </c>
      <c r="F2919" s="4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360"/>
        <v>22</v>
      </c>
      <c r="Q2919">
        <f t="shared" si="361"/>
        <v>48.56</v>
      </c>
      <c r="R2919" t="s">
        <v>8315</v>
      </c>
      <c r="S2919" t="s">
        <v>8316</v>
      </c>
      <c r="T2919" s="13">
        <f t="shared" si="362"/>
        <v>42245.234340277777</v>
      </c>
      <c r="U2919" s="13">
        <f t="shared" si="363"/>
        <v>42263.234340277777</v>
      </c>
      <c r="V2919">
        <f t="shared" si="364"/>
        <v>2015</v>
      </c>
      <c r="W2919" t="str">
        <f t="shared" si="365"/>
        <v>plays</v>
      </c>
      <c r="X2919" t="str">
        <f t="shared" si="366"/>
        <v>UnderFunded</v>
      </c>
      <c r="Y2919" s="12">
        <f t="shared" si="367"/>
        <v>48.56</v>
      </c>
    </row>
    <row r="2920" spans="1:25" ht="43.2">
      <c r="A2920">
        <v>2918</v>
      </c>
      <c r="B2920" s="1" t="s">
        <v>2918</v>
      </c>
      <c r="C2920" s="1" t="s">
        <v>7028</v>
      </c>
      <c r="D2920" s="21" t="b" cm="1">
        <f t="array" ref="D2920">IF(OR(ISNUMBER(SEARCH({" COMEDY "," fun "," laugh ","hilarious"}," "&amp;B2920:C2920&amp;" "))),"Comedy",IF(OR(ISNUMBER(SEARCH({" sad "," thriller "," crime"," murder "," dark "," revenge "}," "&amp;B2920:C2920&amp;" "))),"thriller",IF(OR(ISNUMBER(SEARCH({" strange "," evil "," horror "," dark "," strange"}," "&amp;B2920:C2920&amp;" "))),"horror",IF(OR(ISNUMBER(SEARCH({" food "," kitchen "," yummy "," gourmet "," dining","bbq"}," "&amp;B2920:C2920&amp;" "))),"food"))))</f>
        <v>0</v>
      </c>
      <c r="E2920" s="3">
        <v>5000</v>
      </c>
      <c r="F2920" s="4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360"/>
        <v>27</v>
      </c>
      <c r="Q2920">
        <f t="shared" si="361"/>
        <v>68.099999999999994</v>
      </c>
      <c r="R2920" t="s">
        <v>8315</v>
      </c>
      <c r="S2920" t="s">
        <v>8316</v>
      </c>
      <c r="T2920" s="13">
        <f t="shared" si="362"/>
        <v>42278.629710648151</v>
      </c>
      <c r="U2920" s="13">
        <f t="shared" si="363"/>
        <v>42306.629710648151</v>
      </c>
      <c r="V2920">
        <f t="shared" si="364"/>
        <v>2015</v>
      </c>
      <c r="W2920" t="str">
        <f t="shared" si="365"/>
        <v>plays</v>
      </c>
      <c r="X2920" t="str">
        <f t="shared" si="366"/>
        <v>UnderFunded</v>
      </c>
      <c r="Y2920" s="12">
        <f t="shared" si="367"/>
        <v>68.099999999999994</v>
      </c>
    </row>
    <row r="2921" spans="1:25" ht="43.2">
      <c r="A2921">
        <v>2919</v>
      </c>
      <c r="B2921" s="1" t="s">
        <v>2919</v>
      </c>
      <c r="C2921" s="1" t="s">
        <v>7029</v>
      </c>
      <c r="D2921" s="21" t="b" cm="1">
        <f t="array" ref="D2921">IF(OR(ISNUMBER(SEARCH({" COMEDY "," fun "," laugh ","hilarious"}," "&amp;B2921:C2921&amp;" "))),"Comedy",IF(OR(ISNUMBER(SEARCH({" sad "," thriller "," crime"," murder "," dark "," revenge "}," "&amp;B2921:C2921&amp;" "))),"thriller",IF(OR(ISNUMBER(SEARCH({" strange "," evil "," horror "," dark "," strange"}," "&amp;B2921:C2921&amp;" "))),"horror",IF(OR(ISNUMBER(SEARCH({" food "," kitchen "," yummy "," gourmet "," dining","bbq"}," "&amp;B2921:C2921&amp;" "))),"food"))))</f>
        <v>0</v>
      </c>
      <c r="E2921" s="3">
        <v>600</v>
      </c>
      <c r="F2921" s="4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360"/>
        <v>9</v>
      </c>
      <c r="Q2921">
        <f t="shared" si="361"/>
        <v>8.5</v>
      </c>
      <c r="R2921" t="s">
        <v>8315</v>
      </c>
      <c r="S2921" t="s">
        <v>8316</v>
      </c>
      <c r="T2921" s="13">
        <f t="shared" si="362"/>
        <v>41826.61954861111</v>
      </c>
      <c r="U2921" s="13">
        <f t="shared" si="363"/>
        <v>41856.61954861111</v>
      </c>
      <c r="V2921">
        <f t="shared" si="364"/>
        <v>2014</v>
      </c>
      <c r="W2921" t="str">
        <f t="shared" si="365"/>
        <v>plays</v>
      </c>
      <c r="X2921" t="str">
        <f t="shared" si="366"/>
        <v>UnderFunded</v>
      </c>
      <c r="Y2921" s="12">
        <f t="shared" si="367"/>
        <v>8.5</v>
      </c>
    </row>
    <row r="2922" spans="1:25" ht="43.2">
      <c r="A2922">
        <v>2920</v>
      </c>
      <c r="B2922" s="1" t="s">
        <v>2920</v>
      </c>
      <c r="C2922" s="1" t="s">
        <v>7030</v>
      </c>
      <c r="D2922" s="21" t="b" cm="1">
        <f t="array" ref="D2922">IF(OR(ISNUMBER(SEARCH({" COMEDY "," fun "," laugh ","hilarious"}," "&amp;B2922:C2922&amp;" "))),"Comedy",IF(OR(ISNUMBER(SEARCH({" sad "," thriller "," crime"," murder "," dark "," revenge "}," "&amp;B2922:C2922&amp;" "))),"thriller",IF(OR(ISNUMBER(SEARCH({" strange "," evil "," horror "," dark "," strange"}," "&amp;B2922:C2922&amp;" "))),"horror",IF(OR(ISNUMBER(SEARCH({" food "," kitchen "," yummy "," gourmet "," dining","bbq"}," "&amp;B2922:C2922&amp;" "))),"food"))))</f>
        <v>0</v>
      </c>
      <c r="E2922" s="3">
        <v>2500</v>
      </c>
      <c r="F2922" s="4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360"/>
        <v>27</v>
      </c>
      <c r="Q2922">
        <f t="shared" si="361"/>
        <v>51.62</v>
      </c>
      <c r="R2922" t="s">
        <v>8315</v>
      </c>
      <c r="S2922" t="s">
        <v>8316</v>
      </c>
      <c r="T2922" s="13">
        <f t="shared" si="362"/>
        <v>42058.792476851857</v>
      </c>
      <c r="U2922" s="13">
        <f t="shared" si="363"/>
        <v>42088.750810185185</v>
      </c>
      <c r="V2922">
        <f t="shared" si="364"/>
        <v>2015</v>
      </c>
      <c r="W2922" t="str">
        <f t="shared" si="365"/>
        <v>plays</v>
      </c>
      <c r="X2922" t="str">
        <f t="shared" si="366"/>
        <v>UnderFunded</v>
      </c>
      <c r="Y2922" s="12">
        <f t="shared" si="367"/>
        <v>51.62</v>
      </c>
    </row>
    <row r="2923" spans="1:25" ht="28.8">
      <c r="A2923">
        <v>2921</v>
      </c>
      <c r="B2923" s="1" t="s">
        <v>2921</v>
      </c>
      <c r="C2923" s="1" t="s">
        <v>7031</v>
      </c>
      <c r="D2923" s="21" t="b" cm="1">
        <f t="array" ref="D2923">IF(OR(ISNUMBER(SEARCH({" COMEDY "," fun "," laugh ","hilarious"}," "&amp;B2923:C2923&amp;" "))),"Comedy",IF(OR(ISNUMBER(SEARCH({" sad "," thriller "," crime"," murder "," dark "," revenge "}," "&amp;B2923:C2923&amp;" "))),"thriller",IF(OR(ISNUMBER(SEARCH({" strange "," evil "," horror "," dark "," strange"}," "&amp;B2923:C2923&amp;" "))),"horror",IF(OR(ISNUMBER(SEARCH({" food "," kitchen "," yummy "," gourmet "," dining","bbq"}," "&amp;B2923:C2923&amp;" "))),"food"))))</f>
        <v>0</v>
      </c>
      <c r="E2923" s="3">
        <v>100</v>
      </c>
      <c r="F2923" s="4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360"/>
        <v>129</v>
      </c>
      <c r="Q2923">
        <f t="shared" si="361"/>
        <v>43</v>
      </c>
      <c r="R2923" t="s">
        <v>8315</v>
      </c>
      <c r="S2923" t="s">
        <v>8357</v>
      </c>
      <c r="T2923" s="13">
        <f t="shared" si="362"/>
        <v>41877.886620370373</v>
      </c>
      <c r="U2923" s="13">
        <f t="shared" si="363"/>
        <v>41907.886620370373</v>
      </c>
      <c r="V2923">
        <f t="shared" si="364"/>
        <v>2014</v>
      </c>
      <c r="W2923" t="str">
        <f t="shared" si="365"/>
        <v>Musical and Spaces</v>
      </c>
      <c r="X2923" t="str">
        <f t="shared" si="366"/>
        <v>ExceededGoal</v>
      </c>
      <c r="Y2923" s="12">
        <f t="shared" si="367"/>
        <v>43</v>
      </c>
    </row>
    <row r="2924" spans="1:25" ht="43.2">
      <c r="A2924">
        <v>2922</v>
      </c>
      <c r="B2924" s="1" t="s">
        <v>2922</v>
      </c>
      <c r="C2924" s="1" t="s">
        <v>7032</v>
      </c>
      <c r="D2924" s="21" t="b" cm="1">
        <f t="array" ref="D2924">IF(OR(ISNUMBER(SEARCH({" COMEDY "," fun "," laugh ","hilarious"}," "&amp;B2924:C2924&amp;" "))),"Comedy",IF(OR(ISNUMBER(SEARCH({" sad "," thriller "," crime"," murder "," dark "," revenge "}," "&amp;B2924:C2924&amp;" "))),"thriller",IF(OR(ISNUMBER(SEARCH({" strange "," evil "," horror "," dark "," strange"}," "&amp;B2924:C2924&amp;" "))),"horror",IF(OR(ISNUMBER(SEARCH({" food "," kitchen "," yummy "," gourmet "," dining","bbq"}," "&amp;B2924:C2924&amp;" "))),"food"))))</f>
        <v>0</v>
      </c>
      <c r="E2924" s="3">
        <v>500</v>
      </c>
      <c r="F2924" s="4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360"/>
        <v>100</v>
      </c>
      <c r="Q2924">
        <f t="shared" si="361"/>
        <v>83.33</v>
      </c>
      <c r="R2924" t="s">
        <v>8315</v>
      </c>
      <c r="S2924" t="s">
        <v>8357</v>
      </c>
      <c r="T2924" s="13">
        <f t="shared" si="362"/>
        <v>42097.874155092592</v>
      </c>
      <c r="U2924" s="13">
        <f t="shared" si="363"/>
        <v>42142.874155092592</v>
      </c>
      <c r="V2924">
        <f t="shared" si="364"/>
        <v>2015</v>
      </c>
      <c r="W2924" t="str">
        <f t="shared" si="365"/>
        <v>Musical and Spaces</v>
      </c>
      <c r="X2924" t="str">
        <f t="shared" si="366"/>
        <v>UnderFunded</v>
      </c>
      <c r="Y2924" s="12">
        <f t="shared" si="367"/>
        <v>83.33</v>
      </c>
    </row>
    <row r="2925" spans="1:25" ht="43.2">
      <c r="A2925">
        <v>2923</v>
      </c>
      <c r="B2925" s="1" t="s">
        <v>2923</v>
      </c>
      <c r="C2925" s="1" t="s">
        <v>7033</v>
      </c>
      <c r="D2925" s="21" t="b" cm="1">
        <f t="array" ref="D2925">IF(OR(ISNUMBER(SEARCH({" COMEDY "," fun "," laugh ","hilarious"}," "&amp;B2925:C2925&amp;" "))),"Comedy",IF(OR(ISNUMBER(SEARCH({" sad "," thriller "," crime"," murder "," dark "," revenge "}," "&amp;B2925:C2925&amp;" "))),"thriller",IF(OR(ISNUMBER(SEARCH({" strange "," evil "," horror "," dark "," strange"}," "&amp;B2925:C2925&amp;" "))),"horror",IF(OR(ISNUMBER(SEARCH({" food "," kitchen "," yummy "," gourmet "," dining","bbq"}," "&amp;B2925:C2925&amp;" "))),"food"))))</f>
        <v>0</v>
      </c>
      <c r="E2925" s="3">
        <v>300</v>
      </c>
      <c r="F2925" s="4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360"/>
        <v>100</v>
      </c>
      <c r="Q2925">
        <f t="shared" si="361"/>
        <v>30</v>
      </c>
      <c r="R2925" t="s">
        <v>8315</v>
      </c>
      <c r="S2925" t="s">
        <v>8357</v>
      </c>
      <c r="T2925" s="13">
        <f t="shared" si="362"/>
        <v>42013.15253472222</v>
      </c>
      <c r="U2925" s="13">
        <f t="shared" si="363"/>
        <v>42028.125</v>
      </c>
      <c r="V2925">
        <f t="shared" si="364"/>
        <v>2015</v>
      </c>
      <c r="W2925" t="str">
        <f t="shared" si="365"/>
        <v>Musical and Spaces</v>
      </c>
      <c r="X2925" t="str">
        <f t="shared" si="366"/>
        <v>UnderFunded</v>
      </c>
      <c r="Y2925" s="12">
        <f t="shared" si="367"/>
        <v>30</v>
      </c>
    </row>
    <row r="2926" spans="1:25" ht="43.2">
      <c r="A2926">
        <v>2924</v>
      </c>
      <c r="B2926" s="1" t="s">
        <v>2924</v>
      </c>
      <c r="C2926" s="1" t="s">
        <v>7034</v>
      </c>
      <c r="D2926" s="21" t="b" cm="1">
        <f t="array" ref="D2926">IF(OR(ISNUMBER(SEARCH({" COMEDY "," fun "," laugh ","hilarious"}," "&amp;B2926:C2926&amp;" "))),"Comedy",IF(OR(ISNUMBER(SEARCH({" sad "," thriller "," crime"," murder "," dark "," revenge "}," "&amp;B2926:C2926&amp;" "))),"thriller",IF(OR(ISNUMBER(SEARCH({" strange "," evil "," horror "," dark "," strange"}," "&amp;B2926:C2926&amp;" "))),"horror",IF(OR(ISNUMBER(SEARCH({" food "," kitchen "," yummy "," gourmet "," dining","bbq"}," "&amp;B2926:C2926&amp;" "))),"food"))))</f>
        <v>0</v>
      </c>
      <c r="E2926" s="3">
        <v>25000</v>
      </c>
      <c r="F2926" s="4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360"/>
        <v>103</v>
      </c>
      <c r="Q2926">
        <f t="shared" si="361"/>
        <v>175.51</v>
      </c>
      <c r="R2926" t="s">
        <v>8315</v>
      </c>
      <c r="S2926" t="s">
        <v>8357</v>
      </c>
      <c r="T2926" s="13">
        <f t="shared" si="362"/>
        <v>42103.556828703702</v>
      </c>
      <c r="U2926" s="13">
        <f t="shared" si="363"/>
        <v>42133.165972222225</v>
      </c>
      <c r="V2926">
        <f t="shared" si="364"/>
        <v>2015</v>
      </c>
      <c r="W2926" t="str">
        <f t="shared" si="365"/>
        <v>Musical and Spaces</v>
      </c>
      <c r="X2926" t="str">
        <f t="shared" si="366"/>
        <v>ExceededGoal</v>
      </c>
      <c r="Y2926" s="12">
        <f t="shared" si="367"/>
        <v>175.51</v>
      </c>
    </row>
    <row r="2927" spans="1:25" ht="43.2">
      <c r="A2927">
        <v>2925</v>
      </c>
      <c r="B2927" s="1" t="s">
        <v>2925</v>
      </c>
      <c r="C2927" s="1" t="s">
        <v>7035</v>
      </c>
      <c r="D2927" s="21" t="b" cm="1">
        <f t="array" ref="D2927">IF(OR(ISNUMBER(SEARCH({" COMEDY "," fun "," laugh ","hilarious"}," "&amp;B2927:C2927&amp;" "))),"Comedy",IF(OR(ISNUMBER(SEARCH({" sad "," thriller "," crime"," murder "," dark "," revenge "}," "&amp;B2927:C2927&amp;" "))),"thriller",IF(OR(ISNUMBER(SEARCH({" strange "," evil "," horror "," dark "," strange"}," "&amp;B2927:C2927&amp;" "))),"horror",IF(OR(ISNUMBER(SEARCH({" food "," kitchen "," yummy "," gourmet "," dining","bbq"}," "&amp;B2927:C2927&amp;" "))),"food"))))</f>
        <v>0</v>
      </c>
      <c r="E2927" s="3">
        <v>45000</v>
      </c>
      <c r="F2927" s="4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360"/>
        <v>102</v>
      </c>
      <c r="Q2927">
        <f t="shared" si="361"/>
        <v>231.66</v>
      </c>
      <c r="R2927" t="s">
        <v>8315</v>
      </c>
      <c r="S2927" t="s">
        <v>8357</v>
      </c>
      <c r="T2927" s="13">
        <f t="shared" si="362"/>
        <v>41863.584120370368</v>
      </c>
      <c r="U2927" s="13">
        <f t="shared" si="363"/>
        <v>41893.584120370368</v>
      </c>
      <c r="V2927">
        <f t="shared" si="364"/>
        <v>2014</v>
      </c>
      <c r="W2927" t="str">
        <f t="shared" si="365"/>
        <v>Musical and Spaces</v>
      </c>
      <c r="X2927" t="str">
        <f t="shared" si="366"/>
        <v>ExceededGoal</v>
      </c>
      <c r="Y2927" s="12">
        <f t="shared" si="367"/>
        <v>231.66</v>
      </c>
    </row>
    <row r="2928" spans="1:25" ht="43.2">
      <c r="A2928">
        <v>2926</v>
      </c>
      <c r="B2928" s="1" t="s">
        <v>2926</v>
      </c>
      <c r="C2928" s="1" t="s">
        <v>7036</v>
      </c>
      <c r="D2928" s="21" t="b" cm="1">
        <f t="array" ref="D2928">IF(OR(ISNUMBER(SEARCH({" COMEDY "," fun "," laugh ","hilarious"}," "&amp;B2928:C2928&amp;" "))),"Comedy",IF(OR(ISNUMBER(SEARCH({" sad "," thriller "," crime"," murder "," dark "," revenge "}," "&amp;B2928:C2928&amp;" "))),"thriller",IF(OR(ISNUMBER(SEARCH({" strange "," evil "," horror "," dark "," strange"}," "&amp;B2928:C2928&amp;" "))),"horror",IF(OR(ISNUMBER(SEARCH({" food "," kitchen "," yummy "," gourmet "," dining","bbq"}," "&amp;B2928:C2928&amp;" "))),"food"))))</f>
        <v>0</v>
      </c>
      <c r="E2928" s="3">
        <v>3000</v>
      </c>
      <c r="F2928" s="4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360"/>
        <v>125</v>
      </c>
      <c r="Q2928">
        <f t="shared" si="361"/>
        <v>75</v>
      </c>
      <c r="R2928" t="s">
        <v>8315</v>
      </c>
      <c r="S2928" t="s">
        <v>8357</v>
      </c>
      <c r="T2928" s="13">
        <f t="shared" si="362"/>
        <v>42044.765960648147</v>
      </c>
      <c r="U2928" s="13">
        <f t="shared" si="363"/>
        <v>42058.765960648147</v>
      </c>
      <c r="V2928">
        <f t="shared" si="364"/>
        <v>2015</v>
      </c>
      <c r="W2928" t="str">
        <f t="shared" si="365"/>
        <v>Musical and Spaces</v>
      </c>
      <c r="X2928" t="str">
        <f t="shared" si="366"/>
        <v>ExceededGoal</v>
      </c>
      <c r="Y2928" s="12">
        <f t="shared" si="367"/>
        <v>75</v>
      </c>
    </row>
    <row r="2929" spans="1:25" ht="43.2">
      <c r="A2929">
        <v>2927</v>
      </c>
      <c r="B2929" s="1" t="s">
        <v>2927</v>
      </c>
      <c r="C2929" s="1" t="s">
        <v>7037</v>
      </c>
      <c r="D2929" s="21" t="b" cm="1">
        <f t="array" ref="D2929">IF(OR(ISNUMBER(SEARCH({" COMEDY "," fun "," laugh ","hilarious"}," "&amp;B2929:C2929&amp;" "))),"Comedy",IF(OR(ISNUMBER(SEARCH({" sad "," thriller "," crime"," murder "," dark "," revenge "}," "&amp;B2929:C2929&amp;" "))),"thriller",IF(OR(ISNUMBER(SEARCH({" strange "," evil "," horror "," dark "," strange"}," "&amp;B2929:C2929&amp;" "))),"horror",IF(OR(ISNUMBER(SEARCH({" food "," kitchen "," yummy "," gourmet "," dining","bbq"}," "&amp;B2929:C2929&amp;" "))),"food"))))</f>
        <v>0</v>
      </c>
      <c r="E2929" s="3">
        <v>1800</v>
      </c>
      <c r="F2929" s="4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360"/>
        <v>131</v>
      </c>
      <c r="Q2929">
        <f t="shared" si="361"/>
        <v>112.14</v>
      </c>
      <c r="R2929" t="s">
        <v>8315</v>
      </c>
      <c r="S2929" t="s">
        <v>8357</v>
      </c>
      <c r="T2929" s="13">
        <f t="shared" si="362"/>
        <v>41806.669317129628</v>
      </c>
      <c r="U2929" s="13">
        <f t="shared" si="363"/>
        <v>41835.208333333336</v>
      </c>
      <c r="V2929">
        <f t="shared" si="364"/>
        <v>2014</v>
      </c>
      <c r="W2929" t="str">
        <f t="shared" si="365"/>
        <v>Musical and Spaces</v>
      </c>
      <c r="X2929" t="str">
        <f t="shared" si="366"/>
        <v>ExceededGoal</v>
      </c>
      <c r="Y2929" s="12">
        <f t="shared" si="367"/>
        <v>112.14</v>
      </c>
    </row>
    <row r="2930" spans="1:25" ht="28.8">
      <c r="A2930">
        <v>2928</v>
      </c>
      <c r="B2930" s="1" t="s">
        <v>2928</v>
      </c>
      <c r="C2930" s="1" t="s">
        <v>7038</v>
      </c>
      <c r="D2930" s="21" t="b" cm="1">
        <f t="array" ref="D2930">IF(OR(ISNUMBER(SEARCH({" COMEDY "," fun "," laugh ","hilarious"}," "&amp;B2930:C2930&amp;" "))),"Comedy",IF(OR(ISNUMBER(SEARCH({" sad "," thriller "," crime"," murder "," dark "," revenge "}," "&amp;B2930:C2930&amp;" "))),"thriller",IF(OR(ISNUMBER(SEARCH({" strange "," evil "," horror "," dark "," strange"}," "&amp;B2930:C2930&amp;" "))),"horror",IF(OR(ISNUMBER(SEARCH({" food "," kitchen "," yummy "," gourmet "," dining","bbq"}," "&amp;B2930:C2930&amp;" "))),"food"))))</f>
        <v>0</v>
      </c>
      <c r="E2930" s="3">
        <v>1000</v>
      </c>
      <c r="F2930" s="4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360"/>
        <v>100</v>
      </c>
      <c r="Q2930">
        <f t="shared" si="361"/>
        <v>41.67</v>
      </c>
      <c r="R2930" t="s">
        <v>8315</v>
      </c>
      <c r="S2930" t="s">
        <v>8357</v>
      </c>
      <c r="T2930" s="13">
        <f t="shared" si="362"/>
        <v>42403.998217592598</v>
      </c>
      <c r="U2930" s="13">
        <f t="shared" si="363"/>
        <v>42433.998217592598</v>
      </c>
      <c r="V2930">
        <f t="shared" si="364"/>
        <v>2016</v>
      </c>
      <c r="W2930" t="str">
        <f t="shared" si="365"/>
        <v>Musical and Spaces</v>
      </c>
      <c r="X2930" t="str">
        <f t="shared" si="366"/>
        <v>UnderFunded</v>
      </c>
      <c r="Y2930" s="12">
        <f t="shared" si="367"/>
        <v>41.67</v>
      </c>
    </row>
    <row r="2931" spans="1:25" ht="43.2">
      <c r="A2931">
        <v>2929</v>
      </c>
      <c r="B2931" s="1" t="s">
        <v>2929</v>
      </c>
      <c r="C2931" s="1" t="s">
        <v>7039</v>
      </c>
      <c r="D2931" s="21" t="b" cm="1">
        <f t="array" ref="D2931">IF(OR(ISNUMBER(SEARCH({" COMEDY "," fun "," laugh ","hilarious"}," "&amp;B2931:C2931&amp;" "))),"Comedy",IF(OR(ISNUMBER(SEARCH({" sad "," thriller "," crime"," murder "," dark "," revenge "}," "&amp;B2931:C2931&amp;" "))),"thriller",IF(OR(ISNUMBER(SEARCH({" strange "," evil "," horror "," dark "," strange"}," "&amp;B2931:C2931&amp;" "))),"horror",IF(OR(ISNUMBER(SEARCH({" food "," kitchen "," yummy "," gourmet "," dining","bbq"}," "&amp;B2931:C2931&amp;" "))),"food"))))</f>
        <v>0</v>
      </c>
      <c r="E2931" s="3">
        <v>8000</v>
      </c>
      <c r="F2931" s="4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360"/>
        <v>102</v>
      </c>
      <c r="Q2931">
        <f t="shared" si="361"/>
        <v>255.17</v>
      </c>
      <c r="R2931" t="s">
        <v>8315</v>
      </c>
      <c r="S2931" t="s">
        <v>8357</v>
      </c>
      <c r="T2931" s="13">
        <f t="shared" si="362"/>
        <v>41754.564328703702</v>
      </c>
      <c r="U2931" s="13">
        <f t="shared" si="363"/>
        <v>41784.564328703702</v>
      </c>
      <c r="V2931">
        <f t="shared" si="364"/>
        <v>2014</v>
      </c>
      <c r="W2931" t="str">
        <f t="shared" si="365"/>
        <v>Musical and Spaces</v>
      </c>
      <c r="X2931" t="str">
        <f t="shared" si="366"/>
        <v>ExceededGoal</v>
      </c>
      <c r="Y2931" s="12">
        <f t="shared" si="367"/>
        <v>255.17</v>
      </c>
    </row>
    <row r="2932" spans="1:25" ht="43.2">
      <c r="A2932">
        <v>2930</v>
      </c>
      <c r="B2932" s="1" t="s">
        <v>2930</v>
      </c>
      <c r="C2932" s="1" t="s">
        <v>7040</v>
      </c>
      <c r="D2932" s="21" t="b" cm="1">
        <f t="array" ref="D2932">IF(OR(ISNUMBER(SEARCH({" COMEDY "," fun "," laugh ","hilarious"}," "&amp;B2932:C2932&amp;" "))),"Comedy",IF(OR(ISNUMBER(SEARCH({" sad "," thriller "," crime"," murder "," dark "," revenge "}," "&amp;B2932:C2932&amp;" "))),"thriller",IF(OR(ISNUMBER(SEARCH({" strange "," evil "," horror "," dark "," strange"}," "&amp;B2932:C2932&amp;" "))),"horror",IF(OR(ISNUMBER(SEARCH({" food "," kitchen "," yummy "," gourmet "," dining","bbq"}," "&amp;B2932:C2932&amp;" "))),"food"))))</f>
        <v>0</v>
      </c>
      <c r="E2932" s="3">
        <v>10000</v>
      </c>
      <c r="F2932" s="4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360"/>
        <v>101</v>
      </c>
      <c r="Q2932">
        <f t="shared" si="361"/>
        <v>162.77000000000001</v>
      </c>
      <c r="R2932" t="s">
        <v>8315</v>
      </c>
      <c r="S2932" t="s">
        <v>8357</v>
      </c>
      <c r="T2932" s="13">
        <f t="shared" si="362"/>
        <v>42101.584074074075</v>
      </c>
      <c r="U2932" s="13">
        <f t="shared" si="363"/>
        <v>42131.584074074075</v>
      </c>
      <c r="V2932">
        <f t="shared" si="364"/>
        <v>2015</v>
      </c>
      <c r="W2932" t="str">
        <f t="shared" si="365"/>
        <v>Musical and Spaces</v>
      </c>
      <c r="X2932" t="str">
        <f t="shared" si="366"/>
        <v>ExceededGoal</v>
      </c>
      <c r="Y2932" s="12">
        <f t="shared" si="367"/>
        <v>162.77000000000001</v>
      </c>
    </row>
    <row r="2933" spans="1:25" ht="43.2">
      <c r="A2933">
        <v>2931</v>
      </c>
      <c r="B2933" s="1" t="s">
        <v>2931</v>
      </c>
      <c r="C2933" s="1" t="s">
        <v>7041</v>
      </c>
      <c r="D2933" s="21" t="b" cm="1">
        <f t="array" ref="D2933">IF(OR(ISNUMBER(SEARCH({" COMEDY "," fun "," laugh ","hilarious"}," "&amp;B2933:C2933&amp;" "))),"Comedy",IF(OR(ISNUMBER(SEARCH({" sad "," thriller "," crime"," murder "," dark "," revenge "}," "&amp;B2933:C2933&amp;" "))),"thriller",IF(OR(ISNUMBER(SEARCH({" strange "," evil "," horror "," dark "," strange"}," "&amp;B2933:C2933&amp;" "))),"horror",IF(OR(ISNUMBER(SEARCH({" food "," kitchen "," yummy "," gourmet "," dining","bbq"}," "&amp;B2933:C2933&amp;" "))),"food"))))</f>
        <v>0</v>
      </c>
      <c r="E2933" s="3">
        <v>750</v>
      </c>
      <c r="F2933" s="4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360"/>
        <v>106</v>
      </c>
      <c r="Q2933">
        <f t="shared" si="361"/>
        <v>88.33</v>
      </c>
      <c r="R2933" t="s">
        <v>8315</v>
      </c>
      <c r="S2933" t="s">
        <v>8357</v>
      </c>
      <c r="T2933" s="13">
        <f t="shared" si="362"/>
        <v>41872.291238425925</v>
      </c>
      <c r="U2933" s="13">
        <f t="shared" si="363"/>
        <v>41897.255555555559</v>
      </c>
      <c r="V2933">
        <f t="shared" si="364"/>
        <v>2014</v>
      </c>
      <c r="W2933" t="str">
        <f t="shared" si="365"/>
        <v>Musical and Spaces</v>
      </c>
      <c r="X2933" t="str">
        <f t="shared" si="366"/>
        <v>ExceededGoal</v>
      </c>
      <c r="Y2933" s="12">
        <f t="shared" si="367"/>
        <v>88.33</v>
      </c>
    </row>
    <row r="2934" spans="1:25" ht="43.2">
      <c r="A2934">
        <v>2932</v>
      </c>
      <c r="B2934" s="1" t="s">
        <v>2932</v>
      </c>
      <c r="C2934" s="1" t="s">
        <v>7042</v>
      </c>
      <c r="D2934" s="21" t="b" cm="1">
        <f t="array" ref="D2934">IF(OR(ISNUMBER(SEARCH({" COMEDY "," fun "," laugh ","hilarious"}," "&amp;B2934:C2934&amp;" "))),"Comedy",IF(OR(ISNUMBER(SEARCH({" sad "," thriller "," crime"," murder "," dark "," revenge "}," "&amp;B2934:C2934&amp;" "))),"thriller",IF(OR(ISNUMBER(SEARCH({" strange "," evil "," horror "," dark "," strange"}," "&amp;B2934:C2934&amp;" "))),"horror",IF(OR(ISNUMBER(SEARCH({" food "," kitchen "," yummy "," gourmet "," dining","bbq"}," "&amp;B2934:C2934&amp;" "))),"food"))))</f>
        <v>0</v>
      </c>
      <c r="E2934" s="3">
        <v>3100</v>
      </c>
      <c r="F2934" s="4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360"/>
        <v>105</v>
      </c>
      <c r="Q2934">
        <f t="shared" si="361"/>
        <v>85.74</v>
      </c>
      <c r="R2934" t="s">
        <v>8315</v>
      </c>
      <c r="S2934" t="s">
        <v>8357</v>
      </c>
      <c r="T2934" s="13">
        <f t="shared" si="362"/>
        <v>42025.164780092593</v>
      </c>
      <c r="U2934" s="13">
        <f t="shared" si="363"/>
        <v>42056.458333333328</v>
      </c>
      <c r="V2934">
        <f t="shared" si="364"/>
        <v>2015</v>
      </c>
      <c r="W2934" t="str">
        <f t="shared" si="365"/>
        <v>Musical and Spaces</v>
      </c>
      <c r="X2934" t="str">
        <f t="shared" si="366"/>
        <v>ExceededGoal</v>
      </c>
      <c r="Y2934" s="12">
        <f t="shared" si="367"/>
        <v>85.74</v>
      </c>
    </row>
    <row r="2935" spans="1:25" ht="43.2">
      <c r="A2935">
        <v>2933</v>
      </c>
      <c r="B2935" s="1" t="s">
        <v>2933</v>
      </c>
      <c r="C2935" s="1" t="s">
        <v>7043</v>
      </c>
      <c r="D2935" s="21" t="b" cm="1">
        <f t="array" ref="D2935">IF(OR(ISNUMBER(SEARCH({" COMEDY "," fun "," laugh ","hilarious"}," "&amp;B2935:C2935&amp;" "))),"Comedy",IF(OR(ISNUMBER(SEARCH({" sad "," thriller "," crime"," murder "," dark "," revenge "}," "&amp;B2935:C2935&amp;" "))),"thriller",IF(OR(ISNUMBER(SEARCH({" strange "," evil "," horror "," dark "," strange"}," "&amp;B2935:C2935&amp;" "))),"horror",IF(OR(ISNUMBER(SEARCH({" food "," kitchen "," yummy "," gourmet "," dining","bbq"}," "&amp;B2935:C2935&amp;" "))),"food"))))</f>
        <v>0</v>
      </c>
      <c r="E2935" s="3">
        <v>2500</v>
      </c>
      <c r="F2935" s="4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360"/>
        <v>103</v>
      </c>
      <c r="Q2935">
        <f t="shared" si="361"/>
        <v>47.57</v>
      </c>
      <c r="R2935" t="s">
        <v>8315</v>
      </c>
      <c r="S2935" t="s">
        <v>8357</v>
      </c>
      <c r="T2935" s="13">
        <f t="shared" si="362"/>
        <v>42495.956631944442</v>
      </c>
      <c r="U2935" s="13">
        <f t="shared" si="363"/>
        <v>42525.956631944442</v>
      </c>
      <c r="V2935">
        <f t="shared" si="364"/>
        <v>2016</v>
      </c>
      <c r="W2935" t="str">
        <f t="shared" si="365"/>
        <v>Musical and Spaces</v>
      </c>
      <c r="X2935" t="str">
        <f t="shared" si="366"/>
        <v>ExceededGoal</v>
      </c>
      <c r="Y2935" s="12">
        <f t="shared" si="367"/>
        <v>47.57</v>
      </c>
    </row>
    <row r="2936" spans="1:25" ht="43.2">
      <c r="A2936">
        <v>2934</v>
      </c>
      <c r="B2936" s="1" t="s">
        <v>2934</v>
      </c>
      <c r="C2936" s="1" t="s">
        <v>7044</v>
      </c>
      <c r="D2936" s="21" t="b" cm="1">
        <f t="array" ref="D2936">IF(OR(ISNUMBER(SEARCH({" COMEDY "," fun "," laugh ","hilarious"}," "&amp;B2936:C2936&amp;" "))),"Comedy",IF(OR(ISNUMBER(SEARCH({" sad "," thriller "," crime"," murder "," dark "," revenge "}," "&amp;B2936:C2936&amp;" "))),"thriller",IF(OR(ISNUMBER(SEARCH({" strange "," evil "," horror "," dark "," strange"}," "&amp;B2936:C2936&amp;" "))),"horror",IF(OR(ISNUMBER(SEARCH({" food "," kitchen "," yummy "," gourmet "," dining","bbq"}," "&amp;B2936:C2936&amp;" "))),"food"))))</f>
        <v>0</v>
      </c>
      <c r="E2936" s="3">
        <v>2500</v>
      </c>
      <c r="F2936" s="4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360"/>
        <v>108</v>
      </c>
      <c r="Q2936">
        <f t="shared" si="361"/>
        <v>72.97</v>
      </c>
      <c r="R2936" t="s">
        <v>8315</v>
      </c>
      <c r="S2936" t="s">
        <v>8357</v>
      </c>
      <c r="T2936" s="13">
        <f t="shared" si="362"/>
        <v>41775.636157407411</v>
      </c>
      <c r="U2936" s="13">
        <f t="shared" si="363"/>
        <v>41805.636157407411</v>
      </c>
      <c r="V2936">
        <f t="shared" si="364"/>
        <v>2014</v>
      </c>
      <c r="W2936" t="str">
        <f t="shared" si="365"/>
        <v>Musical and Spaces</v>
      </c>
      <c r="X2936" t="str">
        <f t="shared" si="366"/>
        <v>ExceededGoal</v>
      </c>
      <c r="Y2936" s="12">
        <f t="shared" si="367"/>
        <v>72.97</v>
      </c>
    </row>
    <row r="2937" spans="1:25" ht="43.2">
      <c r="A2937">
        <v>2935</v>
      </c>
      <c r="B2937" s="1" t="s">
        <v>2935</v>
      </c>
      <c r="C2937" s="1" t="s">
        <v>7045</v>
      </c>
      <c r="D2937" s="21" t="b" cm="1">
        <f t="array" ref="D2937">IF(OR(ISNUMBER(SEARCH({" COMEDY "," fun "," laugh ","hilarious"}," "&amp;B2937:C2937&amp;" "))),"Comedy",IF(OR(ISNUMBER(SEARCH({" sad "," thriller "," crime"," murder "," dark "," revenge "}," "&amp;B2937:C2937&amp;" "))),"thriller",IF(OR(ISNUMBER(SEARCH({" strange "," evil "," horror "," dark "," strange"}," "&amp;B2937:C2937&amp;" "))),"horror",IF(OR(ISNUMBER(SEARCH({" food "," kitchen "," yummy "," gourmet "," dining","bbq"}," "&amp;B2937:C2937&amp;" "))),"food"))))</f>
        <v>0</v>
      </c>
      <c r="E2937" s="3">
        <v>3500</v>
      </c>
      <c r="F2937" s="4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360"/>
        <v>101</v>
      </c>
      <c r="Q2937">
        <f t="shared" si="361"/>
        <v>90.54</v>
      </c>
      <c r="R2937" t="s">
        <v>8315</v>
      </c>
      <c r="S2937" t="s">
        <v>8357</v>
      </c>
      <c r="T2937" s="13">
        <f t="shared" si="362"/>
        <v>42553.583425925928</v>
      </c>
      <c r="U2937" s="13">
        <f t="shared" si="363"/>
        <v>42611.708333333328</v>
      </c>
      <c r="V2937">
        <f t="shared" si="364"/>
        <v>2016</v>
      </c>
      <c r="W2937" t="str">
        <f t="shared" si="365"/>
        <v>Musical and Spaces</v>
      </c>
      <c r="X2937" t="str">
        <f t="shared" si="366"/>
        <v>ExceededGoal</v>
      </c>
      <c r="Y2937" s="12">
        <f t="shared" si="367"/>
        <v>90.54</v>
      </c>
    </row>
    <row r="2938" spans="1:25" ht="43.2">
      <c r="A2938">
        <v>2936</v>
      </c>
      <c r="B2938" s="1" t="s">
        <v>2936</v>
      </c>
      <c r="C2938" s="1" t="s">
        <v>7046</v>
      </c>
      <c r="D2938" s="21" t="b" cm="1">
        <f t="array" ref="D2938">IF(OR(ISNUMBER(SEARCH({" COMEDY "," fun "," laugh ","hilarious"}," "&amp;B2938:C2938&amp;" "))),"Comedy",IF(OR(ISNUMBER(SEARCH({" sad "," thriller "," crime"," murder "," dark "," revenge "}," "&amp;B2938:C2938&amp;" "))),"thriller",IF(OR(ISNUMBER(SEARCH({" strange "," evil "," horror "," dark "," strange"}," "&amp;B2938:C2938&amp;" "))),"horror",IF(OR(ISNUMBER(SEARCH({" food "," kitchen "," yummy "," gourmet "," dining","bbq"}," "&amp;B2938:C2938&amp;" "))),"food"))))</f>
        <v>0</v>
      </c>
      <c r="E2938" s="3">
        <v>1000</v>
      </c>
      <c r="F2938" s="4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360"/>
        <v>128</v>
      </c>
      <c r="Q2938">
        <f t="shared" si="361"/>
        <v>37.65</v>
      </c>
      <c r="R2938" t="s">
        <v>8315</v>
      </c>
      <c r="S2938" t="s">
        <v>8357</v>
      </c>
      <c r="T2938" s="13">
        <f t="shared" si="362"/>
        <v>41912.650729166664</v>
      </c>
      <c r="U2938" s="13">
        <f t="shared" si="363"/>
        <v>41925.207638888889</v>
      </c>
      <c r="V2938">
        <f t="shared" si="364"/>
        <v>2014</v>
      </c>
      <c r="W2938" t="str">
        <f t="shared" si="365"/>
        <v>Musical and Spaces</v>
      </c>
      <c r="X2938" t="str">
        <f t="shared" si="366"/>
        <v>ExceededGoal</v>
      </c>
      <c r="Y2938" s="12">
        <f t="shared" si="367"/>
        <v>37.65</v>
      </c>
    </row>
    <row r="2939" spans="1:25" ht="28.8">
      <c r="A2939">
        <v>2937</v>
      </c>
      <c r="B2939" s="1" t="s">
        <v>2937</v>
      </c>
      <c r="C2939" s="1" t="s">
        <v>7047</v>
      </c>
      <c r="D2939" s="21" t="b" cm="1">
        <f t="array" ref="D2939">IF(OR(ISNUMBER(SEARCH({" COMEDY "," fun "," laugh ","hilarious"}," "&amp;B2939:C2939&amp;" "))),"Comedy",IF(OR(ISNUMBER(SEARCH({" sad "," thriller "," crime"," murder "," dark "," revenge "}," "&amp;B2939:C2939&amp;" "))),"thriller",IF(OR(ISNUMBER(SEARCH({" strange "," evil "," horror "," dark "," strange"}," "&amp;B2939:C2939&amp;" "))),"horror",IF(OR(ISNUMBER(SEARCH({" food "," kitchen "," yummy "," gourmet "," dining","bbq"}," "&amp;B2939:C2939&amp;" "))),"food"))))</f>
        <v>0</v>
      </c>
      <c r="E2939" s="3">
        <v>1500</v>
      </c>
      <c r="F2939" s="4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360"/>
        <v>133</v>
      </c>
      <c r="Q2939">
        <f t="shared" si="361"/>
        <v>36.36</v>
      </c>
      <c r="R2939" t="s">
        <v>8315</v>
      </c>
      <c r="S2939" t="s">
        <v>8357</v>
      </c>
      <c r="T2939" s="13">
        <f t="shared" si="362"/>
        <v>41803.457326388889</v>
      </c>
      <c r="U2939" s="13">
        <f t="shared" si="363"/>
        <v>41833.457326388889</v>
      </c>
      <c r="V2939">
        <f t="shared" si="364"/>
        <v>2014</v>
      </c>
      <c r="W2939" t="str">
        <f t="shared" si="365"/>
        <v>Musical and Spaces</v>
      </c>
      <c r="X2939" t="str">
        <f t="shared" si="366"/>
        <v>ExceededGoal</v>
      </c>
      <c r="Y2939" s="12">
        <f t="shared" si="367"/>
        <v>36.36</v>
      </c>
    </row>
    <row r="2940" spans="1:25" ht="43.2">
      <c r="A2940">
        <v>2938</v>
      </c>
      <c r="B2940" s="1" t="s">
        <v>2938</v>
      </c>
      <c r="C2940" s="1" t="s">
        <v>7048</v>
      </c>
      <c r="D2940" s="21" t="b" cm="1">
        <f t="array" ref="D2940">IF(OR(ISNUMBER(SEARCH({" COMEDY "," fun "," laugh ","hilarious"}," "&amp;B2940:C2940&amp;" "))),"Comedy",IF(OR(ISNUMBER(SEARCH({" sad "," thriller "," crime"," murder "," dark "," revenge "}," "&amp;B2940:C2940&amp;" "))),"thriller",IF(OR(ISNUMBER(SEARCH({" strange "," evil "," horror "," dark "," strange"}," "&amp;B2940:C2940&amp;" "))),"horror",IF(OR(ISNUMBER(SEARCH({" food "," kitchen "," yummy "," gourmet "," dining","bbq"}," "&amp;B2940:C2940&amp;" "))),"food"))))</f>
        <v>0</v>
      </c>
      <c r="E2940" s="3">
        <v>4000</v>
      </c>
      <c r="F2940" s="4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360"/>
        <v>101</v>
      </c>
      <c r="Q2940">
        <f t="shared" si="361"/>
        <v>126.72</v>
      </c>
      <c r="R2940" t="s">
        <v>8315</v>
      </c>
      <c r="S2940" t="s">
        <v>8357</v>
      </c>
      <c r="T2940" s="13">
        <f t="shared" si="362"/>
        <v>42004.703865740739</v>
      </c>
      <c r="U2940" s="13">
        <f t="shared" si="363"/>
        <v>42034.703865740739</v>
      </c>
      <c r="V2940">
        <f t="shared" si="364"/>
        <v>2014</v>
      </c>
      <c r="W2940" t="str">
        <f t="shared" si="365"/>
        <v>Musical and Spaces</v>
      </c>
      <c r="X2940" t="str">
        <f t="shared" si="366"/>
        <v>ExceededGoal</v>
      </c>
      <c r="Y2940" s="12">
        <f t="shared" si="367"/>
        <v>126.72</v>
      </c>
    </row>
    <row r="2941" spans="1:25" ht="43.2">
      <c r="A2941">
        <v>2939</v>
      </c>
      <c r="B2941" s="1" t="s">
        <v>2939</v>
      </c>
      <c r="C2941" s="1" t="s">
        <v>7049</v>
      </c>
      <c r="D2941" s="21" t="b" cm="1">
        <f t="array" ref="D2941">IF(OR(ISNUMBER(SEARCH({" COMEDY "," fun "," laugh ","hilarious"}," "&amp;B2941:C2941&amp;" "))),"Comedy",IF(OR(ISNUMBER(SEARCH({" sad "," thriller "," crime"," murder "," dark "," revenge "}," "&amp;B2941:C2941&amp;" "))),"thriller",IF(OR(ISNUMBER(SEARCH({" strange "," evil "," horror "," dark "," strange"}," "&amp;B2941:C2941&amp;" "))),"horror",IF(OR(ISNUMBER(SEARCH({" food "," kitchen "," yummy "," gourmet "," dining","bbq"}," "&amp;B2941:C2941&amp;" "))),"food"))))</f>
        <v>0</v>
      </c>
      <c r="E2941" s="3">
        <v>8000</v>
      </c>
      <c r="F2941" s="4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360"/>
        <v>103</v>
      </c>
      <c r="Q2941">
        <f t="shared" si="361"/>
        <v>329.2</v>
      </c>
      <c r="R2941" t="s">
        <v>8315</v>
      </c>
      <c r="S2941" t="s">
        <v>8357</v>
      </c>
      <c r="T2941" s="13">
        <f t="shared" si="362"/>
        <v>41845.809166666666</v>
      </c>
      <c r="U2941" s="13">
        <f t="shared" si="363"/>
        <v>41879.041666666664</v>
      </c>
      <c r="V2941">
        <f t="shared" si="364"/>
        <v>2014</v>
      </c>
      <c r="W2941" t="str">
        <f t="shared" si="365"/>
        <v>Musical and Spaces</v>
      </c>
      <c r="X2941" t="str">
        <f t="shared" si="366"/>
        <v>ExceededGoal</v>
      </c>
      <c r="Y2941" s="12">
        <f t="shared" si="367"/>
        <v>329.2</v>
      </c>
    </row>
    <row r="2942" spans="1:25" ht="43.2">
      <c r="A2942">
        <v>2940</v>
      </c>
      <c r="B2942" s="1" t="s">
        <v>2940</v>
      </c>
      <c r="C2942" s="1" t="s">
        <v>7050</v>
      </c>
      <c r="D2942" s="21" t="b" cm="1">
        <f t="array" ref="D2942">IF(OR(ISNUMBER(SEARCH({" COMEDY "," fun "," laugh ","hilarious"}," "&amp;B2942:C2942&amp;" "))),"Comedy",IF(OR(ISNUMBER(SEARCH({" sad "," thriller "," crime"," murder "," dark "," revenge "}," "&amp;B2942:C2942&amp;" "))),"thriller",IF(OR(ISNUMBER(SEARCH({" strange "," evil "," horror "," dark "," strange"}," "&amp;B2942:C2942&amp;" "))),"horror",IF(OR(ISNUMBER(SEARCH({" food "," kitchen "," yummy "," gourmet "," dining","bbq"}," "&amp;B2942:C2942&amp;" "))),"food"))))</f>
        <v>0</v>
      </c>
      <c r="E2942" s="3">
        <v>2500</v>
      </c>
      <c r="F2942" s="4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360"/>
        <v>107</v>
      </c>
      <c r="Q2942">
        <f t="shared" si="361"/>
        <v>81.239999999999995</v>
      </c>
      <c r="R2942" t="s">
        <v>8315</v>
      </c>
      <c r="S2942" t="s">
        <v>8357</v>
      </c>
      <c r="T2942" s="13">
        <f t="shared" si="362"/>
        <v>41982.773356481484</v>
      </c>
      <c r="U2942" s="13">
        <f t="shared" si="363"/>
        <v>42022.773356481484</v>
      </c>
      <c r="V2942">
        <f t="shared" si="364"/>
        <v>2014</v>
      </c>
      <c r="W2942" t="str">
        <f t="shared" si="365"/>
        <v>Musical and Spaces</v>
      </c>
      <c r="X2942" t="str">
        <f t="shared" si="366"/>
        <v>ExceededGoal</v>
      </c>
      <c r="Y2942" s="12">
        <f t="shared" si="367"/>
        <v>81.239999999999995</v>
      </c>
    </row>
    <row r="2943" spans="1:25" ht="43.2">
      <c r="A2943">
        <v>2941</v>
      </c>
      <c r="B2943" s="1" t="s">
        <v>2941</v>
      </c>
      <c r="C2943" s="1" t="s">
        <v>7051</v>
      </c>
      <c r="D2943" s="21" t="b" cm="1">
        <f t="array" ref="D2943">IF(OR(ISNUMBER(SEARCH({" COMEDY "," fun "," laugh ","hilarious"}," "&amp;B2943:C2943&amp;" "))),"Comedy",IF(OR(ISNUMBER(SEARCH({" sad "," thriller "," crime"," murder "," dark "," revenge "}," "&amp;B2943:C2943&amp;" "))),"thriller",IF(OR(ISNUMBER(SEARCH({" strange "," evil "," horror "," dark "," strange"}," "&amp;B2943:C2943&amp;" "))),"horror",IF(OR(ISNUMBER(SEARCH({" food "," kitchen "," yummy "," gourmet "," dining","bbq"}," "&amp;B2943:C2943&amp;" "))),"food"))))</f>
        <v>0</v>
      </c>
      <c r="E2943" s="3">
        <v>25000</v>
      </c>
      <c r="F2943" s="4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360"/>
        <v>0</v>
      </c>
      <c r="Q2943">
        <f t="shared" si="361"/>
        <v>1</v>
      </c>
      <c r="R2943" t="s">
        <v>8315</v>
      </c>
      <c r="S2943" t="s">
        <v>8355</v>
      </c>
      <c r="T2943" s="13">
        <f t="shared" si="362"/>
        <v>42034.960127314815</v>
      </c>
      <c r="U2943" s="13">
        <f t="shared" si="363"/>
        <v>42064.960127314815</v>
      </c>
      <c r="V2943">
        <f t="shared" si="364"/>
        <v>2015</v>
      </c>
      <c r="W2943" t="str">
        <f t="shared" si="365"/>
        <v>spaces</v>
      </c>
      <c r="X2943" t="str">
        <f t="shared" si="366"/>
        <v>UnderFunded</v>
      </c>
      <c r="Y2943" s="12">
        <f t="shared" si="367"/>
        <v>1</v>
      </c>
    </row>
    <row r="2944" spans="1:25" ht="43.2">
      <c r="A2944">
        <v>2942</v>
      </c>
      <c r="B2944" s="1" t="s">
        <v>2942</v>
      </c>
      <c r="C2944" s="1" t="s">
        <v>7052</v>
      </c>
      <c r="D2944" s="21" t="b" cm="1">
        <f t="array" ref="D2944">IF(OR(ISNUMBER(SEARCH({" COMEDY "," fun "," laugh ","hilarious"}," "&amp;B2944:C2944&amp;" "))),"Comedy",IF(OR(ISNUMBER(SEARCH({" sad "," thriller "," crime"," murder "," dark "," revenge "}," "&amp;B2944:C2944&amp;" "))),"thriller",IF(OR(ISNUMBER(SEARCH({" strange "," evil "," horror "," dark "," strange"}," "&amp;B2944:C2944&amp;" "))),"horror",IF(OR(ISNUMBER(SEARCH({" food "," kitchen "," yummy "," gourmet "," dining","bbq"}," "&amp;B2944:C2944&amp;" "))),"food"))))</f>
        <v>0</v>
      </c>
      <c r="E2944" s="3">
        <v>200000</v>
      </c>
      <c r="F2944" s="4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360"/>
        <v>20</v>
      </c>
      <c r="Q2944">
        <f t="shared" si="361"/>
        <v>202.23</v>
      </c>
      <c r="R2944" t="s">
        <v>8315</v>
      </c>
      <c r="S2944" t="s">
        <v>8355</v>
      </c>
      <c r="T2944" s="13">
        <f t="shared" si="362"/>
        <v>42334.803923611107</v>
      </c>
      <c r="U2944" s="13">
        <f t="shared" si="363"/>
        <v>42354.845833333333</v>
      </c>
      <c r="V2944">
        <f t="shared" si="364"/>
        <v>2015</v>
      </c>
      <c r="W2944" t="str">
        <f t="shared" si="365"/>
        <v>spaces</v>
      </c>
      <c r="X2944" t="str">
        <f t="shared" si="366"/>
        <v>UnderFunded</v>
      </c>
      <c r="Y2944" s="12">
        <f t="shared" si="367"/>
        <v>202.23</v>
      </c>
    </row>
    <row r="2945" spans="1:25" ht="43.2">
      <c r="A2945">
        <v>2943</v>
      </c>
      <c r="B2945" s="1" t="s">
        <v>2943</v>
      </c>
      <c r="C2945" s="1" t="s">
        <v>7053</v>
      </c>
      <c r="D2945" s="21" t="b" cm="1">
        <f t="array" ref="D2945">IF(OR(ISNUMBER(SEARCH({" COMEDY "," fun "," laugh ","hilarious"}," "&amp;B2945:C2945&amp;" "))),"Comedy",IF(OR(ISNUMBER(SEARCH({" sad "," thriller "," crime"," murder "," dark "," revenge "}," "&amp;B2945:C2945&amp;" "))),"thriller",IF(OR(ISNUMBER(SEARCH({" strange "," evil "," horror "," dark "," strange"}," "&amp;B2945:C2945&amp;" "))),"horror",IF(OR(ISNUMBER(SEARCH({" food "," kitchen "," yummy "," gourmet "," dining","bbq"}," "&amp;B2945:C2945&amp;" "))),"food"))))</f>
        <v>0</v>
      </c>
      <c r="E2945" s="3">
        <v>3000</v>
      </c>
      <c r="F2945" s="4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360"/>
        <v>0</v>
      </c>
      <c r="Q2945">
        <f t="shared" si="361"/>
        <v>0</v>
      </c>
      <c r="R2945" t="s">
        <v>8315</v>
      </c>
      <c r="S2945" t="s">
        <v>8355</v>
      </c>
      <c r="T2945" s="13">
        <f t="shared" si="362"/>
        <v>42077.129398148143</v>
      </c>
      <c r="U2945" s="13">
        <f t="shared" si="363"/>
        <v>42107.129398148143</v>
      </c>
      <c r="V2945">
        <f t="shared" si="364"/>
        <v>2015</v>
      </c>
      <c r="W2945" t="str">
        <f t="shared" si="365"/>
        <v>spaces</v>
      </c>
      <c r="X2945" t="str">
        <f t="shared" si="366"/>
        <v>UnderFunded</v>
      </c>
      <c r="Y2945" s="12">
        <f t="shared" si="367"/>
        <v>0</v>
      </c>
    </row>
    <row r="2946" spans="1:25" ht="43.2">
      <c r="A2946">
        <v>2944</v>
      </c>
      <c r="B2946" s="1" t="s">
        <v>2944</v>
      </c>
      <c r="C2946" s="1" t="s">
        <v>7054</v>
      </c>
      <c r="D2946" s="21" t="b" cm="1">
        <f t="array" ref="D2946">IF(OR(ISNUMBER(SEARCH({" COMEDY "," fun "," laugh ","hilarious"}," "&amp;B2946:C2946&amp;" "))),"Comedy",IF(OR(ISNUMBER(SEARCH({" sad "," thriller "," crime"," murder "," dark "," revenge "}," "&amp;B2946:C2946&amp;" "))),"thriller",IF(OR(ISNUMBER(SEARCH({" strange "," evil "," horror "," dark "," strange"}," "&amp;B2946:C2946&amp;" "))),"horror",IF(OR(ISNUMBER(SEARCH({" food "," kitchen "," yummy "," gourmet "," dining","bbq"}," "&amp;B2946:C2946&amp;" "))),"food"))))</f>
        <v>0</v>
      </c>
      <c r="E2946" s="3">
        <v>10000</v>
      </c>
      <c r="F2946" s="4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360"/>
        <v>1</v>
      </c>
      <c r="Q2946">
        <f t="shared" si="361"/>
        <v>100</v>
      </c>
      <c r="R2946" t="s">
        <v>8315</v>
      </c>
      <c r="S2946" t="s">
        <v>8355</v>
      </c>
      <c r="T2946" s="13">
        <f t="shared" si="362"/>
        <v>42132.9143287037</v>
      </c>
      <c r="U2946" s="13">
        <f t="shared" si="363"/>
        <v>42162.9143287037</v>
      </c>
      <c r="V2946">
        <f t="shared" si="364"/>
        <v>2015</v>
      </c>
      <c r="W2946" t="str">
        <f t="shared" si="365"/>
        <v>spaces</v>
      </c>
      <c r="X2946" t="str">
        <f t="shared" si="366"/>
        <v>UnderFunded</v>
      </c>
      <c r="Y2946" s="12">
        <f t="shared" si="367"/>
        <v>100</v>
      </c>
    </row>
    <row r="2947" spans="1:25" ht="57.6">
      <c r="A2947">
        <v>2945</v>
      </c>
      <c r="B2947" s="1" t="s">
        <v>2945</v>
      </c>
      <c r="C2947" s="1" t="s">
        <v>7055</v>
      </c>
      <c r="D2947" s="21" t="str" cm="1">
        <f t="array" ref="D2947">IF(OR(ISNUMBER(SEARCH({" COMEDY "," fun "," laugh ","hilarious"}," "&amp;B2947:C2947&amp;" "))),"Comedy",IF(OR(ISNUMBER(SEARCH({" sad "," thriller "," crime"," murder "," dark "," revenge "}," "&amp;B2947:C2947&amp;" "))),"thriller",IF(OR(ISNUMBER(SEARCH({" strange "," evil "," horror "," dark "," strange"}," "&amp;B2947:C2947&amp;" "))),"horror",IF(OR(ISNUMBER(SEARCH({" food "," kitchen "," yummy "," gourmet "," dining","bbq"}," "&amp;B2947:C2947&amp;" "))),"food"))))</f>
        <v>Comedy</v>
      </c>
      <c r="E2947" s="3">
        <v>50000</v>
      </c>
      <c r="F2947" s="4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368">IFERROR(ROUND((F2947/E2947)*100,0),0)</f>
        <v>0</v>
      </c>
      <c r="Q2947">
        <f t="shared" ref="Q2947:Q3010" si="369">IFERROR(ROUND(F2947/M2947,2),0)</f>
        <v>0</v>
      </c>
      <c r="R2947" t="s">
        <v>8315</v>
      </c>
      <c r="S2947" t="s">
        <v>8355</v>
      </c>
      <c r="T2947" s="13">
        <f t="shared" ref="T2947:T3010" si="370">(((K2947/60)/60)/24)+DATE(1970,1,1)</f>
        <v>42118.139583333337</v>
      </c>
      <c r="U2947" s="13">
        <f t="shared" ref="U2947:U3010" si="371">(((J2947/60)/60)/24)+DATE(1970,1,1)</f>
        <v>42148.139583333337</v>
      </c>
      <c r="V2947">
        <f t="shared" ref="V2947:V3010" si="372">YEAR(T2947)</f>
        <v>2015</v>
      </c>
      <c r="W2947" t="str">
        <f t="shared" ref="W2947:W3010" si="373">IF(OR(S2947="musical","space"),"Musical and Spaces",S2947)</f>
        <v>spaces</v>
      </c>
      <c r="X2947" t="str">
        <f t="shared" ref="X2947:X3010" si="374">IF(P2947-100&gt;0,"ExceededGoal","UnderFunded")</f>
        <v>UnderFunded</v>
      </c>
      <c r="Y2947" s="12">
        <f t="shared" ref="Y2947:Y3010" si="375">IFERROR(IF(R2947="theater",ROUND(F2947/M2947,2)),0)</f>
        <v>0</v>
      </c>
    </row>
    <row r="2948" spans="1:25" ht="43.2">
      <c r="A2948">
        <v>2946</v>
      </c>
      <c r="B2948" s="1" t="s">
        <v>2946</v>
      </c>
      <c r="C2948" s="1" t="s">
        <v>7056</v>
      </c>
      <c r="D2948" s="21" t="b" cm="1">
        <f t="array" ref="D2948">IF(OR(ISNUMBER(SEARCH({" COMEDY "," fun "," laugh ","hilarious"}," "&amp;B2948:C2948&amp;" "))),"Comedy",IF(OR(ISNUMBER(SEARCH({" sad "," thriller "," crime"," murder "," dark "," revenge "}," "&amp;B2948:C2948&amp;" "))),"thriller",IF(OR(ISNUMBER(SEARCH({" strange "," evil "," horror "," dark "," strange"}," "&amp;B2948:C2948&amp;" "))),"horror",IF(OR(ISNUMBER(SEARCH({" food "," kitchen "," yummy "," gourmet "," dining","bbq"}," "&amp;B2948:C2948&amp;" "))),"food"))))</f>
        <v>0</v>
      </c>
      <c r="E2948" s="3">
        <v>2000</v>
      </c>
      <c r="F2948" s="4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368"/>
        <v>0</v>
      </c>
      <c r="Q2948">
        <f t="shared" si="369"/>
        <v>1</v>
      </c>
      <c r="R2948" t="s">
        <v>8315</v>
      </c>
      <c r="S2948" t="s">
        <v>8355</v>
      </c>
      <c r="T2948" s="13">
        <f t="shared" si="370"/>
        <v>42567.531157407408</v>
      </c>
      <c r="U2948" s="13">
        <f t="shared" si="371"/>
        <v>42597.531157407408</v>
      </c>
      <c r="V2948">
        <f t="shared" si="372"/>
        <v>2016</v>
      </c>
      <c r="W2948" t="str">
        <f t="shared" si="373"/>
        <v>spaces</v>
      </c>
      <c r="X2948" t="str">
        <f t="shared" si="374"/>
        <v>UnderFunded</v>
      </c>
      <c r="Y2948" s="12">
        <f t="shared" si="375"/>
        <v>1</v>
      </c>
    </row>
    <row r="2949" spans="1:25" ht="57.6">
      <c r="A2949">
        <v>2947</v>
      </c>
      <c r="B2949" s="1" t="s">
        <v>2947</v>
      </c>
      <c r="C2949" s="1" t="s">
        <v>7057</v>
      </c>
      <c r="D2949" s="21" t="b" cm="1">
        <f t="array" ref="D2949">IF(OR(ISNUMBER(SEARCH({" COMEDY "," fun "," laugh ","hilarious"}," "&amp;B2949:C2949&amp;" "))),"Comedy",IF(OR(ISNUMBER(SEARCH({" sad "," thriller "," crime"," murder "," dark "," revenge "}," "&amp;B2949:C2949&amp;" "))),"thriller",IF(OR(ISNUMBER(SEARCH({" strange "," evil "," horror "," dark "," strange"}," "&amp;B2949:C2949&amp;" "))),"horror",IF(OR(ISNUMBER(SEARCH({" food "," kitchen "," yummy "," gourmet "," dining","bbq"}," "&amp;B2949:C2949&amp;" "))),"food"))))</f>
        <v>0</v>
      </c>
      <c r="E2949" s="3">
        <v>25000</v>
      </c>
      <c r="F2949" s="4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368"/>
        <v>4</v>
      </c>
      <c r="Q2949">
        <f t="shared" si="369"/>
        <v>82.46</v>
      </c>
      <c r="R2949" t="s">
        <v>8315</v>
      </c>
      <c r="S2949" t="s">
        <v>8355</v>
      </c>
      <c r="T2949" s="13">
        <f t="shared" si="370"/>
        <v>42649.562118055561</v>
      </c>
      <c r="U2949" s="13">
        <f t="shared" si="371"/>
        <v>42698.715972222228</v>
      </c>
      <c r="V2949">
        <f t="shared" si="372"/>
        <v>2016</v>
      </c>
      <c r="W2949" t="str">
        <f t="shared" si="373"/>
        <v>spaces</v>
      </c>
      <c r="X2949" t="str">
        <f t="shared" si="374"/>
        <v>UnderFunded</v>
      </c>
      <c r="Y2949" s="12">
        <f t="shared" si="375"/>
        <v>82.46</v>
      </c>
    </row>
    <row r="2950" spans="1:25" ht="57.6">
      <c r="A2950">
        <v>2948</v>
      </c>
      <c r="B2950" s="1" t="s">
        <v>2948</v>
      </c>
      <c r="C2950" s="1" t="s">
        <v>7058</v>
      </c>
      <c r="D2950" s="21" t="b" cm="1">
        <f t="array" ref="D2950">IF(OR(ISNUMBER(SEARCH({" COMEDY "," fun "," laugh ","hilarious"}," "&amp;B2950:C2950&amp;" "))),"Comedy",IF(OR(ISNUMBER(SEARCH({" sad "," thriller "," crime"," murder "," dark "," revenge "}," "&amp;B2950:C2950&amp;" "))),"thriller",IF(OR(ISNUMBER(SEARCH({" strange "," evil "," horror "," dark "," strange"}," "&amp;B2950:C2950&amp;" "))),"horror",IF(OR(ISNUMBER(SEARCH({" food "," kitchen "," yummy "," gourmet "," dining","bbq"}," "&amp;B2950:C2950&amp;" "))),"food"))))</f>
        <v>0</v>
      </c>
      <c r="E2950" s="3">
        <v>500000</v>
      </c>
      <c r="F2950" s="4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368"/>
        <v>0</v>
      </c>
      <c r="Q2950">
        <f t="shared" si="369"/>
        <v>2.67</v>
      </c>
      <c r="R2950" t="s">
        <v>8315</v>
      </c>
      <c r="S2950" t="s">
        <v>8355</v>
      </c>
      <c r="T2950" s="13">
        <f t="shared" si="370"/>
        <v>42097.649224537032</v>
      </c>
      <c r="U2950" s="13">
        <f t="shared" si="371"/>
        <v>42157.649224537032</v>
      </c>
      <c r="V2950">
        <f t="shared" si="372"/>
        <v>2015</v>
      </c>
      <c r="W2950" t="str">
        <f t="shared" si="373"/>
        <v>spaces</v>
      </c>
      <c r="X2950" t="str">
        <f t="shared" si="374"/>
        <v>UnderFunded</v>
      </c>
      <c r="Y2950" s="12">
        <f t="shared" si="375"/>
        <v>2.67</v>
      </c>
    </row>
    <row r="2951" spans="1:25" ht="43.2">
      <c r="A2951">
        <v>2949</v>
      </c>
      <c r="B2951" s="1" t="s">
        <v>2949</v>
      </c>
      <c r="C2951" s="1" t="s">
        <v>7059</v>
      </c>
      <c r="D2951" s="21" t="b" cm="1">
        <f t="array" ref="D2951">IF(OR(ISNUMBER(SEARCH({" COMEDY "," fun "," laugh ","hilarious"}," "&amp;B2951:C2951&amp;" "))),"Comedy",IF(OR(ISNUMBER(SEARCH({" sad "," thriller "," crime"," murder "," dark "," revenge "}," "&amp;B2951:C2951&amp;" "))),"thriller",IF(OR(ISNUMBER(SEARCH({" strange "," evil "," horror "," dark "," strange"}," "&amp;B2951:C2951&amp;" "))),"horror",IF(OR(ISNUMBER(SEARCH({" food "," kitchen "," yummy "," gourmet "," dining","bbq"}," "&amp;B2951:C2951&amp;" "))),"food"))))</f>
        <v>0</v>
      </c>
      <c r="E2951" s="3">
        <v>1000</v>
      </c>
      <c r="F2951" s="4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368"/>
        <v>3</v>
      </c>
      <c r="Q2951">
        <f t="shared" si="369"/>
        <v>12.5</v>
      </c>
      <c r="R2951" t="s">
        <v>8315</v>
      </c>
      <c r="S2951" t="s">
        <v>8355</v>
      </c>
      <c r="T2951" s="13">
        <f t="shared" si="370"/>
        <v>42297.823113425926</v>
      </c>
      <c r="U2951" s="13">
        <f t="shared" si="371"/>
        <v>42327.864780092597</v>
      </c>
      <c r="V2951">
        <f t="shared" si="372"/>
        <v>2015</v>
      </c>
      <c r="W2951" t="str">
        <f t="shared" si="373"/>
        <v>spaces</v>
      </c>
      <c r="X2951" t="str">
        <f t="shared" si="374"/>
        <v>UnderFunded</v>
      </c>
      <c r="Y2951" s="12">
        <f t="shared" si="375"/>
        <v>12.5</v>
      </c>
    </row>
    <row r="2952" spans="1:25" ht="43.2">
      <c r="A2952">
        <v>2950</v>
      </c>
      <c r="B2952" s="1" t="s">
        <v>2950</v>
      </c>
      <c r="C2952" s="1" t="s">
        <v>7060</v>
      </c>
      <c r="D2952" s="21" t="b" cm="1">
        <f t="array" ref="D2952">IF(OR(ISNUMBER(SEARCH({" COMEDY "," fun "," laugh ","hilarious"}," "&amp;B2952:C2952&amp;" "))),"Comedy",IF(OR(ISNUMBER(SEARCH({" sad "," thriller "," crime"," murder "," dark "," revenge "}," "&amp;B2952:C2952&amp;" "))),"thriller",IF(OR(ISNUMBER(SEARCH({" strange "," evil "," horror "," dark "," strange"}," "&amp;B2952:C2952&amp;" "))),"horror",IF(OR(ISNUMBER(SEARCH({" food "," kitchen "," yummy "," gourmet "," dining","bbq"}," "&amp;B2952:C2952&amp;" "))),"food"))))</f>
        <v>0</v>
      </c>
      <c r="E2952" s="3">
        <v>5000000</v>
      </c>
      <c r="F2952" s="4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368"/>
        <v>0</v>
      </c>
      <c r="Q2952">
        <f t="shared" si="369"/>
        <v>0</v>
      </c>
      <c r="R2952" t="s">
        <v>8315</v>
      </c>
      <c r="S2952" t="s">
        <v>8355</v>
      </c>
      <c r="T2952" s="13">
        <f t="shared" si="370"/>
        <v>42362.36518518519</v>
      </c>
      <c r="U2952" s="13">
        <f t="shared" si="371"/>
        <v>42392.36518518519</v>
      </c>
      <c r="V2952">
        <f t="shared" si="372"/>
        <v>2015</v>
      </c>
      <c r="W2952" t="str">
        <f t="shared" si="373"/>
        <v>spaces</v>
      </c>
      <c r="X2952" t="str">
        <f t="shared" si="374"/>
        <v>UnderFunded</v>
      </c>
      <c r="Y2952" s="12">
        <f t="shared" si="375"/>
        <v>0</v>
      </c>
    </row>
    <row r="2953" spans="1:25" ht="57.6">
      <c r="A2953">
        <v>2951</v>
      </c>
      <c r="B2953" s="1" t="s">
        <v>2951</v>
      </c>
      <c r="C2953" s="1" t="s">
        <v>7061</v>
      </c>
      <c r="D2953" s="21" t="b" cm="1">
        <f t="array" ref="D2953">IF(OR(ISNUMBER(SEARCH({" COMEDY "," fun "," laugh ","hilarious"}," "&amp;B2953:C2953&amp;" "))),"Comedy",IF(OR(ISNUMBER(SEARCH({" sad "," thriller "," crime"," murder "," dark "," revenge "}," "&amp;B2953:C2953&amp;" "))),"thriller",IF(OR(ISNUMBER(SEARCH({" strange "," evil "," horror "," dark "," strange"}," "&amp;B2953:C2953&amp;" "))),"horror",IF(OR(ISNUMBER(SEARCH({" food "," kitchen "," yummy "," gourmet "," dining","bbq"}," "&amp;B2953:C2953&amp;" "))),"food"))))</f>
        <v>0</v>
      </c>
      <c r="E2953" s="3">
        <v>50000</v>
      </c>
      <c r="F2953" s="4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368"/>
        <v>2</v>
      </c>
      <c r="Q2953">
        <f t="shared" si="369"/>
        <v>18.899999999999999</v>
      </c>
      <c r="R2953" t="s">
        <v>8315</v>
      </c>
      <c r="S2953" t="s">
        <v>8355</v>
      </c>
      <c r="T2953" s="13">
        <f t="shared" si="370"/>
        <v>41872.802928240737</v>
      </c>
      <c r="U2953" s="13">
        <f t="shared" si="371"/>
        <v>41917.802928240737</v>
      </c>
      <c r="V2953">
        <f t="shared" si="372"/>
        <v>2014</v>
      </c>
      <c r="W2953" t="str">
        <f t="shared" si="373"/>
        <v>spaces</v>
      </c>
      <c r="X2953" t="str">
        <f t="shared" si="374"/>
        <v>UnderFunded</v>
      </c>
      <c r="Y2953" s="12">
        <f t="shared" si="375"/>
        <v>18.899999999999999</v>
      </c>
    </row>
    <row r="2954" spans="1:25" ht="43.2">
      <c r="A2954">
        <v>2952</v>
      </c>
      <c r="B2954" s="1" t="s">
        <v>2952</v>
      </c>
      <c r="C2954" s="1" t="s">
        <v>7062</v>
      </c>
      <c r="D2954" s="21" t="b" cm="1">
        <f t="array" ref="D2954">IF(OR(ISNUMBER(SEARCH({" COMEDY "," fun "," laugh ","hilarious"}," "&amp;B2954:C2954&amp;" "))),"Comedy",IF(OR(ISNUMBER(SEARCH({" sad "," thriller "," crime"," murder "," dark "," revenge "}," "&amp;B2954:C2954&amp;" "))),"thriller",IF(OR(ISNUMBER(SEARCH({" strange "," evil "," horror "," dark "," strange"}," "&amp;B2954:C2954&amp;" "))),"horror",IF(OR(ISNUMBER(SEARCH({" food "," kitchen "," yummy "," gourmet "," dining","bbq"}," "&amp;B2954:C2954&amp;" "))),"food"))))</f>
        <v>0</v>
      </c>
      <c r="E2954" s="3">
        <v>20000</v>
      </c>
      <c r="F2954" s="4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368"/>
        <v>8</v>
      </c>
      <c r="Q2954">
        <f t="shared" si="369"/>
        <v>200.63</v>
      </c>
      <c r="R2954" t="s">
        <v>8315</v>
      </c>
      <c r="S2954" t="s">
        <v>8355</v>
      </c>
      <c r="T2954" s="13">
        <f t="shared" si="370"/>
        <v>42628.690266203703</v>
      </c>
      <c r="U2954" s="13">
        <f t="shared" si="371"/>
        <v>42660.166666666672</v>
      </c>
      <c r="V2954">
        <f t="shared" si="372"/>
        <v>2016</v>
      </c>
      <c r="W2954" t="str">
        <f t="shared" si="373"/>
        <v>spaces</v>
      </c>
      <c r="X2954" t="str">
        <f t="shared" si="374"/>
        <v>UnderFunded</v>
      </c>
      <c r="Y2954" s="12">
        <f t="shared" si="375"/>
        <v>200.63</v>
      </c>
    </row>
    <row r="2955" spans="1:25" ht="43.2">
      <c r="A2955">
        <v>2953</v>
      </c>
      <c r="B2955" s="1" t="s">
        <v>2953</v>
      </c>
      <c r="C2955" s="1" t="s">
        <v>7063</v>
      </c>
      <c r="D2955" s="21" t="b" cm="1">
        <f t="array" ref="D2955">IF(OR(ISNUMBER(SEARCH({" COMEDY "," fun "," laugh ","hilarious"}," "&amp;B2955:C2955&amp;" "))),"Comedy",IF(OR(ISNUMBER(SEARCH({" sad "," thriller "," crime"," murder "," dark "," revenge "}," "&amp;B2955:C2955&amp;" "))),"thriller",IF(OR(ISNUMBER(SEARCH({" strange "," evil "," horror "," dark "," strange"}," "&amp;B2955:C2955&amp;" "))),"horror",IF(OR(ISNUMBER(SEARCH({" food "," kitchen "," yummy "," gourmet "," dining","bbq"}," "&amp;B2955:C2955&amp;" "))),"food"))))</f>
        <v>0</v>
      </c>
      <c r="E2955" s="3">
        <v>400000</v>
      </c>
      <c r="F2955" s="4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368"/>
        <v>0</v>
      </c>
      <c r="Q2955">
        <f t="shared" si="369"/>
        <v>201.67</v>
      </c>
      <c r="R2955" t="s">
        <v>8315</v>
      </c>
      <c r="S2955" t="s">
        <v>8355</v>
      </c>
      <c r="T2955" s="13">
        <f t="shared" si="370"/>
        <v>42255.791909722218</v>
      </c>
      <c r="U2955" s="13">
        <f t="shared" si="371"/>
        <v>42285.791909722218</v>
      </c>
      <c r="V2955">
        <f t="shared" si="372"/>
        <v>2015</v>
      </c>
      <c r="W2955" t="str">
        <f t="shared" si="373"/>
        <v>spaces</v>
      </c>
      <c r="X2955" t="str">
        <f t="shared" si="374"/>
        <v>UnderFunded</v>
      </c>
      <c r="Y2955" s="12">
        <f t="shared" si="375"/>
        <v>201.67</v>
      </c>
    </row>
    <row r="2956" spans="1:25" ht="43.2">
      <c r="A2956">
        <v>2954</v>
      </c>
      <c r="B2956" s="1" t="s">
        <v>2954</v>
      </c>
      <c r="C2956" s="1" t="s">
        <v>7064</v>
      </c>
      <c r="D2956" s="21" t="b" cm="1">
        <f t="array" ref="D2956">IF(OR(ISNUMBER(SEARCH({" COMEDY "," fun "," laugh ","hilarious"}," "&amp;B2956:C2956&amp;" "))),"Comedy",IF(OR(ISNUMBER(SEARCH({" sad "," thriller "," crime"," murder "," dark "," revenge "}," "&amp;B2956:C2956&amp;" "))),"thriller",IF(OR(ISNUMBER(SEARCH({" strange "," evil "," horror "," dark "," strange"}," "&amp;B2956:C2956&amp;" "))),"horror",IF(OR(ISNUMBER(SEARCH({" food "," kitchen "," yummy "," gourmet "," dining","bbq"}," "&amp;B2956:C2956&amp;" "))),"food"))))</f>
        <v>0</v>
      </c>
      <c r="E2956" s="3">
        <v>15000</v>
      </c>
      <c r="F2956" s="4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368"/>
        <v>0</v>
      </c>
      <c r="Q2956">
        <f t="shared" si="369"/>
        <v>0</v>
      </c>
      <c r="R2956" t="s">
        <v>8315</v>
      </c>
      <c r="S2956" t="s">
        <v>8355</v>
      </c>
      <c r="T2956" s="13">
        <f t="shared" si="370"/>
        <v>42790.583368055552</v>
      </c>
      <c r="U2956" s="13">
        <f t="shared" si="371"/>
        <v>42810.541701388895</v>
      </c>
      <c r="V2956">
        <f t="shared" si="372"/>
        <v>2017</v>
      </c>
      <c r="W2956" t="str">
        <f t="shared" si="373"/>
        <v>spaces</v>
      </c>
      <c r="X2956" t="str">
        <f t="shared" si="374"/>
        <v>UnderFunded</v>
      </c>
      <c r="Y2956" s="12">
        <f t="shared" si="375"/>
        <v>0</v>
      </c>
    </row>
    <row r="2957" spans="1:25" ht="28.8">
      <c r="A2957">
        <v>2955</v>
      </c>
      <c r="B2957" s="1" t="s">
        <v>2955</v>
      </c>
      <c r="C2957" s="1" t="s">
        <v>7065</v>
      </c>
      <c r="D2957" s="21" t="b" cm="1">
        <f t="array" ref="D2957">IF(OR(ISNUMBER(SEARCH({" COMEDY "," fun "," laugh ","hilarious"}," "&amp;B2957:C2957&amp;" "))),"Comedy",IF(OR(ISNUMBER(SEARCH({" sad "," thriller "," crime"," murder "," dark "," revenge "}," "&amp;B2957:C2957&amp;" "))),"thriller",IF(OR(ISNUMBER(SEARCH({" strange "," evil "," horror "," dark "," strange"}," "&amp;B2957:C2957&amp;" "))),"horror",IF(OR(ISNUMBER(SEARCH({" food "," kitchen "," yummy "," gourmet "," dining","bbq"}," "&amp;B2957:C2957&amp;" "))),"food"))))</f>
        <v>0</v>
      </c>
      <c r="E2957" s="3">
        <v>1200</v>
      </c>
      <c r="F2957" s="4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368"/>
        <v>60</v>
      </c>
      <c r="Q2957">
        <f t="shared" si="369"/>
        <v>65</v>
      </c>
      <c r="R2957" t="s">
        <v>8315</v>
      </c>
      <c r="S2957" t="s">
        <v>8355</v>
      </c>
      <c r="T2957" s="13">
        <f t="shared" si="370"/>
        <v>42141.741307870368</v>
      </c>
      <c r="U2957" s="13">
        <f t="shared" si="371"/>
        <v>42171.741307870368</v>
      </c>
      <c r="V2957">
        <f t="shared" si="372"/>
        <v>2015</v>
      </c>
      <c r="W2957" t="str">
        <f t="shared" si="373"/>
        <v>spaces</v>
      </c>
      <c r="X2957" t="str">
        <f t="shared" si="374"/>
        <v>UnderFunded</v>
      </c>
      <c r="Y2957" s="12">
        <f t="shared" si="375"/>
        <v>65</v>
      </c>
    </row>
    <row r="2958" spans="1:25" ht="43.2">
      <c r="A2958">
        <v>2956</v>
      </c>
      <c r="B2958" s="1" t="s">
        <v>2956</v>
      </c>
      <c r="C2958" s="1" t="s">
        <v>7066</v>
      </c>
      <c r="D2958" s="21" t="b" cm="1">
        <f t="array" ref="D2958">IF(OR(ISNUMBER(SEARCH({" COMEDY "," fun "," laugh ","hilarious"}," "&amp;B2958:C2958&amp;" "))),"Comedy",IF(OR(ISNUMBER(SEARCH({" sad "," thriller "," crime"," murder "," dark "," revenge "}," "&amp;B2958:C2958&amp;" "))),"thriller",IF(OR(ISNUMBER(SEARCH({" strange "," evil "," horror "," dark "," strange"}," "&amp;B2958:C2958&amp;" "))),"horror",IF(OR(ISNUMBER(SEARCH({" food "," kitchen "," yummy "," gourmet "," dining","bbq"}," "&amp;B2958:C2958&amp;" "))),"food"))))</f>
        <v>0</v>
      </c>
      <c r="E2958" s="3">
        <v>7900</v>
      </c>
      <c r="F2958" s="4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368"/>
        <v>17</v>
      </c>
      <c r="Q2958">
        <f t="shared" si="369"/>
        <v>66.099999999999994</v>
      </c>
      <c r="R2958" t="s">
        <v>8315</v>
      </c>
      <c r="S2958" t="s">
        <v>8355</v>
      </c>
      <c r="T2958" s="13">
        <f t="shared" si="370"/>
        <v>42464.958912037036</v>
      </c>
      <c r="U2958" s="13">
        <f t="shared" si="371"/>
        <v>42494.958912037036</v>
      </c>
      <c r="V2958">
        <f t="shared" si="372"/>
        <v>2016</v>
      </c>
      <c r="W2958" t="str">
        <f t="shared" si="373"/>
        <v>spaces</v>
      </c>
      <c r="X2958" t="str">
        <f t="shared" si="374"/>
        <v>UnderFunded</v>
      </c>
      <c r="Y2958" s="12">
        <f t="shared" si="375"/>
        <v>66.099999999999994</v>
      </c>
    </row>
    <row r="2959" spans="1:25" ht="43.2">
      <c r="A2959">
        <v>2957</v>
      </c>
      <c r="B2959" s="1" t="s">
        <v>2957</v>
      </c>
      <c r="C2959" s="1" t="s">
        <v>7067</v>
      </c>
      <c r="D2959" s="21" t="b" cm="1">
        <f t="array" ref="D2959">IF(OR(ISNUMBER(SEARCH({" COMEDY "," fun "," laugh ","hilarious"}," "&amp;B2959:C2959&amp;" "))),"Comedy",IF(OR(ISNUMBER(SEARCH({" sad "," thriller "," crime"," murder "," dark "," revenge "}," "&amp;B2959:C2959&amp;" "))),"thriller",IF(OR(ISNUMBER(SEARCH({" strange "," evil "," horror "," dark "," strange"}," "&amp;B2959:C2959&amp;" "))),"horror",IF(OR(ISNUMBER(SEARCH({" food "," kitchen "," yummy "," gourmet "," dining","bbq"}," "&amp;B2959:C2959&amp;" "))),"food"))))</f>
        <v>0</v>
      </c>
      <c r="E2959" s="3">
        <v>15000</v>
      </c>
      <c r="F2959" s="4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368"/>
        <v>2</v>
      </c>
      <c r="Q2959">
        <f t="shared" si="369"/>
        <v>93.33</v>
      </c>
      <c r="R2959" t="s">
        <v>8315</v>
      </c>
      <c r="S2959" t="s">
        <v>8355</v>
      </c>
      <c r="T2959" s="13">
        <f t="shared" si="370"/>
        <v>42031.011249999996</v>
      </c>
      <c r="U2959" s="13">
        <f t="shared" si="371"/>
        <v>42090.969583333332</v>
      </c>
      <c r="V2959">
        <f t="shared" si="372"/>
        <v>2015</v>
      </c>
      <c r="W2959" t="str">
        <f t="shared" si="373"/>
        <v>spaces</v>
      </c>
      <c r="X2959" t="str">
        <f t="shared" si="374"/>
        <v>UnderFunded</v>
      </c>
      <c r="Y2959" s="12">
        <f t="shared" si="375"/>
        <v>93.33</v>
      </c>
    </row>
    <row r="2960" spans="1:25" ht="43.2">
      <c r="A2960">
        <v>2958</v>
      </c>
      <c r="B2960" s="1" t="s">
        <v>2958</v>
      </c>
      <c r="C2960" s="1" t="s">
        <v>7068</v>
      </c>
      <c r="D2960" s="21" t="b" cm="1">
        <f t="array" ref="D2960">IF(OR(ISNUMBER(SEARCH({" COMEDY "," fun "," laugh ","hilarious"}," "&amp;B2960:C2960&amp;" "))),"Comedy",IF(OR(ISNUMBER(SEARCH({" sad "," thriller "," crime"," murder "," dark "," revenge "}," "&amp;B2960:C2960&amp;" "))),"thriller",IF(OR(ISNUMBER(SEARCH({" strange "," evil "," horror "," dark "," strange"}," "&amp;B2960:C2960&amp;" "))),"horror",IF(OR(ISNUMBER(SEARCH({" food "," kitchen "," yummy "," gourmet "," dining","bbq"}," "&amp;B2960:C2960&amp;" "))),"food"))))</f>
        <v>0</v>
      </c>
      <c r="E2960" s="3">
        <v>80000</v>
      </c>
      <c r="F2960" s="4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368"/>
        <v>0</v>
      </c>
      <c r="Q2960">
        <f t="shared" si="369"/>
        <v>0</v>
      </c>
      <c r="R2960" t="s">
        <v>8315</v>
      </c>
      <c r="S2960" t="s">
        <v>8355</v>
      </c>
      <c r="T2960" s="13">
        <f t="shared" si="370"/>
        <v>42438.779131944444</v>
      </c>
      <c r="U2960" s="13">
        <f t="shared" si="371"/>
        <v>42498.73746527778</v>
      </c>
      <c r="V2960">
        <f t="shared" si="372"/>
        <v>2016</v>
      </c>
      <c r="W2960" t="str">
        <f t="shared" si="373"/>
        <v>spaces</v>
      </c>
      <c r="X2960" t="str">
        <f t="shared" si="374"/>
        <v>UnderFunded</v>
      </c>
      <c r="Y2960" s="12">
        <f t="shared" si="375"/>
        <v>0</v>
      </c>
    </row>
    <row r="2961" spans="1:25" ht="43.2">
      <c r="A2961">
        <v>2959</v>
      </c>
      <c r="B2961" s="1" t="s">
        <v>2959</v>
      </c>
      <c r="C2961" s="1" t="s">
        <v>7069</v>
      </c>
      <c r="D2961" s="21" t="b" cm="1">
        <f t="array" ref="D2961">IF(OR(ISNUMBER(SEARCH({" COMEDY "," fun "," laugh ","hilarious"}," "&amp;B2961:C2961&amp;" "))),"Comedy",IF(OR(ISNUMBER(SEARCH({" sad "," thriller "," crime"," murder "," dark "," revenge "}," "&amp;B2961:C2961&amp;" "))),"thriller",IF(OR(ISNUMBER(SEARCH({" strange "," evil "," horror "," dark "," strange"}," "&amp;B2961:C2961&amp;" "))),"horror",IF(OR(ISNUMBER(SEARCH({" food "," kitchen "," yummy "," gourmet "," dining","bbq"}," "&amp;B2961:C2961&amp;" "))),"food"))))</f>
        <v>0</v>
      </c>
      <c r="E2961" s="3">
        <v>10000</v>
      </c>
      <c r="F2961" s="4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368"/>
        <v>0</v>
      </c>
      <c r="Q2961">
        <f t="shared" si="369"/>
        <v>0</v>
      </c>
      <c r="R2961" t="s">
        <v>8315</v>
      </c>
      <c r="S2961" t="s">
        <v>8355</v>
      </c>
      <c r="T2961" s="13">
        <f t="shared" si="370"/>
        <v>42498.008391203708</v>
      </c>
      <c r="U2961" s="13">
        <f t="shared" si="371"/>
        <v>42528.008391203708</v>
      </c>
      <c r="V2961">
        <f t="shared" si="372"/>
        <v>2016</v>
      </c>
      <c r="W2961" t="str">
        <f t="shared" si="373"/>
        <v>spaces</v>
      </c>
      <c r="X2961" t="str">
        <f t="shared" si="374"/>
        <v>UnderFunded</v>
      </c>
      <c r="Y2961" s="12">
        <f t="shared" si="375"/>
        <v>0</v>
      </c>
    </row>
    <row r="2962" spans="1:25" ht="43.2">
      <c r="A2962">
        <v>2960</v>
      </c>
      <c r="B2962" s="1" t="s">
        <v>2960</v>
      </c>
      <c r="C2962" s="1" t="s">
        <v>7070</v>
      </c>
      <c r="D2962" s="21" t="b" cm="1">
        <f t="array" ref="D2962">IF(OR(ISNUMBER(SEARCH({" COMEDY "," fun "," laugh ","hilarious"}," "&amp;B2962:C2962&amp;" "))),"Comedy",IF(OR(ISNUMBER(SEARCH({" sad "," thriller "," crime"," murder "," dark "," revenge "}," "&amp;B2962:C2962&amp;" "))),"thriller",IF(OR(ISNUMBER(SEARCH({" strange "," evil "," horror "," dark "," strange"}," "&amp;B2962:C2962&amp;" "))),"horror",IF(OR(ISNUMBER(SEARCH({" food "," kitchen "," yummy "," gourmet "," dining","bbq"}," "&amp;B2962:C2962&amp;" "))),"food"))))</f>
        <v>0</v>
      </c>
      <c r="E2962" s="3">
        <v>30000000</v>
      </c>
      <c r="F2962" s="4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368"/>
        <v>0</v>
      </c>
      <c r="Q2962">
        <f t="shared" si="369"/>
        <v>0</v>
      </c>
      <c r="R2962" t="s">
        <v>8315</v>
      </c>
      <c r="S2962" t="s">
        <v>8355</v>
      </c>
      <c r="T2962" s="13">
        <f t="shared" si="370"/>
        <v>41863.757210648146</v>
      </c>
      <c r="U2962" s="13">
        <f t="shared" si="371"/>
        <v>41893.757210648146</v>
      </c>
      <c r="V2962">
        <f t="shared" si="372"/>
        <v>2014</v>
      </c>
      <c r="W2962" t="str">
        <f t="shared" si="373"/>
        <v>spaces</v>
      </c>
      <c r="X2962" t="str">
        <f t="shared" si="374"/>
        <v>UnderFunded</v>
      </c>
      <c r="Y2962" s="12">
        <f t="shared" si="375"/>
        <v>0</v>
      </c>
    </row>
    <row r="2963" spans="1:25" ht="43.2">
      <c r="A2963">
        <v>2961</v>
      </c>
      <c r="B2963" s="1" t="s">
        <v>2961</v>
      </c>
      <c r="C2963" s="1" t="s">
        <v>7071</v>
      </c>
      <c r="D2963" s="21" t="str" cm="1">
        <f t="array" ref="D2963">IF(OR(ISNUMBER(SEARCH({" COMEDY "," fun "," laugh ","hilarious"}," "&amp;B2963:C2963&amp;" "))),"Comedy",IF(OR(ISNUMBER(SEARCH({" sad "," thriller "," crime"," murder "," dark "," revenge "}," "&amp;B2963:C2963&amp;" "))),"thriller",IF(OR(ISNUMBER(SEARCH({" strange "," evil "," horror "," dark "," strange"}," "&amp;B2963:C2963&amp;" "))),"horror",IF(OR(ISNUMBER(SEARCH({" food "," kitchen "," yummy "," gourmet "," dining","bbq"}," "&amp;B2963:C2963&amp;" "))),"food"))))</f>
        <v>Comedy</v>
      </c>
      <c r="E2963" s="3">
        <v>5000</v>
      </c>
      <c r="F2963" s="4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368"/>
        <v>110</v>
      </c>
      <c r="Q2963">
        <f t="shared" si="369"/>
        <v>50.75</v>
      </c>
      <c r="R2963" t="s">
        <v>8315</v>
      </c>
      <c r="S2963" t="s">
        <v>8316</v>
      </c>
      <c r="T2963" s="13">
        <f t="shared" si="370"/>
        <v>42061.212488425925</v>
      </c>
      <c r="U2963" s="13">
        <f t="shared" si="371"/>
        <v>42089.166666666672</v>
      </c>
      <c r="V2963">
        <f t="shared" si="372"/>
        <v>2015</v>
      </c>
      <c r="W2963" t="str">
        <f t="shared" si="373"/>
        <v>plays</v>
      </c>
      <c r="X2963" t="str">
        <f t="shared" si="374"/>
        <v>ExceededGoal</v>
      </c>
      <c r="Y2963" s="12">
        <f t="shared" si="375"/>
        <v>50.75</v>
      </c>
    </row>
    <row r="2964" spans="1:25" ht="43.2">
      <c r="A2964">
        <v>2962</v>
      </c>
      <c r="B2964" s="1" t="s">
        <v>2962</v>
      </c>
      <c r="C2964" s="1" t="s">
        <v>7072</v>
      </c>
      <c r="D2964" s="21" t="b" cm="1">
        <f t="array" ref="D2964">IF(OR(ISNUMBER(SEARCH({" COMEDY "," fun "," laugh ","hilarious"}," "&amp;B2964:C2964&amp;" "))),"Comedy",IF(OR(ISNUMBER(SEARCH({" sad "," thriller "," crime"," murder "," dark "," revenge "}," "&amp;B2964:C2964&amp;" "))),"thriller",IF(OR(ISNUMBER(SEARCH({" strange "," evil "," horror "," dark "," strange"}," "&amp;B2964:C2964&amp;" "))),"horror",IF(OR(ISNUMBER(SEARCH({" food "," kitchen "," yummy "," gourmet "," dining","bbq"}," "&amp;B2964:C2964&amp;" "))),"food"))))</f>
        <v>0</v>
      </c>
      <c r="E2964" s="3">
        <v>1000</v>
      </c>
      <c r="F2964" s="4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368"/>
        <v>122</v>
      </c>
      <c r="Q2964">
        <f t="shared" si="369"/>
        <v>60.9</v>
      </c>
      <c r="R2964" t="s">
        <v>8315</v>
      </c>
      <c r="S2964" t="s">
        <v>8316</v>
      </c>
      <c r="T2964" s="13">
        <f t="shared" si="370"/>
        <v>42036.24428240741</v>
      </c>
      <c r="U2964" s="13">
        <f t="shared" si="371"/>
        <v>42064.290972222225</v>
      </c>
      <c r="V2964">
        <f t="shared" si="372"/>
        <v>2015</v>
      </c>
      <c r="W2964" t="str">
        <f t="shared" si="373"/>
        <v>plays</v>
      </c>
      <c r="X2964" t="str">
        <f t="shared" si="374"/>
        <v>ExceededGoal</v>
      </c>
      <c r="Y2964" s="12">
        <f t="shared" si="375"/>
        <v>60.9</v>
      </c>
    </row>
    <row r="2965" spans="1:25" ht="57.6">
      <c r="A2965">
        <v>2963</v>
      </c>
      <c r="B2965" s="1" t="s">
        <v>2963</v>
      </c>
      <c r="C2965" s="1" t="s">
        <v>7073</v>
      </c>
      <c r="D2965" s="21" t="b" cm="1">
        <f t="array" ref="D2965">IF(OR(ISNUMBER(SEARCH({" COMEDY "," fun "," laugh ","hilarious"}," "&amp;B2965:C2965&amp;" "))),"Comedy",IF(OR(ISNUMBER(SEARCH({" sad "," thriller "," crime"," murder "," dark "," revenge "}," "&amp;B2965:C2965&amp;" "))),"thriller",IF(OR(ISNUMBER(SEARCH({" strange "," evil "," horror "," dark "," strange"}," "&amp;B2965:C2965&amp;" "))),"horror",IF(OR(ISNUMBER(SEARCH({" food "," kitchen "," yummy "," gourmet "," dining","bbq"}," "&amp;B2965:C2965&amp;" "))),"food"))))</f>
        <v>0</v>
      </c>
      <c r="E2965" s="3">
        <v>10000</v>
      </c>
      <c r="F2965" s="4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368"/>
        <v>107</v>
      </c>
      <c r="Q2965">
        <f t="shared" si="369"/>
        <v>109.03</v>
      </c>
      <c r="R2965" t="s">
        <v>8315</v>
      </c>
      <c r="S2965" t="s">
        <v>8316</v>
      </c>
      <c r="T2965" s="13">
        <f t="shared" si="370"/>
        <v>42157.470185185186</v>
      </c>
      <c r="U2965" s="13">
        <f t="shared" si="371"/>
        <v>42187.470185185186</v>
      </c>
      <c r="V2965">
        <f t="shared" si="372"/>
        <v>2015</v>
      </c>
      <c r="W2965" t="str">
        <f t="shared" si="373"/>
        <v>plays</v>
      </c>
      <c r="X2965" t="str">
        <f t="shared" si="374"/>
        <v>ExceededGoal</v>
      </c>
      <c r="Y2965" s="12">
        <f t="shared" si="375"/>
        <v>109.03</v>
      </c>
    </row>
    <row r="2966" spans="1:25" ht="43.2">
      <c r="A2966">
        <v>2964</v>
      </c>
      <c r="B2966" s="1" t="s">
        <v>2964</v>
      </c>
      <c r="C2966" s="1" t="s">
        <v>7074</v>
      </c>
      <c r="D2966" s="21" t="b" cm="1">
        <f t="array" ref="D2966">IF(OR(ISNUMBER(SEARCH({" COMEDY "," fun "," laugh ","hilarious"}," "&amp;B2966:C2966&amp;" "))),"Comedy",IF(OR(ISNUMBER(SEARCH({" sad "," thriller "," crime"," murder "," dark "," revenge "}," "&amp;B2966:C2966&amp;" "))),"thriller",IF(OR(ISNUMBER(SEARCH({" strange "," evil "," horror "," dark "," strange"}," "&amp;B2966:C2966&amp;" "))),"horror",IF(OR(ISNUMBER(SEARCH({" food "," kitchen "," yummy "," gourmet "," dining","bbq"}," "&amp;B2966:C2966&amp;" "))),"food"))))</f>
        <v>0</v>
      </c>
      <c r="E2966" s="3">
        <v>5000</v>
      </c>
      <c r="F2966" s="4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368"/>
        <v>101</v>
      </c>
      <c r="Q2966">
        <f t="shared" si="369"/>
        <v>25.69</v>
      </c>
      <c r="R2966" t="s">
        <v>8315</v>
      </c>
      <c r="S2966" t="s">
        <v>8316</v>
      </c>
      <c r="T2966" s="13">
        <f t="shared" si="370"/>
        <v>41827.909942129627</v>
      </c>
      <c r="U2966" s="13">
        <f t="shared" si="371"/>
        <v>41857.897222222222</v>
      </c>
      <c r="V2966">
        <f t="shared" si="372"/>
        <v>2014</v>
      </c>
      <c r="W2966" t="str">
        <f t="shared" si="373"/>
        <v>plays</v>
      </c>
      <c r="X2966" t="str">
        <f t="shared" si="374"/>
        <v>ExceededGoal</v>
      </c>
      <c r="Y2966" s="12">
        <f t="shared" si="375"/>
        <v>25.69</v>
      </c>
    </row>
    <row r="2967" spans="1:25" ht="57.6">
      <c r="A2967">
        <v>2965</v>
      </c>
      <c r="B2967" s="1" t="s">
        <v>2965</v>
      </c>
      <c r="C2967" s="1" t="s">
        <v>7075</v>
      </c>
      <c r="D2967" s="21" t="b" cm="1">
        <f t="array" ref="D2967">IF(OR(ISNUMBER(SEARCH({" COMEDY "," fun "," laugh ","hilarious"}," "&amp;B2967:C2967&amp;" "))),"Comedy",IF(OR(ISNUMBER(SEARCH({" sad "," thriller "," crime"," murder "," dark "," revenge "}," "&amp;B2967:C2967&amp;" "))),"thriller",IF(OR(ISNUMBER(SEARCH({" strange "," evil "," horror "," dark "," strange"}," "&amp;B2967:C2967&amp;" "))),"horror",IF(OR(ISNUMBER(SEARCH({" food "," kitchen "," yummy "," gourmet "," dining","bbq"}," "&amp;B2967:C2967&amp;" "))),"food"))))</f>
        <v>0</v>
      </c>
      <c r="E2967" s="3">
        <v>1500</v>
      </c>
      <c r="F2967" s="4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368"/>
        <v>109</v>
      </c>
      <c r="Q2967">
        <f t="shared" si="369"/>
        <v>41.92</v>
      </c>
      <c r="R2967" t="s">
        <v>8315</v>
      </c>
      <c r="S2967" t="s">
        <v>8316</v>
      </c>
      <c r="T2967" s="13">
        <f t="shared" si="370"/>
        <v>42162.729548611111</v>
      </c>
      <c r="U2967" s="13">
        <f t="shared" si="371"/>
        <v>42192.729548611111</v>
      </c>
      <c r="V2967">
        <f t="shared" si="372"/>
        <v>2015</v>
      </c>
      <c r="W2967" t="str">
        <f t="shared" si="373"/>
        <v>plays</v>
      </c>
      <c r="X2967" t="str">
        <f t="shared" si="374"/>
        <v>ExceededGoal</v>
      </c>
      <c r="Y2967" s="12">
        <f t="shared" si="375"/>
        <v>41.92</v>
      </c>
    </row>
    <row r="2968" spans="1:25" ht="43.2">
      <c r="A2968">
        <v>2966</v>
      </c>
      <c r="B2968" s="1" t="s">
        <v>2966</v>
      </c>
      <c r="C2968" s="1" t="s">
        <v>7076</v>
      </c>
      <c r="D2968" s="21" t="b" cm="1">
        <f t="array" ref="D2968">IF(OR(ISNUMBER(SEARCH({" COMEDY "," fun "," laugh ","hilarious"}," "&amp;B2968:C2968&amp;" "))),"Comedy",IF(OR(ISNUMBER(SEARCH({" sad "," thriller "," crime"," murder "," dark "," revenge "}," "&amp;B2968:C2968&amp;" "))),"thriller",IF(OR(ISNUMBER(SEARCH({" strange "," evil "," horror "," dark "," strange"}," "&amp;B2968:C2968&amp;" "))),"horror",IF(OR(ISNUMBER(SEARCH({" food "," kitchen "," yummy "," gourmet "," dining","bbq"}," "&amp;B2968:C2968&amp;" "))),"food"))))</f>
        <v>0</v>
      </c>
      <c r="E2968" s="3">
        <v>10000</v>
      </c>
      <c r="F2968" s="4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368"/>
        <v>114</v>
      </c>
      <c r="Q2968">
        <f t="shared" si="369"/>
        <v>88.77</v>
      </c>
      <c r="R2968" t="s">
        <v>8315</v>
      </c>
      <c r="S2968" t="s">
        <v>8316</v>
      </c>
      <c r="T2968" s="13">
        <f t="shared" si="370"/>
        <v>42233.738564814819</v>
      </c>
      <c r="U2968" s="13">
        <f t="shared" si="371"/>
        <v>42263.738564814819</v>
      </c>
      <c r="V2968">
        <f t="shared" si="372"/>
        <v>2015</v>
      </c>
      <c r="W2968" t="str">
        <f t="shared" si="373"/>
        <v>plays</v>
      </c>
      <c r="X2968" t="str">
        <f t="shared" si="374"/>
        <v>ExceededGoal</v>
      </c>
      <c r="Y2968" s="12">
        <f t="shared" si="375"/>
        <v>88.77</v>
      </c>
    </row>
    <row r="2969" spans="1:25" ht="43.2">
      <c r="A2969">
        <v>2967</v>
      </c>
      <c r="B2969" s="1" t="s">
        <v>2967</v>
      </c>
      <c r="C2969" s="1" t="s">
        <v>7077</v>
      </c>
      <c r="D2969" s="21" t="b" cm="1">
        <f t="array" ref="D2969">IF(OR(ISNUMBER(SEARCH({" COMEDY "," fun "," laugh ","hilarious"}," "&amp;B2969:C2969&amp;" "))),"Comedy",IF(OR(ISNUMBER(SEARCH({" sad "," thriller "," crime"," murder "," dark "," revenge "}," "&amp;B2969:C2969&amp;" "))),"thriller",IF(OR(ISNUMBER(SEARCH({" strange "," evil "," horror "," dark "," strange"}," "&amp;B2969:C2969&amp;" "))),"horror",IF(OR(ISNUMBER(SEARCH({" food "," kitchen "," yummy "," gourmet "," dining","bbq"}," "&amp;B2969:C2969&amp;" "))),"food"))))</f>
        <v>0</v>
      </c>
      <c r="E2969" s="3">
        <v>5000</v>
      </c>
      <c r="F2969" s="4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368"/>
        <v>114</v>
      </c>
      <c r="Q2969">
        <f t="shared" si="369"/>
        <v>80.23</v>
      </c>
      <c r="R2969" t="s">
        <v>8315</v>
      </c>
      <c r="S2969" t="s">
        <v>8316</v>
      </c>
      <c r="T2969" s="13">
        <f t="shared" si="370"/>
        <v>42042.197824074072</v>
      </c>
      <c r="U2969" s="13">
        <f t="shared" si="371"/>
        <v>42072.156157407408</v>
      </c>
      <c r="V2969">
        <f t="shared" si="372"/>
        <v>2015</v>
      </c>
      <c r="W2969" t="str">
        <f t="shared" si="373"/>
        <v>plays</v>
      </c>
      <c r="X2969" t="str">
        <f t="shared" si="374"/>
        <v>ExceededGoal</v>
      </c>
      <c r="Y2969" s="12">
        <f t="shared" si="375"/>
        <v>80.23</v>
      </c>
    </row>
    <row r="2970" spans="1:25" ht="28.8">
      <c r="A2970">
        <v>2968</v>
      </c>
      <c r="B2970" s="1" t="s">
        <v>2968</v>
      </c>
      <c r="C2970" s="1" t="s">
        <v>7078</v>
      </c>
      <c r="D2970" s="21" t="b" cm="1">
        <f t="array" ref="D2970">IF(OR(ISNUMBER(SEARCH({" COMEDY "," fun "," laugh ","hilarious"}," "&amp;B2970:C2970&amp;" "))),"Comedy",IF(OR(ISNUMBER(SEARCH({" sad "," thriller "," crime"," murder "," dark "," revenge "}," "&amp;B2970:C2970&amp;" "))),"thriller",IF(OR(ISNUMBER(SEARCH({" strange "," evil "," horror "," dark "," strange"}," "&amp;B2970:C2970&amp;" "))),"horror",IF(OR(ISNUMBER(SEARCH({" food "," kitchen "," yummy "," gourmet "," dining","bbq"}," "&amp;B2970:C2970&amp;" "))),"food"))))</f>
        <v>0</v>
      </c>
      <c r="E2970" s="3">
        <v>3500</v>
      </c>
      <c r="F2970" s="4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368"/>
        <v>106</v>
      </c>
      <c r="Q2970">
        <f t="shared" si="369"/>
        <v>78.94</v>
      </c>
      <c r="R2970" t="s">
        <v>8315</v>
      </c>
      <c r="S2970" t="s">
        <v>8316</v>
      </c>
      <c r="T2970" s="13">
        <f t="shared" si="370"/>
        <v>42585.523842592593</v>
      </c>
      <c r="U2970" s="13">
        <f t="shared" si="371"/>
        <v>42599.165972222225</v>
      </c>
      <c r="V2970">
        <f t="shared" si="372"/>
        <v>2016</v>
      </c>
      <c r="W2970" t="str">
        <f t="shared" si="373"/>
        <v>plays</v>
      </c>
      <c r="X2970" t="str">
        <f t="shared" si="374"/>
        <v>ExceededGoal</v>
      </c>
      <c r="Y2970" s="12">
        <f t="shared" si="375"/>
        <v>78.94</v>
      </c>
    </row>
    <row r="2971" spans="1:25" ht="43.2">
      <c r="A2971">
        <v>2969</v>
      </c>
      <c r="B2971" s="1" t="s">
        <v>2969</v>
      </c>
      <c r="C2971" s="1" t="s">
        <v>7079</v>
      </c>
      <c r="D2971" s="21" t="b" cm="1">
        <f t="array" ref="D2971">IF(OR(ISNUMBER(SEARCH({" COMEDY "," fun "," laugh ","hilarious"}," "&amp;B2971:C2971&amp;" "))),"Comedy",IF(OR(ISNUMBER(SEARCH({" sad "," thriller "," crime"," murder "," dark "," revenge "}," "&amp;B2971:C2971&amp;" "))),"thriller",IF(OR(ISNUMBER(SEARCH({" strange "," evil "," horror "," dark "," strange"}," "&amp;B2971:C2971&amp;" "))),"horror",IF(OR(ISNUMBER(SEARCH({" food "," kitchen "," yummy "," gourmet "," dining","bbq"}," "&amp;B2971:C2971&amp;" "))),"food"))))</f>
        <v>0</v>
      </c>
      <c r="E2971" s="3">
        <v>1000</v>
      </c>
      <c r="F2971" s="4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368"/>
        <v>163</v>
      </c>
      <c r="Q2971">
        <f t="shared" si="369"/>
        <v>95.59</v>
      </c>
      <c r="R2971" t="s">
        <v>8315</v>
      </c>
      <c r="S2971" t="s">
        <v>8316</v>
      </c>
      <c r="T2971" s="13">
        <f t="shared" si="370"/>
        <v>42097.786493055552</v>
      </c>
      <c r="U2971" s="13">
        <f t="shared" si="371"/>
        <v>42127.952083333337</v>
      </c>
      <c r="V2971">
        <f t="shared" si="372"/>
        <v>2015</v>
      </c>
      <c r="W2971" t="str">
        <f t="shared" si="373"/>
        <v>plays</v>
      </c>
      <c r="X2971" t="str">
        <f t="shared" si="374"/>
        <v>ExceededGoal</v>
      </c>
      <c r="Y2971" s="12">
        <f t="shared" si="375"/>
        <v>95.59</v>
      </c>
    </row>
    <row r="2972" spans="1:25" ht="43.2">
      <c r="A2972">
        <v>2970</v>
      </c>
      <c r="B2972" s="1" t="s">
        <v>2970</v>
      </c>
      <c r="C2972" s="1" t="s">
        <v>7080</v>
      </c>
      <c r="D2972" s="21" t="b" cm="1">
        <f t="array" ref="D2972">IF(OR(ISNUMBER(SEARCH({" COMEDY "," fun "," laugh ","hilarious"}," "&amp;B2972:C2972&amp;" "))),"Comedy",IF(OR(ISNUMBER(SEARCH({" sad "," thriller "," crime"," murder "," dark "," revenge "}," "&amp;B2972:C2972&amp;" "))),"thriller",IF(OR(ISNUMBER(SEARCH({" strange "," evil "," horror "," dark "," strange"}," "&amp;B2972:C2972&amp;" "))),"horror",IF(OR(ISNUMBER(SEARCH({" food "," kitchen "," yummy "," gourmet "," dining","bbq"}," "&amp;B2972:C2972&amp;" "))),"food"))))</f>
        <v>0</v>
      </c>
      <c r="E2972" s="3">
        <v>6000</v>
      </c>
      <c r="F2972" s="4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368"/>
        <v>106</v>
      </c>
      <c r="Q2972">
        <f t="shared" si="369"/>
        <v>69.89</v>
      </c>
      <c r="R2972" t="s">
        <v>8315</v>
      </c>
      <c r="S2972" t="s">
        <v>8316</v>
      </c>
      <c r="T2972" s="13">
        <f t="shared" si="370"/>
        <v>41808.669571759259</v>
      </c>
      <c r="U2972" s="13">
        <f t="shared" si="371"/>
        <v>41838.669571759259</v>
      </c>
      <c r="V2972">
        <f t="shared" si="372"/>
        <v>2014</v>
      </c>
      <c r="W2972" t="str">
        <f t="shared" si="373"/>
        <v>plays</v>
      </c>
      <c r="X2972" t="str">
        <f t="shared" si="374"/>
        <v>ExceededGoal</v>
      </c>
      <c r="Y2972" s="12">
        <f t="shared" si="375"/>
        <v>69.89</v>
      </c>
    </row>
    <row r="2973" spans="1:25" ht="43.2">
      <c r="A2973">
        <v>2971</v>
      </c>
      <c r="B2973" s="1" t="s">
        <v>2971</v>
      </c>
      <c r="C2973" s="1" t="s">
        <v>7081</v>
      </c>
      <c r="D2973" s="21" t="b" cm="1">
        <f t="array" ref="D2973">IF(OR(ISNUMBER(SEARCH({" COMEDY "," fun "," laugh ","hilarious"}," "&amp;B2973:C2973&amp;" "))),"Comedy",IF(OR(ISNUMBER(SEARCH({" sad "," thriller "," crime"," murder "," dark "," revenge "}," "&amp;B2973:C2973&amp;" "))),"thriller",IF(OR(ISNUMBER(SEARCH({" strange "," evil "," horror "," dark "," strange"}," "&amp;B2973:C2973&amp;" "))),"horror",IF(OR(ISNUMBER(SEARCH({" food "," kitchen "," yummy "," gourmet "," dining","bbq"}," "&amp;B2973:C2973&amp;" "))),"food"))))</f>
        <v>0</v>
      </c>
      <c r="E2973" s="3">
        <v>3200</v>
      </c>
      <c r="F2973" s="4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368"/>
        <v>100</v>
      </c>
      <c r="Q2973">
        <f t="shared" si="369"/>
        <v>74.53</v>
      </c>
      <c r="R2973" t="s">
        <v>8315</v>
      </c>
      <c r="S2973" t="s">
        <v>8316</v>
      </c>
      <c r="T2973" s="13">
        <f t="shared" si="370"/>
        <v>41852.658310185187</v>
      </c>
      <c r="U2973" s="13">
        <f t="shared" si="371"/>
        <v>41882.658310185187</v>
      </c>
      <c r="V2973">
        <f t="shared" si="372"/>
        <v>2014</v>
      </c>
      <c r="W2973" t="str">
        <f t="shared" si="373"/>
        <v>plays</v>
      </c>
      <c r="X2973" t="str">
        <f t="shared" si="374"/>
        <v>UnderFunded</v>
      </c>
      <c r="Y2973" s="12">
        <f t="shared" si="375"/>
        <v>74.53</v>
      </c>
    </row>
    <row r="2974" spans="1:25" ht="28.8">
      <c r="A2974">
        <v>2972</v>
      </c>
      <c r="B2974" s="1" t="s">
        <v>2972</v>
      </c>
      <c r="C2974" s="1" t="s">
        <v>7082</v>
      </c>
      <c r="D2974" s="21" t="b" cm="1">
        <f t="array" ref="D2974">IF(OR(ISNUMBER(SEARCH({" COMEDY "," fun "," laugh ","hilarious"}," "&amp;B2974:C2974&amp;" "))),"Comedy",IF(OR(ISNUMBER(SEARCH({" sad "," thriller "," crime"," murder "," dark "," revenge "}," "&amp;B2974:C2974&amp;" "))),"thriller",IF(OR(ISNUMBER(SEARCH({" strange "," evil "," horror "," dark "," strange"}," "&amp;B2974:C2974&amp;" "))),"horror",IF(OR(ISNUMBER(SEARCH({" food "," kitchen "," yummy "," gourmet "," dining","bbq"}," "&amp;B2974:C2974&amp;" "))),"food"))))</f>
        <v>0</v>
      </c>
      <c r="E2974" s="3">
        <v>2000</v>
      </c>
      <c r="F2974" s="4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368"/>
        <v>105</v>
      </c>
      <c r="Q2974">
        <f t="shared" si="369"/>
        <v>123.94</v>
      </c>
      <c r="R2974" t="s">
        <v>8315</v>
      </c>
      <c r="S2974" t="s">
        <v>8316</v>
      </c>
      <c r="T2974" s="13">
        <f t="shared" si="370"/>
        <v>42694.110185185185</v>
      </c>
      <c r="U2974" s="13">
        <f t="shared" si="371"/>
        <v>42709.041666666672</v>
      </c>
      <c r="V2974">
        <f t="shared" si="372"/>
        <v>2016</v>
      </c>
      <c r="W2974" t="str">
        <f t="shared" si="373"/>
        <v>plays</v>
      </c>
      <c r="X2974" t="str">
        <f t="shared" si="374"/>
        <v>ExceededGoal</v>
      </c>
      <c r="Y2974" s="12">
        <f t="shared" si="375"/>
        <v>123.94</v>
      </c>
    </row>
    <row r="2975" spans="1:25" ht="43.2">
      <c r="A2975">
        <v>2973</v>
      </c>
      <c r="B2975" s="1" t="s">
        <v>2973</v>
      </c>
      <c r="C2975" s="1" t="s">
        <v>7083</v>
      </c>
      <c r="D2975" s="21" t="b" cm="1">
        <f t="array" ref="D2975">IF(OR(ISNUMBER(SEARCH({" COMEDY "," fun "," laugh ","hilarious"}," "&amp;B2975:C2975&amp;" "))),"Comedy",IF(OR(ISNUMBER(SEARCH({" sad "," thriller "," crime"," murder "," dark "," revenge "}," "&amp;B2975:C2975&amp;" "))),"thriller",IF(OR(ISNUMBER(SEARCH({" strange "," evil "," horror "," dark "," strange"}," "&amp;B2975:C2975&amp;" "))),"horror",IF(OR(ISNUMBER(SEARCH({" food "," kitchen "," yummy "," gourmet "," dining","bbq"}," "&amp;B2975:C2975&amp;" "))),"food"))))</f>
        <v>0</v>
      </c>
      <c r="E2975" s="3">
        <v>5000</v>
      </c>
      <c r="F2975" s="4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368"/>
        <v>175</v>
      </c>
      <c r="Q2975">
        <f t="shared" si="369"/>
        <v>264.85000000000002</v>
      </c>
      <c r="R2975" t="s">
        <v>8315</v>
      </c>
      <c r="S2975" t="s">
        <v>8316</v>
      </c>
      <c r="T2975" s="13">
        <f t="shared" si="370"/>
        <v>42341.818379629629</v>
      </c>
      <c r="U2975" s="13">
        <f t="shared" si="371"/>
        <v>42370.166666666672</v>
      </c>
      <c r="V2975">
        <f t="shared" si="372"/>
        <v>2015</v>
      </c>
      <c r="W2975" t="str">
        <f t="shared" si="373"/>
        <v>plays</v>
      </c>
      <c r="X2975" t="str">
        <f t="shared" si="374"/>
        <v>ExceededGoal</v>
      </c>
      <c r="Y2975" s="12">
        <f t="shared" si="375"/>
        <v>264.85000000000002</v>
      </c>
    </row>
    <row r="2976" spans="1:25" ht="57.6">
      <c r="A2976">
        <v>2974</v>
      </c>
      <c r="B2976" s="1" t="s">
        <v>2974</v>
      </c>
      <c r="C2976" s="1" t="s">
        <v>7084</v>
      </c>
      <c r="D2976" s="21" t="b" cm="1">
        <f t="array" ref="D2976">IF(OR(ISNUMBER(SEARCH({" COMEDY "," fun "," laugh ","hilarious"}," "&amp;B2976:C2976&amp;" "))),"Comedy",IF(OR(ISNUMBER(SEARCH({" sad "," thriller "," crime"," murder "," dark "," revenge "}," "&amp;B2976:C2976&amp;" "))),"thriller",IF(OR(ISNUMBER(SEARCH({" strange "," evil "," horror "," dark "," strange"}," "&amp;B2976:C2976&amp;" "))),"horror",IF(OR(ISNUMBER(SEARCH({" food "," kitchen "," yummy "," gourmet "," dining","bbq"}," "&amp;B2976:C2976&amp;" "))),"food"))))</f>
        <v>0</v>
      </c>
      <c r="E2976" s="3">
        <v>5000</v>
      </c>
      <c r="F2976" s="4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368"/>
        <v>102</v>
      </c>
      <c r="Q2976">
        <f t="shared" si="369"/>
        <v>58.62</v>
      </c>
      <c r="R2976" t="s">
        <v>8315</v>
      </c>
      <c r="S2976" t="s">
        <v>8316</v>
      </c>
      <c r="T2976" s="13">
        <f t="shared" si="370"/>
        <v>41880.061006944445</v>
      </c>
      <c r="U2976" s="13">
        <f t="shared" si="371"/>
        <v>41908.065972222219</v>
      </c>
      <c r="V2976">
        <f t="shared" si="372"/>
        <v>2014</v>
      </c>
      <c r="W2976" t="str">
        <f t="shared" si="373"/>
        <v>plays</v>
      </c>
      <c r="X2976" t="str">
        <f t="shared" si="374"/>
        <v>ExceededGoal</v>
      </c>
      <c r="Y2976" s="12">
        <f t="shared" si="375"/>
        <v>58.62</v>
      </c>
    </row>
    <row r="2977" spans="1:25" ht="43.2">
      <c r="A2977">
        <v>2975</v>
      </c>
      <c r="B2977" s="1" t="s">
        <v>2975</v>
      </c>
      <c r="C2977" s="1" t="s">
        <v>7085</v>
      </c>
      <c r="D2977" s="21" t="b" cm="1">
        <f t="array" ref="D2977">IF(OR(ISNUMBER(SEARCH({" COMEDY "," fun "," laugh ","hilarious"}," "&amp;B2977:C2977&amp;" "))),"Comedy",IF(OR(ISNUMBER(SEARCH({" sad "," thriller "," crime"," murder "," dark "," revenge "}," "&amp;B2977:C2977&amp;" "))),"thriller",IF(OR(ISNUMBER(SEARCH({" strange "," evil "," horror "," dark "," strange"}," "&amp;B2977:C2977&amp;" "))),"horror",IF(OR(ISNUMBER(SEARCH({" food "," kitchen "," yummy "," gourmet "," dining","bbq"}," "&amp;B2977:C2977&amp;" "))),"food"))))</f>
        <v>0</v>
      </c>
      <c r="E2977" s="3">
        <v>8000</v>
      </c>
      <c r="F2977" s="4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368"/>
        <v>100</v>
      </c>
      <c r="Q2977">
        <f t="shared" si="369"/>
        <v>70.88</v>
      </c>
      <c r="R2977" t="s">
        <v>8315</v>
      </c>
      <c r="S2977" t="s">
        <v>8316</v>
      </c>
      <c r="T2977" s="13">
        <f t="shared" si="370"/>
        <v>41941.683865740742</v>
      </c>
      <c r="U2977" s="13">
        <f t="shared" si="371"/>
        <v>41970.125</v>
      </c>
      <c r="V2977">
        <f t="shared" si="372"/>
        <v>2014</v>
      </c>
      <c r="W2977" t="str">
        <f t="shared" si="373"/>
        <v>plays</v>
      </c>
      <c r="X2977" t="str">
        <f t="shared" si="374"/>
        <v>UnderFunded</v>
      </c>
      <c r="Y2977" s="12">
        <f t="shared" si="375"/>
        <v>70.88</v>
      </c>
    </row>
    <row r="2978" spans="1:25" ht="43.2">
      <c r="A2978">
        <v>2976</v>
      </c>
      <c r="B2978" s="1" t="s">
        <v>2976</v>
      </c>
      <c r="C2978" s="1" t="s">
        <v>7086</v>
      </c>
      <c r="D2978" s="21" t="b" cm="1">
        <f t="array" ref="D2978">IF(OR(ISNUMBER(SEARCH({" COMEDY "," fun "," laugh ","hilarious"}," "&amp;B2978:C2978&amp;" "))),"Comedy",IF(OR(ISNUMBER(SEARCH({" sad "," thriller "," crime"," murder "," dark "," revenge "}," "&amp;B2978:C2978&amp;" "))),"thriller",IF(OR(ISNUMBER(SEARCH({" strange "," evil "," horror "," dark "," strange"}," "&amp;B2978:C2978&amp;" "))),"horror",IF(OR(ISNUMBER(SEARCH({" food "," kitchen "," yummy "," gourmet "," dining","bbq"}," "&amp;B2978:C2978&amp;" "))),"food"))))</f>
        <v>0</v>
      </c>
      <c r="E2978" s="3">
        <v>70</v>
      </c>
      <c r="F2978" s="4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368"/>
        <v>171</v>
      </c>
      <c r="Q2978">
        <f t="shared" si="369"/>
        <v>8.57</v>
      </c>
      <c r="R2978" t="s">
        <v>8315</v>
      </c>
      <c r="S2978" t="s">
        <v>8316</v>
      </c>
      <c r="T2978" s="13">
        <f t="shared" si="370"/>
        <v>42425.730671296296</v>
      </c>
      <c r="U2978" s="13">
        <f t="shared" si="371"/>
        <v>42442.5</v>
      </c>
      <c r="V2978">
        <f t="shared" si="372"/>
        <v>2016</v>
      </c>
      <c r="W2978" t="str">
        <f t="shared" si="373"/>
        <v>plays</v>
      </c>
      <c r="X2978" t="str">
        <f t="shared" si="374"/>
        <v>ExceededGoal</v>
      </c>
      <c r="Y2978" s="12">
        <f t="shared" si="375"/>
        <v>8.57</v>
      </c>
    </row>
    <row r="2979" spans="1:25" ht="57.6">
      <c r="A2979">
        <v>2977</v>
      </c>
      <c r="B2979" s="1" t="s">
        <v>2977</v>
      </c>
      <c r="C2979" s="1" t="s">
        <v>7087</v>
      </c>
      <c r="D2979" s="21" t="b" cm="1">
        <f t="array" ref="D2979">IF(OR(ISNUMBER(SEARCH({" COMEDY "," fun "," laugh ","hilarious"}," "&amp;B2979:C2979&amp;" "))),"Comedy",IF(OR(ISNUMBER(SEARCH({" sad "," thriller "," crime"," murder "," dark "," revenge "}," "&amp;B2979:C2979&amp;" "))),"thriller",IF(OR(ISNUMBER(SEARCH({" strange "," evil "," horror "," dark "," strange"}," "&amp;B2979:C2979&amp;" "))),"horror",IF(OR(ISNUMBER(SEARCH({" food "," kitchen "," yummy "," gourmet "," dining","bbq"}," "&amp;B2979:C2979&amp;" "))),"food"))))</f>
        <v>0</v>
      </c>
      <c r="E2979" s="3">
        <v>3000</v>
      </c>
      <c r="F2979" s="4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368"/>
        <v>114</v>
      </c>
      <c r="Q2979">
        <f t="shared" si="369"/>
        <v>113.57</v>
      </c>
      <c r="R2979" t="s">
        <v>8315</v>
      </c>
      <c r="S2979" t="s">
        <v>8316</v>
      </c>
      <c r="T2979" s="13">
        <f t="shared" si="370"/>
        <v>42026.88118055556</v>
      </c>
      <c r="U2979" s="13">
        <f t="shared" si="371"/>
        <v>42086.093055555553</v>
      </c>
      <c r="V2979">
        <f t="shared" si="372"/>
        <v>2015</v>
      </c>
      <c r="W2979" t="str">
        <f t="shared" si="373"/>
        <v>plays</v>
      </c>
      <c r="X2979" t="str">
        <f t="shared" si="374"/>
        <v>ExceededGoal</v>
      </c>
      <c r="Y2979" s="12">
        <f t="shared" si="375"/>
        <v>113.57</v>
      </c>
    </row>
    <row r="2980" spans="1:25" ht="57.6">
      <c r="A2980">
        <v>2978</v>
      </c>
      <c r="B2980" s="1" t="s">
        <v>2978</v>
      </c>
      <c r="C2980" s="1" t="s">
        <v>7088</v>
      </c>
      <c r="D2980" s="21" t="b" cm="1">
        <f t="array" ref="D2980">IF(OR(ISNUMBER(SEARCH({" COMEDY "," fun "," laugh ","hilarious"}," "&amp;B2980:C2980&amp;" "))),"Comedy",IF(OR(ISNUMBER(SEARCH({" sad "," thriller "," crime"," murder "," dark "," revenge "}," "&amp;B2980:C2980&amp;" "))),"thriller",IF(OR(ISNUMBER(SEARCH({" strange "," evil "," horror "," dark "," strange"}," "&amp;B2980:C2980&amp;" "))),"horror",IF(OR(ISNUMBER(SEARCH({" food "," kitchen "," yummy "," gourmet "," dining","bbq"}," "&amp;B2980:C2980&amp;" "))),"food"))))</f>
        <v>0</v>
      </c>
      <c r="E2980" s="3">
        <v>750</v>
      </c>
      <c r="F2980" s="4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368"/>
        <v>129</v>
      </c>
      <c r="Q2980">
        <f t="shared" si="369"/>
        <v>60.69</v>
      </c>
      <c r="R2980" t="s">
        <v>8315</v>
      </c>
      <c r="S2980" t="s">
        <v>8316</v>
      </c>
      <c r="T2980" s="13">
        <f t="shared" si="370"/>
        <v>41922.640590277777</v>
      </c>
      <c r="U2980" s="13">
        <f t="shared" si="371"/>
        <v>41932.249305555553</v>
      </c>
      <c r="V2980">
        <f t="shared" si="372"/>
        <v>2014</v>
      </c>
      <c r="W2980" t="str">
        <f t="shared" si="373"/>
        <v>plays</v>
      </c>
      <c r="X2980" t="str">
        <f t="shared" si="374"/>
        <v>ExceededGoal</v>
      </c>
      <c r="Y2980" s="12">
        <f t="shared" si="375"/>
        <v>60.69</v>
      </c>
    </row>
    <row r="2981" spans="1:25" ht="43.2">
      <c r="A2981">
        <v>2979</v>
      </c>
      <c r="B2981" s="1" t="s">
        <v>2979</v>
      </c>
      <c r="C2981" s="1" t="s">
        <v>7089</v>
      </c>
      <c r="D2981" s="21" t="b" cm="1">
        <f t="array" ref="D2981">IF(OR(ISNUMBER(SEARCH({" COMEDY "," fun "," laugh ","hilarious"}," "&amp;B2981:C2981&amp;" "))),"Comedy",IF(OR(ISNUMBER(SEARCH({" sad "," thriller "," crime"," murder "," dark "," revenge "}," "&amp;B2981:C2981&amp;" "))),"thriller",IF(OR(ISNUMBER(SEARCH({" strange "," evil "," horror "," dark "," strange"}," "&amp;B2981:C2981&amp;" "))),"horror",IF(OR(ISNUMBER(SEARCH({" food "," kitchen "," yummy "," gourmet "," dining","bbq"}," "&amp;B2981:C2981&amp;" "))),"food"))))</f>
        <v>0</v>
      </c>
      <c r="E2981" s="3">
        <v>5000</v>
      </c>
      <c r="F2981" s="4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368"/>
        <v>101</v>
      </c>
      <c r="Q2981">
        <f t="shared" si="369"/>
        <v>110.22</v>
      </c>
      <c r="R2981" t="s">
        <v>8315</v>
      </c>
      <c r="S2981" t="s">
        <v>8316</v>
      </c>
      <c r="T2981" s="13">
        <f t="shared" si="370"/>
        <v>41993.824340277773</v>
      </c>
      <c r="U2981" s="13">
        <f t="shared" si="371"/>
        <v>42010.25</v>
      </c>
      <c r="V2981">
        <f t="shared" si="372"/>
        <v>2014</v>
      </c>
      <c r="W2981" t="str">
        <f t="shared" si="373"/>
        <v>plays</v>
      </c>
      <c r="X2981" t="str">
        <f t="shared" si="374"/>
        <v>ExceededGoal</v>
      </c>
      <c r="Y2981" s="12">
        <f t="shared" si="375"/>
        <v>110.22</v>
      </c>
    </row>
    <row r="2982" spans="1:25" ht="43.2">
      <c r="A2982">
        <v>2980</v>
      </c>
      <c r="B2982" s="1" t="s">
        <v>2980</v>
      </c>
      <c r="C2982" s="1" t="s">
        <v>7090</v>
      </c>
      <c r="D2982" s="21" t="b" cm="1">
        <f t="array" ref="D2982">IF(OR(ISNUMBER(SEARCH({" COMEDY "," fun "," laugh ","hilarious"}," "&amp;B2982:C2982&amp;" "))),"Comedy",IF(OR(ISNUMBER(SEARCH({" sad "," thriller "," crime"," murder "," dark "," revenge "}," "&amp;B2982:C2982&amp;" "))),"thriller",IF(OR(ISNUMBER(SEARCH({" strange "," evil "," horror "," dark "," strange"}," "&amp;B2982:C2982&amp;" "))),"horror",IF(OR(ISNUMBER(SEARCH({" food "," kitchen "," yummy "," gourmet "," dining","bbq"}," "&amp;B2982:C2982&amp;" "))),"food"))))</f>
        <v>0</v>
      </c>
      <c r="E2982" s="3">
        <v>3000</v>
      </c>
      <c r="F2982" s="4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368"/>
        <v>109</v>
      </c>
      <c r="Q2982">
        <f t="shared" si="369"/>
        <v>136.46</v>
      </c>
      <c r="R2982" t="s">
        <v>8315</v>
      </c>
      <c r="S2982" t="s">
        <v>8316</v>
      </c>
      <c r="T2982" s="13">
        <f t="shared" si="370"/>
        <v>42219.915856481486</v>
      </c>
      <c r="U2982" s="13">
        <f t="shared" si="371"/>
        <v>42240.083333333328</v>
      </c>
      <c r="V2982">
        <f t="shared" si="372"/>
        <v>2015</v>
      </c>
      <c r="W2982" t="str">
        <f t="shared" si="373"/>
        <v>plays</v>
      </c>
      <c r="X2982" t="str">
        <f t="shared" si="374"/>
        <v>ExceededGoal</v>
      </c>
      <c r="Y2982" s="12">
        <f t="shared" si="375"/>
        <v>136.46</v>
      </c>
    </row>
    <row r="2983" spans="1:25" ht="57.6">
      <c r="A2983">
        <v>2981</v>
      </c>
      <c r="B2983" s="1" t="s">
        <v>2981</v>
      </c>
      <c r="C2983" s="1" t="s">
        <v>7091</v>
      </c>
      <c r="D2983" s="21" t="b" cm="1">
        <f t="array" ref="D2983">IF(OR(ISNUMBER(SEARCH({" COMEDY "," fun "," laugh ","hilarious"}," "&amp;B2983:C2983&amp;" "))),"Comedy",IF(OR(ISNUMBER(SEARCH({" sad "," thriller "," crime"," murder "," dark "," revenge "}," "&amp;B2983:C2983&amp;" "))),"thriller",IF(OR(ISNUMBER(SEARCH({" strange "," evil "," horror "," dark "," strange"}," "&amp;B2983:C2983&amp;" "))),"horror",IF(OR(ISNUMBER(SEARCH({" food "," kitchen "," yummy "," gourmet "," dining","bbq"}," "&amp;B2983:C2983&amp;" "))),"food"))))</f>
        <v>0</v>
      </c>
      <c r="E2983" s="3">
        <v>4000</v>
      </c>
      <c r="F2983" s="4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368"/>
        <v>129</v>
      </c>
      <c r="Q2983">
        <f t="shared" si="369"/>
        <v>53.16</v>
      </c>
      <c r="R2983" t="s">
        <v>8315</v>
      </c>
      <c r="S2983" t="s">
        <v>8355</v>
      </c>
      <c r="T2983" s="13">
        <f t="shared" si="370"/>
        <v>42225.559675925921</v>
      </c>
      <c r="U2983" s="13">
        <f t="shared" si="371"/>
        <v>42270.559675925921</v>
      </c>
      <c r="V2983">
        <f t="shared" si="372"/>
        <v>2015</v>
      </c>
      <c r="W2983" t="str">
        <f t="shared" si="373"/>
        <v>spaces</v>
      </c>
      <c r="X2983" t="str">
        <f t="shared" si="374"/>
        <v>ExceededGoal</v>
      </c>
      <c r="Y2983" s="12">
        <f t="shared" si="375"/>
        <v>53.16</v>
      </c>
    </row>
    <row r="2984" spans="1:25" ht="28.8">
      <c r="A2984">
        <v>2982</v>
      </c>
      <c r="B2984" s="1" t="s">
        <v>2982</v>
      </c>
      <c r="C2984" s="1" t="s">
        <v>7092</v>
      </c>
      <c r="D2984" s="21" t="b" cm="1">
        <f t="array" ref="D2984">IF(OR(ISNUMBER(SEARCH({" COMEDY "," fun "," laugh ","hilarious"}," "&amp;B2984:C2984&amp;" "))),"Comedy",IF(OR(ISNUMBER(SEARCH({" sad "," thriller "," crime"," murder "," dark "," revenge "}," "&amp;B2984:C2984&amp;" "))),"thriller",IF(OR(ISNUMBER(SEARCH({" strange "," evil "," horror "," dark "," strange"}," "&amp;B2984:C2984&amp;" "))),"horror",IF(OR(ISNUMBER(SEARCH({" food "," kitchen "," yummy "," gourmet "," dining","bbq"}," "&amp;B2984:C2984&amp;" "))),"food"))))</f>
        <v>0</v>
      </c>
      <c r="E2984" s="3">
        <v>5000</v>
      </c>
      <c r="F2984" s="4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368"/>
        <v>102</v>
      </c>
      <c r="Q2984">
        <f t="shared" si="369"/>
        <v>86.49</v>
      </c>
      <c r="R2984" t="s">
        <v>8315</v>
      </c>
      <c r="S2984" t="s">
        <v>8355</v>
      </c>
      <c r="T2984" s="13">
        <f t="shared" si="370"/>
        <v>42381.686840277776</v>
      </c>
      <c r="U2984" s="13">
        <f t="shared" si="371"/>
        <v>42411.686840277776</v>
      </c>
      <c r="V2984">
        <f t="shared" si="372"/>
        <v>2016</v>
      </c>
      <c r="W2984" t="str">
        <f t="shared" si="373"/>
        <v>spaces</v>
      </c>
      <c r="X2984" t="str">
        <f t="shared" si="374"/>
        <v>ExceededGoal</v>
      </c>
      <c r="Y2984" s="12">
        <f t="shared" si="375"/>
        <v>86.49</v>
      </c>
    </row>
    <row r="2985" spans="1:25" ht="43.2">
      <c r="A2985">
        <v>2983</v>
      </c>
      <c r="B2985" s="1" t="s">
        <v>2983</v>
      </c>
      <c r="C2985" s="1" t="s">
        <v>7093</v>
      </c>
      <c r="D2985" s="21" t="b" cm="1">
        <f t="array" ref="D2985">IF(OR(ISNUMBER(SEARCH({" COMEDY "," fun "," laugh ","hilarious"}," "&amp;B2985:C2985&amp;" "))),"Comedy",IF(OR(ISNUMBER(SEARCH({" sad "," thriller "," crime"," murder "," dark "," revenge "}," "&amp;B2985:C2985&amp;" "))),"thriller",IF(OR(ISNUMBER(SEARCH({" strange "," evil "," horror "," dark "," strange"}," "&amp;B2985:C2985&amp;" "))),"horror",IF(OR(ISNUMBER(SEARCH({" food "," kitchen "," yummy "," gourmet "," dining","bbq"}," "&amp;B2985:C2985&amp;" "))),"food"))))</f>
        <v>0</v>
      </c>
      <c r="E2985" s="3">
        <v>116000</v>
      </c>
      <c r="F2985" s="4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368"/>
        <v>147</v>
      </c>
      <c r="Q2985">
        <f t="shared" si="369"/>
        <v>155.24</v>
      </c>
      <c r="R2985" t="s">
        <v>8315</v>
      </c>
      <c r="S2985" t="s">
        <v>8355</v>
      </c>
      <c r="T2985" s="13">
        <f t="shared" si="370"/>
        <v>41894.632361111115</v>
      </c>
      <c r="U2985" s="13">
        <f t="shared" si="371"/>
        <v>41954.674027777779</v>
      </c>
      <c r="V2985">
        <f t="shared" si="372"/>
        <v>2014</v>
      </c>
      <c r="W2985" t="str">
        <f t="shared" si="373"/>
        <v>spaces</v>
      </c>
      <c r="X2985" t="str">
        <f t="shared" si="374"/>
        <v>ExceededGoal</v>
      </c>
      <c r="Y2985" s="12">
        <f t="shared" si="375"/>
        <v>155.24</v>
      </c>
    </row>
    <row r="2986" spans="1:25" ht="57.6">
      <c r="A2986">
        <v>2984</v>
      </c>
      <c r="B2986" s="1" t="s">
        <v>2984</v>
      </c>
      <c r="C2986" s="1" t="s">
        <v>7094</v>
      </c>
      <c r="D2986" s="21" t="b" cm="1">
        <f t="array" ref="D2986">IF(OR(ISNUMBER(SEARCH({" COMEDY "," fun "," laugh ","hilarious"}," "&amp;B2986:C2986&amp;" "))),"Comedy",IF(OR(ISNUMBER(SEARCH({" sad "," thriller "," crime"," murder "," dark "," revenge "}," "&amp;B2986:C2986&amp;" "))),"thriller",IF(OR(ISNUMBER(SEARCH({" strange "," evil "," horror "," dark "," strange"}," "&amp;B2986:C2986&amp;" "))),"horror",IF(OR(ISNUMBER(SEARCH({" food "," kitchen "," yummy "," gourmet "," dining","bbq"}," "&amp;B2986:C2986&amp;" "))),"food"))))</f>
        <v>0</v>
      </c>
      <c r="E2986" s="3">
        <v>25000</v>
      </c>
      <c r="F2986" s="4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368"/>
        <v>100</v>
      </c>
      <c r="Q2986">
        <f t="shared" si="369"/>
        <v>115.08</v>
      </c>
      <c r="R2986" t="s">
        <v>8315</v>
      </c>
      <c r="S2986" t="s">
        <v>8355</v>
      </c>
      <c r="T2986" s="13">
        <f t="shared" si="370"/>
        <v>42576.278715277775</v>
      </c>
      <c r="U2986" s="13">
        <f t="shared" si="371"/>
        <v>42606.278715277775</v>
      </c>
      <c r="V2986">
        <f t="shared" si="372"/>
        <v>2016</v>
      </c>
      <c r="W2986" t="str">
        <f t="shared" si="373"/>
        <v>spaces</v>
      </c>
      <c r="X2986" t="str">
        <f t="shared" si="374"/>
        <v>UnderFunded</v>
      </c>
      <c r="Y2986" s="12">
        <f t="shared" si="375"/>
        <v>115.08</v>
      </c>
    </row>
    <row r="2987" spans="1:25" ht="57.6">
      <c r="A2987">
        <v>2985</v>
      </c>
      <c r="B2987" s="1" t="s">
        <v>2985</v>
      </c>
      <c r="C2987" s="1" t="s">
        <v>7095</v>
      </c>
      <c r="D2987" s="21" t="b" cm="1">
        <f t="array" ref="D2987">IF(OR(ISNUMBER(SEARCH({" COMEDY "," fun "," laugh ","hilarious"}," "&amp;B2987:C2987&amp;" "))),"Comedy",IF(OR(ISNUMBER(SEARCH({" sad "," thriller "," crime"," murder "," dark "," revenge "}," "&amp;B2987:C2987&amp;" "))),"thriller",IF(OR(ISNUMBER(SEARCH({" strange "," evil "," horror "," dark "," strange"}," "&amp;B2987:C2987&amp;" "))),"horror",IF(OR(ISNUMBER(SEARCH({" food "," kitchen "," yummy "," gourmet "," dining","bbq"}," "&amp;B2987:C2987&amp;" "))),"food"))))</f>
        <v>0</v>
      </c>
      <c r="E2987" s="3">
        <v>10000</v>
      </c>
      <c r="F2987" s="4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368"/>
        <v>122</v>
      </c>
      <c r="Q2987">
        <f t="shared" si="369"/>
        <v>109.59</v>
      </c>
      <c r="R2987" t="s">
        <v>8315</v>
      </c>
      <c r="S2987" t="s">
        <v>8355</v>
      </c>
      <c r="T2987" s="13">
        <f t="shared" si="370"/>
        <v>42654.973703703698</v>
      </c>
      <c r="U2987" s="13">
        <f t="shared" si="371"/>
        <v>42674.166666666672</v>
      </c>
      <c r="V2987">
        <f t="shared" si="372"/>
        <v>2016</v>
      </c>
      <c r="W2987" t="str">
        <f t="shared" si="373"/>
        <v>spaces</v>
      </c>
      <c r="X2987" t="str">
        <f t="shared" si="374"/>
        <v>ExceededGoal</v>
      </c>
      <c r="Y2987" s="12">
        <f t="shared" si="375"/>
        <v>109.59</v>
      </c>
    </row>
    <row r="2988" spans="1:25" ht="43.2">
      <c r="A2988">
        <v>2986</v>
      </c>
      <c r="B2988" s="1" t="s">
        <v>2986</v>
      </c>
      <c r="C2988" s="1" t="s">
        <v>7096</v>
      </c>
      <c r="D2988" s="21" t="b" cm="1">
        <f t="array" ref="D2988">IF(OR(ISNUMBER(SEARCH({" COMEDY "," fun "," laugh ","hilarious"}," "&amp;B2988:C2988&amp;" "))),"Comedy",IF(OR(ISNUMBER(SEARCH({" sad "," thriller "," crime"," murder "," dark "," revenge "}," "&amp;B2988:C2988&amp;" "))),"thriller",IF(OR(ISNUMBER(SEARCH({" strange "," evil "," horror "," dark "," strange"}," "&amp;B2988:C2988&amp;" "))),"horror",IF(OR(ISNUMBER(SEARCH({" food "," kitchen "," yummy "," gourmet "," dining","bbq"}," "&amp;B2988:C2988&amp;" "))),"food"))))</f>
        <v>0</v>
      </c>
      <c r="E2988" s="3">
        <v>2400</v>
      </c>
      <c r="F2988" s="4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368"/>
        <v>106</v>
      </c>
      <c r="Q2988">
        <f t="shared" si="369"/>
        <v>45.21</v>
      </c>
      <c r="R2988" t="s">
        <v>8315</v>
      </c>
      <c r="S2988" t="s">
        <v>8355</v>
      </c>
      <c r="T2988" s="13">
        <f t="shared" si="370"/>
        <v>42431.500069444446</v>
      </c>
      <c r="U2988" s="13">
        <f t="shared" si="371"/>
        <v>42491.458402777775</v>
      </c>
      <c r="V2988">
        <f t="shared" si="372"/>
        <v>2016</v>
      </c>
      <c r="W2988" t="str">
        <f t="shared" si="373"/>
        <v>spaces</v>
      </c>
      <c r="X2988" t="str">
        <f t="shared" si="374"/>
        <v>ExceededGoal</v>
      </c>
      <c r="Y2988" s="12">
        <f t="shared" si="375"/>
        <v>45.21</v>
      </c>
    </row>
    <row r="2989" spans="1:25" ht="57.6">
      <c r="A2989">
        <v>2987</v>
      </c>
      <c r="B2989" s="1" t="s">
        <v>2987</v>
      </c>
      <c r="C2989" s="1" t="s">
        <v>7097</v>
      </c>
      <c r="D2989" s="21" t="b" cm="1">
        <f t="array" ref="D2989">IF(OR(ISNUMBER(SEARCH({" COMEDY "," fun "," laugh ","hilarious"}," "&amp;B2989:C2989&amp;" "))),"Comedy",IF(OR(ISNUMBER(SEARCH({" sad "," thriller "," crime"," murder "," dark "," revenge "}," "&amp;B2989:C2989&amp;" "))),"thriller",IF(OR(ISNUMBER(SEARCH({" strange "," evil "," horror "," dark "," strange"}," "&amp;B2989:C2989&amp;" "))),"horror",IF(OR(ISNUMBER(SEARCH({" food "," kitchen "," yummy "," gourmet "," dining","bbq"}," "&amp;B2989:C2989&amp;" "))),"food"))))</f>
        <v>0</v>
      </c>
      <c r="E2989" s="3">
        <v>25000</v>
      </c>
      <c r="F2989" s="4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368"/>
        <v>110</v>
      </c>
      <c r="Q2989">
        <f t="shared" si="369"/>
        <v>104.15</v>
      </c>
      <c r="R2989" t="s">
        <v>8315</v>
      </c>
      <c r="S2989" t="s">
        <v>8355</v>
      </c>
      <c r="T2989" s="13">
        <f t="shared" si="370"/>
        <v>42627.307303240741</v>
      </c>
      <c r="U2989" s="13">
        <f t="shared" si="371"/>
        <v>42656</v>
      </c>
      <c r="V2989">
        <f t="shared" si="372"/>
        <v>2016</v>
      </c>
      <c r="W2989" t="str">
        <f t="shared" si="373"/>
        <v>spaces</v>
      </c>
      <c r="X2989" t="str">
        <f t="shared" si="374"/>
        <v>ExceededGoal</v>
      </c>
      <c r="Y2989" s="12">
        <f t="shared" si="375"/>
        <v>104.15</v>
      </c>
    </row>
    <row r="2990" spans="1:25" ht="43.2">
      <c r="A2990">
        <v>2988</v>
      </c>
      <c r="B2990" s="1" t="s">
        <v>2988</v>
      </c>
      <c r="C2990" s="1" t="s">
        <v>7098</v>
      </c>
      <c r="D2990" s="21" t="b" cm="1">
        <f t="array" ref="D2990">IF(OR(ISNUMBER(SEARCH({" COMEDY "," fun "," laugh ","hilarious"}," "&amp;B2990:C2990&amp;" "))),"Comedy",IF(OR(ISNUMBER(SEARCH({" sad "," thriller "," crime"," murder "," dark "," revenge "}," "&amp;B2990:C2990&amp;" "))),"thriller",IF(OR(ISNUMBER(SEARCH({" strange "," evil "," horror "," dark "," strange"}," "&amp;B2990:C2990&amp;" "))),"horror",IF(OR(ISNUMBER(SEARCH({" food "," kitchen "," yummy "," gourmet "," dining","bbq"}," "&amp;B2990:C2990&amp;" "))),"food"))))</f>
        <v>0</v>
      </c>
      <c r="E2990" s="3">
        <v>1000</v>
      </c>
      <c r="F2990" s="4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368"/>
        <v>100</v>
      </c>
      <c r="Q2990">
        <f t="shared" si="369"/>
        <v>35.71</v>
      </c>
      <c r="R2990" t="s">
        <v>8315</v>
      </c>
      <c r="S2990" t="s">
        <v>8355</v>
      </c>
      <c r="T2990" s="13">
        <f t="shared" si="370"/>
        <v>42511.362048611118</v>
      </c>
      <c r="U2990" s="13">
        <f t="shared" si="371"/>
        <v>42541.362048611118</v>
      </c>
      <c r="V2990">
        <f t="shared" si="372"/>
        <v>2016</v>
      </c>
      <c r="W2990" t="str">
        <f t="shared" si="373"/>
        <v>spaces</v>
      </c>
      <c r="X2990" t="str">
        <f t="shared" si="374"/>
        <v>UnderFunded</v>
      </c>
      <c r="Y2990" s="12">
        <f t="shared" si="375"/>
        <v>35.71</v>
      </c>
    </row>
    <row r="2991" spans="1:25">
      <c r="A2991">
        <v>2989</v>
      </c>
      <c r="B2991" s="1" t="s">
        <v>2989</v>
      </c>
      <c r="C2991" s="1" t="s">
        <v>7099</v>
      </c>
      <c r="D2991" s="21" t="b" cm="1">
        <f t="array" ref="D2991">IF(OR(ISNUMBER(SEARCH({" COMEDY "," fun "," laugh ","hilarious"}," "&amp;B2991:C2991&amp;" "))),"Comedy",IF(OR(ISNUMBER(SEARCH({" sad "," thriller "," crime"," murder "," dark "," revenge "}," "&amp;B2991:C2991&amp;" "))),"thriller",IF(OR(ISNUMBER(SEARCH({" strange "," evil "," horror "," dark "," strange"}," "&amp;B2991:C2991&amp;" "))),"horror",IF(OR(ISNUMBER(SEARCH({" food "," kitchen "," yummy "," gourmet "," dining","bbq"}," "&amp;B2991:C2991&amp;" "))),"food"))))</f>
        <v>0</v>
      </c>
      <c r="E2991" s="3">
        <v>20000</v>
      </c>
      <c r="F2991" s="4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368"/>
        <v>177</v>
      </c>
      <c r="Q2991">
        <f t="shared" si="369"/>
        <v>97</v>
      </c>
      <c r="R2991" t="s">
        <v>8315</v>
      </c>
      <c r="S2991" t="s">
        <v>8355</v>
      </c>
      <c r="T2991" s="13">
        <f t="shared" si="370"/>
        <v>42337.02039351852</v>
      </c>
      <c r="U2991" s="13">
        <f t="shared" si="371"/>
        <v>42359.207638888889</v>
      </c>
      <c r="V2991">
        <f t="shared" si="372"/>
        <v>2015</v>
      </c>
      <c r="W2991" t="str">
        <f t="shared" si="373"/>
        <v>spaces</v>
      </c>
      <c r="X2991" t="str">
        <f t="shared" si="374"/>
        <v>ExceededGoal</v>
      </c>
      <c r="Y2991" s="12">
        <f t="shared" si="375"/>
        <v>97</v>
      </c>
    </row>
    <row r="2992" spans="1:25" ht="43.2">
      <c r="A2992">
        <v>2990</v>
      </c>
      <c r="B2992" s="1" t="s">
        <v>2990</v>
      </c>
      <c r="C2992" s="1" t="s">
        <v>7100</v>
      </c>
      <c r="D2992" s="21" t="b" cm="1">
        <f t="array" ref="D2992">IF(OR(ISNUMBER(SEARCH({" COMEDY "," fun "," laugh ","hilarious"}," "&amp;B2992:C2992&amp;" "))),"Comedy",IF(OR(ISNUMBER(SEARCH({" sad "," thriller "," crime"," murder "," dark "," revenge "}," "&amp;B2992:C2992&amp;" "))),"thriller",IF(OR(ISNUMBER(SEARCH({" strange "," evil "," horror "," dark "," strange"}," "&amp;B2992:C2992&amp;" "))),"horror",IF(OR(ISNUMBER(SEARCH({" food "," kitchen "," yummy "," gourmet "," dining","bbq"}," "&amp;B2992:C2992&amp;" "))),"food"))))</f>
        <v>0</v>
      </c>
      <c r="E2992" s="3">
        <v>10000</v>
      </c>
      <c r="F2992" s="4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368"/>
        <v>100</v>
      </c>
      <c r="Q2992">
        <f t="shared" si="369"/>
        <v>370.37</v>
      </c>
      <c r="R2992" t="s">
        <v>8315</v>
      </c>
      <c r="S2992" t="s">
        <v>8355</v>
      </c>
      <c r="T2992" s="13">
        <f t="shared" si="370"/>
        <v>42341.57430555555</v>
      </c>
      <c r="U2992" s="13">
        <f t="shared" si="371"/>
        <v>42376.57430555555</v>
      </c>
      <c r="V2992">
        <f t="shared" si="372"/>
        <v>2015</v>
      </c>
      <c r="W2992" t="str">
        <f t="shared" si="373"/>
        <v>spaces</v>
      </c>
      <c r="X2992" t="str">
        <f t="shared" si="374"/>
        <v>UnderFunded</v>
      </c>
      <c r="Y2992" s="12">
        <f t="shared" si="375"/>
        <v>370.37</v>
      </c>
    </row>
    <row r="2993" spans="1:25" ht="43.2">
      <c r="A2993">
        <v>2991</v>
      </c>
      <c r="B2993" s="1" t="s">
        <v>2991</v>
      </c>
      <c r="C2993" s="1" t="s">
        <v>7101</v>
      </c>
      <c r="D2993" s="21" t="b" cm="1">
        <f t="array" ref="D2993">IF(OR(ISNUMBER(SEARCH({" COMEDY "," fun "," laugh ","hilarious"}," "&amp;B2993:C2993&amp;" "))),"Comedy",IF(OR(ISNUMBER(SEARCH({" sad "," thriller "," crime"," murder "," dark "," revenge "}," "&amp;B2993:C2993&amp;" "))),"thriller",IF(OR(ISNUMBER(SEARCH({" strange "," evil "," horror "," dark "," strange"}," "&amp;B2993:C2993&amp;" "))),"horror",IF(OR(ISNUMBER(SEARCH({" food "," kitchen "," yummy "," gourmet "," dining","bbq"}," "&amp;B2993:C2993&amp;" "))),"food"))))</f>
        <v>0</v>
      </c>
      <c r="E2993" s="3">
        <v>8500</v>
      </c>
      <c r="F2993" s="4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368"/>
        <v>103</v>
      </c>
      <c r="Q2993">
        <f t="shared" si="369"/>
        <v>94.41</v>
      </c>
      <c r="R2993" t="s">
        <v>8315</v>
      </c>
      <c r="S2993" t="s">
        <v>8355</v>
      </c>
      <c r="T2993" s="13">
        <f t="shared" si="370"/>
        <v>42740.837152777778</v>
      </c>
      <c r="U2993" s="13">
        <f t="shared" si="371"/>
        <v>42762.837152777778</v>
      </c>
      <c r="V2993">
        <f t="shared" si="372"/>
        <v>2017</v>
      </c>
      <c r="W2993" t="str">
        <f t="shared" si="373"/>
        <v>spaces</v>
      </c>
      <c r="X2993" t="str">
        <f t="shared" si="374"/>
        <v>ExceededGoal</v>
      </c>
      <c r="Y2993" s="12">
        <f t="shared" si="375"/>
        <v>94.41</v>
      </c>
    </row>
    <row r="2994" spans="1:25" ht="43.2">
      <c r="A2994">
        <v>2992</v>
      </c>
      <c r="B2994" s="1" t="s">
        <v>2992</v>
      </c>
      <c r="C2994" s="1" t="s">
        <v>7102</v>
      </c>
      <c r="D2994" s="21" t="b" cm="1">
        <f t="array" ref="D2994">IF(OR(ISNUMBER(SEARCH({" COMEDY "," fun "," laugh ","hilarious"}," "&amp;B2994:C2994&amp;" "))),"Comedy",IF(OR(ISNUMBER(SEARCH({" sad "," thriller "," crime"," murder "," dark "," revenge "}," "&amp;B2994:C2994&amp;" "))),"thriller",IF(OR(ISNUMBER(SEARCH({" strange "," evil "," horror "," dark "," strange"}," "&amp;B2994:C2994&amp;" "))),"horror",IF(OR(ISNUMBER(SEARCH({" food "," kitchen "," yummy "," gourmet "," dining","bbq"}," "&amp;B2994:C2994&amp;" "))),"food"))))</f>
        <v>0</v>
      </c>
      <c r="E2994" s="3">
        <v>3000</v>
      </c>
      <c r="F2994" s="4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368"/>
        <v>105</v>
      </c>
      <c r="Q2994">
        <f t="shared" si="369"/>
        <v>48.98</v>
      </c>
      <c r="R2994" t="s">
        <v>8315</v>
      </c>
      <c r="S2994" t="s">
        <v>8355</v>
      </c>
      <c r="T2994" s="13">
        <f t="shared" si="370"/>
        <v>42622.767476851848</v>
      </c>
      <c r="U2994" s="13">
        <f t="shared" si="371"/>
        <v>42652.767476851848</v>
      </c>
      <c r="V2994">
        <f t="shared" si="372"/>
        <v>2016</v>
      </c>
      <c r="W2994" t="str">
        <f t="shared" si="373"/>
        <v>spaces</v>
      </c>
      <c r="X2994" t="str">
        <f t="shared" si="374"/>
        <v>ExceededGoal</v>
      </c>
      <c r="Y2994" s="12">
        <f t="shared" si="375"/>
        <v>48.98</v>
      </c>
    </row>
    <row r="2995" spans="1:25">
      <c r="A2995">
        <v>2993</v>
      </c>
      <c r="B2995" s="1" t="s">
        <v>2993</v>
      </c>
      <c r="C2995" s="1" t="s">
        <v>7103</v>
      </c>
      <c r="D2995" s="21" t="str" cm="1">
        <f t="array" ref="D2995">IF(OR(ISNUMBER(SEARCH({" COMEDY "," fun "," laugh ","hilarious"}," "&amp;B2995:C2995&amp;" "))),"Comedy",IF(OR(ISNUMBER(SEARCH({" sad "," thriller "," crime"," murder "," dark "," revenge "}," "&amp;B2995:C2995&amp;" "))),"thriller",IF(OR(ISNUMBER(SEARCH({" strange "," evil "," horror "," dark "," strange"}," "&amp;B2995:C2995&amp;" "))),"horror",IF(OR(ISNUMBER(SEARCH({" food "," kitchen "," yummy "," gourmet "," dining","bbq"}," "&amp;B2995:C2995&amp;" "))),"food"))))</f>
        <v>food</v>
      </c>
      <c r="E2995" s="3">
        <v>1000</v>
      </c>
      <c r="F2995" s="4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368"/>
        <v>100</v>
      </c>
      <c r="Q2995">
        <f t="shared" si="369"/>
        <v>45.59</v>
      </c>
      <c r="R2995" t="s">
        <v>8315</v>
      </c>
      <c r="S2995" t="s">
        <v>8355</v>
      </c>
      <c r="T2995" s="13">
        <f t="shared" si="370"/>
        <v>42390.838738425926</v>
      </c>
      <c r="U2995" s="13">
        <f t="shared" si="371"/>
        <v>42420.838738425926</v>
      </c>
      <c r="V2995">
        <f t="shared" si="372"/>
        <v>2016</v>
      </c>
      <c r="W2995" t="str">
        <f t="shared" si="373"/>
        <v>spaces</v>
      </c>
      <c r="X2995" t="str">
        <f t="shared" si="374"/>
        <v>UnderFunded</v>
      </c>
      <c r="Y2995" s="12">
        <f t="shared" si="375"/>
        <v>45.59</v>
      </c>
    </row>
    <row r="2996" spans="1:25" ht="43.2">
      <c r="A2996">
        <v>2994</v>
      </c>
      <c r="B2996" s="1" t="s">
        <v>2994</v>
      </c>
      <c r="C2996" s="1" t="s">
        <v>7104</v>
      </c>
      <c r="D2996" s="21" t="b" cm="1">
        <f t="array" ref="D2996">IF(OR(ISNUMBER(SEARCH({" COMEDY "," fun "," laugh ","hilarious"}," "&amp;B2996:C2996&amp;" "))),"Comedy",IF(OR(ISNUMBER(SEARCH({" sad "," thriller "," crime"," murder "," dark "," revenge "}," "&amp;B2996:C2996&amp;" "))),"thriller",IF(OR(ISNUMBER(SEARCH({" strange "," evil "," horror "," dark "," strange"}," "&amp;B2996:C2996&amp;" "))),"horror",IF(OR(ISNUMBER(SEARCH({" food "," kitchen "," yummy "," gourmet "," dining","bbq"}," "&amp;B2996:C2996&amp;" "))),"food"))))</f>
        <v>0</v>
      </c>
      <c r="E2996" s="3">
        <v>300</v>
      </c>
      <c r="F2996" s="4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368"/>
        <v>458</v>
      </c>
      <c r="Q2996">
        <f t="shared" si="369"/>
        <v>23.28</v>
      </c>
      <c r="R2996" t="s">
        <v>8315</v>
      </c>
      <c r="S2996" t="s">
        <v>8355</v>
      </c>
      <c r="T2996" s="13">
        <f t="shared" si="370"/>
        <v>41885.478842592594</v>
      </c>
      <c r="U2996" s="13">
        <f t="shared" si="371"/>
        <v>41915.478842592594</v>
      </c>
      <c r="V2996">
        <f t="shared" si="372"/>
        <v>2014</v>
      </c>
      <c r="W2996" t="str">
        <f t="shared" si="373"/>
        <v>spaces</v>
      </c>
      <c r="X2996" t="str">
        <f t="shared" si="374"/>
        <v>ExceededGoal</v>
      </c>
      <c r="Y2996" s="12">
        <f t="shared" si="375"/>
        <v>23.28</v>
      </c>
    </row>
    <row r="2997" spans="1:25" ht="43.2">
      <c r="A2997">
        <v>2995</v>
      </c>
      <c r="B2997" s="1" t="s">
        <v>2995</v>
      </c>
      <c r="C2997" s="1" t="s">
        <v>7105</v>
      </c>
      <c r="D2997" s="21" t="b" cm="1">
        <f t="array" ref="D2997">IF(OR(ISNUMBER(SEARCH({" COMEDY "," fun "," laugh ","hilarious"}," "&amp;B2997:C2997&amp;" "))),"Comedy",IF(OR(ISNUMBER(SEARCH({" sad "," thriller "," crime"," murder "," dark "," revenge "}," "&amp;B2997:C2997&amp;" "))),"thriller",IF(OR(ISNUMBER(SEARCH({" strange "," evil "," horror "," dark "," strange"}," "&amp;B2997:C2997&amp;" "))),"horror",IF(OR(ISNUMBER(SEARCH({" food "," kitchen "," yummy "," gourmet "," dining","bbq"}," "&amp;B2997:C2997&amp;" "))),"food"))))</f>
        <v>0</v>
      </c>
      <c r="E2997" s="3">
        <v>15000</v>
      </c>
      <c r="F2997" s="4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368"/>
        <v>105</v>
      </c>
      <c r="Q2997">
        <f t="shared" si="369"/>
        <v>63.23</v>
      </c>
      <c r="R2997" t="s">
        <v>8315</v>
      </c>
      <c r="S2997" t="s">
        <v>8355</v>
      </c>
      <c r="T2997" s="13">
        <f t="shared" si="370"/>
        <v>42724.665173611109</v>
      </c>
      <c r="U2997" s="13">
        <f t="shared" si="371"/>
        <v>42754.665173611109</v>
      </c>
      <c r="V2997">
        <f t="shared" si="372"/>
        <v>2016</v>
      </c>
      <c r="W2997" t="str">
        <f t="shared" si="373"/>
        <v>spaces</v>
      </c>
      <c r="X2997" t="str">
        <f t="shared" si="374"/>
        <v>ExceededGoal</v>
      </c>
      <c r="Y2997" s="12">
        <f t="shared" si="375"/>
        <v>63.23</v>
      </c>
    </row>
    <row r="2998" spans="1:25" ht="28.8">
      <c r="A2998">
        <v>2996</v>
      </c>
      <c r="B2998" s="1" t="s">
        <v>2996</v>
      </c>
      <c r="C2998" s="1" t="s">
        <v>7106</v>
      </c>
      <c r="D2998" s="21" t="str" cm="1">
        <f t="array" ref="D2998">IF(OR(ISNUMBER(SEARCH({" COMEDY "," fun "," laugh ","hilarious"}," "&amp;B2998:C2998&amp;" "))),"Comedy",IF(OR(ISNUMBER(SEARCH({" sad "," thriller "," crime"," murder "," dark "," revenge "}," "&amp;B2998:C2998&amp;" "))),"thriller",IF(OR(ISNUMBER(SEARCH({" strange "," evil "," horror "," dark "," strange"}," "&amp;B2998:C2998&amp;" "))),"horror",IF(OR(ISNUMBER(SEARCH({" food "," kitchen "," yummy "," gourmet "," dining","bbq"}," "&amp;B2998:C2998&amp;" "))),"food"))))</f>
        <v>Comedy</v>
      </c>
      <c r="E2998" s="3">
        <v>35000</v>
      </c>
      <c r="F2998" s="4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368"/>
        <v>172</v>
      </c>
      <c r="Q2998">
        <f t="shared" si="369"/>
        <v>153.52000000000001</v>
      </c>
      <c r="R2998" t="s">
        <v>8315</v>
      </c>
      <c r="S2998" t="s">
        <v>8355</v>
      </c>
      <c r="T2998" s="13">
        <f t="shared" si="370"/>
        <v>42090.912500000006</v>
      </c>
      <c r="U2998" s="13">
        <f t="shared" si="371"/>
        <v>42150.912500000006</v>
      </c>
      <c r="V2998">
        <f t="shared" si="372"/>
        <v>2015</v>
      </c>
      <c r="W2998" t="str">
        <f t="shared" si="373"/>
        <v>spaces</v>
      </c>
      <c r="X2998" t="str">
        <f t="shared" si="374"/>
        <v>ExceededGoal</v>
      </c>
      <c r="Y2998" s="12">
        <f t="shared" si="375"/>
        <v>153.52000000000001</v>
      </c>
    </row>
    <row r="2999" spans="1:25" ht="43.2">
      <c r="A2999">
        <v>2997</v>
      </c>
      <c r="B2999" s="1" t="s">
        <v>2997</v>
      </c>
      <c r="C2999" s="1" t="s">
        <v>7107</v>
      </c>
      <c r="D2999" s="21" t="b" cm="1">
        <f t="array" ref="D2999">IF(OR(ISNUMBER(SEARCH({" COMEDY "," fun "," laugh ","hilarious"}," "&amp;B2999:C2999&amp;" "))),"Comedy",IF(OR(ISNUMBER(SEARCH({" sad "," thriller "," crime"," murder "," dark "," revenge "}," "&amp;B2999:C2999&amp;" "))),"thriller",IF(OR(ISNUMBER(SEARCH({" strange "," evil "," horror "," dark "," strange"}," "&amp;B2999:C2999&amp;" "))),"horror",IF(OR(ISNUMBER(SEARCH({" food "," kitchen "," yummy "," gourmet "," dining","bbq"}," "&amp;B2999:C2999&amp;" "))),"food"))))</f>
        <v>0</v>
      </c>
      <c r="E2999" s="3">
        <v>10000</v>
      </c>
      <c r="F2999" s="4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368"/>
        <v>104</v>
      </c>
      <c r="Q2999">
        <f t="shared" si="369"/>
        <v>90.2</v>
      </c>
      <c r="R2999" t="s">
        <v>8315</v>
      </c>
      <c r="S2999" t="s">
        <v>8355</v>
      </c>
      <c r="T2999" s="13">
        <f t="shared" si="370"/>
        <v>42775.733715277776</v>
      </c>
      <c r="U2999" s="13">
        <f t="shared" si="371"/>
        <v>42793.207638888889</v>
      </c>
      <c r="V2999">
        <f t="shared" si="372"/>
        <v>2017</v>
      </c>
      <c r="W2999" t="str">
        <f t="shared" si="373"/>
        <v>spaces</v>
      </c>
      <c r="X2999" t="str">
        <f t="shared" si="374"/>
        <v>ExceededGoal</v>
      </c>
      <c r="Y2999" s="12">
        <f t="shared" si="375"/>
        <v>90.2</v>
      </c>
    </row>
    <row r="3000" spans="1:25" ht="43.2">
      <c r="A3000">
        <v>2998</v>
      </c>
      <c r="B3000" s="1" t="s">
        <v>2998</v>
      </c>
      <c r="C3000" s="1" t="s">
        <v>7108</v>
      </c>
      <c r="D3000" s="21" t="str" cm="1">
        <f t="array" ref="D3000">IF(OR(ISNUMBER(SEARCH({" COMEDY "," fun "," laugh ","hilarious"}," "&amp;B3000:C3000&amp;" "))),"Comedy",IF(OR(ISNUMBER(SEARCH({" sad "," thriller "," crime"," murder "," dark "," revenge "}," "&amp;B3000:C3000&amp;" "))),"thriller",IF(OR(ISNUMBER(SEARCH({" strange "," evil "," horror "," dark "," strange"}," "&amp;B3000:C3000&amp;" "))),"horror",IF(OR(ISNUMBER(SEARCH({" food "," kitchen "," yummy "," gourmet "," dining","bbq"}," "&amp;B3000:C3000&amp;" "))),"food"))))</f>
        <v>Comedy</v>
      </c>
      <c r="E3000" s="3">
        <v>50000</v>
      </c>
      <c r="F3000" s="4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368"/>
        <v>103</v>
      </c>
      <c r="Q3000">
        <f t="shared" si="369"/>
        <v>118.97</v>
      </c>
      <c r="R3000" t="s">
        <v>8315</v>
      </c>
      <c r="S3000" t="s">
        <v>8355</v>
      </c>
      <c r="T3000" s="13">
        <f t="shared" si="370"/>
        <v>41778.193622685183</v>
      </c>
      <c r="U3000" s="13">
        <f t="shared" si="371"/>
        <v>41806.184027777781</v>
      </c>
      <c r="V3000">
        <f t="shared" si="372"/>
        <v>2014</v>
      </c>
      <c r="W3000" t="str">
        <f t="shared" si="373"/>
        <v>spaces</v>
      </c>
      <c r="X3000" t="str">
        <f t="shared" si="374"/>
        <v>ExceededGoal</v>
      </c>
      <c r="Y3000" s="12">
        <f t="shared" si="375"/>
        <v>118.97</v>
      </c>
    </row>
    <row r="3001" spans="1:25" ht="43.2">
      <c r="A3001">
        <v>2999</v>
      </c>
      <c r="B3001" s="1" t="s">
        <v>2999</v>
      </c>
      <c r="C3001" s="1" t="s">
        <v>7109</v>
      </c>
      <c r="D3001" s="21" t="b" cm="1">
        <f t="array" ref="D3001">IF(OR(ISNUMBER(SEARCH({" COMEDY "," fun "," laugh ","hilarious"}," "&amp;B3001:C3001&amp;" "))),"Comedy",IF(OR(ISNUMBER(SEARCH({" sad "," thriller "," crime"," murder "," dark "," revenge "}," "&amp;B3001:C3001&amp;" "))),"thriller",IF(OR(ISNUMBER(SEARCH({" strange "," evil "," horror "," dark "," strange"}," "&amp;B3001:C3001&amp;" "))),"horror",IF(OR(ISNUMBER(SEARCH({" food "," kitchen "," yummy "," gourmet "," dining","bbq"}," "&amp;B3001:C3001&amp;" "))),"food"))))</f>
        <v>0</v>
      </c>
      <c r="E3001" s="3">
        <v>1350</v>
      </c>
      <c r="F3001" s="4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368"/>
        <v>119</v>
      </c>
      <c r="Q3001">
        <f t="shared" si="369"/>
        <v>80.25</v>
      </c>
      <c r="R3001" t="s">
        <v>8315</v>
      </c>
      <c r="S3001" t="s">
        <v>8355</v>
      </c>
      <c r="T3001" s="13">
        <f t="shared" si="370"/>
        <v>42780.740277777775</v>
      </c>
      <c r="U3001" s="13">
        <f t="shared" si="371"/>
        <v>42795.083333333328</v>
      </c>
      <c r="V3001">
        <f t="shared" si="372"/>
        <v>2017</v>
      </c>
      <c r="W3001" t="str">
        <f t="shared" si="373"/>
        <v>spaces</v>
      </c>
      <c r="X3001" t="str">
        <f t="shared" si="374"/>
        <v>ExceededGoal</v>
      </c>
      <c r="Y3001" s="12">
        <f t="shared" si="375"/>
        <v>80.25</v>
      </c>
    </row>
    <row r="3002" spans="1:25" ht="43.2">
      <c r="A3002">
        <v>3000</v>
      </c>
      <c r="B3002" s="1" t="s">
        <v>3000</v>
      </c>
      <c r="C3002" s="1" t="s">
        <v>7110</v>
      </c>
      <c r="D3002" s="21" t="b" cm="1">
        <f t="array" ref="D3002">IF(OR(ISNUMBER(SEARCH({" COMEDY "," fun "," laugh ","hilarious"}," "&amp;B3002:C3002&amp;" "))),"Comedy",IF(OR(ISNUMBER(SEARCH({" sad "," thriller "," crime"," murder "," dark "," revenge "}," "&amp;B3002:C3002&amp;" "))),"thriller",IF(OR(ISNUMBER(SEARCH({" strange "," evil "," horror "," dark "," strange"}," "&amp;B3002:C3002&amp;" "))),"horror",IF(OR(ISNUMBER(SEARCH({" food "," kitchen "," yummy "," gourmet "," dining","bbq"}," "&amp;B3002:C3002&amp;" "))),"food"))))</f>
        <v>0</v>
      </c>
      <c r="E3002" s="3">
        <v>500</v>
      </c>
      <c r="F3002" s="4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368"/>
        <v>100</v>
      </c>
      <c r="Q3002">
        <f t="shared" si="369"/>
        <v>62.5</v>
      </c>
      <c r="R3002" t="s">
        <v>8315</v>
      </c>
      <c r="S3002" t="s">
        <v>8355</v>
      </c>
      <c r="T3002" s="13">
        <f t="shared" si="370"/>
        <v>42752.827199074076</v>
      </c>
      <c r="U3002" s="13">
        <f t="shared" si="371"/>
        <v>42766.75</v>
      </c>
      <c r="V3002">
        <f t="shared" si="372"/>
        <v>2017</v>
      </c>
      <c r="W3002" t="str">
        <f t="shared" si="373"/>
        <v>spaces</v>
      </c>
      <c r="X3002" t="str">
        <f t="shared" si="374"/>
        <v>UnderFunded</v>
      </c>
      <c r="Y3002" s="12">
        <f t="shared" si="375"/>
        <v>62.5</v>
      </c>
    </row>
    <row r="3003" spans="1:25" ht="43.2">
      <c r="A3003">
        <v>3001</v>
      </c>
      <c r="B3003" s="1" t="s">
        <v>3001</v>
      </c>
      <c r="C3003" s="1" t="s">
        <v>7111</v>
      </c>
      <c r="D3003" s="21" t="str" cm="1">
        <f t="array" ref="D3003">IF(OR(ISNUMBER(SEARCH({" COMEDY "," fun "," laugh ","hilarious"}," "&amp;B3003:C3003&amp;" "))),"Comedy",IF(OR(ISNUMBER(SEARCH({" sad "," thriller "," crime"," murder "," dark "," revenge "}," "&amp;B3003:C3003&amp;" "))),"thriller",IF(OR(ISNUMBER(SEARCH({" strange "," evil "," horror "," dark "," strange"}," "&amp;B3003:C3003&amp;" "))),"horror",IF(OR(ISNUMBER(SEARCH({" food "," kitchen "," yummy "," gourmet "," dining","bbq"}," "&amp;B3003:C3003&amp;" "))),"food"))))</f>
        <v>Comedy</v>
      </c>
      <c r="E3003" s="3">
        <v>7214</v>
      </c>
      <c r="F3003" s="4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368"/>
        <v>319</v>
      </c>
      <c r="Q3003">
        <f t="shared" si="369"/>
        <v>131.38</v>
      </c>
      <c r="R3003" t="s">
        <v>8315</v>
      </c>
      <c r="S3003" t="s">
        <v>8355</v>
      </c>
      <c r="T3003" s="13">
        <f t="shared" si="370"/>
        <v>42534.895625000005</v>
      </c>
      <c r="U3003" s="13">
        <f t="shared" si="371"/>
        <v>42564.895625000005</v>
      </c>
      <c r="V3003">
        <f t="shared" si="372"/>
        <v>2016</v>
      </c>
      <c r="W3003" t="str">
        <f t="shared" si="373"/>
        <v>spaces</v>
      </c>
      <c r="X3003" t="str">
        <f t="shared" si="374"/>
        <v>ExceededGoal</v>
      </c>
      <c r="Y3003" s="12">
        <f t="shared" si="375"/>
        <v>131.38</v>
      </c>
    </row>
    <row r="3004" spans="1:25" ht="28.8">
      <c r="A3004">
        <v>3002</v>
      </c>
      <c r="B3004" s="1" t="s">
        <v>3002</v>
      </c>
      <c r="C3004" s="1" t="s">
        <v>7112</v>
      </c>
      <c r="D3004" s="21" t="b" cm="1">
        <f t="array" ref="D3004">IF(OR(ISNUMBER(SEARCH({" COMEDY "," fun "," laugh ","hilarious"}," "&amp;B3004:C3004&amp;" "))),"Comedy",IF(OR(ISNUMBER(SEARCH({" sad "," thriller "," crime"," murder "," dark "," revenge "}," "&amp;B3004:C3004&amp;" "))),"thriller",IF(OR(ISNUMBER(SEARCH({" strange "," evil "," horror "," dark "," strange"}," "&amp;B3004:C3004&amp;" "))),"horror",IF(OR(ISNUMBER(SEARCH({" food "," kitchen "," yummy "," gourmet "," dining","bbq"}," "&amp;B3004:C3004&amp;" "))),"food"))))</f>
        <v>0</v>
      </c>
      <c r="E3004" s="3">
        <v>7000</v>
      </c>
      <c r="F3004" s="4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368"/>
        <v>109</v>
      </c>
      <c r="Q3004">
        <f t="shared" si="369"/>
        <v>73.03</v>
      </c>
      <c r="R3004" t="s">
        <v>8315</v>
      </c>
      <c r="S3004" t="s">
        <v>8355</v>
      </c>
      <c r="T3004" s="13">
        <f t="shared" si="370"/>
        <v>41239.83625</v>
      </c>
      <c r="U3004" s="13">
        <f t="shared" si="371"/>
        <v>41269.83625</v>
      </c>
      <c r="V3004">
        <f t="shared" si="372"/>
        <v>2012</v>
      </c>
      <c r="W3004" t="str">
        <f t="shared" si="373"/>
        <v>spaces</v>
      </c>
      <c r="X3004" t="str">
        <f t="shared" si="374"/>
        <v>ExceededGoal</v>
      </c>
      <c r="Y3004" s="12">
        <f t="shared" si="375"/>
        <v>73.03</v>
      </c>
    </row>
    <row r="3005" spans="1:25" ht="43.2">
      <c r="A3005">
        <v>3003</v>
      </c>
      <c r="B3005" s="1" t="s">
        <v>3003</v>
      </c>
      <c r="C3005" s="1" t="s">
        <v>7113</v>
      </c>
      <c r="D3005" s="21" t="b" cm="1">
        <f t="array" ref="D3005">IF(OR(ISNUMBER(SEARCH({" COMEDY "," fun "," laugh ","hilarious"}," "&amp;B3005:C3005&amp;" "))),"Comedy",IF(OR(ISNUMBER(SEARCH({" sad "," thriller "," crime"," murder "," dark "," revenge "}," "&amp;B3005:C3005&amp;" "))),"thriller",IF(OR(ISNUMBER(SEARCH({" strange "," evil "," horror "," dark "," strange"}," "&amp;B3005:C3005&amp;" "))),"horror",IF(OR(ISNUMBER(SEARCH({" food "," kitchen "," yummy "," gourmet "," dining","bbq"}," "&amp;B3005:C3005&amp;" "))),"food"))))</f>
        <v>0</v>
      </c>
      <c r="E3005" s="3">
        <v>3000</v>
      </c>
      <c r="F3005" s="4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368"/>
        <v>101</v>
      </c>
      <c r="Q3005">
        <f t="shared" si="369"/>
        <v>178.53</v>
      </c>
      <c r="R3005" t="s">
        <v>8315</v>
      </c>
      <c r="S3005" t="s">
        <v>8355</v>
      </c>
      <c r="T3005" s="13">
        <f t="shared" si="370"/>
        <v>42398.849259259259</v>
      </c>
      <c r="U3005" s="13">
        <f t="shared" si="371"/>
        <v>42430.249305555553</v>
      </c>
      <c r="V3005">
        <f t="shared" si="372"/>
        <v>2016</v>
      </c>
      <c r="W3005" t="str">
        <f t="shared" si="373"/>
        <v>spaces</v>
      </c>
      <c r="X3005" t="str">
        <f t="shared" si="374"/>
        <v>ExceededGoal</v>
      </c>
      <c r="Y3005" s="12">
        <f t="shared" si="375"/>
        <v>178.53</v>
      </c>
    </row>
    <row r="3006" spans="1:25" ht="57.6">
      <c r="A3006">
        <v>3004</v>
      </c>
      <c r="B3006" s="1" t="s">
        <v>3004</v>
      </c>
      <c r="C3006" s="1" t="s">
        <v>7114</v>
      </c>
      <c r="D3006" s="21" t="b" cm="1">
        <f t="array" ref="D3006">IF(OR(ISNUMBER(SEARCH({" COMEDY "," fun "," laugh ","hilarious"}," "&amp;B3006:C3006&amp;" "))),"Comedy",IF(OR(ISNUMBER(SEARCH({" sad "," thriller "," crime"," murder "," dark "," revenge "}," "&amp;B3006:C3006&amp;" "))),"thriller",IF(OR(ISNUMBER(SEARCH({" strange "," evil "," horror "," dark "," strange"}," "&amp;B3006:C3006&amp;" "))),"horror",IF(OR(ISNUMBER(SEARCH({" food "," kitchen "," yummy "," gourmet "," dining","bbq"}," "&amp;B3006:C3006&amp;" "))),"food"))))</f>
        <v>0</v>
      </c>
      <c r="E3006" s="3">
        <v>40000</v>
      </c>
      <c r="F3006" s="4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368"/>
        <v>113</v>
      </c>
      <c r="Q3006">
        <f t="shared" si="369"/>
        <v>162.91</v>
      </c>
      <c r="R3006" t="s">
        <v>8315</v>
      </c>
      <c r="S3006" t="s">
        <v>8355</v>
      </c>
      <c r="T3006" s="13">
        <f t="shared" si="370"/>
        <v>41928.881064814814</v>
      </c>
      <c r="U3006" s="13">
        <f t="shared" si="371"/>
        <v>41958.922731481478</v>
      </c>
      <c r="V3006">
        <f t="shared" si="372"/>
        <v>2014</v>
      </c>
      <c r="W3006" t="str">
        <f t="shared" si="373"/>
        <v>spaces</v>
      </c>
      <c r="X3006" t="str">
        <f t="shared" si="374"/>
        <v>ExceededGoal</v>
      </c>
      <c r="Y3006" s="12">
        <f t="shared" si="375"/>
        <v>162.91</v>
      </c>
    </row>
    <row r="3007" spans="1:25" ht="43.2">
      <c r="A3007">
        <v>3005</v>
      </c>
      <c r="B3007" s="1" t="s">
        <v>3005</v>
      </c>
      <c r="C3007" s="1" t="s">
        <v>7115</v>
      </c>
      <c r="D3007" s="21" t="b" cm="1">
        <f t="array" ref="D3007">IF(OR(ISNUMBER(SEARCH({" COMEDY "," fun "," laugh ","hilarious"}," "&amp;B3007:C3007&amp;" "))),"Comedy",IF(OR(ISNUMBER(SEARCH({" sad "," thriller "," crime"," murder "," dark "," revenge "}," "&amp;B3007:C3007&amp;" "))),"thriller",IF(OR(ISNUMBER(SEARCH({" strange "," evil "," horror "," dark "," strange"}," "&amp;B3007:C3007&amp;" "))),"horror",IF(OR(ISNUMBER(SEARCH({" food "," kitchen "," yummy "," gourmet "," dining","bbq"}," "&amp;B3007:C3007&amp;" "))),"food"))))</f>
        <v>0</v>
      </c>
      <c r="E3007" s="3">
        <v>10600</v>
      </c>
      <c r="F3007" s="4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368"/>
        <v>120</v>
      </c>
      <c r="Q3007">
        <f t="shared" si="369"/>
        <v>108.24</v>
      </c>
      <c r="R3007" t="s">
        <v>8315</v>
      </c>
      <c r="S3007" t="s">
        <v>8355</v>
      </c>
      <c r="T3007" s="13">
        <f t="shared" si="370"/>
        <v>41888.674826388888</v>
      </c>
      <c r="U3007" s="13">
        <f t="shared" si="371"/>
        <v>41918.674826388888</v>
      </c>
      <c r="V3007">
        <f t="shared" si="372"/>
        <v>2014</v>
      </c>
      <c r="W3007" t="str">
        <f t="shared" si="373"/>
        <v>spaces</v>
      </c>
      <c r="X3007" t="str">
        <f t="shared" si="374"/>
        <v>ExceededGoal</v>
      </c>
      <c r="Y3007" s="12">
        <f t="shared" si="375"/>
        <v>108.24</v>
      </c>
    </row>
    <row r="3008" spans="1:25" ht="28.8">
      <c r="A3008">
        <v>3006</v>
      </c>
      <c r="B3008" s="1" t="s">
        <v>3006</v>
      </c>
      <c r="C3008" s="1" t="s">
        <v>7116</v>
      </c>
      <c r="D3008" s="21" t="b" cm="1">
        <f t="array" ref="D3008">IF(OR(ISNUMBER(SEARCH({" COMEDY "," fun "," laugh ","hilarious"}," "&amp;B3008:C3008&amp;" "))),"Comedy",IF(OR(ISNUMBER(SEARCH({" sad "," thriller "," crime"," murder "," dark "," revenge "}," "&amp;B3008:C3008&amp;" "))),"thriller",IF(OR(ISNUMBER(SEARCH({" strange "," evil "," horror "," dark "," strange"}," "&amp;B3008:C3008&amp;" "))),"horror",IF(OR(ISNUMBER(SEARCH({" food "," kitchen "," yummy "," gourmet "," dining","bbq"}," "&amp;B3008:C3008&amp;" "))),"food"))))</f>
        <v>0</v>
      </c>
      <c r="E3008" s="3">
        <v>8000</v>
      </c>
      <c r="F3008" s="4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368"/>
        <v>108</v>
      </c>
      <c r="Q3008">
        <f t="shared" si="369"/>
        <v>88.87</v>
      </c>
      <c r="R3008" t="s">
        <v>8315</v>
      </c>
      <c r="S3008" t="s">
        <v>8355</v>
      </c>
      <c r="T3008" s="13">
        <f t="shared" si="370"/>
        <v>41957.756840277783</v>
      </c>
      <c r="U3008" s="13">
        <f t="shared" si="371"/>
        <v>41987.756840277783</v>
      </c>
      <c r="V3008">
        <f t="shared" si="372"/>
        <v>2014</v>
      </c>
      <c r="W3008" t="str">
        <f t="shared" si="373"/>
        <v>spaces</v>
      </c>
      <c r="X3008" t="str">
        <f t="shared" si="374"/>
        <v>ExceededGoal</v>
      </c>
      <c r="Y3008" s="12">
        <f t="shared" si="375"/>
        <v>88.87</v>
      </c>
    </row>
    <row r="3009" spans="1:25" ht="28.8">
      <c r="A3009">
        <v>3007</v>
      </c>
      <c r="B3009" s="1" t="s">
        <v>3007</v>
      </c>
      <c r="C3009" s="1" t="s">
        <v>7117</v>
      </c>
      <c r="D3009" s="21" t="b" cm="1">
        <f t="array" ref="D3009">IF(OR(ISNUMBER(SEARCH({" COMEDY "," fun "," laugh ","hilarious"}," "&amp;B3009:C3009&amp;" "))),"Comedy",IF(OR(ISNUMBER(SEARCH({" sad "," thriller "," crime"," murder "," dark "," revenge "}," "&amp;B3009:C3009&amp;" "))),"thriller",IF(OR(ISNUMBER(SEARCH({" strange "," evil "," horror "," dark "," strange"}," "&amp;B3009:C3009&amp;" "))),"horror",IF(OR(ISNUMBER(SEARCH({" food "," kitchen "," yummy "," gourmet "," dining","bbq"}," "&amp;B3009:C3009&amp;" "))),"food"))))</f>
        <v>0</v>
      </c>
      <c r="E3009" s="3">
        <v>600</v>
      </c>
      <c r="F3009" s="4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368"/>
        <v>180</v>
      </c>
      <c r="Q3009">
        <f t="shared" si="369"/>
        <v>54</v>
      </c>
      <c r="R3009" t="s">
        <v>8315</v>
      </c>
      <c r="S3009" t="s">
        <v>8355</v>
      </c>
      <c r="T3009" s="13">
        <f t="shared" si="370"/>
        <v>42098.216238425928</v>
      </c>
      <c r="U3009" s="13">
        <f t="shared" si="371"/>
        <v>42119.216238425928</v>
      </c>
      <c r="V3009">
        <f t="shared" si="372"/>
        <v>2015</v>
      </c>
      <c r="W3009" t="str">
        <f t="shared" si="373"/>
        <v>spaces</v>
      </c>
      <c r="X3009" t="str">
        <f t="shared" si="374"/>
        <v>ExceededGoal</v>
      </c>
      <c r="Y3009" s="12">
        <f t="shared" si="375"/>
        <v>54</v>
      </c>
    </row>
    <row r="3010" spans="1:25" ht="43.2">
      <c r="A3010">
        <v>3008</v>
      </c>
      <c r="B3010" s="1" t="s">
        <v>3008</v>
      </c>
      <c r="C3010" s="1" t="s">
        <v>7118</v>
      </c>
      <c r="D3010" s="21" t="b" cm="1">
        <f t="array" ref="D3010">IF(OR(ISNUMBER(SEARCH({" COMEDY "," fun "," laugh ","hilarious"}," "&amp;B3010:C3010&amp;" "))),"Comedy",IF(OR(ISNUMBER(SEARCH({" sad "," thriller "," crime"," murder "," dark "," revenge "}," "&amp;B3010:C3010&amp;" "))),"thriller",IF(OR(ISNUMBER(SEARCH({" strange "," evil "," horror "," dark "," strange"}," "&amp;B3010:C3010&amp;" "))),"horror",IF(OR(ISNUMBER(SEARCH({" food "," kitchen "," yummy "," gourmet "," dining","bbq"}," "&amp;B3010:C3010&amp;" "))),"food"))))</f>
        <v>0</v>
      </c>
      <c r="E3010" s="3">
        <v>3000</v>
      </c>
      <c r="F3010" s="4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368"/>
        <v>101</v>
      </c>
      <c r="Q3010">
        <f t="shared" si="369"/>
        <v>116.73</v>
      </c>
      <c r="R3010" t="s">
        <v>8315</v>
      </c>
      <c r="S3010" t="s">
        <v>8355</v>
      </c>
      <c r="T3010" s="13">
        <f t="shared" si="370"/>
        <v>42360.212025462963</v>
      </c>
      <c r="U3010" s="13">
        <f t="shared" si="371"/>
        <v>42390.212025462963</v>
      </c>
      <c r="V3010">
        <f t="shared" si="372"/>
        <v>2015</v>
      </c>
      <c r="W3010" t="str">
        <f t="shared" si="373"/>
        <v>spaces</v>
      </c>
      <c r="X3010" t="str">
        <f t="shared" si="374"/>
        <v>ExceededGoal</v>
      </c>
      <c r="Y3010" s="12">
        <f t="shared" si="375"/>
        <v>116.73</v>
      </c>
    </row>
    <row r="3011" spans="1:25" ht="43.2">
      <c r="A3011">
        <v>3009</v>
      </c>
      <c r="B3011" s="1" t="s">
        <v>3009</v>
      </c>
      <c r="C3011" s="1" t="s">
        <v>7119</v>
      </c>
      <c r="D3011" s="21" t="b" cm="1">
        <f t="array" ref="D3011">IF(OR(ISNUMBER(SEARCH({" COMEDY "," fun "," laugh ","hilarious"}," "&amp;B3011:C3011&amp;" "))),"Comedy",IF(OR(ISNUMBER(SEARCH({" sad "," thriller "," crime"," murder "," dark "," revenge "}," "&amp;B3011:C3011&amp;" "))),"thriller",IF(OR(ISNUMBER(SEARCH({" strange "," evil "," horror "," dark "," strange"}," "&amp;B3011:C3011&amp;" "))),"horror",IF(OR(ISNUMBER(SEARCH({" food "," kitchen "," yummy "," gourmet "," dining","bbq"}," "&amp;B3011:C3011&amp;" "))),"food"))))</f>
        <v>0</v>
      </c>
      <c r="E3011" s="3">
        <v>25000</v>
      </c>
      <c r="F3011" s="4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376">IFERROR(ROUND((F3011/E3011)*100,0),0)</f>
        <v>120</v>
      </c>
      <c r="Q3011">
        <f t="shared" ref="Q3011:Q3074" si="377">IFERROR(ROUND(F3011/M3011,2),0)</f>
        <v>233.9</v>
      </c>
      <c r="R3011" t="s">
        <v>8315</v>
      </c>
      <c r="S3011" t="s">
        <v>8355</v>
      </c>
      <c r="T3011" s="13">
        <f t="shared" ref="T3011:T3074" si="378">(((K3011/60)/60)/24)+DATE(1970,1,1)</f>
        <v>41939.569907407407</v>
      </c>
      <c r="U3011" s="13">
        <f t="shared" ref="U3011:U3074" si="379">(((J3011/60)/60)/24)+DATE(1970,1,1)</f>
        <v>41969.611574074079</v>
      </c>
      <c r="V3011">
        <f t="shared" ref="V3011:V3074" si="380">YEAR(T3011)</f>
        <v>2014</v>
      </c>
      <c r="W3011" t="str">
        <f t="shared" ref="W3011:W3074" si="381">IF(OR(S3011="musical","space"),"Musical and Spaces",S3011)</f>
        <v>spaces</v>
      </c>
      <c r="X3011" t="str">
        <f t="shared" ref="X3011:X3074" si="382">IF(P3011-100&gt;0,"ExceededGoal","UnderFunded")</f>
        <v>ExceededGoal</v>
      </c>
      <c r="Y3011" s="12">
        <f t="shared" ref="Y3011:Y3074" si="383">IFERROR(IF(R3011="theater",ROUND(F3011/M3011,2)),0)</f>
        <v>233.9</v>
      </c>
    </row>
    <row r="3012" spans="1:25" ht="43.2">
      <c r="A3012">
        <v>3010</v>
      </c>
      <c r="B3012" s="1" t="s">
        <v>3010</v>
      </c>
      <c r="C3012" s="1" t="s">
        <v>7120</v>
      </c>
      <c r="D3012" s="21" t="b" cm="1">
        <f t="array" ref="D3012">IF(OR(ISNUMBER(SEARCH({" COMEDY "," fun "," laugh ","hilarious"}," "&amp;B3012:C3012&amp;" "))),"Comedy",IF(OR(ISNUMBER(SEARCH({" sad "," thriller "," crime"," murder "," dark "," revenge "}," "&amp;B3012:C3012&amp;" "))),"thriller",IF(OR(ISNUMBER(SEARCH({" strange "," evil "," horror "," dark "," strange"}," "&amp;B3012:C3012&amp;" "))),"horror",IF(OR(ISNUMBER(SEARCH({" food "," kitchen "," yummy "," gourmet "," dining","bbq"}," "&amp;B3012:C3012&amp;" "))),"food"))))</f>
        <v>0</v>
      </c>
      <c r="E3012" s="3">
        <v>1500</v>
      </c>
      <c r="F3012" s="4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376"/>
        <v>158</v>
      </c>
      <c r="Q3012">
        <f t="shared" si="377"/>
        <v>158</v>
      </c>
      <c r="R3012" t="s">
        <v>8315</v>
      </c>
      <c r="S3012" t="s">
        <v>8355</v>
      </c>
      <c r="T3012" s="13">
        <f t="shared" si="378"/>
        <v>41996.832395833335</v>
      </c>
      <c r="U3012" s="13">
        <f t="shared" si="379"/>
        <v>42056.832395833335</v>
      </c>
      <c r="V3012">
        <f t="shared" si="380"/>
        <v>2014</v>
      </c>
      <c r="W3012" t="str">
        <f t="shared" si="381"/>
        <v>spaces</v>
      </c>
      <c r="X3012" t="str">
        <f t="shared" si="382"/>
        <v>ExceededGoal</v>
      </c>
      <c r="Y3012" s="12">
        <f t="shared" si="383"/>
        <v>158</v>
      </c>
    </row>
    <row r="3013" spans="1:25" ht="43.2">
      <c r="A3013">
        <v>3011</v>
      </c>
      <c r="B3013" s="1" t="s">
        <v>3011</v>
      </c>
      <c r="C3013" s="1" t="s">
        <v>7121</v>
      </c>
      <c r="D3013" s="21" t="b" cm="1">
        <f t="array" ref="D3013">IF(OR(ISNUMBER(SEARCH({" COMEDY "," fun "," laugh ","hilarious"}," "&amp;B3013:C3013&amp;" "))),"Comedy",IF(OR(ISNUMBER(SEARCH({" sad "," thriller "," crime"," murder "," dark "," revenge "}," "&amp;B3013:C3013&amp;" "))),"thriller",IF(OR(ISNUMBER(SEARCH({" strange "," evil "," horror "," dark "," strange"}," "&amp;B3013:C3013&amp;" "))),"horror",IF(OR(ISNUMBER(SEARCH({" food "," kitchen "," yummy "," gourmet "," dining","bbq"}," "&amp;B3013:C3013&amp;" "))),"food"))))</f>
        <v>0</v>
      </c>
      <c r="E3013" s="3">
        <v>300</v>
      </c>
      <c r="F3013" s="4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376"/>
        <v>124</v>
      </c>
      <c r="Q3013">
        <f t="shared" si="377"/>
        <v>14.84</v>
      </c>
      <c r="R3013" t="s">
        <v>8315</v>
      </c>
      <c r="S3013" t="s">
        <v>8355</v>
      </c>
      <c r="T3013" s="13">
        <f t="shared" si="378"/>
        <v>42334.468935185185</v>
      </c>
      <c r="U3013" s="13">
        <f t="shared" si="379"/>
        <v>42361.957638888889</v>
      </c>
      <c r="V3013">
        <f t="shared" si="380"/>
        <v>2015</v>
      </c>
      <c r="W3013" t="str">
        <f t="shared" si="381"/>
        <v>spaces</v>
      </c>
      <c r="X3013" t="str">
        <f t="shared" si="382"/>
        <v>ExceededGoal</v>
      </c>
      <c r="Y3013" s="12">
        <f t="shared" si="383"/>
        <v>14.84</v>
      </c>
    </row>
    <row r="3014" spans="1:25" ht="43.2">
      <c r="A3014">
        <v>3012</v>
      </c>
      <c r="B3014" s="1" t="s">
        <v>3012</v>
      </c>
      <c r="C3014" s="1" t="s">
        <v>7122</v>
      </c>
      <c r="D3014" s="21" t="b" cm="1">
        <f t="array" ref="D3014">IF(OR(ISNUMBER(SEARCH({" COMEDY "," fun "," laugh ","hilarious"}," "&amp;B3014:C3014&amp;" "))),"Comedy",IF(OR(ISNUMBER(SEARCH({" sad "," thriller "," crime"," murder "," dark "," revenge "}," "&amp;B3014:C3014&amp;" "))),"thriller",IF(OR(ISNUMBER(SEARCH({" strange "," evil "," horror "," dark "," strange"}," "&amp;B3014:C3014&amp;" "))),"horror",IF(OR(ISNUMBER(SEARCH({" food "," kitchen "," yummy "," gourmet "," dining","bbq"}," "&amp;B3014:C3014&amp;" "))),"food"))))</f>
        <v>0</v>
      </c>
      <c r="E3014" s="3">
        <v>4000</v>
      </c>
      <c r="F3014" s="4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376"/>
        <v>117</v>
      </c>
      <c r="Q3014">
        <f t="shared" si="377"/>
        <v>85.18</v>
      </c>
      <c r="R3014" t="s">
        <v>8315</v>
      </c>
      <c r="S3014" t="s">
        <v>8355</v>
      </c>
      <c r="T3014" s="13">
        <f t="shared" si="378"/>
        <v>42024.702893518523</v>
      </c>
      <c r="U3014" s="13">
        <f t="shared" si="379"/>
        <v>42045.702893518523</v>
      </c>
      <c r="V3014">
        <f t="shared" si="380"/>
        <v>2015</v>
      </c>
      <c r="W3014" t="str">
        <f t="shared" si="381"/>
        <v>spaces</v>
      </c>
      <c r="X3014" t="str">
        <f t="shared" si="382"/>
        <v>ExceededGoal</v>
      </c>
      <c r="Y3014" s="12">
        <f t="shared" si="383"/>
        <v>85.18</v>
      </c>
    </row>
    <row r="3015" spans="1:25" ht="43.2">
      <c r="A3015">
        <v>3013</v>
      </c>
      <c r="B3015" s="1" t="s">
        <v>3013</v>
      </c>
      <c r="C3015" s="1" t="s">
        <v>7123</v>
      </c>
      <c r="D3015" s="21" t="b" cm="1">
        <f t="array" ref="D3015">IF(OR(ISNUMBER(SEARCH({" COMEDY "," fun "," laugh ","hilarious"}," "&amp;B3015:C3015&amp;" "))),"Comedy",IF(OR(ISNUMBER(SEARCH({" sad "," thriller "," crime"," murder "," dark "," revenge "}," "&amp;B3015:C3015&amp;" "))),"thriller",IF(OR(ISNUMBER(SEARCH({" strange "," evil "," horror "," dark "," strange"}," "&amp;B3015:C3015&amp;" "))),"horror",IF(OR(ISNUMBER(SEARCH({" food "," kitchen "," yummy "," gourmet "," dining","bbq"}," "&amp;B3015:C3015&amp;" "))),"food"))))</f>
        <v>0</v>
      </c>
      <c r="E3015" s="3">
        <v>10000</v>
      </c>
      <c r="F3015" s="4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376"/>
        <v>157</v>
      </c>
      <c r="Q3015">
        <f t="shared" si="377"/>
        <v>146.69</v>
      </c>
      <c r="R3015" t="s">
        <v>8315</v>
      </c>
      <c r="S3015" t="s">
        <v>8355</v>
      </c>
      <c r="T3015" s="13">
        <f t="shared" si="378"/>
        <v>42146.836215277777</v>
      </c>
      <c r="U3015" s="13">
        <f t="shared" si="379"/>
        <v>42176.836215277777</v>
      </c>
      <c r="V3015">
        <f t="shared" si="380"/>
        <v>2015</v>
      </c>
      <c r="W3015" t="str">
        <f t="shared" si="381"/>
        <v>spaces</v>
      </c>
      <c r="X3015" t="str">
        <f t="shared" si="382"/>
        <v>ExceededGoal</v>
      </c>
      <c r="Y3015" s="12">
        <f t="shared" si="383"/>
        <v>146.69</v>
      </c>
    </row>
    <row r="3016" spans="1:25" ht="43.2">
      <c r="A3016">
        <v>3014</v>
      </c>
      <c r="B3016" s="1" t="s">
        <v>3014</v>
      </c>
      <c r="C3016" s="1" t="s">
        <v>7124</v>
      </c>
      <c r="D3016" s="21" t="str" cm="1">
        <f t="array" ref="D3016">IF(OR(ISNUMBER(SEARCH({" COMEDY "," fun "," laugh ","hilarious"}," "&amp;B3016:C3016&amp;" "))),"Comedy",IF(OR(ISNUMBER(SEARCH({" sad "," thriller "," crime"," murder "," dark "," revenge "}," "&amp;B3016:C3016&amp;" "))),"thriller",IF(OR(ISNUMBER(SEARCH({" strange "," evil "," horror "," dark "," strange"}," "&amp;B3016:C3016&amp;" "))),"horror",IF(OR(ISNUMBER(SEARCH({" food "," kitchen "," yummy "," gourmet "," dining","bbq"}," "&amp;B3016:C3016&amp;" "))),"food"))))</f>
        <v>Comedy</v>
      </c>
      <c r="E3016" s="3">
        <v>25000</v>
      </c>
      <c r="F3016" s="4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376"/>
        <v>113</v>
      </c>
      <c r="Q3016">
        <f t="shared" si="377"/>
        <v>50.76</v>
      </c>
      <c r="R3016" t="s">
        <v>8315</v>
      </c>
      <c r="S3016" t="s">
        <v>8355</v>
      </c>
      <c r="T3016" s="13">
        <f t="shared" si="378"/>
        <v>41920.123611111114</v>
      </c>
      <c r="U3016" s="13">
        <f t="shared" si="379"/>
        <v>41948.208333333336</v>
      </c>
      <c r="V3016">
        <f t="shared" si="380"/>
        <v>2014</v>
      </c>
      <c r="W3016" t="str">
        <f t="shared" si="381"/>
        <v>spaces</v>
      </c>
      <c r="X3016" t="str">
        <f t="shared" si="382"/>
        <v>ExceededGoal</v>
      </c>
      <c r="Y3016" s="12">
        <f t="shared" si="383"/>
        <v>50.76</v>
      </c>
    </row>
    <row r="3017" spans="1:25" ht="43.2">
      <c r="A3017">
        <v>3015</v>
      </c>
      <c r="B3017" s="1" t="s">
        <v>3015</v>
      </c>
      <c r="C3017" s="1" t="s">
        <v>7125</v>
      </c>
      <c r="D3017" s="21" t="b" cm="1">
        <f t="array" ref="D3017">IF(OR(ISNUMBER(SEARCH({" COMEDY "," fun "," laugh ","hilarious"}," "&amp;B3017:C3017&amp;" "))),"Comedy",IF(OR(ISNUMBER(SEARCH({" sad "," thriller "," crime"," murder "," dark "," revenge "}," "&amp;B3017:C3017&amp;" "))),"thriller",IF(OR(ISNUMBER(SEARCH({" strange "," evil "," horror "," dark "," strange"}," "&amp;B3017:C3017&amp;" "))),"horror",IF(OR(ISNUMBER(SEARCH({" food "," kitchen "," yummy "," gourmet "," dining","bbq"}," "&amp;B3017:C3017&amp;" "))),"food"))))</f>
        <v>0</v>
      </c>
      <c r="E3017" s="3">
        <v>3400</v>
      </c>
      <c r="F3017" s="4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376"/>
        <v>103</v>
      </c>
      <c r="Q3017">
        <f t="shared" si="377"/>
        <v>87.7</v>
      </c>
      <c r="R3017" t="s">
        <v>8315</v>
      </c>
      <c r="S3017" t="s">
        <v>8355</v>
      </c>
      <c r="T3017" s="13">
        <f t="shared" si="378"/>
        <v>41785.72729166667</v>
      </c>
      <c r="U3017" s="13">
        <f t="shared" si="379"/>
        <v>41801.166666666664</v>
      </c>
      <c r="V3017">
        <f t="shared" si="380"/>
        <v>2014</v>
      </c>
      <c r="W3017" t="str">
        <f t="shared" si="381"/>
        <v>spaces</v>
      </c>
      <c r="X3017" t="str">
        <f t="shared" si="382"/>
        <v>ExceededGoal</v>
      </c>
      <c r="Y3017" s="12">
        <f t="shared" si="383"/>
        <v>87.7</v>
      </c>
    </row>
    <row r="3018" spans="1:25" ht="57.6">
      <c r="A3018">
        <v>3016</v>
      </c>
      <c r="B3018" s="1" t="s">
        <v>3016</v>
      </c>
      <c r="C3018" s="1" t="s">
        <v>7126</v>
      </c>
      <c r="D3018" s="21" t="b" cm="1">
        <f t="array" ref="D3018">IF(OR(ISNUMBER(SEARCH({" COMEDY "," fun "," laugh ","hilarious"}," "&amp;B3018:C3018&amp;" "))),"Comedy",IF(OR(ISNUMBER(SEARCH({" sad "," thriller "," crime"," murder "," dark "," revenge "}," "&amp;B3018:C3018&amp;" "))),"thriller",IF(OR(ISNUMBER(SEARCH({" strange "," evil "," horror "," dark "," strange"}," "&amp;B3018:C3018&amp;" "))),"horror",IF(OR(ISNUMBER(SEARCH({" food "," kitchen "," yummy "," gourmet "," dining","bbq"}," "&amp;B3018:C3018&amp;" "))),"food"))))</f>
        <v>0</v>
      </c>
      <c r="E3018" s="3">
        <v>8500</v>
      </c>
      <c r="F3018" s="4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376"/>
        <v>103</v>
      </c>
      <c r="Q3018">
        <f t="shared" si="377"/>
        <v>242.28</v>
      </c>
      <c r="R3018" t="s">
        <v>8315</v>
      </c>
      <c r="S3018" t="s">
        <v>8355</v>
      </c>
      <c r="T3018" s="13">
        <f t="shared" si="378"/>
        <v>41778.548055555555</v>
      </c>
      <c r="U3018" s="13">
        <f t="shared" si="379"/>
        <v>41838.548055555555</v>
      </c>
      <c r="V3018">
        <f t="shared" si="380"/>
        <v>2014</v>
      </c>
      <c r="W3018" t="str">
        <f t="shared" si="381"/>
        <v>spaces</v>
      </c>
      <c r="X3018" t="str">
        <f t="shared" si="382"/>
        <v>ExceededGoal</v>
      </c>
      <c r="Y3018" s="12">
        <f t="shared" si="383"/>
        <v>242.28</v>
      </c>
    </row>
    <row r="3019" spans="1:25" ht="43.2">
      <c r="A3019">
        <v>3017</v>
      </c>
      <c r="B3019" s="1" t="s">
        <v>3017</v>
      </c>
      <c r="C3019" s="1" t="s">
        <v>7127</v>
      </c>
      <c r="D3019" s="21" t="b" cm="1">
        <f t="array" ref="D3019">IF(OR(ISNUMBER(SEARCH({" COMEDY "," fun "," laugh ","hilarious"}," "&amp;B3019:C3019&amp;" "))),"Comedy",IF(OR(ISNUMBER(SEARCH({" sad "," thriller "," crime"," murder "," dark "," revenge "}," "&amp;B3019:C3019&amp;" "))),"thriller",IF(OR(ISNUMBER(SEARCH({" strange "," evil "," horror "," dark "," strange"}," "&amp;B3019:C3019&amp;" "))),"horror",IF(OR(ISNUMBER(SEARCH({" food "," kitchen "," yummy "," gourmet "," dining","bbq"}," "&amp;B3019:C3019&amp;" "))),"food"))))</f>
        <v>0</v>
      </c>
      <c r="E3019" s="3">
        <v>22000</v>
      </c>
      <c r="F3019" s="4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376"/>
        <v>106</v>
      </c>
      <c r="Q3019">
        <f t="shared" si="377"/>
        <v>146.44999999999999</v>
      </c>
      <c r="R3019" t="s">
        <v>8315</v>
      </c>
      <c r="S3019" t="s">
        <v>8355</v>
      </c>
      <c r="T3019" s="13">
        <f t="shared" si="378"/>
        <v>41841.850034722222</v>
      </c>
      <c r="U3019" s="13">
        <f t="shared" si="379"/>
        <v>41871.850034722222</v>
      </c>
      <c r="V3019">
        <f t="shared" si="380"/>
        <v>2014</v>
      </c>
      <c r="W3019" t="str">
        <f t="shared" si="381"/>
        <v>spaces</v>
      </c>
      <c r="X3019" t="str">
        <f t="shared" si="382"/>
        <v>ExceededGoal</v>
      </c>
      <c r="Y3019" s="12">
        <f t="shared" si="383"/>
        <v>146.44999999999999</v>
      </c>
    </row>
    <row r="3020" spans="1:25" ht="43.2">
      <c r="A3020">
        <v>3018</v>
      </c>
      <c r="B3020" s="1" t="s">
        <v>3018</v>
      </c>
      <c r="C3020" s="1" t="s">
        <v>7128</v>
      </c>
      <c r="D3020" s="21" t="b" cm="1">
        <f t="array" ref="D3020">IF(OR(ISNUMBER(SEARCH({" COMEDY "," fun "," laugh ","hilarious"}," "&amp;B3020:C3020&amp;" "))),"Comedy",IF(OR(ISNUMBER(SEARCH({" sad "," thriller "," crime"," murder "," dark "," revenge "}," "&amp;B3020:C3020&amp;" "))),"thriller",IF(OR(ISNUMBER(SEARCH({" strange "," evil "," horror "," dark "," strange"}," "&amp;B3020:C3020&amp;" "))),"horror",IF(OR(ISNUMBER(SEARCH({" food "," kitchen "," yummy "," gourmet "," dining","bbq"}," "&amp;B3020:C3020&amp;" "))),"food"))))</f>
        <v>0</v>
      </c>
      <c r="E3020" s="3">
        <v>4200</v>
      </c>
      <c r="F3020" s="4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376"/>
        <v>101</v>
      </c>
      <c r="Q3020">
        <f t="shared" si="377"/>
        <v>103.17</v>
      </c>
      <c r="R3020" t="s">
        <v>8315</v>
      </c>
      <c r="S3020" t="s">
        <v>8355</v>
      </c>
      <c r="T3020" s="13">
        <f t="shared" si="378"/>
        <v>42163.29833333334</v>
      </c>
      <c r="U3020" s="13">
        <f t="shared" si="379"/>
        <v>42205.916666666672</v>
      </c>
      <c r="V3020">
        <f t="shared" si="380"/>
        <v>2015</v>
      </c>
      <c r="W3020" t="str">
        <f t="shared" si="381"/>
        <v>spaces</v>
      </c>
      <c r="X3020" t="str">
        <f t="shared" si="382"/>
        <v>ExceededGoal</v>
      </c>
      <c r="Y3020" s="12">
        <f t="shared" si="383"/>
        <v>103.17</v>
      </c>
    </row>
    <row r="3021" spans="1:25" ht="43.2">
      <c r="A3021">
        <v>3019</v>
      </c>
      <c r="B3021" s="1" t="s">
        <v>3019</v>
      </c>
      <c r="C3021" s="1" t="s">
        <v>7129</v>
      </c>
      <c r="D3021" s="21" t="b" cm="1">
        <f t="array" ref="D3021">IF(OR(ISNUMBER(SEARCH({" COMEDY "," fun "," laugh ","hilarious"}," "&amp;B3021:C3021&amp;" "))),"Comedy",IF(OR(ISNUMBER(SEARCH({" sad "," thriller "," crime"," murder "," dark "," revenge "}," "&amp;B3021:C3021&amp;" "))),"thriller",IF(OR(ISNUMBER(SEARCH({" strange "," evil "," horror "," dark "," strange"}," "&amp;B3021:C3021&amp;" "))),"horror",IF(OR(ISNUMBER(SEARCH({" food "," kitchen "," yummy "," gourmet "," dining","bbq"}," "&amp;B3021:C3021&amp;" "))),"food"))))</f>
        <v>0</v>
      </c>
      <c r="E3021" s="3">
        <v>15000</v>
      </c>
      <c r="F3021" s="4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376"/>
        <v>121</v>
      </c>
      <c r="Q3021">
        <f t="shared" si="377"/>
        <v>80.459999999999994</v>
      </c>
      <c r="R3021" t="s">
        <v>8315</v>
      </c>
      <c r="S3021" t="s">
        <v>8355</v>
      </c>
      <c r="T3021" s="13">
        <f t="shared" si="378"/>
        <v>41758.833564814813</v>
      </c>
      <c r="U3021" s="13">
        <f t="shared" si="379"/>
        <v>41786.125</v>
      </c>
      <c r="V3021">
        <f t="shared" si="380"/>
        <v>2014</v>
      </c>
      <c r="W3021" t="str">
        <f t="shared" si="381"/>
        <v>spaces</v>
      </c>
      <c r="X3021" t="str">
        <f t="shared" si="382"/>
        <v>ExceededGoal</v>
      </c>
      <c r="Y3021" s="12">
        <f t="shared" si="383"/>
        <v>80.459999999999994</v>
      </c>
    </row>
    <row r="3022" spans="1:25" ht="43.2">
      <c r="A3022">
        <v>3020</v>
      </c>
      <c r="B3022" s="1" t="s">
        <v>3020</v>
      </c>
      <c r="C3022" s="1" t="s">
        <v>7130</v>
      </c>
      <c r="D3022" s="21" t="b" cm="1">
        <f t="array" ref="D3022">IF(OR(ISNUMBER(SEARCH({" COMEDY "," fun "," laugh ","hilarious"}," "&amp;B3022:C3022&amp;" "))),"Comedy",IF(OR(ISNUMBER(SEARCH({" sad "," thriller "," crime"," murder "," dark "," revenge "}," "&amp;B3022:C3022&amp;" "))),"thriller",IF(OR(ISNUMBER(SEARCH({" strange "," evil "," horror "," dark "," strange"}," "&amp;B3022:C3022&amp;" "))),"horror",IF(OR(ISNUMBER(SEARCH({" food "," kitchen "," yummy "," gourmet "," dining","bbq"}," "&amp;B3022:C3022&amp;" "))),"food"))))</f>
        <v>0</v>
      </c>
      <c r="E3022" s="3">
        <v>7000</v>
      </c>
      <c r="F3022" s="4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376"/>
        <v>101</v>
      </c>
      <c r="Q3022">
        <f t="shared" si="377"/>
        <v>234.67</v>
      </c>
      <c r="R3022" t="s">
        <v>8315</v>
      </c>
      <c r="S3022" t="s">
        <v>8355</v>
      </c>
      <c r="T3022" s="13">
        <f t="shared" si="378"/>
        <v>42170.846446759257</v>
      </c>
      <c r="U3022" s="13">
        <f t="shared" si="379"/>
        <v>42230.846446759257</v>
      </c>
      <c r="V3022">
        <f t="shared" si="380"/>
        <v>2015</v>
      </c>
      <c r="W3022" t="str">
        <f t="shared" si="381"/>
        <v>spaces</v>
      </c>
      <c r="X3022" t="str">
        <f t="shared" si="382"/>
        <v>ExceededGoal</v>
      </c>
      <c r="Y3022" s="12">
        <f t="shared" si="383"/>
        <v>234.67</v>
      </c>
    </row>
    <row r="3023" spans="1:25" ht="43.2">
      <c r="A3023">
        <v>3021</v>
      </c>
      <c r="B3023" s="1" t="s">
        <v>3021</v>
      </c>
      <c r="C3023" s="1" t="s">
        <v>7131</v>
      </c>
      <c r="D3023" s="21" t="b" cm="1">
        <f t="array" ref="D3023">IF(OR(ISNUMBER(SEARCH({" COMEDY "," fun "," laugh ","hilarious"}," "&amp;B3023:C3023&amp;" "))),"Comedy",IF(OR(ISNUMBER(SEARCH({" sad "," thriller "," crime"," murder "," dark "," revenge "}," "&amp;B3023:C3023&amp;" "))),"thriller",IF(OR(ISNUMBER(SEARCH({" strange "," evil "," horror "," dark "," strange"}," "&amp;B3023:C3023&amp;" "))),"horror",IF(OR(ISNUMBER(SEARCH({" food "," kitchen "," yummy "," gourmet "," dining","bbq"}," "&amp;B3023:C3023&amp;" "))),"food"))))</f>
        <v>0</v>
      </c>
      <c r="E3023" s="3">
        <v>4500</v>
      </c>
      <c r="F3023" s="4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376"/>
        <v>116</v>
      </c>
      <c r="Q3023">
        <f t="shared" si="377"/>
        <v>50.69</v>
      </c>
      <c r="R3023" t="s">
        <v>8315</v>
      </c>
      <c r="S3023" t="s">
        <v>8355</v>
      </c>
      <c r="T3023" s="13">
        <f t="shared" si="378"/>
        <v>42660.618854166663</v>
      </c>
      <c r="U3023" s="13">
        <f t="shared" si="379"/>
        <v>42696.249305555553</v>
      </c>
      <c r="V3023">
        <f t="shared" si="380"/>
        <v>2016</v>
      </c>
      <c r="W3023" t="str">
        <f t="shared" si="381"/>
        <v>spaces</v>
      </c>
      <c r="X3023" t="str">
        <f t="shared" si="382"/>
        <v>ExceededGoal</v>
      </c>
      <c r="Y3023" s="12">
        <f t="shared" si="383"/>
        <v>50.69</v>
      </c>
    </row>
    <row r="3024" spans="1:25" ht="43.2">
      <c r="A3024">
        <v>3022</v>
      </c>
      <c r="B3024" s="1" t="s">
        <v>3022</v>
      </c>
      <c r="C3024" s="1" t="s">
        <v>7132</v>
      </c>
      <c r="D3024" s="21" t="b" cm="1">
        <f t="array" ref="D3024">IF(OR(ISNUMBER(SEARCH({" COMEDY "," fun "," laugh ","hilarious"}," "&amp;B3024:C3024&amp;" "))),"Comedy",IF(OR(ISNUMBER(SEARCH({" sad "," thriller "," crime"," murder "," dark "," revenge "}," "&amp;B3024:C3024&amp;" "))),"thriller",IF(OR(ISNUMBER(SEARCH({" strange "," evil "," horror "," dark "," strange"}," "&amp;B3024:C3024&amp;" "))),"horror",IF(OR(ISNUMBER(SEARCH({" food "," kitchen "," yummy "," gourmet "," dining","bbq"}," "&amp;B3024:C3024&amp;" "))),"food"))))</f>
        <v>0</v>
      </c>
      <c r="E3024" s="3">
        <v>10000</v>
      </c>
      <c r="F3024" s="4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376"/>
        <v>101</v>
      </c>
      <c r="Q3024">
        <f t="shared" si="377"/>
        <v>162.71</v>
      </c>
      <c r="R3024" t="s">
        <v>8315</v>
      </c>
      <c r="S3024" t="s">
        <v>8355</v>
      </c>
      <c r="T3024" s="13">
        <f t="shared" si="378"/>
        <v>42564.95380787037</v>
      </c>
      <c r="U3024" s="13">
        <f t="shared" si="379"/>
        <v>42609.95380787037</v>
      </c>
      <c r="V3024">
        <f t="shared" si="380"/>
        <v>2016</v>
      </c>
      <c r="W3024" t="str">
        <f t="shared" si="381"/>
        <v>spaces</v>
      </c>
      <c r="X3024" t="str">
        <f t="shared" si="382"/>
        <v>ExceededGoal</v>
      </c>
      <c r="Y3024" s="12">
        <f t="shared" si="383"/>
        <v>162.71</v>
      </c>
    </row>
    <row r="3025" spans="1:25" ht="57.6">
      <c r="A3025">
        <v>3023</v>
      </c>
      <c r="B3025" s="1" t="s">
        <v>3023</v>
      </c>
      <c r="C3025" s="1" t="s">
        <v>7133</v>
      </c>
      <c r="D3025" s="21" t="b" cm="1">
        <f t="array" ref="D3025">IF(OR(ISNUMBER(SEARCH({" COMEDY "," fun "," laugh ","hilarious"}," "&amp;B3025:C3025&amp;" "))),"Comedy",IF(OR(ISNUMBER(SEARCH({" sad "," thriller "," crime"," murder "," dark "," revenge "}," "&amp;B3025:C3025&amp;" "))),"thriller",IF(OR(ISNUMBER(SEARCH({" strange "," evil "," horror "," dark "," strange"}," "&amp;B3025:C3025&amp;" "))),"horror",IF(OR(ISNUMBER(SEARCH({" food "," kitchen "," yummy "," gourmet "," dining","bbq"}," "&amp;B3025:C3025&amp;" "))),"food"))))</f>
        <v>0</v>
      </c>
      <c r="E3025" s="3">
        <v>700</v>
      </c>
      <c r="F3025" s="4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376"/>
        <v>103</v>
      </c>
      <c r="Q3025">
        <f t="shared" si="377"/>
        <v>120.17</v>
      </c>
      <c r="R3025" t="s">
        <v>8315</v>
      </c>
      <c r="S3025" t="s">
        <v>8355</v>
      </c>
      <c r="T3025" s="13">
        <f t="shared" si="378"/>
        <v>42121.675763888896</v>
      </c>
      <c r="U3025" s="13">
        <f t="shared" si="379"/>
        <v>42166.675763888896</v>
      </c>
      <c r="V3025">
        <f t="shared" si="380"/>
        <v>2015</v>
      </c>
      <c r="W3025" t="str">
        <f t="shared" si="381"/>
        <v>spaces</v>
      </c>
      <c r="X3025" t="str">
        <f t="shared" si="382"/>
        <v>ExceededGoal</v>
      </c>
      <c r="Y3025" s="12">
        <f t="shared" si="383"/>
        <v>120.17</v>
      </c>
    </row>
    <row r="3026" spans="1:25" ht="43.2">
      <c r="A3026">
        <v>3024</v>
      </c>
      <c r="B3026" s="1" t="s">
        <v>3024</v>
      </c>
      <c r="C3026" s="1" t="s">
        <v>7134</v>
      </c>
      <c r="D3026" s="21" t="str" cm="1">
        <f t="array" ref="D3026">IF(OR(ISNUMBER(SEARCH({" COMEDY "," fun "," laugh ","hilarious"}," "&amp;B3026:C3026&amp;" "))),"Comedy",IF(OR(ISNUMBER(SEARCH({" sad "," thriller "," crime"," murder "," dark "," revenge "}," "&amp;B3026:C3026&amp;" "))),"thriller",IF(OR(ISNUMBER(SEARCH({" strange "," evil "," horror "," dark "," strange"}," "&amp;B3026:C3026&amp;" "))),"horror",IF(OR(ISNUMBER(SEARCH({" food "," kitchen "," yummy "," gourmet "," dining","bbq"}," "&amp;B3026:C3026&amp;" "))),"food"))))</f>
        <v>Comedy</v>
      </c>
      <c r="E3026" s="3">
        <v>5000</v>
      </c>
      <c r="F3026" s="4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376"/>
        <v>246</v>
      </c>
      <c r="Q3026">
        <f t="shared" si="377"/>
        <v>67.7</v>
      </c>
      <c r="R3026" t="s">
        <v>8315</v>
      </c>
      <c r="S3026" t="s">
        <v>8355</v>
      </c>
      <c r="T3026" s="13">
        <f t="shared" si="378"/>
        <v>41158.993923611109</v>
      </c>
      <c r="U3026" s="13">
        <f t="shared" si="379"/>
        <v>41188.993923611109</v>
      </c>
      <c r="V3026">
        <f t="shared" si="380"/>
        <v>2012</v>
      </c>
      <c r="W3026" t="str">
        <f t="shared" si="381"/>
        <v>spaces</v>
      </c>
      <c r="X3026" t="str">
        <f t="shared" si="382"/>
        <v>ExceededGoal</v>
      </c>
      <c r="Y3026" s="12">
        <f t="shared" si="383"/>
        <v>67.7</v>
      </c>
    </row>
    <row r="3027" spans="1:25" ht="43.2">
      <c r="A3027">
        <v>3025</v>
      </c>
      <c r="B3027" s="1" t="s">
        <v>3025</v>
      </c>
      <c r="C3027" s="1" t="s">
        <v>7135</v>
      </c>
      <c r="D3027" s="21" t="b" cm="1">
        <f t="array" ref="D3027">IF(OR(ISNUMBER(SEARCH({" COMEDY "," fun "," laugh ","hilarious"}," "&amp;B3027:C3027&amp;" "))),"Comedy",IF(OR(ISNUMBER(SEARCH({" sad "," thriller "," crime"," murder "," dark "," revenge "}," "&amp;B3027:C3027&amp;" "))),"thriller",IF(OR(ISNUMBER(SEARCH({" strange "," evil "," horror "," dark "," strange"}," "&amp;B3027:C3027&amp;" "))),"horror",IF(OR(ISNUMBER(SEARCH({" food "," kitchen "," yummy "," gourmet "," dining","bbq"}," "&amp;B3027:C3027&amp;" "))),"food"))))</f>
        <v>0</v>
      </c>
      <c r="E3027" s="3">
        <v>2500</v>
      </c>
      <c r="F3027" s="4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376"/>
        <v>302</v>
      </c>
      <c r="Q3027">
        <f t="shared" si="377"/>
        <v>52.1</v>
      </c>
      <c r="R3027" t="s">
        <v>8315</v>
      </c>
      <c r="S3027" t="s">
        <v>8355</v>
      </c>
      <c r="T3027" s="13">
        <f t="shared" si="378"/>
        <v>41761.509409722225</v>
      </c>
      <c r="U3027" s="13">
        <f t="shared" si="379"/>
        <v>41789.666666666664</v>
      </c>
      <c r="V3027">
        <f t="shared" si="380"/>
        <v>2014</v>
      </c>
      <c r="W3027" t="str">
        <f t="shared" si="381"/>
        <v>spaces</v>
      </c>
      <c r="X3027" t="str">
        <f t="shared" si="382"/>
        <v>ExceededGoal</v>
      </c>
      <c r="Y3027" s="12">
        <f t="shared" si="383"/>
        <v>52.1</v>
      </c>
    </row>
    <row r="3028" spans="1:25" ht="57.6">
      <c r="A3028">
        <v>3026</v>
      </c>
      <c r="B3028" s="1" t="s">
        <v>3026</v>
      </c>
      <c r="C3028" s="1" t="s">
        <v>7136</v>
      </c>
      <c r="D3028" s="21" t="b" cm="1">
        <f t="array" ref="D3028">IF(OR(ISNUMBER(SEARCH({" COMEDY "," fun "," laugh ","hilarious"}," "&amp;B3028:C3028&amp;" "))),"Comedy",IF(OR(ISNUMBER(SEARCH({" sad "," thriller "," crime"," murder "," dark "," revenge "}," "&amp;B3028:C3028&amp;" "))),"thriller",IF(OR(ISNUMBER(SEARCH({" strange "," evil "," horror "," dark "," strange"}," "&amp;B3028:C3028&amp;" "))),"horror",IF(OR(ISNUMBER(SEARCH({" food "," kitchen "," yummy "," gourmet "," dining","bbq"}," "&amp;B3028:C3028&amp;" "))),"food"))))</f>
        <v>0</v>
      </c>
      <c r="E3028" s="3">
        <v>900</v>
      </c>
      <c r="F3028" s="4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376"/>
        <v>143</v>
      </c>
      <c r="Q3028">
        <f t="shared" si="377"/>
        <v>51.6</v>
      </c>
      <c r="R3028" t="s">
        <v>8315</v>
      </c>
      <c r="S3028" t="s">
        <v>8355</v>
      </c>
      <c r="T3028" s="13">
        <f t="shared" si="378"/>
        <v>42783.459398148145</v>
      </c>
      <c r="U3028" s="13">
        <f t="shared" si="379"/>
        <v>42797.459398148145</v>
      </c>
      <c r="V3028">
        <f t="shared" si="380"/>
        <v>2017</v>
      </c>
      <c r="W3028" t="str">
        <f t="shared" si="381"/>
        <v>spaces</v>
      </c>
      <c r="X3028" t="str">
        <f t="shared" si="382"/>
        <v>ExceededGoal</v>
      </c>
      <c r="Y3028" s="12">
        <f t="shared" si="383"/>
        <v>51.6</v>
      </c>
    </row>
    <row r="3029" spans="1:25" ht="43.2">
      <c r="A3029">
        <v>3027</v>
      </c>
      <c r="B3029" s="1" t="s">
        <v>3027</v>
      </c>
      <c r="C3029" s="1" t="s">
        <v>7137</v>
      </c>
      <c r="D3029" s="21" t="b" cm="1">
        <f t="array" ref="D3029">IF(OR(ISNUMBER(SEARCH({" COMEDY "," fun "," laugh ","hilarious"}," "&amp;B3029:C3029&amp;" "))),"Comedy",IF(OR(ISNUMBER(SEARCH({" sad "," thriller "," crime"," murder "," dark "," revenge "}," "&amp;B3029:C3029&amp;" "))),"thriller",IF(OR(ISNUMBER(SEARCH({" strange "," evil "," horror "," dark "," strange"}," "&amp;B3029:C3029&amp;" "))),"horror",IF(OR(ISNUMBER(SEARCH({" food "," kitchen "," yummy "," gourmet "," dining","bbq"}," "&amp;B3029:C3029&amp;" "))),"food"))))</f>
        <v>0</v>
      </c>
      <c r="E3029" s="3">
        <v>40000</v>
      </c>
      <c r="F3029" s="4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376"/>
        <v>131</v>
      </c>
      <c r="Q3029">
        <f t="shared" si="377"/>
        <v>164.3</v>
      </c>
      <c r="R3029" t="s">
        <v>8315</v>
      </c>
      <c r="S3029" t="s">
        <v>8355</v>
      </c>
      <c r="T3029" s="13">
        <f t="shared" si="378"/>
        <v>42053.704293981486</v>
      </c>
      <c r="U3029" s="13">
        <f t="shared" si="379"/>
        <v>42083.662627314814</v>
      </c>
      <c r="V3029">
        <f t="shared" si="380"/>
        <v>2015</v>
      </c>
      <c r="W3029" t="str">
        <f t="shared" si="381"/>
        <v>spaces</v>
      </c>
      <c r="X3029" t="str">
        <f t="shared" si="382"/>
        <v>ExceededGoal</v>
      </c>
      <c r="Y3029" s="12">
        <f t="shared" si="383"/>
        <v>164.3</v>
      </c>
    </row>
    <row r="3030" spans="1:25" ht="28.8">
      <c r="A3030">
        <v>3028</v>
      </c>
      <c r="B3030" s="1" t="s">
        <v>3028</v>
      </c>
      <c r="C3030" s="1" t="s">
        <v>7138</v>
      </c>
      <c r="D3030" s="21" t="b" cm="1">
        <f t="array" ref="D3030">IF(OR(ISNUMBER(SEARCH({" COMEDY "," fun "," laugh ","hilarious"}," "&amp;B3030:C3030&amp;" "))),"Comedy",IF(OR(ISNUMBER(SEARCH({" sad "," thriller "," crime"," murder "," dark "," revenge "}," "&amp;B3030:C3030&amp;" "))),"thriller",IF(OR(ISNUMBER(SEARCH({" strange "," evil "," horror "," dark "," strange"}," "&amp;B3030:C3030&amp;" "))),"horror",IF(OR(ISNUMBER(SEARCH({" food "," kitchen "," yummy "," gourmet "," dining","bbq"}," "&amp;B3030:C3030&amp;" "))),"food"))))</f>
        <v>0</v>
      </c>
      <c r="E3030" s="3">
        <v>5000</v>
      </c>
      <c r="F3030" s="4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376"/>
        <v>168</v>
      </c>
      <c r="Q3030">
        <f t="shared" si="377"/>
        <v>84.86</v>
      </c>
      <c r="R3030" t="s">
        <v>8315</v>
      </c>
      <c r="S3030" t="s">
        <v>8355</v>
      </c>
      <c r="T3030" s="13">
        <f t="shared" si="378"/>
        <v>42567.264178240745</v>
      </c>
      <c r="U3030" s="13">
        <f t="shared" si="379"/>
        <v>42597.264178240745</v>
      </c>
      <c r="V3030">
        <f t="shared" si="380"/>
        <v>2016</v>
      </c>
      <c r="W3030" t="str">
        <f t="shared" si="381"/>
        <v>spaces</v>
      </c>
      <c r="X3030" t="str">
        <f t="shared" si="382"/>
        <v>ExceededGoal</v>
      </c>
      <c r="Y3030" s="12">
        <f t="shared" si="383"/>
        <v>84.86</v>
      </c>
    </row>
    <row r="3031" spans="1:25" ht="43.2">
      <c r="A3031">
        <v>3029</v>
      </c>
      <c r="B3031" s="1" t="s">
        <v>3029</v>
      </c>
      <c r="C3031" s="1" t="s">
        <v>7139</v>
      </c>
      <c r="D3031" s="21" t="b" cm="1">
        <f t="array" ref="D3031">IF(OR(ISNUMBER(SEARCH({" COMEDY "," fun "," laugh ","hilarious"}," "&amp;B3031:C3031&amp;" "))),"Comedy",IF(OR(ISNUMBER(SEARCH({" sad "," thriller "," crime"," murder "," dark "," revenge "}," "&amp;B3031:C3031&amp;" "))),"thriller",IF(OR(ISNUMBER(SEARCH({" strange "," evil "," horror "," dark "," strange"}," "&amp;B3031:C3031&amp;" "))),"horror",IF(OR(ISNUMBER(SEARCH({" food "," kitchen "," yummy "," gourmet "," dining","bbq"}," "&amp;B3031:C3031&amp;" "))),"food"))))</f>
        <v>0</v>
      </c>
      <c r="E3031" s="3">
        <v>30000</v>
      </c>
      <c r="F3031" s="4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376"/>
        <v>110</v>
      </c>
      <c r="Q3031">
        <f t="shared" si="377"/>
        <v>94.55</v>
      </c>
      <c r="R3031" t="s">
        <v>8315</v>
      </c>
      <c r="S3031" t="s">
        <v>8355</v>
      </c>
      <c r="T3031" s="13">
        <f t="shared" si="378"/>
        <v>41932.708877314813</v>
      </c>
      <c r="U3031" s="13">
        <f t="shared" si="379"/>
        <v>41961.190972222219</v>
      </c>
      <c r="V3031">
        <f t="shared" si="380"/>
        <v>2014</v>
      </c>
      <c r="W3031" t="str">
        <f t="shared" si="381"/>
        <v>spaces</v>
      </c>
      <c r="X3031" t="str">
        <f t="shared" si="382"/>
        <v>ExceededGoal</v>
      </c>
      <c r="Y3031" s="12">
        <f t="shared" si="383"/>
        <v>94.55</v>
      </c>
    </row>
    <row r="3032" spans="1:25" ht="43.2">
      <c r="A3032">
        <v>3030</v>
      </c>
      <c r="B3032" s="1" t="s">
        <v>3030</v>
      </c>
      <c r="C3032" s="1" t="s">
        <v>7140</v>
      </c>
      <c r="D3032" s="21" t="b" cm="1">
        <f t="array" ref="D3032">IF(OR(ISNUMBER(SEARCH({" COMEDY "," fun "," laugh ","hilarious"}," "&amp;B3032:C3032&amp;" "))),"Comedy",IF(OR(ISNUMBER(SEARCH({" sad "," thriller "," crime"," murder "," dark "," revenge "}," "&amp;B3032:C3032&amp;" "))),"thriller",IF(OR(ISNUMBER(SEARCH({" strange "," evil "," horror "," dark "," strange"}," "&amp;B3032:C3032&amp;" "))),"horror",IF(OR(ISNUMBER(SEARCH({" food "," kitchen "," yummy "," gourmet "," dining","bbq"}," "&amp;B3032:C3032&amp;" "))),"food"))))</f>
        <v>0</v>
      </c>
      <c r="E3032" s="3">
        <v>1750</v>
      </c>
      <c r="F3032" s="4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376"/>
        <v>107</v>
      </c>
      <c r="Q3032">
        <f t="shared" si="377"/>
        <v>45.54</v>
      </c>
      <c r="R3032" t="s">
        <v>8315</v>
      </c>
      <c r="S3032" t="s">
        <v>8355</v>
      </c>
      <c r="T3032" s="13">
        <f t="shared" si="378"/>
        <v>42233.747349537036</v>
      </c>
      <c r="U3032" s="13">
        <f t="shared" si="379"/>
        <v>42263.747349537036</v>
      </c>
      <c r="V3032">
        <f t="shared" si="380"/>
        <v>2015</v>
      </c>
      <c r="W3032" t="str">
        <f t="shared" si="381"/>
        <v>spaces</v>
      </c>
      <c r="X3032" t="str">
        <f t="shared" si="382"/>
        <v>ExceededGoal</v>
      </c>
      <c r="Y3032" s="12">
        <f t="shared" si="383"/>
        <v>45.54</v>
      </c>
    </row>
    <row r="3033" spans="1:25" ht="72">
      <c r="A3033">
        <v>3031</v>
      </c>
      <c r="B3033" s="1" t="s">
        <v>3031</v>
      </c>
      <c r="C3033" s="1" t="s">
        <v>7141</v>
      </c>
      <c r="D3033" s="21" t="b" cm="1">
        <f t="array" ref="D3033">IF(OR(ISNUMBER(SEARCH({" COMEDY "," fun "," laugh ","hilarious"}," "&amp;B3033:C3033&amp;" "))),"Comedy",IF(OR(ISNUMBER(SEARCH({" sad "," thriller "," crime"," murder "," dark "," revenge "}," "&amp;B3033:C3033&amp;" "))),"thriller",IF(OR(ISNUMBER(SEARCH({" strange "," evil "," horror "," dark "," strange"}," "&amp;B3033:C3033&amp;" "))),"horror",IF(OR(ISNUMBER(SEARCH({" food "," kitchen "," yummy "," gourmet "," dining","bbq"}," "&amp;B3033:C3033&amp;" "))),"food"))))</f>
        <v>0</v>
      </c>
      <c r="E3033" s="3">
        <v>1500</v>
      </c>
      <c r="F3033" s="4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376"/>
        <v>100</v>
      </c>
      <c r="Q3033">
        <f t="shared" si="377"/>
        <v>51.72</v>
      </c>
      <c r="R3033" t="s">
        <v>8315</v>
      </c>
      <c r="S3033" t="s">
        <v>8355</v>
      </c>
      <c r="T3033" s="13">
        <f t="shared" si="378"/>
        <v>42597.882488425923</v>
      </c>
      <c r="U3033" s="13">
        <f t="shared" si="379"/>
        <v>42657.882488425923</v>
      </c>
      <c r="V3033">
        <f t="shared" si="380"/>
        <v>2016</v>
      </c>
      <c r="W3033" t="str">
        <f t="shared" si="381"/>
        <v>spaces</v>
      </c>
      <c r="X3033" t="str">
        <f t="shared" si="382"/>
        <v>UnderFunded</v>
      </c>
      <c r="Y3033" s="12">
        <f t="shared" si="383"/>
        <v>51.72</v>
      </c>
    </row>
    <row r="3034" spans="1:25" ht="43.2">
      <c r="A3034">
        <v>3032</v>
      </c>
      <c r="B3034" s="1" t="s">
        <v>3032</v>
      </c>
      <c r="C3034" s="1" t="s">
        <v>7142</v>
      </c>
      <c r="D3034" s="21" t="b" cm="1">
        <f t="array" ref="D3034">IF(OR(ISNUMBER(SEARCH({" COMEDY "," fun "," laugh ","hilarious"}," "&amp;B3034:C3034&amp;" "))),"Comedy",IF(OR(ISNUMBER(SEARCH({" sad "," thriller "," crime"," murder "," dark "," revenge "}," "&amp;B3034:C3034&amp;" "))),"thriller",IF(OR(ISNUMBER(SEARCH({" strange "," evil "," horror "," dark "," strange"}," "&amp;B3034:C3034&amp;" "))),"horror",IF(OR(ISNUMBER(SEARCH({" food "," kitchen "," yummy "," gourmet "," dining","bbq"}," "&amp;B3034:C3034&amp;" "))),"food"))))</f>
        <v>0</v>
      </c>
      <c r="E3034" s="3">
        <v>1000</v>
      </c>
      <c r="F3034" s="4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376"/>
        <v>127</v>
      </c>
      <c r="Q3034">
        <f t="shared" si="377"/>
        <v>50.88</v>
      </c>
      <c r="R3034" t="s">
        <v>8315</v>
      </c>
      <c r="S3034" t="s">
        <v>8355</v>
      </c>
      <c r="T3034" s="13">
        <f t="shared" si="378"/>
        <v>42228.044664351852</v>
      </c>
      <c r="U3034" s="13">
        <f t="shared" si="379"/>
        <v>42258.044664351852</v>
      </c>
      <c r="V3034">
        <f t="shared" si="380"/>
        <v>2015</v>
      </c>
      <c r="W3034" t="str">
        <f t="shared" si="381"/>
        <v>spaces</v>
      </c>
      <c r="X3034" t="str">
        <f t="shared" si="382"/>
        <v>ExceededGoal</v>
      </c>
      <c r="Y3034" s="12">
        <f t="shared" si="383"/>
        <v>50.88</v>
      </c>
    </row>
    <row r="3035" spans="1:25" ht="43.2">
      <c r="A3035">
        <v>3033</v>
      </c>
      <c r="B3035" s="1" t="s">
        <v>3033</v>
      </c>
      <c r="C3035" s="1" t="s">
        <v>7143</v>
      </c>
      <c r="D3035" s="21" t="b" cm="1">
        <f t="array" ref="D3035">IF(OR(ISNUMBER(SEARCH({" COMEDY "," fun "," laugh ","hilarious"}," "&amp;B3035:C3035&amp;" "))),"Comedy",IF(OR(ISNUMBER(SEARCH({" sad "," thriller "," crime"," murder "," dark "," revenge "}," "&amp;B3035:C3035&amp;" "))),"thriller",IF(OR(ISNUMBER(SEARCH({" strange "," evil "," horror "," dark "," strange"}," "&amp;B3035:C3035&amp;" "))),"horror",IF(OR(ISNUMBER(SEARCH({" food "," kitchen "," yummy "," gourmet "," dining","bbq"}," "&amp;B3035:C3035&amp;" "))),"food"))))</f>
        <v>0</v>
      </c>
      <c r="E3035" s="3">
        <v>3000</v>
      </c>
      <c r="F3035" s="4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376"/>
        <v>147</v>
      </c>
      <c r="Q3035">
        <f t="shared" si="377"/>
        <v>191.13</v>
      </c>
      <c r="R3035" t="s">
        <v>8315</v>
      </c>
      <c r="S3035" t="s">
        <v>8355</v>
      </c>
      <c r="T3035" s="13">
        <f t="shared" si="378"/>
        <v>42570.110243055555</v>
      </c>
      <c r="U3035" s="13">
        <f t="shared" si="379"/>
        <v>42600.110243055555</v>
      </c>
      <c r="V3035">
        <f t="shared" si="380"/>
        <v>2016</v>
      </c>
      <c r="W3035" t="str">
        <f t="shared" si="381"/>
        <v>spaces</v>
      </c>
      <c r="X3035" t="str">
        <f t="shared" si="382"/>
        <v>ExceededGoal</v>
      </c>
      <c r="Y3035" s="12">
        <f t="shared" si="383"/>
        <v>191.13</v>
      </c>
    </row>
    <row r="3036" spans="1:25" ht="72">
      <c r="A3036">
        <v>3034</v>
      </c>
      <c r="B3036" s="1" t="s">
        <v>3034</v>
      </c>
      <c r="C3036" s="1" t="s">
        <v>7144</v>
      </c>
      <c r="D3036" s="21" t="b" cm="1">
        <f t="array" ref="D3036">IF(OR(ISNUMBER(SEARCH({" COMEDY "," fun "," laugh ","hilarious"}," "&amp;B3036:C3036&amp;" "))),"Comedy",IF(OR(ISNUMBER(SEARCH({" sad "," thriller "," crime"," murder "," dark "," revenge "}," "&amp;B3036:C3036&amp;" "))),"thriller",IF(OR(ISNUMBER(SEARCH({" strange "," evil "," horror "," dark "," strange"}," "&amp;B3036:C3036&amp;" "))),"horror",IF(OR(ISNUMBER(SEARCH({" food "," kitchen "," yummy "," gourmet "," dining","bbq"}," "&amp;B3036:C3036&amp;" "))),"food"))))</f>
        <v>0</v>
      </c>
      <c r="E3036" s="3">
        <v>100000</v>
      </c>
      <c r="F3036" s="4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376"/>
        <v>113</v>
      </c>
      <c r="Q3036">
        <f t="shared" si="377"/>
        <v>89.31</v>
      </c>
      <c r="R3036" t="s">
        <v>8315</v>
      </c>
      <c r="S3036" t="s">
        <v>8355</v>
      </c>
      <c r="T3036" s="13">
        <f t="shared" si="378"/>
        <v>42644.535358796296</v>
      </c>
      <c r="U3036" s="13">
        <f t="shared" si="379"/>
        <v>42675.165972222225</v>
      </c>
      <c r="V3036">
        <f t="shared" si="380"/>
        <v>2016</v>
      </c>
      <c r="W3036" t="str">
        <f t="shared" si="381"/>
        <v>spaces</v>
      </c>
      <c r="X3036" t="str">
        <f t="shared" si="382"/>
        <v>ExceededGoal</v>
      </c>
      <c r="Y3036" s="12">
        <f t="shared" si="383"/>
        <v>89.31</v>
      </c>
    </row>
    <row r="3037" spans="1:25" ht="28.8">
      <c r="A3037">
        <v>3035</v>
      </c>
      <c r="B3037" s="1" t="s">
        <v>3035</v>
      </c>
      <c r="C3037" s="1" t="s">
        <v>7145</v>
      </c>
      <c r="D3037" s="21" t="b" cm="1">
        <f t="array" ref="D3037">IF(OR(ISNUMBER(SEARCH({" COMEDY "," fun "," laugh ","hilarious"}," "&amp;B3037:C3037&amp;" "))),"Comedy",IF(OR(ISNUMBER(SEARCH({" sad "," thriller "," crime"," murder "," dark "," revenge "}," "&amp;B3037:C3037&amp;" "))),"thriller",IF(OR(ISNUMBER(SEARCH({" strange "," evil "," horror "," dark "," strange"}," "&amp;B3037:C3037&amp;" "))),"horror",IF(OR(ISNUMBER(SEARCH({" food "," kitchen "," yummy "," gourmet "," dining","bbq"}," "&amp;B3037:C3037&amp;" "))),"food"))))</f>
        <v>0</v>
      </c>
      <c r="E3037" s="3">
        <v>25000</v>
      </c>
      <c r="F3037" s="4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376"/>
        <v>109</v>
      </c>
      <c r="Q3037">
        <f t="shared" si="377"/>
        <v>88.59</v>
      </c>
      <c r="R3037" t="s">
        <v>8315</v>
      </c>
      <c r="S3037" t="s">
        <v>8355</v>
      </c>
      <c r="T3037" s="13">
        <f t="shared" si="378"/>
        <v>41368.560289351852</v>
      </c>
      <c r="U3037" s="13">
        <f t="shared" si="379"/>
        <v>41398.560289351852</v>
      </c>
      <c r="V3037">
        <f t="shared" si="380"/>
        <v>2013</v>
      </c>
      <c r="W3037" t="str">
        <f t="shared" si="381"/>
        <v>spaces</v>
      </c>
      <c r="X3037" t="str">
        <f t="shared" si="382"/>
        <v>ExceededGoal</v>
      </c>
      <c r="Y3037" s="12">
        <f t="shared" si="383"/>
        <v>88.59</v>
      </c>
    </row>
    <row r="3038" spans="1:25" ht="43.2">
      <c r="A3038">
        <v>3036</v>
      </c>
      <c r="B3038" s="1" t="s">
        <v>3036</v>
      </c>
      <c r="C3038" s="1" t="s">
        <v>7146</v>
      </c>
      <c r="D3038" s="21" t="b" cm="1">
        <f t="array" ref="D3038">IF(OR(ISNUMBER(SEARCH({" COMEDY "," fun "," laugh ","hilarious"}," "&amp;B3038:C3038&amp;" "))),"Comedy",IF(OR(ISNUMBER(SEARCH({" sad "," thriller "," crime"," murder "," dark "," revenge "}," "&amp;B3038:C3038&amp;" "))),"thriller",IF(OR(ISNUMBER(SEARCH({" strange "," evil "," horror "," dark "," strange"}," "&amp;B3038:C3038&amp;" "))),"horror",IF(OR(ISNUMBER(SEARCH({" food "," kitchen "," yummy "," gourmet "," dining","bbq"}," "&amp;B3038:C3038&amp;" "))),"food"))))</f>
        <v>0</v>
      </c>
      <c r="E3038" s="3">
        <v>25000</v>
      </c>
      <c r="F3038" s="4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376"/>
        <v>127</v>
      </c>
      <c r="Q3038">
        <f t="shared" si="377"/>
        <v>96.3</v>
      </c>
      <c r="R3038" t="s">
        <v>8315</v>
      </c>
      <c r="S3038" t="s">
        <v>8355</v>
      </c>
      <c r="T3038" s="13">
        <f t="shared" si="378"/>
        <v>41466.785231481481</v>
      </c>
      <c r="U3038" s="13">
        <f t="shared" si="379"/>
        <v>41502.499305555553</v>
      </c>
      <c r="V3038">
        <f t="shared" si="380"/>
        <v>2013</v>
      </c>
      <c r="W3038" t="str">
        <f t="shared" si="381"/>
        <v>spaces</v>
      </c>
      <c r="X3038" t="str">
        <f t="shared" si="382"/>
        <v>ExceededGoal</v>
      </c>
      <c r="Y3038" s="12">
        <f t="shared" si="383"/>
        <v>96.3</v>
      </c>
    </row>
    <row r="3039" spans="1:25" ht="57.6">
      <c r="A3039">
        <v>3037</v>
      </c>
      <c r="B3039" s="1" t="s">
        <v>3037</v>
      </c>
      <c r="C3039" s="1" t="s">
        <v>7147</v>
      </c>
      <c r="D3039" s="21" t="b" cm="1">
        <f t="array" ref="D3039">IF(OR(ISNUMBER(SEARCH({" COMEDY "," fun "," laugh ","hilarious"}," "&amp;B3039:C3039&amp;" "))),"Comedy",IF(OR(ISNUMBER(SEARCH({" sad "," thriller "," crime"," murder "," dark "," revenge "}," "&amp;B3039:C3039&amp;" "))),"thriller",IF(OR(ISNUMBER(SEARCH({" strange "," evil "," horror "," dark "," strange"}," "&amp;B3039:C3039&amp;" "))),"horror",IF(OR(ISNUMBER(SEARCH({" food "," kitchen "," yummy "," gourmet "," dining","bbq"}," "&amp;B3039:C3039&amp;" "))),"food"))))</f>
        <v>0</v>
      </c>
      <c r="E3039" s="3">
        <v>500</v>
      </c>
      <c r="F3039" s="4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376"/>
        <v>213</v>
      </c>
      <c r="Q3039">
        <f t="shared" si="377"/>
        <v>33.31</v>
      </c>
      <c r="R3039" t="s">
        <v>8315</v>
      </c>
      <c r="S3039" t="s">
        <v>8355</v>
      </c>
      <c r="T3039" s="13">
        <f t="shared" si="378"/>
        <v>40378.893206018518</v>
      </c>
      <c r="U3039" s="13">
        <f t="shared" si="379"/>
        <v>40453.207638888889</v>
      </c>
      <c r="V3039">
        <f t="shared" si="380"/>
        <v>2010</v>
      </c>
      <c r="W3039" t="str">
        <f t="shared" si="381"/>
        <v>spaces</v>
      </c>
      <c r="X3039" t="str">
        <f t="shared" si="382"/>
        <v>ExceededGoal</v>
      </c>
      <c r="Y3039" s="12">
        <f t="shared" si="383"/>
        <v>33.31</v>
      </c>
    </row>
    <row r="3040" spans="1:25" ht="43.2">
      <c r="A3040">
        <v>3038</v>
      </c>
      <c r="B3040" s="1" t="s">
        <v>3038</v>
      </c>
      <c r="C3040" s="1" t="s">
        <v>7148</v>
      </c>
      <c r="D3040" s="21" t="b" cm="1">
        <f t="array" ref="D3040">IF(OR(ISNUMBER(SEARCH({" COMEDY "," fun "," laugh ","hilarious"}," "&amp;B3040:C3040&amp;" "))),"Comedy",IF(OR(ISNUMBER(SEARCH({" sad "," thriller "," crime"," murder "," dark "," revenge "}," "&amp;B3040:C3040&amp;" "))),"thriller",IF(OR(ISNUMBER(SEARCH({" strange "," evil "," horror "," dark "," strange"}," "&amp;B3040:C3040&amp;" "))),"horror",IF(OR(ISNUMBER(SEARCH({" food "," kitchen "," yummy "," gourmet "," dining","bbq"}," "&amp;B3040:C3040&amp;" "))),"food"))))</f>
        <v>0</v>
      </c>
      <c r="E3040" s="3">
        <v>1000</v>
      </c>
      <c r="F3040" s="4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376"/>
        <v>101</v>
      </c>
      <c r="Q3040">
        <f t="shared" si="377"/>
        <v>37.22</v>
      </c>
      <c r="R3040" t="s">
        <v>8315</v>
      </c>
      <c r="S3040" t="s">
        <v>8355</v>
      </c>
      <c r="T3040" s="13">
        <f t="shared" si="378"/>
        <v>42373.252280092594</v>
      </c>
      <c r="U3040" s="13">
        <f t="shared" si="379"/>
        <v>42433.252280092594</v>
      </c>
      <c r="V3040">
        <f t="shared" si="380"/>
        <v>2016</v>
      </c>
      <c r="W3040" t="str">
        <f t="shared" si="381"/>
        <v>spaces</v>
      </c>
      <c r="X3040" t="str">
        <f t="shared" si="382"/>
        <v>ExceededGoal</v>
      </c>
      <c r="Y3040" s="12">
        <f t="shared" si="383"/>
        <v>37.22</v>
      </c>
    </row>
    <row r="3041" spans="1:25" ht="43.2">
      <c r="A3041">
        <v>3039</v>
      </c>
      <c r="B3041" s="1" t="s">
        <v>3039</v>
      </c>
      <c r="C3041" s="1" t="s">
        <v>7149</v>
      </c>
      <c r="D3041" s="21" t="b" cm="1">
        <f t="array" ref="D3041">IF(OR(ISNUMBER(SEARCH({" COMEDY "," fun "," laugh ","hilarious"}," "&amp;B3041:C3041&amp;" "))),"Comedy",IF(OR(ISNUMBER(SEARCH({" sad "," thriller "," crime"," murder "," dark "," revenge "}," "&amp;B3041:C3041&amp;" "))),"thriller",IF(OR(ISNUMBER(SEARCH({" strange "," evil "," horror "," dark "," strange"}," "&amp;B3041:C3041&amp;" "))),"horror",IF(OR(ISNUMBER(SEARCH({" food "," kitchen "," yummy "," gourmet "," dining","bbq"}," "&amp;B3041:C3041&amp;" "))),"food"))))</f>
        <v>0</v>
      </c>
      <c r="E3041" s="3">
        <v>20000</v>
      </c>
      <c r="F3041" s="4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376"/>
        <v>109</v>
      </c>
      <c r="Q3041">
        <f t="shared" si="377"/>
        <v>92.13</v>
      </c>
      <c r="R3041" t="s">
        <v>8315</v>
      </c>
      <c r="S3041" t="s">
        <v>8355</v>
      </c>
      <c r="T3041" s="13">
        <f t="shared" si="378"/>
        <v>41610.794421296298</v>
      </c>
      <c r="U3041" s="13">
        <f t="shared" si="379"/>
        <v>41637.332638888889</v>
      </c>
      <c r="V3041">
        <f t="shared" si="380"/>
        <v>2013</v>
      </c>
      <c r="W3041" t="str">
        <f t="shared" si="381"/>
        <v>spaces</v>
      </c>
      <c r="X3041" t="str">
        <f t="shared" si="382"/>
        <v>ExceededGoal</v>
      </c>
      <c r="Y3041" s="12">
        <f t="shared" si="383"/>
        <v>92.13</v>
      </c>
    </row>
    <row r="3042" spans="1:25" ht="43.2">
      <c r="A3042">
        <v>3040</v>
      </c>
      <c r="B3042" s="1" t="s">
        <v>3040</v>
      </c>
      <c r="C3042" s="1" t="s">
        <v>7150</v>
      </c>
      <c r="D3042" s="21" t="b" cm="1">
        <f t="array" ref="D3042">IF(OR(ISNUMBER(SEARCH({" COMEDY "," fun "," laugh ","hilarious"}," "&amp;B3042:C3042&amp;" "))),"Comedy",IF(OR(ISNUMBER(SEARCH({" sad "," thriller "," crime"," murder "," dark "," revenge "}," "&amp;B3042:C3042&amp;" "))),"thriller",IF(OR(ISNUMBER(SEARCH({" strange "," evil "," horror "," dark "," strange"}," "&amp;B3042:C3042&amp;" "))),"horror",IF(OR(ISNUMBER(SEARCH({" food "," kitchen "," yummy "," gourmet "," dining","bbq"}," "&amp;B3042:C3042&amp;" "))),"food"))))</f>
        <v>0</v>
      </c>
      <c r="E3042" s="3">
        <v>3000</v>
      </c>
      <c r="F3042" s="4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376"/>
        <v>108</v>
      </c>
      <c r="Q3042">
        <f t="shared" si="377"/>
        <v>76.790000000000006</v>
      </c>
      <c r="R3042" t="s">
        <v>8315</v>
      </c>
      <c r="S3042" t="s">
        <v>8355</v>
      </c>
      <c r="T3042" s="13">
        <f t="shared" si="378"/>
        <v>42177.791909722218</v>
      </c>
      <c r="U3042" s="13">
        <f t="shared" si="379"/>
        <v>42181.958333333328</v>
      </c>
      <c r="V3042">
        <f t="shared" si="380"/>
        <v>2015</v>
      </c>
      <c r="W3042" t="str">
        <f t="shared" si="381"/>
        <v>spaces</v>
      </c>
      <c r="X3042" t="str">
        <f t="shared" si="382"/>
        <v>ExceededGoal</v>
      </c>
      <c r="Y3042" s="12">
        <f t="shared" si="383"/>
        <v>76.790000000000006</v>
      </c>
    </row>
    <row r="3043" spans="1:25" ht="28.8">
      <c r="A3043">
        <v>3041</v>
      </c>
      <c r="B3043" s="1" t="s">
        <v>3041</v>
      </c>
      <c r="C3043" s="1" t="s">
        <v>7151</v>
      </c>
      <c r="D3043" s="21" t="b" cm="1">
        <f t="array" ref="D3043">IF(OR(ISNUMBER(SEARCH({" COMEDY "," fun "," laugh ","hilarious"}," "&amp;B3043:C3043&amp;" "))),"Comedy",IF(OR(ISNUMBER(SEARCH({" sad "," thriller "," crime"," murder "," dark "," revenge "}," "&amp;B3043:C3043&amp;" "))),"thriller",IF(OR(ISNUMBER(SEARCH({" strange "," evil "," horror "," dark "," strange"}," "&amp;B3043:C3043&amp;" "))),"horror",IF(OR(ISNUMBER(SEARCH({" food "," kitchen "," yummy "," gourmet "," dining","bbq"}," "&amp;B3043:C3043&amp;" "))),"food"))))</f>
        <v>0</v>
      </c>
      <c r="E3043" s="3">
        <v>8300</v>
      </c>
      <c r="F3043" s="4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376"/>
        <v>110</v>
      </c>
      <c r="Q3043">
        <f t="shared" si="377"/>
        <v>96.53</v>
      </c>
      <c r="R3043" t="s">
        <v>8315</v>
      </c>
      <c r="S3043" t="s">
        <v>8355</v>
      </c>
      <c r="T3043" s="13">
        <f t="shared" si="378"/>
        <v>42359.868611111116</v>
      </c>
      <c r="U3043" s="13">
        <f t="shared" si="379"/>
        <v>42389.868611111116</v>
      </c>
      <c r="V3043">
        <f t="shared" si="380"/>
        <v>2015</v>
      </c>
      <c r="W3043" t="str">
        <f t="shared" si="381"/>
        <v>spaces</v>
      </c>
      <c r="X3043" t="str">
        <f t="shared" si="382"/>
        <v>ExceededGoal</v>
      </c>
      <c r="Y3043" s="12">
        <f t="shared" si="383"/>
        <v>96.53</v>
      </c>
    </row>
    <row r="3044" spans="1:25" ht="57.6">
      <c r="A3044">
        <v>3042</v>
      </c>
      <c r="B3044" s="1" t="s">
        <v>3042</v>
      </c>
      <c r="C3044" s="1" t="s">
        <v>7152</v>
      </c>
      <c r="D3044" s="21" t="b" cm="1">
        <f t="array" ref="D3044">IF(OR(ISNUMBER(SEARCH({" COMEDY "," fun "," laugh ","hilarious"}," "&amp;B3044:C3044&amp;" "))),"Comedy",IF(OR(ISNUMBER(SEARCH({" sad "," thriller "," crime"," murder "," dark "," revenge "}," "&amp;B3044:C3044&amp;" "))),"thriller",IF(OR(ISNUMBER(SEARCH({" strange "," evil "," horror "," dark "," strange"}," "&amp;B3044:C3044&amp;" "))),"horror",IF(OR(ISNUMBER(SEARCH({" food "," kitchen "," yummy "," gourmet "," dining","bbq"}," "&amp;B3044:C3044&amp;" "))),"food"))))</f>
        <v>0</v>
      </c>
      <c r="E3044" s="3">
        <v>1500</v>
      </c>
      <c r="F3044" s="4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376"/>
        <v>128</v>
      </c>
      <c r="Q3044">
        <f t="shared" si="377"/>
        <v>51.89</v>
      </c>
      <c r="R3044" t="s">
        <v>8315</v>
      </c>
      <c r="S3044" t="s">
        <v>8355</v>
      </c>
      <c r="T3044" s="13">
        <f t="shared" si="378"/>
        <v>42253.688043981485</v>
      </c>
      <c r="U3044" s="13">
        <f t="shared" si="379"/>
        <v>42283.688043981485</v>
      </c>
      <c r="V3044">
        <f t="shared" si="380"/>
        <v>2015</v>
      </c>
      <c r="W3044" t="str">
        <f t="shared" si="381"/>
        <v>spaces</v>
      </c>
      <c r="X3044" t="str">
        <f t="shared" si="382"/>
        <v>ExceededGoal</v>
      </c>
      <c r="Y3044" s="12">
        <f t="shared" si="383"/>
        <v>51.89</v>
      </c>
    </row>
    <row r="3045" spans="1:25" ht="43.2">
      <c r="A3045">
        <v>3043</v>
      </c>
      <c r="B3045" s="1" t="s">
        <v>3043</v>
      </c>
      <c r="C3045" s="1" t="s">
        <v>7153</v>
      </c>
      <c r="D3045" s="21" t="b" cm="1">
        <f t="array" ref="D3045">IF(OR(ISNUMBER(SEARCH({" COMEDY "," fun "," laugh ","hilarious"}," "&amp;B3045:C3045&amp;" "))),"Comedy",IF(OR(ISNUMBER(SEARCH({" sad "," thriller "," crime"," murder "," dark "," revenge "}," "&amp;B3045:C3045&amp;" "))),"thriller",IF(OR(ISNUMBER(SEARCH({" strange "," evil "," horror "," dark "," strange"}," "&amp;B3045:C3045&amp;" "))),"horror",IF(OR(ISNUMBER(SEARCH({" food "," kitchen "," yummy "," gourmet "," dining","bbq"}," "&amp;B3045:C3045&amp;" "))),"food"))))</f>
        <v>0</v>
      </c>
      <c r="E3045" s="3">
        <v>15000</v>
      </c>
      <c r="F3045" s="4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376"/>
        <v>110</v>
      </c>
      <c r="Q3045">
        <f t="shared" si="377"/>
        <v>128.91</v>
      </c>
      <c r="R3045" t="s">
        <v>8315</v>
      </c>
      <c r="S3045" t="s">
        <v>8355</v>
      </c>
      <c r="T3045" s="13">
        <f t="shared" si="378"/>
        <v>42083.070590277777</v>
      </c>
      <c r="U3045" s="13">
        <f t="shared" si="379"/>
        <v>42110.118055555555</v>
      </c>
      <c r="V3045">
        <f t="shared" si="380"/>
        <v>2015</v>
      </c>
      <c r="W3045" t="str">
        <f t="shared" si="381"/>
        <v>spaces</v>
      </c>
      <c r="X3045" t="str">
        <f t="shared" si="382"/>
        <v>ExceededGoal</v>
      </c>
      <c r="Y3045" s="12">
        <f t="shared" si="383"/>
        <v>128.91</v>
      </c>
    </row>
    <row r="3046" spans="1:25" ht="43.2">
      <c r="A3046">
        <v>3044</v>
      </c>
      <c r="B3046" s="1" t="s">
        <v>3044</v>
      </c>
      <c r="C3046" s="1" t="s">
        <v>7154</v>
      </c>
      <c r="D3046" s="21" t="b" cm="1">
        <f t="array" ref="D3046">IF(OR(ISNUMBER(SEARCH({" COMEDY "," fun "," laugh ","hilarious"}," "&amp;B3046:C3046&amp;" "))),"Comedy",IF(OR(ISNUMBER(SEARCH({" sad "," thriller "," crime"," murder "," dark "," revenge "}," "&amp;B3046:C3046&amp;" "))),"thriller",IF(OR(ISNUMBER(SEARCH({" strange "," evil "," horror "," dark "," strange"}," "&amp;B3046:C3046&amp;" "))),"horror",IF(OR(ISNUMBER(SEARCH({" food "," kitchen "," yummy "," gourmet "," dining","bbq"}," "&amp;B3046:C3046&amp;" "))),"food"))))</f>
        <v>0</v>
      </c>
      <c r="E3046" s="3">
        <v>12000</v>
      </c>
      <c r="F3046" s="4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376"/>
        <v>109</v>
      </c>
      <c r="Q3046">
        <f t="shared" si="377"/>
        <v>84.11</v>
      </c>
      <c r="R3046" t="s">
        <v>8315</v>
      </c>
      <c r="S3046" t="s">
        <v>8355</v>
      </c>
      <c r="T3046" s="13">
        <f t="shared" si="378"/>
        <v>42387.7268287037</v>
      </c>
      <c r="U3046" s="13">
        <f t="shared" si="379"/>
        <v>42402.7268287037</v>
      </c>
      <c r="V3046">
        <f t="shared" si="380"/>
        <v>2016</v>
      </c>
      <c r="W3046" t="str">
        <f t="shared" si="381"/>
        <v>spaces</v>
      </c>
      <c r="X3046" t="str">
        <f t="shared" si="382"/>
        <v>ExceededGoal</v>
      </c>
      <c r="Y3046" s="12">
        <f t="shared" si="383"/>
        <v>84.11</v>
      </c>
    </row>
    <row r="3047" spans="1:25" ht="43.2">
      <c r="A3047">
        <v>3045</v>
      </c>
      <c r="B3047" s="1" t="s">
        <v>3045</v>
      </c>
      <c r="C3047" s="1" t="s">
        <v>7155</v>
      </c>
      <c r="D3047" s="21" t="b" cm="1">
        <f t="array" ref="D3047">IF(OR(ISNUMBER(SEARCH({" COMEDY "," fun "," laugh ","hilarious"}," "&amp;B3047:C3047&amp;" "))),"Comedy",IF(OR(ISNUMBER(SEARCH({" sad "," thriller "," crime"," murder "," dark "," revenge "}," "&amp;B3047:C3047&amp;" "))),"thriller",IF(OR(ISNUMBER(SEARCH({" strange "," evil "," horror "," dark "," strange"}," "&amp;B3047:C3047&amp;" "))),"horror",IF(OR(ISNUMBER(SEARCH({" food "," kitchen "," yummy "," gourmet "," dining","bbq"}," "&amp;B3047:C3047&amp;" "))),"food"))))</f>
        <v>0</v>
      </c>
      <c r="E3047" s="3">
        <v>4000</v>
      </c>
      <c r="F3047" s="4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376"/>
        <v>133</v>
      </c>
      <c r="Q3047">
        <f t="shared" si="377"/>
        <v>82.94</v>
      </c>
      <c r="R3047" t="s">
        <v>8315</v>
      </c>
      <c r="S3047" t="s">
        <v>8355</v>
      </c>
      <c r="T3047" s="13">
        <f t="shared" si="378"/>
        <v>41843.155729166669</v>
      </c>
      <c r="U3047" s="13">
        <f t="shared" si="379"/>
        <v>41873.155729166669</v>
      </c>
      <c r="V3047">
        <f t="shared" si="380"/>
        <v>2014</v>
      </c>
      <c r="W3047" t="str">
        <f t="shared" si="381"/>
        <v>spaces</v>
      </c>
      <c r="X3047" t="str">
        <f t="shared" si="382"/>
        <v>ExceededGoal</v>
      </c>
      <c r="Y3047" s="12">
        <f t="shared" si="383"/>
        <v>82.94</v>
      </c>
    </row>
    <row r="3048" spans="1:25" ht="57.6">
      <c r="A3048">
        <v>3046</v>
      </c>
      <c r="B3048" s="1" t="s">
        <v>3046</v>
      </c>
      <c r="C3048" s="1" t="s">
        <v>7156</v>
      </c>
      <c r="D3048" s="21" t="str" cm="1">
        <f t="array" ref="D3048">IF(OR(ISNUMBER(SEARCH({" COMEDY "," fun "," laugh ","hilarious"}," "&amp;B3048:C3048&amp;" "))),"Comedy",IF(OR(ISNUMBER(SEARCH({" sad "," thriller "," crime"," murder "," dark "," revenge "}," "&amp;B3048:C3048&amp;" "))),"thriller",IF(OR(ISNUMBER(SEARCH({" strange "," evil "," horror "," dark "," strange"}," "&amp;B3048:C3048&amp;" "))),"horror",IF(OR(ISNUMBER(SEARCH({" food "," kitchen "," yummy "," gourmet "," dining","bbq"}," "&amp;B3048:C3048&amp;" "))),"food"))))</f>
        <v>Comedy</v>
      </c>
      <c r="E3048" s="3">
        <v>7900</v>
      </c>
      <c r="F3048" s="4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376"/>
        <v>191</v>
      </c>
      <c r="Q3048">
        <f t="shared" si="377"/>
        <v>259.95</v>
      </c>
      <c r="R3048" t="s">
        <v>8315</v>
      </c>
      <c r="S3048" t="s">
        <v>8355</v>
      </c>
      <c r="T3048" s="13">
        <f t="shared" si="378"/>
        <v>41862.803078703706</v>
      </c>
      <c r="U3048" s="13">
        <f t="shared" si="379"/>
        <v>41892.202777777777</v>
      </c>
      <c r="V3048">
        <f t="shared" si="380"/>
        <v>2014</v>
      </c>
      <c r="W3048" t="str">
        <f t="shared" si="381"/>
        <v>spaces</v>
      </c>
      <c r="X3048" t="str">
        <f t="shared" si="382"/>
        <v>ExceededGoal</v>
      </c>
      <c r="Y3048" s="12">
        <f t="shared" si="383"/>
        <v>259.95</v>
      </c>
    </row>
    <row r="3049" spans="1:25" ht="43.2">
      <c r="A3049">
        <v>3047</v>
      </c>
      <c r="B3049" s="1" t="s">
        <v>3047</v>
      </c>
      <c r="C3049" s="1" t="s">
        <v>7157</v>
      </c>
      <c r="D3049" s="21" t="b" cm="1">
        <f t="array" ref="D3049">IF(OR(ISNUMBER(SEARCH({" COMEDY "," fun "," laugh ","hilarious"}," "&amp;B3049:C3049&amp;" "))),"Comedy",IF(OR(ISNUMBER(SEARCH({" sad "," thriller "," crime"," murder "," dark "," revenge "}," "&amp;B3049:C3049&amp;" "))),"thriller",IF(OR(ISNUMBER(SEARCH({" strange "," evil "," horror "," dark "," strange"}," "&amp;B3049:C3049&amp;" "))),"horror",IF(OR(ISNUMBER(SEARCH({" food "," kitchen "," yummy "," gourmet "," dining","bbq"}," "&amp;B3049:C3049&amp;" "))),"food"))))</f>
        <v>0</v>
      </c>
      <c r="E3049" s="3">
        <v>500</v>
      </c>
      <c r="F3049" s="4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376"/>
        <v>149</v>
      </c>
      <c r="Q3049">
        <f t="shared" si="377"/>
        <v>37.25</v>
      </c>
      <c r="R3049" t="s">
        <v>8315</v>
      </c>
      <c r="S3049" t="s">
        <v>8355</v>
      </c>
      <c r="T3049" s="13">
        <f t="shared" si="378"/>
        <v>42443.989050925928</v>
      </c>
      <c r="U3049" s="13">
        <f t="shared" si="379"/>
        <v>42487.552777777775</v>
      </c>
      <c r="V3049">
        <f t="shared" si="380"/>
        <v>2016</v>
      </c>
      <c r="W3049" t="str">
        <f t="shared" si="381"/>
        <v>spaces</v>
      </c>
      <c r="X3049" t="str">
        <f t="shared" si="382"/>
        <v>ExceededGoal</v>
      </c>
      <c r="Y3049" s="12">
        <f t="shared" si="383"/>
        <v>37.25</v>
      </c>
    </row>
    <row r="3050" spans="1:25" ht="43.2">
      <c r="A3050">
        <v>3048</v>
      </c>
      <c r="B3050" s="1" t="s">
        <v>3048</v>
      </c>
      <c r="C3050" s="1" t="s">
        <v>7158</v>
      </c>
      <c r="D3050" s="21" t="b" cm="1">
        <f t="array" ref="D3050">IF(OR(ISNUMBER(SEARCH({" COMEDY "," fun "," laugh ","hilarious"}," "&amp;B3050:C3050&amp;" "))),"Comedy",IF(OR(ISNUMBER(SEARCH({" sad "," thriller "," crime"," murder "," dark "," revenge "}," "&amp;B3050:C3050&amp;" "))),"thriller",IF(OR(ISNUMBER(SEARCH({" strange "," evil "," horror "," dark "," strange"}," "&amp;B3050:C3050&amp;" "))),"horror",IF(OR(ISNUMBER(SEARCH({" food "," kitchen "," yummy "," gourmet "," dining","bbq"}," "&amp;B3050:C3050&amp;" "))),"food"))))</f>
        <v>0</v>
      </c>
      <c r="E3050" s="3">
        <v>5000</v>
      </c>
      <c r="F3050" s="4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376"/>
        <v>166</v>
      </c>
      <c r="Q3050">
        <f t="shared" si="377"/>
        <v>177.02</v>
      </c>
      <c r="R3050" t="s">
        <v>8315</v>
      </c>
      <c r="S3050" t="s">
        <v>8355</v>
      </c>
      <c r="T3050" s="13">
        <f t="shared" si="378"/>
        <v>41975.901180555549</v>
      </c>
      <c r="U3050" s="13">
        <f t="shared" si="379"/>
        <v>42004.890277777777</v>
      </c>
      <c r="V3050">
        <f t="shared" si="380"/>
        <v>2014</v>
      </c>
      <c r="W3050" t="str">
        <f t="shared" si="381"/>
        <v>spaces</v>
      </c>
      <c r="X3050" t="str">
        <f t="shared" si="382"/>
        <v>ExceededGoal</v>
      </c>
      <c r="Y3050" s="12">
        <f t="shared" si="383"/>
        <v>177.02</v>
      </c>
    </row>
    <row r="3051" spans="1:25" ht="57.6">
      <c r="A3051">
        <v>3049</v>
      </c>
      <c r="B3051" s="1" t="s">
        <v>3049</v>
      </c>
      <c r="C3051" s="1" t="s">
        <v>7159</v>
      </c>
      <c r="D3051" s="21" t="b" cm="1">
        <f t="array" ref="D3051">IF(OR(ISNUMBER(SEARCH({" COMEDY "," fun "," laugh ","hilarious"}," "&amp;B3051:C3051&amp;" "))),"Comedy",IF(OR(ISNUMBER(SEARCH({" sad "," thriller "," crime"," murder "," dark "," revenge "}," "&amp;B3051:C3051&amp;" "))),"thriller",IF(OR(ISNUMBER(SEARCH({" strange "," evil "," horror "," dark "," strange"}," "&amp;B3051:C3051&amp;" "))),"horror",IF(OR(ISNUMBER(SEARCH({" food "," kitchen "," yummy "," gourmet "," dining","bbq"}," "&amp;B3051:C3051&amp;" "))),"food"))))</f>
        <v>0</v>
      </c>
      <c r="E3051" s="3">
        <v>3750</v>
      </c>
      <c r="F3051" s="4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376"/>
        <v>107</v>
      </c>
      <c r="Q3051">
        <f t="shared" si="377"/>
        <v>74.069999999999993</v>
      </c>
      <c r="R3051" t="s">
        <v>8315</v>
      </c>
      <c r="S3051" t="s">
        <v>8355</v>
      </c>
      <c r="T3051" s="13">
        <f t="shared" si="378"/>
        <v>42139.014525462961</v>
      </c>
      <c r="U3051" s="13">
        <f t="shared" si="379"/>
        <v>42169.014525462961</v>
      </c>
      <c r="V3051">
        <f t="shared" si="380"/>
        <v>2015</v>
      </c>
      <c r="W3051" t="str">
        <f t="shared" si="381"/>
        <v>spaces</v>
      </c>
      <c r="X3051" t="str">
        <f t="shared" si="382"/>
        <v>ExceededGoal</v>
      </c>
      <c r="Y3051" s="12">
        <f t="shared" si="383"/>
        <v>74.069999999999993</v>
      </c>
    </row>
    <row r="3052" spans="1:25" ht="28.8">
      <c r="A3052">
        <v>3050</v>
      </c>
      <c r="B3052" s="1" t="s">
        <v>3050</v>
      </c>
      <c r="C3052" s="1" t="s">
        <v>7160</v>
      </c>
      <c r="D3052" s="21" t="b" cm="1">
        <f t="array" ref="D3052">IF(OR(ISNUMBER(SEARCH({" COMEDY "," fun "," laugh ","hilarious"}," "&amp;B3052:C3052&amp;" "))),"Comedy",IF(OR(ISNUMBER(SEARCH({" sad "," thriller "," crime"," murder "," dark "," revenge "}," "&amp;B3052:C3052&amp;" "))),"thriller",IF(OR(ISNUMBER(SEARCH({" strange "," evil "," horror "," dark "," strange"}," "&amp;B3052:C3052&amp;" "))),"horror",IF(OR(ISNUMBER(SEARCH({" food "," kitchen "," yummy "," gourmet "," dining","bbq"}," "&amp;B3052:C3052&amp;" "))),"food"))))</f>
        <v>0</v>
      </c>
      <c r="E3052" s="3">
        <v>600</v>
      </c>
      <c r="F3052" s="4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376"/>
        <v>106</v>
      </c>
      <c r="Q3052">
        <f t="shared" si="377"/>
        <v>70.67</v>
      </c>
      <c r="R3052" t="s">
        <v>8315</v>
      </c>
      <c r="S3052" t="s">
        <v>8355</v>
      </c>
      <c r="T3052" s="13">
        <f t="shared" si="378"/>
        <v>42465.16851851852</v>
      </c>
      <c r="U3052" s="13">
        <f t="shared" si="379"/>
        <v>42495.16851851852</v>
      </c>
      <c r="V3052">
        <f t="shared" si="380"/>
        <v>2016</v>
      </c>
      <c r="W3052" t="str">
        <f t="shared" si="381"/>
        <v>spaces</v>
      </c>
      <c r="X3052" t="str">
        <f t="shared" si="382"/>
        <v>ExceededGoal</v>
      </c>
      <c r="Y3052" s="12">
        <f t="shared" si="383"/>
        <v>70.67</v>
      </c>
    </row>
    <row r="3053" spans="1:25" ht="57.6">
      <c r="A3053">
        <v>3051</v>
      </c>
      <c r="B3053" s="1" t="s">
        <v>3051</v>
      </c>
      <c r="C3053" s="1" t="s">
        <v>7161</v>
      </c>
      <c r="D3053" s="21" t="b" cm="1">
        <f t="array" ref="D3053">IF(OR(ISNUMBER(SEARCH({" COMEDY "," fun "," laugh ","hilarious"}," "&amp;B3053:C3053&amp;" "))),"Comedy",IF(OR(ISNUMBER(SEARCH({" sad "," thriller "," crime"," murder "," dark "," revenge "}," "&amp;B3053:C3053&amp;" "))),"thriller",IF(OR(ISNUMBER(SEARCH({" strange "," evil "," horror "," dark "," strange"}," "&amp;B3053:C3053&amp;" "))),"horror",IF(OR(ISNUMBER(SEARCH({" food "," kitchen "," yummy "," gourmet "," dining","bbq"}," "&amp;B3053:C3053&amp;" "))),"food"))))</f>
        <v>0</v>
      </c>
      <c r="E3053" s="3">
        <v>3500</v>
      </c>
      <c r="F3053" s="4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376"/>
        <v>24</v>
      </c>
      <c r="Q3053">
        <f t="shared" si="377"/>
        <v>23.63</v>
      </c>
      <c r="R3053" t="s">
        <v>8315</v>
      </c>
      <c r="S3053" t="s">
        <v>8355</v>
      </c>
      <c r="T3053" s="13">
        <f t="shared" si="378"/>
        <v>42744.416030092587</v>
      </c>
      <c r="U3053" s="13">
        <f t="shared" si="379"/>
        <v>42774.416030092587</v>
      </c>
      <c r="V3053">
        <f t="shared" si="380"/>
        <v>2017</v>
      </c>
      <c r="W3053" t="str">
        <f t="shared" si="381"/>
        <v>spaces</v>
      </c>
      <c r="X3053" t="str">
        <f t="shared" si="382"/>
        <v>UnderFunded</v>
      </c>
      <c r="Y3053" s="12">
        <f t="shared" si="383"/>
        <v>23.63</v>
      </c>
    </row>
    <row r="3054" spans="1:25" ht="43.2">
      <c r="A3054">
        <v>3052</v>
      </c>
      <c r="B3054" s="1" t="s">
        <v>3052</v>
      </c>
      <c r="C3054" s="1" t="s">
        <v>7162</v>
      </c>
      <c r="D3054" s="21" t="b" cm="1">
        <f t="array" ref="D3054">IF(OR(ISNUMBER(SEARCH({" COMEDY "," fun "," laugh ","hilarious"}," "&amp;B3054:C3054&amp;" "))),"Comedy",IF(OR(ISNUMBER(SEARCH({" sad "," thriller "," crime"," murder "," dark "," revenge "}," "&amp;B3054:C3054&amp;" "))),"thriller",IF(OR(ISNUMBER(SEARCH({" strange "," evil "," horror "," dark "," strange"}," "&amp;B3054:C3054&amp;" "))),"horror",IF(OR(ISNUMBER(SEARCH({" food "," kitchen "," yummy "," gourmet "," dining","bbq"}," "&amp;B3054:C3054&amp;" "))),"food"))))</f>
        <v>0</v>
      </c>
      <c r="E3054" s="3">
        <v>50000</v>
      </c>
      <c r="F3054" s="4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376"/>
        <v>0</v>
      </c>
      <c r="Q3054">
        <f t="shared" si="377"/>
        <v>37.5</v>
      </c>
      <c r="R3054" t="s">
        <v>8315</v>
      </c>
      <c r="S3054" t="s">
        <v>8355</v>
      </c>
      <c r="T3054" s="13">
        <f t="shared" si="378"/>
        <v>42122.670069444444</v>
      </c>
      <c r="U3054" s="13">
        <f t="shared" si="379"/>
        <v>42152.665972222225</v>
      </c>
      <c r="V3054">
        <f t="shared" si="380"/>
        <v>2015</v>
      </c>
      <c r="W3054" t="str">
        <f t="shared" si="381"/>
        <v>spaces</v>
      </c>
      <c r="X3054" t="str">
        <f t="shared" si="382"/>
        <v>UnderFunded</v>
      </c>
      <c r="Y3054" s="12">
        <f t="shared" si="383"/>
        <v>37.5</v>
      </c>
    </row>
    <row r="3055" spans="1:25" ht="57.6">
      <c r="A3055">
        <v>3053</v>
      </c>
      <c r="B3055" s="1" t="s">
        <v>3053</v>
      </c>
      <c r="C3055" s="1" t="s">
        <v>7163</v>
      </c>
      <c r="D3055" s="21" t="b" cm="1">
        <f t="array" ref="D3055">IF(OR(ISNUMBER(SEARCH({" COMEDY "," fun "," laugh ","hilarious"}," "&amp;B3055:C3055&amp;" "))),"Comedy",IF(OR(ISNUMBER(SEARCH({" sad "," thriller "," crime"," murder "," dark "," revenge "}," "&amp;B3055:C3055&amp;" "))),"thriller",IF(OR(ISNUMBER(SEARCH({" strange "," evil "," horror "," dark "," strange"}," "&amp;B3055:C3055&amp;" "))),"horror",IF(OR(ISNUMBER(SEARCH({" food "," kitchen "," yummy "," gourmet "," dining","bbq"}," "&amp;B3055:C3055&amp;" "))),"food"))))</f>
        <v>0</v>
      </c>
      <c r="E3055" s="3">
        <v>10000</v>
      </c>
      <c r="F3055" s="4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376"/>
        <v>0</v>
      </c>
      <c r="Q3055">
        <f t="shared" si="377"/>
        <v>13.33</v>
      </c>
      <c r="R3055" t="s">
        <v>8315</v>
      </c>
      <c r="S3055" t="s">
        <v>8355</v>
      </c>
      <c r="T3055" s="13">
        <f t="shared" si="378"/>
        <v>41862.761724537035</v>
      </c>
      <c r="U3055" s="13">
        <f t="shared" si="379"/>
        <v>41914.165972222225</v>
      </c>
      <c r="V3055">
        <f t="shared" si="380"/>
        <v>2014</v>
      </c>
      <c r="W3055" t="str">
        <f t="shared" si="381"/>
        <v>spaces</v>
      </c>
      <c r="X3055" t="str">
        <f t="shared" si="382"/>
        <v>UnderFunded</v>
      </c>
      <c r="Y3055" s="12">
        <f t="shared" si="383"/>
        <v>13.33</v>
      </c>
    </row>
    <row r="3056" spans="1:25" ht="43.2">
      <c r="A3056">
        <v>3054</v>
      </c>
      <c r="B3056" s="1" t="s">
        <v>3054</v>
      </c>
      <c r="C3056" s="1" t="s">
        <v>7164</v>
      </c>
      <c r="D3056" s="21" t="b" cm="1">
        <f t="array" ref="D3056">IF(OR(ISNUMBER(SEARCH({" COMEDY "," fun "," laugh ","hilarious"}," "&amp;B3056:C3056&amp;" "))),"Comedy",IF(OR(ISNUMBER(SEARCH({" sad "," thriller "," crime"," murder "," dark "," revenge "}," "&amp;B3056:C3056&amp;" "))),"thriller",IF(OR(ISNUMBER(SEARCH({" strange "," evil "," horror "," dark "," strange"}," "&amp;B3056:C3056&amp;" "))),"horror",IF(OR(ISNUMBER(SEARCH({" food "," kitchen "," yummy "," gourmet "," dining","bbq"}," "&amp;B3056:C3056&amp;" "))),"food"))))</f>
        <v>0</v>
      </c>
      <c r="E3056" s="3">
        <v>300</v>
      </c>
      <c r="F3056" s="4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376"/>
        <v>0</v>
      </c>
      <c r="Q3056">
        <f t="shared" si="377"/>
        <v>0</v>
      </c>
      <c r="R3056" t="s">
        <v>8315</v>
      </c>
      <c r="S3056" t="s">
        <v>8355</v>
      </c>
      <c r="T3056" s="13">
        <f t="shared" si="378"/>
        <v>42027.832800925928</v>
      </c>
      <c r="U3056" s="13">
        <f t="shared" si="379"/>
        <v>42065.044444444444</v>
      </c>
      <c r="V3056">
        <f t="shared" si="380"/>
        <v>2015</v>
      </c>
      <c r="W3056" t="str">
        <f t="shared" si="381"/>
        <v>spaces</v>
      </c>
      <c r="X3056" t="str">
        <f t="shared" si="382"/>
        <v>UnderFunded</v>
      </c>
      <c r="Y3056" s="12">
        <f t="shared" si="383"/>
        <v>0</v>
      </c>
    </row>
    <row r="3057" spans="1:25" ht="43.2">
      <c r="A3057">
        <v>3055</v>
      </c>
      <c r="B3057" s="1" t="s">
        <v>3055</v>
      </c>
      <c r="C3057" s="1" t="s">
        <v>7165</v>
      </c>
      <c r="D3057" s="21" t="b" cm="1">
        <f t="array" ref="D3057">IF(OR(ISNUMBER(SEARCH({" COMEDY "," fun "," laugh ","hilarious"}," "&amp;B3057:C3057&amp;" "))),"Comedy",IF(OR(ISNUMBER(SEARCH({" sad "," thriller "," crime"," murder "," dark "," revenge "}," "&amp;B3057:C3057&amp;" "))),"thriller",IF(OR(ISNUMBER(SEARCH({" strange "," evil "," horror "," dark "," strange"}," "&amp;B3057:C3057&amp;" "))),"horror",IF(OR(ISNUMBER(SEARCH({" food "," kitchen "," yummy "," gourmet "," dining","bbq"}," "&amp;B3057:C3057&amp;" "))),"food"))))</f>
        <v>0</v>
      </c>
      <c r="E3057" s="3">
        <v>20000</v>
      </c>
      <c r="F3057" s="4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376"/>
        <v>0</v>
      </c>
      <c r="Q3057">
        <f t="shared" si="377"/>
        <v>1</v>
      </c>
      <c r="R3057" t="s">
        <v>8315</v>
      </c>
      <c r="S3057" t="s">
        <v>8355</v>
      </c>
      <c r="T3057" s="13">
        <f t="shared" si="378"/>
        <v>41953.95821759259</v>
      </c>
      <c r="U3057" s="13">
        <f t="shared" si="379"/>
        <v>42013.95821759259</v>
      </c>
      <c r="V3057">
        <f t="shared" si="380"/>
        <v>2014</v>
      </c>
      <c r="W3057" t="str">
        <f t="shared" si="381"/>
        <v>spaces</v>
      </c>
      <c r="X3057" t="str">
        <f t="shared" si="382"/>
        <v>UnderFunded</v>
      </c>
      <c r="Y3057" s="12">
        <f t="shared" si="383"/>
        <v>1</v>
      </c>
    </row>
    <row r="3058" spans="1:25" ht="43.2">
      <c r="A3058">
        <v>3056</v>
      </c>
      <c r="B3058" s="1" t="s">
        <v>3056</v>
      </c>
      <c r="C3058" s="1" t="s">
        <v>7166</v>
      </c>
      <c r="D3058" s="21" t="b" cm="1">
        <f t="array" ref="D3058">IF(OR(ISNUMBER(SEARCH({" COMEDY "," fun "," laugh ","hilarious"}," "&amp;B3058:C3058&amp;" "))),"Comedy",IF(OR(ISNUMBER(SEARCH({" sad "," thriller "," crime"," murder "," dark "," revenge "}," "&amp;B3058:C3058&amp;" "))),"thriller",IF(OR(ISNUMBER(SEARCH({" strange "," evil "," horror "," dark "," strange"}," "&amp;B3058:C3058&amp;" "))),"horror",IF(OR(ISNUMBER(SEARCH({" food "," kitchen "," yummy "," gourmet "," dining","bbq"}," "&amp;B3058:C3058&amp;" "))),"food"))))</f>
        <v>0</v>
      </c>
      <c r="E3058" s="3">
        <v>25000</v>
      </c>
      <c r="F3058" s="4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376"/>
        <v>0</v>
      </c>
      <c r="Q3058">
        <f t="shared" si="377"/>
        <v>0</v>
      </c>
      <c r="R3058" t="s">
        <v>8315</v>
      </c>
      <c r="S3058" t="s">
        <v>8355</v>
      </c>
      <c r="T3058" s="13">
        <f t="shared" si="378"/>
        <v>41851.636388888888</v>
      </c>
      <c r="U3058" s="13">
        <f t="shared" si="379"/>
        <v>41911.636388888888</v>
      </c>
      <c r="V3058">
        <f t="shared" si="380"/>
        <v>2014</v>
      </c>
      <c r="W3058" t="str">
        <f t="shared" si="381"/>
        <v>spaces</v>
      </c>
      <c r="X3058" t="str">
        <f t="shared" si="382"/>
        <v>UnderFunded</v>
      </c>
      <c r="Y3058" s="12">
        <f t="shared" si="383"/>
        <v>0</v>
      </c>
    </row>
    <row r="3059" spans="1:25" ht="43.2">
      <c r="A3059">
        <v>3057</v>
      </c>
      <c r="B3059" s="1" t="s">
        <v>3057</v>
      </c>
      <c r="C3059" s="1" t="s">
        <v>7167</v>
      </c>
      <c r="D3059" s="21" t="b" cm="1">
        <f t="array" ref="D3059">IF(OR(ISNUMBER(SEARCH({" COMEDY "," fun "," laugh ","hilarious"}," "&amp;B3059:C3059&amp;" "))),"Comedy",IF(OR(ISNUMBER(SEARCH({" sad "," thriller "," crime"," murder "," dark "," revenge "}," "&amp;B3059:C3059&amp;" "))),"thriller",IF(OR(ISNUMBER(SEARCH({" strange "," evil "," horror "," dark "," strange"}," "&amp;B3059:C3059&amp;" "))),"horror",IF(OR(ISNUMBER(SEARCH({" food "," kitchen "," yummy "," gourmet "," dining","bbq"}," "&amp;B3059:C3059&amp;" "))),"food"))))</f>
        <v>0</v>
      </c>
      <c r="E3059" s="3">
        <v>50000</v>
      </c>
      <c r="F3059" s="4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376"/>
        <v>0</v>
      </c>
      <c r="Q3059">
        <f t="shared" si="377"/>
        <v>0</v>
      </c>
      <c r="R3059" t="s">
        <v>8315</v>
      </c>
      <c r="S3059" t="s">
        <v>8355</v>
      </c>
      <c r="T3059" s="13">
        <f t="shared" si="378"/>
        <v>42433.650590277779</v>
      </c>
      <c r="U3059" s="13">
        <f t="shared" si="379"/>
        <v>42463.608923611115</v>
      </c>
      <c r="V3059">
        <f t="shared" si="380"/>
        <v>2016</v>
      </c>
      <c r="W3059" t="str">
        <f t="shared" si="381"/>
        <v>spaces</v>
      </c>
      <c r="X3059" t="str">
        <f t="shared" si="382"/>
        <v>UnderFunded</v>
      </c>
      <c r="Y3059" s="12">
        <f t="shared" si="383"/>
        <v>0</v>
      </c>
    </row>
    <row r="3060" spans="1:25" ht="57.6">
      <c r="A3060">
        <v>3058</v>
      </c>
      <c r="B3060" s="1" t="s">
        <v>3058</v>
      </c>
      <c r="C3060" s="1" t="s">
        <v>7168</v>
      </c>
      <c r="D3060" s="21" t="b" cm="1">
        <f t="array" ref="D3060">IF(OR(ISNUMBER(SEARCH({" COMEDY "," fun "," laugh ","hilarious"}," "&amp;B3060:C3060&amp;" "))),"Comedy",IF(OR(ISNUMBER(SEARCH({" sad "," thriller "," crime"," murder "," dark "," revenge "}," "&amp;B3060:C3060&amp;" "))),"thriller",IF(OR(ISNUMBER(SEARCH({" strange "," evil "," horror "," dark "," strange"}," "&amp;B3060:C3060&amp;" "))),"horror",IF(OR(ISNUMBER(SEARCH({" food "," kitchen "," yummy "," gourmet "," dining","bbq"}," "&amp;B3060:C3060&amp;" "))),"food"))))</f>
        <v>0</v>
      </c>
      <c r="E3060" s="3">
        <v>18000</v>
      </c>
      <c r="F3060" s="4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376"/>
        <v>0</v>
      </c>
      <c r="Q3060">
        <f t="shared" si="377"/>
        <v>1</v>
      </c>
      <c r="R3060" t="s">
        <v>8315</v>
      </c>
      <c r="S3060" t="s">
        <v>8355</v>
      </c>
      <c r="T3060" s="13">
        <f t="shared" si="378"/>
        <v>42460.374305555553</v>
      </c>
      <c r="U3060" s="13">
        <f t="shared" si="379"/>
        <v>42510.374305555553</v>
      </c>
      <c r="V3060">
        <f t="shared" si="380"/>
        <v>2016</v>
      </c>
      <c r="W3060" t="str">
        <f t="shared" si="381"/>
        <v>spaces</v>
      </c>
      <c r="X3060" t="str">
        <f t="shared" si="382"/>
        <v>UnderFunded</v>
      </c>
      <c r="Y3060" s="12">
        <f t="shared" si="383"/>
        <v>1</v>
      </c>
    </row>
    <row r="3061" spans="1:25" ht="43.2">
      <c r="A3061">
        <v>3059</v>
      </c>
      <c r="B3061" s="1" t="s">
        <v>3059</v>
      </c>
      <c r="C3061" s="1" t="s">
        <v>7169</v>
      </c>
      <c r="D3061" s="21" t="b" cm="1">
        <f t="array" ref="D3061">IF(OR(ISNUMBER(SEARCH({" COMEDY "," fun "," laugh ","hilarious"}," "&amp;B3061:C3061&amp;" "))),"Comedy",IF(OR(ISNUMBER(SEARCH({" sad "," thriller "," crime"," murder "," dark "," revenge "}," "&amp;B3061:C3061&amp;" "))),"thriller",IF(OR(ISNUMBER(SEARCH({" strange "," evil "," horror "," dark "," strange"}," "&amp;B3061:C3061&amp;" "))),"horror",IF(OR(ISNUMBER(SEARCH({" food "," kitchen "," yummy "," gourmet "," dining","bbq"}," "&amp;B3061:C3061&amp;" "))),"food"))))</f>
        <v>0</v>
      </c>
      <c r="E3061" s="3">
        <v>15000</v>
      </c>
      <c r="F3061" s="4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376"/>
        <v>3</v>
      </c>
      <c r="Q3061">
        <f t="shared" si="377"/>
        <v>41</v>
      </c>
      <c r="R3061" t="s">
        <v>8315</v>
      </c>
      <c r="S3061" t="s">
        <v>8355</v>
      </c>
      <c r="T3061" s="13">
        <f t="shared" si="378"/>
        <v>41829.935717592591</v>
      </c>
      <c r="U3061" s="13">
        <f t="shared" si="379"/>
        <v>41859.935717592591</v>
      </c>
      <c r="V3061">
        <f t="shared" si="380"/>
        <v>2014</v>
      </c>
      <c r="W3061" t="str">
        <f t="shared" si="381"/>
        <v>spaces</v>
      </c>
      <c r="X3061" t="str">
        <f t="shared" si="382"/>
        <v>UnderFunded</v>
      </c>
      <c r="Y3061" s="12">
        <f t="shared" si="383"/>
        <v>41</v>
      </c>
    </row>
    <row r="3062" spans="1:25" ht="28.8">
      <c r="A3062">
        <v>3060</v>
      </c>
      <c r="B3062" s="1" t="s">
        <v>3060</v>
      </c>
      <c r="C3062" s="1" t="s">
        <v>7170</v>
      </c>
      <c r="D3062" s="21" t="b" cm="1">
        <f t="array" ref="D3062">IF(OR(ISNUMBER(SEARCH({" COMEDY "," fun "," laugh ","hilarious"}," "&amp;B3062:C3062&amp;" "))),"Comedy",IF(OR(ISNUMBER(SEARCH({" sad "," thriller "," crime"," murder "," dark "," revenge "}," "&amp;B3062:C3062&amp;" "))),"thriller",IF(OR(ISNUMBER(SEARCH({" strange "," evil "," horror "," dark "," strange"}," "&amp;B3062:C3062&amp;" "))),"horror",IF(OR(ISNUMBER(SEARCH({" food "," kitchen "," yummy "," gourmet "," dining","bbq"}," "&amp;B3062:C3062&amp;" "))),"food"))))</f>
        <v>0</v>
      </c>
      <c r="E3062" s="3">
        <v>220000</v>
      </c>
      <c r="F3062" s="4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376"/>
        <v>0</v>
      </c>
      <c r="Q3062">
        <f t="shared" si="377"/>
        <v>55.83</v>
      </c>
      <c r="R3062" t="s">
        <v>8315</v>
      </c>
      <c r="S3062" t="s">
        <v>8355</v>
      </c>
      <c r="T3062" s="13">
        <f t="shared" si="378"/>
        <v>42245.274699074071</v>
      </c>
      <c r="U3062" s="13">
        <f t="shared" si="379"/>
        <v>42275.274699074071</v>
      </c>
      <c r="V3062">
        <f t="shared" si="380"/>
        <v>2015</v>
      </c>
      <c r="W3062" t="str">
        <f t="shared" si="381"/>
        <v>spaces</v>
      </c>
      <c r="X3062" t="str">
        <f t="shared" si="382"/>
        <v>UnderFunded</v>
      </c>
      <c r="Y3062" s="12">
        <f t="shared" si="383"/>
        <v>55.83</v>
      </c>
    </row>
    <row r="3063" spans="1:25">
      <c r="A3063">
        <v>3061</v>
      </c>
      <c r="B3063" s="1" t="s">
        <v>3061</v>
      </c>
      <c r="C3063" s="1" t="s">
        <v>7171</v>
      </c>
      <c r="D3063" s="21" t="b" cm="1">
        <f t="array" ref="D3063">IF(OR(ISNUMBER(SEARCH({" COMEDY "," fun "," laugh ","hilarious"}," "&amp;B3063:C3063&amp;" "))),"Comedy",IF(OR(ISNUMBER(SEARCH({" sad "," thriller "," crime"," murder "," dark "," revenge "}," "&amp;B3063:C3063&amp;" "))),"thriller",IF(OR(ISNUMBER(SEARCH({" strange "," evil "," horror "," dark "," strange"}," "&amp;B3063:C3063&amp;" "))),"horror",IF(OR(ISNUMBER(SEARCH({" food "," kitchen "," yummy "," gourmet "," dining","bbq"}," "&amp;B3063:C3063&amp;" "))),"food"))))</f>
        <v>0</v>
      </c>
      <c r="E3063" s="3">
        <v>1000000</v>
      </c>
      <c r="F3063" s="4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376"/>
        <v>0</v>
      </c>
      <c r="Q3063">
        <f t="shared" si="377"/>
        <v>0</v>
      </c>
      <c r="R3063" t="s">
        <v>8315</v>
      </c>
      <c r="S3063" t="s">
        <v>8355</v>
      </c>
      <c r="T3063" s="13">
        <f t="shared" si="378"/>
        <v>41834.784120370372</v>
      </c>
      <c r="U3063" s="13">
        <f t="shared" si="379"/>
        <v>41864.784120370372</v>
      </c>
      <c r="V3063">
        <f t="shared" si="380"/>
        <v>2014</v>
      </c>
      <c r="W3063" t="str">
        <f t="shared" si="381"/>
        <v>spaces</v>
      </c>
      <c r="X3063" t="str">
        <f t="shared" si="382"/>
        <v>UnderFunded</v>
      </c>
      <c r="Y3063" s="12">
        <f t="shared" si="383"/>
        <v>0</v>
      </c>
    </row>
    <row r="3064" spans="1:25" ht="43.2">
      <c r="A3064">
        <v>3062</v>
      </c>
      <c r="B3064" s="1" t="s">
        <v>3062</v>
      </c>
      <c r="C3064" s="1" t="s">
        <v>7172</v>
      </c>
      <c r="D3064" s="21" t="str" cm="1">
        <f t="array" ref="D3064">IF(OR(ISNUMBER(SEARCH({" COMEDY "," fun "," laugh ","hilarious"}," "&amp;B3064:C3064&amp;" "))),"Comedy",IF(OR(ISNUMBER(SEARCH({" sad "," thriller "," crime"," murder "," dark "," revenge "}," "&amp;B3064:C3064&amp;" "))),"thriller",IF(OR(ISNUMBER(SEARCH({" strange "," evil "," horror "," dark "," strange"}," "&amp;B3064:C3064&amp;" "))),"horror",IF(OR(ISNUMBER(SEARCH({" food "," kitchen "," yummy "," gourmet "," dining","bbq"}," "&amp;B3064:C3064&amp;" "))),"food"))))</f>
        <v>Comedy</v>
      </c>
      <c r="E3064" s="3">
        <v>10000</v>
      </c>
      <c r="F3064" s="4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376"/>
        <v>67</v>
      </c>
      <c r="Q3064">
        <f t="shared" si="377"/>
        <v>99.76</v>
      </c>
      <c r="R3064" t="s">
        <v>8315</v>
      </c>
      <c r="S3064" t="s">
        <v>8355</v>
      </c>
      <c r="T3064" s="13">
        <f t="shared" si="378"/>
        <v>42248.535787037035</v>
      </c>
      <c r="U3064" s="13">
        <f t="shared" si="379"/>
        <v>42277.75</v>
      </c>
      <c r="V3064">
        <f t="shared" si="380"/>
        <v>2015</v>
      </c>
      <c r="W3064" t="str">
        <f t="shared" si="381"/>
        <v>spaces</v>
      </c>
      <c r="X3064" t="str">
        <f t="shared" si="382"/>
        <v>UnderFunded</v>
      </c>
      <c r="Y3064" s="12">
        <f t="shared" si="383"/>
        <v>99.76</v>
      </c>
    </row>
    <row r="3065" spans="1:25" ht="43.2">
      <c r="A3065">
        <v>3063</v>
      </c>
      <c r="B3065" s="1" t="s">
        <v>3063</v>
      </c>
      <c r="C3065" s="1" t="s">
        <v>7173</v>
      </c>
      <c r="D3065" s="21" t="b" cm="1">
        <f t="array" ref="D3065">IF(OR(ISNUMBER(SEARCH({" COMEDY "," fun "," laugh ","hilarious"}," "&amp;B3065:C3065&amp;" "))),"Comedy",IF(OR(ISNUMBER(SEARCH({" sad "," thriller "," crime"," murder "," dark "," revenge "}," "&amp;B3065:C3065&amp;" "))),"thriller",IF(OR(ISNUMBER(SEARCH({" strange "," evil "," horror "," dark "," strange"}," "&amp;B3065:C3065&amp;" "))),"horror",IF(OR(ISNUMBER(SEARCH({" food "," kitchen "," yummy "," gourmet "," dining","bbq"}," "&amp;B3065:C3065&amp;" "))),"food"))))</f>
        <v>0</v>
      </c>
      <c r="E3065" s="3">
        <v>3000</v>
      </c>
      <c r="F3065" s="4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376"/>
        <v>20</v>
      </c>
      <c r="Q3065">
        <f t="shared" si="377"/>
        <v>25.52</v>
      </c>
      <c r="R3065" t="s">
        <v>8315</v>
      </c>
      <c r="S3065" t="s">
        <v>8355</v>
      </c>
      <c r="T3065" s="13">
        <f t="shared" si="378"/>
        <v>42630.922893518517</v>
      </c>
      <c r="U3065" s="13">
        <f t="shared" si="379"/>
        <v>42665.922893518517</v>
      </c>
      <c r="V3065">
        <f t="shared" si="380"/>
        <v>2016</v>
      </c>
      <c r="W3065" t="str">
        <f t="shared" si="381"/>
        <v>spaces</v>
      </c>
      <c r="X3065" t="str">
        <f t="shared" si="382"/>
        <v>UnderFunded</v>
      </c>
      <c r="Y3065" s="12">
        <f t="shared" si="383"/>
        <v>25.52</v>
      </c>
    </row>
    <row r="3066" spans="1:25" ht="28.8">
      <c r="A3066">
        <v>3064</v>
      </c>
      <c r="B3066" s="1" t="s">
        <v>3064</v>
      </c>
      <c r="C3066" s="1" t="s">
        <v>7174</v>
      </c>
      <c r="D3066" s="21" t="b" cm="1">
        <f t="array" ref="D3066">IF(OR(ISNUMBER(SEARCH({" COMEDY "," fun "," laugh ","hilarious"}," "&amp;B3066:C3066&amp;" "))),"Comedy",IF(OR(ISNUMBER(SEARCH({" sad "," thriller "," crime"," murder "," dark "," revenge "}," "&amp;B3066:C3066&amp;" "))),"thriller",IF(OR(ISNUMBER(SEARCH({" strange "," evil "," horror "," dark "," strange"}," "&amp;B3066:C3066&amp;" "))),"horror",IF(OR(ISNUMBER(SEARCH({" food "," kitchen "," yummy "," gourmet "," dining","bbq"}," "&amp;B3066:C3066&amp;" "))),"food"))))</f>
        <v>0</v>
      </c>
      <c r="E3066" s="3">
        <v>75000</v>
      </c>
      <c r="F3066" s="4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376"/>
        <v>11</v>
      </c>
      <c r="Q3066">
        <f t="shared" si="377"/>
        <v>117.65</v>
      </c>
      <c r="R3066" t="s">
        <v>8315</v>
      </c>
      <c r="S3066" t="s">
        <v>8355</v>
      </c>
      <c r="T3066" s="13">
        <f t="shared" si="378"/>
        <v>42299.130162037036</v>
      </c>
      <c r="U3066" s="13">
        <f t="shared" si="379"/>
        <v>42330.290972222225</v>
      </c>
      <c r="V3066">
        <f t="shared" si="380"/>
        <v>2015</v>
      </c>
      <c r="W3066" t="str">
        <f t="shared" si="381"/>
        <v>spaces</v>
      </c>
      <c r="X3066" t="str">
        <f t="shared" si="382"/>
        <v>UnderFunded</v>
      </c>
      <c r="Y3066" s="12">
        <f t="shared" si="383"/>
        <v>117.65</v>
      </c>
    </row>
    <row r="3067" spans="1:25" ht="43.2">
      <c r="A3067">
        <v>3065</v>
      </c>
      <c r="B3067" s="1" t="s">
        <v>3065</v>
      </c>
      <c r="C3067" s="1" t="s">
        <v>7175</v>
      </c>
      <c r="D3067" s="21" t="b" cm="1">
        <f t="array" ref="D3067">IF(OR(ISNUMBER(SEARCH({" COMEDY "," fun "," laugh ","hilarious"}," "&amp;B3067:C3067&amp;" "))),"Comedy",IF(OR(ISNUMBER(SEARCH({" sad "," thriller "," crime"," murder "," dark "," revenge "}," "&amp;B3067:C3067&amp;" "))),"thriller",IF(OR(ISNUMBER(SEARCH({" strange "," evil "," horror "," dark "," strange"}," "&amp;B3067:C3067&amp;" "))),"horror",IF(OR(ISNUMBER(SEARCH({" food "," kitchen "," yummy "," gourmet "," dining","bbq"}," "&amp;B3067:C3067&amp;" "))),"food"))))</f>
        <v>0</v>
      </c>
      <c r="E3067" s="3">
        <v>25000</v>
      </c>
      <c r="F3067" s="4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376"/>
        <v>0</v>
      </c>
      <c r="Q3067">
        <f t="shared" si="377"/>
        <v>5</v>
      </c>
      <c r="R3067" t="s">
        <v>8315</v>
      </c>
      <c r="S3067" t="s">
        <v>8355</v>
      </c>
      <c r="T3067" s="13">
        <f t="shared" si="378"/>
        <v>41825.055231481485</v>
      </c>
      <c r="U3067" s="13">
        <f t="shared" si="379"/>
        <v>41850.055231481485</v>
      </c>
      <c r="V3067">
        <f t="shared" si="380"/>
        <v>2014</v>
      </c>
      <c r="W3067" t="str">
        <f t="shared" si="381"/>
        <v>spaces</v>
      </c>
      <c r="X3067" t="str">
        <f t="shared" si="382"/>
        <v>UnderFunded</v>
      </c>
      <c r="Y3067" s="12">
        <f t="shared" si="383"/>
        <v>5</v>
      </c>
    </row>
    <row r="3068" spans="1:25" ht="43.2">
      <c r="A3068">
        <v>3066</v>
      </c>
      <c r="B3068" s="1" t="s">
        <v>3066</v>
      </c>
      <c r="C3068" s="1" t="s">
        <v>7176</v>
      </c>
      <c r="D3068" s="21" t="b" cm="1">
        <f t="array" ref="D3068">IF(OR(ISNUMBER(SEARCH({" COMEDY "," fun "," laugh ","hilarious"}," "&amp;B3068:C3068&amp;" "))),"Comedy",IF(OR(ISNUMBER(SEARCH({" sad "," thriller "," crime"," murder "," dark "," revenge "}," "&amp;B3068:C3068&amp;" "))),"thriller",IF(OR(ISNUMBER(SEARCH({" strange "," evil "," horror "," dark "," strange"}," "&amp;B3068:C3068&amp;" "))),"horror",IF(OR(ISNUMBER(SEARCH({" food "," kitchen "," yummy "," gourmet "," dining","bbq"}," "&amp;B3068:C3068&amp;" "))),"food"))))</f>
        <v>0</v>
      </c>
      <c r="E3068" s="3">
        <v>350000</v>
      </c>
      <c r="F3068" s="4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376"/>
        <v>12</v>
      </c>
      <c r="Q3068">
        <f t="shared" si="377"/>
        <v>2796.67</v>
      </c>
      <c r="R3068" t="s">
        <v>8315</v>
      </c>
      <c r="S3068" t="s">
        <v>8355</v>
      </c>
      <c r="T3068" s="13">
        <f t="shared" si="378"/>
        <v>42531.228437500002</v>
      </c>
      <c r="U3068" s="13">
        <f t="shared" si="379"/>
        <v>42561.228437500002</v>
      </c>
      <c r="V3068">
        <f t="shared" si="380"/>
        <v>2016</v>
      </c>
      <c r="W3068" t="str">
        <f t="shared" si="381"/>
        <v>spaces</v>
      </c>
      <c r="X3068" t="str">
        <f t="shared" si="382"/>
        <v>UnderFunded</v>
      </c>
      <c r="Y3068" s="12">
        <f t="shared" si="383"/>
        <v>2796.67</v>
      </c>
    </row>
    <row r="3069" spans="1:25" ht="43.2">
      <c r="A3069">
        <v>3067</v>
      </c>
      <c r="B3069" s="1" t="s">
        <v>3067</v>
      </c>
      <c r="C3069" s="1" t="s">
        <v>7177</v>
      </c>
      <c r="D3069" s="21" t="b" cm="1">
        <f t="array" ref="D3069">IF(OR(ISNUMBER(SEARCH({" COMEDY "," fun "," laugh ","hilarious"}," "&amp;B3069:C3069&amp;" "))),"Comedy",IF(OR(ISNUMBER(SEARCH({" sad "," thriller "," crime"," murder "," dark "," revenge "}," "&amp;B3069:C3069&amp;" "))),"thriller",IF(OR(ISNUMBER(SEARCH({" strange "," evil "," horror "," dark "," strange"}," "&amp;B3069:C3069&amp;" "))),"horror",IF(OR(ISNUMBER(SEARCH({" food "," kitchen "," yummy "," gourmet "," dining","bbq"}," "&amp;B3069:C3069&amp;" "))),"food"))))</f>
        <v>0</v>
      </c>
      <c r="E3069" s="3">
        <v>8000</v>
      </c>
      <c r="F3069" s="4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376"/>
        <v>3</v>
      </c>
      <c r="Q3069">
        <f t="shared" si="377"/>
        <v>200</v>
      </c>
      <c r="R3069" t="s">
        <v>8315</v>
      </c>
      <c r="S3069" t="s">
        <v>8355</v>
      </c>
      <c r="T3069" s="13">
        <f t="shared" si="378"/>
        <v>42226.938414351855</v>
      </c>
      <c r="U3069" s="13">
        <f t="shared" si="379"/>
        <v>42256.938414351855</v>
      </c>
      <c r="V3069">
        <f t="shared" si="380"/>
        <v>2015</v>
      </c>
      <c r="W3069" t="str">
        <f t="shared" si="381"/>
        <v>spaces</v>
      </c>
      <c r="X3069" t="str">
        <f t="shared" si="382"/>
        <v>UnderFunded</v>
      </c>
      <c r="Y3069" s="12">
        <f t="shared" si="383"/>
        <v>200</v>
      </c>
    </row>
    <row r="3070" spans="1:25" ht="43.2">
      <c r="A3070">
        <v>3068</v>
      </c>
      <c r="B3070" s="1" t="s">
        <v>3068</v>
      </c>
      <c r="C3070" s="1" t="s">
        <v>7178</v>
      </c>
      <c r="D3070" s="21" t="b" cm="1">
        <f t="array" ref="D3070">IF(OR(ISNUMBER(SEARCH({" COMEDY "," fun "," laugh ","hilarious"}," "&amp;B3070:C3070&amp;" "))),"Comedy",IF(OR(ISNUMBER(SEARCH({" sad "," thriller "," crime"," murder "," dark "," revenge "}," "&amp;B3070:C3070&amp;" "))),"thriller",IF(OR(ISNUMBER(SEARCH({" strange "," evil "," horror "," dark "," strange"}," "&amp;B3070:C3070&amp;" "))),"horror",IF(OR(ISNUMBER(SEARCH({" food "," kitchen "," yummy "," gourmet "," dining","bbq"}," "&amp;B3070:C3070&amp;" "))),"food"))))</f>
        <v>0</v>
      </c>
      <c r="E3070" s="3">
        <v>250000</v>
      </c>
      <c r="F3070" s="4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376"/>
        <v>0</v>
      </c>
      <c r="Q3070">
        <f t="shared" si="377"/>
        <v>87.5</v>
      </c>
      <c r="R3070" t="s">
        <v>8315</v>
      </c>
      <c r="S3070" t="s">
        <v>8355</v>
      </c>
      <c r="T3070" s="13">
        <f t="shared" si="378"/>
        <v>42263.691574074073</v>
      </c>
      <c r="U3070" s="13">
        <f t="shared" si="379"/>
        <v>42293.691574074073</v>
      </c>
      <c r="V3070">
        <f t="shared" si="380"/>
        <v>2015</v>
      </c>
      <c r="W3070" t="str">
        <f t="shared" si="381"/>
        <v>spaces</v>
      </c>
      <c r="X3070" t="str">
        <f t="shared" si="382"/>
        <v>UnderFunded</v>
      </c>
      <c r="Y3070" s="12">
        <f t="shared" si="383"/>
        <v>87.5</v>
      </c>
    </row>
    <row r="3071" spans="1:25" ht="43.2">
      <c r="A3071">
        <v>3069</v>
      </c>
      <c r="B3071" s="1" t="s">
        <v>3069</v>
      </c>
      <c r="C3071" s="1" t="s">
        <v>7179</v>
      </c>
      <c r="D3071" s="21" t="b" cm="1">
        <f t="array" ref="D3071">IF(OR(ISNUMBER(SEARCH({" COMEDY "," fun "," laugh ","hilarious"}," "&amp;B3071:C3071&amp;" "))),"Comedy",IF(OR(ISNUMBER(SEARCH({" sad "," thriller "," crime"," murder "," dark "," revenge "}," "&amp;B3071:C3071&amp;" "))),"thriller",IF(OR(ISNUMBER(SEARCH({" strange "," evil "," horror "," dark "," strange"}," "&amp;B3071:C3071&amp;" "))),"horror",IF(OR(ISNUMBER(SEARCH({" food "," kitchen "," yummy "," gourmet "," dining","bbq"}," "&amp;B3071:C3071&amp;" "))),"food"))))</f>
        <v>0</v>
      </c>
      <c r="E3071" s="3">
        <v>1000</v>
      </c>
      <c r="F3071" s="4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376"/>
        <v>14</v>
      </c>
      <c r="Q3071">
        <f t="shared" si="377"/>
        <v>20.14</v>
      </c>
      <c r="R3071" t="s">
        <v>8315</v>
      </c>
      <c r="S3071" t="s">
        <v>8355</v>
      </c>
      <c r="T3071" s="13">
        <f t="shared" si="378"/>
        <v>41957.833726851852</v>
      </c>
      <c r="U3071" s="13">
        <f t="shared" si="379"/>
        <v>41987.833726851852</v>
      </c>
      <c r="V3071">
        <f t="shared" si="380"/>
        <v>2014</v>
      </c>
      <c r="W3071" t="str">
        <f t="shared" si="381"/>
        <v>spaces</v>
      </c>
      <c r="X3071" t="str">
        <f t="shared" si="382"/>
        <v>UnderFunded</v>
      </c>
      <c r="Y3071" s="12">
        <f t="shared" si="383"/>
        <v>20.14</v>
      </c>
    </row>
    <row r="3072" spans="1:25" ht="43.2">
      <c r="A3072">
        <v>3070</v>
      </c>
      <c r="B3072" s="1" t="s">
        <v>3070</v>
      </c>
      <c r="C3072" s="1" t="s">
        <v>7180</v>
      </c>
      <c r="D3072" s="21" t="str" cm="1">
        <f t="array" ref="D3072">IF(OR(ISNUMBER(SEARCH({" COMEDY "," fun "," laugh ","hilarious"}," "&amp;B3072:C3072&amp;" "))),"Comedy",IF(OR(ISNUMBER(SEARCH({" sad "," thriller "," crime"," murder "," dark "," revenge "}," "&amp;B3072:C3072&amp;" "))),"thriller",IF(OR(ISNUMBER(SEARCH({" strange "," evil "," horror "," dark "," strange"}," "&amp;B3072:C3072&amp;" "))),"horror",IF(OR(ISNUMBER(SEARCH({" food "," kitchen "," yummy "," gourmet "," dining","bbq"}," "&amp;B3072:C3072&amp;" "))),"food"))))</f>
        <v>Comedy</v>
      </c>
      <c r="E3072" s="3">
        <v>10000</v>
      </c>
      <c r="F3072" s="4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376"/>
        <v>3</v>
      </c>
      <c r="Q3072">
        <f t="shared" si="377"/>
        <v>20.88</v>
      </c>
      <c r="R3072" t="s">
        <v>8315</v>
      </c>
      <c r="S3072" t="s">
        <v>8355</v>
      </c>
      <c r="T3072" s="13">
        <f t="shared" si="378"/>
        <v>42690.733437499999</v>
      </c>
      <c r="U3072" s="13">
        <f t="shared" si="379"/>
        <v>42711.733437499999</v>
      </c>
      <c r="V3072">
        <f t="shared" si="380"/>
        <v>2016</v>
      </c>
      <c r="W3072" t="str">
        <f t="shared" si="381"/>
        <v>spaces</v>
      </c>
      <c r="X3072" t="str">
        <f t="shared" si="382"/>
        <v>UnderFunded</v>
      </c>
      <c r="Y3072" s="12">
        <f t="shared" si="383"/>
        <v>20.88</v>
      </c>
    </row>
    <row r="3073" spans="1:25" ht="43.2">
      <c r="A3073">
        <v>3071</v>
      </c>
      <c r="B3073" s="1" t="s">
        <v>3071</v>
      </c>
      <c r="C3073" s="1" t="s">
        <v>7181</v>
      </c>
      <c r="D3073" s="21" t="b" cm="1">
        <f t="array" ref="D3073">IF(OR(ISNUMBER(SEARCH({" COMEDY "," fun "," laugh ","hilarious"}," "&amp;B3073:C3073&amp;" "))),"Comedy",IF(OR(ISNUMBER(SEARCH({" sad "," thriller "," crime"," murder "," dark "," revenge "}," "&amp;B3073:C3073&amp;" "))),"thriller",IF(OR(ISNUMBER(SEARCH({" strange "," evil "," horror "," dark "," strange"}," "&amp;B3073:C3073&amp;" "))),"horror",IF(OR(ISNUMBER(SEARCH({" food "," kitchen "," yummy "," gourmet "," dining","bbq"}," "&amp;B3073:C3073&amp;" "))),"food"))))</f>
        <v>0</v>
      </c>
      <c r="E3073" s="3">
        <v>12000</v>
      </c>
      <c r="F3073" s="4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376"/>
        <v>60</v>
      </c>
      <c r="Q3073">
        <f t="shared" si="377"/>
        <v>61.31</v>
      </c>
      <c r="R3073" t="s">
        <v>8315</v>
      </c>
      <c r="S3073" t="s">
        <v>8355</v>
      </c>
      <c r="T3073" s="13">
        <f t="shared" si="378"/>
        <v>42097.732418981483</v>
      </c>
      <c r="U3073" s="13">
        <f t="shared" si="379"/>
        <v>42115.249305555553</v>
      </c>
      <c r="V3073">
        <f t="shared" si="380"/>
        <v>2015</v>
      </c>
      <c r="W3073" t="str">
        <f t="shared" si="381"/>
        <v>spaces</v>
      </c>
      <c r="X3073" t="str">
        <f t="shared" si="382"/>
        <v>UnderFunded</v>
      </c>
      <c r="Y3073" s="12">
        <f t="shared" si="383"/>
        <v>61.31</v>
      </c>
    </row>
    <row r="3074" spans="1:25" ht="43.2">
      <c r="A3074">
        <v>3072</v>
      </c>
      <c r="B3074" s="1" t="s">
        <v>3072</v>
      </c>
      <c r="C3074" s="1" t="s">
        <v>7182</v>
      </c>
      <c r="D3074" s="21" t="b" cm="1">
        <f t="array" ref="D3074">IF(OR(ISNUMBER(SEARCH({" COMEDY "," fun "," laugh ","hilarious"}," "&amp;B3074:C3074&amp;" "))),"Comedy",IF(OR(ISNUMBER(SEARCH({" sad "," thriller "," crime"," murder "," dark "," revenge "}," "&amp;B3074:C3074&amp;" "))),"thriller",IF(OR(ISNUMBER(SEARCH({" strange "," evil "," horror "," dark "," strange"}," "&amp;B3074:C3074&amp;" "))),"horror",IF(OR(ISNUMBER(SEARCH({" food "," kitchen "," yummy "," gourmet "," dining","bbq"}," "&amp;B3074:C3074&amp;" "))),"food"))))</f>
        <v>0</v>
      </c>
      <c r="E3074" s="3">
        <v>12000</v>
      </c>
      <c r="F3074" s="4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376"/>
        <v>0</v>
      </c>
      <c r="Q3074">
        <f t="shared" si="377"/>
        <v>1</v>
      </c>
      <c r="R3074" t="s">
        <v>8315</v>
      </c>
      <c r="S3074" t="s">
        <v>8355</v>
      </c>
      <c r="T3074" s="13">
        <f t="shared" si="378"/>
        <v>42658.690532407403</v>
      </c>
      <c r="U3074" s="13">
        <f t="shared" si="379"/>
        <v>42673.073611111111</v>
      </c>
      <c r="V3074">
        <f t="shared" si="380"/>
        <v>2016</v>
      </c>
      <c r="W3074" t="str">
        <f t="shared" si="381"/>
        <v>spaces</v>
      </c>
      <c r="X3074" t="str">
        <f t="shared" si="382"/>
        <v>UnderFunded</v>
      </c>
      <c r="Y3074" s="12">
        <f t="shared" si="383"/>
        <v>1</v>
      </c>
    </row>
    <row r="3075" spans="1:25" ht="43.2">
      <c r="A3075">
        <v>3073</v>
      </c>
      <c r="B3075" s="1" t="s">
        <v>3073</v>
      </c>
      <c r="C3075" s="1" t="s">
        <v>7183</v>
      </c>
      <c r="D3075" s="21" t="b" cm="1">
        <f t="array" ref="D3075">IF(OR(ISNUMBER(SEARCH({" COMEDY "," fun "," laugh ","hilarious"}," "&amp;B3075:C3075&amp;" "))),"Comedy",IF(OR(ISNUMBER(SEARCH({" sad "," thriller "," crime"," murder "," dark "," revenge "}," "&amp;B3075:C3075&amp;" "))),"thriller",IF(OR(ISNUMBER(SEARCH({" strange "," evil "," horror "," dark "," strange"}," "&amp;B3075:C3075&amp;" "))),"horror",IF(OR(ISNUMBER(SEARCH({" food "," kitchen "," yummy "," gourmet "," dining","bbq"}," "&amp;B3075:C3075&amp;" "))),"food"))))</f>
        <v>0</v>
      </c>
      <c r="E3075" s="3">
        <v>2800000</v>
      </c>
      <c r="F3075" s="4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384">IFERROR(ROUND((F3075/E3075)*100,0),0)</f>
        <v>0</v>
      </c>
      <c r="Q3075">
        <f t="shared" ref="Q3075:Q3138" si="385">IFERROR(ROUND(F3075/M3075,2),0)</f>
        <v>92.14</v>
      </c>
      <c r="R3075" t="s">
        <v>8315</v>
      </c>
      <c r="S3075" t="s">
        <v>8355</v>
      </c>
      <c r="T3075" s="13">
        <f t="shared" ref="T3075:T3138" si="386">(((K3075/60)/60)/24)+DATE(1970,1,1)</f>
        <v>42111.684027777781</v>
      </c>
      <c r="U3075" s="13">
        <f t="shared" ref="U3075:U3138" si="387">(((J3075/60)/60)/24)+DATE(1970,1,1)</f>
        <v>42169.804861111115</v>
      </c>
      <c r="V3075">
        <f t="shared" ref="V3075:V3138" si="388">YEAR(T3075)</f>
        <v>2015</v>
      </c>
      <c r="W3075" t="str">
        <f t="shared" ref="W3075:W3138" si="389">IF(OR(S3075="musical","space"),"Musical and Spaces",S3075)</f>
        <v>spaces</v>
      </c>
      <c r="X3075" t="str">
        <f t="shared" ref="X3075:X3138" si="390">IF(P3075-100&gt;0,"ExceededGoal","UnderFunded")</f>
        <v>UnderFunded</v>
      </c>
      <c r="Y3075" s="12">
        <f t="shared" ref="Y3075:Y3138" si="391">IFERROR(IF(R3075="theater",ROUND(F3075/M3075,2)),0)</f>
        <v>92.14</v>
      </c>
    </row>
    <row r="3076" spans="1:25" ht="57.6">
      <c r="A3076">
        <v>3074</v>
      </c>
      <c r="B3076" s="1" t="s">
        <v>3074</v>
      </c>
      <c r="C3076" s="1" t="s">
        <v>7184</v>
      </c>
      <c r="D3076" s="21" t="b" cm="1">
        <f t="array" ref="D3076">IF(OR(ISNUMBER(SEARCH({" COMEDY "," fun "," laugh ","hilarious"}," "&amp;B3076:C3076&amp;" "))),"Comedy",IF(OR(ISNUMBER(SEARCH({" sad "," thriller "," crime"," murder "," dark "," revenge "}," "&amp;B3076:C3076&amp;" "))),"thriller",IF(OR(ISNUMBER(SEARCH({" strange "," evil "," horror "," dark "," strange"}," "&amp;B3076:C3076&amp;" "))),"horror",IF(OR(ISNUMBER(SEARCH({" food "," kitchen "," yummy "," gourmet "," dining","bbq"}," "&amp;B3076:C3076&amp;" "))),"food"))))</f>
        <v>0</v>
      </c>
      <c r="E3076" s="3">
        <v>25000</v>
      </c>
      <c r="F3076" s="4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384"/>
        <v>0</v>
      </c>
      <c r="Q3076">
        <f t="shared" si="385"/>
        <v>7.33</v>
      </c>
      <c r="R3076" t="s">
        <v>8315</v>
      </c>
      <c r="S3076" t="s">
        <v>8355</v>
      </c>
      <c r="T3076" s="13">
        <f t="shared" si="386"/>
        <v>42409.571284722217</v>
      </c>
      <c r="U3076" s="13">
        <f t="shared" si="387"/>
        <v>42439.571284722217</v>
      </c>
      <c r="V3076">
        <f t="shared" si="388"/>
        <v>2016</v>
      </c>
      <c r="W3076" t="str">
        <f t="shared" si="389"/>
        <v>spaces</v>
      </c>
      <c r="X3076" t="str">
        <f t="shared" si="390"/>
        <v>UnderFunded</v>
      </c>
      <c r="Y3076" s="12">
        <f t="shared" si="391"/>
        <v>7.33</v>
      </c>
    </row>
    <row r="3077" spans="1:25" ht="43.2">
      <c r="A3077">
        <v>3075</v>
      </c>
      <c r="B3077" s="1" t="s">
        <v>3075</v>
      </c>
      <c r="C3077" s="1" t="s">
        <v>7185</v>
      </c>
      <c r="D3077" s="21" t="b" cm="1">
        <f t="array" ref="D3077">IF(OR(ISNUMBER(SEARCH({" COMEDY "," fun "," laugh ","hilarious"}," "&amp;B3077:C3077&amp;" "))),"Comedy",IF(OR(ISNUMBER(SEARCH({" sad "," thriller "," crime"," murder "," dark "," revenge "}," "&amp;B3077:C3077&amp;" "))),"thriller",IF(OR(ISNUMBER(SEARCH({" strange "," evil "," horror "," dark "," strange"}," "&amp;B3077:C3077&amp;" "))),"horror",IF(OR(ISNUMBER(SEARCH({" food "," kitchen "," yummy "," gourmet "," dining","bbq"}," "&amp;B3077:C3077&amp;" "))),"food"))))</f>
        <v>0</v>
      </c>
      <c r="E3077" s="3">
        <v>15000</v>
      </c>
      <c r="F3077" s="4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384"/>
        <v>9</v>
      </c>
      <c r="Q3077">
        <f t="shared" si="385"/>
        <v>64.8</v>
      </c>
      <c r="R3077" t="s">
        <v>8315</v>
      </c>
      <c r="S3077" t="s">
        <v>8355</v>
      </c>
      <c r="T3077" s="13">
        <f t="shared" si="386"/>
        <v>42551.102314814809</v>
      </c>
      <c r="U3077" s="13">
        <f t="shared" si="387"/>
        <v>42601.102314814809</v>
      </c>
      <c r="V3077">
        <f t="shared" si="388"/>
        <v>2016</v>
      </c>
      <c r="W3077" t="str">
        <f t="shared" si="389"/>
        <v>spaces</v>
      </c>
      <c r="X3077" t="str">
        <f t="shared" si="390"/>
        <v>UnderFunded</v>
      </c>
      <c r="Y3077" s="12">
        <f t="shared" si="391"/>
        <v>64.8</v>
      </c>
    </row>
    <row r="3078" spans="1:25" ht="28.8">
      <c r="A3078">
        <v>3076</v>
      </c>
      <c r="B3078" s="1" t="s">
        <v>3076</v>
      </c>
      <c r="C3078" s="1" t="s">
        <v>7186</v>
      </c>
      <c r="D3078" s="21" t="b" cm="1">
        <f t="array" ref="D3078">IF(OR(ISNUMBER(SEARCH({" COMEDY "," fun "," laugh ","hilarious"}," "&amp;B3078:C3078&amp;" "))),"Comedy",IF(OR(ISNUMBER(SEARCH({" sad "," thriller "," crime"," murder "," dark "," revenge "}," "&amp;B3078:C3078&amp;" "))),"thriller",IF(OR(ISNUMBER(SEARCH({" strange "," evil "," horror "," dark "," strange"}," "&amp;B3078:C3078&amp;" "))),"horror",IF(OR(ISNUMBER(SEARCH({" food "," kitchen "," yummy "," gourmet "," dining","bbq"}," "&amp;B3078:C3078&amp;" "))),"food"))))</f>
        <v>0</v>
      </c>
      <c r="E3078" s="3">
        <v>10000</v>
      </c>
      <c r="F3078" s="4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384"/>
        <v>15</v>
      </c>
      <c r="Q3078">
        <f t="shared" si="385"/>
        <v>30.12</v>
      </c>
      <c r="R3078" t="s">
        <v>8315</v>
      </c>
      <c r="S3078" t="s">
        <v>8355</v>
      </c>
      <c r="T3078" s="13">
        <f t="shared" si="386"/>
        <v>42226.651886574073</v>
      </c>
      <c r="U3078" s="13">
        <f t="shared" si="387"/>
        <v>42286.651886574073</v>
      </c>
      <c r="V3078">
        <f t="shared" si="388"/>
        <v>2015</v>
      </c>
      <c r="W3078" t="str">
        <f t="shared" si="389"/>
        <v>spaces</v>
      </c>
      <c r="X3078" t="str">
        <f t="shared" si="390"/>
        <v>UnderFunded</v>
      </c>
      <c r="Y3078" s="12">
        <f t="shared" si="391"/>
        <v>30.12</v>
      </c>
    </row>
    <row r="3079" spans="1:25" ht="43.2">
      <c r="A3079">
        <v>3077</v>
      </c>
      <c r="B3079" s="1" t="s">
        <v>3077</v>
      </c>
      <c r="C3079" s="1" t="s">
        <v>7187</v>
      </c>
      <c r="D3079" s="21" t="b" cm="1">
        <f t="array" ref="D3079">IF(OR(ISNUMBER(SEARCH({" COMEDY "," fun "," laugh ","hilarious"}," "&amp;B3079:C3079&amp;" "))),"Comedy",IF(OR(ISNUMBER(SEARCH({" sad "," thriller "," crime"," murder "," dark "," revenge "}," "&amp;B3079:C3079&amp;" "))),"thriller",IF(OR(ISNUMBER(SEARCH({" strange "," evil "," horror "," dark "," strange"}," "&amp;B3079:C3079&amp;" "))),"horror",IF(OR(ISNUMBER(SEARCH({" food "," kitchen "," yummy "," gourmet "," dining","bbq"}," "&amp;B3079:C3079&amp;" "))),"food"))))</f>
        <v>0</v>
      </c>
      <c r="E3079" s="3">
        <v>22000</v>
      </c>
      <c r="F3079" s="4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384"/>
        <v>0</v>
      </c>
      <c r="Q3079">
        <f t="shared" si="385"/>
        <v>52.5</v>
      </c>
      <c r="R3079" t="s">
        <v>8315</v>
      </c>
      <c r="S3079" t="s">
        <v>8355</v>
      </c>
      <c r="T3079" s="13">
        <f t="shared" si="386"/>
        <v>42766.956921296296</v>
      </c>
      <c r="U3079" s="13">
        <f t="shared" si="387"/>
        <v>42796.956921296296</v>
      </c>
      <c r="V3079">
        <f t="shared" si="388"/>
        <v>2017</v>
      </c>
      <c r="W3079" t="str">
        <f t="shared" si="389"/>
        <v>spaces</v>
      </c>
      <c r="X3079" t="str">
        <f t="shared" si="390"/>
        <v>UnderFunded</v>
      </c>
      <c r="Y3079" s="12">
        <f t="shared" si="391"/>
        <v>52.5</v>
      </c>
    </row>
    <row r="3080" spans="1:25" ht="43.2">
      <c r="A3080">
        <v>3078</v>
      </c>
      <c r="B3080" s="1" t="s">
        <v>3078</v>
      </c>
      <c r="C3080" s="1" t="s">
        <v>7188</v>
      </c>
      <c r="D3080" s="21" t="b" cm="1">
        <f t="array" ref="D3080">IF(OR(ISNUMBER(SEARCH({" COMEDY "," fun "," laugh ","hilarious"}," "&amp;B3080:C3080&amp;" "))),"Comedy",IF(OR(ISNUMBER(SEARCH({" sad "," thriller "," crime"," murder "," dark "," revenge "}," "&amp;B3080:C3080&amp;" "))),"thriller",IF(OR(ISNUMBER(SEARCH({" strange "," evil "," horror "," dark "," strange"}," "&amp;B3080:C3080&amp;" "))),"horror",IF(OR(ISNUMBER(SEARCH({" food "," kitchen "," yummy "," gourmet "," dining","bbq"}," "&amp;B3080:C3080&amp;" "))),"food"))))</f>
        <v>0</v>
      </c>
      <c r="E3080" s="3">
        <v>60000</v>
      </c>
      <c r="F3080" s="4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384"/>
        <v>0</v>
      </c>
      <c r="Q3080">
        <f t="shared" si="385"/>
        <v>23.67</v>
      </c>
      <c r="R3080" t="s">
        <v>8315</v>
      </c>
      <c r="S3080" t="s">
        <v>8355</v>
      </c>
      <c r="T3080" s="13">
        <f t="shared" si="386"/>
        <v>42031.138831018514</v>
      </c>
      <c r="U3080" s="13">
        <f t="shared" si="387"/>
        <v>42061.138831018514</v>
      </c>
      <c r="V3080">
        <f t="shared" si="388"/>
        <v>2015</v>
      </c>
      <c r="W3080" t="str">
        <f t="shared" si="389"/>
        <v>spaces</v>
      </c>
      <c r="X3080" t="str">
        <f t="shared" si="390"/>
        <v>UnderFunded</v>
      </c>
      <c r="Y3080" s="12">
        <f t="shared" si="391"/>
        <v>23.67</v>
      </c>
    </row>
    <row r="3081" spans="1:25" ht="43.2">
      <c r="A3081">
        <v>3079</v>
      </c>
      <c r="B3081" s="1" t="s">
        <v>3079</v>
      </c>
      <c r="C3081" s="1" t="s">
        <v>7189</v>
      </c>
      <c r="D3081" s="21" t="b" cm="1">
        <f t="array" ref="D3081">IF(OR(ISNUMBER(SEARCH({" COMEDY "," fun "," laugh ","hilarious"}," "&amp;B3081:C3081&amp;" "))),"Comedy",IF(OR(ISNUMBER(SEARCH({" sad "," thriller "," crime"," murder "," dark "," revenge "}," "&amp;B3081:C3081&amp;" "))),"thriller",IF(OR(ISNUMBER(SEARCH({" strange "," evil "," horror "," dark "," strange"}," "&amp;B3081:C3081&amp;" "))),"horror",IF(OR(ISNUMBER(SEARCH({" food "," kitchen "," yummy "," gourmet "," dining","bbq"}," "&amp;B3081:C3081&amp;" "))),"food"))))</f>
        <v>0</v>
      </c>
      <c r="E3081" s="3">
        <v>1333666</v>
      </c>
      <c r="F3081" s="4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384"/>
        <v>1</v>
      </c>
      <c r="Q3081">
        <f t="shared" si="385"/>
        <v>415.78</v>
      </c>
      <c r="R3081" t="s">
        <v>8315</v>
      </c>
      <c r="S3081" t="s">
        <v>8355</v>
      </c>
      <c r="T3081" s="13">
        <f t="shared" si="386"/>
        <v>42055.713368055556</v>
      </c>
      <c r="U3081" s="13">
        <f t="shared" si="387"/>
        <v>42085.671701388885</v>
      </c>
      <c r="V3081">
        <f t="shared" si="388"/>
        <v>2015</v>
      </c>
      <c r="W3081" t="str">
        <f t="shared" si="389"/>
        <v>spaces</v>
      </c>
      <c r="X3081" t="str">
        <f t="shared" si="390"/>
        <v>UnderFunded</v>
      </c>
      <c r="Y3081" s="12">
        <f t="shared" si="391"/>
        <v>415.78</v>
      </c>
    </row>
    <row r="3082" spans="1:25" ht="43.2">
      <c r="A3082">
        <v>3080</v>
      </c>
      <c r="B3082" s="1" t="s">
        <v>3080</v>
      </c>
      <c r="C3082" s="1" t="s">
        <v>7190</v>
      </c>
      <c r="D3082" s="21" t="b" cm="1">
        <f t="array" ref="D3082">IF(OR(ISNUMBER(SEARCH({" COMEDY "," fun "," laugh ","hilarious"}," "&amp;B3082:C3082&amp;" "))),"Comedy",IF(OR(ISNUMBER(SEARCH({" sad "," thriller "," crime"," murder "," dark "," revenge "}," "&amp;B3082:C3082&amp;" "))),"thriller",IF(OR(ISNUMBER(SEARCH({" strange "," evil "," horror "," dark "," strange"}," "&amp;B3082:C3082&amp;" "))),"horror",IF(OR(ISNUMBER(SEARCH({" food "," kitchen "," yummy "," gourmet "," dining","bbq"}," "&amp;B3082:C3082&amp;" "))),"food"))))</f>
        <v>0</v>
      </c>
      <c r="E3082" s="3">
        <v>2000000</v>
      </c>
      <c r="F3082" s="4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384"/>
        <v>0</v>
      </c>
      <c r="Q3082">
        <f t="shared" si="385"/>
        <v>53.71</v>
      </c>
      <c r="R3082" t="s">
        <v>8315</v>
      </c>
      <c r="S3082" t="s">
        <v>8355</v>
      </c>
      <c r="T3082" s="13">
        <f t="shared" si="386"/>
        <v>41940.028287037036</v>
      </c>
      <c r="U3082" s="13">
        <f t="shared" si="387"/>
        <v>42000.0699537037</v>
      </c>
      <c r="V3082">
        <f t="shared" si="388"/>
        <v>2014</v>
      </c>
      <c r="W3082" t="str">
        <f t="shared" si="389"/>
        <v>spaces</v>
      </c>
      <c r="X3082" t="str">
        <f t="shared" si="390"/>
        <v>UnderFunded</v>
      </c>
      <c r="Y3082" s="12">
        <f t="shared" si="391"/>
        <v>53.71</v>
      </c>
    </row>
    <row r="3083" spans="1:25" ht="43.2">
      <c r="A3083">
        <v>3081</v>
      </c>
      <c r="B3083" s="1" t="s">
        <v>3081</v>
      </c>
      <c r="C3083" s="1" t="s">
        <v>7191</v>
      </c>
      <c r="D3083" s="21" t="b" cm="1">
        <f t="array" ref="D3083">IF(OR(ISNUMBER(SEARCH({" COMEDY "," fun "," laugh ","hilarious"}," "&amp;B3083:C3083&amp;" "))),"Comedy",IF(OR(ISNUMBER(SEARCH({" sad "," thriller "," crime"," murder "," dark "," revenge "}," "&amp;B3083:C3083&amp;" "))),"thriller",IF(OR(ISNUMBER(SEARCH({" strange "," evil "," horror "," dark "," strange"}," "&amp;B3083:C3083&amp;" "))),"horror",IF(OR(ISNUMBER(SEARCH({" food "," kitchen "," yummy "," gourmet "," dining","bbq"}," "&amp;B3083:C3083&amp;" "))),"food"))))</f>
        <v>0</v>
      </c>
      <c r="E3083" s="3">
        <v>1000000</v>
      </c>
      <c r="F3083" s="4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384"/>
        <v>0</v>
      </c>
      <c r="Q3083">
        <f t="shared" si="385"/>
        <v>420.6</v>
      </c>
      <c r="R3083" t="s">
        <v>8315</v>
      </c>
      <c r="S3083" t="s">
        <v>8355</v>
      </c>
      <c r="T3083" s="13">
        <f t="shared" si="386"/>
        <v>42237.181608796294</v>
      </c>
      <c r="U3083" s="13">
        <f t="shared" si="387"/>
        <v>42267.181608796294</v>
      </c>
      <c r="V3083">
        <f t="shared" si="388"/>
        <v>2015</v>
      </c>
      <c r="W3083" t="str">
        <f t="shared" si="389"/>
        <v>spaces</v>
      </c>
      <c r="X3083" t="str">
        <f t="shared" si="390"/>
        <v>UnderFunded</v>
      </c>
      <c r="Y3083" s="12">
        <f t="shared" si="391"/>
        <v>420.6</v>
      </c>
    </row>
    <row r="3084" spans="1:25" ht="43.2">
      <c r="A3084">
        <v>3082</v>
      </c>
      <c r="B3084" s="1" t="s">
        <v>3082</v>
      </c>
      <c r="C3084" s="1" t="s">
        <v>7192</v>
      </c>
      <c r="D3084" s="21" t="b" cm="1">
        <f t="array" ref="D3084">IF(OR(ISNUMBER(SEARCH({" COMEDY "," fun "," laugh ","hilarious"}," "&amp;B3084:C3084&amp;" "))),"Comedy",IF(OR(ISNUMBER(SEARCH({" sad "," thriller "," crime"," murder "," dark "," revenge "}," "&amp;B3084:C3084&amp;" "))),"thriller",IF(OR(ISNUMBER(SEARCH({" strange "," evil "," horror "," dark "," strange"}," "&amp;B3084:C3084&amp;" "))),"horror",IF(OR(ISNUMBER(SEARCH({" food "," kitchen "," yummy "," gourmet "," dining","bbq"}," "&amp;B3084:C3084&amp;" "))),"food"))))</f>
        <v>0</v>
      </c>
      <c r="E3084" s="3">
        <v>9000</v>
      </c>
      <c r="F3084" s="4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384"/>
        <v>0</v>
      </c>
      <c r="Q3084">
        <f t="shared" si="385"/>
        <v>0</v>
      </c>
      <c r="R3084" t="s">
        <v>8315</v>
      </c>
      <c r="S3084" t="s">
        <v>8355</v>
      </c>
      <c r="T3084" s="13">
        <f t="shared" si="386"/>
        <v>42293.922986111109</v>
      </c>
      <c r="U3084" s="13">
        <f t="shared" si="387"/>
        <v>42323.96465277778</v>
      </c>
      <c r="V3084">
        <f t="shared" si="388"/>
        <v>2015</v>
      </c>
      <c r="W3084" t="str">
        <f t="shared" si="389"/>
        <v>spaces</v>
      </c>
      <c r="X3084" t="str">
        <f t="shared" si="390"/>
        <v>UnderFunded</v>
      </c>
      <c r="Y3084" s="12">
        <f t="shared" si="391"/>
        <v>0</v>
      </c>
    </row>
    <row r="3085" spans="1:25" ht="57.6">
      <c r="A3085">
        <v>3083</v>
      </c>
      <c r="B3085" s="1" t="s">
        <v>3083</v>
      </c>
      <c r="C3085" s="1" t="s">
        <v>7193</v>
      </c>
      <c r="D3085" s="21" t="b" cm="1">
        <f t="array" ref="D3085">IF(OR(ISNUMBER(SEARCH({" COMEDY "," fun "," laugh ","hilarious"}," "&amp;B3085:C3085&amp;" "))),"Comedy",IF(OR(ISNUMBER(SEARCH({" sad "," thriller "," crime"," murder "," dark "," revenge "}," "&amp;B3085:C3085&amp;" "))),"thriller",IF(OR(ISNUMBER(SEARCH({" strange "," evil "," horror "," dark "," strange"}," "&amp;B3085:C3085&amp;" "))),"horror",IF(OR(ISNUMBER(SEARCH({" food "," kitchen "," yummy "," gourmet "," dining","bbq"}," "&amp;B3085:C3085&amp;" "))),"food"))))</f>
        <v>0</v>
      </c>
      <c r="E3085" s="3">
        <v>20000</v>
      </c>
      <c r="F3085" s="4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384"/>
        <v>0</v>
      </c>
      <c r="Q3085">
        <f t="shared" si="385"/>
        <v>18.670000000000002</v>
      </c>
      <c r="R3085" t="s">
        <v>8315</v>
      </c>
      <c r="S3085" t="s">
        <v>8355</v>
      </c>
      <c r="T3085" s="13">
        <f t="shared" si="386"/>
        <v>41853.563402777778</v>
      </c>
      <c r="U3085" s="13">
        <f t="shared" si="387"/>
        <v>41883.208333333336</v>
      </c>
      <c r="V3085">
        <f t="shared" si="388"/>
        <v>2014</v>
      </c>
      <c r="W3085" t="str">
        <f t="shared" si="389"/>
        <v>spaces</v>
      </c>
      <c r="X3085" t="str">
        <f t="shared" si="390"/>
        <v>UnderFunded</v>
      </c>
      <c r="Y3085" s="12">
        <f t="shared" si="391"/>
        <v>18.670000000000002</v>
      </c>
    </row>
    <row r="3086" spans="1:25" ht="57.6">
      <c r="A3086">
        <v>3084</v>
      </c>
      <c r="B3086" s="1" t="s">
        <v>3084</v>
      </c>
      <c r="C3086" s="1" t="s">
        <v>7194</v>
      </c>
      <c r="D3086" s="21" t="b" cm="1">
        <f t="array" ref="D3086">IF(OR(ISNUMBER(SEARCH({" COMEDY "," fun "," laugh ","hilarious"}," "&amp;B3086:C3086&amp;" "))),"Comedy",IF(OR(ISNUMBER(SEARCH({" sad "," thriller "," crime"," murder "," dark "," revenge "}," "&amp;B3086:C3086&amp;" "))),"thriller",IF(OR(ISNUMBER(SEARCH({" strange "," evil "," horror "," dark "," strange"}," "&amp;B3086:C3086&amp;" "))),"horror",IF(OR(ISNUMBER(SEARCH({" food "," kitchen "," yummy "," gourmet "," dining","bbq"}," "&amp;B3086:C3086&amp;" "))),"food"))))</f>
        <v>0</v>
      </c>
      <c r="E3086" s="3">
        <v>4059</v>
      </c>
      <c r="F3086" s="4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384"/>
        <v>12</v>
      </c>
      <c r="Q3086">
        <f t="shared" si="385"/>
        <v>78.33</v>
      </c>
      <c r="R3086" t="s">
        <v>8315</v>
      </c>
      <c r="S3086" t="s">
        <v>8355</v>
      </c>
      <c r="T3086" s="13">
        <f t="shared" si="386"/>
        <v>42100.723738425921</v>
      </c>
      <c r="U3086" s="13">
        <f t="shared" si="387"/>
        <v>42129.783333333333</v>
      </c>
      <c r="V3086">
        <f t="shared" si="388"/>
        <v>2015</v>
      </c>
      <c r="W3086" t="str">
        <f t="shared" si="389"/>
        <v>spaces</v>
      </c>
      <c r="X3086" t="str">
        <f t="shared" si="390"/>
        <v>UnderFunded</v>
      </c>
      <c r="Y3086" s="12">
        <f t="shared" si="391"/>
        <v>78.33</v>
      </c>
    </row>
    <row r="3087" spans="1:25" ht="43.2">
      <c r="A3087">
        <v>3085</v>
      </c>
      <c r="B3087" s="1" t="s">
        <v>3085</v>
      </c>
      <c r="C3087" s="1" t="s">
        <v>7195</v>
      </c>
      <c r="D3087" s="21" t="b" cm="1">
        <f t="array" ref="D3087">IF(OR(ISNUMBER(SEARCH({" COMEDY "," fun "," laugh ","hilarious"}," "&amp;B3087:C3087&amp;" "))),"Comedy",IF(OR(ISNUMBER(SEARCH({" sad "," thriller "," crime"," murder "," dark "," revenge "}," "&amp;B3087:C3087&amp;" "))),"thriller",IF(OR(ISNUMBER(SEARCH({" strange "," evil "," horror "," dark "," strange"}," "&amp;B3087:C3087&amp;" "))),"horror",IF(OR(ISNUMBER(SEARCH({" food "," kitchen "," yummy "," gourmet "," dining","bbq"}," "&amp;B3087:C3087&amp;" "))),"food"))))</f>
        <v>0</v>
      </c>
      <c r="E3087" s="3">
        <v>25000</v>
      </c>
      <c r="F3087" s="4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384"/>
        <v>2</v>
      </c>
      <c r="Q3087">
        <f t="shared" si="385"/>
        <v>67.78</v>
      </c>
      <c r="R3087" t="s">
        <v>8315</v>
      </c>
      <c r="S3087" t="s">
        <v>8355</v>
      </c>
      <c r="T3087" s="13">
        <f t="shared" si="386"/>
        <v>42246.883784722217</v>
      </c>
      <c r="U3087" s="13">
        <f t="shared" si="387"/>
        <v>42276.883784722217</v>
      </c>
      <c r="V3087">
        <f t="shared" si="388"/>
        <v>2015</v>
      </c>
      <c r="W3087" t="str">
        <f t="shared" si="389"/>
        <v>spaces</v>
      </c>
      <c r="X3087" t="str">
        <f t="shared" si="390"/>
        <v>UnderFunded</v>
      </c>
      <c r="Y3087" s="12">
        <f t="shared" si="391"/>
        <v>67.78</v>
      </c>
    </row>
    <row r="3088" spans="1:25" ht="43.2">
      <c r="A3088">
        <v>3086</v>
      </c>
      <c r="B3088" s="1" t="s">
        <v>3086</v>
      </c>
      <c r="C3088" s="1" t="s">
        <v>7196</v>
      </c>
      <c r="D3088" s="21" t="b" cm="1">
        <f t="array" ref="D3088">IF(OR(ISNUMBER(SEARCH({" COMEDY "," fun "," laugh ","hilarious"}," "&amp;B3088:C3088&amp;" "))),"Comedy",IF(OR(ISNUMBER(SEARCH({" sad "," thriller "," crime"," murder "," dark "," revenge "}," "&amp;B3088:C3088&amp;" "))),"thriller",IF(OR(ISNUMBER(SEARCH({" strange "," evil "," horror "," dark "," strange"}," "&amp;B3088:C3088&amp;" "))),"horror",IF(OR(ISNUMBER(SEARCH({" food "," kitchen "," yummy "," gourmet "," dining","bbq"}," "&amp;B3088:C3088&amp;" "))),"food"))))</f>
        <v>0</v>
      </c>
      <c r="E3088" s="3">
        <v>20000</v>
      </c>
      <c r="F3088" s="4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384"/>
        <v>0</v>
      </c>
      <c r="Q3088">
        <f t="shared" si="385"/>
        <v>16.670000000000002</v>
      </c>
      <c r="R3088" t="s">
        <v>8315</v>
      </c>
      <c r="S3088" t="s">
        <v>8355</v>
      </c>
      <c r="T3088" s="13">
        <f t="shared" si="386"/>
        <v>42173.67082175926</v>
      </c>
      <c r="U3088" s="13">
        <f t="shared" si="387"/>
        <v>42233.67082175926</v>
      </c>
      <c r="V3088">
        <f t="shared" si="388"/>
        <v>2015</v>
      </c>
      <c r="W3088" t="str">
        <f t="shared" si="389"/>
        <v>spaces</v>
      </c>
      <c r="X3088" t="str">
        <f t="shared" si="390"/>
        <v>UnderFunded</v>
      </c>
      <c r="Y3088" s="12">
        <f t="shared" si="391"/>
        <v>16.670000000000002</v>
      </c>
    </row>
    <row r="3089" spans="1:25" ht="43.2">
      <c r="A3089">
        <v>3087</v>
      </c>
      <c r="B3089" s="1" t="s">
        <v>3087</v>
      </c>
      <c r="C3089" s="1" t="s">
        <v>7197</v>
      </c>
      <c r="D3089" s="21" t="b" cm="1">
        <f t="array" ref="D3089">IF(OR(ISNUMBER(SEARCH({" COMEDY "," fun "," laugh ","hilarious"}," "&amp;B3089:C3089&amp;" "))),"Comedy",IF(OR(ISNUMBER(SEARCH({" sad "," thriller "," crime"," murder "," dark "," revenge "}," "&amp;B3089:C3089&amp;" "))),"thriller",IF(OR(ISNUMBER(SEARCH({" strange "," evil "," horror "," dark "," strange"}," "&amp;B3089:C3089&amp;" "))),"horror",IF(OR(ISNUMBER(SEARCH({" food "," kitchen "," yummy "," gourmet "," dining","bbq"}," "&amp;B3089:C3089&amp;" "))),"food"))))</f>
        <v>0</v>
      </c>
      <c r="E3089" s="3">
        <v>20000</v>
      </c>
      <c r="F3089" s="4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384"/>
        <v>1</v>
      </c>
      <c r="Q3089">
        <f t="shared" si="385"/>
        <v>62.5</v>
      </c>
      <c r="R3089" t="s">
        <v>8315</v>
      </c>
      <c r="S3089" t="s">
        <v>8355</v>
      </c>
      <c r="T3089" s="13">
        <f t="shared" si="386"/>
        <v>42665.150347222225</v>
      </c>
      <c r="U3089" s="13">
        <f t="shared" si="387"/>
        <v>42725.192013888889</v>
      </c>
      <c r="V3089">
        <f t="shared" si="388"/>
        <v>2016</v>
      </c>
      <c r="W3089" t="str">
        <f t="shared" si="389"/>
        <v>spaces</v>
      </c>
      <c r="X3089" t="str">
        <f t="shared" si="390"/>
        <v>UnderFunded</v>
      </c>
      <c r="Y3089" s="12">
        <f t="shared" si="391"/>
        <v>62.5</v>
      </c>
    </row>
    <row r="3090" spans="1:25" ht="43.2">
      <c r="A3090">
        <v>3088</v>
      </c>
      <c r="B3090" s="1" t="s">
        <v>3088</v>
      </c>
      <c r="C3090" s="1" t="s">
        <v>7198</v>
      </c>
      <c r="D3090" s="21" t="b" cm="1">
        <f t="array" ref="D3090">IF(OR(ISNUMBER(SEARCH({" COMEDY "," fun "," laugh ","hilarious"}," "&amp;B3090:C3090&amp;" "))),"Comedy",IF(OR(ISNUMBER(SEARCH({" sad "," thriller "," crime"," murder "," dark "," revenge "}," "&amp;B3090:C3090&amp;" "))),"thriller",IF(OR(ISNUMBER(SEARCH({" strange "," evil "," horror "," dark "," strange"}," "&amp;B3090:C3090&amp;" "))),"horror",IF(OR(ISNUMBER(SEARCH({" food "," kitchen "," yummy "," gourmet "," dining","bbq"}," "&amp;B3090:C3090&amp;" "))),"food"))))</f>
        <v>0</v>
      </c>
      <c r="E3090" s="3">
        <v>65000</v>
      </c>
      <c r="F3090" s="4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384"/>
        <v>0</v>
      </c>
      <c r="Q3090">
        <f t="shared" si="385"/>
        <v>42</v>
      </c>
      <c r="R3090" t="s">
        <v>8315</v>
      </c>
      <c r="S3090" t="s">
        <v>8355</v>
      </c>
      <c r="T3090" s="13">
        <f t="shared" si="386"/>
        <v>41981.57230324074</v>
      </c>
      <c r="U3090" s="13">
        <f t="shared" si="387"/>
        <v>42012.570138888885</v>
      </c>
      <c r="V3090">
        <f t="shared" si="388"/>
        <v>2014</v>
      </c>
      <c r="W3090" t="str">
        <f t="shared" si="389"/>
        <v>spaces</v>
      </c>
      <c r="X3090" t="str">
        <f t="shared" si="390"/>
        <v>UnderFunded</v>
      </c>
      <c r="Y3090" s="12">
        <f t="shared" si="391"/>
        <v>42</v>
      </c>
    </row>
    <row r="3091" spans="1:25" ht="43.2">
      <c r="A3091">
        <v>3089</v>
      </c>
      <c r="B3091" s="1" t="s">
        <v>3089</v>
      </c>
      <c r="C3091" s="1" t="s">
        <v>7199</v>
      </c>
      <c r="D3091" s="21" t="b" cm="1">
        <f t="array" ref="D3091">IF(OR(ISNUMBER(SEARCH({" COMEDY "," fun "," laugh ","hilarious"}," "&amp;B3091:C3091&amp;" "))),"Comedy",IF(OR(ISNUMBER(SEARCH({" sad "," thriller "," crime"," murder "," dark "," revenge "}," "&amp;B3091:C3091&amp;" "))),"thriller",IF(OR(ISNUMBER(SEARCH({" strange "," evil "," horror "," dark "," strange"}," "&amp;B3091:C3091&amp;" "))),"horror",IF(OR(ISNUMBER(SEARCH({" food "," kitchen "," yummy "," gourmet "," dining","bbq"}," "&amp;B3091:C3091&amp;" "))),"food"))))</f>
        <v>0</v>
      </c>
      <c r="E3091" s="3">
        <v>25000</v>
      </c>
      <c r="F3091" s="4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384"/>
        <v>23</v>
      </c>
      <c r="Q3091">
        <f t="shared" si="385"/>
        <v>130.09</v>
      </c>
      <c r="R3091" t="s">
        <v>8315</v>
      </c>
      <c r="S3091" t="s">
        <v>8355</v>
      </c>
      <c r="T3091" s="13">
        <f t="shared" si="386"/>
        <v>42528.542627314819</v>
      </c>
      <c r="U3091" s="13">
        <f t="shared" si="387"/>
        <v>42560.082638888889</v>
      </c>
      <c r="V3091">
        <f t="shared" si="388"/>
        <v>2016</v>
      </c>
      <c r="W3091" t="str">
        <f t="shared" si="389"/>
        <v>spaces</v>
      </c>
      <c r="X3091" t="str">
        <f t="shared" si="390"/>
        <v>UnderFunded</v>
      </c>
      <c r="Y3091" s="12">
        <f t="shared" si="391"/>
        <v>130.09</v>
      </c>
    </row>
    <row r="3092" spans="1:25" ht="43.2">
      <c r="A3092">
        <v>3090</v>
      </c>
      <c r="B3092" s="1" t="s">
        <v>3090</v>
      </c>
      <c r="C3092" s="1" t="s">
        <v>7200</v>
      </c>
      <c r="D3092" s="21" t="b" cm="1">
        <f t="array" ref="D3092">IF(OR(ISNUMBER(SEARCH({" COMEDY "," fun "," laugh ","hilarious"}," "&amp;B3092:C3092&amp;" "))),"Comedy",IF(OR(ISNUMBER(SEARCH({" sad "," thriller "," crime"," murder "," dark "," revenge "}," "&amp;B3092:C3092&amp;" "))),"thriller",IF(OR(ISNUMBER(SEARCH({" strange "," evil "," horror "," dark "," strange"}," "&amp;B3092:C3092&amp;" "))),"horror",IF(OR(ISNUMBER(SEARCH({" food "," kitchen "," yummy "," gourmet "," dining","bbq"}," "&amp;B3092:C3092&amp;" "))),"food"))))</f>
        <v>0</v>
      </c>
      <c r="E3092" s="3">
        <v>225000</v>
      </c>
      <c r="F3092" s="4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384"/>
        <v>5</v>
      </c>
      <c r="Q3092">
        <f t="shared" si="385"/>
        <v>1270.22</v>
      </c>
      <c r="R3092" t="s">
        <v>8315</v>
      </c>
      <c r="S3092" t="s">
        <v>8355</v>
      </c>
      <c r="T3092" s="13">
        <f t="shared" si="386"/>
        <v>42065.818807870368</v>
      </c>
      <c r="U3092" s="13">
        <f t="shared" si="387"/>
        <v>42125.777141203704</v>
      </c>
      <c r="V3092">
        <f t="shared" si="388"/>
        <v>2015</v>
      </c>
      <c r="W3092" t="str">
        <f t="shared" si="389"/>
        <v>spaces</v>
      </c>
      <c r="X3092" t="str">
        <f t="shared" si="390"/>
        <v>UnderFunded</v>
      </c>
      <c r="Y3092" s="12">
        <f t="shared" si="391"/>
        <v>1270.22</v>
      </c>
    </row>
    <row r="3093" spans="1:25" ht="57.6">
      <c r="A3093">
        <v>3091</v>
      </c>
      <c r="B3093" s="1" t="s">
        <v>3091</v>
      </c>
      <c r="C3093" s="1" t="s">
        <v>7201</v>
      </c>
      <c r="D3093" s="21" t="b" cm="1">
        <f t="array" ref="D3093">IF(OR(ISNUMBER(SEARCH({" COMEDY "," fun "," laugh ","hilarious"}," "&amp;B3093:C3093&amp;" "))),"Comedy",IF(OR(ISNUMBER(SEARCH({" sad "," thriller "," crime"," murder "," dark "," revenge "}," "&amp;B3093:C3093&amp;" "))),"thriller",IF(OR(ISNUMBER(SEARCH({" strange "," evil "," horror "," dark "," strange"}," "&amp;B3093:C3093&amp;" "))),"horror",IF(OR(ISNUMBER(SEARCH({" food "," kitchen "," yummy "," gourmet "," dining","bbq"}," "&amp;B3093:C3093&amp;" "))),"food"))))</f>
        <v>0</v>
      </c>
      <c r="E3093" s="3">
        <v>5000</v>
      </c>
      <c r="F3093" s="4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384"/>
        <v>16</v>
      </c>
      <c r="Q3093">
        <f t="shared" si="385"/>
        <v>88.44</v>
      </c>
      <c r="R3093" t="s">
        <v>8315</v>
      </c>
      <c r="S3093" t="s">
        <v>8355</v>
      </c>
      <c r="T3093" s="13">
        <f t="shared" si="386"/>
        <v>42566.948414351849</v>
      </c>
      <c r="U3093" s="13">
        <f t="shared" si="387"/>
        <v>42596.948414351849</v>
      </c>
      <c r="V3093">
        <f t="shared" si="388"/>
        <v>2016</v>
      </c>
      <c r="W3093" t="str">
        <f t="shared" si="389"/>
        <v>spaces</v>
      </c>
      <c r="X3093" t="str">
        <f t="shared" si="390"/>
        <v>UnderFunded</v>
      </c>
      <c r="Y3093" s="12">
        <f t="shared" si="391"/>
        <v>88.44</v>
      </c>
    </row>
    <row r="3094" spans="1:25" ht="43.2">
      <c r="A3094">
        <v>3092</v>
      </c>
      <c r="B3094" s="1" t="s">
        <v>3092</v>
      </c>
      <c r="C3094" s="1" t="s">
        <v>7202</v>
      </c>
      <c r="D3094" s="21" t="b" cm="1">
        <f t="array" ref="D3094">IF(OR(ISNUMBER(SEARCH({" COMEDY "," fun "," laugh ","hilarious"}," "&amp;B3094:C3094&amp;" "))),"Comedy",IF(OR(ISNUMBER(SEARCH({" sad "," thriller "," crime"," murder "," dark "," revenge "}," "&amp;B3094:C3094&amp;" "))),"thriller",IF(OR(ISNUMBER(SEARCH({" strange "," evil "," horror "," dark "," strange"}," "&amp;B3094:C3094&amp;" "))),"horror",IF(OR(ISNUMBER(SEARCH({" food "," kitchen "," yummy "," gourmet "," dining","bbq"}," "&amp;B3094:C3094&amp;" "))),"food"))))</f>
        <v>0</v>
      </c>
      <c r="E3094" s="3">
        <v>100000</v>
      </c>
      <c r="F3094" s="4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384"/>
        <v>1</v>
      </c>
      <c r="Q3094">
        <f t="shared" si="385"/>
        <v>56.34</v>
      </c>
      <c r="R3094" t="s">
        <v>8315</v>
      </c>
      <c r="S3094" t="s">
        <v>8355</v>
      </c>
      <c r="T3094" s="13">
        <f t="shared" si="386"/>
        <v>42255.619351851856</v>
      </c>
      <c r="U3094" s="13">
        <f t="shared" si="387"/>
        <v>42292.916666666672</v>
      </c>
      <c r="V3094">
        <f t="shared" si="388"/>
        <v>2015</v>
      </c>
      <c r="W3094" t="str">
        <f t="shared" si="389"/>
        <v>spaces</v>
      </c>
      <c r="X3094" t="str">
        <f t="shared" si="390"/>
        <v>UnderFunded</v>
      </c>
      <c r="Y3094" s="12">
        <f t="shared" si="391"/>
        <v>56.34</v>
      </c>
    </row>
    <row r="3095" spans="1:25" ht="57.6">
      <c r="A3095">
        <v>3093</v>
      </c>
      <c r="B3095" s="1" t="s">
        <v>3093</v>
      </c>
      <c r="C3095" s="1" t="s">
        <v>7203</v>
      </c>
      <c r="D3095" s="21" t="b" cm="1">
        <f t="array" ref="D3095">IF(OR(ISNUMBER(SEARCH({" COMEDY "," fun "," laugh ","hilarious"}," "&amp;B3095:C3095&amp;" "))),"Comedy",IF(OR(ISNUMBER(SEARCH({" sad "," thriller "," crime"," murder "," dark "," revenge "}," "&amp;B3095:C3095&amp;" "))),"thriller",IF(OR(ISNUMBER(SEARCH({" strange "," evil "," horror "," dark "," strange"}," "&amp;B3095:C3095&amp;" "))),"horror",IF(OR(ISNUMBER(SEARCH({" food "," kitchen "," yummy "," gourmet "," dining","bbq"}," "&amp;B3095:C3095&amp;" "))),"food"))))</f>
        <v>0</v>
      </c>
      <c r="E3095" s="3">
        <v>4000</v>
      </c>
      <c r="F3095" s="4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384"/>
        <v>23</v>
      </c>
      <c r="Q3095">
        <f t="shared" si="385"/>
        <v>53.53</v>
      </c>
      <c r="R3095" t="s">
        <v>8315</v>
      </c>
      <c r="S3095" t="s">
        <v>8355</v>
      </c>
      <c r="T3095" s="13">
        <f t="shared" si="386"/>
        <v>41760.909039351849</v>
      </c>
      <c r="U3095" s="13">
        <f t="shared" si="387"/>
        <v>41791.165972222225</v>
      </c>
      <c r="V3095">
        <f t="shared" si="388"/>
        <v>2014</v>
      </c>
      <c r="W3095" t="str">
        <f t="shared" si="389"/>
        <v>spaces</v>
      </c>
      <c r="X3095" t="str">
        <f t="shared" si="390"/>
        <v>UnderFunded</v>
      </c>
      <c r="Y3095" s="12">
        <f t="shared" si="391"/>
        <v>53.53</v>
      </c>
    </row>
    <row r="3096" spans="1:25" ht="43.2">
      <c r="A3096">
        <v>3094</v>
      </c>
      <c r="B3096" s="1" t="s">
        <v>3094</v>
      </c>
      <c r="C3096" s="1" t="s">
        <v>7204</v>
      </c>
      <c r="D3096" s="21" t="b" cm="1">
        <f t="array" ref="D3096">IF(OR(ISNUMBER(SEARCH({" COMEDY "," fun "," laugh ","hilarious"}," "&amp;B3096:C3096&amp;" "))),"Comedy",IF(OR(ISNUMBER(SEARCH({" sad "," thriller "," crime"," murder "," dark "," revenge "}," "&amp;B3096:C3096&amp;" "))),"thriller",IF(OR(ISNUMBER(SEARCH({" strange "," evil "," horror "," dark "," strange"}," "&amp;B3096:C3096&amp;" "))),"horror",IF(OR(ISNUMBER(SEARCH({" food "," kitchen "," yummy "," gourmet "," dining","bbq"}," "&amp;B3096:C3096&amp;" "))),"food"))))</f>
        <v>0</v>
      </c>
      <c r="E3096" s="3">
        <v>100000</v>
      </c>
      <c r="F3096" s="4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384"/>
        <v>0</v>
      </c>
      <c r="Q3096">
        <f t="shared" si="385"/>
        <v>25</v>
      </c>
      <c r="R3096" t="s">
        <v>8315</v>
      </c>
      <c r="S3096" t="s">
        <v>8355</v>
      </c>
      <c r="T3096" s="13">
        <f t="shared" si="386"/>
        <v>42207.795787037037</v>
      </c>
      <c r="U3096" s="13">
        <f t="shared" si="387"/>
        <v>42267.795787037037</v>
      </c>
      <c r="V3096">
        <f t="shared" si="388"/>
        <v>2015</v>
      </c>
      <c r="W3096" t="str">
        <f t="shared" si="389"/>
        <v>spaces</v>
      </c>
      <c r="X3096" t="str">
        <f t="shared" si="390"/>
        <v>UnderFunded</v>
      </c>
      <c r="Y3096" s="12">
        <f t="shared" si="391"/>
        <v>25</v>
      </c>
    </row>
    <row r="3097" spans="1:25" ht="43.2">
      <c r="A3097">
        <v>3095</v>
      </c>
      <c r="B3097" s="1" t="s">
        <v>3095</v>
      </c>
      <c r="C3097" s="1" t="s">
        <v>7205</v>
      </c>
      <c r="D3097" s="21" t="b" cm="1">
        <f t="array" ref="D3097">IF(OR(ISNUMBER(SEARCH({" COMEDY "," fun "," laugh ","hilarious"}," "&amp;B3097:C3097&amp;" "))),"Comedy",IF(OR(ISNUMBER(SEARCH({" sad "," thriller "," crime"," murder "," dark "," revenge "}," "&amp;B3097:C3097&amp;" "))),"thriller",IF(OR(ISNUMBER(SEARCH({" strange "," evil "," horror "," dark "," strange"}," "&amp;B3097:C3097&amp;" "))),"horror",IF(OR(ISNUMBER(SEARCH({" food "," kitchen "," yummy "," gourmet "," dining","bbq"}," "&amp;B3097:C3097&amp;" "))),"food"))))</f>
        <v>0</v>
      </c>
      <c r="E3097" s="3">
        <v>14920</v>
      </c>
      <c r="F3097" s="4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384"/>
        <v>0</v>
      </c>
      <c r="Q3097">
        <f t="shared" si="385"/>
        <v>50</v>
      </c>
      <c r="R3097" t="s">
        <v>8315</v>
      </c>
      <c r="S3097" t="s">
        <v>8355</v>
      </c>
      <c r="T3097" s="13">
        <f t="shared" si="386"/>
        <v>42523.025231481486</v>
      </c>
      <c r="U3097" s="13">
        <f t="shared" si="387"/>
        <v>42583.025231481486</v>
      </c>
      <c r="V3097">
        <f t="shared" si="388"/>
        <v>2016</v>
      </c>
      <c r="W3097" t="str">
        <f t="shared" si="389"/>
        <v>spaces</v>
      </c>
      <c r="X3097" t="str">
        <f t="shared" si="390"/>
        <v>UnderFunded</v>
      </c>
      <c r="Y3097" s="12">
        <f t="shared" si="391"/>
        <v>50</v>
      </c>
    </row>
    <row r="3098" spans="1:25" ht="43.2">
      <c r="A3098">
        <v>3096</v>
      </c>
      <c r="B3098" s="1" t="s">
        <v>3096</v>
      </c>
      <c r="C3098" s="1" t="s">
        <v>7206</v>
      </c>
      <c r="D3098" s="21" t="b" cm="1">
        <f t="array" ref="D3098">IF(OR(ISNUMBER(SEARCH({" COMEDY "," fun "," laugh ","hilarious"}," "&amp;B3098:C3098&amp;" "))),"Comedy",IF(OR(ISNUMBER(SEARCH({" sad "," thriller "," crime"," murder "," dark "," revenge "}," "&amp;B3098:C3098&amp;" "))),"thriller",IF(OR(ISNUMBER(SEARCH({" strange "," evil "," horror "," dark "," strange"}," "&amp;B3098:C3098&amp;" "))),"horror",IF(OR(ISNUMBER(SEARCH({" food "," kitchen "," yummy "," gourmet "," dining","bbq"}," "&amp;B3098:C3098&amp;" "))),"food"))))</f>
        <v>0</v>
      </c>
      <c r="E3098" s="3">
        <v>20000</v>
      </c>
      <c r="F3098" s="4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384"/>
        <v>4</v>
      </c>
      <c r="Q3098">
        <f t="shared" si="385"/>
        <v>56.79</v>
      </c>
      <c r="R3098" t="s">
        <v>8315</v>
      </c>
      <c r="S3098" t="s">
        <v>8355</v>
      </c>
      <c r="T3098" s="13">
        <f t="shared" si="386"/>
        <v>42114.825532407413</v>
      </c>
      <c r="U3098" s="13">
        <f t="shared" si="387"/>
        <v>42144.825532407413</v>
      </c>
      <c r="V3098">
        <f t="shared" si="388"/>
        <v>2015</v>
      </c>
      <c r="W3098" t="str">
        <f t="shared" si="389"/>
        <v>spaces</v>
      </c>
      <c r="X3098" t="str">
        <f t="shared" si="390"/>
        <v>UnderFunded</v>
      </c>
      <c r="Y3098" s="12">
        <f t="shared" si="391"/>
        <v>56.79</v>
      </c>
    </row>
    <row r="3099" spans="1:25" ht="43.2">
      <c r="A3099">
        <v>3097</v>
      </c>
      <c r="B3099" s="1" t="s">
        <v>3097</v>
      </c>
      <c r="C3099" s="1" t="s">
        <v>7207</v>
      </c>
      <c r="D3099" s="21" t="b" cm="1">
        <f t="array" ref="D3099">IF(OR(ISNUMBER(SEARCH({" COMEDY "," fun "," laugh ","hilarious"}," "&amp;B3099:C3099&amp;" "))),"Comedy",IF(OR(ISNUMBER(SEARCH({" sad "," thriller "," crime"," murder "," dark "," revenge "}," "&amp;B3099:C3099&amp;" "))),"thriller",IF(OR(ISNUMBER(SEARCH({" strange "," evil "," horror "," dark "," strange"}," "&amp;B3099:C3099&amp;" "))),"horror",IF(OR(ISNUMBER(SEARCH({" food "," kitchen "," yummy "," gourmet "," dining","bbq"}," "&amp;B3099:C3099&amp;" "))),"food"))))</f>
        <v>0</v>
      </c>
      <c r="E3099" s="3">
        <v>10000</v>
      </c>
      <c r="F3099" s="4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384"/>
        <v>17</v>
      </c>
      <c r="Q3099">
        <f t="shared" si="385"/>
        <v>40.83</v>
      </c>
      <c r="R3099" t="s">
        <v>8315</v>
      </c>
      <c r="S3099" t="s">
        <v>8355</v>
      </c>
      <c r="T3099" s="13">
        <f t="shared" si="386"/>
        <v>42629.503483796296</v>
      </c>
      <c r="U3099" s="13">
        <f t="shared" si="387"/>
        <v>42650.583333333328</v>
      </c>
      <c r="V3099">
        <f t="shared" si="388"/>
        <v>2016</v>
      </c>
      <c r="W3099" t="str">
        <f t="shared" si="389"/>
        <v>spaces</v>
      </c>
      <c r="X3099" t="str">
        <f t="shared" si="390"/>
        <v>UnderFunded</v>
      </c>
      <c r="Y3099" s="12">
        <f t="shared" si="391"/>
        <v>40.83</v>
      </c>
    </row>
    <row r="3100" spans="1:25" ht="43.2">
      <c r="A3100">
        <v>3098</v>
      </c>
      <c r="B3100" s="1" t="s">
        <v>3098</v>
      </c>
      <c r="C3100" s="1" t="s">
        <v>7208</v>
      </c>
      <c r="D3100" s="21" t="b" cm="1">
        <f t="array" ref="D3100">IF(OR(ISNUMBER(SEARCH({" COMEDY "," fun "," laugh ","hilarious"}," "&amp;B3100:C3100&amp;" "))),"Comedy",IF(OR(ISNUMBER(SEARCH({" sad "," thriller "," crime"," murder "," dark "," revenge "}," "&amp;B3100:C3100&amp;" "))),"thriller",IF(OR(ISNUMBER(SEARCH({" strange "," evil "," horror "," dark "," strange"}," "&amp;B3100:C3100&amp;" "))),"horror",IF(OR(ISNUMBER(SEARCH({" food "," kitchen "," yummy "," gourmet "," dining","bbq"}," "&amp;B3100:C3100&amp;" "))),"food"))))</f>
        <v>0</v>
      </c>
      <c r="E3100" s="3">
        <v>48725</v>
      </c>
      <c r="F3100" s="4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384"/>
        <v>4</v>
      </c>
      <c r="Q3100">
        <f t="shared" si="385"/>
        <v>65.11</v>
      </c>
      <c r="R3100" t="s">
        <v>8315</v>
      </c>
      <c r="S3100" t="s">
        <v>8355</v>
      </c>
      <c r="T3100" s="13">
        <f t="shared" si="386"/>
        <v>42359.792233796295</v>
      </c>
      <c r="U3100" s="13">
        <f t="shared" si="387"/>
        <v>42408.01180555555</v>
      </c>
      <c r="V3100">
        <f t="shared" si="388"/>
        <v>2015</v>
      </c>
      <c r="W3100" t="str">
        <f t="shared" si="389"/>
        <v>spaces</v>
      </c>
      <c r="X3100" t="str">
        <f t="shared" si="390"/>
        <v>UnderFunded</v>
      </c>
      <c r="Y3100" s="12">
        <f t="shared" si="391"/>
        <v>65.11</v>
      </c>
    </row>
    <row r="3101" spans="1:25" ht="43.2">
      <c r="A3101">
        <v>3099</v>
      </c>
      <c r="B3101" s="1" t="s">
        <v>3099</v>
      </c>
      <c r="C3101" s="1" t="s">
        <v>7209</v>
      </c>
      <c r="D3101" s="21" t="b" cm="1">
        <f t="array" ref="D3101">IF(OR(ISNUMBER(SEARCH({" COMEDY "," fun "," laugh ","hilarious"}," "&amp;B3101:C3101&amp;" "))),"Comedy",IF(OR(ISNUMBER(SEARCH({" sad "," thriller "," crime"," murder "," dark "," revenge "}," "&amp;B3101:C3101&amp;" "))),"thriller",IF(OR(ISNUMBER(SEARCH({" strange "," evil "," horror "," dark "," strange"}," "&amp;B3101:C3101&amp;" "))),"horror",IF(OR(ISNUMBER(SEARCH({" food "," kitchen "," yummy "," gourmet "," dining","bbq"}," "&amp;B3101:C3101&amp;" "))),"food"))))</f>
        <v>0</v>
      </c>
      <c r="E3101" s="3">
        <v>2000</v>
      </c>
      <c r="F3101" s="4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384"/>
        <v>14</v>
      </c>
      <c r="Q3101">
        <f t="shared" si="385"/>
        <v>55.6</v>
      </c>
      <c r="R3101" t="s">
        <v>8315</v>
      </c>
      <c r="S3101" t="s">
        <v>8355</v>
      </c>
      <c r="T3101" s="13">
        <f t="shared" si="386"/>
        <v>42382.189710648148</v>
      </c>
      <c r="U3101" s="13">
        <f t="shared" si="387"/>
        <v>42412.189710648148</v>
      </c>
      <c r="V3101">
        <f t="shared" si="388"/>
        <v>2016</v>
      </c>
      <c r="W3101" t="str">
        <f t="shared" si="389"/>
        <v>spaces</v>
      </c>
      <c r="X3101" t="str">
        <f t="shared" si="390"/>
        <v>UnderFunded</v>
      </c>
      <c r="Y3101" s="12">
        <f t="shared" si="391"/>
        <v>55.6</v>
      </c>
    </row>
    <row r="3102" spans="1:25" ht="43.2">
      <c r="A3102">
        <v>3100</v>
      </c>
      <c r="B3102" s="1" t="s">
        <v>3100</v>
      </c>
      <c r="C3102" s="1" t="s">
        <v>7210</v>
      </c>
      <c r="D3102" s="21" t="b" cm="1">
        <f t="array" ref="D3102">IF(OR(ISNUMBER(SEARCH({" COMEDY "," fun "," laugh ","hilarious"}," "&amp;B3102:C3102&amp;" "))),"Comedy",IF(OR(ISNUMBER(SEARCH({" sad "," thriller "," crime"," murder "," dark "," revenge "}," "&amp;B3102:C3102&amp;" "))),"thriller",IF(OR(ISNUMBER(SEARCH({" strange "," evil "," horror "," dark "," strange"}," "&amp;B3102:C3102&amp;" "))),"horror",IF(OR(ISNUMBER(SEARCH({" food "," kitchen "," yummy "," gourmet "," dining","bbq"}," "&amp;B3102:C3102&amp;" "))),"food"))))</f>
        <v>0</v>
      </c>
      <c r="E3102" s="3">
        <v>12000</v>
      </c>
      <c r="F3102" s="4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384"/>
        <v>15</v>
      </c>
      <c r="Q3102">
        <f t="shared" si="385"/>
        <v>140.54</v>
      </c>
      <c r="R3102" t="s">
        <v>8315</v>
      </c>
      <c r="S3102" t="s">
        <v>8355</v>
      </c>
      <c r="T3102" s="13">
        <f t="shared" si="386"/>
        <v>41902.622395833336</v>
      </c>
      <c r="U3102" s="13">
        <f t="shared" si="387"/>
        <v>41932.622395833336</v>
      </c>
      <c r="V3102">
        <f t="shared" si="388"/>
        <v>2014</v>
      </c>
      <c r="W3102" t="str">
        <f t="shared" si="389"/>
        <v>spaces</v>
      </c>
      <c r="X3102" t="str">
        <f t="shared" si="390"/>
        <v>UnderFunded</v>
      </c>
      <c r="Y3102" s="12">
        <f t="shared" si="391"/>
        <v>140.54</v>
      </c>
    </row>
    <row r="3103" spans="1:25" ht="57.6">
      <c r="A3103">
        <v>3101</v>
      </c>
      <c r="B3103" s="1" t="s">
        <v>3101</v>
      </c>
      <c r="C3103" s="1" t="s">
        <v>7211</v>
      </c>
      <c r="D3103" s="21" t="b" cm="1">
        <f t="array" ref="D3103">IF(OR(ISNUMBER(SEARCH({" COMEDY "," fun "," laugh ","hilarious"}," "&amp;B3103:C3103&amp;" "))),"Comedy",IF(OR(ISNUMBER(SEARCH({" sad "," thriller "," crime"," murder "," dark "," revenge "}," "&amp;B3103:C3103&amp;" "))),"thriller",IF(OR(ISNUMBER(SEARCH({" strange "," evil "," horror "," dark "," strange"}," "&amp;B3103:C3103&amp;" "))),"horror",IF(OR(ISNUMBER(SEARCH({" food "," kitchen "," yummy "," gourmet "," dining","bbq"}," "&amp;B3103:C3103&amp;" "))),"food"))))</f>
        <v>0</v>
      </c>
      <c r="E3103" s="3">
        <v>2500</v>
      </c>
      <c r="F3103" s="4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384"/>
        <v>12</v>
      </c>
      <c r="Q3103">
        <f t="shared" si="385"/>
        <v>25</v>
      </c>
      <c r="R3103" t="s">
        <v>8315</v>
      </c>
      <c r="S3103" t="s">
        <v>8355</v>
      </c>
      <c r="T3103" s="13">
        <f t="shared" si="386"/>
        <v>42171.383530092593</v>
      </c>
      <c r="U3103" s="13">
        <f t="shared" si="387"/>
        <v>42201.330555555556</v>
      </c>
      <c r="V3103">
        <f t="shared" si="388"/>
        <v>2015</v>
      </c>
      <c r="W3103" t="str">
        <f t="shared" si="389"/>
        <v>spaces</v>
      </c>
      <c r="X3103" t="str">
        <f t="shared" si="390"/>
        <v>UnderFunded</v>
      </c>
      <c r="Y3103" s="12">
        <f t="shared" si="391"/>
        <v>25</v>
      </c>
    </row>
    <row r="3104" spans="1:25" ht="57.6">
      <c r="A3104">
        <v>3102</v>
      </c>
      <c r="B3104" s="1" t="s">
        <v>3102</v>
      </c>
      <c r="C3104" s="1" t="s">
        <v>7212</v>
      </c>
      <c r="D3104" s="21" t="b" cm="1">
        <f t="array" ref="D3104">IF(OR(ISNUMBER(SEARCH({" COMEDY "," fun "," laugh ","hilarious"}," "&amp;B3104:C3104&amp;" "))),"Comedy",IF(OR(ISNUMBER(SEARCH({" sad "," thriller "," crime"," murder "," dark "," revenge "}," "&amp;B3104:C3104&amp;" "))),"thriller",IF(OR(ISNUMBER(SEARCH({" strange "," evil "," horror "," dark "," strange"}," "&amp;B3104:C3104&amp;" "))),"horror",IF(OR(ISNUMBER(SEARCH({" food "," kitchen "," yummy "," gourmet "," dining","bbq"}," "&amp;B3104:C3104&amp;" "))),"food"))))</f>
        <v>0</v>
      </c>
      <c r="E3104" s="3">
        <v>16000</v>
      </c>
      <c r="F3104" s="4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384"/>
        <v>39</v>
      </c>
      <c r="Q3104">
        <f t="shared" si="385"/>
        <v>69.53</v>
      </c>
      <c r="R3104" t="s">
        <v>8315</v>
      </c>
      <c r="S3104" t="s">
        <v>8355</v>
      </c>
      <c r="T3104" s="13">
        <f t="shared" si="386"/>
        <v>42555.340486111112</v>
      </c>
      <c r="U3104" s="13">
        <f t="shared" si="387"/>
        <v>42605.340486111112</v>
      </c>
      <c r="V3104">
        <f t="shared" si="388"/>
        <v>2016</v>
      </c>
      <c r="W3104" t="str">
        <f t="shared" si="389"/>
        <v>spaces</v>
      </c>
      <c r="X3104" t="str">
        <f t="shared" si="390"/>
        <v>UnderFunded</v>
      </c>
      <c r="Y3104" s="12">
        <f t="shared" si="391"/>
        <v>69.53</v>
      </c>
    </row>
    <row r="3105" spans="1:25" ht="28.8">
      <c r="A3105">
        <v>3103</v>
      </c>
      <c r="B3105" s="1" t="s">
        <v>3103</v>
      </c>
      <c r="C3105" s="1" t="s">
        <v>7213</v>
      </c>
      <c r="D3105" s="21" t="b" cm="1">
        <f t="array" ref="D3105">IF(OR(ISNUMBER(SEARCH({" COMEDY "," fun "," laugh ","hilarious"}," "&amp;B3105:C3105&amp;" "))),"Comedy",IF(OR(ISNUMBER(SEARCH({" sad "," thriller "," crime"," murder "," dark "," revenge "}," "&amp;B3105:C3105&amp;" "))),"thriller",IF(OR(ISNUMBER(SEARCH({" strange "," evil "," horror "," dark "," strange"}," "&amp;B3105:C3105&amp;" "))),"horror",IF(OR(ISNUMBER(SEARCH({" food "," kitchen "," yummy "," gourmet "," dining","bbq"}," "&amp;B3105:C3105&amp;" "))),"food"))))</f>
        <v>0</v>
      </c>
      <c r="E3105" s="3">
        <v>4100</v>
      </c>
      <c r="F3105" s="4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384"/>
        <v>0</v>
      </c>
      <c r="Q3105">
        <f t="shared" si="385"/>
        <v>5.5</v>
      </c>
      <c r="R3105" t="s">
        <v>8315</v>
      </c>
      <c r="S3105" t="s">
        <v>8355</v>
      </c>
      <c r="T3105" s="13">
        <f t="shared" si="386"/>
        <v>42107.156319444446</v>
      </c>
      <c r="U3105" s="13">
        <f t="shared" si="387"/>
        <v>42167.156319444446</v>
      </c>
      <c r="V3105">
        <f t="shared" si="388"/>
        <v>2015</v>
      </c>
      <c r="W3105" t="str">
        <f t="shared" si="389"/>
        <v>spaces</v>
      </c>
      <c r="X3105" t="str">
        <f t="shared" si="390"/>
        <v>UnderFunded</v>
      </c>
      <c r="Y3105" s="12">
        <f t="shared" si="391"/>
        <v>5.5</v>
      </c>
    </row>
    <row r="3106" spans="1:25" ht="43.2">
      <c r="A3106">
        <v>3104</v>
      </c>
      <c r="B3106" s="1" t="s">
        <v>3104</v>
      </c>
      <c r="C3106" s="1" t="s">
        <v>7214</v>
      </c>
      <c r="D3106" s="21" t="b" cm="1">
        <f t="array" ref="D3106">IF(OR(ISNUMBER(SEARCH({" COMEDY "," fun "," laugh ","hilarious"}," "&amp;B3106:C3106&amp;" "))),"Comedy",IF(OR(ISNUMBER(SEARCH({" sad "," thriller "," crime"," murder "," dark "," revenge "}," "&amp;B3106:C3106&amp;" "))),"thriller",IF(OR(ISNUMBER(SEARCH({" strange "," evil "," horror "," dark "," strange"}," "&amp;B3106:C3106&amp;" "))),"horror",IF(OR(ISNUMBER(SEARCH({" food "," kitchen "," yummy "," gourmet "," dining","bbq"}," "&amp;B3106:C3106&amp;" "))),"food"))))</f>
        <v>0</v>
      </c>
      <c r="E3106" s="3">
        <v>4000</v>
      </c>
      <c r="F3106" s="4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384"/>
        <v>30</v>
      </c>
      <c r="Q3106">
        <f t="shared" si="385"/>
        <v>237</v>
      </c>
      <c r="R3106" t="s">
        <v>8315</v>
      </c>
      <c r="S3106" t="s">
        <v>8355</v>
      </c>
      <c r="T3106" s="13">
        <f t="shared" si="386"/>
        <v>42006.908692129626</v>
      </c>
      <c r="U3106" s="13">
        <f t="shared" si="387"/>
        <v>42038.083333333328</v>
      </c>
      <c r="V3106">
        <f t="shared" si="388"/>
        <v>2015</v>
      </c>
      <c r="W3106" t="str">
        <f t="shared" si="389"/>
        <v>spaces</v>
      </c>
      <c r="X3106" t="str">
        <f t="shared" si="390"/>
        <v>UnderFunded</v>
      </c>
      <c r="Y3106" s="12">
        <f t="shared" si="391"/>
        <v>237</v>
      </c>
    </row>
    <row r="3107" spans="1:25" ht="43.2">
      <c r="A3107">
        <v>3105</v>
      </c>
      <c r="B3107" s="1" t="s">
        <v>3105</v>
      </c>
      <c r="C3107" s="1" t="s">
        <v>7215</v>
      </c>
      <c r="D3107" s="21" t="b" cm="1">
        <f t="array" ref="D3107">IF(OR(ISNUMBER(SEARCH({" COMEDY "," fun "," laugh ","hilarious"}," "&amp;B3107:C3107&amp;" "))),"Comedy",IF(OR(ISNUMBER(SEARCH({" sad "," thriller "," crime"," murder "," dark "," revenge "}," "&amp;B3107:C3107&amp;" "))),"thriller",IF(OR(ISNUMBER(SEARCH({" strange "," evil "," horror "," dark "," strange"}," "&amp;B3107:C3107&amp;" "))),"horror",IF(OR(ISNUMBER(SEARCH({" food "," kitchen "," yummy "," gourmet "," dining","bbq"}," "&amp;B3107:C3107&amp;" "))),"food"))))</f>
        <v>0</v>
      </c>
      <c r="E3107" s="3">
        <v>5845</v>
      </c>
      <c r="F3107" s="4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384"/>
        <v>42</v>
      </c>
      <c r="Q3107">
        <f t="shared" si="385"/>
        <v>79.87</v>
      </c>
      <c r="R3107" t="s">
        <v>8315</v>
      </c>
      <c r="S3107" t="s">
        <v>8355</v>
      </c>
      <c r="T3107" s="13">
        <f t="shared" si="386"/>
        <v>41876.718935185185</v>
      </c>
      <c r="U3107" s="13">
        <f t="shared" si="387"/>
        <v>41931.208333333336</v>
      </c>
      <c r="V3107">
        <f t="shared" si="388"/>
        <v>2014</v>
      </c>
      <c r="W3107" t="str">
        <f t="shared" si="389"/>
        <v>spaces</v>
      </c>
      <c r="X3107" t="str">
        <f t="shared" si="390"/>
        <v>UnderFunded</v>
      </c>
      <c r="Y3107" s="12">
        <f t="shared" si="391"/>
        <v>79.87</v>
      </c>
    </row>
    <row r="3108" spans="1:25" ht="57.6">
      <c r="A3108">
        <v>3106</v>
      </c>
      <c r="B3108" s="1" t="s">
        <v>3106</v>
      </c>
      <c r="C3108" s="1" t="s">
        <v>7216</v>
      </c>
      <c r="D3108" s="21" t="b" cm="1">
        <f t="array" ref="D3108">IF(OR(ISNUMBER(SEARCH({" COMEDY "," fun "," laugh ","hilarious"}," "&amp;B3108:C3108&amp;" "))),"Comedy",IF(OR(ISNUMBER(SEARCH({" sad "," thriller "," crime"," murder "," dark "," revenge "}," "&amp;B3108:C3108&amp;" "))),"thriller",IF(OR(ISNUMBER(SEARCH({" strange "," evil "," horror "," dark "," strange"}," "&amp;B3108:C3108&amp;" "))),"horror",IF(OR(ISNUMBER(SEARCH({" food "," kitchen "," yummy "," gourmet "," dining","bbq"}," "&amp;B3108:C3108&amp;" "))),"food"))))</f>
        <v>0</v>
      </c>
      <c r="E3108" s="3">
        <v>1000</v>
      </c>
      <c r="F3108" s="4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384"/>
        <v>4</v>
      </c>
      <c r="Q3108">
        <f t="shared" si="385"/>
        <v>10.25</v>
      </c>
      <c r="R3108" t="s">
        <v>8315</v>
      </c>
      <c r="S3108" t="s">
        <v>8355</v>
      </c>
      <c r="T3108" s="13">
        <f t="shared" si="386"/>
        <v>42241.429120370376</v>
      </c>
      <c r="U3108" s="13">
        <f t="shared" si="387"/>
        <v>42263.916666666672</v>
      </c>
      <c r="V3108">
        <f t="shared" si="388"/>
        <v>2015</v>
      </c>
      <c r="W3108" t="str">
        <f t="shared" si="389"/>
        <v>spaces</v>
      </c>
      <c r="X3108" t="str">
        <f t="shared" si="390"/>
        <v>UnderFunded</v>
      </c>
      <c r="Y3108" s="12">
        <f t="shared" si="391"/>
        <v>10.25</v>
      </c>
    </row>
    <row r="3109" spans="1:25" ht="43.2">
      <c r="A3109">
        <v>3107</v>
      </c>
      <c r="B3109" s="1" t="s">
        <v>3107</v>
      </c>
      <c r="C3109" s="1" t="s">
        <v>7217</v>
      </c>
      <c r="D3109" s="21" t="b" cm="1">
        <f t="array" ref="D3109">IF(OR(ISNUMBER(SEARCH({" COMEDY "," fun "," laugh ","hilarious"}," "&amp;B3109:C3109&amp;" "))),"Comedy",IF(OR(ISNUMBER(SEARCH({" sad "," thriller "," crime"," murder "," dark "," revenge "}," "&amp;B3109:C3109&amp;" "))),"thriller",IF(OR(ISNUMBER(SEARCH({" strange "," evil "," horror "," dark "," strange"}," "&amp;B3109:C3109&amp;" "))),"horror",IF(OR(ISNUMBER(SEARCH({" food "," kitchen "," yummy "," gourmet "," dining","bbq"}," "&amp;B3109:C3109&amp;" "))),"food"))))</f>
        <v>0</v>
      </c>
      <c r="E3109" s="3">
        <v>40000</v>
      </c>
      <c r="F3109" s="4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384"/>
        <v>20</v>
      </c>
      <c r="Q3109">
        <f t="shared" si="385"/>
        <v>272.58999999999997</v>
      </c>
      <c r="R3109" t="s">
        <v>8315</v>
      </c>
      <c r="S3109" t="s">
        <v>8355</v>
      </c>
      <c r="T3109" s="13">
        <f t="shared" si="386"/>
        <v>42128.814247685179</v>
      </c>
      <c r="U3109" s="13">
        <f t="shared" si="387"/>
        <v>42135.814247685179</v>
      </c>
      <c r="V3109">
        <f t="shared" si="388"/>
        <v>2015</v>
      </c>
      <c r="W3109" t="str">
        <f t="shared" si="389"/>
        <v>spaces</v>
      </c>
      <c r="X3109" t="str">
        <f t="shared" si="390"/>
        <v>UnderFunded</v>
      </c>
      <c r="Y3109" s="12">
        <f t="shared" si="391"/>
        <v>272.58999999999997</v>
      </c>
    </row>
    <row r="3110" spans="1:25">
      <c r="A3110">
        <v>3108</v>
      </c>
      <c r="B3110" s="1" t="s">
        <v>3108</v>
      </c>
      <c r="C3110" s="1" t="s">
        <v>7218</v>
      </c>
      <c r="D3110" s="21" t="b" cm="1">
        <f t="array" ref="D3110">IF(OR(ISNUMBER(SEARCH({" COMEDY "," fun "," laugh ","hilarious"}," "&amp;B3110:C3110&amp;" "))),"Comedy",IF(OR(ISNUMBER(SEARCH({" sad "," thriller "," crime"," murder "," dark "," revenge "}," "&amp;B3110:C3110&amp;" "))),"thriller",IF(OR(ISNUMBER(SEARCH({" strange "," evil "," horror "," dark "," strange"}," "&amp;B3110:C3110&amp;" "))),"horror",IF(OR(ISNUMBER(SEARCH({" food "," kitchen "," yummy "," gourmet "," dining","bbq"}," "&amp;B3110:C3110&amp;" "))),"food"))))</f>
        <v>0</v>
      </c>
      <c r="E3110" s="3">
        <v>50000</v>
      </c>
      <c r="F3110" s="4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384"/>
        <v>0</v>
      </c>
      <c r="Q3110">
        <f t="shared" si="385"/>
        <v>13</v>
      </c>
      <c r="R3110" t="s">
        <v>8315</v>
      </c>
      <c r="S3110" t="s">
        <v>8355</v>
      </c>
      <c r="T3110" s="13">
        <f t="shared" si="386"/>
        <v>42062.680486111116</v>
      </c>
      <c r="U3110" s="13">
        <f t="shared" si="387"/>
        <v>42122.638819444444</v>
      </c>
      <c r="V3110">
        <f t="shared" si="388"/>
        <v>2015</v>
      </c>
      <c r="W3110" t="str">
        <f t="shared" si="389"/>
        <v>spaces</v>
      </c>
      <c r="X3110" t="str">
        <f t="shared" si="390"/>
        <v>UnderFunded</v>
      </c>
      <c r="Y3110" s="12">
        <f t="shared" si="391"/>
        <v>13</v>
      </c>
    </row>
    <row r="3111" spans="1:25" ht="43.2">
      <c r="A3111">
        <v>3109</v>
      </c>
      <c r="B3111" s="1" t="s">
        <v>3109</v>
      </c>
      <c r="C3111" s="1" t="s">
        <v>7219</v>
      </c>
      <c r="D3111" s="21" t="b" cm="1">
        <f t="array" ref="D3111">IF(OR(ISNUMBER(SEARCH({" COMEDY "," fun "," laugh ","hilarious"}," "&amp;B3111:C3111&amp;" "))),"Comedy",IF(OR(ISNUMBER(SEARCH({" sad "," thriller "," crime"," murder "," dark "," revenge "}," "&amp;B3111:C3111&amp;" "))),"thriller",IF(OR(ISNUMBER(SEARCH({" strange "," evil "," horror "," dark "," strange"}," "&amp;B3111:C3111&amp;" "))),"horror",IF(OR(ISNUMBER(SEARCH({" food "," kitchen "," yummy "," gourmet "," dining","bbq"}," "&amp;B3111:C3111&amp;" "))),"food"))))</f>
        <v>0</v>
      </c>
      <c r="E3111" s="3">
        <v>26500</v>
      </c>
      <c r="F3111" s="4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384"/>
        <v>25</v>
      </c>
      <c r="Q3111">
        <f t="shared" si="385"/>
        <v>58.18</v>
      </c>
      <c r="R3111" t="s">
        <v>8315</v>
      </c>
      <c r="S3111" t="s">
        <v>8355</v>
      </c>
      <c r="T3111" s="13">
        <f t="shared" si="386"/>
        <v>41844.125115740739</v>
      </c>
      <c r="U3111" s="13">
        <f t="shared" si="387"/>
        <v>41879.125115740739</v>
      </c>
      <c r="V3111">
        <f t="shared" si="388"/>
        <v>2014</v>
      </c>
      <c r="W3111" t="str">
        <f t="shared" si="389"/>
        <v>spaces</v>
      </c>
      <c r="X3111" t="str">
        <f t="shared" si="390"/>
        <v>UnderFunded</v>
      </c>
      <c r="Y3111" s="12">
        <f t="shared" si="391"/>
        <v>58.18</v>
      </c>
    </row>
    <row r="3112" spans="1:25" ht="43.2">
      <c r="A3112">
        <v>3110</v>
      </c>
      <c r="B3112" s="1" t="s">
        <v>3110</v>
      </c>
      <c r="C3112" s="1" t="s">
        <v>7220</v>
      </c>
      <c r="D3112" s="21" t="b" cm="1">
        <f t="array" ref="D3112">IF(OR(ISNUMBER(SEARCH({" COMEDY "," fun "," laugh ","hilarious"}," "&amp;B3112:C3112&amp;" "))),"Comedy",IF(OR(ISNUMBER(SEARCH({" sad "," thriller "," crime"," murder "," dark "," revenge "}," "&amp;B3112:C3112&amp;" "))),"thriller",IF(OR(ISNUMBER(SEARCH({" strange "," evil "," horror "," dark "," strange"}," "&amp;B3112:C3112&amp;" "))),"horror",IF(OR(ISNUMBER(SEARCH({" food "," kitchen "," yummy "," gourmet "," dining","bbq"}," "&amp;B3112:C3112&amp;" "))),"food"))))</f>
        <v>0</v>
      </c>
      <c r="E3112" s="3">
        <v>25000</v>
      </c>
      <c r="F3112" s="4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384"/>
        <v>0</v>
      </c>
      <c r="Q3112">
        <f t="shared" si="385"/>
        <v>10</v>
      </c>
      <c r="R3112" t="s">
        <v>8315</v>
      </c>
      <c r="S3112" t="s">
        <v>8355</v>
      </c>
      <c r="T3112" s="13">
        <f t="shared" si="386"/>
        <v>42745.031469907408</v>
      </c>
      <c r="U3112" s="13">
        <f t="shared" si="387"/>
        <v>42785.031469907408</v>
      </c>
      <c r="V3112">
        <f t="shared" si="388"/>
        <v>2017</v>
      </c>
      <c r="W3112" t="str">
        <f t="shared" si="389"/>
        <v>spaces</v>
      </c>
      <c r="X3112" t="str">
        <f t="shared" si="390"/>
        <v>UnderFunded</v>
      </c>
      <c r="Y3112" s="12">
        <f t="shared" si="391"/>
        <v>10</v>
      </c>
    </row>
    <row r="3113" spans="1:25" ht="43.2">
      <c r="A3113">
        <v>3111</v>
      </c>
      <c r="B3113" s="1" t="s">
        <v>3111</v>
      </c>
      <c r="C3113" s="1" t="s">
        <v>7221</v>
      </c>
      <c r="D3113" s="21" t="b" cm="1">
        <f t="array" ref="D3113">IF(OR(ISNUMBER(SEARCH({" COMEDY "," fun "," laugh ","hilarious"}," "&amp;B3113:C3113&amp;" "))),"Comedy",IF(OR(ISNUMBER(SEARCH({" sad "," thriller "," crime"," murder "," dark "," revenge "}," "&amp;B3113:C3113&amp;" "))),"thriller",IF(OR(ISNUMBER(SEARCH({" strange "," evil "," horror "," dark "," strange"}," "&amp;B3113:C3113&amp;" "))),"horror",IF(OR(ISNUMBER(SEARCH({" food "," kitchen "," yummy "," gourmet "," dining","bbq"}," "&amp;B3113:C3113&amp;" "))),"food"))))</f>
        <v>0</v>
      </c>
      <c r="E3113" s="3">
        <v>20000</v>
      </c>
      <c r="F3113" s="4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384"/>
        <v>27</v>
      </c>
      <c r="Q3113">
        <f t="shared" si="385"/>
        <v>70.11</v>
      </c>
      <c r="R3113" t="s">
        <v>8315</v>
      </c>
      <c r="S3113" t="s">
        <v>8355</v>
      </c>
      <c r="T3113" s="13">
        <f t="shared" si="386"/>
        <v>41885.595138888886</v>
      </c>
      <c r="U3113" s="13">
        <f t="shared" si="387"/>
        <v>41916.595138888886</v>
      </c>
      <c r="V3113">
        <f t="shared" si="388"/>
        <v>2014</v>
      </c>
      <c r="W3113" t="str">
        <f t="shared" si="389"/>
        <v>spaces</v>
      </c>
      <c r="X3113" t="str">
        <f t="shared" si="390"/>
        <v>UnderFunded</v>
      </c>
      <c r="Y3113" s="12">
        <f t="shared" si="391"/>
        <v>70.11</v>
      </c>
    </row>
    <row r="3114" spans="1:25" ht="43.2">
      <c r="A3114">
        <v>3112</v>
      </c>
      <c r="B3114" s="1" t="s">
        <v>3112</v>
      </c>
      <c r="C3114" s="1" t="s">
        <v>7222</v>
      </c>
      <c r="D3114" s="21" t="b" cm="1">
        <f t="array" ref="D3114">IF(OR(ISNUMBER(SEARCH({" COMEDY "," fun "," laugh ","hilarious"}," "&amp;B3114:C3114&amp;" "))),"Comedy",IF(OR(ISNUMBER(SEARCH({" sad "," thriller "," crime"," murder "," dark "," revenge "}," "&amp;B3114:C3114&amp;" "))),"thriller",IF(OR(ISNUMBER(SEARCH({" strange "," evil "," horror "," dark "," strange"}," "&amp;B3114:C3114&amp;" "))),"horror",IF(OR(ISNUMBER(SEARCH({" food "," kitchen "," yummy "," gourmet "," dining","bbq"}," "&amp;B3114:C3114&amp;" "))),"food"))))</f>
        <v>0</v>
      </c>
      <c r="E3114" s="3">
        <v>11000</v>
      </c>
      <c r="F3114" s="4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384"/>
        <v>5</v>
      </c>
      <c r="Q3114">
        <f t="shared" si="385"/>
        <v>57.89</v>
      </c>
      <c r="R3114" t="s">
        <v>8315</v>
      </c>
      <c r="S3114" t="s">
        <v>8355</v>
      </c>
      <c r="T3114" s="13">
        <f t="shared" si="386"/>
        <v>42615.121921296297</v>
      </c>
      <c r="U3114" s="13">
        <f t="shared" si="387"/>
        <v>42675.121921296297</v>
      </c>
      <c r="V3114">
        <f t="shared" si="388"/>
        <v>2016</v>
      </c>
      <c r="W3114" t="str">
        <f t="shared" si="389"/>
        <v>spaces</v>
      </c>
      <c r="X3114" t="str">
        <f t="shared" si="390"/>
        <v>UnderFunded</v>
      </c>
      <c r="Y3114" s="12">
        <f t="shared" si="391"/>
        <v>57.89</v>
      </c>
    </row>
    <row r="3115" spans="1:25" ht="43.2">
      <c r="A3115">
        <v>3113</v>
      </c>
      <c r="B3115" s="1" t="s">
        <v>3113</v>
      </c>
      <c r="C3115" s="1" t="s">
        <v>7223</v>
      </c>
      <c r="D3115" s="21" t="b" cm="1">
        <f t="array" ref="D3115">IF(OR(ISNUMBER(SEARCH({" COMEDY "," fun "," laugh ","hilarious"}," "&amp;B3115:C3115&amp;" "))),"Comedy",IF(OR(ISNUMBER(SEARCH({" sad "," thriller "," crime"," murder "," dark "," revenge "}," "&amp;B3115:C3115&amp;" "))),"thriller",IF(OR(ISNUMBER(SEARCH({" strange "," evil "," horror "," dark "," strange"}," "&amp;B3115:C3115&amp;" "))),"horror",IF(OR(ISNUMBER(SEARCH({" food "," kitchen "," yummy "," gourmet "," dining","bbq"}," "&amp;B3115:C3115&amp;" "))),"food"))))</f>
        <v>0</v>
      </c>
      <c r="E3115" s="3">
        <v>109225</v>
      </c>
      <c r="F3115" s="4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384"/>
        <v>4</v>
      </c>
      <c r="Q3115">
        <f t="shared" si="385"/>
        <v>125.27</v>
      </c>
      <c r="R3115" t="s">
        <v>8315</v>
      </c>
      <c r="S3115" t="s">
        <v>8355</v>
      </c>
      <c r="T3115" s="13">
        <f t="shared" si="386"/>
        <v>42081.731273148151</v>
      </c>
      <c r="U3115" s="13">
        <f t="shared" si="387"/>
        <v>42111.731273148151</v>
      </c>
      <c r="V3115">
        <f t="shared" si="388"/>
        <v>2015</v>
      </c>
      <c r="W3115" t="str">
        <f t="shared" si="389"/>
        <v>spaces</v>
      </c>
      <c r="X3115" t="str">
        <f t="shared" si="390"/>
        <v>UnderFunded</v>
      </c>
      <c r="Y3115" s="12">
        <f t="shared" si="391"/>
        <v>125.27</v>
      </c>
    </row>
    <row r="3116" spans="1:25" ht="43.2">
      <c r="A3116">
        <v>3114</v>
      </c>
      <c r="B3116" s="1" t="s">
        <v>3114</v>
      </c>
      <c r="C3116" s="1" t="s">
        <v>7224</v>
      </c>
      <c r="D3116" s="21" t="b" cm="1">
        <f t="array" ref="D3116">IF(OR(ISNUMBER(SEARCH({" COMEDY "," fun "," laugh ","hilarious"}," "&amp;B3116:C3116&amp;" "))),"Comedy",IF(OR(ISNUMBER(SEARCH({" sad "," thriller "," crime"," murder "," dark "," revenge "}," "&amp;B3116:C3116&amp;" "))),"thriller",IF(OR(ISNUMBER(SEARCH({" strange "," evil "," horror "," dark "," strange"}," "&amp;B3116:C3116&amp;" "))),"horror",IF(OR(ISNUMBER(SEARCH({" food "," kitchen "," yummy "," gourmet "," dining","bbq"}," "&amp;B3116:C3116&amp;" "))),"food"))))</f>
        <v>0</v>
      </c>
      <c r="E3116" s="3">
        <v>75000</v>
      </c>
      <c r="F3116" s="4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384"/>
        <v>0</v>
      </c>
      <c r="Q3116">
        <f t="shared" si="385"/>
        <v>0</v>
      </c>
      <c r="R3116" t="s">
        <v>8315</v>
      </c>
      <c r="S3116" t="s">
        <v>8355</v>
      </c>
      <c r="T3116" s="13">
        <f t="shared" si="386"/>
        <v>41843.632523148146</v>
      </c>
      <c r="U3116" s="13">
        <f t="shared" si="387"/>
        <v>41903.632523148146</v>
      </c>
      <c r="V3116">
        <f t="shared" si="388"/>
        <v>2014</v>
      </c>
      <c r="W3116" t="str">
        <f t="shared" si="389"/>
        <v>spaces</v>
      </c>
      <c r="X3116" t="str">
        <f t="shared" si="390"/>
        <v>UnderFunded</v>
      </c>
      <c r="Y3116" s="12">
        <f t="shared" si="391"/>
        <v>0</v>
      </c>
    </row>
    <row r="3117" spans="1:25" ht="43.2">
      <c r="A3117">
        <v>3115</v>
      </c>
      <c r="B3117" s="1" t="s">
        <v>3115</v>
      </c>
      <c r="C3117" s="1" t="s">
        <v>7225</v>
      </c>
      <c r="D3117" s="21" t="b" cm="1">
        <f t="array" ref="D3117">IF(OR(ISNUMBER(SEARCH({" COMEDY "," fun "," laugh ","hilarious"}," "&amp;B3117:C3117&amp;" "))),"Comedy",IF(OR(ISNUMBER(SEARCH({" sad "," thriller "," crime"," murder "," dark "," revenge "}," "&amp;B3117:C3117&amp;" "))),"thriller",IF(OR(ISNUMBER(SEARCH({" strange "," evil "," horror "," dark "," strange"}," "&amp;B3117:C3117&amp;" "))),"horror",IF(OR(ISNUMBER(SEARCH({" food "," kitchen "," yummy "," gourmet "," dining","bbq"}," "&amp;B3117:C3117&amp;" "))),"food"))))</f>
        <v>0</v>
      </c>
      <c r="E3117" s="3">
        <v>10000</v>
      </c>
      <c r="F3117" s="4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384"/>
        <v>3</v>
      </c>
      <c r="Q3117">
        <f t="shared" si="385"/>
        <v>300</v>
      </c>
      <c r="R3117" t="s">
        <v>8315</v>
      </c>
      <c r="S3117" t="s">
        <v>8355</v>
      </c>
      <c r="T3117" s="13">
        <f t="shared" si="386"/>
        <v>42496.447071759263</v>
      </c>
      <c r="U3117" s="13">
        <f t="shared" si="387"/>
        <v>42526.447071759263</v>
      </c>
      <c r="V3117">
        <f t="shared" si="388"/>
        <v>2016</v>
      </c>
      <c r="W3117" t="str">
        <f t="shared" si="389"/>
        <v>spaces</v>
      </c>
      <c r="X3117" t="str">
        <f t="shared" si="390"/>
        <v>UnderFunded</v>
      </c>
      <c r="Y3117" s="12">
        <f t="shared" si="391"/>
        <v>300</v>
      </c>
    </row>
    <row r="3118" spans="1:25" ht="43.2">
      <c r="A3118">
        <v>3116</v>
      </c>
      <c r="B3118" s="1" t="s">
        <v>3116</v>
      </c>
      <c r="C3118" s="1" t="s">
        <v>7226</v>
      </c>
      <c r="D3118" s="21" t="b" cm="1">
        <f t="array" ref="D3118">IF(OR(ISNUMBER(SEARCH({" COMEDY "," fun "," laugh ","hilarious"}," "&amp;B3118:C3118&amp;" "))),"Comedy",IF(OR(ISNUMBER(SEARCH({" sad "," thriller "," crime"," murder "," dark "," revenge "}," "&amp;B3118:C3118&amp;" "))),"thriller",IF(OR(ISNUMBER(SEARCH({" strange "," evil "," horror "," dark "," strange"}," "&amp;B3118:C3118&amp;" "))),"horror",IF(OR(ISNUMBER(SEARCH({" food "," kitchen "," yummy "," gourmet "," dining","bbq"}," "&amp;B3118:C3118&amp;" "))),"food"))))</f>
        <v>0</v>
      </c>
      <c r="E3118" s="3">
        <v>750</v>
      </c>
      <c r="F3118" s="4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384"/>
        <v>57</v>
      </c>
      <c r="Q3118">
        <f t="shared" si="385"/>
        <v>43</v>
      </c>
      <c r="R3118" t="s">
        <v>8315</v>
      </c>
      <c r="S3118" t="s">
        <v>8355</v>
      </c>
      <c r="T3118" s="13">
        <f t="shared" si="386"/>
        <v>42081.515335648146</v>
      </c>
      <c r="U3118" s="13">
        <f t="shared" si="387"/>
        <v>42095.515335648146</v>
      </c>
      <c r="V3118">
        <f t="shared" si="388"/>
        <v>2015</v>
      </c>
      <c r="W3118" t="str">
        <f t="shared" si="389"/>
        <v>spaces</v>
      </c>
      <c r="X3118" t="str">
        <f t="shared" si="390"/>
        <v>UnderFunded</v>
      </c>
      <c r="Y3118" s="12">
        <f t="shared" si="391"/>
        <v>43</v>
      </c>
    </row>
    <row r="3119" spans="1:25" ht="43.2">
      <c r="A3119">
        <v>3117</v>
      </c>
      <c r="B3119" s="1" t="s">
        <v>3117</v>
      </c>
      <c r="C3119" s="1" t="s">
        <v>7227</v>
      </c>
      <c r="D3119" s="21" t="b" cm="1">
        <f t="array" ref="D3119">IF(OR(ISNUMBER(SEARCH({" COMEDY "," fun "," laugh ","hilarious"}," "&amp;B3119:C3119&amp;" "))),"Comedy",IF(OR(ISNUMBER(SEARCH({" sad "," thriller "," crime"," murder "," dark "," revenge "}," "&amp;B3119:C3119&amp;" "))),"thriller",IF(OR(ISNUMBER(SEARCH({" strange "," evil "," horror "," dark "," strange"}," "&amp;B3119:C3119&amp;" "))),"horror",IF(OR(ISNUMBER(SEARCH({" food "," kitchen "," yummy "," gourmet "," dining","bbq"}," "&amp;B3119:C3119&amp;" "))),"food"))))</f>
        <v>0</v>
      </c>
      <c r="E3119" s="3">
        <v>1000</v>
      </c>
      <c r="F3119" s="4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384"/>
        <v>0</v>
      </c>
      <c r="Q3119">
        <f t="shared" si="385"/>
        <v>1</v>
      </c>
      <c r="R3119" t="s">
        <v>8315</v>
      </c>
      <c r="S3119" t="s">
        <v>8355</v>
      </c>
      <c r="T3119" s="13">
        <f t="shared" si="386"/>
        <v>42509.374537037031</v>
      </c>
      <c r="U3119" s="13">
        <f t="shared" si="387"/>
        <v>42517.55</v>
      </c>
      <c r="V3119">
        <f t="shared" si="388"/>
        <v>2016</v>
      </c>
      <c r="W3119" t="str">
        <f t="shared" si="389"/>
        <v>spaces</v>
      </c>
      <c r="X3119" t="str">
        <f t="shared" si="390"/>
        <v>UnderFunded</v>
      </c>
      <c r="Y3119" s="12">
        <f t="shared" si="391"/>
        <v>1</v>
      </c>
    </row>
    <row r="3120" spans="1:25" ht="28.8">
      <c r="A3120">
        <v>3118</v>
      </c>
      <c r="B3120" s="1" t="s">
        <v>3118</v>
      </c>
      <c r="C3120" s="1" t="s">
        <v>7228</v>
      </c>
      <c r="D3120" s="21" t="b" cm="1">
        <f t="array" ref="D3120">IF(OR(ISNUMBER(SEARCH({" COMEDY "," fun "," laugh ","hilarious"}," "&amp;B3120:C3120&amp;" "))),"Comedy",IF(OR(ISNUMBER(SEARCH({" sad "," thriller "," crime"," murder "," dark "," revenge "}," "&amp;B3120:C3120&amp;" "))),"thriller",IF(OR(ISNUMBER(SEARCH({" strange "," evil "," horror "," dark "," strange"}," "&amp;B3120:C3120&amp;" "))),"horror",IF(OR(ISNUMBER(SEARCH({" food "," kitchen "," yummy "," gourmet "," dining","bbq"}," "&amp;B3120:C3120&amp;" "))),"food"))))</f>
        <v>0</v>
      </c>
      <c r="E3120" s="3">
        <v>500000</v>
      </c>
      <c r="F3120" s="4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384"/>
        <v>0</v>
      </c>
      <c r="Q3120">
        <f t="shared" si="385"/>
        <v>775</v>
      </c>
      <c r="R3120" t="s">
        <v>8315</v>
      </c>
      <c r="S3120" t="s">
        <v>8355</v>
      </c>
      <c r="T3120" s="13">
        <f t="shared" si="386"/>
        <v>42534.649571759262</v>
      </c>
      <c r="U3120" s="13">
        <f t="shared" si="387"/>
        <v>42553.649571759262</v>
      </c>
      <c r="V3120">
        <f t="shared" si="388"/>
        <v>2016</v>
      </c>
      <c r="W3120" t="str">
        <f t="shared" si="389"/>
        <v>spaces</v>
      </c>
      <c r="X3120" t="str">
        <f t="shared" si="390"/>
        <v>UnderFunded</v>
      </c>
      <c r="Y3120" s="12">
        <f t="shared" si="391"/>
        <v>775</v>
      </c>
    </row>
    <row r="3121" spans="1:25" ht="57.6">
      <c r="A3121">
        <v>3119</v>
      </c>
      <c r="B3121" s="1" t="s">
        <v>3119</v>
      </c>
      <c r="C3121" s="1" t="s">
        <v>7229</v>
      </c>
      <c r="D3121" s="21" t="b" cm="1">
        <f t="array" ref="D3121">IF(OR(ISNUMBER(SEARCH({" COMEDY "," fun "," laugh ","hilarious"}," "&amp;B3121:C3121&amp;" "))),"Comedy",IF(OR(ISNUMBER(SEARCH({" sad "," thriller "," crime"," murder "," dark "," revenge "}," "&amp;B3121:C3121&amp;" "))),"thriller",IF(OR(ISNUMBER(SEARCH({" strange "," evil "," horror "," dark "," strange"}," "&amp;B3121:C3121&amp;" "))),"horror",IF(OR(ISNUMBER(SEARCH({" food "," kitchen "," yummy "," gourmet "," dining","bbq"}," "&amp;B3121:C3121&amp;" "))),"food"))))</f>
        <v>0</v>
      </c>
      <c r="E3121" s="3">
        <v>10000</v>
      </c>
      <c r="F3121" s="4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384"/>
        <v>0</v>
      </c>
      <c r="Q3121">
        <f t="shared" si="385"/>
        <v>5</v>
      </c>
      <c r="R3121" t="s">
        <v>8315</v>
      </c>
      <c r="S3121" t="s">
        <v>8355</v>
      </c>
      <c r="T3121" s="13">
        <f t="shared" si="386"/>
        <v>42060.04550925926</v>
      </c>
      <c r="U3121" s="13">
        <f t="shared" si="387"/>
        <v>42090.003842592589</v>
      </c>
      <c r="V3121">
        <f t="shared" si="388"/>
        <v>2015</v>
      </c>
      <c r="W3121" t="str">
        <f t="shared" si="389"/>
        <v>spaces</v>
      </c>
      <c r="X3121" t="str">
        <f t="shared" si="390"/>
        <v>UnderFunded</v>
      </c>
      <c r="Y3121" s="12">
        <f t="shared" si="391"/>
        <v>5</v>
      </c>
    </row>
    <row r="3122" spans="1:25" ht="43.2">
      <c r="A3122">
        <v>3120</v>
      </c>
      <c r="B3122" s="1" t="s">
        <v>3120</v>
      </c>
      <c r="C3122" s="1" t="s">
        <v>7230</v>
      </c>
      <c r="D3122" s="21" t="b" cm="1">
        <f t="array" ref="D3122">IF(OR(ISNUMBER(SEARCH({" COMEDY "," fun "," laugh ","hilarious"}," "&amp;B3122:C3122&amp;" "))),"Comedy",IF(OR(ISNUMBER(SEARCH({" sad "," thriller "," crime"," murder "," dark "," revenge "}," "&amp;B3122:C3122&amp;" "))),"thriller",IF(OR(ISNUMBER(SEARCH({" strange "," evil "," horror "," dark "," strange"}," "&amp;B3122:C3122&amp;" "))),"horror",IF(OR(ISNUMBER(SEARCH({" food "," kitchen "," yummy "," gourmet "," dining","bbq"}," "&amp;B3122:C3122&amp;" "))),"food"))))</f>
        <v>0</v>
      </c>
      <c r="E3122" s="3">
        <v>1300000</v>
      </c>
      <c r="F3122" s="4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384"/>
        <v>0</v>
      </c>
      <c r="Q3122">
        <f t="shared" si="385"/>
        <v>12.8</v>
      </c>
      <c r="R3122" t="s">
        <v>8315</v>
      </c>
      <c r="S3122" t="s">
        <v>8355</v>
      </c>
      <c r="T3122" s="13">
        <f t="shared" si="386"/>
        <v>42435.942083333335</v>
      </c>
      <c r="U3122" s="13">
        <f t="shared" si="387"/>
        <v>42495.900416666671</v>
      </c>
      <c r="V3122">
        <f t="shared" si="388"/>
        <v>2016</v>
      </c>
      <c r="W3122" t="str">
        <f t="shared" si="389"/>
        <v>spaces</v>
      </c>
      <c r="X3122" t="str">
        <f t="shared" si="390"/>
        <v>UnderFunded</v>
      </c>
      <c r="Y3122" s="12">
        <f t="shared" si="391"/>
        <v>12.8</v>
      </c>
    </row>
    <row r="3123" spans="1:25" ht="28.8">
      <c r="A3123">
        <v>3121</v>
      </c>
      <c r="B3123" s="1" t="s">
        <v>3121</v>
      </c>
      <c r="C3123" s="1" t="s">
        <v>7231</v>
      </c>
      <c r="D3123" s="21" t="b" cm="1">
        <f t="array" ref="D3123">IF(OR(ISNUMBER(SEARCH({" COMEDY "," fun "," laugh ","hilarious"}," "&amp;B3123:C3123&amp;" "))),"Comedy",IF(OR(ISNUMBER(SEARCH({" sad "," thriller "," crime"," murder "," dark "," revenge "}," "&amp;B3123:C3123&amp;" "))),"thriller",IF(OR(ISNUMBER(SEARCH({" strange "," evil "," horror "," dark "," strange"}," "&amp;B3123:C3123&amp;" "))),"horror",IF(OR(ISNUMBER(SEARCH({" food "," kitchen "," yummy "," gourmet "," dining","bbq"}," "&amp;B3123:C3123&amp;" "))),"food"))))</f>
        <v>0</v>
      </c>
      <c r="E3123" s="3">
        <v>1500</v>
      </c>
      <c r="F3123" s="4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384"/>
        <v>1</v>
      </c>
      <c r="Q3123">
        <f t="shared" si="385"/>
        <v>10</v>
      </c>
      <c r="R3123" t="s">
        <v>8315</v>
      </c>
      <c r="S3123" t="s">
        <v>8355</v>
      </c>
      <c r="T3123" s="13">
        <f t="shared" si="386"/>
        <v>41848.679803240739</v>
      </c>
      <c r="U3123" s="13">
        <f t="shared" si="387"/>
        <v>41908.679803240739</v>
      </c>
      <c r="V3123">
        <f t="shared" si="388"/>
        <v>2014</v>
      </c>
      <c r="W3123" t="str">
        <f t="shared" si="389"/>
        <v>spaces</v>
      </c>
      <c r="X3123" t="str">
        <f t="shared" si="390"/>
        <v>UnderFunded</v>
      </c>
      <c r="Y3123" s="12">
        <f t="shared" si="391"/>
        <v>10</v>
      </c>
    </row>
    <row r="3124" spans="1:25">
      <c r="A3124">
        <v>3122</v>
      </c>
      <c r="B3124" s="1" t="s">
        <v>3122</v>
      </c>
      <c r="C3124" s="1" t="s">
        <v>7232</v>
      </c>
      <c r="D3124" s="21" t="b" cm="1">
        <f t="array" ref="D3124">IF(OR(ISNUMBER(SEARCH({" COMEDY "," fun "," laugh ","hilarious"}," "&amp;B3124:C3124&amp;" "))),"Comedy",IF(OR(ISNUMBER(SEARCH({" sad "," thriller "," crime"," murder "," dark "," revenge "}," "&amp;B3124:C3124&amp;" "))),"thriller",IF(OR(ISNUMBER(SEARCH({" strange "," evil "," horror "," dark "," strange"}," "&amp;B3124:C3124&amp;" "))),"horror",IF(OR(ISNUMBER(SEARCH({" food "," kitchen "," yummy "," gourmet "," dining","bbq"}," "&amp;B3124:C3124&amp;" "))),"food"))))</f>
        <v>0</v>
      </c>
      <c r="E3124" s="3">
        <v>199</v>
      </c>
      <c r="F3124" s="4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384"/>
        <v>58</v>
      </c>
      <c r="Q3124">
        <f t="shared" si="385"/>
        <v>58</v>
      </c>
      <c r="R3124" t="s">
        <v>8315</v>
      </c>
      <c r="S3124" t="s">
        <v>8355</v>
      </c>
      <c r="T3124" s="13">
        <f t="shared" si="386"/>
        <v>42678.932083333333</v>
      </c>
      <c r="U3124" s="13">
        <f t="shared" si="387"/>
        <v>42683.973750000005</v>
      </c>
      <c r="V3124">
        <f t="shared" si="388"/>
        <v>2016</v>
      </c>
      <c r="W3124" t="str">
        <f t="shared" si="389"/>
        <v>spaces</v>
      </c>
      <c r="X3124" t="str">
        <f t="shared" si="390"/>
        <v>UnderFunded</v>
      </c>
      <c r="Y3124" s="12">
        <f t="shared" si="391"/>
        <v>58</v>
      </c>
    </row>
    <row r="3125" spans="1:25" ht="43.2">
      <c r="A3125">
        <v>3123</v>
      </c>
      <c r="B3125" s="1" t="s">
        <v>3123</v>
      </c>
      <c r="C3125" s="1" t="s">
        <v>7233</v>
      </c>
      <c r="D3125" s="21" t="b" cm="1">
        <f t="array" ref="D3125">IF(OR(ISNUMBER(SEARCH({" COMEDY "," fun "," laugh ","hilarious"}," "&amp;B3125:C3125&amp;" "))),"Comedy",IF(OR(ISNUMBER(SEARCH({" sad "," thriller "," crime"," murder "," dark "," revenge "}," "&amp;B3125:C3125&amp;" "))),"thriller",IF(OR(ISNUMBER(SEARCH({" strange "," evil "," horror "," dark "," strange"}," "&amp;B3125:C3125&amp;" "))),"horror",IF(OR(ISNUMBER(SEARCH({" food "," kitchen "," yummy "," gourmet "," dining","bbq"}," "&amp;B3125:C3125&amp;" "))),"food"))))</f>
        <v>0</v>
      </c>
      <c r="E3125" s="3">
        <v>125000</v>
      </c>
      <c r="F3125" s="4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384"/>
        <v>68</v>
      </c>
      <c r="Q3125">
        <f t="shared" si="385"/>
        <v>244.8</v>
      </c>
      <c r="R3125" t="s">
        <v>8315</v>
      </c>
      <c r="S3125" t="s">
        <v>8355</v>
      </c>
      <c r="T3125" s="13">
        <f t="shared" si="386"/>
        <v>42530.993032407408</v>
      </c>
      <c r="U3125" s="13">
        <f t="shared" si="387"/>
        <v>42560.993032407408</v>
      </c>
      <c r="V3125">
        <f t="shared" si="388"/>
        <v>2016</v>
      </c>
      <c r="W3125" t="str">
        <f t="shared" si="389"/>
        <v>spaces</v>
      </c>
      <c r="X3125" t="str">
        <f t="shared" si="390"/>
        <v>UnderFunded</v>
      </c>
      <c r="Y3125" s="12">
        <f t="shared" si="391"/>
        <v>244.8</v>
      </c>
    </row>
    <row r="3126" spans="1:25" ht="43.2">
      <c r="A3126">
        <v>3124</v>
      </c>
      <c r="B3126" s="1" t="s">
        <v>3124</v>
      </c>
      <c r="C3126" s="1" t="s">
        <v>7234</v>
      </c>
      <c r="D3126" s="21" t="b" cm="1">
        <f t="array" ref="D3126">IF(OR(ISNUMBER(SEARCH({" COMEDY "," fun "," laugh ","hilarious"}," "&amp;B3126:C3126&amp;" "))),"Comedy",IF(OR(ISNUMBER(SEARCH({" sad "," thriller "," crime"," murder "," dark "," revenge "}," "&amp;B3126:C3126&amp;" "))),"thriller",IF(OR(ISNUMBER(SEARCH({" strange "," evil "," horror "," dark "," strange"}," "&amp;B3126:C3126&amp;" "))),"horror",IF(OR(ISNUMBER(SEARCH({" food "," kitchen "," yummy "," gourmet "," dining","bbq"}," "&amp;B3126:C3126&amp;" "))),"food"))))</f>
        <v>0</v>
      </c>
      <c r="E3126" s="3">
        <v>800000</v>
      </c>
      <c r="F3126" s="4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384"/>
        <v>0</v>
      </c>
      <c r="Q3126">
        <f t="shared" si="385"/>
        <v>6.5</v>
      </c>
      <c r="R3126" t="s">
        <v>8315</v>
      </c>
      <c r="S3126" t="s">
        <v>8355</v>
      </c>
      <c r="T3126" s="13">
        <f t="shared" si="386"/>
        <v>41977.780104166668</v>
      </c>
      <c r="U3126" s="13">
        <f t="shared" si="387"/>
        <v>42037.780104166668</v>
      </c>
      <c r="V3126">
        <f t="shared" si="388"/>
        <v>2014</v>
      </c>
      <c r="W3126" t="str">
        <f t="shared" si="389"/>
        <v>spaces</v>
      </c>
      <c r="X3126" t="str">
        <f t="shared" si="390"/>
        <v>UnderFunded</v>
      </c>
      <c r="Y3126" s="12">
        <f t="shared" si="391"/>
        <v>6.5</v>
      </c>
    </row>
    <row r="3127" spans="1:25">
      <c r="A3127">
        <v>3125</v>
      </c>
      <c r="B3127" s="1" t="s">
        <v>3125</v>
      </c>
      <c r="C3127" s="1" t="s">
        <v>7235</v>
      </c>
      <c r="D3127" s="21" t="b" cm="1">
        <f t="array" ref="D3127">IF(OR(ISNUMBER(SEARCH({" COMEDY "," fun "," laugh ","hilarious"}," "&amp;B3127:C3127&amp;" "))),"Comedy",IF(OR(ISNUMBER(SEARCH({" sad "," thriller "," crime"," murder "," dark "," revenge "}," "&amp;B3127:C3127&amp;" "))),"thriller",IF(OR(ISNUMBER(SEARCH({" strange "," evil "," horror "," dark "," strange"}," "&amp;B3127:C3127&amp;" "))),"horror",IF(OR(ISNUMBER(SEARCH({" food "," kitchen "," yummy "," gourmet "," dining","bbq"}," "&amp;B3127:C3127&amp;" "))),"food"))))</f>
        <v>0</v>
      </c>
      <c r="E3127" s="3">
        <v>1500000</v>
      </c>
      <c r="F3127" s="4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384"/>
        <v>0</v>
      </c>
      <c r="Q3127">
        <f t="shared" si="385"/>
        <v>0</v>
      </c>
      <c r="R3127" t="s">
        <v>8315</v>
      </c>
      <c r="S3127" t="s">
        <v>8355</v>
      </c>
      <c r="T3127" s="13">
        <f t="shared" si="386"/>
        <v>42346.20685185185</v>
      </c>
      <c r="U3127" s="13">
        <f t="shared" si="387"/>
        <v>42376.20685185185</v>
      </c>
      <c r="V3127">
        <f t="shared" si="388"/>
        <v>2015</v>
      </c>
      <c r="W3127" t="str">
        <f t="shared" si="389"/>
        <v>spaces</v>
      </c>
      <c r="X3127" t="str">
        <f t="shared" si="390"/>
        <v>UnderFunded</v>
      </c>
      <c r="Y3127" s="12">
        <f t="shared" si="391"/>
        <v>0</v>
      </c>
    </row>
    <row r="3128" spans="1:25" ht="72">
      <c r="A3128">
        <v>3126</v>
      </c>
      <c r="B3128" s="1" t="s">
        <v>3126</v>
      </c>
      <c r="C3128" s="1" t="s">
        <v>7236</v>
      </c>
      <c r="D3128" s="21" t="b" cm="1">
        <f t="array" ref="D3128">IF(OR(ISNUMBER(SEARCH({" COMEDY "," fun "," laugh ","hilarious"}," "&amp;B3128:C3128&amp;" "))),"Comedy",IF(OR(ISNUMBER(SEARCH({" sad "," thriller "," crime"," murder "," dark "," revenge "}," "&amp;B3128:C3128&amp;" "))),"thriller",IF(OR(ISNUMBER(SEARCH({" strange "," evil "," horror "," dark "," strange"}," "&amp;B3128:C3128&amp;" "))),"horror",IF(OR(ISNUMBER(SEARCH({" food "," kitchen "," yummy "," gourmet "," dining","bbq"}," "&amp;B3128:C3128&amp;" "))),"food"))))</f>
        <v>0</v>
      </c>
      <c r="E3128" s="3">
        <v>25000</v>
      </c>
      <c r="F3128" s="4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384"/>
        <v>4</v>
      </c>
      <c r="Q3128">
        <f t="shared" si="385"/>
        <v>61.18</v>
      </c>
      <c r="R3128" t="s">
        <v>8315</v>
      </c>
      <c r="S3128" t="s">
        <v>8355</v>
      </c>
      <c r="T3128" s="13">
        <f t="shared" si="386"/>
        <v>42427.01807870371</v>
      </c>
      <c r="U3128" s="13">
        <f t="shared" si="387"/>
        <v>42456.976412037038</v>
      </c>
      <c r="V3128">
        <f t="shared" si="388"/>
        <v>2016</v>
      </c>
      <c r="W3128" t="str">
        <f t="shared" si="389"/>
        <v>spaces</v>
      </c>
      <c r="X3128" t="str">
        <f t="shared" si="390"/>
        <v>UnderFunded</v>
      </c>
      <c r="Y3128" s="12">
        <f t="shared" si="391"/>
        <v>61.18</v>
      </c>
    </row>
    <row r="3129" spans="1:25" ht="43.2">
      <c r="A3129">
        <v>3127</v>
      </c>
      <c r="B3129" s="1" t="s">
        <v>3127</v>
      </c>
      <c r="C3129" s="1" t="s">
        <v>7237</v>
      </c>
      <c r="D3129" s="21" t="b" cm="1">
        <f t="array" ref="D3129">IF(OR(ISNUMBER(SEARCH({" COMEDY "," fun "," laugh ","hilarious"}," "&amp;B3129:C3129&amp;" "))),"Comedy",IF(OR(ISNUMBER(SEARCH({" sad "," thriller "," crime"," murder "," dark "," revenge "}," "&amp;B3129:C3129&amp;" "))),"thriller",IF(OR(ISNUMBER(SEARCH({" strange "," evil "," horror "," dark "," strange"}," "&amp;B3129:C3129&amp;" "))),"horror",IF(OR(ISNUMBER(SEARCH({" food "," kitchen "," yummy "," gourmet "," dining","bbq"}," "&amp;B3129:C3129&amp;" "))),"food"))))</f>
        <v>0</v>
      </c>
      <c r="E3129" s="3">
        <v>100000</v>
      </c>
      <c r="F3129" s="4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384"/>
        <v>0</v>
      </c>
      <c r="Q3129">
        <f t="shared" si="385"/>
        <v>0</v>
      </c>
      <c r="R3129" t="s">
        <v>8315</v>
      </c>
      <c r="S3129" t="s">
        <v>8355</v>
      </c>
      <c r="T3129" s="13">
        <f t="shared" si="386"/>
        <v>42034.856817129628</v>
      </c>
      <c r="U3129" s="13">
        <f t="shared" si="387"/>
        <v>42064.856817129628</v>
      </c>
      <c r="V3129">
        <f t="shared" si="388"/>
        <v>2015</v>
      </c>
      <c r="W3129" t="str">
        <f t="shared" si="389"/>
        <v>spaces</v>
      </c>
      <c r="X3129" t="str">
        <f t="shared" si="390"/>
        <v>UnderFunded</v>
      </c>
      <c r="Y3129" s="12">
        <f t="shared" si="391"/>
        <v>0</v>
      </c>
    </row>
    <row r="3130" spans="1:25" ht="43.2">
      <c r="A3130">
        <v>3128</v>
      </c>
      <c r="B3130" s="1" t="s">
        <v>3128</v>
      </c>
      <c r="C3130" s="1" t="s">
        <v>7238</v>
      </c>
      <c r="D3130" s="21" t="b" cm="1">
        <f t="array" ref="D3130">IF(OR(ISNUMBER(SEARCH({" COMEDY "," fun "," laugh ","hilarious"}," "&amp;B3130:C3130&amp;" "))),"Comedy",IF(OR(ISNUMBER(SEARCH({" sad "," thriller "," crime"," murder "," dark "," revenge "}," "&amp;B3130:C3130&amp;" "))),"thriller",IF(OR(ISNUMBER(SEARCH({" strange "," evil "," horror "," dark "," strange"}," "&amp;B3130:C3130&amp;" "))),"horror",IF(OR(ISNUMBER(SEARCH({" food "," kitchen "," yummy "," gourmet "," dining","bbq"}," "&amp;B3130:C3130&amp;" "))),"food"))))</f>
        <v>0</v>
      </c>
      <c r="E3130" s="3">
        <v>15000</v>
      </c>
      <c r="F3130" s="4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384"/>
        <v>109</v>
      </c>
      <c r="Q3130">
        <f t="shared" si="385"/>
        <v>139.24</v>
      </c>
      <c r="R3130" t="s">
        <v>8315</v>
      </c>
      <c r="S3130" t="s">
        <v>8316</v>
      </c>
      <c r="T3130" s="13">
        <f t="shared" si="386"/>
        <v>42780.825706018513</v>
      </c>
      <c r="U3130" s="13">
        <f t="shared" si="387"/>
        <v>42810.784039351856</v>
      </c>
      <c r="V3130">
        <f t="shared" si="388"/>
        <v>2017</v>
      </c>
      <c r="W3130" t="str">
        <f t="shared" si="389"/>
        <v>plays</v>
      </c>
      <c r="X3130" t="str">
        <f t="shared" si="390"/>
        <v>ExceededGoal</v>
      </c>
      <c r="Y3130" s="12">
        <f t="shared" si="391"/>
        <v>139.24</v>
      </c>
    </row>
    <row r="3131" spans="1:25" ht="43.2">
      <c r="A3131">
        <v>3129</v>
      </c>
      <c r="B3131" s="1" t="s">
        <v>3129</v>
      </c>
      <c r="C3131" s="1" t="s">
        <v>7239</v>
      </c>
      <c r="D3131" s="21" t="b" cm="1">
        <f t="array" ref="D3131">IF(OR(ISNUMBER(SEARCH({" COMEDY "," fun "," laugh ","hilarious"}," "&amp;B3131:C3131&amp;" "))),"Comedy",IF(OR(ISNUMBER(SEARCH({" sad "," thriller "," crime"," murder "," dark "," revenge "}," "&amp;B3131:C3131&amp;" "))),"thriller",IF(OR(ISNUMBER(SEARCH({" strange "," evil "," horror "," dark "," strange"}," "&amp;B3131:C3131&amp;" "))),"horror",IF(OR(ISNUMBER(SEARCH({" food "," kitchen "," yummy "," gourmet "," dining","bbq"}," "&amp;B3131:C3131&amp;" "))),"food"))))</f>
        <v>0</v>
      </c>
      <c r="E3131" s="3">
        <v>1250</v>
      </c>
      <c r="F3131" s="4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384"/>
        <v>1</v>
      </c>
      <c r="Q3131">
        <f t="shared" si="385"/>
        <v>10</v>
      </c>
      <c r="R3131" t="s">
        <v>8315</v>
      </c>
      <c r="S3131" t="s">
        <v>8316</v>
      </c>
      <c r="T3131" s="13">
        <f t="shared" si="386"/>
        <v>42803.842812499999</v>
      </c>
      <c r="U3131" s="13">
        <f t="shared" si="387"/>
        <v>42843.801145833335</v>
      </c>
      <c r="V3131">
        <f t="shared" si="388"/>
        <v>2017</v>
      </c>
      <c r="W3131" t="str">
        <f t="shared" si="389"/>
        <v>plays</v>
      </c>
      <c r="X3131" t="str">
        <f t="shared" si="390"/>
        <v>UnderFunded</v>
      </c>
      <c r="Y3131" s="12">
        <f t="shared" si="391"/>
        <v>10</v>
      </c>
    </row>
    <row r="3132" spans="1:25" ht="43.2">
      <c r="A3132">
        <v>3130</v>
      </c>
      <c r="B3132" s="1" t="s">
        <v>3130</v>
      </c>
      <c r="C3132" s="1" t="s">
        <v>7240</v>
      </c>
      <c r="D3132" s="21" t="b" cm="1">
        <f t="array" ref="D3132">IF(OR(ISNUMBER(SEARCH({" COMEDY "," fun "," laugh ","hilarious"}," "&amp;B3132:C3132&amp;" "))),"Comedy",IF(OR(ISNUMBER(SEARCH({" sad "," thriller "," crime"," murder "," dark "," revenge "}," "&amp;B3132:C3132&amp;" "))),"thriller",IF(OR(ISNUMBER(SEARCH({" strange "," evil "," horror "," dark "," strange"}," "&amp;B3132:C3132&amp;" "))),"horror",IF(OR(ISNUMBER(SEARCH({" food "," kitchen "," yummy "," gourmet "," dining","bbq"}," "&amp;B3132:C3132&amp;" "))),"food"))))</f>
        <v>0</v>
      </c>
      <c r="E3132" s="3">
        <v>10000</v>
      </c>
      <c r="F3132" s="4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384"/>
        <v>4</v>
      </c>
      <c r="Q3132">
        <f t="shared" si="385"/>
        <v>93.75</v>
      </c>
      <c r="R3132" t="s">
        <v>8315</v>
      </c>
      <c r="S3132" t="s">
        <v>8316</v>
      </c>
      <c r="T3132" s="13">
        <f t="shared" si="386"/>
        <v>42808.640231481477</v>
      </c>
      <c r="U3132" s="13">
        <f t="shared" si="387"/>
        <v>42839.207638888889</v>
      </c>
      <c r="V3132">
        <f t="shared" si="388"/>
        <v>2017</v>
      </c>
      <c r="W3132" t="str">
        <f t="shared" si="389"/>
        <v>plays</v>
      </c>
      <c r="X3132" t="str">
        <f t="shared" si="390"/>
        <v>UnderFunded</v>
      </c>
      <c r="Y3132" s="12">
        <f t="shared" si="391"/>
        <v>93.75</v>
      </c>
    </row>
    <row r="3133" spans="1:25" ht="28.8">
      <c r="A3133">
        <v>3131</v>
      </c>
      <c r="B3133" s="1" t="s">
        <v>3131</v>
      </c>
      <c r="C3133" s="1" t="s">
        <v>7241</v>
      </c>
      <c r="D3133" s="21" t="b" cm="1">
        <f t="array" ref="D3133">IF(OR(ISNUMBER(SEARCH({" COMEDY "," fun "," laugh ","hilarious"}," "&amp;B3133:C3133&amp;" "))),"Comedy",IF(OR(ISNUMBER(SEARCH({" sad "," thriller "," crime"," murder "," dark "," revenge "}," "&amp;B3133:C3133&amp;" "))),"thriller",IF(OR(ISNUMBER(SEARCH({" strange "," evil "," horror "," dark "," strange"}," "&amp;B3133:C3133&amp;" "))),"horror",IF(OR(ISNUMBER(SEARCH({" food "," kitchen "," yummy "," gourmet "," dining","bbq"}," "&amp;B3133:C3133&amp;" "))),"food"))))</f>
        <v>0</v>
      </c>
      <c r="E3133" s="3">
        <v>4100</v>
      </c>
      <c r="F3133" s="4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384"/>
        <v>16</v>
      </c>
      <c r="Q3133">
        <f t="shared" si="385"/>
        <v>53.75</v>
      </c>
      <c r="R3133" t="s">
        <v>8315</v>
      </c>
      <c r="S3133" t="s">
        <v>8316</v>
      </c>
      <c r="T3133" s="13">
        <f t="shared" si="386"/>
        <v>42803.579224537039</v>
      </c>
      <c r="U3133" s="13">
        <f t="shared" si="387"/>
        <v>42833.537557870368</v>
      </c>
      <c r="V3133">
        <f t="shared" si="388"/>
        <v>2017</v>
      </c>
      <c r="W3133" t="str">
        <f t="shared" si="389"/>
        <v>plays</v>
      </c>
      <c r="X3133" t="str">
        <f t="shared" si="390"/>
        <v>UnderFunded</v>
      </c>
      <c r="Y3133" s="12">
        <f t="shared" si="391"/>
        <v>53.75</v>
      </c>
    </row>
    <row r="3134" spans="1:25" ht="28.8">
      <c r="A3134">
        <v>3132</v>
      </c>
      <c r="B3134" s="1" t="s">
        <v>3132</v>
      </c>
      <c r="C3134" s="1" t="s">
        <v>7242</v>
      </c>
      <c r="D3134" s="21" t="b" cm="1">
        <f t="array" ref="D3134">IF(OR(ISNUMBER(SEARCH({" COMEDY "," fun "," laugh ","hilarious"}," "&amp;B3134:C3134&amp;" "))),"Comedy",IF(OR(ISNUMBER(SEARCH({" sad "," thriller "," crime"," murder "," dark "," revenge "}," "&amp;B3134:C3134&amp;" "))),"thriller",IF(OR(ISNUMBER(SEARCH({" strange "," evil "," horror "," dark "," strange"}," "&amp;B3134:C3134&amp;" "))),"horror",IF(OR(ISNUMBER(SEARCH({" food "," kitchen "," yummy "," gourmet "," dining","bbq"}," "&amp;B3134:C3134&amp;" "))),"food"))))</f>
        <v>0</v>
      </c>
      <c r="E3134" s="3">
        <v>30000</v>
      </c>
      <c r="F3134" s="4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384"/>
        <v>0</v>
      </c>
      <c r="Q3134">
        <f t="shared" si="385"/>
        <v>10</v>
      </c>
      <c r="R3134" t="s">
        <v>8315</v>
      </c>
      <c r="S3134" t="s">
        <v>8316</v>
      </c>
      <c r="T3134" s="13">
        <f t="shared" si="386"/>
        <v>42786.350231481483</v>
      </c>
      <c r="U3134" s="13">
        <f t="shared" si="387"/>
        <v>42846.308564814812</v>
      </c>
      <c r="V3134">
        <f t="shared" si="388"/>
        <v>2017</v>
      </c>
      <c r="W3134" t="str">
        <f t="shared" si="389"/>
        <v>plays</v>
      </c>
      <c r="X3134" t="str">
        <f t="shared" si="390"/>
        <v>UnderFunded</v>
      </c>
      <c r="Y3134" s="12">
        <f t="shared" si="391"/>
        <v>10</v>
      </c>
    </row>
    <row r="3135" spans="1:25" ht="43.2">
      <c r="A3135">
        <v>3133</v>
      </c>
      <c r="B3135" s="1" t="s">
        <v>3133</v>
      </c>
      <c r="C3135" s="1" t="s">
        <v>7243</v>
      </c>
      <c r="D3135" s="21" t="b" cm="1">
        <f t="array" ref="D3135">IF(OR(ISNUMBER(SEARCH({" COMEDY "," fun "," laugh ","hilarious"}," "&amp;B3135:C3135&amp;" "))),"Comedy",IF(OR(ISNUMBER(SEARCH({" sad "," thriller "," crime"," murder "," dark "," revenge "}," "&amp;B3135:C3135&amp;" "))),"thriller",IF(OR(ISNUMBER(SEARCH({" strange "," evil "," horror "," dark "," strange"}," "&amp;B3135:C3135&amp;" "))),"horror",IF(OR(ISNUMBER(SEARCH({" food "," kitchen "," yummy "," gourmet "," dining","bbq"}," "&amp;B3135:C3135&amp;" "))),"food"))))</f>
        <v>0</v>
      </c>
      <c r="E3135" s="3">
        <v>500</v>
      </c>
      <c r="F3135" s="4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384"/>
        <v>108</v>
      </c>
      <c r="Q3135">
        <f t="shared" si="385"/>
        <v>33.75</v>
      </c>
      <c r="R3135" t="s">
        <v>8315</v>
      </c>
      <c r="S3135" t="s">
        <v>8316</v>
      </c>
      <c r="T3135" s="13">
        <f t="shared" si="386"/>
        <v>42788.565208333333</v>
      </c>
      <c r="U3135" s="13">
        <f t="shared" si="387"/>
        <v>42818.523541666669</v>
      </c>
      <c r="V3135">
        <f t="shared" si="388"/>
        <v>2017</v>
      </c>
      <c r="W3135" t="str">
        <f t="shared" si="389"/>
        <v>plays</v>
      </c>
      <c r="X3135" t="str">
        <f t="shared" si="390"/>
        <v>ExceededGoal</v>
      </c>
      <c r="Y3135" s="12">
        <f t="shared" si="391"/>
        <v>33.75</v>
      </c>
    </row>
    <row r="3136" spans="1:25" ht="43.2">
      <c r="A3136">
        <v>3134</v>
      </c>
      <c r="B3136" s="1" t="s">
        <v>3134</v>
      </c>
      <c r="C3136" s="1" t="s">
        <v>7244</v>
      </c>
      <c r="D3136" s="21" t="str" cm="1">
        <f t="array" ref="D3136">IF(OR(ISNUMBER(SEARCH({" COMEDY "," fun "," laugh ","hilarious"}," "&amp;B3136:C3136&amp;" "))),"Comedy",IF(OR(ISNUMBER(SEARCH({" sad "," thriller "," crime"," murder "," dark "," revenge "}," "&amp;B3136:C3136&amp;" "))),"thriller",IF(OR(ISNUMBER(SEARCH({" strange "," evil "," horror "," dark "," strange"}," "&amp;B3136:C3136&amp;" "))),"horror",IF(OR(ISNUMBER(SEARCH({" food "," kitchen "," yummy "," gourmet "," dining","bbq"}," "&amp;B3136:C3136&amp;" "))),"food"))))</f>
        <v>thriller</v>
      </c>
      <c r="E3136" s="3">
        <v>1000</v>
      </c>
      <c r="F3136" s="4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384"/>
        <v>23</v>
      </c>
      <c r="Q3136">
        <f t="shared" si="385"/>
        <v>18.75</v>
      </c>
      <c r="R3136" t="s">
        <v>8315</v>
      </c>
      <c r="S3136" t="s">
        <v>8316</v>
      </c>
      <c r="T3136" s="13">
        <f t="shared" si="386"/>
        <v>42800.720127314817</v>
      </c>
      <c r="U3136" s="13">
        <f t="shared" si="387"/>
        <v>42821.678460648152</v>
      </c>
      <c r="V3136">
        <f t="shared" si="388"/>
        <v>2017</v>
      </c>
      <c r="W3136" t="str">
        <f t="shared" si="389"/>
        <v>plays</v>
      </c>
      <c r="X3136" t="str">
        <f t="shared" si="390"/>
        <v>UnderFunded</v>
      </c>
      <c r="Y3136" s="12">
        <f t="shared" si="391"/>
        <v>18.75</v>
      </c>
    </row>
    <row r="3137" spans="1:25" ht="43.2">
      <c r="A3137">
        <v>3135</v>
      </c>
      <c r="B3137" s="1" t="s">
        <v>3135</v>
      </c>
      <c r="C3137" s="1" t="s">
        <v>7245</v>
      </c>
      <c r="D3137" s="21" t="b" cm="1">
        <f t="array" ref="D3137">IF(OR(ISNUMBER(SEARCH({" COMEDY "," fun "," laugh ","hilarious"}," "&amp;B3137:C3137&amp;" "))),"Comedy",IF(OR(ISNUMBER(SEARCH({" sad "," thriller "," crime"," murder "," dark "," revenge "}," "&amp;B3137:C3137&amp;" "))),"thriller",IF(OR(ISNUMBER(SEARCH({" strange "," evil "," horror "," dark "," strange"}," "&amp;B3137:C3137&amp;" "))),"horror",IF(OR(ISNUMBER(SEARCH({" food "," kitchen "," yummy "," gourmet "," dining","bbq"}," "&amp;B3137:C3137&amp;" "))),"food"))))</f>
        <v>0</v>
      </c>
      <c r="E3137" s="3">
        <v>777</v>
      </c>
      <c r="F3137" s="4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384"/>
        <v>21</v>
      </c>
      <c r="Q3137">
        <f t="shared" si="385"/>
        <v>23.14</v>
      </c>
      <c r="R3137" t="s">
        <v>8315</v>
      </c>
      <c r="S3137" t="s">
        <v>8316</v>
      </c>
      <c r="T3137" s="13">
        <f t="shared" si="386"/>
        <v>42807.151863425926</v>
      </c>
      <c r="U3137" s="13">
        <f t="shared" si="387"/>
        <v>42829.151863425926</v>
      </c>
      <c r="V3137">
        <f t="shared" si="388"/>
        <v>2017</v>
      </c>
      <c r="W3137" t="str">
        <f t="shared" si="389"/>
        <v>plays</v>
      </c>
      <c r="X3137" t="str">
        <f t="shared" si="390"/>
        <v>UnderFunded</v>
      </c>
      <c r="Y3137" s="12">
        <f t="shared" si="391"/>
        <v>23.14</v>
      </c>
    </row>
    <row r="3138" spans="1:25" ht="43.2">
      <c r="A3138">
        <v>3136</v>
      </c>
      <c r="B3138" s="1" t="s">
        <v>3136</v>
      </c>
      <c r="C3138" s="1" t="s">
        <v>7246</v>
      </c>
      <c r="D3138" s="21" t="b" cm="1">
        <f t="array" ref="D3138">IF(OR(ISNUMBER(SEARCH({" COMEDY "," fun "," laugh ","hilarious"}," "&amp;B3138:C3138&amp;" "))),"Comedy",IF(OR(ISNUMBER(SEARCH({" sad "," thriller "," crime"," murder "," dark "," revenge "}," "&amp;B3138:C3138&amp;" "))),"thriller",IF(OR(ISNUMBER(SEARCH({" strange "," evil "," horror "," dark "," strange"}," "&amp;B3138:C3138&amp;" "))),"horror",IF(OR(ISNUMBER(SEARCH({" food "," kitchen "," yummy "," gourmet "," dining","bbq"}," "&amp;B3138:C3138&amp;" "))),"food"))))</f>
        <v>0</v>
      </c>
      <c r="E3138" s="3">
        <v>500</v>
      </c>
      <c r="F3138" s="4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384"/>
        <v>128</v>
      </c>
      <c r="Q3138">
        <f t="shared" si="385"/>
        <v>29.05</v>
      </c>
      <c r="R3138" t="s">
        <v>8315</v>
      </c>
      <c r="S3138" t="s">
        <v>8316</v>
      </c>
      <c r="T3138" s="13">
        <f t="shared" si="386"/>
        <v>42789.462430555555</v>
      </c>
      <c r="U3138" s="13">
        <f t="shared" si="387"/>
        <v>42825.957638888889</v>
      </c>
      <c r="V3138">
        <f t="shared" si="388"/>
        <v>2017</v>
      </c>
      <c r="W3138" t="str">
        <f t="shared" si="389"/>
        <v>plays</v>
      </c>
      <c r="X3138" t="str">
        <f t="shared" si="390"/>
        <v>ExceededGoal</v>
      </c>
      <c r="Y3138" s="12">
        <f t="shared" si="391"/>
        <v>29.05</v>
      </c>
    </row>
    <row r="3139" spans="1:25" ht="28.8">
      <c r="A3139">
        <v>3137</v>
      </c>
      <c r="B3139" s="1" t="s">
        <v>3137</v>
      </c>
      <c r="C3139" s="1" t="s">
        <v>7247</v>
      </c>
      <c r="D3139" s="21" t="b" cm="1">
        <f t="array" ref="D3139">IF(OR(ISNUMBER(SEARCH({" COMEDY "," fun "," laugh ","hilarious"}," "&amp;B3139:C3139&amp;" "))),"Comedy",IF(OR(ISNUMBER(SEARCH({" sad "," thriller "," crime"," murder "," dark "," revenge "}," "&amp;B3139:C3139&amp;" "))),"thriller",IF(OR(ISNUMBER(SEARCH({" strange "," evil "," horror "," dark "," strange"}," "&amp;B3139:C3139&amp;" "))),"horror",IF(OR(ISNUMBER(SEARCH({" food "," kitchen "," yummy "," gourmet "," dining","bbq"}," "&amp;B3139:C3139&amp;" "))),"food"))))</f>
        <v>0</v>
      </c>
      <c r="E3139" s="3">
        <v>1500</v>
      </c>
      <c r="F3139" s="4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392">IFERROR(ROUND((F3139/E3139)*100,0),0)</f>
        <v>3</v>
      </c>
      <c r="Q3139">
        <f t="shared" ref="Q3139:Q3202" si="393">IFERROR(ROUND(F3139/M3139,2),0)</f>
        <v>50</v>
      </c>
      <c r="R3139" t="s">
        <v>8315</v>
      </c>
      <c r="S3139" t="s">
        <v>8316</v>
      </c>
      <c r="T3139" s="13">
        <f t="shared" ref="T3139:T3202" si="394">(((K3139/60)/60)/24)+DATE(1970,1,1)</f>
        <v>42807.885057870371</v>
      </c>
      <c r="U3139" s="13">
        <f t="shared" ref="U3139:U3202" si="395">(((J3139/60)/60)/24)+DATE(1970,1,1)</f>
        <v>42858.8</v>
      </c>
      <c r="V3139">
        <f t="shared" ref="V3139:V3202" si="396">YEAR(T3139)</f>
        <v>2017</v>
      </c>
      <c r="W3139" t="str">
        <f t="shared" ref="W3139:W3202" si="397">IF(OR(S3139="musical","space"),"Musical and Spaces",S3139)</f>
        <v>plays</v>
      </c>
      <c r="X3139" t="str">
        <f t="shared" ref="X3139:X3202" si="398">IF(P3139-100&gt;0,"ExceededGoal","UnderFunded")</f>
        <v>UnderFunded</v>
      </c>
      <c r="Y3139" s="12">
        <f t="shared" ref="Y3139:Y3202" si="399">IFERROR(IF(R3139="theater",ROUND(F3139/M3139,2)),0)</f>
        <v>50</v>
      </c>
    </row>
    <row r="3140" spans="1:25" ht="57.6">
      <c r="A3140">
        <v>3138</v>
      </c>
      <c r="B3140" s="1" t="s">
        <v>3138</v>
      </c>
      <c r="C3140" s="1" t="s">
        <v>7248</v>
      </c>
      <c r="D3140" s="21" t="b" cm="1">
        <f t="array" ref="D3140">IF(OR(ISNUMBER(SEARCH({" COMEDY "," fun "," laugh ","hilarious"}," "&amp;B3140:C3140&amp;" "))),"Comedy",IF(OR(ISNUMBER(SEARCH({" sad "," thriller "," crime"," murder "," dark "," revenge "}," "&amp;B3140:C3140&amp;" "))),"thriller",IF(OR(ISNUMBER(SEARCH({" strange "," evil "," horror "," dark "," strange"}," "&amp;B3140:C3140&amp;" "))),"horror",IF(OR(ISNUMBER(SEARCH({" food "," kitchen "," yummy "," gourmet "," dining","bbq"}," "&amp;B3140:C3140&amp;" "))),"food"))))</f>
        <v>0</v>
      </c>
      <c r="E3140" s="3">
        <v>200</v>
      </c>
      <c r="F3140" s="4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392"/>
        <v>0</v>
      </c>
      <c r="Q3140">
        <f t="shared" si="393"/>
        <v>0</v>
      </c>
      <c r="R3140" t="s">
        <v>8315</v>
      </c>
      <c r="S3140" t="s">
        <v>8316</v>
      </c>
      <c r="T3140" s="13">
        <f t="shared" si="394"/>
        <v>42809.645914351851</v>
      </c>
      <c r="U3140" s="13">
        <f t="shared" si="395"/>
        <v>42828.645914351851</v>
      </c>
      <c r="V3140">
        <f t="shared" si="396"/>
        <v>2017</v>
      </c>
      <c r="W3140" t="str">
        <f t="shared" si="397"/>
        <v>plays</v>
      </c>
      <c r="X3140" t="str">
        <f t="shared" si="398"/>
        <v>UnderFunded</v>
      </c>
      <c r="Y3140" s="12">
        <f t="shared" si="399"/>
        <v>0</v>
      </c>
    </row>
    <row r="3141" spans="1:25" ht="43.2">
      <c r="A3141">
        <v>3139</v>
      </c>
      <c r="B3141" s="1" t="s">
        <v>3139</v>
      </c>
      <c r="C3141" s="1" t="s">
        <v>7249</v>
      </c>
      <c r="D3141" s="21" t="b" cm="1">
        <f t="array" ref="D3141">IF(OR(ISNUMBER(SEARCH({" COMEDY "," fun "," laugh ","hilarious"}," "&amp;B3141:C3141&amp;" "))),"Comedy",IF(OR(ISNUMBER(SEARCH({" sad "," thriller "," crime"," murder "," dark "," revenge "}," "&amp;B3141:C3141&amp;" "))),"thriller",IF(OR(ISNUMBER(SEARCH({" strange "," evil "," horror "," dark "," strange"}," "&amp;B3141:C3141&amp;" "))),"horror",IF(OR(ISNUMBER(SEARCH({" food "," kitchen "," yummy "," gourmet "," dining","bbq"}," "&amp;B3141:C3141&amp;" "))),"food"))))</f>
        <v>0</v>
      </c>
      <c r="E3141" s="3">
        <v>50000</v>
      </c>
      <c r="F3141" s="4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392"/>
        <v>5</v>
      </c>
      <c r="Q3141">
        <f t="shared" si="393"/>
        <v>450</v>
      </c>
      <c r="R3141" t="s">
        <v>8315</v>
      </c>
      <c r="S3141" t="s">
        <v>8316</v>
      </c>
      <c r="T3141" s="13">
        <f t="shared" si="394"/>
        <v>42785.270370370374</v>
      </c>
      <c r="U3141" s="13">
        <f t="shared" si="395"/>
        <v>42819.189583333333</v>
      </c>
      <c r="V3141">
        <f t="shared" si="396"/>
        <v>2017</v>
      </c>
      <c r="W3141" t="str">
        <f t="shared" si="397"/>
        <v>plays</v>
      </c>
      <c r="X3141" t="str">
        <f t="shared" si="398"/>
        <v>UnderFunded</v>
      </c>
      <c r="Y3141" s="12">
        <f t="shared" si="399"/>
        <v>450</v>
      </c>
    </row>
    <row r="3142" spans="1:25" ht="57.6">
      <c r="A3142">
        <v>3140</v>
      </c>
      <c r="B3142" s="1" t="s">
        <v>3140</v>
      </c>
      <c r="C3142" s="1" t="s">
        <v>7250</v>
      </c>
      <c r="D3142" s="21" t="b" cm="1">
        <f t="array" ref="D3142">IF(OR(ISNUMBER(SEARCH({" COMEDY "," fun "," laugh ","hilarious"}," "&amp;B3142:C3142&amp;" "))),"Comedy",IF(OR(ISNUMBER(SEARCH({" sad "," thriller "," crime"," murder "," dark "," revenge "}," "&amp;B3142:C3142&amp;" "))),"thriller",IF(OR(ISNUMBER(SEARCH({" strange "," evil "," horror "," dark "," strange"}," "&amp;B3142:C3142&amp;" "))),"horror",IF(OR(ISNUMBER(SEARCH({" food "," kitchen "," yummy "," gourmet "," dining","bbq"}," "&amp;B3142:C3142&amp;" "))),"food"))))</f>
        <v>0</v>
      </c>
      <c r="E3142" s="3">
        <v>10000</v>
      </c>
      <c r="F3142" s="4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392"/>
        <v>1</v>
      </c>
      <c r="Q3142">
        <f t="shared" si="393"/>
        <v>24</v>
      </c>
      <c r="R3142" t="s">
        <v>8315</v>
      </c>
      <c r="S3142" t="s">
        <v>8316</v>
      </c>
      <c r="T3142" s="13">
        <f t="shared" si="394"/>
        <v>42802.718784722223</v>
      </c>
      <c r="U3142" s="13">
        <f t="shared" si="395"/>
        <v>42832.677118055552</v>
      </c>
      <c r="V3142">
        <f t="shared" si="396"/>
        <v>2017</v>
      </c>
      <c r="W3142" t="str">
        <f t="shared" si="397"/>
        <v>plays</v>
      </c>
      <c r="X3142" t="str">
        <f t="shared" si="398"/>
        <v>UnderFunded</v>
      </c>
      <c r="Y3142" s="12">
        <f t="shared" si="399"/>
        <v>24</v>
      </c>
    </row>
    <row r="3143" spans="1:25" ht="57.6">
      <c r="A3143">
        <v>3141</v>
      </c>
      <c r="B3143" s="1" t="s">
        <v>3141</v>
      </c>
      <c r="C3143" s="1" t="s">
        <v>7251</v>
      </c>
      <c r="D3143" s="21" t="str" cm="1">
        <f t="array" ref="D3143">IF(OR(ISNUMBER(SEARCH({" COMEDY "," fun "," laugh ","hilarious"}," "&amp;B3143:C3143&amp;" "))),"Comedy",IF(OR(ISNUMBER(SEARCH({" sad "," thriller "," crime"," murder "," dark "," revenge "}," "&amp;B3143:C3143&amp;" "))),"thriller",IF(OR(ISNUMBER(SEARCH({" strange "," evil "," horror "," dark "," strange"}," "&amp;B3143:C3143&amp;" "))),"horror",IF(OR(ISNUMBER(SEARCH({" food "," kitchen "," yummy "," gourmet "," dining","bbq"}," "&amp;B3143:C3143&amp;" "))),"food"))))</f>
        <v>Comedy</v>
      </c>
      <c r="E3143" s="3">
        <v>500</v>
      </c>
      <c r="F3143" s="4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392"/>
        <v>52</v>
      </c>
      <c r="Q3143">
        <f t="shared" si="393"/>
        <v>32.25</v>
      </c>
      <c r="R3143" t="s">
        <v>8315</v>
      </c>
      <c r="S3143" t="s">
        <v>8316</v>
      </c>
      <c r="T3143" s="13">
        <f t="shared" si="394"/>
        <v>42800.753333333334</v>
      </c>
      <c r="U3143" s="13">
        <f t="shared" si="395"/>
        <v>42841.833333333328</v>
      </c>
      <c r="V3143">
        <f t="shared" si="396"/>
        <v>2017</v>
      </c>
      <c r="W3143" t="str">
        <f t="shared" si="397"/>
        <v>plays</v>
      </c>
      <c r="X3143" t="str">
        <f t="shared" si="398"/>
        <v>UnderFunded</v>
      </c>
      <c r="Y3143" s="12">
        <f t="shared" si="399"/>
        <v>32.25</v>
      </c>
    </row>
    <row r="3144" spans="1:25" ht="43.2">
      <c r="A3144">
        <v>3142</v>
      </c>
      <c r="B3144" s="1" t="s">
        <v>3142</v>
      </c>
      <c r="C3144" s="1" t="s">
        <v>7252</v>
      </c>
      <c r="D3144" s="21" t="b" cm="1">
        <f t="array" ref="D3144">IF(OR(ISNUMBER(SEARCH({" COMEDY "," fun "," laugh ","hilarious"}," "&amp;B3144:C3144&amp;" "))),"Comedy",IF(OR(ISNUMBER(SEARCH({" sad "," thriller "," crime"," murder "," dark "," revenge "}," "&amp;B3144:C3144&amp;" "))),"thriller",IF(OR(ISNUMBER(SEARCH({" strange "," evil "," horror "," dark "," strange"}," "&amp;B3144:C3144&amp;" "))),"horror",IF(OR(ISNUMBER(SEARCH({" food "," kitchen "," yummy "," gourmet "," dining","bbq"}," "&amp;B3144:C3144&amp;" "))),"food"))))</f>
        <v>0</v>
      </c>
      <c r="E3144" s="3">
        <v>2750</v>
      </c>
      <c r="F3144" s="4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392"/>
        <v>2</v>
      </c>
      <c r="Q3144">
        <f t="shared" si="393"/>
        <v>15</v>
      </c>
      <c r="R3144" t="s">
        <v>8315</v>
      </c>
      <c r="S3144" t="s">
        <v>8316</v>
      </c>
      <c r="T3144" s="13">
        <f t="shared" si="394"/>
        <v>42783.513182870374</v>
      </c>
      <c r="U3144" s="13">
        <f t="shared" si="395"/>
        <v>42813.471516203703</v>
      </c>
      <c r="V3144">
        <f t="shared" si="396"/>
        <v>2017</v>
      </c>
      <c r="W3144" t="str">
        <f t="shared" si="397"/>
        <v>plays</v>
      </c>
      <c r="X3144" t="str">
        <f t="shared" si="398"/>
        <v>UnderFunded</v>
      </c>
      <c r="Y3144" s="12">
        <f t="shared" si="399"/>
        <v>15</v>
      </c>
    </row>
    <row r="3145" spans="1:25" ht="57.6">
      <c r="A3145">
        <v>3143</v>
      </c>
      <c r="B3145" s="1" t="s">
        <v>3143</v>
      </c>
      <c r="C3145" s="1" t="s">
        <v>7253</v>
      </c>
      <c r="D3145" s="21" t="b" cm="1">
        <f t="array" ref="D3145">IF(OR(ISNUMBER(SEARCH({" COMEDY "," fun "," laugh ","hilarious"}," "&amp;B3145:C3145&amp;" "))),"Comedy",IF(OR(ISNUMBER(SEARCH({" sad "," thriller "," crime"," murder "," dark "," revenge "}," "&amp;B3145:C3145&amp;" "))),"thriller",IF(OR(ISNUMBER(SEARCH({" strange "," evil "," horror "," dark "," strange"}," "&amp;B3145:C3145&amp;" "))),"horror",IF(OR(ISNUMBER(SEARCH({" food "," kitchen "," yummy "," gourmet "," dining","bbq"}," "&amp;B3145:C3145&amp;" "))),"food"))))</f>
        <v>0</v>
      </c>
      <c r="E3145" s="3">
        <v>700</v>
      </c>
      <c r="F3145" s="4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392"/>
        <v>0</v>
      </c>
      <c r="Q3145">
        <f t="shared" si="393"/>
        <v>0</v>
      </c>
      <c r="R3145" t="s">
        <v>8315</v>
      </c>
      <c r="S3145" t="s">
        <v>8316</v>
      </c>
      <c r="T3145" s="13">
        <f t="shared" si="394"/>
        <v>42808.358287037037</v>
      </c>
      <c r="U3145" s="13">
        <f t="shared" si="395"/>
        <v>42834.358287037037</v>
      </c>
      <c r="V3145">
        <f t="shared" si="396"/>
        <v>2017</v>
      </c>
      <c r="W3145" t="str">
        <f t="shared" si="397"/>
        <v>plays</v>
      </c>
      <c r="X3145" t="str">
        <f t="shared" si="398"/>
        <v>UnderFunded</v>
      </c>
      <c r="Y3145" s="12">
        <f t="shared" si="399"/>
        <v>0</v>
      </c>
    </row>
    <row r="3146" spans="1:25" ht="57.6">
      <c r="A3146">
        <v>3144</v>
      </c>
      <c r="B3146" s="1" t="s">
        <v>3144</v>
      </c>
      <c r="C3146" s="1" t="s">
        <v>7254</v>
      </c>
      <c r="D3146" s="21" t="b" cm="1">
        <f t="array" ref="D3146">IF(OR(ISNUMBER(SEARCH({" COMEDY "," fun "," laugh ","hilarious"}," "&amp;B3146:C3146&amp;" "))),"Comedy",IF(OR(ISNUMBER(SEARCH({" sad "," thriller "," crime"," murder "," dark "," revenge "}," "&amp;B3146:C3146&amp;" "))),"thriller",IF(OR(ISNUMBER(SEARCH({" strange "," evil "," horror "," dark "," strange"}," "&amp;B3146:C3146&amp;" "))),"horror",IF(OR(ISNUMBER(SEARCH({" food "," kitchen "," yummy "," gourmet "," dining","bbq"}," "&amp;B3146:C3146&amp;" "))),"food"))))</f>
        <v>0</v>
      </c>
      <c r="E3146" s="3">
        <v>10000</v>
      </c>
      <c r="F3146" s="4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392"/>
        <v>75</v>
      </c>
      <c r="Q3146">
        <f t="shared" si="393"/>
        <v>251.33</v>
      </c>
      <c r="R3146" t="s">
        <v>8315</v>
      </c>
      <c r="S3146" t="s">
        <v>8316</v>
      </c>
      <c r="T3146" s="13">
        <f t="shared" si="394"/>
        <v>42796.538275462968</v>
      </c>
      <c r="U3146" s="13">
        <f t="shared" si="395"/>
        <v>42813.25</v>
      </c>
      <c r="V3146">
        <f t="shared" si="396"/>
        <v>2017</v>
      </c>
      <c r="W3146" t="str">
        <f t="shared" si="397"/>
        <v>plays</v>
      </c>
      <c r="X3146" t="str">
        <f t="shared" si="398"/>
        <v>UnderFunded</v>
      </c>
      <c r="Y3146" s="12">
        <f t="shared" si="399"/>
        <v>251.33</v>
      </c>
    </row>
    <row r="3147" spans="1:25" ht="43.2">
      <c r="A3147">
        <v>3145</v>
      </c>
      <c r="B3147" s="1" t="s">
        <v>3145</v>
      </c>
      <c r="C3147" s="1" t="s">
        <v>7255</v>
      </c>
      <c r="D3147" s="21" t="b" cm="1">
        <f t="array" ref="D3147">IF(OR(ISNUMBER(SEARCH({" COMEDY "," fun "," laugh ","hilarious"}," "&amp;B3147:C3147&amp;" "))),"Comedy",IF(OR(ISNUMBER(SEARCH({" sad "," thriller "," crime"," murder "," dark "," revenge "}," "&amp;B3147:C3147&amp;" "))),"thriller",IF(OR(ISNUMBER(SEARCH({" strange "," evil "," horror "," dark "," strange"}," "&amp;B3147:C3147&amp;" "))),"horror",IF(OR(ISNUMBER(SEARCH({" food "," kitchen "," yummy "," gourmet "," dining","bbq"}," "&amp;B3147:C3147&amp;" "))),"food"))))</f>
        <v>0</v>
      </c>
      <c r="E3147" s="3">
        <v>25000</v>
      </c>
      <c r="F3147" s="4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392"/>
        <v>0</v>
      </c>
      <c r="Q3147">
        <f t="shared" si="393"/>
        <v>0</v>
      </c>
      <c r="R3147" t="s">
        <v>8315</v>
      </c>
      <c r="S3147" t="s">
        <v>8316</v>
      </c>
      <c r="T3147" s="13">
        <f t="shared" si="394"/>
        <v>42762.040902777779</v>
      </c>
      <c r="U3147" s="13">
        <f t="shared" si="395"/>
        <v>42821.999236111107</v>
      </c>
      <c r="V3147">
        <f t="shared" si="396"/>
        <v>2017</v>
      </c>
      <c r="W3147" t="str">
        <f t="shared" si="397"/>
        <v>plays</v>
      </c>
      <c r="X3147" t="str">
        <f t="shared" si="398"/>
        <v>UnderFunded</v>
      </c>
      <c r="Y3147" s="12">
        <f t="shared" si="399"/>
        <v>0</v>
      </c>
    </row>
    <row r="3148" spans="1:25" ht="43.2">
      <c r="A3148">
        <v>3146</v>
      </c>
      <c r="B3148" s="1" t="s">
        <v>3146</v>
      </c>
      <c r="C3148" s="1" t="s">
        <v>7256</v>
      </c>
      <c r="D3148" s="21" t="b" cm="1">
        <f t="array" ref="D3148">IF(OR(ISNUMBER(SEARCH({" COMEDY "," fun "," laugh ","hilarious"}," "&amp;B3148:C3148&amp;" "))),"Comedy",IF(OR(ISNUMBER(SEARCH({" sad "," thriller "," crime"," murder "," dark "," revenge "}," "&amp;B3148:C3148&amp;" "))),"thriller",IF(OR(ISNUMBER(SEARCH({" strange "," evil "," horror "," dark "," strange"}," "&amp;B3148:C3148&amp;" "))),"horror",IF(OR(ISNUMBER(SEARCH({" food "," kitchen "," yummy "," gourmet "," dining","bbq"}," "&amp;B3148:C3148&amp;" "))),"food"))))</f>
        <v>0</v>
      </c>
      <c r="E3148" s="3">
        <v>50000</v>
      </c>
      <c r="F3148" s="4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392"/>
        <v>11</v>
      </c>
      <c r="Q3148">
        <f t="shared" si="393"/>
        <v>437.5</v>
      </c>
      <c r="R3148" t="s">
        <v>8315</v>
      </c>
      <c r="S3148" t="s">
        <v>8316</v>
      </c>
      <c r="T3148" s="13">
        <f t="shared" si="394"/>
        <v>42796.682476851856</v>
      </c>
      <c r="U3148" s="13">
        <f t="shared" si="395"/>
        <v>42841.640810185185</v>
      </c>
      <c r="V3148">
        <f t="shared" si="396"/>
        <v>2017</v>
      </c>
      <c r="W3148" t="str">
        <f t="shared" si="397"/>
        <v>plays</v>
      </c>
      <c r="X3148" t="str">
        <f t="shared" si="398"/>
        <v>UnderFunded</v>
      </c>
      <c r="Y3148" s="12">
        <f t="shared" si="399"/>
        <v>437.5</v>
      </c>
    </row>
    <row r="3149" spans="1:25" ht="43.2">
      <c r="A3149">
        <v>3147</v>
      </c>
      <c r="B3149" s="1" t="s">
        <v>3147</v>
      </c>
      <c r="C3149" s="1" t="s">
        <v>7257</v>
      </c>
      <c r="D3149" s="21" t="b" cm="1">
        <f t="array" ref="D3149">IF(OR(ISNUMBER(SEARCH({" COMEDY "," fun "," laugh ","hilarious"}," "&amp;B3149:C3149&amp;" "))),"Comedy",IF(OR(ISNUMBER(SEARCH({" sad "," thriller "," crime"," murder "," dark "," revenge "}," "&amp;B3149:C3149&amp;" "))),"thriller",IF(OR(ISNUMBER(SEARCH({" strange "," evil "," horror "," dark "," strange"}," "&amp;B3149:C3149&amp;" "))),"horror",IF(OR(ISNUMBER(SEARCH({" food "," kitchen "," yummy "," gourmet "," dining","bbq"}," "&amp;B3149:C3149&amp;" "))),"food"))))</f>
        <v>0</v>
      </c>
      <c r="E3149" s="3">
        <v>20000</v>
      </c>
      <c r="F3149" s="4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392"/>
        <v>118</v>
      </c>
      <c r="Q3149">
        <f t="shared" si="393"/>
        <v>110.35</v>
      </c>
      <c r="R3149" t="s">
        <v>8315</v>
      </c>
      <c r="S3149" t="s">
        <v>8316</v>
      </c>
      <c r="T3149" s="13">
        <f t="shared" si="394"/>
        <v>41909.969386574077</v>
      </c>
      <c r="U3149" s="13">
        <f t="shared" si="395"/>
        <v>41950.011053240742</v>
      </c>
      <c r="V3149">
        <f t="shared" si="396"/>
        <v>2014</v>
      </c>
      <c r="W3149" t="str">
        <f t="shared" si="397"/>
        <v>plays</v>
      </c>
      <c r="X3149" t="str">
        <f t="shared" si="398"/>
        <v>ExceededGoal</v>
      </c>
      <c r="Y3149" s="12">
        <f t="shared" si="399"/>
        <v>110.35</v>
      </c>
    </row>
    <row r="3150" spans="1:25" ht="28.8">
      <c r="A3150">
        <v>3148</v>
      </c>
      <c r="B3150" s="1" t="s">
        <v>3148</v>
      </c>
      <c r="C3150" s="1" t="s">
        <v>7258</v>
      </c>
      <c r="D3150" s="21" t="b" cm="1">
        <f t="array" ref="D3150">IF(OR(ISNUMBER(SEARCH({" COMEDY "," fun "," laugh ","hilarious"}," "&amp;B3150:C3150&amp;" "))),"Comedy",IF(OR(ISNUMBER(SEARCH({" sad "," thriller "," crime"," murder "," dark "," revenge "}," "&amp;B3150:C3150&amp;" "))),"thriller",IF(OR(ISNUMBER(SEARCH({" strange "," evil "," horror "," dark "," strange"}," "&amp;B3150:C3150&amp;" "))),"horror",IF(OR(ISNUMBER(SEARCH({" food "," kitchen "," yummy "," gourmet "," dining","bbq"}," "&amp;B3150:C3150&amp;" "))),"food"))))</f>
        <v>0</v>
      </c>
      <c r="E3150" s="3">
        <v>1800</v>
      </c>
      <c r="F3150" s="4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392"/>
        <v>131</v>
      </c>
      <c r="Q3150">
        <f t="shared" si="393"/>
        <v>41.42</v>
      </c>
      <c r="R3150" t="s">
        <v>8315</v>
      </c>
      <c r="S3150" t="s">
        <v>8316</v>
      </c>
      <c r="T3150" s="13">
        <f t="shared" si="394"/>
        <v>41891.665324074071</v>
      </c>
      <c r="U3150" s="13">
        <f t="shared" si="395"/>
        <v>41913.166666666664</v>
      </c>
      <c r="V3150">
        <f t="shared" si="396"/>
        <v>2014</v>
      </c>
      <c r="W3150" t="str">
        <f t="shared" si="397"/>
        <v>plays</v>
      </c>
      <c r="X3150" t="str">
        <f t="shared" si="398"/>
        <v>ExceededGoal</v>
      </c>
      <c r="Y3150" s="12">
        <f t="shared" si="399"/>
        <v>41.42</v>
      </c>
    </row>
    <row r="3151" spans="1:25" ht="43.2">
      <c r="A3151">
        <v>3149</v>
      </c>
      <c r="B3151" s="1" t="s">
        <v>3149</v>
      </c>
      <c r="C3151" s="1" t="s">
        <v>7259</v>
      </c>
      <c r="D3151" s="21" t="b" cm="1">
        <f t="array" ref="D3151">IF(OR(ISNUMBER(SEARCH({" COMEDY "," fun "," laugh ","hilarious"}," "&amp;B3151:C3151&amp;" "))),"Comedy",IF(OR(ISNUMBER(SEARCH({" sad "," thriller "," crime"," murder "," dark "," revenge "}," "&amp;B3151:C3151&amp;" "))),"thriller",IF(OR(ISNUMBER(SEARCH({" strange "," evil "," horror "," dark "," strange"}," "&amp;B3151:C3151&amp;" "))),"horror",IF(OR(ISNUMBER(SEARCH({" food "," kitchen "," yummy "," gourmet "," dining","bbq"}," "&amp;B3151:C3151&amp;" "))),"food"))))</f>
        <v>0</v>
      </c>
      <c r="E3151" s="3">
        <v>1250</v>
      </c>
      <c r="F3151" s="4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392"/>
        <v>104</v>
      </c>
      <c r="Q3151">
        <f t="shared" si="393"/>
        <v>52</v>
      </c>
      <c r="R3151" t="s">
        <v>8315</v>
      </c>
      <c r="S3151" t="s">
        <v>8316</v>
      </c>
      <c r="T3151" s="13">
        <f t="shared" si="394"/>
        <v>41226.017361111109</v>
      </c>
      <c r="U3151" s="13">
        <f t="shared" si="395"/>
        <v>41250.083333333336</v>
      </c>
      <c r="V3151">
        <f t="shared" si="396"/>
        <v>2012</v>
      </c>
      <c r="W3151" t="str">
        <f t="shared" si="397"/>
        <v>plays</v>
      </c>
      <c r="X3151" t="str">
        <f t="shared" si="398"/>
        <v>ExceededGoal</v>
      </c>
      <c r="Y3151" s="12">
        <f t="shared" si="399"/>
        <v>52</v>
      </c>
    </row>
    <row r="3152" spans="1:25" ht="57.6">
      <c r="A3152">
        <v>3150</v>
      </c>
      <c r="B3152" s="1" t="s">
        <v>3150</v>
      </c>
      <c r="C3152" s="1" t="s">
        <v>7260</v>
      </c>
      <c r="D3152" s="21" t="b" cm="1">
        <f t="array" ref="D3152">IF(OR(ISNUMBER(SEARCH({" COMEDY "," fun "," laugh ","hilarious"}," "&amp;B3152:C3152&amp;" "))),"Comedy",IF(OR(ISNUMBER(SEARCH({" sad "," thriller "," crime"," murder "," dark "," revenge "}," "&amp;B3152:C3152&amp;" "))),"thriller",IF(OR(ISNUMBER(SEARCH({" strange "," evil "," horror "," dark "," strange"}," "&amp;B3152:C3152&amp;" "))),"horror",IF(OR(ISNUMBER(SEARCH({" food "," kitchen "," yummy "," gourmet "," dining","bbq"}," "&amp;B3152:C3152&amp;" "))),"food"))))</f>
        <v>0</v>
      </c>
      <c r="E3152" s="3">
        <v>3500</v>
      </c>
      <c r="F3152" s="4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392"/>
        <v>101</v>
      </c>
      <c r="Q3152">
        <f t="shared" si="393"/>
        <v>33.99</v>
      </c>
      <c r="R3152" t="s">
        <v>8315</v>
      </c>
      <c r="S3152" t="s">
        <v>8316</v>
      </c>
      <c r="T3152" s="13">
        <f t="shared" si="394"/>
        <v>40478.263923611114</v>
      </c>
      <c r="U3152" s="13">
        <f t="shared" si="395"/>
        <v>40568.166666666664</v>
      </c>
      <c r="V3152">
        <f t="shared" si="396"/>
        <v>2010</v>
      </c>
      <c r="W3152" t="str">
        <f t="shared" si="397"/>
        <v>plays</v>
      </c>
      <c r="X3152" t="str">
        <f t="shared" si="398"/>
        <v>ExceededGoal</v>
      </c>
      <c r="Y3152" s="12">
        <f t="shared" si="399"/>
        <v>33.99</v>
      </c>
    </row>
    <row r="3153" spans="1:25" ht="43.2">
      <c r="A3153">
        <v>3151</v>
      </c>
      <c r="B3153" s="1" t="s">
        <v>3151</v>
      </c>
      <c r="C3153" s="1" t="s">
        <v>7261</v>
      </c>
      <c r="D3153" s="21" t="b" cm="1">
        <f t="array" ref="D3153">IF(OR(ISNUMBER(SEARCH({" COMEDY "," fun "," laugh ","hilarious"}," "&amp;B3153:C3153&amp;" "))),"Comedy",IF(OR(ISNUMBER(SEARCH({" sad "," thriller "," crime"," murder "," dark "," revenge "}," "&amp;B3153:C3153&amp;" "))),"thriller",IF(OR(ISNUMBER(SEARCH({" strange "," evil "," horror "," dark "," strange"}," "&amp;B3153:C3153&amp;" "))),"horror",IF(OR(ISNUMBER(SEARCH({" food "," kitchen "," yummy "," gourmet "," dining","bbq"}," "&amp;B3153:C3153&amp;" "))),"food"))))</f>
        <v>0</v>
      </c>
      <c r="E3153" s="3">
        <v>3500</v>
      </c>
      <c r="F3153" s="4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392"/>
        <v>100</v>
      </c>
      <c r="Q3153">
        <f t="shared" si="393"/>
        <v>103.35</v>
      </c>
      <c r="R3153" t="s">
        <v>8315</v>
      </c>
      <c r="S3153" t="s">
        <v>8316</v>
      </c>
      <c r="T3153" s="13">
        <f t="shared" si="394"/>
        <v>41862.83997685185</v>
      </c>
      <c r="U3153" s="13">
        <f t="shared" si="395"/>
        <v>41892.83997685185</v>
      </c>
      <c r="V3153">
        <f t="shared" si="396"/>
        <v>2014</v>
      </c>
      <c r="W3153" t="str">
        <f t="shared" si="397"/>
        <v>plays</v>
      </c>
      <c r="X3153" t="str">
        <f t="shared" si="398"/>
        <v>UnderFunded</v>
      </c>
      <c r="Y3153" s="12">
        <f t="shared" si="399"/>
        <v>103.35</v>
      </c>
    </row>
    <row r="3154" spans="1:25" ht="43.2">
      <c r="A3154">
        <v>3152</v>
      </c>
      <c r="B3154" s="1" t="s">
        <v>3152</v>
      </c>
      <c r="C3154" s="1" t="s">
        <v>7262</v>
      </c>
      <c r="D3154" s="21" t="b" cm="1">
        <f t="array" ref="D3154">IF(OR(ISNUMBER(SEARCH({" COMEDY "," fun "," laugh ","hilarious"}," "&amp;B3154:C3154&amp;" "))),"Comedy",IF(OR(ISNUMBER(SEARCH({" sad "," thriller "," crime"," murder "," dark "," revenge "}," "&amp;B3154:C3154&amp;" "))),"thriller",IF(OR(ISNUMBER(SEARCH({" strange "," evil "," horror "," dark "," strange"}," "&amp;B3154:C3154&amp;" "))),"horror",IF(OR(ISNUMBER(SEARCH({" food "," kitchen "," yummy "," gourmet "," dining","bbq"}," "&amp;B3154:C3154&amp;" "))),"food"))))</f>
        <v>0</v>
      </c>
      <c r="E3154" s="3">
        <v>2200</v>
      </c>
      <c r="F3154" s="4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392"/>
        <v>106</v>
      </c>
      <c r="Q3154">
        <f t="shared" si="393"/>
        <v>34.79</v>
      </c>
      <c r="R3154" t="s">
        <v>8315</v>
      </c>
      <c r="S3154" t="s">
        <v>8316</v>
      </c>
      <c r="T3154" s="13">
        <f t="shared" si="394"/>
        <v>41550.867673611108</v>
      </c>
      <c r="U3154" s="13">
        <f t="shared" si="395"/>
        <v>41580.867673611108</v>
      </c>
      <c r="V3154">
        <f t="shared" si="396"/>
        <v>2013</v>
      </c>
      <c r="W3154" t="str">
        <f t="shared" si="397"/>
        <v>plays</v>
      </c>
      <c r="X3154" t="str">
        <f t="shared" si="398"/>
        <v>ExceededGoal</v>
      </c>
      <c r="Y3154" s="12">
        <f t="shared" si="399"/>
        <v>34.79</v>
      </c>
    </row>
    <row r="3155" spans="1:25" ht="43.2">
      <c r="A3155">
        <v>3153</v>
      </c>
      <c r="B3155" s="1" t="s">
        <v>3153</v>
      </c>
      <c r="C3155" s="1" t="s">
        <v>7263</v>
      </c>
      <c r="D3155" s="21" t="b" cm="1">
        <f t="array" ref="D3155">IF(OR(ISNUMBER(SEARCH({" COMEDY "," fun "," laugh ","hilarious"}," "&amp;B3155:C3155&amp;" "))),"Comedy",IF(OR(ISNUMBER(SEARCH({" sad "," thriller "," crime"," murder "," dark "," revenge "}," "&amp;B3155:C3155&amp;" "))),"thriller",IF(OR(ISNUMBER(SEARCH({" strange "," evil "," horror "," dark "," strange"}," "&amp;B3155:C3155&amp;" "))),"horror",IF(OR(ISNUMBER(SEARCH({" food "," kitchen "," yummy "," gourmet "," dining","bbq"}," "&amp;B3155:C3155&amp;" "))),"food"))))</f>
        <v>0</v>
      </c>
      <c r="E3155" s="3">
        <v>3000</v>
      </c>
      <c r="F3155" s="4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392"/>
        <v>336</v>
      </c>
      <c r="Q3155">
        <f t="shared" si="393"/>
        <v>41.77</v>
      </c>
      <c r="R3155" t="s">
        <v>8315</v>
      </c>
      <c r="S3155" t="s">
        <v>8316</v>
      </c>
      <c r="T3155" s="13">
        <f t="shared" si="394"/>
        <v>40633.154363425929</v>
      </c>
      <c r="U3155" s="13">
        <f t="shared" si="395"/>
        <v>40664.207638888889</v>
      </c>
      <c r="V3155">
        <f t="shared" si="396"/>
        <v>2011</v>
      </c>
      <c r="W3155" t="str">
        <f t="shared" si="397"/>
        <v>plays</v>
      </c>
      <c r="X3155" t="str">
        <f t="shared" si="398"/>
        <v>ExceededGoal</v>
      </c>
      <c r="Y3155" s="12">
        <f t="shared" si="399"/>
        <v>41.77</v>
      </c>
    </row>
    <row r="3156" spans="1:25" ht="43.2">
      <c r="A3156">
        <v>3154</v>
      </c>
      <c r="B3156" s="1" t="s">
        <v>3154</v>
      </c>
      <c r="C3156" s="1" t="s">
        <v>7264</v>
      </c>
      <c r="D3156" s="21" t="b" cm="1">
        <f t="array" ref="D3156">IF(OR(ISNUMBER(SEARCH({" COMEDY "," fun "," laugh ","hilarious"}," "&amp;B3156:C3156&amp;" "))),"Comedy",IF(OR(ISNUMBER(SEARCH({" sad "," thriller "," crime"," murder "," dark "," revenge "}," "&amp;B3156:C3156&amp;" "))),"thriller",IF(OR(ISNUMBER(SEARCH({" strange "," evil "," horror "," dark "," strange"}," "&amp;B3156:C3156&amp;" "))),"horror",IF(OR(ISNUMBER(SEARCH({" food "," kitchen "," yummy "," gourmet "," dining","bbq"}," "&amp;B3156:C3156&amp;" "))),"food"))))</f>
        <v>0</v>
      </c>
      <c r="E3156" s="3">
        <v>7000</v>
      </c>
      <c r="F3156" s="4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392"/>
        <v>113</v>
      </c>
      <c r="Q3156">
        <f t="shared" si="393"/>
        <v>64.27</v>
      </c>
      <c r="R3156" t="s">
        <v>8315</v>
      </c>
      <c r="S3156" t="s">
        <v>8316</v>
      </c>
      <c r="T3156" s="13">
        <f t="shared" si="394"/>
        <v>40970.875671296293</v>
      </c>
      <c r="U3156" s="13">
        <f t="shared" si="395"/>
        <v>41000.834004629629</v>
      </c>
      <c r="V3156">
        <f t="shared" si="396"/>
        <v>2012</v>
      </c>
      <c r="W3156" t="str">
        <f t="shared" si="397"/>
        <v>plays</v>
      </c>
      <c r="X3156" t="str">
        <f t="shared" si="398"/>
        <v>ExceededGoal</v>
      </c>
      <c r="Y3156" s="12">
        <f t="shared" si="399"/>
        <v>64.27</v>
      </c>
    </row>
    <row r="3157" spans="1:25" ht="43.2">
      <c r="A3157">
        <v>3155</v>
      </c>
      <c r="B3157" s="1" t="s">
        <v>3155</v>
      </c>
      <c r="C3157" s="1" t="s">
        <v>7265</v>
      </c>
      <c r="D3157" s="21" t="b" cm="1">
        <f t="array" ref="D3157">IF(OR(ISNUMBER(SEARCH({" COMEDY "," fun "," laugh ","hilarious"}," "&amp;B3157:C3157&amp;" "))),"Comedy",IF(OR(ISNUMBER(SEARCH({" sad "," thriller "," crime"," murder "," dark "," revenge "}," "&amp;B3157:C3157&amp;" "))),"thriller",IF(OR(ISNUMBER(SEARCH({" strange "," evil "," horror "," dark "," strange"}," "&amp;B3157:C3157&amp;" "))),"horror",IF(OR(ISNUMBER(SEARCH({" food "," kitchen "," yummy "," gourmet "," dining","bbq"}," "&amp;B3157:C3157&amp;" "))),"food"))))</f>
        <v>0</v>
      </c>
      <c r="E3157" s="3">
        <v>5000</v>
      </c>
      <c r="F3157" s="4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392"/>
        <v>189</v>
      </c>
      <c r="Q3157">
        <f t="shared" si="393"/>
        <v>31.21</v>
      </c>
      <c r="R3157" t="s">
        <v>8315</v>
      </c>
      <c r="S3157" t="s">
        <v>8316</v>
      </c>
      <c r="T3157" s="13">
        <f t="shared" si="394"/>
        <v>41233.499131944445</v>
      </c>
      <c r="U3157" s="13">
        <f t="shared" si="395"/>
        <v>41263.499131944445</v>
      </c>
      <c r="V3157">
        <f t="shared" si="396"/>
        <v>2012</v>
      </c>
      <c r="W3157" t="str">
        <f t="shared" si="397"/>
        <v>plays</v>
      </c>
      <c r="X3157" t="str">
        <f t="shared" si="398"/>
        <v>ExceededGoal</v>
      </c>
      <c r="Y3157" s="12">
        <f t="shared" si="399"/>
        <v>31.21</v>
      </c>
    </row>
    <row r="3158" spans="1:25" ht="43.2">
      <c r="A3158">
        <v>3156</v>
      </c>
      <c r="B3158" s="1" t="s">
        <v>3156</v>
      </c>
      <c r="C3158" s="1" t="s">
        <v>7266</v>
      </c>
      <c r="D3158" s="21" t="b" cm="1">
        <f t="array" ref="D3158">IF(OR(ISNUMBER(SEARCH({" COMEDY "," fun "," laugh ","hilarious"}," "&amp;B3158:C3158&amp;" "))),"Comedy",IF(OR(ISNUMBER(SEARCH({" sad "," thriller "," crime"," murder "," dark "," revenge "}," "&amp;B3158:C3158&amp;" "))),"thriller",IF(OR(ISNUMBER(SEARCH({" strange "," evil "," horror "," dark "," strange"}," "&amp;B3158:C3158&amp;" "))),"horror",IF(OR(ISNUMBER(SEARCH({" food "," kitchen "," yummy "," gourmet "," dining","bbq"}," "&amp;B3158:C3158&amp;" "))),"food"))))</f>
        <v>0</v>
      </c>
      <c r="E3158" s="3">
        <v>5500</v>
      </c>
      <c r="F3158" s="4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392"/>
        <v>102</v>
      </c>
      <c r="Q3158">
        <f t="shared" si="393"/>
        <v>62.92</v>
      </c>
      <c r="R3158" t="s">
        <v>8315</v>
      </c>
      <c r="S3158" t="s">
        <v>8316</v>
      </c>
      <c r="T3158" s="13">
        <f t="shared" si="394"/>
        <v>41026.953055555554</v>
      </c>
      <c r="U3158" s="13">
        <f t="shared" si="395"/>
        <v>41061.953055555554</v>
      </c>
      <c r="V3158">
        <f t="shared" si="396"/>
        <v>2012</v>
      </c>
      <c r="W3158" t="str">
        <f t="shared" si="397"/>
        <v>plays</v>
      </c>
      <c r="X3158" t="str">
        <f t="shared" si="398"/>
        <v>ExceededGoal</v>
      </c>
      <c r="Y3158" s="12">
        <f t="shared" si="399"/>
        <v>62.92</v>
      </c>
    </row>
    <row r="3159" spans="1:25" ht="28.8">
      <c r="A3159">
        <v>3157</v>
      </c>
      <c r="B3159" s="1" t="s">
        <v>3157</v>
      </c>
      <c r="C3159" s="1" t="s">
        <v>7267</v>
      </c>
      <c r="D3159" s="21" t="b" cm="1">
        <f t="array" ref="D3159">IF(OR(ISNUMBER(SEARCH({" COMEDY "," fun "," laugh ","hilarious"}," "&amp;B3159:C3159&amp;" "))),"Comedy",IF(OR(ISNUMBER(SEARCH({" sad "," thriller "," crime"," murder "," dark "," revenge "}," "&amp;B3159:C3159&amp;" "))),"thriller",IF(OR(ISNUMBER(SEARCH({" strange "," evil "," horror "," dark "," strange"}," "&amp;B3159:C3159&amp;" "))),"horror",IF(OR(ISNUMBER(SEARCH({" food "," kitchen "," yummy "," gourmet "," dining","bbq"}," "&amp;B3159:C3159&amp;" "))),"food"))))</f>
        <v>0</v>
      </c>
      <c r="E3159" s="3">
        <v>4000</v>
      </c>
      <c r="F3159" s="4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392"/>
        <v>101</v>
      </c>
      <c r="Q3159">
        <f t="shared" si="393"/>
        <v>98.54</v>
      </c>
      <c r="R3159" t="s">
        <v>8315</v>
      </c>
      <c r="S3159" t="s">
        <v>8316</v>
      </c>
      <c r="T3159" s="13">
        <f t="shared" si="394"/>
        <v>41829.788252314815</v>
      </c>
      <c r="U3159" s="13">
        <f t="shared" si="395"/>
        <v>41839.208333333336</v>
      </c>
      <c r="V3159">
        <f t="shared" si="396"/>
        <v>2014</v>
      </c>
      <c r="W3159" t="str">
        <f t="shared" si="397"/>
        <v>plays</v>
      </c>
      <c r="X3159" t="str">
        <f t="shared" si="398"/>
        <v>ExceededGoal</v>
      </c>
      <c r="Y3159" s="12">
        <f t="shared" si="399"/>
        <v>98.54</v>
      </c>
    </row>
    <row r="3160" spans="1:25" ht="28.8">
      <c r="A3160">
        <v>3158</v>
      </c>
      <c r="B3160" s="1" t="s">
        <v>3158</v>
      </c>
      <c r="C3160" s="1" t="s">
        <v>7268</v>
      </c>
      <c r="D3160" s="21" t="b" cm="1">
        <f t="array" ref="D3160">IF(OR(ISNUMBER(SEARCH({" COMEDY "," fun "," laugh ","hilarious"}," "&amp;B3160:C3160&amp;" "))),"Comedy",IF(OR(ISNUMBER(SEARCH({" sad "," thriller "," crime"," murder "," dark "," revenge "}," "&amp;B3160:C3160&amp;" "))),"thriller",IF(OR(ISNUMBER(SEARCH({" strange "," evil "," horror "," dark "," strange"}," "&amp;B3160:C3160&amp;" "))),"horror",IF(OR(ISNUMBER(SEARCH({" food "," kitchen "," yummy "," gourmet "," dining","bbq"}," "&amp;B3160:C3160&amp;" "))),"food"))))</f>
        <v>0</v>
      </c>
      <c r="E3160" s="3">
        <v>5000</v>
      </c>
      <c r="F3160" s="4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392"/>
        <v>114</v>
      </c>
      <c r="Q3160">
        <f t="shared" si="393"/>
        <v>82.61</v>
      </c>
      <c r="R3160" t="s">
        <v>8315</v>
      </c>
      <c r="S3160" t="s">
        <v>8316</v>
      </c>
      <c r="T3160" s="13">
        <f t="shared" si="394"/>
        <v>41447.839722222219</v>
      </c>
      <c r="U3160" s="13">
        <f t="shared" si="395"/>
        <v>41477.839722222219</v>
      </c>
      <c r="V3160">
        <f t="shared" si="396"/>
        <v>2013</v>
      </c>
      <c r="W3160" t="str">
        <f t="shared" si="397"/>
        <v>plays</v>
      </c>
      <c r="X3160" t="str">
        <f t="shared" si="398"/>
        <v>ExceededGoal</v>
      </c>
      <c r="Y3160" s="12">
        <f t="shared" si="399"/>
        <v>82.61</v>
      </c>
    </row>
    <row r="3161" spans="1:25" ht="43.2">
      <c r="A3161">
        <v>3159</v>
      </c>
      <c r="B3161" s="1" t="s">
        <v>3159</v>
      </c>
      <c r="C3161" s="1" t="s">
        <v>7269</v>
      </c>
      <c r="D3161" s="21" t="b" cm="1">
        <f t="array" ref="D3161">IF(OR(ISNUMBER(SEARCH({" COMEDY "," fun "," laugh ","hilarious"}," "&amp;B3161:C3161&amp;" "))),"Comedy",IF(OR(ISNUMBER(SEARCH({" sad "," thriller "," crime"," murder "," dark "," revenge "}," "&amp;B3161:C3161&amp;" "))),"thriller",IF(OR(ISNUMBER(SEARCH({" strange "," evil "," horror "," dark "," strange"}," "&amp;B3161:C3161&amp;" "))),"horror",IF(OR(ISNUMBER(SEARCH({" food "," kitchen "," yummy "," gourmet "," dining","bbq"}," "&amp;B3161:C3161&amp;" "))),"food"))))</f>
        <v>0</v>
      </c>
      <c r="E3161" s="3">
        <v>1500</v>
      </c>
      <c r="F3161" s="4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392"/>
        <v>133</v>
      </c>
      <c r="Q3161">
        <f t="shared" si="393"/>
        <v>38.5</v>
      </c>
      <c r="R3161" t="s">
        <v>8315</v>
      </c>
      <c r="S3161" t="s">
        <v>8316</v>
      </c>
      <c r="T3161" s="13">
        <f t="shared" si="394"/>
        <v>40884.066678240742</v>
      </c>
      <c r="U3161" s="13">
        <f t="shared" si="395"/>
        <v>40926.958333333336</v>
      </c>
      <c r="V3161">
        <f t="shared" si="396"/>
        <v>2011</v>
      </c>
      <c r="W3161" t="str">
        <f t="shared" si="397"/>
        <v>plays</v>
      </c>
      <c r="X3161" t="str">
        <f t="shared" si="398"/>
        <v>ExceededGoal</v>
      </c>
      <c r="Y3161" s="12">
        <f t="shared" si="399"/>
        <v>38.5</v>
      </c>
    </row>
    <row r="3162" spans="1:25" ht="43.2">
      <c r="A3162">
        <v>3160</v>
      </c>
      <c r="B3162" s="1" t="s">
        <v>3160</v>
      </c>
      <c r="C3162" s="1" t="s">
        <v>7270</v>
      </c>
      <c r="D3162" s="21" t="b" cm="1">
        <f t="array" ref="D3162">IF(OR(ISNUMBER(SEARCH({" COMEDY "," fun "," laugh ","hilarious"}," "&amp;B3162:C3162&amp;" "))),"Comedy",IF(OR(ISNUMBER(SEARCH({" sad "," thriller "," crime"," murder "," dark "," revenge "}," "&amp;B3162:C3162&amp;" "))),"thriller",IF(OR(ISNUMBER(SEARCH({" strange "," evil "," horror "," dark "," strange"}," "&amp;B3162:C3162&amp;" "))),"horror",IF(OR(ISNUMBER(SEARCH({" food "," kitchen "," yummy "," gourmet "," dining","bbq"}," "&amp;B3162:C3162&amp;" "))),"food"))))</f>
        <v>0</v>
      </c>
      <c r="E3162" s="3">
        <v>4500</v>
      </c>
      <c r="F3162" s="4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392"/>
        <v>102</v>
      </c>
      <c r="Q3162">
        <f t="shared" si="393"/>
        <v>80.16</v>
      </c>
      <c r="R3162" t="s">
        <v>8315</v>
      </c>
      <c r="S3162" t="s">
        <v>8316</v>
      </c>
      <c r="T3162" s="13">
        <f t="shared" si="394"/>
        <v>41841.26489583333</v>
      </c>
      <c r="U3162" s="13">
        <f t="shared" si="395"/>
        <v>41864.207638888889</v>
      </c>
      <c r="V3162">
        <f t="shared" si="396"/>
        <v>2014</v>
      </c>
      <c r="W3162" t="str">
        <f t="shared" si="397"/>
        <v>plays</v>
      </c>
      <c r="X3162" t="str">
        <f t="shared" si="398"/>
        <v>ExceededGoal</v>
      </c>
      <c r="Y3162" s="12">
        <f t="shared" si="399"/>
        <v>80.16</v>
      </c>
    </row>
    <row r="3163" spans="1:25" ht="57.6">
      <c r="A3163">
        <v>3161</v>
      </c>
      <c r="B3163" s="1" t="s">
        <v>3161</v>
      </c>
      <c r="C3163" s="1" t="s">
        <v>7271</v>
      </c>
      <c r="D3163" s="21" t="b" cm="1">
        <f t="array" ref="D3163">IF(OR(ISNUMBER(SEARCH({" COMEDY "," fun "," laugh ","hilarious"}," "&amp;B3163:C3163&amp;" "))),"Comedy",IF(OR(ISNUMBER(SEARCH({" sad "," thriller "," crime"," murder "," dark "," revenge "}," "&amp;B3163:C3163&amp;" "))),"thriller",IF(OR(ISNUMBER(SEARCH({" strange "," evil "," horror "," dark "," strange"}," "&amp;B3163:C3163&amp;" "))),"horror",IF(OR(ISNUMBER(SEARCH({" food "," kitchen "," yummy "," gourmet "," dining","bbq"}," "&amp;B3163:C3163&amp;" "))),"food"))))</f>
        <v>0</v>
      </c>
      <c r="E3163" s="3">
        <v>2000</v>
      </c>
      <c r="F3163" s="4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392"/>
        <v>105</v>
      </c>
      <c r="Q3163">
        <f t="shared" si="393"/>
        <v>28.41</v>
      </c>
      <c r="R3163" t="s">
        <v>8315</v>
      </c>
      <c r="S3163" t="s">
        <v>8316</v>
      </c>
      <c r="T3163" s="13">
        <f t="shared" si="394"/>
        <v>41897.536134259259</v>
      </c>
      <c r="U3163" s="13">
        <f t="shared" si="395"/>
        <v>41927.536134259259</v>
      </c>
      <c r="V3163">
        <f t="shared" si="396"/>
        <v>2014</v>
      </c>
      <c r="W3163" t="str">
        <f t="shared" si="397"/>
        <v>plays</v>
      </c>
      <c r="X3163" t="str">
        <f t="shared" si="398"/>
        <v>ExceededGoal</v>
      </c>
      <c r="Y3163" s="12">
        <f t="shared" si="399"/>
        <v>28.41</v>
      </c>
    </row>
    <row r="3164" spans="1:25" ht="43.2">
      <c r="A3164">
        <v>3162</v>
      </c>
      <c r="B3164" s="1" t="s">
        <v>3162</v>
      </c>
      <c r="C3164" s="1" t="s">
        <v>7272</v>
      </c>
      <c r="D3164" s="21" t="b" cm="1">
        <f t="array" ref="D3164">IF(OR(ISNUMBER(SEARCH({" COMEDY "," fun "," laugh ","hilarious"}," "&amp;B3164:C3164&amp;" "))),"Comedy",IF(OR(ISNUMBER(SEARCH({" sad "," thriller "," crime"," murder "," dark "," revenge "}," "&amp;B3164:C3164&amp;" "))),"thriller",IF(OR(ISNUMBER(SEARCH({" strange "," evil "," horror "," dark "," strange"}," "&amp;B3164:C3164&amp;" "))),"horror",IF(OR(ISNUMBER(SEARCH({" food "," kitchen "," yummy "," gourmet "," dining","bbq"}," "&amp;B3164:C3164&amp;" "))),"food"))))</f>
        <v>0</v>
      </c>
      <c r="E3164" s="3">
        <v>4000</v>
      </c>
      <c r="F3164" s="4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392"/>
        <v>127</v>
      </c>
      <c r="Q3164">
        <f t="shared" si="393"/>
        <v>80.73</v>
      </c>
      <c r="R3164" t="s">
        <v>8315</v>
      </c>
      <c r="S3164" t="s">
        <v>8316</v>
      </c>
      <c r="T3164" s="13">
        <f t="shared" si="394"/>
        <v>41799.685902777775</v>
      </c>
      <c r="U3164" s="13">
        <f t="shared" si="395"/>
        <v>41827.083333333336</v>
      </c>
      <c r="V3164">
        <f t="shared" si="396"/>
        <v>2014</v>
      </c>
      <c r="W3164" t="str">
        <f t="shared" si="397"/>
        <v>plays</v>
      </c>
      <c r="X3164" t="str">
        <f t="shared" si="398"/>
        <v>ExceededGoal</v>
      </c>
      <c r="Y3164" s="12">
        <f t="shared" si="399"/>
        <v>80.73</v>
      </c>
    </row>
    <row r="3165" spans="1:25" ht="43.2">
      <c r="A3165">
        <v>3163</v>
      </c>
      <c r="B3165" s="1" t="s">
        <v>3163</v>
      </c>
      <c r="C3165" s="1" t="s">
        <v>7273</v>
      </c>
      <c r="D3165" s="21" t="b" cm="1">
        <f t="array" ref="D3165">IF(OR(ISNUMBER(SEARCH({" COMEDY "," fun "," laugh ","hilarious"}," "&amp;B3165:C3165&amp;" "))),"Comedy",IF(OR(ISNUMBER(SEARCH({" sad "," thriller "," crime"," murder "," dark "," revenge "}," "&amp;B3165:C3165&amp;" "))),"thriller",IF(OR(ISNUMBER(SEARCH({" strange "," evil "," horror "," dark "," strange"}," "&amp;B3165:C3165&amp;" "))),"horror",IF(OR(ISNUMBER(SEARCH({" food "," kitchen "," yummy "," gourmet "," dining","bbq"}," "&amp;B3165:C3165&amp;" "))),"food"))))</f>
        <v>0</v>
      </c>
      <c r="E3165" s="3">
        <v>13000</v>
      </c>
      <c r="F3165" s="4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392"/>
        <v>111</v>
      </c>
      <c r="Q3165">
        <f t="shared" si="393"/>
        <v>200.69</v>
      </c>
      <c r="R3165" t="s">
        <v>8315</v>
      </c>
      <c r="S3165" t="s">
        <v>8316</v>
      </c>
      <c r="T3165" s="13">
        <f t="shared" si="394"/>
        <v>41775.753761574073</v>
      </c>
      <c r="U3165" s="13">
        <f t="shared" si="395"/>
        <v>41805.753761574073</v>
      </c>
      <c r="V3165">
        <f t="shared" si="396"/>
        <v>2014</v>
      </c>
      <c r="W3165" t="str">
        <f t="shared" si="397"/>
        <v>plays</v>
      </c>
      <c r="X3165" t="str">
        <f t="shared" si="398"/>
        <v>ExceededGoal</v>
      </c>
      <c r="Y3165" s="12">
        <f t="shared" si="399"/>
        <v>200.69</v>
      </c>
    </row>
    <row r="3166" spans="1:25" ht="57.6">
      <c r="A3166">
        <v>3164</v>
      </c>
      <c r="B3166" s="1" t="s">
        <v>3164</v>
      </c>
      <c r="C3166" s="1" t="s">
        <v>7274</v>
      </c>
      <c r="D3166" s="21" t="b" cm="1">
        <f t="array" ref="D3166">IF(OR(ISNUMBER(SEARCH({" COMEDY "," fun "," laugh ","hilarious"}," "&amp;B3166:C3166&amp;" "))),"Comedy",IF(OR(ISNUMBER(SEARCH({" sad "," thriller "," crime"," murder "," dark "," revenge "}," "&amp;B3166:C3166&amp;" "))),"thriller",IF(OR(ISNUMBER(SEARCH({" strange "," evil "," horror "," dark "," strange"}," "&amp;B3166:C3166&amp;" "))),"horror",IF(OR(ISNUMBER(SEARCH({" food "," kitchen "," yummy "," gourmet "," dining","bbq"}," "&amp;B3166:C3166&amp;" "))),"food"))))</f>
        <v>0</v>
      </c>
      <c r="E3166" s="3">
        <v>2500</v>
      </c>
      <c r="F3166" s="4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392"/>
        <v>107</v>
      </c>
      <c r="Q3166">
        <f t="shared" si="393"/>
        <v>37.590000000000003</v>
      </c>
      <c r="R3166" t="s">
        <v>8315</v>
      </c>
      <c r="S3166" t="s">
        <v>8316</v>
      </c>
      <c r="T3166" s="13">
        <f t="shared" si="394"/>
        <v>41766.80572916667</v>
      </c>
      <c r="U3166" s="13">
        <f t="shared" si="395"/>
        <v>41799.80572916667</v>
      </c>
      <c r="V3166">
        <f t="shared" si="396"/>
        <v>2014</v>
      </c>
      <c r="W3166" t="str">
        <f t="shared" si="397"/>
        <v>plays</v>
      </c>
      <c r="X3166" t="str">
        <f t="shared" si="398"/>
        <v>ExceededGoal</v>
      </c>
      <c r="Y3166" s="12">
        <f t="shared" si="399"/>
        <v>37.590000000000003</v>
      </c>
    </row>
    <row r="3167" spans="1:25" ht="57.6">
      <c r="A3167">
        <v>3165</v>
      </c>
      <c r="B3167" s="1" t="s">
        <v>3165</v>
      </c>
      <c r="C3167" s="1" t="s">
        <v>7275</v>
      </c>
      <c r="D3167" s="21" t="b" cm="1">
        <f t="array" ref="D3167">IF(OR(ISNUMBER(SEARCH({" COMEDY "," fun "," laugh ","hilarious"}," "&amp;B3167:C3167&amp;" "))),"Comedy",IF(OR(ISNUMBER(SEARCH({" sad "," thriller "," crime"," murder "," dark "," revenge "}," "&amp;B3167:C3167&amp;" "))),"thriller",IF(OR(ISNUMBER(SEARCH({" strange "," evil "," horror "," dark "," strange"}," "&amp;B3167:C3167&amp;" "))),"horror",IF(OR(ISNUMBER(SEARCH({" food "," kitchen "," yummy "," gourmet "," dining","bbq"}," "&amp;B3167:C3167&amp;" "))),"food"))))</f>
        <v>0</v>
      </c>
      <c r="E3167" s="3">
        <v>750</v>
      </c>
      <c r="F3167" s="4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392"/>
        <v>163</v>
      </c>
      <c r="Q3167">
        <f t="shared" si="393"/>
        <v>58.1</v>
      </c>
      <c r="R3167" t="s">
        <v>8315</v>
      </c>
      <c r="S3167" t="s">
        <v>8316</v>
      </c>
      <c r="T3167" s="13">
        <f t="shared" si="394"/>
        <v>40644.159259259257</v>
      </c>
      <c r="U3167" s="13">
        <f t="shared" si="395"/>
        <v>40666.165972222225</v>
      </c>
      <c r="V3167">
        <f t="shared" si="396"/>
        <v>2011</v>
      </c>
      <c r="W3167" t="str">
        <f t="shared" si="397"/>
        <v>plays</v>
      </c>
      <c r="X3167" t="str">
        <f t="shared" si="398"/>
        <v>ExceededGoal</v>
      </c>
      <c r="Y3167" s="12">
        <f t="shared" si="399"/>
        <v>58.1</v>
      </c>
    </row>
    <row r="3168" spans="1:25" ht="43.2">
      <c r="A3168">
        <v>3166</v>
      </c>
      <c r="B3168" s="1" t="s">
        <v>3166</v>
      </c>
      <c r="C3168" s="1" t="s">
        <v>7276</v>
      </c>
      <c r="D3168" s="21" t="b" cm="1">
        <f t="array" ref="D3168">IF(OR(ISNUMBER(SEARCH({" COMEDY "," fun "," laugh ","hilarious"}," "&amp;B3168:C3168&amp;" "))),"Comedy",IF(OR(ISNUMBER(SEARCH({" sad "," thriller "," crime"," murder "," dark "," revenge "}," "&amp;B3168:C3168&amp;" "))),"thriller",IF(OR(ISNUMBER(SEARCH({" strange "," evil "," horror "," dark "," strange"}," "&amp;B3168:C3168&amp;" "))),"horror",IF(OR(ISNUMBER(SEARCH({" food "," kitchen "," yummy "," gourmet "," dining","bbq"}," "&amp;B3168:C3168&amp;" "))),"food"))))</f>
        <v>0</v>
      </c>
      <c r="E3168" s="3">
        <v>35000</v>
      </c>
      <c r="F3168" s="4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392"/>
        <v>160</v>
      </c>
      <c r="Q3168">
        <f t="shared" si="393"/>
        <v>60.3</v>
      </c>
      <c r="R3168" t="s">
        <v>8315</v>
      </c>
      <c r="S3168" t="s">
        <v>8316</v>
      </c>
      <c r="T3168" s="13">
        <f t="shared" si="394"/>
        <v>41940.69158564815</v>
      </c>
      <c r="U3168" s="13">
        <f t="shared" si="395"/>
        <v>41969.332638888889</v>
      </c>
      <c r="V3168">
        <f t="shared" si="396"/>
        <v>2014</v>
      </c>
      <c r="W3168" t="str">
        <f t="shared" si="397"/>
        <v>plays</v>
      </c>
      <c r="X3168" t="str">
        <f t="shared" si="398"/>
        <v>ExceededGoal</v>
      </c>
      <c r="Y3168" s="12">
        <f t="shared" si="399"/>
        <v>60.3</v>
      </c>
    </row>
    <row r="3169" spans="1:25" ht="28.8">
      <c r="A3169">
        <v>3167</v>
      </c>
      <c r="B3169" s="1" t="s">
        <v>3167</v>
      </c>
      <c r="C3169" s="1" t="s">
        <v>7277</v>
      </c>
      <c r="D3169" s="21" t="b" cm="1">
        <f t="array" ref="D3169">IF(OR(ISNUMBER(SEARCH({" COMEDY "," fun "," laugh ","hilarious"}," "&amp;B3169:C3169&amp;" "))),"Comedy",IF(OR(ISNUMBER(SEARCH({" sad "," thriller "," crime"," murder "," dark "," revenge "}," "&amp;B3169:C3169&amp;" "))),"thriller",IF(OR(ISNUMBER(SEARCH({" strange "," evil "," horror "," dark "," strange"}," "&amp;B3169:C3169&amp;" "))),"horror",IF(OR(ISNUMBER(SEARCH({" food "," kitchen "," yummy "," gourmet "," dining","bbq"}," "&amp;B3169:C3169&amp;" "))),"food"))))</f>
        <v>0</v>
      </c>
      <c r="E3169" s="3">
        <v>3000</v>
      </c>
      <c r="F3169" s="4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392"/>
        <v>116</v>
      </c>
      <c r="Q3169">
        <f t="shared" si="393"/>
        <v>63.36</v>
      </c>
      <c r="R3169" t="s">
        <v>8315</v>
      </c>
      <c r="S3169" t="s">
        <v>8316</v>
      </c>
      <c r="T3169" s="13">
        <f t="shared" si="394"/>
        <v>41839.175706018519</v>
      </c>
      <c r="U3169" s="13">
        <f t="shared" si="395"/>
        <v>41853.175706018519</v>
      </c>
      <c r="V3169">
        <f t="shared" si="396"/>
        <v>2014</v>
      </c>
      <c r="W3169" t="str">
        <f t="shared" si="397"/>
        <v>plays</v>
      </c>
      <c r="X3169" t="str">
        <f t="shared" si="398"/>
        <v>ExceededGoal</v>
      </c>
      <c r="Y3169" s="12">
        <f t="shared" si="399"/>
        <v>63.36</v>
      </c>
    </row>
    <row r="3170" spans="1:25" ht="43.2">
      <c r="A3170">
        <v>3168</v>
      </c>
      <c r="B3170" s="1" t="s">
        <v>3168</v>
      </c>
      <c r="C3170" s="1" t="s">
        <v>7278</v>
      </c>
      <c r="D3170" s="21" t="b" cm="1">
        <f t="array" ref="D3170">IF(OR(ISNUMBER(SEARCH({" COMEDY "," fun "," laugh ","hilarious"}," "&amp;B3170:C3170&amp;" "))),"Comedy",IF(OR(ISNUMBER(SEARCH({" sad "," thriller "," crime"," murder "," dark "," revenge "}," "&amp;B3170:C3170&amp;" "))),"thriller",IF(OR(ISNUMBER(SEARCH({" strange "," evil "," horror "," dark "," strange"}," "&amp;B3170:C3170&amp;" "))),"horror",IF(OR(ISNUMBER(SEARCH({" food "," kitchen "," yummy "," gourmet "," dining","bbq"}," "&amp;B3170:C3170&amp;" "))),"food"))))</f>
        <v>0</v>
      </c>
      <c r="E3170" s="3">
        <v>2500</v>
      </c>
      <c r="F3170" s="4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392"/>
        <v>124</v>
      </c>
      <c r="Q3170">
        <f t="shared" si="393"/>
        <v>50.9</v>
      </c>
      <c r="R3170" t="s">
        <v>8315</v>
      </c>
      <c r="S3170" t="s">
        <v>8316</v>
      </c>
      <c r="T3170" s="13">
        <f t="shared" si="394"/>
        <v>41772.105937500004</v>
      </c>
      <c r="U3170" s="13">
        <f t="shared" si="395"/>
        <v>41803.916666666664</v>
      </c>
      <c r="V3170">
        <f t="shared" si="396"/>
        <v>2014</v>
      </c>
      <c r="W3170" t="str">
        <f t="shared" si="397"/>
        <v>plays</v>
      </c>
      <c r="X3170" t="str">
        <f t="shared" si="398"/>
        <v>ExceededGoal</v>
      </c>
      <c r="Y3170" s="12">
        <f t="shared" si="399"/>
        <v>50.9</v>
      </c>
    </row>
    <row r="3171" spans="1:25" ht="28.8">
      <c r="A3171">
        <v>3169</v>
      </c>
      <c r="B3171" s="1" t="s">
        <v>3169</v>
      </c>
      <c r="C3171" s="1" t="s">
        <v>7279</v>
      </c>
      <c r="D3171" s="21" t="b" cm="1">
        <f t="array" ref="D3171">IF(OR(ISNUMBER(SEARCH({" COMEDY "," fun "," laugh ","hilarious"}," "&amp;B3171:C3171&amp;" "))),"Comedy",IF(OR(ISNUMBER(SEARCH({" sad "," thriller "," crime"," murder "," dark "," revenge "}," "&amp;B3171:C3171&amp;" "))),"thriller",IF(OR(ISNUMBER(SEARCH({" strange "," evil "," horror "," dark "," strange"}," "&amp;B3171:C3171&amp;" "))),"horror",IF(OR(ISNUMBER(SEARCH({" food "," kitchen "," yummy "," gourmet "," dining","bbq"}," "&amp;B3171:C3171&amp;" "))),"food"))))</f>
        <v>0</v>
      </c>
      <c r="E3171" s="3">
        <v>8000</v>
      </c>
      <c r="F3171" s="4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392"/>
        <v>103</v>
      </c>
      <c r="Q3171">
        <f t="shared" si="393"/>
        <v>100.5</v>
      </c>
      <c r="R3171" t="s">
        <v>8315</v>
      </c>
      <c r="S3171" t="s">
        <v>8316</v>
      </c>
      <c r="T3171" s="13">
        <f t="shared" si="394"/>
        <v>41591.737974537034</v>
      </c>
      <c r="U3171" s="13">
        <f t="shared" si="395"/>
        <v>41621.207638888889</v>
      </c>
      <c r="V3171">
        <f t="shared" si="396"/>
        <v>2013</v>
      </c>
      <c r="W3171" t="str">
        <f t="shared" si="397"/>
        <v>plays</v>
      </c>
      <c r="X3171" t="str">
        <f t="shared" si="398"/>
        <v>ExceededGoal</v>
      </c>
      <c r="Y3171" s="12">
        <f t="shared" si="399"/>
        <v>100.5</v>
      </c>
    </row>
    <row r="3172" spans="1:25" ht="43.2">
      <c r="A3172">
        <v>3170</v>
      </c>
      <c r="B3172" s="1" t="s">
        <v>3170</v>
      </c>
      <c r="C3172" s="1" t="s">
        <v>7280</v>
      </c>
      <c r="D3172" s="21" t="b" cm="1">
        <f t="array" ref="D3172">IF(OR(ISNUMBER(SEARCH({" COMEDY "," fun "," laugh ","hilarious"}," "&amp;B3172:C3172&amp;" "))),"Comedy",IF(OR(ISNUMBER(SEARCH({" sad "," thriller "," crime"," murder "," dark "," revenge "}," "&amp;B3172:C3172&amp;" "))),"thriller",IF(OR(ISNUMBER(SEARCH({" strange "," evil "," horror "," dark "," strange"}," "&amp;B3172:C3172&amp;" "))),"horror",IF(OR(ISNUMBER(SEARCH({" food "," kitchen "," yummy "," gourmet "," dining","bbq"}," "&amp;B3172:C3172&amp;" "))),"food"))))</f>
        <v>0</v>
      </c>
      <c r="E3172" s="3">
        <v>2000</v>
      </c>
      <c r="F3172" s="4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392"/>
        <v>112</v>
      </c>
      <c r="Q3172">
        <f t="shared" si="393"/>
        <v>31.62</v>
      </c>
      <c r="R3172" t="s">
        <v>8315</v>
      </c>
      <c r="S3172" t="s">
        <v>8316</v>
      </c>
      <c r="T3172" s="13">
        <f t="shared" si="394"/>
        <v>41789.080370370371</v>
      </c>
      <c r="U3172" s="13">
        <f t="shared" si="395"/>
        <v>41822.166666666664</v>
      </c>
      <c r="V3172">
        <f t="shared" si="396"/>
        <v>2014</v>
      </c>
      <c r="W3172" t="str">
        <f t="shared" si="397"/>
        <v>plays</v>
      </c>
      <c r="X3172" t="str">
        <f t="shared" si="398"/>
        <v>ExceededGoal</v>
      </c>
      <c r="Y3172" s="12">
        <f t="shared" si="399"/>
        <v>31.62</v>
      </c>
    </row>
    <row r="3173" spans="1:25" ht="57.6">
      <c r="A3173">
        <v>3171</v>
      </c>
      <c r="B3173" s="1" t="s">
        <v>3171</v>
      </c>
      <c r="C3173" s="1" t="s">
        <v>7281</v>
      </c>
      <c r="D3173" s="21" t="b" cm="1">
        <f t="array" ref="D3173">IF(OR(ISNUMBER(SEARCH({" COMEDY "," fun "," laugh ","hilarious"}," "&amp;B3173:C3173&amp;" "))),"Comedy",IF(OR(ISNUMBER(SEARCH({" sad "," thriller "," crime"," murder "," dark "," revenge "}," "&amp;B3173:C3173&amp;" "))),"thriller",IF(OR(ISNUMBER(SEARCH({" strange "," evil "," horror "," dark "," strange"}," "&amp;B3173:C3173&amp;" "))),"horror",IF(OR(ISNUMBER(SEARCH({" food "," kitchen "," yummy "," gourmet "," dining","bbq"}," "&amp;B3173:C3173&amp;" "))),"food"))))</f>
        <v>0</v>
      </c>
      <c r="E3173" s="3">
        <v>7000</v>
      </c>
      <c r="F3173" s="4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392"/>
        <v>109</v>
      </c>
      <c r="Q3173">
        <f t="shared" si="393"/>
        <v>65.099999999999994</v>
      </c>
      <c r="R3173" t="s">
        <v>8315</v>
      </c>
      <c r="S3173" t="s">
        <v>8316</v>
      </c>
      <c r="T3173" s="13">
        <f t="shared" si="394"/>
        <v>42466.608310185184</v>
      </c>
      <c r="U3173" s="13">
        <f t="shared" si="395"/>
        <v>42496.608310185184</v>
      </c>
      <c r="V3173">
        <f t="shared" si="396"/>
        <v>2016</v>
      </c>
      <c r="W3173" t="str">
        <f t="shared" si="397"/>
        <v>plays</v>
      </c>
      <c r="X3173" t="str">
        <f t="shared" si="398"/>
        <v>ExceededGoal</v>
      </c>
      <c r="Y3173" s="12">
        <f t="shared" si="399"/>
        <v>65.099999999999994</v>
      </c>
    </row>
    <row r="3174" spans="1:25" ht="43.2">
      <c r="A3174">
        <v>3172</v>
      </c>
      <c r="B3174" s="1" t="s">
        <v>3172</v>
      </c>
      <c r="C3174" s="1" t="s">
        <v>7282</v>
      </c>
      <c r="D3174" s="21" t="b" cm="1">
        <f t="array" ref="D3174">IF(OR(ISNUMBER(SEARCH({" COMEDY "," fun "," laugh ","hilarious"}," "&amp;B3174:C3174&amp;" "))),"Comedy",IF(OR(ISNUMBER(SEARCH({" sad "," thriller "," crime"," murder "," dark "," revenge "}," "&amp;B3174:C3174&amp;" "))),"thriller",IF(OR(ISNUMBER(SEARCH({" strange "," evil "," horror "," dark "," strange"}," "&amp;B3174:C3174&amp;" "))),"horror",IF(OR(ISNUMBER(SEARCH({" food "," kitchen "," yummy "," gourmet "," dining","bbq"}," "&amp;B3174:C3174&amp;" "))),"food"))))</f>
        <v>0</v>
      </c>
      <c r="E3174" s="3">
        <v>2000</v>
      </c>
      <c r="F3174" s="4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392"/>
        <v>115</v>
      </c>
      <c r="Q3174">
        <f t="shared" si="393"/>
        <v>79.31</v>
      </c>
      <c r="R3174" t="s">
        <v>8315</v>
      </c>
      <c r="S3174" t="s">
        <v>8316</v>
      </c>
      <c r="T3174" s="13">
        <f t="shared" si="394"/>
        <v>40923.729953703703</v>
      </c>
      <c r="U3174" s="13">
        <f t="shared" si="395"/>
        <v>40953.729953703703</v>
      </c>
      <c r="V3174">
        <f t="shared" si="396"/>
        <v>2012</v>
      </c>
      <c r="W3174" t="str">
        <f t="shared" si="397"/>
        <v>plays</v>
      </c>
      <c r="X3174" t="str">
        <f t="shared" si="398"/>
        <v>ExceededGoal</v>
      </c>
      <c r="Y3174" s="12">
        <f t="shared" si="399"/>
        <v>79.31</v>
      </c>
    </row>
    <row r="3175" spans="1:25" ht="43.2">
      <c r="A3175">
        <v>3173</v>
      </c>
      <c r="B3175" s="1" t="s">
        <v>3173</v>
      </c>
      <c r="C3175" s="1" t="s">
        <v>7283</v>
      </c>
      <c r="D3175" s="21" t="b" cm="1">
        <f t="array" ref="D3175">IF(OR(ISNUMBER(SEARCH({" COMEDY "," fun "," laugh ","hilarious"}," "&amp;B3175:C3175&amp;" "))),"Comedy",IF(OR(ISNUMBER(SEARCH({" sad "," thriller "," crime"," murder "," dark "," revenge "}," "&amp;B3175:C3175&amp;" "))),"thriller",IF(OR(ISNUMBER(SEARCH({" strange "," evil "," horror "," dark "," strange"}," "&amp;B3175:C3175&amp;" "))),"horror",IF(OR(ISNUMBER(SEARCH({" food "," kitchen "," yummy "," gourmet "," dining","bbq"}," "&amp;B3175:C3175&amp;" "))),"food"))))</f>
        <v>0</v>
      </c>
      <c r="E3175" s="3">
        <v>10000</v>
      </c>
      <c r="F3175" s="4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392"/>
        <v>103</v>
      </c>
      <c r="Q3175">
        <f t="shared" si="393"/>
        <v>139.19</v>
      </c>
      <c r="R3175" t="s">
        <v>8315</v>
      </c>
      <c r="S3175" t="s">
        <v>8316</v>
      </c>
      <c r="T3175" s="13">
        <f t="shared" si="394"/>
        <v>41878.878379629627</v>
      </c>
      <c r="U3175" s="13">
        <f t="shared" si="395"/>
        <v>41908.878379629627</v>
      </c>
      <c r="V3175">
        <f t="shared" si="396"/>
        <v>2014</v>
      </c>
      <c r="W3175" t="str">
        <f t="shared" si="397"/>
        <v>plays</v>
      </c>
      <c r="X3175" t="str">
        <f t="shared" si="398"/>
        <v>ExceededGoal</v>
      </c>
      <c r="Y3175" s="12">
        <f t="shared" si="399"/>
        <v>139.19</v>
      </c>
    </row>
    <row r="3176" spans="1:25" ht="57.6">
      <c r="A3176">
        <v>3174</v>
      </c>
      <c r="B3176" s="1" t="s">
        <v>3174</v>
      </c>
      <c r="C3176" s="1" t="s">
        <v>7284</v>
      </c>
      <c r="D3176" s="21" t="b" cm="1">
        <f t="array" ref="D3176">IF(OR(ISNUMBER(SEARCH({" COMEDY "," fun "," laugh ","hilarious"}," "&amp;B3176:C3176&amp;" "))),"Comedy",IF(OR(ISNUMBER(SEARCH({" sad "," thriller "," crime"," murder "," dark "," revenge "}," "&amp;B3176:C3176&amp;" "))),"thriller",IF(OR(ISNUMBER(SEARCH({" strange "," evil "," horror "," dark "," strange"}," "&amp;B3176:C3176&amp;" "))),"horror",IF(OR(ISNUMBER(SEARCH({" food "," kitchen "," yummy "," gourmet "," dining","bbq"}," "&amp;B3176:C3176&amp;" "))),"food"))))</f>
        <v>0</v>
      </c>
      <c r="E3176" s="3">
        <v>3000</v>
      </c>
      <c r="F3176" s="4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392"/>
        <v>101</v>
      </c>
      <c r="Q3176">
        <f t="shared" si="393"/>
        <v>131.91</v>
      </c>
      <c r="R3176" t="s">
        <v>8315</v>
      </c>
      <c r="S3176" t="s">
        <v>8316</v>
      </c>
      <c r="T3176" s="13">
        <f t="shared" si="394"/>
        <v>41862.864675925928</v>
      </c>
      <c r="U3176" s="13">
        <f t="shared" si="395"/>
        <v>41876.864675925928</v>
      </c>
      <c r="V3176">
        <f t="shared" si="396"/>
        <v>2014</v>
      </c>
      <c r="W3176" t="str">
        <f t="shared" si="397"/>
        <v>plays</v>
      </c>
      <c r="X3176" t="str">
        <f t="shared" si="398"/>
        <v>ExceededGoal</v>
      </c>
      <c r="Y3176" s="12">
        <f t="shared" si="399"/>
        <v>131.91</v>
      </c>
    </row>
    <row r="3177" spans="1:25" ht="57.6">
      <c r="A3177">
        <v>3175</v>
      </c>
      <c r="B3177" s="1" t="s">
        <v>3175</v>
      </c>
      <c r="C3177" s="1" t="s">
        <v>7285</v>
      </c>
      <c r="D3177" s="21" t="b" cm="1">
        <f t="array" ref="D3177">IF(OR(ISNUMBER(SEARCH({" COMEDY "," fun "," laugh ","hilarious"}," "&amp;B3177:C3177&amp;" "))),"Comedy",IF(OR(ISNUMBER(SEARCH({" sad "," thriller "," crime"," murder "," dark "," revenge "}," "&amp;B3177:C3177&amp;" "))),"thriller",IF(OR(ISNUMBER(SEARCH({" strange "," evil "," horror "," dark "," strange"}," "&amp;B3177:C3177&amp;" "))),"horror",IF(OR(ISNUMBER(SEARCH({" food "," kitchen "," yummy "," gourmet "," dining","bbq"}," "&amp;B3177:C3177&amp;" "))),"food"))))</f>
        <v>0</v>
      </c>
      <c r="E3177" s="3">
        <v>5000</v>
      </c>
      <c r="F3177" s="4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392"/>
        <v>110</v>
      </c>
      <c r="Q3177">
        <f t="shared" si="393"/>
        <v>91.3</v>
      </c>
      <c r="R3177" t="s">
        <v>8315</v>
      </c>
      <c r="S3177" t="s">
        <v>8316</v>
      </c>
      <c r="T3177" s="13">
        <f t="shared" si="394"/>
        <v>40531.886886574073</v>
      </c>
      <c r="U3177" s="13">
        <f t="shared" si="395"/>
        <v>40591.886886574073</v>
      </c>
      <c r="V3177">
        <f t="shared" si="396"/>
        <v>2010</v>
      </c>
      <c r="W3177" t="str">
        <f t="shared" si="397"/>
        <v>plays</v>
      </c>
      <c r="X3177" t="str">
        <f t="shared" si="398"/>
        <v>ExceededGoal</v>
      </c>
      <c r="Y3177" s="12">
        <f t="shared" si="399"/>
        <v>91.3</v>
      </c>
    </row>
    <row r="3178" spans="1:25" ht="57.6">
      <c r="A3178">
        <v>3176</v>
      </c>
      <c r="B3178" s="1" t="s">
        <v>3176</v>
      </c>
      <c r="C3178" s="1" t="s">
        <v>7286</v>
      </c>
      <c r="D3178" s="21" t="b" cm="1">
        <f t="array" ref="D3178">IF(OR(ISNUMBER(SEARCH({" COMEDY "," fun "," laugh ","hilarious"}," "&amp;B3178:C3178&amp;" "))),"Comedy",IF(OR(ISNUMBER(SEARCH({" sad "," thriller "," crime"," murder "," dark "," revenge "}," "&amp;B3178:C3178&amp;" "))),"thriller",IF(OR(ISNUMBER(SEARCH({" strange "," evil "," horror "," dark "," strange"}," "&amp;B3178:C3178&amp;" "))),"horror",IF(OR(ISNUMBER(SEARCH({" food "," kitchen "," yummy "," gourmet "," dining","bbq"}," "&amp;B3178:C3178&amp;" "))),"food"))))</f>
        <v>0</v>
      </c>
      <c r="E3178" s="3">
        <v>1900</v>
      </c>
      <c r="F3178" s="4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392"/>
        <v>115</v>
      </c>
      <c r="Q3178">
        <f t="shared" si="393"/>
        <v>39.67</v>
      </c>
      <c r="R3178" t="s">
        <v>8315</v>
      </c>
      <c r="S3178" t="s">
        <v>8316</v>
      </c>
      <c r="T3178" s="13">
        <f t="shared" si="394"/>
        <v>41477.930914351848</v>
      </c>
      <c r="U3178" s="13">
        <f t="shared" si="395"/>
        <v>41504.625</v>
      </c>
      <c r="V3178">
        <f t="shared" si="396"/>
        <v>2013</v>
      </c>
      <c r="W3178" t="str">
        <f t="shared" si="397"/>
        <v>plays</v>
      </c>
      <c r="X3178" t="str">
        <f t="shared" si="398"/>
        <v>ExceededGoal</v>
      </c>
      <c r="Y3178" s="12">
        <f t="shared" si="399"/>
        <v>39.67</v>
      </c>
    </row>
    <row r="3179" spans="1:25" ht="43.2">
      <c r="A3179">
        <v>3177</v>
      </c>
      <c r="B3179" s="1" t="s">
        <v>3177</v>
      </c>
      <c r="C3179" s="1" t="s">
        <v>7287</v>
      </c>
      <c r="D3179" s="21" t="b" cm="1">
        <f t="array" ref="D3179">IF(OR(ISNUMBER(SEARCH({" COMEDY "," fun "," laugh ","hilarious"}," "&amp;B3179:C3179&amp;" "))),"Comedy",IF(OR(ISNUMBER(SEARCH({" sad "," thriller "," crime"," murder "," dark "," revenge "}," "&amp;B3179:C3179&amp;" "))),"thriller",IF(OR(ISNUMBER(SEARCH({" strange "," evil "," horror "," dark "," strange"}," "&amp;B3179:C3179&amp;" "))),"horror",IF(OR(ISNUMBER(SEARCH({" food "," kitchen "," yummy "," gourmet "," dining","bbq"}," "&amp;B3179:C3179&amp;" "))),"food"))))</f>
        <v>0</v>
      </c>
      <c r="E3179" s="3">
        <v>2500</v>
      </c>
      <c r="F3179" s="4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392"/>
        <v>117</v>
      </c>
      <c r="Q3179">
        <f t="shared" si="393"/>
        <v>57.55</v>
      </c>
      <c r="R3179" t="s">
        <v>8315</v>
      </c>
      <c r="S3179" t="s">
        <v>8316</v>
      </c>
      <c r="T3179" s="13">
        <f t="shared" si="394"/>
        <v>41781.666770833333</v>
      </c>
      <c r="U3179" s="13">
        <f t="shared" si="395"/>
        <v>41811.666770833333</v>
      </c>
      <c r="V3179">
        <f t="shared" si="396"/>
        <v>2014</v>
      </c>
      <c r="W3179" t="str">
        <f t="shared" si="397"/>
        <v>plays</v>
      </c>
      <c r="X3179" t="str">
        <f t="shared" si="398"/>
        <v>ExceededGoal</v>
      </c>
      <c r="Y3179" s="12">
        <f t="shared" si="399"/>
        <v>57.55</v>
      </c>
    </row>
    <row r="3180" spans="1:25" ht="57.6">
      <c r="A3180">
        <v>3178</v>
      </c>
      <c r="B3180" s="1" t="s">
        <v>3178</v>
      </c>
      <c r="C3180" s="1" t="s">
        <v>7288</v>
      </c>
      <c r="D3180" s="21" t="b" cm="1">
        <f t="array" ref="D3180">IF(OR(ISNUMBER(SEARCH({" COMEDY "," fun "," laugh ","hilarious"}," "&amp;B3180:C3180&amp;" "))),"Comedy",IF(OR(ISNUMBER(SEARCH({" sad "," thriller "," crime"," murder "," dark "," revenge "}," "&amp;B3180:C3180&amp;" "))),"thriller",IF(OR(ISNUMBER(SEARCH({" strange "," evil "," horror "," dark "," strange"}," "&amp;B3180:C3180&amp;" "))),"horror",IF(OR(ISNUMBER(SEARCH({" food "," kitchen "," yummy "," gourmet "," dining","bbq"}," "&amp;B3180:C3180&amp;" "))),"food"))))</f>
        <v>0</v>
      </c>
      <c r="E3180" s="3">
        <v>1500</v>
      </c>
      <c r="F3180" s="4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392"/>
        <v>172</v>
      </c>
      <c r="Q3180">
        <f t="shared" si="393"/>
        <v>33.03</v>
      </c>
      <c r="R3180" t="s">
        <v>8315</v>
      </c>
      <c r="S3180" t="s">
        <v>8316</v>
      </c>
      <c r="T3180" s="13">
        <f t="shared" si="394"/>
        <v>41806.605034722219</v>
      </c>
      <c r="U3180" s="13">
        <f t="shared" si="395"/>
        <v>41836.605034722219</v>
      </c>
      <c r="V3180">
        <f t="shared" si="396"/>
        <v>2014</v>
      </c>
      <c r="W3180" t="str">
        <f t="shared" si="397"/>
        <v>plays</v>
      </c>
      <c r="X3180" t="str">
        <f t="shared" si="398"/>
        <v>ExceededGoal</v>
      </c>
      <c r="Y3180" s="12">
        <f t="shared" si="399"/>
        <v>33.03</v>
      </c>
    </row>
    <row r="3181" spans="1:25" ht="43.2">
      <c r="A3181">
        <v>3179</v>
      </c>
      <c r="B3181" s="1" t="s">
        <v>3179</v>
      </c>
      <c r="C3181" s="1" t="s">
        <v>7289</v>
      </c>
      <c r="D3181" s="21" t="b" cm="1">
        <f t="array" ref="D3181">IF(OR(ISNUMBER(SEARCH({" COMEDY "," fun "," laugh ","hilarious"}," "&amp;B3181:C3181&amp;" "))),"Comedy",IF(OR(ISNUMBER(SEARCH({" sad "," thriller "," crime"," murder "," dark "," revenge "}," "&amp;B3181:C3181&amp;" "))),"thriller",IF(OR(ISNUMBER(SEARCH({" strange "," evil "," horror "," dark "," strange"}," "&amp;B3181:C3181&amp;" "))),"horror",IF(OR(ISNUMBER(SEARCH({" food "," kitchen "," yummy "," gourmet "," dining","bbq"}," "&amp;B3181:C3181&amp;" "))),"food"))))</f>
        <v>0</v>
      </c>
      <c r="E3181" s="3">
        <v>4200</v>
      </c>
      <c r="F3181" s="4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392"/>
        <v>114</v>
      </c>
      <c r="Q3181">
        <f t="shared" si="393"/>
        <v>77.34</v>
      </c>
      <c r="R3181" t="s">
        <v>8315</v>
      </c>
      <c r="S3181" t="s">
        <v>8316</v>
      </c>
      <c r="T3181" s="13">
        <f t="shared" si="394"/>
        <v>41375.702210648145</v>
      </c>
      <c r="U3181" s="13">
        <f t="shared" si="395"/>
        <v>41400.702210648145</v>
      </c>
      <c r="V3181">
        <f t="shared" si="396"/>
        <v>2013</v>
      </c>
      <c r="W3181" t="str">
        <f t="shared" si="397"/>
        <v>plays</v>
      </c>
      <c r="X3181" t="str">
        <f t="shared" si="398"/>
        <v>ExceededGoal</v>
      </c>
      <c r="Y3181" s="12">
        <f t="shared" si="399"/>
        <v>77.34</v>
      </c>
    </row>
    <row r="3182" spans="1:25" ht="43.2">
      <c r="A3182">
        <v>3180</v>
      </c>
      <c r="B3182" s="1" t="s">
        <v>3180</v>
      </c>
      <c r="C3182" s="1" t="s">
        <v>7290</v>
      </c>
      <c r="D3182" s="21" t="b" cm="1">
        <f t="array" ref="D3182">IF(OR(ISNUMBER(SEARCH({" COMEDY "," fun "," laugh ","hilarious"}," "&amp;B3182:C3182&amp;" "))),"Comedy",IF(OR(ISNUMBER(SEARCH({" sad "," thriller "," crime"," murder "," dark "," revenge "}," "&amp;B3182:C3182&amp;" "))),"thriller",IF(OR(ISNUMBER(SEARCH({" strange "," evil "," horror "," dark "," strange"}," "&amp;B3182:C3182&amp;" "))),"horror",IF(OR(ISNUMBER(SEARCH({" food "," kitchen "," yummy "," gourmet "," dining","bbq"}," "&amp;B3182:C3182&amp;" "))),"food"))))</f>
        <v>0</v>
      </c>
      <c r="E3182" s="3">
        <v>1200</v>
      </c>
      <c r="F3182" s="4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392"/>
        <v>120</v>
      </c>
      <c r="Q3182">
        <f t="shared" si="393"/>
        <v>31.93</v>
      </c>
      <c r="R3182" t="s">
        <v>8315</v>
      </c>
      <c r="S3182" t="s">
        <v>8316</v>
      </c>
      <c r="T3182" s="13">
        <f t="shared" si="394"/>
        <v>41780.412604166668</v>
      </c>
      <c r="U3182" s="13">
        <f t="shared" si="395"/>
        <v>41810.412604166668</v>
      </c>
      <c r="V3182">
        <f t="shared" si="396"/>
        <v>2014</v>
      </c>
      <c r="W3182" t="str">
        <f t="shared" si="397"/>
        <v>plays</v>
      </c>
      <c r="X3182" t="str">
        <f t="shared" si="398"/>
        <v>ExceededGoal</v>
      </c>
      <c r="Y3182" s="12">
        <f t="shared" si="399"/>
        <v>31.93</v>
      </c>
    </row>
    <row r="3183" spans="1:25" ht="43.2">
      <c r="A3183">
        <v>3181</v>
      </c>
      <c r="B3183" s="1" t="s">
        <v>3181</v>
      </c>
      <c r="C3183" s="1" t="s">
        <v>7291</v>
      </c>
      <c r="D3183" s="21" t="b" cm="1">
        <f t="array" ref="D3183">IF(OR(ISNUMBER(SEARCH({" COMEDY "," fun "," laugh ","hilarious"}," "&amp;B3183:C3183&amp;" "))),"Comedy",IF(OR(ISNUMBER(SEARCH({" sad "," thriller "," crime"," murder "," dark "," revenge "}," "&amp;B3183:C3183&amp;" "))),"thriller",IF(OR(ISNUMBER(SEARCH({" strange "," evil "," horror "," dark "," strange"}," "&amp;B3183:C3183&amp;" "))),"horror",IF(OR(ISNUMBER(SEARCH({" food "," kitchen "," yummy "," gourmet "," dining","bbq"}," "&amp;B3183:C3183&amp;" "))),"food"))))</f>
        <v>0</v>
      </c>
      <c r="E3183" s="3">
        <v>500</v>
      </c>
      <c r="F3183" s="4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392"/>
        <v>109</v>
      </c>
      <c r="Q3183">
        <f t="shared" si="393"/>
        <v>36.33</v>
      </c>
      <c r="R3183" t="s">
        <v>8315</v>
      </c>
      <c r="S3183" t="s">
        <v>8316</v>
      </c>
      <c r="T3183" s="13">
        <f t="shared" si="394"/>
        <v>41779.310034722221</v>
      </c>
      <c r="U3183" s="13">
        <f t="shared" si="395"/>
        <v>41805.666666666664</v>
      </c>
      <c r="V3183">
        <f t="shared" si="396"/>
        <v>2014</v>
      </c>
      <c r="W3183" t="str">
        <f t="shared" si="397"/>
        <v>plays</v>
      </c>
      <c r="X3183" t="str">
        <f t="shared" si="398"/>
        <v>ExceededGoal</v>
      </c>
      <c r="Y3183" s="12">
        <f t="shared" si="399"/>
        <v>36.33</v>
      </c>
    </row>
    <row r="3184" spans="1:25" ht="57.6">
      <c r="A3184">
        <v>3182</v>
      </c>
      <c r="B3184" s="1" t="s">
        <v>3182</v>
      </c>
      <c r="C3184" s="1" t="s">
        <v>7292</v>
      </c>
      <c r="D3184" s="21" t="b" cm="1">
        <f t="array" ref="D3184">IF(OR(ISNUMBER(SEARCH({" COMEDY "," fun "," laugh ","hilarious"}," "&amp;B3184:C3184&amp;" "))),"Comedy",IF(OR(ISNUMBER(SEARCH({" sad "," thriller "," crime"," murder "," dark "," revenge "}," "&amp;B3184:C3184&amp;" "))),"thriller",IF(OR(ISNUMBER(SEARCH({" strange "," evil "," horror "," dark "," strange"}," "&amp;B3184:C3184&amp;" "))),"horror",IF(OR(ISNUMBER(SEARCH({" food "," kitchen "," yummy "," gourmet "," dining","bbq"}," "&amp;B3184:C3184&amp;" "))),"food"))))</f>
        <v>0</v>
      </c>
      <c r="E3184" s="3">
        <v>7000</v>
      </c>
      <c r="F3184" s="4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392"/>
        <v>101</v>
      </c>
      <c r="Q3184">
        <f t="shared" si="393"/>
        <v>46.77</v>
      </c>
      <c r="R3184" t="s">
        <v>8315</v>
      </c>
      <c r="S3184" t="s">
        <v>8316</v>
      </c>
      <c r="T3184" s="13">
        <f t="shared" si="394"/>
        <v>40883.949317129627</v>
      </c>
      <c r="U3184" s="13">
        <f t="shared" si="395"/>
        <v>40939.708333333336</v>
      </c>
      <c r="V3184">
        <f t="shared" si="396"/>
        <v>2011</v>
      </c>
      <c r="W3184" t="str">
        <f t="shared" si="397"/>
        <v>plays</v>
      </c>
      <c r="X3184" t="str">
        <f t="shared" si="398"/>
        <v>ExceededGoal</v>
      </c>
      <c r="Y3184" s="12">
        <f t="shared" si="399"/>
        <v>46.77</v>
      </c>
    </row>
    <row r="3185" spans="1:25" ht="43.2">
      <c r="A3185">
        <v>3183</v>
      </c>
      <c r="B3185" s="1" t="s">
        <v>3183</v>
      </c>
      <c r="C3185" s="1" t="s">
        <v>7293</v>
      </c>
      <c r="D3185" s="21" t="b" cm="1">
        <f t="array" ref="D3185">IF(OR(ISNUMBER(SEARCH({" COMEDY "," fun "," laugh ","hilarious"}," "&amp;B3185:C3185&amp;" "))),"Comedy",IF(OR(ISNUMBER(SEARCH({" sad "," thriller "," crime"," murder "," dark "," revenge "}," "&amp;B3185:C3185&amp;" "))),"thriller",IF(OR(ISNUMBER(SEARCH({" strange "," evil "," horror "," dark "," strange"}," "&amp;B3185:C3185&amp;" "))),"horror",IF(OR(ISNUMBER(SEARCH({" food "," kitchen "," yummy "," gourmet "," dining","bbq"}," "&amp;B3185:C3185&amp;" "))),"food"))))</f>
        <v>0</v>
      </c>
      <c r="E3185" s="3">
        <v>2500</v>
      </c>
      <c r="F3185" s="4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392"/>
        <v>109</v>
      </c>
      <c r="Q3185">
        <f t="shared" si="393"/>
        <v>40.07</v>
      </c>
      <c r="R3185" t="s">
        <v>8315</v>
      </c>
      <c r="S3185" t="s">
        <v>8316</v>
      </c>
      <c r="T3185" s="13">
        <f t="shared" si="394"/>
        <v>41491.79478009259</v>
      </c>
      <c r="U3185" s="13">
        <f t="shared" si="395"/>
        <v>41509.79478009259</v>
      </c>
      <c r="V3185">
        <f t="shared" si="396"/>
        <v>2013</v>
      </c>
      <c r="W3185" t="str">
        <f t="shared" si="397"/>
        <v>plays</v>
      </c>
      <c r="X3185" t="str">
        <f t="shared" si="398"/>
        <v>ExceededGoal</v>
      </c>
      <c r="Y3185" s="12">
        <f t="shared" si="399"/>
        <v>40.07</v>
      </c>
    </row>
    <row r="3186" spans="1:25" ht="43.2">
      <c r="A3186">
        <v>3184</v>
      </c>
      <c r="B3186" s="1" t="s">
        <v>3184</v>
      </c>
      <c r="C3186" s="1" t="s">
        <v>7294</v>
      </c>
      <c r="D3186" s="21" t="b" cm="1">
        <f t="array" ref="D3186">IF(OR(ISNUMBER(SEARCH({" COMEDY "," fun "," laugh ","hilarious"}," "&amp;B3186:C3186&amp;" "))),"Comedy",IF(OR(ISNUMBER(SEARCH({" sad "," thriller "," crime"," murder "," dark "," revenge "}," "&amp;B3186:C3186&amp;" "))),"thriller",IF(OR(ISNUMBER(SEARCH({" strange "," evil "," horror "," dark "," strange"}," "&amp;B3186:C3186&amp;" "))),"horror",IF(OR(ISNUMBER(SEARCH({" food "," kitchen "," yummy "," gourmet "," dining","bbq"}," "&amp;B3186:C3186&amp;" "))),"food"))))</f>
        <v>0</v>
      </c>
      <c r="E3186" s="3">
        <v>4300</v>
      </c>
      <c r="F3186" s="4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392"/>
        <v>107</v>
      </c>
      <c r="Q3186">
        <f t="shared" si="393"/>
        <v>100.22</v>
      </c>
      <c r="R3186" t="s">
        <v>8315</v>
      </c>
      <c r="S3186" t="s">
        <v>8316</v>
      </c>
      <c r="T3186" s="13">
        <f t="shared" si="394"/>
        <v>41791.993414351848</v>
      </c>
      <c r="U3186" s="13">
        <f t="shared" si="395"/>
        <v>41821.993414351848</v>
      </c>
      <c r="V3186">
        <f t="shared" si="396"/>
        <v>2014</v>
      </c>
      <c r="W3186" t="str">
        <f t="shared" si="397"/>
        <v>plays</v>
      </c>
      <c r="X3186" t="str">
        <f t="shared" si="398"/>
        <v>ExceededGoal</v>
      </c>
      <c r="Y3186" s="12">
        <f t="shared" si="399"/>
        <v>100.22</v>
      </c>
    </row>
    <row r="3187" spans="1:25" ht="43.2">
      <c r="A3187">
        <v>3185</v>
      </c>
      <c r="B3187" s="1" t="s">
        <v>3185</v>
      </c>
      <c r="C3187" s="1" t="s">
        <v>7295</v>
      </c>
      <c r="D3187" s="21" t="str" cm="1">
        <f t="array" ref="D3187">IF(OR(ISNUMBER(SEARCH({" COMEDY "," fun "," laugh ","hilarious"}," "&amp;B3187:C3187&amp;" "))),"Comedy",IF(OR(ISNUMBER(SEARCH({" sad "," thriller "," crime"," murder "," dark "," revenge "}," "&amp;B3187:C3187&amp;" "))),"thriller",IF(OR(ISNUMBER(SEARCH({" strange "," evil "," horror "," dark "," strange"}," "&amp;B3187:C3187&amp;" "))),"horror",IF(OR(ISNUMBER(SEARCH({" food "," kitchen "," yummy "," gourmet "," dining","bbq"}," "&amp;B3187:C3187&amp;" "))),"food"))))</f>
        <v>Comedy</v>
      </c>
      <c r="E3187" s="3">
        <v>1000</v>
      </c>
      <c r="F3187" s="4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392"/>
        <v>100</v>
      </c>
      <c r="Q3187">
        <f t="shared" si="393"/>
        <v>41.67</v>
      </c>
      <c r="R3187" t="s">
        <v>8315</v>
      </c>
      <c r="S3187" t="s">
        <v>8316</v>
      </c>
      <c r="T3187" s="13">
        <f t="shared" si="394"/>
        <v>41829.977326388893</v>
      </c>
      <c r="U3187" s="13">
        <f t="shared" si="395"/>
        <v>41836.977326388893</v>
      </c>
      <c r="V3187">
        <f t="shared" si="396"/>
        <v>2014</v>
      </c>
      <c r="W3187" t="str">
        <f t="shared" si="397"/>
        <v>plays</v>
      </c>
      <c r="X3187" t="str">
        <f t="shared" si="398"/>
        <v>UnderFunded</v>
      </c>
      <c r="Y3187" s="12">
        <f t="shared" si="399"/>
        <v>41.67</v>
      </c>
    </row>
    <row r="3188" spans="1:25" ht="43.2">
      <c r="A3188">
        <v>3186</v>
      </c>
      <c r="B3188" s="1" t="s">
        <v>3186</v>
      </c>
      <c r="C3188" s="1" t="s">
        <v>7296</v>
      </c>
      <c r="D3188" s="21" t="b" cm="1">
        <f t="array" ref="D3188">IF(OR(ISNUMBER(SEARCH({" COMEDY "," fun "," laugh ","hilarious"}," "&amp;B3188:C3188&amp;" "))),"Comedy",IF(OR(ISNUMBER(SEARCH({" sad "," thriller "," crime"," murder "," dark "," revenge "}," "&amp;B3188:C3188&amp;" "))),"thriller",IF(OR(ISNUMBER(SEARCH({" strange "," evil "," horror "," dark "," strange"}," "&amp;B3188:C3188&amp;" "))),"horror",IF(OR(ISNUMBER(SEARCH({" food "," kitchen "," yummy "," gourmet "," dining","bbq"}," "&amp;B3188:C3188&amp;" "))),"food"))))</f>
        <v>0</v>
      </c>
      <c r="E3188" s="3">
        <v>3200</v>
      </c>
      <c r="F3188" s="4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392"/>
        <v>102</v>
      </c>
      <c r="Q3188">
        <f t="shared" si="393"/>
        <v>46.71</v>
      </c>
      <c r="R3188" t="s">
        <v>8315</v>
      </c>
      <c r="S3188" t="s">
        <v>8316</v>
      </c>
      <c r="T3188" s="13">
        <f t="shared" si="394"/>
        <v>41868.924050925925</v>
      </c>
      <c r="U3188" s="13">
        <f t="shared" si="395"/>
        <v>41898.875</v>
      </c>
      <c r="V3188">
        <f t="shared" si="396"/>
        <v>2014</v>
      </c>
      <c r="W3188" t="str">
        <f t="shared" si="397"/>
        <v>plays</v>
      </c>
      <c r="X3188" t="str">
        <f t="shared" si="398"/>
        <v>ExceededGoal</v>
      </c>
      <c r="Y3188" s="12">
        <f t="shared" si="399"/>
        <v>46.71</v>
      </c>
    </row>
    <row r="3189" spans="1:25" ht="57.6">
      <c r="A3189">
        <v>3187</v>
      </c>
      <c r="B3189" s="1" t="s">
        <v>3187</v>
      </c>
      <c r="C3189" s="1" t="s">
        <v>7297</v>
      </c>
      <c r="D3189" s="21" t="b" cm="1">
        <f t="array" ref="D3189">IF(OR(ISNUMBER(SEARCH({" COMEDY "," fun "," laugh ","hilarious"}," "&amp;B3189:C3189&amp;" "))),"Comedy",IF(OR(ISNUMBER(SEARCH({" sad "," thriller "," crime"," murder "," dark "," revenge "}," "&amp;B3189:C3189&amp;" "))),"thriller",IF(OR(ISNUMBER(SEARCH({" strange "," evil "," horror "," dark "," strange"}," "&amp;B3189:C3189&amp;" "))),"horror",IF(OR(ISNUMBER(SEARCH({" food "," kitchen "," yummy "," gourmet "," dining","bbq"}," "&amp;B3189:C3189&amp;" "))),"food"))))</f>
        <v>0</v>
      </c>
      <c r="E3189" s="3">
        <v>15000</v>
      </c>
      <c r="F3189" s="4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392"/>
        <v>116</v>
      </c>
      <c r="Q3189">
        <f t="shared" si="393"/>
        <v>71.489999999999995</v>
      </c>
      <c r="R3189" t="s">
        <v>8315</v>
      </c>
      <c r="S3189" t="s">
        <v>8316</v>
      </c>
      <c r="T3189" s="13">
        <f t="shared" si="394"/>
        <v>41835.666354166664</v>
      </c>
      <c r="U3189" s="13">
        <f t="shared" si="395"/>
        <v>41855.666354166664</v>
      </c>
      <c r="V3189">
        <f t="shared" si="396"/>
        <v>2014</v>
      </c>
      <c r="W3189" t="str">
        <f t="shared" si="397"/>
        <v>plays</v>
      </c>
      <c r="X3189" t="str">
        <f t="shared" si="398"/>
        <v>ExceededGoal</v>
      </c>
      <c r="Y3189" s="12">
        <f t="shared" si="399"/>
        <v>71.489999999999995</v>
      </c>
    </row>
    <row r="3190" spans="1:25" ht="43.2">
      <c r="A3190">
        <v>3188</v>
      </c>
      <c r="B3190" s="1" t="s">
        <v>3188</v>
      </c>
      <c r="C3190" s="1" t="s">
        <v>7298</v>
      </c>
      <c r="D3190" s="21" t="b" cm="1">
        <f t="array" ref="D3190">IF(OR(ISNUMBER(SEARCH({" COMEDY "," fun "," laugh ","hilarious"}," "&amp;B3190:C3190&amp;" "))),"Comedy",IF(OR(ISNUMBER(SEARCH({" sad "," thriller "," crime"," murder "," dark "," revenge "}," "&amp;B3190:C3190&amp;" "))),"thriller",IF(OR(ISNUMBER(SEARCH({" strange "," evil "," horror "," dark "," strange"}," "&amp;B3190:C3190&amp;" "))),"horror",IF(OR(ISNUMBER(SEARCH({" food "," kitchen "," yummy "," gourmet "," dining","bbq"}," "&amp;B3190:C3190&amp;" "))),"food"))))</f>
        <v>0</v>
      </c>
      <c r="E3190" s="3">
        <v>200</v>
      </c>
      <c r="F3190" s="4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392"/>
        <v>65</v>
      </c>
      <c r="Q3190">
        <f t="shared" si="393"/>
        <v>14.44</v>
      </c>
      <c r="R3190" t="s">
        <v>8315</v>
      </c>
      <c r="S3190" t="s">
        <v>8357</v>
      </c>
      <c r="T3190" s="13">
        <f t="shared" si="394"/>
        <v>42144.415532407409</v>
      </c>
      <c r="U3190" s="13">
        <f t="shared" si="395"/>
        <v>42165.415532407409</v>
      </c>
      <c r="V3190">
        <f t="shared" si="396"/>
        <v>2015</v>
      </c>
      <c r="W3190" t="str">
        <f t="shared" si="397"/>
        <v>Musical and Spaces</v>
      </c>
      <c r="X3190" t="str">
        <f t="shared" si="398"/>
        <v>UnderFunded</v>
      </c>
      <c r="Y3190" s="12">
        <f t="shared" si="399"/>
        <v>14.44</v>
      </c>
    </row>
    <row r="3191" spans="1:25" ht="57.6">
      <c r="A3191">
        <v>3189</v>
      </c>
      <c r="B3191" s="1" t="s">
        <v>3189</v>
      </c>
      <c r="C3191" s="1" t="s">
        <v>7299</v>
      </c>
      <c r="D3191" s="21" t="b" cm="1">
        <f t="array" ref="D3191">IF(OR(ISNUMBER(SEARCH({" COMEDY "," fun "," laugh ","hilarious"}," "&amp;B3191:C3191&amp;" "))),"Comedy",IF(OR(ISNUMBER(SEARCH({" sad "," thriller "," crime"," murder "," dark "," revenge "}," "&amp;B3191:C3191&amp;" "))),"thriller",IF(OR(ISNUMBER(SEARCH({" strange "," evil "," horror "," dark "," strange"}," "&amp;B3191:C3191&amp;" "))),"horror",IF(OR(ISNUMBER(SEARCH({" food "," kitchen "," yummy "," gourmet "," dining","bbq"}," "&amp;B3191:C3191&amp;" "))),"food"))))</f>
        <v>0</v>
      </c>
      <c r="E3191" s="3">
        <v>55000</v>
      </c>
      <c r="F3191" s="4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392"/>
        <v>12</v>
      </c>
      <c r="Q3191">
        <f t="shared" si="393"/>
        <v>356.84</v>
      </c>
      <c r="R3191" t="s">
        <v>8315</v>
      </c>
      <c r="S3191" t="s">
        <v>8357</v>
      </c>
      <c r="T3191" s="13">
        <f t="shared" si="394"/>
        <v>42118.346435185187</v>
      </c>
      <c r="U3191" s="13">
        <f t="shared" si="395"/>
        <v>42148.346435185187</v>
      </c>
      <c r="V3191">
        <f t="shared" si="396"/>
        <v>2015</v>
      </c>
      <c r="W3191" t="str">
        <f t="shared" si="397"/>
        <v>Musical and Spaces</v>
      </c>
      <c r="X3191" t="str">
        <f t="shared" si="398"/>
        <v>UnderFunded</v>
      </c>
      <c r="Y3191" s="12">
        <f t="shared" si="399"/>
        <v>356.84</v>
      </c>
    </row>
    <row r="3192" spans="1:25" ht="43.2">
      <c r="A3192">
        <v>3190</v>
      </c>
      <c r="B3192" s="1" t="s">
        <v>3190</v>
      </c>
      <c r="C3192" s="1" t="s">
        <v>7300</v>
      </c>
      <c r="D3192" s="21" t="b" cm="1">
        <f t="array" ref="D3192">IF(OR(ISNUMBER(SEARCH({" COMEDY "," fun "," laugh ","hilarious"}," "&amp;B3192:C3192&amp;" "))),"Comedy",IF(OR(ISNUMBER(SEARCH({" sad "," thriller "," crime"," murder "," dark "," revenge "}," "&amp;B3192:C3192&amp;" "))),"thriller",IF(OR(ISNUMBER(SEARCH({" strange "," evil "," horror "," dark "," strange"}," "&amp;B3192:C3192&amp;" "))),"horror",IF(OR(ISNUMBER(SEARCH({" food "," kitchen "," yummy "," gourmet "," dining","bbq"}," "&amp;B3192:C3192&amp;" "))),"food"))))</f>
        <v>0</v>
      </c>
      <c r="E3192" s="3">
        <v>4000</v>
      </c>
      <c r="F3192" s="4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392"/>
        <v>0</v>
      </c>
      <c r="Q3192">
        <f t="shared" si="393"/>
        <v>0</v>
      </c>
      <c r="R3192" t="s">
        <v>8315</v>
      </c>
      <c r="S3192" t="s">
        <v>8357</v>
      </c>
      <c r="T3192" s="13">
        <f t="shared" si="394"/>
        <v>42683.151331018518</v>
      </c>
      <c r="U3192" s="13">
        <f t="shared" si="395"/>
        <v>42713.192997685182</v>
      </c>
      <c r="V3192">
        <f t="shared" si="396"/>
        <v>2016</v>
      </c>
      <c r="W3192" t="str">
        <f t="shared" si="397"/>
        <v>Musical and Spaces</v>
      </c>
      <c r="X3192" t="str">
        <f t="shared" si="398"/>
        <v>UnderFunded</v>
      </c>
      <c r="Y3192" s="12">
        <f t="shared" si="399"/>
        <v>0</v>
      </c>
    </row>
    <row r="3193" spans="1:25" ht="43.2">
      <c r="A3193">
        <v>3191</v>
      </c>
      <c r="B3193" s="1" t="s">
        <v>3191</v>
      </c>
      <c r="C3193" s="1" t="s">
        <v>7301</v>
      </c>
      <c r="D3193" s="21" t="b" cm="1">
        <f t="array" ref="D3193">IF(OR(ISNUMBER(SEARCH({" COMEDY "," fun "," laugh ","hilarious"}," "&amp;B3193:C3193&amp;" "))),"Comedy",IF(OR(ISNUMBER(SEARCH({" sad "," thriller "," crime"," murder "," dark "," revenge "}," "&amp;B3193:C3193&amp;" "))),"thriller",IF(OR(ISNUMBER(SEARCH({" strange "," evil "," horror "," dark "," strange"}," "&amp;B3193:C3193&amp;" "))),"horror",IF(OR(ISNUMBER(SEARCH({" food "," kitchen "," yummy "," gourmet "," dining","bbq"}," "&amp;B3193:C3193&amp;" "))),"food"))))</f>
        <v>0</v>
      </c>
      <c r="E3193" s="3">
        <v>3750</v>
      </c>
      <c r="F3193" s="4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392"/>
        <v>4</v>
      </c>
      <c r="Q3193">
        <f t="shared" si="393"/>
        <v>37.75</v>
      </c>
      <c r="R3193" t="s">
        <v>8315</v>
      </c>
      <c r="S3193" t="s">
        <v>8357</v>
      </c>
      <c r="T3193" s="13">
        <f t="shared" si="394"/>
        <v>42538.755428240736</v>
      </c>
      <c r="U3193" s="13">
        <f t="shared" si="395"/>
        <v>42598.755428240736</v>
      </c>
      <c r="V3193">
        <f t="shared" si="396"/>
        <v>2016</v>
      </c>
      <c r="W3193" t="str">
        <f t="shared" si="397"/>
        <v>Musical and Spaces</v>
      </c>
      <c r="X3193" t="str">
        <f t="shared" si="398"/>
        <v>UnderFunded</v>
      </c>
      <c r="Y3193" s="12">
        <f t="shared" si="399"/>
        <v>37.75</v>
      </c>
    </row>
    <row r="3194" spans="1:25" ht="43.2">
      <c r="A3194">
        <v>3192</v>
      </c>
      <c r="B3194" s="1" t="s">
        <v>3192</v>
      </c>
      <c r="C3194" s="1" t="s">
        <v>7302</v>
      </c>
      <c r="D3194" s="21" t="b" cm="1">
        <f t="array" ref="D3194">IF(OR(ISNUMBER(SEARCH({" COMEDY "," fun "," laugh ","hilarious"}," "&amp;B3194:C3194&amp;" "))),"Comedy",IF(OR(ISNUMBER(SEARCH({" sad "," thriller "," crime"," murder "," dark "," revenge "}," "&amp;B3194:C3194&amp;" "))),"thriller",IF(OR(ISNUMBER(SEARCH({" strange "," evil "," horror "," dark "," strange"}," "&amp;B3194:C3194&amp;" "))),"horror",IF(OR(ISNUMBER(SEARCH({" food "," kitchen "," yummy "," gourmet "," dining","bbq"}," "&amp;B3194:C3194&amp;" "))),"food"))))</f>
        <v>0</v>
      </c>
      <c r="E3194" s="3">
        <v>10000</v>
      </c>
      <c r="F3194" s="4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392"/>
        <v>1</v>
      </c>
      <c r="Q3194">
        <f t="shared" si="393"/>
        <v>12.75</v>
      </c>
      <c r="R3194" t="s">
        <v>8315</v>
      </c>
      <c r="S3194" t="s">
        <v>8357</v>
      </c>
      <c r="T3194" s="13">
        <f t="shared" si="394"/>
        <v>42018.94049768518</v>
      </c>
      <c r="U3194" s="13">
        <f t="shared" si="395"/>
        <v>42063.916666666672</v>
      </c>
      <c r="V3194">
        <f t="shared" si="396"/>
        <v>2015</v>
      </c>
      <c r="W3194" t="str">
        <f t="shared" si="397"/>
        <v>Musical and Spaces</v>
      </c>
      <c r="X3194" t="str">
        <f t="shared" si="398"/>
        <v>UnderFunded</v>
      </c>
      <c r="Y3194" s="12">
        <f t="shared" si="399"/>
        <v>12.75</v>
      </c>
    </row>
    <row r="3195" spans="1:25" ht="43.2">
      <c r="A3195">
        <v>3193</v>
      </c>
      <c r="B3195" s="1" t="s">
        <v>3193</v>
      </c>
      <c r="C3195" s="1" t="s">
        <v>7303</v>
      </c>
      <c r="D3195" s="21" t="b" cm="1">
        <f t="array" ref="D3195">IF(OR(ISNUMBER(SEARCH({" COMEDY "," fun "," laugh ","hilarious"}," "&amp;B3195:C3195&amp;" "))),"Comedy",IF(OR(ISNUMBER(SEARCH({" sad "," thriller "," crime"," murder "," dark "," revenge "}," "&amp;B3195:C3195&amp;" "))),"thriller",IF(OR(ISNUMBER(SEARCH({" strange "," evil "," horror "," dark "," strange"}," "&amp;B3195:C3195&amp;" "))),"horror",IF(OR(ISNUMBER(SEARCH({" food "," kitchen "," yummy "," gourmet "," dining","bbq"}," "&amp;B3195:C3195&amp;" "))),"food"))))</f>
        <v>0</v>
      </c>
      <c r="E3195" s="3">
        <v>5000</v>
      </c>
      <c r="F3195" s="4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392"/>
        <v>12</v>
      </c>
      <c r="Q3195">
        <f t="shared" si="393"/>
        <v>24.46</v>
      </c>
      <c r="R3195" t="s">
        <v>8315</v>
      </c>
      <c r="S3195" t="s">
        <v>8357</v>
      </c>
      <c r="T3195" s="13">
        <f t="shared" si="394"/>
        <v>42010.968240740738</v>
      </c>
      <c r="U3195" s="13">
        <f t="shared" si="395"/>
        <v>42055.968240740738</v>
      </c>
      <c r="V3195">
        <f t="shared" si="396"/>
        <v>2015</v>
      </c>
      <c r="W3195" t="str">
        <f t="shared" si="397"/>
        <v>Musical and Spaces</v>
      </c>
      <c r="X3195" t="str">
        <f t="shared" si="398"/>
        <v>UnderFunded</v>
      </c>
      <c r="Y3195" s="12">
        <f t="shared" si="399"/>
        <v>24.46</v>
      </c>
    </row>
    <row r="3196" spans="1:25" ht="43.2">
      <c r="A3196">
        <v>3194</v>
      </c>
      <c r="B3196" s="1" t="s">
        <v>3194</v>
      </c>
      <c r="C3196" s="1" t="s">
        <v>7304</v>
      </c>
      <c r="D3196" s="21" t="b" cm="1">
        <f t="array" ref="D3196">IF(OR(ISNUMBER(SEARCH({" COMEDY "," fun "," laugh ","hilarious"}," "&amp;B3196:C3196&amp;" "))),"Comedy",IF(OR(ISNUMBER(SEARCH({" sad "," thriller "," crime"," murder "," dark "," revenge "}," "&amp;B3196:C3196&amp;" "))),"thriller",IF(OR(ISNUMBER(SEARCH({" strange "," evil "," horror "," dark "," strange"}," "&amp;B3196:C3196&amp;" "))),"horror",IF(OR(ISNUMBER(SEARCH({" food "," kitchen "," yummy "," gourmet "," dining","bbq"}," "&amp;B3196:C3196&amp;" "))),"food"))))</f>
        <v>0</v>
      </c>
      <c r="E3196" s="3">
        <v>11000</v>
      </c>
      <c r="F3196" s="4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392"/>
        <v>0</v>
      </c>
      <c r="Q3196">
        <f t="shared" si="393"/>
        <v>0</v>
      </c>
      <c r="R3196" t="s">
        <v>8315</v>
      </c>
      <c r="S3196" t="s">
        <v>8357</v>
      </c>
      <c r="T3196" s="13">
        <f t="shared" si="394"/>
        <v>42182.062476851846</v>
      </c>
      <c r="U3196" s="13">
        <f t="shared" si="395"/>
        <v>42212.062476851846</v>
      </c>
      <c r="V3196">
        <f t="shared" si="396"/>
        <v>2015</v>
      </c>
      <c r="W3196" t="str">
        <f t="shared" si="397"/>
        <v>Musical and Spaces</v>
      </c>
      <c r="X3196" t="str">
        <f t="shared" si="398"/>
        <v>UnderFunded</v>
      </c>
      <c r="Y3196" s="12">
        <f t="shared" si="399"/>
        <v>0</v>
      </c>
    </row>
    <row r="3197" spans="1:25" ht="57.6">
      <c r="A3197">
        <v>3195</v>
      </c>
      <c r="B3197" s="1" t="s">
        <v>3195</v>
      </c>
      <c r="C3197" s="1" t="s">
        <v>7305</v>
      </c>
      <c r="D3197" s="21" t="b" cm="1">
        <f t="array" ref="D3197">IF(OR(ISNUMBER(SEARCH({" COMEDY "," fun "," laugh ","hilarious"}," "&amp;B3197:C3197&amp;" "))),"Comedy",IF(OR(ISNUMBER(SEARCH({" sad "," thriller "," crime"," murder "," dark "," revenge "}," "&amp;B3197:C3197&amp;" "))),"thriller",IF(OR(ISNUMBER(SEARCH({" strange "," evil "," horror "," dark "," strange"}," "&amp;B3197:C3197&amp;" "))),"horror",IF(OR(ISNUMBER(SEARCH({" food "," kitchen "," yummy "," gourmet "," dining","bbq"}," "&amp;B3197:C3197&amp;" "))),"food"))))</f>
        <v>0</v>
      </c>
      <c r="E3197" s="3">
        <v>3500</v>
      </c>
      <c r="F3197" s="4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392"/>
        <v>59</v>
      </c>
      <c r="Q3197">
        <f t="shared" si="393"/>
        <v>53.08</v>
      </c>
      <c r="R3197" t="s">
        <v>8315</v>
      </c>
      <c r="S3197" t="s">
        <v>8357</v>
      </c>
      <c r="T3197" s="13">
        <f t="shared" si="394"/>
        <v>42017.594236111108</v>
      </c>
      <c r="U3197" s="13">
        <f t="shared" si="395"/>
        <v>42047.594236111108</v>
      </c>
      <c r="V3197">
        <f t="shared" si="396"/>
        <v>2015</v>
      </c>
      <c r="W3197" t="str">
        <f t="shared" si="397"/>
        <v>Musical and Spaces</v>
      </c>
      <c r="X3197" t="str">
        <f t="shared" si="398"/>
        <v>UnderFunded</v>
      </c>
      <c r="Y3197" s="12">
        <f t="shared" si="399"/>
        <v>53.08</v>
      </c>
    </row>
    <row r="3198" spans="1:25" ht="43.2">
      <c r="A3198">
        <v>3196</v>
      </c>
      <c r="B3198" s="1" t="s">
        <v>3196</v>
      </c>
      <c r="C3198" s="1" t="s">
        <v>7306</v>
      </c>
      <c r="D3198" s="21" t="b" cm="1">
        <f t="array" ref="D3198">IF(OR(ISNUMBER(SEARCH({" COMEDY "," fun "," laugh ","hilarious"}," "&amp;B3198:C3198&amp;" "))),"Comedy",IF(OR(ISNUMBER(SEARCH({" sad "," thriller "," crime"," murder "," dark "," revenge "}," "&amp;B3198:C3198&amp;" "))),"thriller",IF(OR(ISNUMBER(SEARCH({" strange "," evil "," horror "," dark "," strange"}," "&amp;B3198:C3198&amp;" "))),"horror",IF(OR(ISNUMBER(SEARCH({" food "," kitchen "," yummy "," gourmet "," dining","bbq"}," "&amp;B3198:C3198&amp;" "))),"food"))))</f>
        <v>0</v>
      </c>
      <c r="E3198" s="3">
        <v>3000000</v>
      </c>
      <c r="F3198" s="4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392"/>
        <v>0</v>
      </c>
      <c r="Q3198">
        <f t="shared" si="393"/>
        <v>300</v>
      </c>
      <c r="R3198" t="s">
        <v>8315</v>
      </c>
      <c r="S3198" t="s">
        <v>8357</v>
      </c>
      <c r="T3198" s="13">
        <f t="shared" si="394"/>
        <v>42157.598090277781</v>
      </c>
      <c r="U3198" s="13">
        <f t="shared" si="395"/>
        <v>42217.583333333328</v>
      </c>
      <c r="V3198">
        <f t="shared" si="396"/>
        <v>2015</v>
      </c>
      <c r="W3198" t="str">
        <f t="shared" si="397"/>
        <v>Musical and Spaces</v>
      </c>
      <c r="X3198" t="str">
        <f t="shared" si="398"/>
        <v>UnderFunded</v>
      </c>
      <c r="Y3198" s="12">
        <f t="shared" si="399"/>
        <v>300</v>
      </c>
    </row>
    <row r="3199" spans="1:25" ht="28.8">
      <c r="A3199">
        <v>3197</v>
      </c>
      <c r="B3199" s="1" t="s">
        <v>3197</v>
      </c>
      <c r="C3199" s="1" t="s">
        <v>7307</v>
      </c>
      <c r="D3199" s="21" t="b" cm="1">
        <f t="array" ref="D3199">IF(OR(ISNUMBER(SEARCH({" COMEDY "," fun "," laugh ","hilarious"}," "&amp;B3199:C3199&amp;" "))),"Comedy",IF(OR(ISNUMBER(SEARCH({" sad "," thriller "," crime"," murder "," dark "," revenge "}," "&amp;B3199:C3199&amp;" "))),"thriller",IF(OR(ISNUMBER(SEARCH({" strange "," evil "," horror "," dark "," strange"}," "&amp;B3199:C3199&amp;" "))),"horror",IF(OR(ISNUMBER(SEARCH({" food "," kitchen "," yummy "," gourmet "," dining","bbq"}," "&amp;B3199:C3199&amp;" "))),"food"))))</f>
        <v>0</v>
      </c>
      <c r="E3199" s="3">
        <v>10000</v>
      </c>
      <c r="F3199" s="4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392"/>
        <v>11</v>
      </c>
      <c r="Q3199">
        <f t="shared" si="393"/>
        <v>286.25</v>
      </c>
      <c r="R3199" t="s">
        <v>8315</v>
      </c>
      <c r="S3199" t="s">
        <v>8357</v>
      </c>
      <c r="T3199" s="13">
        <f t="shared" si="394"/>
        <v>42009.493263888886</v>
      </c>
      <c r="U3199" s="13">
        <f t="shared" si="395"/>
        <v>42039.493263888886</v>
      </c>
      <c r="V3199">
        <f t="shared" si="396"/>
        <v>2015</v>
      </c>
      <c r="W3199" t="str">
        <f t="shared" si="397"/>
        <v>Musical and Spaces</v>
      </c>
      <c r="X3199" t="str">
        <f t="shared" si="398"/>
        <v>UnderFunded</v>
      </c>
      <c r="Y3199" s="12">
        <f t="shared" si="399"/>
        <v>286.25</v>
      </c>
    </row>
    <row r="3200" spans="1:25" ht="57.6">
      <c r="A3200">
        <v>3198</v>
      </c>
      <c r="B3200" s="1" t="s">
        <v>3198</v>
      </c>
      <c r="C3200" s="1" t="s">
        <v>7308</v>
      </c>
      <c r="D3200" s="21" t="b" cm="1">
        <f t="array" ref="D3200">IF(OR(ISNUMBER(SEARCH({" COMEDY "," fun "," laugh ","hilarious"}," "&amp;B3200:C3200&amp;" "))),"Comedy",IF(OR(ISNUMBER(SEARCH({" sad "," thriller "," crime"," murder "," dark "," revenge "}," "&amp;B3200:C3200&amp;" "))),"thriller",IF(OR(ISNUMBER(SEARCH({" strange "," evil "," horror "," dark "," strange"}," "&amp;B3200:C3200&amp;" "))),"horror",IF(OR(ISNUMBER(SEARCH({" food "," kitchen "," yummy "," gourmet "," dining","bbq"}," "&amp;B3200:C3200&amp;" "))),"food"))))</f>
        <v>0</v>
      </c>
      <c r="E3200" s="3">
        <v>30000</v>
      </c>
      <c r="F3200" s="4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392"/>
        <v>0</v>
      </c>
      <c r="Q3200">
        <f t="shared" si="393"/>
        <v>36.67</v>
      </c>
      <c r="R3200" t="s">
        <v>8315</v>
      </c>
      <c r="S3200" t="s">
        <v>8357</v>
      </c>
      <c r="T3200" s="13">
        <f t="shared" si="394"/>
        <v>42013.424502314811</v>
      </c>
      <c r="U3200" s="13">
        <f t="shared" si="395"/>
        <v>42051.424502314811</v>
      </c>
      <c r="V3200">
        <f t="shared" si="396"/>
        <v>2015</v>
      </c>
      <c r="W3200" t="str">
        <f t="shared" si="397"/>
        <v>Musical and Spaces</v>
      </c>
      <c r="X3200" t="str">
        <f t="shared" si="398"/>
        <v>UnderFunded</v>
      </c>
      <c r="Y3200" s="12">
        <f t="shared" si="399"/>
        <v>36.67</v>
      </c>
    </row>
    <row r="3201" spans="1:25" ht="43.2">
      <c r="A3201">
        <v>3199</v>
      </c>
      <c r="B3201" s="1" t="s">
        <v>3199</v>
      </c>
      <c r="C3201" s="1" t="s">
        <v>7309</v>
      </c>
      <c r="D3201" s="21" t="b" cm="1">
        <f t="array" ref="D3201">IF(OR(ISNUMBER(SEARCH({" COMEDY "," fun "," laugh ","hilarious"}," "&amp;B3201:C3201&amp;" "))),"Comedy",IF(OR(ISNUMBER(SEARCH({" sad "," thriller "," crime"," murder "," dark "," revenge "}," "&amp;B3201:C3201&amp;" "))),"thriller",IF(OR(ISNUMBER(SEARCH({" strange "," evil "," horror "," dark "," strange"}," "&amp;B3201:C3201&amp;" "))),"horror",IF(OR(ISNUMBER(SEARCH({" food "," kitchen "," yummy "," gourmet "," dining","bbq"}," "&amp;B3201:C3201&amp;" "))),"food"))))</f>
        <v>0</v>
      </c>
      <c r="E3201" s="3">
        <v>5000</v>
      </c>
      <c r="F3201" s="4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392"/>
        <v>52</v>
      </c>
      <c r="Q3201">
        <f t="shared" si="393"/>
        <v>49.21</v>
      </c>
      <c r="R3201" t="s">
        <v>8315</v>
      </c>
      <c r="S3201" t="s">
        <v>8357</v>
      </c>
      <c r="T3201" s="13">
        <f t="shared" si="394"/>
        <v>41858.761782407404</v>
      </c>
      <c r="U3201" s="13">
        <f t="shared" si="395"/>
        <v>41888.875</v>
      </c>
      <c r="V3201">
        <f t="shared" si="396"/>
        <v>2014</v>
      </c>
      <c r="W3201" t="str">
        <f t="shared" si="397"/>
        <v>Musical and Spaces</v>
      </c>
      <c r="X3201" t="str">
        <f t="shared" si="398"/>
        <v>UnderFunded</v>
      </c>
      <c r="Y3201" s="12">
        <f t="shared" si="399"/>
        <v>49.21</v>
      </c>
    </row>
    <row r="3202" spans="1:25" ht="57.6">
      <c r="A3202">
        <v>3200</v>
      </c>
      <c r="B3202" s="1" t="s">
        <v>3200</v>
      </c>
      <c r="C3202" s="1" t="s">
        <v>7310</v>
      </c>
      <c r="D3202" s="21" t="str" cm="1">
        <f t="array" ref="D3202">IF(OR(ISNUMBER(SEARCH({" COMEDY "," fun "," laugh ","hilarious"}," "&amp;B3202:C3202&amp;" "))),"Comedy",IF(OR(ISNUMBER(SEARCH({" sad "," thriller "," crime"," murder "," dark "," revenge "}," "&amp;B3202:C3202&amp;" "))),"thriller",IF(OR(ISNUMBER(SEARCH({" strange "," evil "," horror "," dark "," strange"}," "&amp;B3202:C3202&amp;" "))),"horror",IF(OR(ISNUMBER(SEARCH({" food "," kitchen "," yummy "," gourmet "," dining","bbq"}," "&amp;B3202:C3202&amp;" "))),"food"))))</f>
        <v>Comedy</v>
      </c>
      <c r="E3202" s="3">
        <v>50000</v>
      </c>
      <c r="F3202" s="4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392"/>
        <v>0</v>
      </c>
      <c r="Q3202">
        <f t="shared" si="393"/>
        <v>1</v>
      </c>
      <c r="R3202" t="s">
        <v>8315</v>
      </c>
      <c r="S3202" t="s">
        <v>8357</v>
      </c>
      <c r="T3202" s="13">
        <f t="shared" si="394"/>
        <v>42460.320613425924</v>
      </c>
      <c r="U3202" s="13">
        <f t="shared" si="395"/>
        <v>42490.231944444444</v>
      </c>
      <c r="V3202">
        <f t="shared" si="396"/>
        <v>2016</v>
      </c>
      <c r="W3202" t="str">
        <f t="shared" si="397"/>
        <v>Musical and Spaces</v>
      </c>
      <c r="X3202" t="str">
        <f t="shared" si="398"/>
        <v>UnderFunded</v>
      </c>
      <c r="Y3202" s="12">
        <f t="shared" si="399"/>
        <v>1</v>
      </c>
    </row>
    <row r="3203" spans="1:25" ht="43.2">
      <c r="A3203">
        <v>3201</v>
      </c>
      <c r="B3203" s="1" t="s">
        <v>3201</v>
      </c>
      <c r="C3203" s="1" t="s">
        <v>7311</v>
      </c>
      <c r="D3203" s="21" t="b" cm="1">
        <f t="array" ref="D3203">IF(OR(ISNUMBER(SEARCH({" COMEDY "," fun "," laugh ","hilarious"}," "&amp;B3203:C3203&amp;" "))),"Comedy",IF(OR(ISNUMBER(SEARCH({" sad "," thriller "," crime"," murder "," dark "," revenge "}," "&amp;B3203:C3203&amp;" "))),"thriller",IF(OR(ISNUMBER(SEARCH({" strange "," evil "," horror "," dark "," strange"}," "&amp;B3203:C3203&amp;" "))),"horror",IF(OR(ISNUMBER(SEARCH({" food "," kitchen "," yummy "," gourmet "," dining","bbq"}," "&amp;B3203:C3203&amp;" "))),"food"))))</f>
        <v>0</v>
      </c>
      <c r="E3203" s="3">
        <v>2000</v>
      </c>
      <c r="F3203" s="4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400">IFERROR(ROUND((F3203/E3203)*100,0),0)</f>
        <v>1</v>
      </c>
      <c r="Q3203">
        <f t="shared" ref="Q3203:Q3266" si="401">IFERROR(ROUND(F3203/M3203,2),0)</f>
        <v>12.5</v>
      </c>
      <c r="R3203" t="s">
        <v>8315</v>
      </c>
      <c r="S3203" t="s">
        <v>8357</v>
      </c>
      <c r="T3203" s="13">
        <f t="shared" ref="T3203:T3266" si="402">(((K3203/60)/60)/24)+DATE(1970,1,1)</f>
        <v>41861.767094907409</v>
      </c>
      <c r="U3203" s="13">
        <f t="shared" ref="U3203:U3266" si="403">(((J3203/60)/60)/24)+DATE(1970,1,1)</f>
        <v>41882.767094907409</v>
      </c>
      <c r="V3203">
        <f t="shared" ref="V3203:V3266" si="404">YEAR(T3203)</f>
        <v>2014</v>
      </c>
      <c r="W3203" t="str">
        <f t="shared" ref="W3203:W3266" si="405">IF(OR(S3203="musical","space"),"Musical and Spaces",S3203)</f>
        <v>Musical and Spaces</v>
      </c>
      <c r="X3203" t="str">
        <f t="shared" ref="X3203:X3266" si="406">IF(P3203-100&gt;0,"ExceededGoal","UnderFunded")</f>
        <v>UnderFunded</v>
      </c>
      <c r="Y3203" s="12">
        <f t="shared" ref="Y3203:Y3266" si="407">IFERROR(IF(R3203="theater",ROUND(F3203/M3203,2)),0)</f>
        <v>12.5</v>
      </c>
    </row>
    <row r="3204" spans="1:25" ht="43.2">
      <c r="A3204">
        <v>3202</v>
      </c>
      <c r="B3204" s="1" t="s">
        <v>3202</v>
      </c>
      <c r="C3204" s="1" t="s">
        <v>7312</v>
      </c>
      <c r="D3204" s="21" t="b" cm="1">
        <f t="array" ref="D3204">IF(OR(ISNUMBER(SEARCH({" COMEDY "," fun "," laugh ","hilarious"}," "&amp;B3204:C3204&amp;" "))),"Comedy",IF(OR(ISNUMBER(SEARCH({" sad "," thriller "," crime"," murder "," dark "," revenge "}," "&amp;B3204:C3204&amp;" "))),"thriller",IF(OR(ISNUMBER(SEARCH({" strange "," evil "," horror "," dark "," strange"}," "&amp;B3204:C3204&amp;" "))),"horror",IF(OR(ISNUMBER(SEARCH({" food "," kitchen "," yummy "," gourmet "," dining","bbq"}," "&amp;B3204:C3204&amp;" "))),"food"))))</f>
        <v>0</v>
      </c>
      <c r="E3204" s="3">
        <v>5000</v>
      </c>
      <c r="F3204" s="4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400"/>
        <v>55</v>
      </c>
      <c r="Q3204">
        <f t="shared" si="401"/>
        <v>109.04</v>
      </c>
      <c r="R3204" t="s">
        <v>8315</v>
      </c>
      <c r="S3204" t="s">
        <v>8357</v>
      </c>
      <c r="T3204" s="13">
        <f t="shared" si="402"/>
        <v>42293.853541666671</v>
      </c>
      <c r="U3204" s="13">
        <f t="shared" si="403"/>
        <v>42352.249305555553</v>
      </c>
      <c r="V3204">
        <f t="shared" si="404"/>
        <v>2015</v>
      </c>
      <c r="W3204" t="str">
        <f t="shared" si="405"/>
        <v>Musical and Spaces</v>
      </c>
      <c r="X3204" t="str">
        <f t="shared" si="406"/>
        <v>UnderFunded</v>
      </c>
      <c r="Y3204" s="12">
        <f t="shared" si="407"/>
        <v>109.04</v>
      </c>
    </row>
    <row r="3205" spans="1:25" ht="43.2">
      <c r="A3205">
        <v>3203</v>
      </c>
      <c r="B3205" s="1" t="s">
        <v>3203</v>
      </c>
      <c r="C3205" s="1" t="s">
        <v>7313</v>
      </c>
      <c r="D3205" s="21" t="b" cm="1">
        <f t="array" ref="D3205">IF(OR(ISNUMBER(SEARCH({" COMEDY "," fun "," laugh ","hilarious"}," "&amp;B3205:C3205&amp;" "))),"Comedy",IF(OR(ISNUMBER(SEARCH({" sad "," thriller "," crime"," murder "," dark "," revenge "}," "&amp;B3205:C3205&amp;" "))),"thriller",IF(OR(ISNUMBER(SEARCH({" strange "," evil "," horror "," dark "," strange"}," "&amp;B3205:C3205&amp;" "))),"horror",IF(OR(ISNUMBER(SEARCH({" food "," kitchen "," yummy "," gourmet "," dining","bbq"}," "&amp;B3205:C3205&amp;" "))),"food"))))</f>
        <v>0</v>
      </c>
      <c r="E3205" s="3">
        <v>1000</v>
      </c>
      <c r="F3205" s="4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400"/>
        <v>25</v>
      </c>
      <c r="Q3205">
        <f t="shared" si="401"/>
        <v>41.67</v>
      </c>
      <c r="R3205" t="s">
        <v>8315</v>
      </c>
      <c r="S3205" t="s">
        <v>8357</v>
      </c>
      <c r="T3205" s="13">
        <f t="shared" si="402"/>
        <v>42242.988680555558</v>
      </c>
      <c r="U3205" s="13">
        <f t="shared" si="403"/>
        <v>42272.988680555558</v>
      </c>
      <c r="V3205">
        <f t="shared" si="404"/>
        <v>2015</v>
      </c>
      <c r="W3205" t="str">
        <f t="shared" si="405"/>
        <v>Musical and Spaces</v>
      </c>
      <c r="X3205" t="str">
        <f t="shared" si="406"/>
        <v>UnderFunded</v>
      </c>
      <c r="Y3205" s="12">
        <f t="shared" si="407"/>
        <v>41.67</v>
      </c>
    </row>
    <row r="3206" spans="1:25" ht="43.2">
      <c r="A3206">
        <v>3204</v>
      </c>
      <c r="B3206" s="1" t="s">
        <v>3204</v>
      </c>
      <c r="C3206" s="1" t="s">
        <v>7314</v>
      </c>
      <c r="D3206" s="21" t="b" cm="1">
        <f t="array" ref="D3206">IF(OR(ISNUMBER(SEARCH({" COMEDY "," fun "," laugh ","hilarious"}," "&amp;B3206:C3206&amp;" "))),"Comedy",IF(OR(ISNUMBER(SEARCH({" sad "," thriller "," crime"," murder "," dark "," revenge "}," "&amp;B3206:C3206&amp;" "))),"thriller",IF(OR(ISNUMBER(SEARCH({" strange "," evil "," horror "," dark "," strange"}," "&amp;B3206:C3206&amp;" "))),"horror",IF(OR(ISNUMBER(SEARCH({" food "," kitchen "," yummy "," gourmet "," dining","bbq"}," "&amp;B3206:C3206&amp;" "))),"food"))))</f>
        <v>0</v>
      </c>
      <c r="E3206" s="3">
        <v>500</v>
      </c>
      <c r="F3206" s="4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400"/>
        <v>0</v>
      </c>
      <c r="Q3206">
        <f t="shared" si="401"/>
        <v>0</v>
      </c>
      <c r="R3206" t="s">
        <v>8315</v>
      </c>
      <c r="S3206" t="s">
        <v>8357</v>
      </c>
      <c r="T3206" s="13">
        <f t="shared" si="402"/>
        <v>42172.686099537037</v>
      </c>
      <c r="U3206" s="13">
        <f t="shared" si="403"/>
        <v>42202.676388888889</v>
      </c>
      <c r="V3206">
        <f t="shared" si="404"/>
        <v>2015</v>
      </c>
      <c r="W3206" t="str">
        <f t="shared" si="405"/>
        <v>Musical and Spaces</v>
      </c>
      <c r="X3206" t="str">
        <f t="shared" si="406"/>
        <v>UnderFunded</v>
      </c>
      <c r="Y3206" s="12">
        <f t="shared" si="407"/>
        <v>0</v>
      </c>
    </row>
    <row r="3207" spans="1:25" ht="43.2">
      <c r="A3207">
        <v>3205</v>
      </c>
      <c r="B3207" s="1" t="s">
        <v>3205</v>
      </c>
      <c r="C3207" s="1" t="s">
        <v>7315</v>
      </c>
      <c r="D3207" s="21" t="b" cm="1">
        <f t="array" ref="D3207">IF(OR(ISNUMBER(SEARCH({" COMEDY "," fun "," laugh ","hilarious"}," "&amp;B3207:C3207&amp;" "))),"Comedy",IF(OR(ISNUMBER(SEARCH({" sad "," thriller "," crime"," murder "," dark "," revenge "}," "&amp;B3207:C3207&amp;" "))),"thriller",IF(OR(ISNUMBER(SEARCH({" strange "," evil "," horror "," dark "," strange"}," "&amp;B3207:C3207&amp;" "))),"horror",IF(OR(ISNUMBER(SEARCH({" food "," kitchen "," yummy "," gourmet "," dining","bbq"}," "&amp;B3207:C3207&amp;" "))),"food"))))</f>
        <v>0</v>
      </c>
      <c r="E3207" s="3">
        <v>8000</v>
      </c>
      <c r="F3207" s="4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400"/>
        <v>3</v>
      </c>
      <c r="Q3207">
        <f t="shared" si="401"/>
        <v>22.75</v>
      </c>
      <c r="R3207" t="s">
        <v>8315</v>
      </c>
      <c r="S3207" t="s">
        <v>8357</v>
      </c>
      <c r="T3207" s="13">
        <f t="shared" si="402"/>
        <v>42095.374675925923</v>
      </c>
      <c r="U3207" s="13">
        <f t="shared" si="403"/>
        <v>42125.374675925923</v>
      </c>
      <c r="V3207">
        <f t="shared" si="404"/>
        <v>2015</v>
      </c>
      <c r="W3207" t="str">
        <f t="shared" si="405"/>
        <v>Musical and Spaces</v>
      </c>
      <c r="X3207" t="str">
        <f t="shared" si="406"/>
        <v>UnderFunded</v>
      </c>
      <c r="Y3207" s="12">
        <f t="shared" si="407"/>
        <v>22.75</v>
      </c>
    </row>
    <row r="3208" spans="1:25" ht="43.2">
      <c r="A3208">
        <v>3206</v>
      </c>
      <c r="B3208" s="1" t="s">
        <v>3206</v>
      </c>
      <c r="C3208" s="1" t="s">
        <v>7316</v>
      </c>
      <c r="D3208" s="21" t="b" cm="1">
        <f t="array" ref="D3208">IF(OR(ISNUMBER(SEARCH({" COMEDY "," fun "," laugh ","hilarious"}," "&amp;B3208:C3208&amp;" "))),"Comedy",IF(OR(ISNUMBER(SEARCH({" sad "," thriller "," crime"," murder "," dark "," revenge "}," "&amp;B3208:C3208&amp;" "))),"thriller",IF(OR(ISNUMBER(SEARCH({" strange "," evil "," horror "," dark "," strange"}," "&amp;B3208:C3208&amp;" "))),"horror",IF(OR(ISNUMBER(SEARCH({" food "," kitchen "," yummy "," gourmet "," dining","bbq"}," "&amp;B3208:C3208&amp;" "))),"food"))))</f>
        <v>0</v>
      </c>
      <c r="E3208" s="3">
        <v>5000</v>
      </c>
      <c r="F3208" s="4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400"/>
        <v>0</v>
      </c>
      <c r="Q3208">
        <f t="shared" si="401"/>
        <v>0</v>
      </c>
      <c r="R3208" t="s">
        <v>8315</v>
      </c>
      <c r="S3208" t="s">
        <v>8357</v>
      </c>
      <c r="T3208" s="13">
        <f t="shared" si="402"/>
        <v>42236.276053240741</v>
      </c>
      <c r="U3208" s="13">
        <f t="shared" si="403"/>
        <v>42266.276053240741</v>
      </c>
      <c r="V3208">
        <f t="shared" si="404"/>
        <v>2015</v>
      </c>
      <c r="W3208" t="str">
        <f t="shared" si="405"/>
        <v>Musical and Spaces</v>
      </c>
      <c r="X3208" t="str">
        <f t="shared" si="406"/>
        <v>UnderFunded</v>
      </c>
      <c r="Y3208" s="12">
        <f t="shared" si="407"/>
        <v>0</v>
      </c>
    </row>
    <row r="3209" spans="1:25" ht="43.2">
      <c r="A3209">
        <v>3207</v>
      </c>
      <c r="B3209" s="1" t="s">
        <v>3207</v>
      </c>
      <c r="C3209" s="1" t="s">
        <v>7317</v>
      </c>
      <c r="D3209" s="21" t="b" cm="1">
        <f t="array" ref="D3209">IF(OR(ISNUMBER(SEARCH({" COMEDY "," fun "," laugh ","hilarious"}," "&amp;B3209:C3209&amp;" "))),"Comedy",IF(OR(ISNUMBER(SEARCH({" sad "," thriller "," crime"," murder "," dark "," revenge "}," "&amp;B3209:C3209&amp;" "))),"thriller",IF(OR(ISNUMBER(SEARCH({" strange "," evil "," horror "," dark "," strange"}," "&amp;B3209:C3209&amp;" "))),"horror",IF(OR(ISNUMBER(SEARCH({" food "," kitchen "," yummy "," gourmet "," dining","bbq"}," "&amp;B3209:C3209&amp;" "))),"food"))))</f>
        <v>0</v>
      </c>
      <c r="E3209" s="3">
        <v>5500</v>
      </c>
      <c r="F3209" s="4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400"/>
        <v>46</v>
      </c>
      <c r="Q3209">
        <f t="shared" si="401"/>
        <v>70.83</v>
      </c>
      <c r="R3209" t="s">
        <v>8315</v>
      </c>
      <c r="S3209" t="s">
        <v>8357</v>
      </c>
      <c r="T3209" s="13">
        <f t="shared" si="402"/>
        <v>42057.277858796297</v>
      </c>
      <c r="U3209" s="13">
        <f t="shared" si="403"/>
        <v>42117.236192129625</v>
      </c>
      <c r="V3209">
        <f t="shared" si="404"/>
        <v>2015</v>
      </c>
      <c r="W3209" t="str">
        <f t="shared" si="405"/>
        <v>Musical and Spaces</v>
      </c>
      <c r="X3209" t="str">
        <f t="shared" si="406"/>
        <v>UnderFunded</v>
      </c>
      <c r="Y3209" s="12">
        <f t="shared" si="407"/>
        <v>70.83</v>
      </c>
    </row>
    <row r="3210" spans="1:25" ht="43.2">
      <c r="A3210">
        <v>3208</v>
      </c>
      <c r="B3210" s="1" t="s">
        <v>3208</v>
      </c>
      <c r="C3210" s="1" t="s">
        <v>7318</v>
      </c>
      <c r="D3210" s="21" t="b" cm="1">
        <f t="array" ref="D3210">IF(OR(ISNUMBER(SEARCH({" COMEDY "," fun "," laugh ","hilarious"}," "&amp;B3210:C3210&amp;" "))),"Comedy",IF(OR(ISNUMBER(SEARCH({" sad "," thriller "," crime"," murder "," dark "," revenge "}," "&amp;B3210:C3210&amp;" "))),"thriller",IF(OR(ISNUMBER(SEARCH({" strange "," evil "," horror "," dark "," strange"}," "&amp;B3210:C3210&amp;" "))),"horror",IF(OR(ISNUMBER(SEARCH({" food "," kitchen "," yummy "," gourmet "," dining","bbq"}," "&amp;B3210:C3210&amp;" "))),"food"))))</f>
        <v>0</v>
      </c>
      <c r="E3210" s="3">
        <v>5000</v>
      </c>
      <c r="F3210" s="4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400"/>
        <v>104</v>
      </c>
      <c r="Q3210">
        <f t="shared" si="401"/>
        <v>63.11</v>
      </c>
      <c r="R3210" t="s">
        <v>8315</v>
      </c>
      <c r="S3210" t="s">
        <v>8316</v>
      </c>
      <c r="T3210" s="13">
        <f t="shared" si="402"/>
        <v>41827.605057870373</v>
      </c>
      <c r="U3210" s="13">
        <f t="shared" si="403"/>
        <v>41848.605057870373</v>
      </c>
      <c r="V3210">
        <f t="shared" si="404"/>
        <v>2014</v>
      </c>
      <c r="W3210" t="str">
        <f t="shared" si="405"/>
        <v>plays</v>
      </c>
      <c r="X3210" t="str">
        <f t="shared" si="406"/>
        <v>ExceededGoal</v>
      </c>
      <c r="Y3210" s="12">
        <f t="shared" si="407"/>
        <v>63.11</v>
      </c>
    </row>
    <row r="3211" spans="1:25" ht="43.2">
      <c r="A3211">
        <v>3209</v>
      </c>
      <c r="B3211" s="1" t="s">
        <v>3209</v>
      </c>
      <c r="C3211" s="1" t="s">
        <v>7319</v>
      </c>
      <c r="D3211" s="21" t="b" cm="1">
        <f t="array" ref="D3211">IF(OR(ISNUMBER(SEARCH({" COMEDY "," fun "," laugh ","hilarious"}," "&amp;B3211:C3211&amp;" "))),"Comedy",IF(OR(ISNUMBER(SEARCH({" sad "," thriller "," crime"," murder "," dark "," revenge "}," "&amp;B3211:C3211&amp;" "))),"thriller",IF(OR(ISNUMBER(SEARCH({" strange "," evil "," horror "," dark "," strange"}," "&amp;B3211:C3211&amp;" "))),"horror",IF(OR(ISNUMBER(SEARCH({" food "," kitchen "," yummy "," gourmet "," dining","bbq"}," "&amp;B3211:C3211&amp;" "))),"food"))))</f>
        <v>0</v>
      </c>
      <c r="E3211" s="3">
        <v>9500</v>
      </c>
      <c r="F3211" s="4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400"/>
        <v>119</v>
      </c>
      <c r="Q3211">
        <f t="shared" si="401"/>
        <v>50.16</v>
      </c>
      <c r="R3211" t="s">
        <v>8315</v>
      </c>
      <c r="S3211" t="s">
        <v>8316</v>
      </c>
      <c r="T3211" s="13">
        <f t="shared" si="402"/>
        <v>41778.637245370373</v>
      </c>
      <c r="U3211" s="13">
        <f t="shared" si="403"/>
        <v>41810.958333333336</v>
      </c>
      <c r="V3211">
        <f t="shared" si="404"/>
        <v>2014</v>
      </c>
      <c r="W3211" t="str">
        <f t="shared" si="405"/>
        <v>plays</v>
      </c>
      <c r="X3211" t="str">
        <f t="shared" si="406"/>
        <v>ExceededGoal</v>
      </c>
      <c r="Y3211" s="12">
        <f t="shared" si="407"/>
        <v>50.16</v>
      </c>
    </row>
    <row r="3212" spans="1:25" ht="43.2">
      <c r="A3212">
        <v>3210</v>
      </c>
      <c r="B3212" s="1" t="s">
        <v>3210</v>
      </c>
      <c r="C3212" s="1" t="s">
        <v>7320</v>
      </c>
      <c r="D3212" s="21" t="b" cm="1">
        <f t="array" ref="D3212">IF(OR(ISNUMBER(SEARCH({" COMEDY "," fun "," laugh ","hilarious"}," "&amp;B3212:C3212&amp;" "))),"Comedy",IF(OR(ISNUMBER(SEARCH({" sad "," thriller "," crime"," murder "," dark "," revenge "}," "&amp;B3212:C3212&amp;" "))),"thriller",IF(OR(ISNUMBER(SEARCH({" strange "," evil "," horror "," dark "," strange"}," "&amp;B3212:C3212&amp;" "))),"horror",IF(OR(ISNUMBER(SEARCH({" food "," kitchen "," yummy "," gourmet "," dining","bbq"}," "&amp;B3212:C3212&amp;" "))),"food"))))</f>
        <v>0</v>
      </c>
      <c r="E3212" s="3">
        <v>3000</v>
      </c>
      <c r="F3212" s="4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400"/>
        <v>126</v>
      </c>
      <c r="Q3212">
        <f t="shared" si="401"/>
        <v>62.88</v>
      </c>
      <c r="R3212" t="s">
        <v>8315</v>
      </c>
      <c r="S3212" t="s">
        <v>8316</v>
      </c>
      <c r="T3212" s="13">
        <f t="shared" si="402"/>
        <v>41013.936562499999</v>
      </c>
      <c r="U3212" s="13">
        <f t="shared" si="403"/>
        <v>41061.165972222225</v>
      </c>
      <c r="V3212">
        <f t="shared" si="404"/>
        <v>2012</v>
      </c>
      <c r="W3212" t="str">
        <f t="shared" si="405"/>
        <v>plays</v>
      </c>
      <c r="X3212" t="str">
        <f t="shared" si="406"/>
        <v>ExceededGoal</v>
      </c>
      <c r="Y3212" s="12">
        <f t="shared" si="407"/>
        <v>62.88</v>
      </c>
    </row>
    <row r="3213" spans="1:25" ht="43.2">
      <c r="A3213">
        <v>3211</v>
      </c>
      <c r="B3213" s="1" t="s">
        <v>3211</v>
      </c>
      <c r="C3213" s="1" t="s">
        <v>7321</v>
      </c>
      <c r="D3213" s="21" t="b" cm="1">
        <f t="array" ref="D3213">IF(OR(ISNUMBER(SEARCH({" COMEDY "," fun "," laugh ","hilarious"}," "&amp;B3213:C3213&amp;" "))),"Comedy",IF(OR(ISNUMBER(SEARCH({" sad "," thriller "," crime"," murder "," dark "," revenge "}," "&amp;B3213:C3213&amp;" "))),"thriller",IF(OR(ISNUMBER(SEARCH({" strange "," evil "," horror "," dark "," strange"}," "&amp;B3213:C3213&amp;" "))),"horror",IF(OR(ISNUMBER(SEARCH({" food "," kitchen "," yummy "," gourmet "," dining","bbq"}," "&amp;B3213:C3213&amp;" "))),"food"))))</f>
        <v>0</v>
      </c>
      <c r="E3213" s="3">
        <v>23000</v>
      </c>
      <c r="F3213" s="4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400"/>
        <v>120</v>
      </c>
      <c r="Q3213">
        <f t="shared" si="401"/>
        <v>85.53</v>
      </c>
      <c r="R3213" t="s">
        <v>8315</v>
      </c>
      <c r="S3213" t="s">
        <v>8316</v>
      </c>
      <c r="T3213" s="13">
        <f t="shared" si="402"/>
        <v>41834.586574074077</v>
      </c>
      <c r="U3213" s="13">
        <f t="shared" si="403"/>
        <v>41866.083333333336</v>
      </c>
      <c r="V3213">
        <f t="shared" si="404"/>
        <v>2014</v>
      </c>
      <c r="W3213" t="str">
        <f t="shared" si="405"/>
        <v>plays</v>
      </c>
      <c r="X3213" t="str">
        <f t="shared" si="406"/>
        <v>ExceededGoal</v>
      </c>
      <c r="Y3213" s="12">
        <f t="shared" si="407"/>
        <v>85.53</v>
      </c>
    </row>
    <row r="3214" spans="1:25" ht="28.8">
      <c r="A3214">
        <v>3212</v>
      </c>
      <c r="B3214" s="1" t="s">
        <v>3212</v>
      </c>
      <c r="C3214" s="1" t="s">
        <v>7322</v>
      </c>
      <c r="D3214" s="21" t="b" cm="1">
        <f t="array" ref="D3214">IF(OR(ISNUMBER(SEARCH({" COMEDY "," fun "," laugh ","hilarious"}," "&amp;B3214:C3214&amp;" "))),"Comedy",IF(OR(ISNUMBER(SEARCH({" sad "," thriller "," crime"," murder "," dark "," revenge "}," "&amp;B3214:C3214&amp;" "))),"thriller",IF(OR(ISNUMBER(SEARCH({" strange "," evil "," horror "," dark "," strange"}," "&amp;B3214:C3214&amp;" "))),"horror",IF(OR(ISNUMBER(SEARCH({" food "," kitchen "," yummy "," gourmet "," dining","bbq"}," "&amp;B3214:C3214&amp;" "))),"food"))))</f>
        <v>0</v>
      </c>
      <c r="E3214" s="3">
        <v>4000</v>
      </c>
      <c r="F3214" s="4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400"/>
        <v>126</v>
      </c>
      <c r="Q3214">
        <f t="shared" si="401"/>
        <v>53.72</v>
      </c>
      <c r="R3214" t="s">
        <v>8315</v>
      </c>
      <c r="S3214" t="s">
        <v>8316</v>
      </c>
      <c r="T3214" s="13">
        <f t="shared" si="402"/>
        <v>41829.795729166668</v>
      </c>
      <c r="U3214" s="13">
        <f t="shared" si="403"/>
        <v>41859.795729166668</v>
      </c>
      <c r="V3214">
        <f t="shared" si="404"/>
        <v>2014</v>
      </c>
      <c r="W3214" t="str">
        <f t="shared" si="405"/>
        <v>plays</v>
      </c>
      <c r="X3214" t="str">
        <f t="shared" si="406"/>
        <v>ExceededGoal</v>
      </c>
      <c r="Y3214" s="12">
        <f t="shared" si="407"/>
        <v>53.72</v>
      </c>
    </row>
    <row r="3215" spans="1:25" ht="43.2">
      <c r="A3215">
        <v>3213</v>
      </c>
      <c r="B3215" s="1" t="s">
        <v>3213</v>
      </c>
      <c r="C3215" s="1" t="s">
        <v>7323</v>
      </c>
      <c r="D3215" s="21" t="b" cm="1">
        <f t="array" ref="D3215">IF(OR(ISNUMBER(SEARCH({" COMEDY "," fun "," laugh ","hilarious"}," "&amp;B3215:C3215&amp;" "))),"Comedy",IF(OR(ISNUMBER(SEARCH({" sad "," thriller "," crime"," murder "," dark "," revenge "}," "&amp;B3215:C3215&amp;" "))),"thriller",IF(OR(ISNUMBER(SEARCH({" strange "," evil "," horror "," dark "," strange"}," "&amp;B3215:C3215&amp;" "))),"horror",IF(OR(ISNUMBER(SEARCH({" food "," kitchen "," yummy "," gourmet "," dining","bbq"}," "&amp;B3215:C3215&amp;" "))),"food"))))</f>
        <v>0</v>
      </c>
      <c r="E3215" s="3">
        <v>6000</v>
      </c>
      <c r="F3215" s="4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400"/>
        <v>100</v>
      </c>
      <c r="Q3215">
        <f t="shared" si="401"/>
        <v>127.81</v>
      </c>
      <c r="R3215" t="s">
        <v>8315</v>
      </c>
      <c r="S3215" t="s">
        <v>8316</v>
      </c>
      <c r="T3215" s="13">
        <f t="shared" si="402"/>
        <v>42171.763414351852</v>
      </c>
      <c r="U3215" s="13">
        <f t="shared" si="403"/>
        <v>42211.763414351852</v>
      </c>
      <c r="V3215">
        <f t="shared" si="404"/>
        <v>2015</v>
      </c>
      <c r="W3215" t="str">
        <f t="shared" si="405"/>
        <v>plays</v>
      </c>
      <c r="X3215" t="str">
        <f t="shared" si="406"/>
        <v>UnderFunded</v>
      </c>
      <c r="Y3215" s="12">
        <f t="shared" si="407"/>
        <v>127.81</v>
      </c>
    </row>
    <row r="3216" spans="1:25" ht="43.2">
      <c r="A3216">
        <v>3214</v>
      </c>
      <c r="B3216" s="1" t="s">
        <v>3214</v>
      </c>
      <c r="C3216" s="1" t="s">
        <v>7324</v>
      </c>
      <c r="D3216" s="21" t="b" cm="1">
        <f t="array" ref="D3216">IF(OR(ISNUMBER(SEARCH({" COMEDY "," fun "," laugh ","hilarious"}," "&amp;B3216:C3216&amp;" "))),"Comedy",IF(OR(ISNUMBER(SEARCH({" sad "," thriller "," crime"," murder "," dark "," revenge "}," "&amp;B3216:C3216&amp;" "))),"thriller",IF(OR(ISNUMBER(SEARCH({" strange "," evil "," horror "," dark "," strange"}," "&amp;B3216:C3216&amp;" "))),"horror",IF(OR(ISNUMBER(SEARCH({" food "," kitchen "," yummy "," gourmet "," dining","bbq"}," "&amp;B3216:C3216&amp;" "))),"food"))))</f>
        <v>0</v>
      </c>
      <c r="E3216" s="3">
        <v>12000</v>
      </c>
      <c r="F3216" s="4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400"/>
        <v>102</v>
      </c>
      <c r="Q3216">
        <f t="shared" si="401"/>
        <v>106.57</v>
      </c>
      <c r="R3216" t="s">
        <v>8315</v>
      </c>
      <c r="S3216" t="s">
        <v>8316</v>
      </c>
      <c r="T3216" s="13">
        <f t="shared" si="402"/>
        <v>42337.792511574073</v>
      </c>
      <c r="U3216" s="13">
        <f t="shared" si="403"/>
        <v>42374.996527777781</v>
      </c>
      <c r="V3216">
        <f t="shared" si="404"/>
        <v>2015</v>
      </c>
      <c r="W3216" t="str">
        <f t="shared" si="405"/>
        <v>plays</v>
      </c>
      <c r="X3216" t="str">
        <f t="shared" si="406"/>
        <v>ExceededGoal</v>
      </c>
      <c r="Y3216" s="12">
        <f t="shared" si="407"/>
        <v>106.57</v>
      </c>
    </row>
    <row r="3217" spans="1:25" ht="57.6">
      <c r="A3217">
        <v>3215</v>
      </c>
      <c r="B3217" s="1" t="s">
        <v>3215</v>
      </c>
      <c r="C3217" s="1" t="s">
        <v>7325</v>
      </c>
      <c r="D3217" s="21" t="b" cm="1">
        <f t="array" ref="D3217">IF(OR(ISNUMBER(SEARCH({" COMEDY "," fun "," laugh ","hilarious"}," "&amp;B3217:C3217&amp;" "))),"Comedy",IF(OR(ISNUMBER(SEARCH({" sad "," thriller "," crime"," murder "," dark "," revenge "}," "&amp;B3217:C3217&amp;" "))),"thriller",IF(OR(ISNUMBER(SEARCH({" strange "," evil "," horror "," dark "," strange"}," "&amp;B3217:C3217&amp;" "))),"horror",IF(OR(ISNUMBER(SEARCH({" food "," kitchen "," yummy "," gourmet "," dining","bbq"}," "&amp;B3217:C3217&amp;" "))),"food"))))</f>
        <v>0</v>
      </c>
      <c r="E3217" s="3">
        <v>35000</v>
      </c>
      <c r="F3217" s="4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400"/>
        <v>100</v>
      </c>
      <c r="Q3217">
        <f t="shared" si="401"/>
        <v>262.11</v>
      </c>
      <c r="R3217" t="s">
        <v>8315</v>
      </c>
      <c r="S3217" t="s">
        <v>8316</v>
      </c>
      <c r="T3217" s="13">
        <f t="shared" si="402"/>
        <v>42219.665173611109</v>
      </c>
      <c r="U3217" s="13">
        <f t="shared" si="403"/>
        <v>42257.165972222225</v>
      </c>
      <c r="V3217">
        <f t="shared" si="404"/>
        <v>2015</v>
      </c>
      <c r="W3217" t="str">
        <f t="shared" si="405"/>
        <v>plays</v>
      </c>
      <c r="X3217" t="str">
        <f t="shared" si="406"/>
        <v>UnderFunded</v>
      </c>
      <c r="Y3217" s="12">
        <f t="shared" si="407"/>
        <v>262.11</v>
      </c>
    </row>
    <row r="3218" spans="1:25" ht="43.2">
      <c r="A3218">
        <v>3216</v>
      </c>
      <c r="B3218" s="1" t="s">
        <v>3216</v>
      </c>
      <c r="C3218" s="1" t="s">
        <v>7326</v>
      </c>
      <c r="D3218" s="21" t="b" cm="1">
        <f t="array" ref="D3218">IF(OR(ISNUMBER(SEARCH({" COMEDY "," fun "," laugh ","hilarious"}," "&amp;B3218:C3218&amp;" "))),"Comedy",IF(OR(ISNUMBER(SEARCH({" sad "," thriller "," crime"," murder "," dark "," revenge "}," "&amp;B3218:C3218&amp;" "))),"thriller",IF(OR(ISNUMBER(SEARCH({" strange "," evil "," horror "," dark "," strange"}," "&amp;B3218:C3218&amp;" "))),"horror",IF(OR(ISNUMBER(SEARCH({" food "," kitchen "," yummy "," gourmet "," dining","bbq"}," "&amp;B3218:C3218&amp;" "))),"food"))))</f>
        <v>0</v>
      </c>
      <c r="E3218" s="3">
        <v>2000</v>
      </c>
      <c r="F3218" s="4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400"/>
        <v>100</v>
      </c>
      <c r="Q3218">
        <f t="shared" si="401"/>
        <v>57.17</v>
      </c>
      <c r="R3218" t="s">
        <v>8315</v>
      </c>
      <c r="S3218" t="s">
        <v>8316</v>
      </c>
      <c r="T3218" s="13">
        <f t="shared" si="402"/>
        <v>42165.462627314817</v>
      </c>
      <c r="U3218" s="13">
        <f t="shared" si="403"/>
        <v>42196.604166666672</v>
      </c>
      <c r="V3218">
        <f t="shared" si="404"/>
        <v>2015</v>
      </c>
      <c r="W3218" t="str">
        <f t="shared" si="405"/>
        <v>plays</v>
      </c>
      <c r="X3218" t="str">
        <f t="shared" si="406"/>
        <v>UnderFunded</v>
      </c>
      <c r="Y3218" s="12">
        <f t="shared" si="407"/>
        <v>57.17</v>
      </c>
    </row>
    <row r="3219" spans="1:25" ht="28.8">
      <c r="A3219">
        <v>3217</v>
      </c>
      <c r="B3219" s="1" t="s">
        <v>3217</v>
      </c>
      <c r="C3219" s="1" t="s">
        <v>7327</v>
      </c>
      <c r="D3219" s="21" t="b" cm="1">
        <f t="array" ref="D3219">IF(OR(ISNUMBER(SEARCH({" COMEDY "," fun "," laugh ","hilarious"}," "&amp;B3219:C3219&amp;" "))),"Comedy",IF(OR(ISNUMBER(SEARCH({" sad "," thriller "," crime"," murder "," dark "," revenge "}," "&amp;B3219:C3219&amp;" "))),"thriller",IF(OR(ISNUMBER(SEARCH({" strange "," evil "," horror "," dark "," strange"}," "&amp;B3219:C3219&amp;" "))),"horror",IF(OR(ISNUMBER(SEARCH({" food "," kitchen "," yummy "," gourmet "," dining","bbq"}," "&amp;B3219:C3219&amp;" "))),"food"))))</f>
        <v>0</v>
      </c>
      <c r="E3219" s="3">
        <v>4500</v>
      </c>
      <c r="F3219" s="4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400"/>
        <v>116</v>
      </c>
      <c r="Q3219">
        <f t="shared" si="401"/>
        <v>50.2</v>
      </c>
      <c r="R3219" t="s">
        <v>8315</v>
      </c>
      <c r="S3219" t="s">
        <v>8316</v>
      </c>
      <c r="T3219" s="13">
        <f t="shared" si="402"/>
        <v>42648.546111111107</v>
      </c>
      <c r="U3219" s="13">
        <f t="shared" si="403"/>
        <v>42678.546111111107</v>
      </c>
      <c r="V3219">
        <f t="shared" si="404"/>
        <v>2016</v>
      </c>
      <c r="W3219" t="str">
        <f t="shared" si="405"/>
        <v>plays</v>
      </c>
      <c r="X3219" t="str">
        <f t="shared" si="406"/>
        <v>ExceededGoal</v>
      </c>
      <c r="Y3219" s="12">
        <f t="shared" si="407"/>
        <v>50.2</v>
      </c>
    </row>
    <row r="3220" spans="1:25" ht="43.2">
      <c r="A3220">
        <v>3218</v>
      </c>
      <c r="B3220" s="1" t="s">
        <v>3218</v>
      </c>
      <c r="C3220" s="1" t="s">
        <v>7328</v>
      </c>
      <c r="D3220" s="21" t="b" cm="1">
        <f t="array" ref="D3220">IF(OR(ISNUMBER(SEARCH({" COMEDY "," fun "," laugh ","hilarious"}," "&amp;B3220:C3220&amp;" "))),"Comedy",IF(OR(ISNUMBER(SEARCH({" sad "," thriller "," crime"," murder "," dark "," revenge "}," "&amp;B3220:C3220&amp;" "))),"thriller",IF(OR(ISNUMBER(SEARCH({" strange "," evil "," horror "," dark "," strange"}," "&amp;B3220:C3220&amp;" "))),"horror",IF(OR(ISNUMBER(SEARCH({" food "," kitchen "," yummy "," gourmet "," dining","bbq"}," "&amp;B3220:C3220&amp;" "))),"food"))))</f>
        <v>0</v>
      </c>
      <c r="E3220" s="3">
        <v>12000</v>
      </c>
      <c r="F3220" s="4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400"/>
        <v>102</v>
      </c>
      <c r="Q3220">
        <f t="shared" si="401"/>
        <v>66.59</v>
      </c>
      <c r="R3220" t="s">
        <v>8315</v>
      </c>
      <c r="S3220" t="s">
        <v>8316</v>
      </c>
      <c r="T3220" s="13">
        <f t="shared" si="402"/>
        <v>41971.002152777779</v>
      </c>
      <c r="U3220" s="13">
        <f t="shared" si="403"/>
        <v>42004</v>
      </c>
      <c r="V3220">
        <f t="shared" si="404"/>
        <v>2014</v>
      </c>
      <c r="W3220" t="str">
        <f t="shared" si="405"/>
        <v>plays</v>
      </c>
      <c r="X3220" t="str">
        <f t="shared" si="406"/>
        <v>ExceededGoal</v>
      </c>
      <c r="Y3220" s="12">
        <f t="shared" si="407"/>
        <v>66.59</v>
      </c>
    </row>
    <row r="3221" spans="1:25" ht="43.2">
      <c r="A3221">
        <v>3219</v>
      </c>
      <c r="B3221" s="1" t="s">
        <v>3219</v>
      </c>
      <c r="C3221" s="1" t="s">
        <v>7329</v>
      </c>
      <c r="D3221" s="21" t="b" cm="1">
        <f t="array" ref="D3221">IF(OR(ISNUMBER(SEARCH({" COMEDY "," fun "," laugh ","hilarious"}," "&amp;B3221:C3221&amp;" "))),"Comedy",IF(OR(ISNUMBER(SEARCH({" sad "," thriller "," crime"," murder "," dark "," revenge "}," "&amp;B3221:C3221&amp;" "))),"thriller",IF(OR(ISNUMBER(SEARCH({" strange "," evil "," horror "," dark "," strange"}," "&amp;B3221:C3221&amp;" "))),"horror",IF(OR(ISNUMBER(SEARCH({" food "," kitchen "," yummy "," gourmet "," dining","bbq"}," "&amp;B3221:C3221&amp;" "))),"food"))))</f>
        <v>0</v>
      </c>
      <c r="E3221" s="3">
        <v>20000</v>
      </c>
      <c r="F3221" s="4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400"/>
        <v>100</v>
      </c>
      <c r="Q3221">
        <f t="shared" si="401"/>
        <v>168.25</v>
      </c>
      <c r="R3221" t="s">
        <v>8315</v>
      </c>
      <c r="S3221" t="s">
        <v>8316</v>
      </c>
      <c r="T3221" s="13">
        <f t="shared" si="402"/>
        <v>42050.983182870375</v>
      </c>
      <c r="U3221" s="13">
        <f t="shared" si="403"/>
        <v>42085.941516203704</v>
      </c>
      <c r="V3221">
        <f t="shared" si="404"/>
        <v>2015</v>
      </c>
      <c r="W3221" t="str">
        <f t="shared" si="405"/>
        <v>plays</v>
      </c>
      <c r="X3221" t="str">
        <f t="shared" si="406"/>
        <v>UnderFunded</v>
      </c>
      <c r="Y3221" s="12">
        <f t="shared" si="407"/>
        <v>168.25</v>
      </c>
    </row>
    <row r="3222" spans="1:25" ht="28.8">
      <c r="A3222">
        <v>3220</v>
      </c>
      <c r="B3222" s="1" t="s">
        <v>3220</v>
      </c>
      <c r="C3222" s="1" t="s">
        <v>7330</v>
      </c>
      <c r="D3222" s="21" t="str" cm="1">
        <f t="array" ref="D3222">IF(OR(ISNUMBER(SEARCH({" COMEDY "," fun "," laugh ","hilarious"}," "&amp;B3222:C3222&amp;" "))),"Comedy",IF(OR(ISNUMBER(SEARCH({" sad "," thriller "," crime"," murder "," dark "," revenge "}," "&amp;B3222:C3222&amp;" "))),"thriller",IF(OR(ISNUMBER(SEARCH({" strange "," evil "," horror "," dark "," strange"}," "&amp;B3222:C3222&amp;" "))),"horror",IF(OR(ISNUMBER(SEARCH({" food "," kitchen "," yummy "," gourmet "," dining","bbq"}," "&amp;B3222:C3222&amp;" "))),"food"))))</f>
        <v>thriller</v>
      </c>
      <c r="E3222" s="3">
        <v>15000</v>
      </c>
      <c r="F3222" s="4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400"/>
        <v>101</v>
      </c>
      <c r="Q3222">
        <f t="shared" si="401"/>
        <v>256.37</v>
      </c>
      <c r="R3222" t="s">
        <v>8315</v>
      </c>
      <c r="S3222" t="s">
        <v>8316</v>
      </c>
      <c r="T3222" s="13">
        <f t="shared" si="402"/>
        <v>42772.833379629628</v>
      </c>
      <c r="U3222" s="13">
        <f t="shared" si="403"/>
        <v>42806.875</v>
      </c>
      <c r="V3222">
        <f t="shared" si="404"/>
        <v>2017</v>
      </c>
      <c r="W3222" t="str">
        <f t="shared" si="405"/>
        <v>plays</v>
      </c>
      <c r="X3222" t="str">
        <f t="shared" si="406"/>
        <v>ExceededGoal</v>
      </c>
      <c r="Y3222" s="12">
        <f t="shared" si="407"/>
        <v>256.37</v>
      </c>
    </row>
    <row r="3223" spans="1:25" ht="57.6">
      <c r="A3223">
        <v>3221</v>
      </c>
      <c r="B3223" s="1" t="s">
        <v>3221</v>
      </c>
      <c r="C3223" s="1" t="s">
        <v>7331</v>
      </c>
      <c r="D3223" s="21" t="b" cm="1">
        <f t="array" ref="D3223">IF(OR(ISNUMBER(SEARCH({" COMEDY "," fun "," laugh ","hilarious"}," "&amp;B3223:C3223&amp;" "))),"Comedy",IF(OR(ISNUMBER(SEARCH({" sad "," thriller "," crime"," murder "," dark "," revenge "}," "&amp;B3223:C3223&amp;" "))),"thriller",IF(OR(ISNUMBER(SEARCH({" strange "," evil "," horror "," dark "," strange"}," "&amp;B3223:C3223&amp;" "))),"horror",IF(OR(ISNUMBER(SEARCH({" food "," kitchen "," yummy "," gourmet "," dining","bbq"}," "&amp;B3223:C3223&amp;" "))),"food"))))</f>
        <v>0</v>
      </c>
      <c r="E3223" s="3">
        <v>4000</v>
      </c>
      <c r="F3223" s="4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400"/>
        <v>103</v>
      </c>
      <c r="Q3223">
        <f t="shared" si="401"/>
        <v>36.61</v>
      </c>
      <c r="R3223" t="s">
        <v>8315</v>
      </c>
      <c r="S3223" t="s">
        <v>8316</v>
      </c>
      <c r="T3223" s="13">
        <f t="shared" si="402"/>
        <v>42155.696793981479</v>
      </c>
      <c r="U3223" s="13">
        <f t="shared" si="403"/>
        <v>42190.696793981479</v>
      </c>
      <c r="V3223">
        <f t="shared" si="404"/>
        <v>2015</v>
      </c>
      <c r="W3223" t="str">
        <f t="shared" si="405"/>
        <v>plays</v>
      </c>
      <c r="X3223" t="str">
        <f t="shared" si="406"/>
        <v>ExceededGoal</v>
      </c>
      <c r="Y3223" s="12">
        <f t="shared" si="407"/>
        <v>36.61</v>
      </c>
    </row>
    <row r="3224" spans="1:25" ht="43.2">
      <c r="A3224">
        <v>3222</v>
      </c>
      <c r="B3224" s="1" t="s">
        <v>3222</v>
      </c>
      <c r="C3224" s="1" t="s">
        <v>7332</v>
      </c>
      <c r="D3224" s="21" t="b" cm="1">
        <f t="array" ref="D3224">IF(OR(ISNUMBER(SEARCH({" COMEDY "," fun "," laugh ","hilarious"}," "&amp;B3224:C3224&amp;" "))),"Comedy",IF(OR(ISNUMBER(SEARCH({" sad "," thriller "," crime"," murder "," dark "," revenge "}," "&amp;B3224:C3224&amp;" "))),"thriller",IF(OR(ISNUMBER(SEARCH({" strange "," evil "," horror "," dark "," strange"}," "&amp;B3224:C3224&amp;" "))),"horror",IF(OR(ISNUMBER(SEARCH({" food "," kitchen "," yummy "," gourmet "," dining","bbq"}," "&amp;B3224:C3224&amp;" "))),"food"))))</f>
        <v>0</v>
      </c>
      <c r="E3224" s="3">
        <v>2500</v>
      </c>
      <c r="F3224" s="4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400"/>
        <v>125</v>
      </c>
      <c r="Q3224">
        <f t="shared" si="401"/>
        <v>37.14</v>
      </c>
      <c r="R3224" t="s">
        <v>8315</v>
      </c>
      <c r="S3224" t="s">
        <v>8316</v>
      </c>
      <c r="T3224" s="13">
        <f t="shared" si="402"/>
        <v>42270.582141203704</v>
      </c>
      <c r="U3224" s="13">
        <f t="shared" si="403"/>
        <v>42301.895138888889</v>
      </c>
      <c r="V3224">
        <f t="shared" si="404"/>
        <v>2015</v>
      </c>
      <c r="W3224" t="str">
        <f t="shared" si="405"/>
        <v>plays</v>
      </c>
      <c r="X3224" t="str">
        <f t="shared" si="406"/>
        <v>ExceededGoal</v>
      </c>
      <c r="Y3224" s="12">
        <f t="shared" si="407"/>
        <v>37.14</v>
      </c>
    </row>
    <row r="3225" spans="1:25" ht="28.8">
      <c r="A3225">
        <v>3223</v>
      </c>
      <c r="B3225" s="1" t="s">
        <v>3223</v>
      </c>
      <c r="C3225" s="1" t="s">
        <v>7333</v>
      </c>
      <c r="D3225" s="21" t="b" cm="1">
        <f t="array" ref="D3225">IF(OR(ISNUMBER(SEARCH({" COMEDY "," fun "," laugh ","hilarious"}," "&amp;B3225:C3225&amp;" "))),"Comedy",IF(OR(ISNUMBER(SEARCH({" sad "," thriller "," crime"," murder "," dark "," revenge "}," "&amp;B3225:C3225&amp;" "))),"thriller",IF(OR(ISNUMBER(SEARCH({" strange "," evil "," horror "," dark "," strange"}," "&amp;B3225:C3225&amp;" "))),"horror",IF(OR(ISNUMBER(SEARCH({" food "," kitchen "," yummy "," gourmet "," dining","bbq"}," "&amp;B3225:C3225&amp;" "))),"food"))))</f>
        <v>0</v>
      </c>
      <c r="E3225" s="3">
        <v>3100</v>
      </c>
      <c r="F3225" s="4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400"/>
        <v>110</v>
      </c>
      <c r="Q3225">
        <f t="shared" si="401"/>
        <v>45.88</v>
      </c>
      <c r="R3225" t="s">
        <v>8315</v>
      </c>
      <c r="S3225" t="s">
        <v>8316</v>
      </c>
      <c r="T3225" s="13">
        <f t="shared" si="402"/>
        <v>42206.835370370376</v>
      </c>
      <c r="U3225" s="13">
        <f t="shared" si="403"/>
        <v>42236.835370370376</v>
      </c>
      <c r="V3225">
        <f t="shared" si="404"/>
        <v>2015</v>
      </c>
      <c r="W3225" t="str">
        <f t="shared" si="405"/>
        <v>plays</v>
      </c>
      <c r="X3225" t="str">
        <f t="shared" si="406"/>
        <v>ExceededGoal</v>
      </c>
      <c r="Y3225" s="12">
        <f t="shared" si="407"/>
        <v>45.88</v>
      </c>
    </row>
    <row r="3226" spans="1:25" ht="57.6">
      <c r="A3226">
        <v>3224</v>
      </c>
      <c r="B3226" s="1" t="s">
        <v>3224</v>
      </c>
      <c r="C3226" s="1" t="s">
        <v>7334</v>
      </c>
      <c r="D3226" s="21" t="b" cm="1">
        <f t="array" ref="D3226">IF(OR(ISNUMBER(SEARCH({" COMEDY "," fun "," laugh ","hilarious"}," "&amp;B3226:C3226&amp;" "))),"Comedy",IF(OR(ISNUMBER(SEARCH({" sad "," thriller "," crime"," murder "," dark "," revenge "}," "&amp;B3226:C3226&amp;" "))),"thriller",IF(OR(ISNUMBER(SEARCH({" strange "," evil "," horror "," dark "," strange"}," "&amp;B3226:C3226&amp;" "))),"horror",IF(OR(ISNUMBER(SEARCH({" food "," kitchen "," yummy "," gourmet "," dining","bbq"}," "&amp;B3226:C3226&amp;" "))),"food"))))</f>
        <v>0</v>
      </c>
      <c r="E3226" s="3">
        <v>30000</v>
      </c>
      <c r="F3226" s="4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400"/>
        <v>102</v>
      </c>
      <c r="Q3226">
        <f t="shared" si="401"/>
        <v>141.71</v>
      </c>
      <c r="R3226" t="s">
        <v>8315</v>
      </c>
      <c r="S3226" t="s">
        <v>8316</v>
      </c>
      <c r="T3226" s="13">
        <f t="shared" si="402"/>
        <v>42697.850844907407</v>
      </c>
      <c r="U3226" s="13">
        <f t="shared" si="403"/>
        <v>42745.208333333328</v>
      </c>
      <c r="V3226">
        <f t="shared" si="404"/>
        <v>2016</v>
      </c>
      <c r="W3226" t="str">
        <f t="shared" si="405"/>
        <v>plays</v>
      </c>
      <c r="X3226" t="str">
        <f t="shared" si="406"/>
        <v>ExceededGoal</v>
      </c>
      <c r="Y3226" s="12">
        <f t="shared" si="407"/>
        <v>141.71</v>
      </c>
    </row>
    <row r="3227" spans="1:25" ht="43.2">
      <c r="A3227">
        <v>3225</v>
      </c>
      <c r="B3227" s="1" t="s">
        <v>3225</v>
      </c>
      <c r="C3227" s="1" t="s">
        <v>7335</v>
      </c>
      <c r="D3227" s="21" t="b" cm="1">
        <f t="array" ref="D3227">IF(OR(ISNUMBER(SEARCH({" COMEDY "," fun "," laugh ","hilarious"}," "&amp;B3227:C3227&amp;" "))),"Comedy",IF(OR(ISNUMBER(SEARCH({" sad "," thriller "," crime"," murder "," dark "," revenge "}," "&amp;B3227:C3227&amp;" "))),"thriller",IF(OR(ISNUMBER(SEARCH({" strange "," evil "," horror "," dark "," strange"}," "&amp;B3227:C3227&amp;" "))),"horror",IF(OR(ISNUMBER(SEARCH({" food "," kitchen "," yummy "," gourmet "," dining","bbq"}," "&amp;B3227:C3227&amp;" "))),"food"))))</f>
        <v>0</v>
      </c>
      <c r="E3227" s="3">
        <v>2000</v>
      </c>
      <c r="F3227" s="4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400"/>
        <v>102</v>
      </c>
      <c r="Q3227">
        <f t="shared" si="401"/>
        <v>52.49</v>
      </c>
      <c r="R3227" t="s">
        <v>8315</v>
      </c>
      <c r="S3227" t="s">
        <v>8316</v>
      </c>
      <c r="T3227" s="13">
        <f t="shared" si="402"/>
        <v>42503.559467592597</v>
      </c>
      <c r="U3227" s="13">
        <f t="shared" si="403"/>
        <v>42524.875</v>
      </c>
      <c r="V3227">
        <f t="shared" si="404"/>
        <v>2016</v>
      </c>
      <c r="W3227" t="str">
        <f t="shared" si="405"/>
        <v>plays</v>
      </c>
      <c r="X3227" t="str">
        <f t="shared" si="406"/>
        <v>ExceededGoal</v>
      </c>
      <c r="Y3227" s="12">
        <f t="shared" si="407"/>
        <v>52.49</v>
      </c>
    </row>
    <row r="3228" spans="1:25" ht="43.2">
      <c r="A3228">
        <v>3226</v>
      </c>
      <c r="B3228" s="1" t="s">
        <v>3226</v>
      </c>
      <c r="C3228" s="1" t="s">
        <v>7336</v>
      </c>
      <c r="D3228" s="21" t="b" cm="1">
        <f t="array" ref="D3228">IF(OR(ISNUMBER(SEARCH({" COMEDY "," fun "," laugh ","hilarious"}," "&amp;B3228:C3228&amp;" "))),"Comedy",IF(OR(ISNUMBER(SEARCH({" sad "," thriller "," crime"," murder "," dark "," revenge "}," "&amp;B3228:C3228&amp;" "))),"thriller",IF(OR(ISNUMBER(SEARCH({" strange "," evil "," horror "," dark "," strange"}," "&amp;B3228:C3228&amp;" "))),"horror",IF(OR(ISNUMBER(SEARCH({" food "," kitchen "," yummy "," gourmet "," dining","bbq"}," "&amp;B3228:C3228&amp;" "))),"food"))))</f>
        <v>0</v>
      </c>
      <c r="E3228" s="3">
        <v>1200</v>
      </c>
      <c r="F3228" s="4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400"/>
        <v>104</v>
      </c>
      <c r="Q3228">
        <f t="shared" si="401"/>
        <v>59.52</v>
      </c>
      <c r="R3228" t="s">
        <v>8315</v>
      </c>
      <c r="S3228" t="s">
        <v>8316</v>
      </c>
      <c r="T3228" s="13">
        <f t="shared" si="402"/>
        <v>42277.583472222221</v>
      </c>
      <c r="U3228" s="13">
        <f t="shared" si="403"/>
        <v>42307.583472222221</v>
      </c>
      <c r="V3228">
        <f t="shared" si="404"/>
        <v>2015</v>
      </c>
      <c r="W3228" t="str">
        <f t="shared" si="405"/>
        <v>plays</v>
      </c>
      <c r="X3228" t="str">
        <f t="shared" si="406"/>
        <v>ExceededGoal</v>
      </c>
      <c r="Y3228" s="12">
        <f t="shared" si="407"/>
        <v>59.52</v>
      </c>
    </row>
    <row r="3229" spans="1:25" ht="43.2">
      <c r="A3229">
        <v>3227</v>
      </c>
      <c r="B3229" s="1" t="s">
        <v>3227</v>
      </c>
      <c r="C3229" s="1" t="s">
        <v>7337</v>
      </c>
      <c r="D3229" s="21" t="b" cm="1">
        <f t="array" ref="D3229">IF(OR(ISNUMBER(SEARCH({" COMEDY "," fun "," laugh ","hilarious"}," "&amp;B3229:C3229&amp;" "))),"Comedy",IF(OR(ISNUMBER(SEARCH({" sad "," thriller "," crime"," murder "," dark "," revenge "}," "&amp;B3229:C3229&amp;" "))),"thriller",IF(OR(ISNUMBER(SEARCH({" strange "," evil "," horror "," dark "," strange"}," "&amp;B3229:C3229&amp;" "))),"horror",IF(OR(ISNUMBER(SEARCH({" food "," kitchen "," yummy "," gourmet "," dining","bbq"}," "&amp;B3229:C3229&amp;" "))),"food"))))</f>
        <v>0</v>
      </c>
      <c r="E3229" s="3">
        <v>1200</v>
      </c>
      <c r="F3229" s="4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400"/>
        <v>125</v>
      </c>
      <c r="Q3229">
        <f t="shared" si="401"/>
        <v>50</v>
      </c>
      <c r="R3229" t="s">
        <v>8315</v>
      </c>
      <c r="S3229" t="s">
        <v>8316</v>
      </c>
      <c r="T3229" s="13">
        <f t="shared" si="402"/>
        <v>42722.882361111115</v>
      </c>
      <c r="U3229" s="13">
        <f t="shared" si="403"/>
        <v>42752.882361111115</v>
      </c>
      <c r="V3229">
        <f t="shared" si="404"/>
        <v>2016</v>
      </c>
      <c r="W3229" t="str">
        <f t="shared" si="405"/>
        <v>plays</v>
      </c>
      <c r="X3229" t="str">
        <f t="shared" si="406"/>
        <v>ExceededGoal</v>
      </c>
      <c r="Y3229" s="12">
        <f t="shared" si="407"/>
        <v>50</v>
      </c>
    </row>
    <row r="3230" spans="1:25" ht="28.8">
      <c r="A3230">
        <v>3228</v>
      </c>
      <c r="B3230" s="1" t="s">
        <v>3228</v>
      </c>
      <c r="C3230" s="1" t="s">
        <v>7338</v>
      </c>
      <c r="D3230" s="21" t="b" cm="1">
        <f t="array" ref="D3230">IF(OR(ISNUMBER(SEARCH({" COMEDY "," fun "," laugh ","hilarious"}," "&amp;B3230:C3230&amp;" "))),"Comedy",IF(OR(ISNUMBER(SEARCH({" sad "," thriller "," crime"," murder "," dark "," revenge "}," "&amp;B3230:C3230&amp;" "))),"thriller",IF(OR(ISNUMBER(SEARCH({" strange "," evil "," horror "," dark "," strange"}," "&amp;B3230:C3230&amp;" "))),"horror",IF(OR(ISNUMBER(SEARCH({" food "," kitchen "," yummy "," gourmet "," dining","bbq"}," "&amp;B3230:C3230&amp;" "))),"food"))))</f>
        <v>0</v>
      </c>
      <c r="E3230" s="3">
        <v>7000</v>
      </c>
      <c r="F3230" s="4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400"/>
        <v>102</v>
      </c>
      <c r="Q3230">
        <f t="shared" si="401"/>
        <v>193.62</v>
      </c>
      <c r="R3230" t="s">
        <v>8315</v>
      </c>
      <c r="S3230" t="s">
        <v>8316</v>
      </c>
      <c r="T3230" s="13">
        <f t="shared" si="402"/>
        <v>42323.70930555556</v>
      </c>
      <c r="U3230" s="13">
        <f t="shared" si="403"/>
        <v>42355.207638888889</v>
      </c>
      <c r="V3230">
        <f t="shared" si="404"/>
        <v>2015</v>
      </c>
      <c r="W3230" t="str">
        <f t="shared" si="405"/>
        <v>plays</v>
      </c>
      <c r="X3230" t="str">
        <f t="shared" si="406"/>
        <v>ExceededGoal</v>
      </c>
      <c r="Y3230" s="12">
        <f t="shared" si="407"/>
        <v>193.62</v>
      </c>
    </row>
    <row r="3231" spans="1:25" ht="43.2">
      <c r="A3231">
        <v>3229</v>
      </c>
      <c r="B3231" s="1" t="s">
        <v>3229</v>
      </c>
      <c r="C3231" s="1" t="s">
        <v>7339</v>
      </c>
      <c r="D3231" s="21" t="b" cm="1">
        <f t="array" ref="D3231">IF(OR(ISNUMBER(SEARCH({" COMEDY "," fun "," laugh ","hilarious"}," "&amp;B3231:C3231&amp;" "))),"Comedy",IF(OR(ISNUMBER(SEARCH({" sad "," thriller "," crime"," murder "," dark "," revenge "}," "&amp;B3231:C3231&amp;" "))),"thriller",IF(OR(ISNUMBER(SEARCH({" strange "," evil "," horror "," dark "," strange"}," "&amp;B3231:C3231&amp;" "))),"horror",IF(OR(ISNUMBER(SEARCH({" food "," kitchen "," yummy "," gourmet "," dining","bbq"}," "&amp;B3231:C3231&amp;" "))),"food"))))</f>
        <v>0</v>
      </c>
      <c r="E3231" s="3">
        <v>20000</v>
      </c>
      <c r="F3231" s="4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400"/>
        <v>108</v>
      </c>
      <c r="Q3231">
        <f t="shared" si="401"/>
        <v>106.8</v>
      </c>
      <c r="R3231" t="s">
        <v>8315</v>
      </c>
      <c r="S3231" t="s">
        <v>8316</v>
      </c>
      <c r="T3231" s="13">
        <f t="shared" si="402"/>
        <v>41933.291643518518</v>
      </c>
      <c r="U3231" s="13">
        <f t="shared" si="403"/>
        <v>41963.333310185189</v>
      </c>
      <c r="V3231">
        <f t="shared" si="404"/>
        <v>2014</v>
      </c>
      <c r="W3231" t="str">
        <f t="shared" si="405"/>
        <v>plays</v>
      </c>
      <c r="X3231" t="str">
        <f t="shared" si="406"/>
        <v>ExceededGoal</v>
      </c>
      <c r="Y3231" s="12">
        <f t="shared" si="407"/>
        <v>106.8</v>
      </c>
    </row>
    <row r="3232" spans="1:25" ht="43.2">
      <c r="A3232">
        <v>3230</v>
      </c>
      <c r="B3232" s="1" t="s">
        <v>3230</v>
      </c>
      <c r="C3232" s="1" t="s">
        <v>7340</v>
      </c>
      <c r="D3232" s="21" t="b" cm="1">
        <f t="array" ref="D3232">IF(OR(ISNUMBER(SEARCH({" COMEDY "," fun "," laugh ","hilarious"}," "&amp;B3232:C3232&amp;" "))),"Comedy",IF(OR(ISNUMBER(SEARCH({" sad "," thriller "," crime"," murder "," dark "," revenge "}," "&amp;B3232:C3232&amp;" "))),"thriller",IF(OR(ISNUMBER(SEARCH({" strange "," evil "," horror "," dark "," strange"}," "&amp;B3232:C3232&amp;" "))),"horror",IF(OR(ISNUMBER(SEARCH({" food "," kitchen "," yummy "," gourmet "," dining","bbq"}," "&amp;B3232:C3232&amp;" "))),"food"))))</f>
        <v>0</v>
      </c>
      <c r="E3232" s="3">
        <v>2600</v>
      </c>
      <c r="F3232" s="4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400"/>
        <v>110</v>
      </c>
      <c r="Q3232">
        <f t="shared" si="401"/>
        <v>77.22</v>
      </c>
      <c r="R3232" t="s">
        <v>8315</v>
      </c>
      <c r="S3232" t="s">
        <v>8316</v>
      </c>
      <c r="T3232" s="13">
        <f t="shared" si="402"/>
        <v>41898.168125000004</v>
      </c>
      <c r="U3232" s="13">
        <f t="shared" si="403"/>
        <v>41913.165972222225</v>
      </c>
      <c r="V3232">
        <f t="shared" si="404"/>
        <v>2014</v>
      </c>
      <c r="W3232" t="str">
        <f t="shared" si="405"/>
        <v>plays</v>
      </c>
      <c r="X3232" t="str">
        <f t="shared" si="406"/>
        <v>ExceededGoal</v>
      </c>
      <c r="Y3232" s="12">
        <f t="shared" si="407"/>
        <v>77.22</v>
      </c>
    </row>
    <row r="3233" spans="1:25" ht="43.2">
      <c r="A3233">
        <v>3231</v>
      </c>
      <c r="B3233" s="1" t="s">
        <v>3231</v>
      </c>
      <c r="C3233" s="1" t="s">
        <v>7341</v>
      </c>
      <c r="D3233" s="21" t="b" cm="1">
        <f t="array" ref="D3233">IF(OR(ISNUMBER(SEARCH({" COMEDY "," fun "," laugh ","hilarious"}," "&amp;B3233:C3233&amp;" "))),"Comedy",IF(OR(ISNUMBER(SEARCH({" sad "," thriller "," crime"," murder "," dark "," revenge "}," "&amp;B3233:C3233&amp;" "))),"thriller",IF(OR(ISNUMBER(SEARCH({" strange "," evil "," horror "," dark "," strange"}," "&amp;B3233:C3233&amp;" "))),"horror",IF(OR(ISNUMBER(SEARCH({" food "," kitchen "," yummy "," gourmet "," dining","bbq"}," "&amp;B3233:C3233&amp;" "))),"food"))))</f>
        <v>0</v>
      </c>
      <c r="E3233" s="3">
        <v>1000</v>
      </c>
      <c r="F3233" s="4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400"/>
        <v>161</v>
      </c>
      <c r="Q3233">
        <f t="shared" si="401"/>
        <v>57.5</v>
      </c>
      <c r="R3233" t="s">
        <v>8315</v>
      </c>
      <c r="S3233" t="s">
        <v>8316</v>
      </c>
      <c r="T3233" s="13">
        <f t="shared" si="402"/>
        <v>42446.943831018521</v>
      </c>
      <c r="U3233" s="13">
        <f t="shared" si="403"/>
        <v>42476.943831018521</v>
      </c>
      <c r="V3233">
        <f t="shared" si="404"/>
        <v>2016</v>
      </c>
      <c r="W3233" t="str">
        <f t="shared" si="405"/>
        <v>plays</v>
      </c>
      <c r="X3233" t="str">
        <f t="shared" si="406"/>
        <v>ExceededGoal</v>
      </c>
      <c r="Y3233" s="12">
        <f t="shared" si="407"/>
        <v>57.5</v>
      </c>
    </row>
    <row r="3234" spans="1:25" ht="43.2">
      <c r="A3234">
        <v>3232</v>
      </c>
      <c r="B3234" s="1" t="s">
        <v>3232</v>
      </c>
      <c r="C3234" s="1" t="s">
        <v>7342</v>
      </c>
      <c r="D3234" s="21" t="b" cm="1">
        <f t="array" ref="D3234">IF(OR(ISNUMBER(SEARCH({" COMEDY "," fun "," laugh ","hilarious"}," "&amp;B3234:C3234&amp;" "))),"Comedy",IF(OR(ISNUMBER(SEARCH({" sad "," thriller "," crime"," murder "," dark "," revenge "}," "&amp;B3234:C3234&amp;" "))),"thriller",IF(OR(ISNUMBER(SEARCH({" strange "," evil "," horror "," dark "," strange"}," "&amp;B3234:C3234&amp;" "))),"horror",IF(OR(ISNUMBER(SEARCH({" food "," kitchen "," yummy "," gourmet "," dining","bbq"}," "&amp;B3234:C3234&amp;" "))),"food"))))</f>
        <v>0</v>
      </c>
      <c r="E3234" s="3">
        <v>1000</v>
      </c>
      <c r="F3234" s="4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400"/>
        <v>131</v>
      </c>
      <c r="Q3234">
        <f t="shared" si="401"/>
        <v>50.46</v>
      </c>
      <c r="R3234" t="s">
        <v>8315</v>
      </c>
      <c r="S3234" t="s">
        <v>8316</v>
      </c>
      <c r="T3234" s="13">
        <f t="shared" si="402"/>
        <v>42463.81385416667</v>
      </c>
      <c r="U3234" s="13">
        <f t="shared" si="403"/>
        <v>42494.165972222225</v>
      </c>
      <c r="V3234">
        <f t="shared" si="404"/>
        <v>2016</v>
      </c>
      <c r="W3234" t="str">
        <f t="shared" si="405"/>
        <v>plays</v>
      </c>
      <c r="X3234" t="str">
        <f t="shared" si="406"/>
        <v>ExceededGoal</v>
      </c>
      <c r="Y3234" s="12">
        <f t="shared" si="407"/>
        <v>50.46</v>
      </c>
    </row>
    <row r="3235" spans="1:25" ht="43.2">
      <c r="A3235">
        <v>3233</v>
      </c>
      <c r="B3235" s="1" t="s">
        <v>3233</v>
      </c>
      <c r="C3235" s="1" t="s">
        <v>7343</v>
      </c>
      <c r="D3235" s="21" t="b" cm="1">
        <f t="array" ref="D3235">IF(OR(ISNUMBER(SEARCH({" COMEDY "," fun "," laugh ","hilarious"}," "&amp;B3235:C3235&amp;" "))),"Comedy",IF(OR(ISNUMBER(SEARCH({" sad "," thriller "," crime"," murder "," dark "," revenge "}," "&amp;B3235:C3235&amp;" "))),"thriller",IF(OR(ISNUMBER(SEARCH({" strange "," evil "," horror "," dark "," strange"}," "&amp;B3235:C3235&amp;" "))),"horror",IF(OR(ISNUMBER(SEARCH({" food "," kitchen "," yummy "," gourmet "," dining","bbq"}," "&amp;B3235:C3235&amp;" "))),"food"))))</f>
        <v>0</v>
      </c>
      <c r="E3235" s="3">
        <v>5000</v>
      </c>
      <c r="F3235" s="4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400"/>
        <v>119</v>
      </c>
      <c r="Q3235">
        <f t="shared" si="401"/>
        <v>97.38</v>
      </c>
      <c r="R3235" t="s">
        <v>8315</v>
      </c>
      <c r="S3235" t="s">
        <v>8316</v>
      </c>
      <c r="T3235" s="13">
        <f t="shared" si="402"/>
        <v>42766.805034722223</v>
      </c>
      <c r="U3235" s="13">
        <f t="shared" si="403"/>
        <v>42796.805034722223</v>
      </c>
      <c r="V3235">
        <f t="shared" si="404"/>
        <v>2017</v>
      </c>
      <c r="W3235" t="str">
        <f t="shared" si="405"/>
        <v>plays</v>
      </c>
      <c r="X3235" t="str">
        <f t="shared" si="406"/>
        <v>ExceededGoal</v>
      </c>
      <c r="Y3235" s="12">
        <f t="shared" si="407"/>
        <v>97.38</v>
      </c>
    </row>
    <row r="3236" spans="1:25" ht="43.2">
      <c r="A3236">
        <v>3234</v>
      </c>
      <c r="B3236" s="1" t="s">
        <v>3234</v>
      </c>
      <c r="C3236" s="1" t="s">
        <v>7344</v>
      </c>
      <c r="D3236" s="21" t="b" cm="1">
        <f t="array" ref="D3236">IF(OR(ISNUMBER(SEARCH({" COMEDY "," fun "," laugh ","hilarious"}," "&amp;B3236:C3236&amp;" "))),"Comedy",IF(OR(ISNUMBER(SEARCH({" sad "," thriller "," crime"," murder "," dark "," revenge "}," "&amp;B3236:C3236&amp;" "))),"thriller",IF(OR(ISNUMBER(SEARCH({" strange "," evil "," horror "," dark "," strange"}," "&amp;B3236:C3236&amp;" "))),"horror",IF(OR(ISNUMBER(SEARCH({" food "," kitchen "," yummy "," gourmet "," dining","bbq"}," "&amp;B3236:C3236&amp;" "))),"food"))))</f>
        <v>0</v>
      </c>
      <c r="E3236" s="3">
        <v>4000</v>
      </c>
      <c r="F3236" s="4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400"/>
        <v>100</v>
      </c>
      <c r="Q3236">
        <f t="shared" si="401"/>
        <v>34.92</v>
      </c>
      <c r="R3236" t="s">
        <v>8315</v>
      </c>
      <c r="S3236" t="s">
        <v>8316</v>
      </c>
      <c r="T3236" s="13">
        <f t="shared" si="402"/>
        <v>42734.789444444439</v>
      </c>
      <c r="U3236" s="13">
        <f t="shared" si="403"/>
        <v>42767.979861111111</v>
      </c>
      <c r="V3236">
        <f t="shared" si="404"/>
        <v>2016</v>
      </c>
      <c r="W3236" t="str">
        <f t="shared" si="405"/>
        <v>plays</v>
      </c>
      <c r="X3236" t="str">
        <f t="shared" si="406"/>
        <v>UnderFunded</v>
      </c>
      <c r="Y3236" s="12">
        <f t="shared" si="407"/>
        <v>34.92</v>
      </c>
    </row>
    <row r="3237" spans="1:25" ht="43.2">
      <c r="A3237">
        <v>3235</v>
      </c>
      <c r="B3237" s="1" t="s">
        <v>3235</v>
      </c>
      <c r="C3237" s="1" t="s">
        <v>7345</v>
      </c>
      <c r="D3237" s="21" t="b" cm="1">
        <f t="array" ref="D3237">IF(OR(ISNUMBER(SEARCH({" COMEDY "," fun "," laugh ","hilarious"}," "&amp;B3237:C3237&amp;" "))),"Comedy",IF(OR(ISNUMBER(SEARCH({" sad "," thriller "," crime"," murder "," dark "," revenge "}," "&amp;B3237:C3237&amp;" "))),"thriller",IF(OR(ISNUMBER(SEARCH({" strange "," evil "," horror "," dark "," strange"}," "&amp;B3237:C3237&amp;" "))),"horror",IF(OR(ISNUMBER(SEARCH({" food "," kitchen "," yummy "," gourmet "," dining","bbq"}," "&amp;B3237:C3237&amp;" "))),"food"))))</f>
        <v>0</v>
      </c>
      <c r="E3237" s="3">
        <v>15000</v>
      </c>
      <c r="F3237" s="4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400"/>
        <v>103</v>
      </c>
      <c r="Q3237">
        <f t="shared" si="401"/>
        <v>85.53</v>
      </c>
      <c r="R3237" t="s">
        <v>8315</v>
      </c>
      <c r="S3237" t="s">
        <v>8316</v>
      </c>
      <c r="T3237" s="13">
        <f t="shared" si="402"/>
        <v>42522.347812499997</v>
      </c>
      <c r="U3237" s="13">
        <f t="shared" si="403"/>
        <v>42552.347812499997</v>
      </c>
      <c r="V3237">
        <f t="shared" si="404"/>
        <v>2016</v>
      </c>
      <c r="W3237" t="str">
        <f t="shared" si="405"/>
        <v>plays</v>
      </c>
      <c r="X3237" t="str">
        <f t="shared" si="406"/>
        <v>ExceededGoal</v>
      </c>
      <c r="Y3237" s="12">
        <f t="shared" si="407"/>
        <v>85.53</v>
      </c>
    </row>
    <row r="3238" spans="1:25" ht="43.2">
      <c r="A3238">
        <v>3236</v>
      </c>
      <c r="B3238" s="1" t="s">
        <v>3236</v>
      </c>
      <c r="C3238" s="1" t="s">
        <v>7346</v>
      </c>
      <c r="D3238" s="21" t="b" cm="1">
        <f t="array" ref="D3238">IF(OR(ISNUMBER(SEARCH({" COMEDY "," fun "," laugh ","hilarious"}," "&amp;B3238:C3238&amp;" "))),"Comedy",IF(OR(ISNUMBER(SEARCH({" sad "," thriller "," crime"," murder "," dark "," revenge "}," "&amp;B3238:C3238&amp;" "))),"thriller",IF(OR(ISNUMBER(SEARCH({" strange "," evil "," horror "," dark "," strange"}," "&amp;B3238:C3238&amp;" "))),"horror",IF(OR(ISNUMBER(SEARCH({" food "," kitchen "," yummy "," gourmet "," dining","bbq"}," "&amp;B3238:C3238&amp;" "))),"food"))))</f>
        <v>0</v>
      </c>
      <c r="E3238" s="3">
        <v>20000</v>
      </c>
      <c r="F3238" s="4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400"/>
        <v>101</v>
      </c>
      <c r="Q3238">
        <f t="shared" si="401"/>
        <v>182.91</v>
      </c>
      <c r="R3238" t="s">
        <v>8315</v>
      </c>
      <c r="S3238" t="s">
        <v>8316</v>
      </c>
      <c r="T3238" s="13">
        <f t="shared" si="402"/>
        <v>42702.917048611111</v>
      </c>
      <c r="U3238" s="13">
        <f t="shared" si="403"/>
        <v>42732.917048611111</v>
      </c>
      <c r="V3238">
        <f t="shared" si="404"/>
        <v>2016</v>
      </c>
      <c r="W3238" t="str">
        <f t="shared" si="405"/>
        <v>plays</v>
      </c>
      <c r="X3238" t="str">
        <f t="shared" si="406"/>
        <v>ExceededGoal</v>
      </c>
      <c r="Y3238" s="12">
        <f t="shared" si="407"/>
        <v>182.91</v>
      </c>
    </row>
    <row r="3239" spans="1:25" ht="28.8">
      <c r="A3239">
        <v>3237</v>
      </c>
      <c r="B3239" s="1" t="s">
        <v>3237</v>
      </c>
      <c r="C3239" s="1" t="s">
        <v>7347</v>
      </c>
      <c r="D3239" s="21" t="b" cm="1">
        <f t="array" ref="D3239">IF(OR(ISNUMBER(SEARCH({" COMEDY "," fun "," laugh ","hilarious"}," "&amp;B3239:C3239&amp;" "))),"Comedy",IF(OR(ISNUMBER(SEARCH({" sad "," thriller "," crime"," murder "," dark "," revenge "}," "&amp;B3239:C3239&amp;" "))),"thriller",IF(OR(ISNUMBER(SEARCH({" strange "," evil "," horror "," dark "," strange"}," "&amp;B3239:C3239&amp;" "))),"horror",IF(OR(ISNUMBER(SEARCH({" food "," kitchen "," yummy "," gourmet "," dining","bbq"}," "&amp;B3239:C3239&amp;" "))),"food"))))</f>
        <v>0</v>
      </c>
      <c r="E3239" s="3">
        <v>35000</v>
      </c>
      <c r="F3239" s="4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400"/>
        <v>101</v>
      </c>
      <c r="Q3239">
        <f t="shared" si="401"/>
        <v>131.13999999999999</v>
      </c>
      <c r="R3239" t="s">
        <v>8315</v>
      </c>
      <c r="S3239" t="s">
        <v>8316</v>
      </c>
      <c r="T3239" s="13">
        <f t="shared" si="402"/>
        <v>42252.474351851852</v>
      </c>
      <c r="U3239" s="13">
        <f t="shared" si="403"/>
        <v>42276.165972222225</v>
      </c>
      <c r="V3239">
        <f t="shared" si="404"/>
        <v>2015</v>
      </c>
      <c r="W3239" t="str">
        <f t="shared" si="405"/>
        <v>plays</v>
      </c>
      <c r="X3239" t="str">
        <f t="shared" si="406"/>
        <v>ExceededGoal</v>
      </c>
      <c r="Y3239" s="12">
        <f t="shared" si="407"/>
        <v>131.13999999999999</v>
      </c>
    </row>
    <row r="3240" spans="1:25" ht="43.2">
      <c r="A3240">
        <v>3238</v>
      </c>
      <c r="B3240" s="1" t="s">
        <v>3238</v>
      </c>
      <c r="C3240" s="1" t="s">
        <v>7348</v>
      </c>
      <c r="D3240" s="21" t="b" cm="1">
        <f t="array" ref="D3240">IF(OR(ISNUMBER(SEARCH({" COMEDY "," fun "," laugh ","hilarious"}," "&amp;B3240:C3240&amp;" "))),"Comedy",IF(OR(ISNUMBER(SEARCH({" sad "," thriller "," crime"," murder "," dark "," revenge "}," "&amp;B3240:C3240&amp;" "))),"thriller",IF(OR(ISNUMBER(SEARCH({" strange "," evil "," horror "," dark "," strange"}," "&amp;B3240:C3240&amp;" "))),"horror",IF(OR(ISNUMBER(SEARCH({" food "," kitchen "," yummy "," gourmet "," dining","bbq"}," "&amp;B3240:C3240&amp;" "))),"food"))))</f>
        <v>0</v>
      </c>
      <c r="E3240" s="3">
        <v>2800</v>
      </c>
      <c r="F3240" s="4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400"/>
        <v>112</v>
      </c>
      <c r="Q3240">
        <f t="shared" si="401"/>
        <v>39.81</v>
      </c>
      <c r="R3240" t="s">
        <v>8315</v>
      </c>
      <c r="S3240" t="s">
        <v>8316</v>
      </c>
      <c r="T3240" s="13">
        <f t="shared" si="402"/>
        <v>42156.510393518518</v>
      </c>
      <c r="U3240" s="13">
        <f t="shared" si="403"/>
        <v>42186.510393518518</v>
      </c>
      <c r="V3240">
        <f t="shared" si="404"/>
        <v>2015</v>
      </c>
      <c r="W3240" t="str">
        <f t="shared" si="405"/>
        <v>plays</v>
      </c>
      <c r="X3240" t="str">
        <f t="shared" si="406"/>
        <v>ExceededGoal</v>
      </c>
      <c r="Y3240" s="12">
        <f t="shared" si="407"/>
        <v>39.81</v>
      </c>
    </row>
    <row r="3241" spans="1:25" ht="57.6">
      <c r="A3241">
        <v>3239</v>
      </c>
      <c r="B3241" s="1" t="s">
        <v>3239</v>
      </c>
      <c r="C3241" s="1" t="s">
        <v>7349</v>
      </c>
      <c r="D3241" s="21" t="b" cm="1">
        <f t="array" ref="D3241">IF(OR(ISNUMBER(SEARCH({" COMEDY "," fun "," laugh ","hilarious"}," "&amp;B3241:C3241&amp;" "))),"Comedy",IF(OR(ISNUMBER(SEARCH({" sad "," thriller "," crime"," murder "," dark "," revenge "}," "&amp;B3241:C3241&amp;" "))),"thriller",IF(OR(ISNUMBER(SEARCH({" strange "," evil "," horror "," dark "," strange"}," "&amp;B3241:C3241&amp;" "))),"horror",IF(OR(ISNUMBER(SEARCH({" food "," kitchen "," yummy "," gourmet "," dining","bbq"}," "&amp;B3241:C3241&amp;" "))),"food"))))</f>
        <v>0</v>
      </c>
      <c r="E3241" s="3">
        <v>5862</v>
      </c>
      <c r="F3241" s="4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400"/>
        <v>106</v>
      </c>
      <c r="Q3241">
        <f t="shared" si="401"/>
        <v>59.7</v>
      </c>
      <c r="R3241" t="s">
        <v>8315</v>
      </c>
      <c r="S3241" t="s">
        <v>8316</v>
      </c>
      <c r="T3241" s="13">
        <f t="shared" si="402"/>
        <v>42278.089039351849</v>
      </c>
      <c r="U3241" s="13">
        <f t="shared" si="403"/>
        <v>42302.999305555553</v>
      </c>
      <c r="V3241">
        <f t="shared" si="404"/>
        <v>2015</v>
      </c>
      <c r="W3241" t="str">
        <f t="shared" si="405"/>
        <v>plays</v>
      </c>
      <c r="X3241" t="str">
        <f t="shared" si="406"/>
        <v>ExceededGoal</v>
      </c>
      <c r="Y3241" s="12">
        <f t="shared" si="407"/>
        <v>59.7</v>
      </c>
    </row>
    <row r="3242" spans="1:25" ht="43.2">
      <c r="A3242">
        <v>3240</v>
      </c>
      <c r="B3242" s="1" t="s">
        <v>3240</v>
      </c>
      <c r="C3242" s="1" t="s">
        <v>7350</v>
      </c>
      <c r="D3242" s="21" t="b" cm="1">
        <f t="array" ref="D3242">IF(OR(ISNUMBER(SEARCH({" COMEDY "," fun "," laugh ","hilarious"}," "&amp;B3242:C3242&amp;" "))),"Comedy",IF(OR(ISNUMBER(SEARCH({" sad "," thriller "," crime"," murder "," dark "," revenge "}," "&amp;B3242:C3242&amp;" "))),"thriller",IF(OR(ISNUMBER(SEARCH({" strange "," evil "," horror "," dark "," strange"}," "&amp;B3242:C3242&amp;" "))),"horror",IF(OR(ISNUMBER(SEARCH({" food "," kitchen "," yummy "," gourmet "," dining","bbq"}," "&amp;B3242:C3242&amp;" "))),"food"))))</f>
        <v>0</v>
      </c>
      <c r="E3242" s="3">
        <v>3000</v>
      </c>
      <c r="F3242" s="4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400"/>
        <v>101</v>
      </c>
      <c r="Q3242">
        <f t="shared" si="401"/>
        <v>88.74</v>
      </c>
      <c r="R3242" t="s">
        <v>8315</v>
      </c>
      <c r="S3242" t="s">
        <v>8316</v>
      </c>
      <c r="T3242" s="13">
        <f t="shared" si="402"/>
        <v>42754.693842592591</v>
      </c>
      <c r="U3242" s="13">
        <f t="shared" si="403"/>
        <v>42782.958333333328</v>
      </c>
      <c r="V3242">
        <f t="shared" si="404"/>
        <v>2017</v>
      </c>
      <c r="W3242" t="str">
        <f t="shared" si="405"/>
        <v>plays</v>
      </c>
      <c r="X3242" t="str">
        <f t="shared" si="406"/>
        <v>ExceededGoal</v>
      </c>
      <c r="Y3242" s="12">
        <f t="shared" si="407"/>
        <v>88.74</v>
      </c>
    </row>
    <row r="3243" spans="1:25" ht="57.6">
      <c r="A3243">
        <v>3241</v>
      </c>
      <c r="B3243" s="1" t="s">
        <v>3241</v>
      </c>
      <c r="C3243" s="1" t="s">
        <v>7351</v>
      </c>
      <c r="D3243" s="21" t="b" cm="1">
        <f t="array" ref="D3243">IF(OR(ISNUMBER(SEARCH({" COMEDY "," fun "," laugh ","hilarious"}," "&amp;B3243:C3243&amp;" "))),"Comedy",IF(OR(ISNUMBER(SEARCH({" sad "," thriller "," crime"," murder "," dark "," revenge "}," "&amp;B3243:C3243&amp;" "))),"thriller",IF(OR(ISNUMBER(SEARCH({" strange "," evil "," horror "," dark "," strange"}," "&amp;B3243:C3243&amp;" "))),"horror",IF(OR(ISNUMBER(SEARCH({" food "," kitchen "," yummy "," gourmet "," dining","bbq"}," "&amp;B3243:C3243&amp;" "))),"food"))))</f>
        <v>0</v>
      </c>
      <c r="E3243" s="3">
        <v>8500</v>
      </c>
      <c r="F3243" s="4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400"/>
        <v>115</v>
      </c>
      <c r="Q3243">
        <f t="shared" si="401"/>
        <v>58.69</v>
      </c>
      <c r="R3243" t="s">
        <v>8315</v>
      </c>
      <c r="S3243" t="s">
        <v>8316</v>
      </c>
      <c r="T3243" s="13">
        <f t="shared" si="402"/>
        <v>41893.324884259258</v>
      </c>
      <c r="U3243" s="13">
        <f t="shared" si="403"/>
        <v>41926.290972222225</v>
      </c>
      <c r="V3243">
        <f t="shared" si="404"/>
        <v>2014</v>
      </c>
      <c r="W3243" t="str">
        <f t="shared" si="405"/>
        <v>plays</v>
      </c>
      <c r="X3243" t="str">
        <f t="shared" si="406"/>
        <v>ExceededGoal</v>
      </c>
      <c r="Y3243" s="12">
        <f t="shared" si="407"/>
        <v>58.69</v>
      </c>
    </row>
    <row r="3244" spans="1:25" ht="43.2">
      <c r="A3244">
        <v>3242</v>
      </c>
      <c r="B3244" s="1" t="s">
        <v>3242</v>
      </c>
      <c r="C3244" s="1" t="s">
        <v>7352</v>
      </c>
      <c r="D3244" s="21" t="b" cm="1">
        <f t="array" ref="D3244">IF(OR(ISNUMBER(SEARCH({" COMEDY "," fun "," laugh ","hilarious"}," "&amp;B3244:C3244&amp;" "))),"Comedy",IF(OR(ISNUMBER(SEARCH({" sad "," thriller "," crime"," murder "," dark "," revenge "}," "&amp;B3244:C3244&amp;" "))),"thriller",IF(OR(ISNUMBER(SEARCH({" strange "," evil "," horror "," dark "," strange"}," "&amp;B3244:C3244&amp;" "))),"horror",IF(OR(ISNUMBER(SEARCH({" food "," kitchen "," yummy "," gourmet "," dining","bbq"}," "&amp;B3244:C3244&amp;" "))),"food"))))</f>
        <v>0</v>
      </c>
      <c r="E3244" s="3">
        <v>10000</v>
      </c>
      <c r="F3244" s="4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400"/>
        <v>127</v>
      </c>
      <c r="Q3244">
        <f t="shared" si="401"/>
        <v>69.569999999999993</v>
      </c>
      <c r="R3244" t="s">
        <v>8315</v>
      </c>
      <c r="S3244" t="s">
        <v>8316</v>
      </c>
      <c r="T3244" s="13">
        <f t="shared" si="402"/>
        <v>41871.755694444444</v>
      </c>
      <c r="U3244" s="13">
        <f t="shared" si="403"/>
        <v>41901.755694444444</v>
      </c>
      <c r="V3244">
        <f t="shared" si="404"/>
        <v>2014</v>
      </c>
      <c r="W3244" t="str">
        <f t="shared" si="405"/>
        <v>plays</v>
      </c>
      <c r="X3244" t="str">
        <f t="shared" si="406"/>
        <v>ExceededGoal</v>
      </c>
      <c r="Y3244" s="12">
        <f t="shared" si="407"/>
        <v>69.569999999999993</v>
      </c>
    </row>
    <row r="3245" spans="1:25" ht="43.2">
      <c r="A3245">
        <v>3243</v>
      </c>
      <c r="B3245" s="1" t="s">
        <v>3243</v>
      </c>
      <c r="C3245" s="1" t="s">
        <v>7353</v>
      </c>
      <c r="D3245" s="21" t="b" cm="1">
        <f t="array" ref="D3245">IF(OR(ISNUMBER(SEARCH({" COMEDY "," fun "," laugh ","hilarious"}," "&amp;B3245:C3245&amp;" "))),"Comedy",IF(OR(ISNUMBER(SEARCH({" sad "," thriller "," crime"," murder "," dark "," revenge "}," "&amp;B3245:C3245&amp;" "))),"thriller",IF(OR(ISNUMBER(SEARCH({" strange "," evil "," horror "," dark "," strange"}," "&amp;B3245:C3245&amp;" "))),"horror",IF(OR(ISNUMBER(SEARCH({" food "," kitchen "," yummy "," gourmet "," dining","bbq"}," "&amp;B3245:C3245&amp;" "))),"food"))))</f>
        <v>0</v>
      </c>
      <c r="E3245" s="3">
        <v>8000</v>
      </c>
      <c r="F3245" s="4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400"/>
        <v>103</v>
      </c>
      <c r="Q3245">
        <f t="shared" si="401"/>
        <v>115.87</v>
      </c>
      <c r="R3245" t="s">
        <v>8315</v>
      </c>
      <c r="S3245" t="s">
        <v>8316</v>
      </c>
      <c r="T3245" s="13">
        <f t="shared" si="402"/>
        <v>42262.096782407403</v>
      </c>
      <c r="U3245" s="13">
        <f t="shared" si="403"/>
        <v>42286</v>
      </c>
      <c r="V3245">
        <f t="shared" si="404"/>
        <v>2015</v>
      </c>
      <c r="W3245" t="str">
        <f t="shared" si="405"/>
        <v>plays</v>
      </c>
      <c r="X3245" t="str">
        <f t="shared" si="406"/>
        <v>ExceededGoal</v>
      </c>
      <c r="Y3245" s="12">
        <f t="shared" si="407"/>
        <v>115.87</v>
      </c>
    </row>
    <row r="3246" spans="1:25" ht="43.2">
      <c r="A3246">
        <v>3244</v>
      </c>
      <c r="B3246" s="1" t="s">
        <v>3244</v>
      </c>
      <c r="C3246" s="1" t="s">
        <v>7354</v>
      </c>
      <c r="D3246" s="21" t="b" cm="1">
        <f t="array" ref="D3246">IF(OR(ISNUMBER(SEARCH({" COMEDY "," fun "," laugh ","hilarious"}," "&amp;B3246:C3246&amp;" "))),"Comedy",IF(OR(ISNUMBER(SEARCH({" sad "," thriller "," crime"," murder "," dark "," revenge "}," "&amp;B3246:C3246&amp;" "))),"thriller",IF(OR(ISNUMBER(SEARCH({" strange "," evil "," horror "," dark "," strange"}," "&amp;B3246:C3246&amp;" "))),"horror",IF(OR(ISNUMBER(SEARCH({" food "," kitchen "," yummy "," gourmet "," dining","bbq"}," "&amp;B3246:C3246&amp;" "))),"food"))))</f>
        <v>0</v>
      </c>
      <c r="E3246" s="3">
        <v>1600</v>
      </c>
      <c r="F3246" s="4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400"/>
        <v>103</v>
      </c>
      <c r="Q3246">
        <f t="shared" si="401"/>
        <v>23.87</v>
      </c>
      <c r="R3246" t="s">
        <v>8315</v>
      </c>
      <c r="S3246" t="s">
        <v>8316</v>
      </c>
      <c r="T3246" s="13">
        <f t="shared" si="402"/>
        <v>42675.694236111114</v>
      </c>
      <c r="U3246" s="13">
        <f t="shared" si="403"/>
        <v>42705.735902777778</v>
      </c>
      <c r="V3246">
        <f t="shared" si="404"/>
        <v>2016</v>
      </c>
      <c r="W3246" t="str">
        <f t="shared" si="405"/>
        <v>plays</v>
      </c>
      <c r="X3246" t="str">
        <f t="shared" si="406"/>
        <v>ExceededGoal</v>
      </c>
      <c r="Y3246" s="12">
        <f t="shared" si="407"/>
        <v>23.87</v>
      </c>
    </row>
    <row r="3247" spans="1:25" ht="43.2">
      <c r="A3247">
        <v>3245</v>
      </c>
      <c r="B3247" s="1" t="s">
        <v>3245</v>
      </c>
      <c r="C3247" s="1" t="s">
        <v>7355</v>
      </c>
      <c r="D3247" s="21" t="str" cm="1">
        <f t="array" ref="D3247">IF(OR(ISNUMBER(SEARCH({" COMEDY "," fun "," laugh ","hilarious"}," "&amp;B3247:C3247&amp;" "))),"Comedy",IF(OR(ISNUMBER(SEARCH({" sad "," thriller "," crime"," murder "," dark "," revenge "}," "&amp;B3247:C3247&amp;" "))),"thriller",IF(OR(ISNUMBER(SEARCH({" strange "," evil "," horror "," dark "," strange"}," "&amp;B3247:C3247&amp;" "))),"horror",IF(OR(ISNUMBER(SEARCH({" food "," kitchen "," yummy "," gourmet "," dining","bbq"}," "&amp;B3247:C3247&amp;" "))),"food"))))</f>
        <v>food</v>
      </c>
      <c r="E3247" s="3">
        <v>21000</v>
      </c>
      <c r="F3247" s="4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400"/>
        <v>104</v>
      </c>
      <c r="Q3247">
        <f t="shared" si="401"/>
        <v>81.13</v>
      </c>
      <c r="R3247" t="s">
        <v>8315</v>
      </c>
      <c r="S3247" t="s">
        <v>8316</v>
      </c>
      <c r="T3247" s="13">
        <f t="shared" si="402"/>
        <v>42135.60020833333</v>
      </c>
      <c r="U3247" s="13">
        <f t="shared" si="403"/>
        <v>42167.083333333328</v>
      </c>
      <c r="V3247">
        <f t="shared" si="404"/>
        <v>2015</v>
      </c>
      <c r="W3247" t="str">
        <f t="shared" si="405"/>
        <v>plays</v>
      </c>
      <c r="X3247" t="str">
        <f t="shared" si="406"/>
        <v>ExceededGoal</v>
      </c>
      <c r="Y3247" s="12">
        <f t="shared" si="407"/>
        <v>81.13</v>
      </c>
    </row>
    <row r="3248" spans="1:25" ht="43.2">
      <c r="A3248">
        <v>3246</v>
      </c>
      <c r="B3248" s="1" t="s">
        <v>3246</v>
      </c>
      <c r="C3248" s="1" t="s">
        <v>7356</v>
      </c>
      <c r="D3248" s="21" t="b" cm="1">
        <f t="array" ref="D3248">IF(OR(ISNUMBER(SEARCH({" COMEDY "," fun "," laugh ","hilarious"}," "&amp;B3248:C3248&amp;" "))),"Comedy",IF(OR(ISNUMBER(SEARCH({" sad "," thriller "," crime"," murder "," dark "," revenge "}," "&amp;B3248:C3248&amp;" "))),"thriller",IF(OR(ISNUMBER(SEARCH({" strange "," evil "," horror "," dark "," strange"}," "&amp;B3248:C3248&amp;" "))),"horror",IF(OR(ISNUMBER(SEARCH({" food "," kitchen "," yummy "," gourmet "," dining","bbq"}," "&amp;B3248:C3248&amp;" "))),"food"))))</f>
        <v>0</v>
      </c>
      <c r="E3248" s="3">
        <v>10000</v>
      </c>
      <c r="F3248" s="4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400"/>
        <v>111</v>
      </c>
      <c r="Q3248">
        <f t="shared" si="401"/>
        <v>57.63</v>
      </c>
      <c r="R3248" t="s">
        <v>8315</v>
      </c>
      <c r="S3248" t="s">
        <v>8316</v>
      </c>
      <c r="T3248" s="13">
        <f t="shared" si="402"/>
        <v>42230.472222222219</v>
      </c>
      <c r="U3248" s="13">
        <f t="shared" si="403"/>
        <v>42259.165972222225</v>
      </c>
      <c r="V3248">
        <f t="shared" si="404"/>
        <v>2015</v>
      </c>
      <c r="W3248" t="str">
        <f t="shared" si="405"/>
        <v>plays</v>
      </c>
      <c r="X3248" t="str">
        <f t="shared" si="406"/>
        <v>ExceededGoal</v>
      </c>
      <c r="Y3248" s="12">
        <f t="shared" si="407"/>
        <v>57.63</v>
      </c>
    </row>
    <row r="3249" spans="1:25" ht="43.2">
      <c r="A3249">
        <v>3247</v>
      </c>
      <c r="B3249" s="1" t="s">
        <v>3247</v>
      </c>
      <c r="C3249" s="1" t="s">
        <v>7357</v>
      </c>
      <c r="D3249" s="21" t="b" cm="1">
        <f t="array" ref="D3249">IF(OR(ISNUMBER(SEARCH({" COMEDY "," fun "," laugh ","hilarious"}," "&amp;B3249:C3249&amp;" "))),"Comedy",IF(OR(ISNUMBER(SEARCH({" sad "," thriller "," crime"," murder "," dark "," revenge "}," "&amp;B3249:C3249&amp;" "))),"thriller",IF(OR(ISNUMBER(SEARCH({" strange "," evil "," horror "," dark "," strange"}," "&amp;B3249:C3249&amp;" "))),"horror",IF(OR(ISNUMBER(SEARCH({" food "," kitchen "," yummy "," gourmet "," dining","bbq"}," "&amp;B3249:C3249&amp;" "))),"food"))))</f>
        <v>0</v>
      </c>
      <c r="E3249" s="3">
        <v>2500</v>
      </c>
      <c r="F3249" s="4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400"/>
        <v>106</v>
      </c>
      <c r="Q3249">
        <f t="shared" si="401"/>
        <v>46.43</v>
      </c>
      <c r="R3249" t="s">
        <v>8315</v>
      </c>
      <c r="S3249" t="s">
        <v>8316</v>
      </c>
      <c r="T3249" s="13">
        <f t="shared" si="402"/>
        <v>42167.434166666666</v>
      </c>
      <c r="U3249" s="13">
        <f t="shared" si="403"/>
        <v>42197.434166666666</v>
      </c>
      <c r="V3249">
        <f t="shared" si="404"/>
        <v>2015</v>
      </c>
      <c r="W3249" t="str">
        <f t="shared" si="405"/>
        <v>plays</v>
      </c>
      <c r="X3249" t="str">
        <f t="shared" si="406"/>
        <v>ExceededGoal</v>
      </c>
      <c r="Y3249" s="12">
        <f t="shared" si="407"/>
        <v>46.43</v>
      </c>
    </row>
    <row r="3250" spans="1:25" ht="28.8">
      <c r="A3250">
        <v>3248</v>
      </c>
      <c r="B3250" s="1" t="s">
        <v>3248</v>
      </c>
      <c r="C3250" s="1" t="s">
        <v>7358</v>
      </c>
      <c r="D3250" s="21" t="b" cm="1">
        <f t="array" ref="D3250">IF(OR(ISNUMBER(SEARCH({" COMEDY "," fun "," laugh ","hilarious"}," "&amp;B3250:C3250&amp;" "))),"Comedy",IF(OR(ISNUMBER(SEARCH({" sad "," thriller "," crime"," murder "," dark "," revenge "}," "&amp;B3250:C3250&amp;" "))),"thriller",IF(OR(ISNUMBER(SEARCH({" strange "," evil "," horror "," dark "," strange"}," "&amp;B3250:C3250&amp;" "))),"horror",IF(OR(ISNUMBER(SEARCH({" food "," kitchen "," yummy "," gourmet "," dining","bbq"}," "&amp;B3250:C3250&amp;" "))),"food"))))</f>
        <v>0</v>
      </c>
      <c r="E3250" s="3">
        <v>12000</v>
      </c>
      <c r="F3250" s="4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400"/>
        <v>101</v>
      </c>
      <c r="Q3250">
        <f t="shared" si="401"/>
        <v>60.48</v>
      </c>
      <c r="R3250" t="s">
        <v>8315</v>
      </c>
      <c r="S3250" t="s">
        <v>8316</v>
      </c>
      <c r="T3250" s="13">
        <f t="shared" si="402"/>
        <v>42068.888391203705</v>
      </c>
      <c r="U3250" s="13">
        <f t="shared" si="403"/>
        <v>42098.846724537041</v>
      </c>
      <c r="V3250">
        <f t="shared" si="404"/>
        <v>2015</v>
      </c>
      <c r="W3250" t="str">
        <f t="shared" si="405"/>
        <v>plays</v>
      </c>
      <c r="X3250" t="str">
        <f t="shared" si="406"/>
        <v>ExceededGoal</v>
      </c>
      <c r="Y3250" s="12">
        <f t="shared" si="407"/>
        <v>60.48</v>
      </c>
    </row>
    <row r="3251" spans="1:25" ht="43.2">
      <c r="A3251">
        <v>3249</v>
      </c>
      <c r="B3251" s="1" t="s">
        <v>3249</v>
      </c>
      <c r="C3251" s="1" t="s">
        <v>7359</v>
      </c>
      <c r="D3251" s="21" t="b" cm="1">
        <f t="array" ref="D3251">IF(OR(ISNUMBER(SEARCH({" COMEDY "," fun "," laugh ","hilarious"}," "&amp;B3251:C3251&amp;" "))),"Comedy",IF(OR(ISNUMBER(SEARCH({" sad "," thriller "," crime"," murder "," dark "," revenge "}," "&amp;B3251:C3251&amp;" "))),"thriller",IF(OR(ISNUMBER(SEARCH({" strange "," evil "," horror "," dark "," strange"}," "&amp;B3251:C3251&amp;" "))),"horror",IF(OR(ISNUMBER(SEARCH({" food "," kitchen "," yummy "," gourmet "," dining","bbq"}," "&amp;B3251:C3251&amp;" "))),"food"))))</f>
        <v>0</v>
      </c>
      <c r="E3251" s="3">
        <v>5500</v>
      </c>
      <c r="F3251" s="4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400"/>
        <v>105</v>
      </c>
      <c r="Q3251">
        <f t="shared" si="401"/>
        <v>65.58</v>
      </c>
      <c r="R3251" t="s">
        <v>8315</v>
      </c>
      <c r="S3251" t="s">
        <v>8316</v>
      </c>
      <c r="T3251" s="13">
        <f t="shared" si="402"/>
        <v>42145.746689814812</v>
      </c>
      <c r="U3251" s="13">
        <f t="shared" si="403"/>
        <v>42175.746689814812</v>
      </c>
      <c r="V3251">
        <f t="shared" si="404"/>
        <v>2015</v>
      </c>
      <c r="W3251" t="str">
        <f t="shared" si="405"/>
        <v>plays</v>
      </c>
      <c r="X3251" t="str">
        <f t="shared" si="406"/>
        <v>ExceededGoal</v>
      </c>
      <c r="Y3251" s="12">
        <f t="shared" si="407"/>
        <v>65.58</v>
      </c>
    </row>
    <row r="3252" spans="1:25" ht="57.6">
      <c r="A3252">
        <v>3250</v>
      </c>
      <c r="B3252" s="1" t="s">
        <v>3250</v>
      </c>
      <c r="C3252" s="1" t="s">
        <v>7360</v>
      </c>
      <c r="D3252" s="21" t="b" cm="1">
        <f t="array" ref="D3252">IF(OR(ISNUMBER(SEARCH({" COMEDY "," fun "," laugh ","hilarious"}," "&amp;B3252:C3252&amp;" "))),"Comedy",IF(OR(ISNUMBER(SEARCH({" sad "," thriller "," crime"," murder "," dark "," revenge "}," "&amp;B3252:C3252&amp;" "))),"thriller",IF(OR(ISNUMBER(SEARCH({" strange "," evil "," horror "," dark "," strange"}," "&amp;B3252:C3252&amp;" "))),"horror",IF(OR(ISNUMBER(SEARCH({" food "," kitchen "," yummy "," gourmet "," dining","bbq"}," "&amp;B3252:C3252&amp;" "))),"food"))))</f>
        <v>0</v>
      </c>
      <c r="E3252" s="3">
        <v>25000</v>
      </c>
      <c r="F3252" s="4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400"/>
        <v>102</v>
      </c>
      <c r="Q3252">
        <f t="shared" si="401"/>
        <v>119.19</v>
      </c>
      <c r="R3252" t="s">
        <v>8315</v>
      </c>
      <c r="S3252" t="s">
        <v>8316</v>
      </c>
      <c r="T3252" s="13">
        <f t="shared" si="402"/>
        <v>41918.742175925923</v>
      </c>
      <c r="U3252" s="13">
        <f t="shared" si="403"/>
        <v>41948.783842592595</v>
      </c>
      <c r="V3252">
        <f t="shared" si="404"/>
        <v>2014</v>
      </c>
      <c r="W3252" t="str">
        <f t="shared" si="405"/>
        <v>plays</v>
      </c>
      <c r="X3252" t="str">
        <f t="shared" si="406"/>
        <v>ExceededGoal</v>
      </c>
      <c r="Y3252" s="12">
        <f t="shared" si="407"/>
        <v>119.19</v>
      </c>
    </row>
    <row r="3253" spans="1:25" ht="43.2">
      <c r="A3253">
        <v>3251</v>
      </c>
      <c r="B3253" s="1" t="s">
        <v>3251</v>
      </c>
      <c r="C3253" s="1" t="s">
        <v>7361</v>
      </c>
      <c r="D3253" s="21" t="b" cm="1">
        <f t="array" ref="D3253">IF(OR(ISNUMBER(SEARCH({" COMEDY "," fun "," laugh ","hilarious"}," "&amp;B3253:C3253&amp;" "))),"Comedy",IF(OR(ISNUMBER(SEARCH({" sad "," thriller "," crime"," murder "," dark "," revenge "}," "&amp;B3253:C3253&amp;" "))),"thriller",IF(OR(ISNUMBER(SEARCH({" strange "," evil "," horror "," dark "," strange"}," "&amp;B3253:C3253&amp;" "))),"horror",IF(OR(ISNUMBER(SEARCH({" food "," kitchen "," yummy "," gourmet "," dining","bbq"}," "&amp;B3253:C3253&amp;" "))),"food"))))</f>
        <v>0</v>
      </c>
      <c r="E3253" s="3">
        <v>1500</v>
      </c>
      <c r="F3253" s="4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400"/>
        <v>111</v>
      </c>
      <c r="Q3253">
        <f t="shared" si="401"/>
        <v>83.05</v>
      </c>
      <c r="R3253" t="s">
        <v>8315</v>
      </c>
      <c r="S3253" t="s">
        <v>8316</v>
      </c>
      <c r="T3253" s="13">
        <f t="shared" si="402"/>
        <v>42146.731087962966</v>
      </c>
      <c r="U3253" s="13">
        <f t="shared" si="403"/>
        <v>42176.731087962966</v>
      </c>
      <c r="V3253">
        <f t="shared" si="404"/>
        <v>2015</v>
      </c>
      <c r="W3253" t="str">
        <f t="shared" si="405"/>
        <v>plays</v>
      </c>
      <c r="X3253" t="str">
        <f t="shared" si="406"/>
        <v>ExceededGoal</v>
      </c>
      <c r="Y3253" s="12">
        <f t="shared" si="407"/>
        <v>83.05</v>
      </c>
    </row>
    <row r="3254" spans="1:25" ht="43.2">
      <c r="A3254">
        <v>3252</v>
      </c>
      <c r="B3254" s="1" t="s">
        <v>3252</v>
      </c>
      <c r="C3254" s="1" t="s">
        <v>7362</v>
      </c>
      <c r="D3254" s="21" t="b" cm="1">
        <f t="array" ref="D3254">IF(OR(ISNUMBER(SEARCH({" COMEDY "," fun "," laugh ","hilarious"}," "&amp;B3254:C3254&amp;" "))),"Comedy",IF(OR(ISNUMBER(SEARCH({" sad "," thriller "," crime"," murder "," dark "," revenge "}," "&amp;B3254:C3254&amp;" "))),"thriller",IF(OR(ISNUMBER(SEARCH({" strange "," evil "," horror "," dark "," strange"}," "&amp;B3254:C3254&amp;" "))),"horror",IF(OR(ISNUMBER(SEARCH({" food "," kitchen "," yummy "," gourmet "," dining","bbq"}," "&amp;B3254:C3254&amp;" "))),"food"))))</f>
        <v>0</v>
      </c>
      <c r="E3254" s="3">
        <v>2250</v>
      </c>
      <c r="F3254" s="4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400"/>
        <v>128</v>
      </c>
      <c r="Q3254">
        <f t="shared" si="401"/>
        <v>57.52</v>
      </c>
      <c r="R3254" t="s">
        <v>8315</v>
      </c>
      <c r="S3254" t="s">
        <v>8316</v>
      </c>
      <c r="T3254" s="13">
        <f t="shared" si="402"/>
        <v>42590.472685185188</v>
      </c>
      <c r="U3254" s="13">
        <f t="shared" si="403"/>
        <v>42620.472685185188</v>
      </c>
      <c r="V3254">
        <f t="shared" si="404"/>
        <v>2016</v>
      </c>
      <c r="W3254" t="str">
        <f t="shared" si="405"/>
        <v>plays</v>
      </c>
      <c r="X3254" t="str">
        <f t="shared" si="406"/>
        <v>ExceededGoal</v>
      </c>
      <c r="Y3254" s="12">
        <f t="shared" si="407"/>
        <v>57.52</v>
      </c>
    </row>
    <row r="3255" spans="1:25" ht="43.2">
      <c r="A3255">
        <v>3253</v>
      </c>
      <c r="B3255" s="1" t="s">
        <v>3253</v>
      </c>
      <c r="C3255" s="1" t="s">
        <v>7363</v>
      </c>
      <c r="D3255" s="21" t="b" cm="1">
        <f t="array" ref="D3255">IF(OR(ISNUMBER(SEARCH({" COMEDY "," fun "," laugh ","hilarious"}," "&amp;B3255:C3255&amp;" "))),"Comedy",IF(OR(ISNUMBER(SEARCH({" sad "," thriller "," crime"," murder "," dark "," revenge "}," "&amp;B3255:C3255&amp;" "))),"thriller",IF(OR(ISNUMBER(SEARCH({" strange "," evil "," horror "," dark "," strange"}," "&amp;B3255:C3255&amp;" "))),"horror",IF(OR(ISNUMBER(SEARCH({" food "," kitchen "," yummy "," gourmet "," dining","bbq"}," "&amp;B3255:C3255&amp;" "))),"food"))))</f>
        <v>0</v>
      </c>
      <c r="E3255" s="3">
        <v>20000</v>
      </c>
      <c r="F3255" s="4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400"/>
        <v>102</v>
      </c>
      <c r="Q3255">
        <f t="shared" si="401"/>
        <v>177.09</v>
      </c>
      <c r="R3255" t="s">
        <v>8315</v>
      </c>
      <c r="S3255" t="s">
        <v>8316</v>
      </c>
      <c r="T3255" s="13">
        <f t="shared" si="402"/>
        <v>42602.576712962968</v>
      </c>
      <c r="U3255" s="13">
        <f t="shared" si="403"/>
        <v>42621.15625</v>
      </c>
      <c r="V3255">
        <f t="shared" si="404"/>
        <v>2016</v>
      </c>
      <c r="W3255" t="str">
        <f t="shared" si="405"/>
        <v>plays</v>
      </c>
      <c r="X3255" t="str">
        <f t="shared" si="406"/>
        <v>ExceededGoal</v>
      </c>
      <c r="Y3255" s="12">
        <f t="shared" si="407"/>
        <v>177.09</v>
      </c>
    </row>
    <row r="3256" spans="1:25" ht="43.2">
      <c r="A3256">
        <v>3254</v>
      </c>
      <c r="B3256" s="1" t="s">
        <v>3254</v>
      </c>
      <c r="C3256" s="1" t="s">
        <v>7364</v>
      </c>
      <c r="D3256" s="21" t="b" cm="1">
        <f t="array" ref="D3256">IF(OR(ISNUMBER(SEARCH({" COMEDY "," fun "," laugh ","hilarious"}," "&amp;B3256:C3256&amp;" "))),"Comedy",IF(OR(ISNUMBER(SEARCH({" sad "," thriller "," crime"," murder "," dark "," revenge "}," "&amp;B3256:C3256&amp;" "))),"thriller",IF(OR(ISNUMBER(SEARCH({" strange "," evil "," horror "," dark "," strange"}," "&amp;B3256:C3256&amp;" "))),"horror",IF(OR(ISNUMBER(SEARCH({" food "," kitchen "," yummy "," gourmet "," dining","bbq"}," "&amp;B3256:C3256&amp;" "))),"food"))))</f>
        <v>0</v>
      </c>
      <c r="E3256" s="3">
        <v>13000</v>
      </c>
      <c r="F3256" s="4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400"/>
        <v>101</v>
      </c>
      <c r="Q3256">
        <f t="shared" si="401"/>
        <v>70.77</v>
      </c>
      <c r="R3256" t="s">
        <v>8315</v>
      </c>
      <c r="S3256" t="s">
        <v>8316</v>
      </c>
      <c r="T3256" s="13">
        <f t="shared" si="402"/>
        <v>42059.085752314815</v>
      </c>
      <c r="U3256" s="13">
        <f t="shared" si="403"/>
        <v>42089.044085648144</v>
      </c>
      <c r="V3256">
        <f t="shared" si="404"/>
        <v>2015</v>
      </c>
      <c r="W3256" t="str">
        <f t="shared" si="405"/>
        <v>plays</v>
      </c>
      <c r="X3256" t="str">
        <f t="shared" si="406"/>
        <v>ExceededGoal</v>
      </c>
      <c r="Y3256" s="12">
        <f t="shared" si="407"/>
        <v>70.77</v>
      </c>
    </row>
    <row r="3257" spans="1:25" ht="57.6">
      <c r="A3257">
        <v>3255</v>
      </c>
      <c r="B3257" s="1" t="s">
        <v>3255</v>
      </c>
      <c r="C3257" s="1" t="s">
        <v>7365</v>
      </c>
      <c r="D3257" s="21" t="b" cm="1">
        <f t="array" ref="D3257">IF(OR(ISNUMBER(SEARCH({" COMEDY "," fun "," laugh ","hilarious"}," "&amp;B3257:C3257&amp;" "))),"Comedy",IF(OR(ISNUMBER(SEARCH({" sad "," thriller "," crime"," murder "," dark "," revenge "}," "&amp;B3257:C3257&amp;" "))),"thriller",IF(OR(ISNUMBER(SEARCH({" strange "," evil "," horror "," dark "," strange"}," "&amp;B3257:C3257&amp;" "))),"horror",IF(OR(ISNUMBER(SEARCH({" food "," kitchen "," yummy "," gourmet "," dining","bbq"}," "&amp;B3257:C3257&amp;" "))),"food"))))</f>
        <v>0</v>
      </c>
      <c r="E3257" s="3">
        <v>300</v>
      </c>
      <c r="F3257" s="4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400"/>
        <v>175</v>
      </c>
      <c r="Q3257">
        <f t="shared" si="401"/>
        <v>29.17</v>
      </c>
      <c r="R3257" t="s">
        <v>8315</v>
      </c>
      <c r="S3257" t="s">
        <v>8316</v>
      </c>
      <c r="T3257" s="13">
        <f t="shared" si="402"/>
        <v>41889.768229166664</v>
      </c>
      <c r="U3257" s="13">
        <f t="shared" si="403"/>
        <v>41919.768229166664</v>
      </c>
      <c r="V3257">
        <f t="shared" si="404"/>
        <v>2014</v>
      </c>
      <c r="W3257" t="str">
        <f t="shared" si="405"/>
        <v>plays</v>
      </c>
      <c r="X3257" t="str">
        <f t="shared" si="406"/>
        <v>ExceededGoal</v>
      </c>
      <c r="Y3257" s="12">
        <f t="shared" si="407"/>
        <v>29.17</v>
      </c>
    </row>
    <row r="3258" spans="1:25" ht="43.2">
      <c r="A3258">
        <v>3256</v>
      </c>
      <c r="B3258" s="1" t="s">
        <v>3256</v>
      </c>
      <c r="C3258" s="1" t="s">
        <v>7366</v>
      </c>
      <c r="D3258" s="21" t="b" cm="1">
        <f t="array" ref="D3258">IF(OR(ISNUMBER(SEARCH({" COMEDY "," fun "," laugh ","hilarious"}," "&amp;B3258:C3258&amp;" "))),"Comedy",IF(OR(ISNUMBER(SEARCH({" sad "," thriller "," crime"," murder "," dark "," revenge "}," "&amp;B3258:C3258&amp;" "))),"thriller",IF(OR(ISNUMBER(SEARCH({" strange "," evil "," horror "," dark "," strange"}," "&amp;B3258:C3258&amp;" "))),"horror",IF(OR(ISNUMBER(SEARCH({" food "," kitchen "," yummy "," gourmet "," dining","bbq"}," "&amp;B3258:C3258&amp;" "))),"food"))))</f>
        <v>0</v>
      </c>
      <c r="E3258" s="3">
        <v>10000</v>
      </c>
      <c r="F3258" s="4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400"/>
        <v>128</v>
      </c>
      <c r="Q3258">
        <f t="shared" si="401"/>
        <v>72.760000000000005</v>
      </c>
      <c r="R3258" t="s">
        <v>8315</v>
      </c>
      <c r="S3258" t="s">
        <v>8316</v>
      </c>
      <c r="T3258" s="13">
        <f t="shared" si="402"/>
        <v>42144.573807870373</v>
      </c>
      <c r="U3258" s="13">
        <f t="shared" si="403"/>
        <v>42166.165972222225</v>
      </c>
      <c r="V3258">
        <f t="shared" si="404"/>
        <v>2015</v>
      </c>
      <c r="W3258" t="str">
        <f t="shared" si="405"/>
        <v>plays</v>
      </c>
      <c r="X3258" t="str">
        <f t="shared" si="406"/>
        <v>ExceededGoal</v>
      </c>
      <c r="Y3258" s="12">
        <f t="shared" si="407"/>
        <v>72.760000000000005</v>
      </c>
    </row>
    <row r="3259" spans="1:25" ht="43.2">
      <c r="A3259">
        <v>3257</v>
      </c>
      <c r="B3259" s="1" t="s">
        <v>3257</v>
      </c>
      <c r="C3259" s="1" t="s">
        <v>7367</v>
      </c>
      <c r="D3259" s="21" t="b" cm="1">
        <f t="array" ref="D3259">IF(OR(ISNUMBER(SEARCH({" COMEDY "," fun "," laugh ","hilarious"}," "&amp;B3259:C3259&amp;" "))),"Comedy",IF(OR(ISNUMBER(SEARCH({" sad "," thriller "," crime"," murder "," dark "," revenge "}," "&amp;B3259:C3259&amp;" "))),"thriller",IF(OR(ISNUMBER(SEARCH({" strange "," evil "," horror "," dark "," strange"}," "&amp;B3259:C3259&amp;" "))),"horror",IF(OR(ISNUMBER(SEARCH({" food "," kitchen "," yummy "," gourmet "," dining","bbq"}," "&amp;B3259:C3259&amp;" "))),"food"))))</f>
        <v>0</v>
      </c>
      <c r="E3259" s="3">
        <v>2000</v>
      </c>
      <c r="F3259" s="4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400"/>
        <v>106</v>
      </c>
      <c r="Q3259">
        <f t="shared" si="401"/>
        <v>51.85</v>
      </c>
      <c r="R3259" t="s">
        <v>8315</v>
      </c>
      <c r="S3259" t="s">
        <v>8316</v>
      </c>
      <c r="T3259" s="13">
        <f t="shared" si="402"/>
        <v>42758.559629629628</v>
      </c>
      <c r="U3259" s="13">
        <f t="shared" si="403"/>
        <v>42788.559629629628</v>
      </c>
      <c r="V3259">
        <f t="shared" si="404"/>
        <v>2017</v>
      </c>
      <c r="W3259" t="str">
        <f t="shared" si="405"/>
        <v>plays</v>
      </c>
      <c r="X3259" t="str">
        <f t="shared" si="406"/>
        <v>ExceededGoal</v>
      </c>
      <c r="Y3259" s="12">
        <f t="shared" si="407"/>
        <v>51.85</v>
      </c>
    </row>
    <row r="3260" spans="1:25" ht="43.2">
      <c r="A3260">
        <v>3258</v>
      </c>
      <c r="B3260" s="1" t="s">
        <v>3258</v>
      </c>
      <c r="C3260" s="1" t="s">
        <v>7368</v>
      </c>
      <c r="D3260" s="21" t="b" cm="1">
        <f t="array" ref="D3260">IF(OR(ISNUMBER(SEARCH({" COMEDY "," fun "," laugh ","hilarious"}," "&amp;B3260:C3260&amp;" "))),"Comedy",IF(OR(ISNUMBER(SEARCH({" sad "," thriller "," crime"," murder "," dark "," revenge "}," "&amp;B3260:C3260&amp;" "))),"thriller",IF(OR(ISNUMBER(SEARCH({" strange "," evil "," horror "," dark "," strange"}," "&amp;B3260:C3260&amp;" "))),"horror",IF(OR(ISNUMBER(SEARCH({" food "," kitchen "," yummy "," gourmet "," dining","bbq"}," "&amp;B3260:C3260&amp;" "))),"food"))))</f>
        <v>0</v>
      </c>
      <c r="E3260" s="3">
        <v>7000</v>
      </c>
      <c r="F3260" s="4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400"/>
        <v>105</v>
      </c>
      <c r="Q3260">
        <f t="shared" si="401"/>
        <v>98.2</v>
      </c>
      <c r="R3260" t="s">
        <v>8315</v>
      </c>
      <c r="S3260" t="s">
        <v>8316</v>
      </c>
      <c r="T3260" s="13">
        <f t="shared" si="402"/>
        <v>41982.887280092589</v>
      </c>
      <c r="U3260" s="13">
        <f t="shared" si="403"/>
        <v>42012.887280092589</v>
      </c>
      <c r="V3260">
        <f t="shared" si="404"/>
        <v>2014</v>
      </c>
      <c r="W3260" t="str">
        <f t="shared" si="405"/>
        <v>plays</v>
      </c>
      <c r="X3260" t="str">
        <f t="shared" si="406"/>
        <v>ExceededGoal</v>
      </c>
      <c r="Y3260" s="12">
        <f t="shared" si="407"/>
        <v>98.2</v>
      </c>
    </row>
    <row r="3261" spans="1:25" ht="43.2">
      <c r="A3261">
        <v>3259</v>
      </c>
      <c r="B3261" s="1" t="s">
        <v>3259</v>
      </c>
      <c r="C3261" s="1" t="s">
        <v>7369</v>
      </c>
      <c r="D3261" s="21" t="b" cm="1">
        <f t="array" ref="D3261">IF(OR(ISNUMBER(SEARCH({" COMEDY "," fun "," laugh ","hilarious"}," "&amp;B3261:C3261&amp;" "))),"Comedy",IF(OR(ISNUMBER(SEARCH({" sad "," thriller "," crime"," murder "," dark "," revenge "}," "&amp;B3261:C3261&amp;" "))),"thriller",IF(OR(ISNUMBER(SEARCH({" strange "," evil "," horror "," dark "," strange"}," "&amp;B3261:C3261&amp;" "))),"horror",IF(OR(ISNUMBER(SEARCH({" food "," kitchen "," yummy "," gourmet "," dining","bbq"}," "&amp;B3261:C3261&amp;" "))),"food"))))</f>
        <v>0</v>
      </c>
      <c r="E3261" s="3">
        <v>23000</v>
      </c>
      <c r="F3261" s="4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400"/>
        <v>106</v>
      </c>
      <c r="Q3261">
        <f t="shared" si="401"/>
        <v>251.74</v>
      </c>
      <c r="R3261" t="s">
        <v>8315</v>
      </c>
      <c r="S3261" t="s">
        <v>8316</v>
      </c>
      <c r="T3261" s="13">
        <f t="shared" si="402"/>
        <v>42614.760937500003</v>
      </c>
      <c r="U3261" s="13">
        <f t="shared" si="403"/>
        <v>42644.165972222225</v>
      </c>
      <c r="V3261">
        <f t="shared" si="404"/>
        <v>2016</v>
      </c>
      <c r="W3261" t="str">
        <f t="shared" si="405"/>
        <v>plays</v>
      </c>
      <c r="X3261" t="str">
        <f t="shared" si="406"/>
        <v>ExceededGoal</v>
      </c>
      <c r="Y3261" s="12">
        <f t="shared" si="407"/>
        <v>251.74</v>
      </c>
    </row>
    <row r="3262" spans="1:25" ht="43.2">
      <c r="A3262">
        <v>3260</v>
      </c>
      <c r="B3262" s="1" t="s">
        <v>3260</v>
      </c>
      <c r="C3262" s="1" t="s">
        <v>7370</v>
      </c>
      <c r="D3262" s="21" t="b" cm="1">
        <f t="array" ref="D3262">IF(OR(ISNUMBER(SEARCH({" COMEDY "," fun "," laugh ","hilarious"}," "&amp;B3262:C3262&amp;" "))),"Comedy",IF(OR(ISNUMBER(SEARCH({" sad "," thriller "," crime"," murder "," dark "," revenge "}," "&amp;B3262:C3262&amp;" "))),"thriller",IF(OR(ISNUMBER(SEARCH({" strange "," evil "," horror "," dark "," strange"}," "&amp;B3262:C3262&amp;" "))),"horror",IF(OR(ISNUMBER(SEARCH({" food "," kitchen "," yummy "," gourmet "," dining","bbq"}," "&amp;B3262:C3262&amp;" "))),"food"))))</f>
        <v>0</v>
      </c>
      <c r="E3262" s="3">
        <v>5000</v>
      </c>
      <c r="F3262" s="4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400"/>
        <v>109</v>
      </c>
      <c r="Q3262">
        <f t="shared" si="401"/>
        <v>74.819999999999993</v>
      </c>
      <c r="R3262" t="s">
        <v>8315</v>
      </c>
      <c r="S3262" t="s">
        <v>8316</v>
      </c>
      <c r="T3262" s="13">
        <f t="shared" si="402"/>
        <v>42303.672662037032</v>
      </c>
      <c r="U3262" s="13">
        <f t="shared" si="403"/>
        <v>42338.714328703703</v>
      </c>
      <c r="V3262">
        <f t="shared" si="404"/>
        <v>2015</v>
      </c>
      <c r="W3262" t="str">
        <f t="shared" si="405"/>
        <v>plays</v>
      </c>
      <c r="X3262" t="str">
        <f t="shared" si="406"/>
        <v>ExceededGoal</v>
      </c>
      <c r="Y3262" s="12">
        <f t="shared" si="407"/>
        <v>74.819999999999993</v>
      </c>
    </row>
    <row r="3263" spans="1:25" ht="43.2">
      <c r="A3263">
        <v>3261</v>
      </c>
      <c r="B3263" s="1" t="s">
        <v>3261</v>
      </c>
      <c r="C3263" s="1" t="s">
        <v>7371</v>
      </c>
      <c r="D3263" s="21" t="b" cm="1">
        <f t="array" ref="D3263">IF(OR(ISNUMBER(SEARCH({" COMEDY "," fun "," laugh ","hilarious"}," "&amp;B3263:C3263&amp;" "))),"Comedy",IF(OR(ISNUMBER(SEARCH({" sad "," thriller "," crime"," murder "," dark "," revenge "}," "&amp;B3263:C3263&amp;" "))),"thriller",IF(OR(ISNUMBER(SEARCH({" strange "," evil "," horror "," dark "," strange"}," "&amp;B3263:C3263&amp;" "))),"horror",IF(OR(ISNUMBER(SEARCH({" food "," kitchen "," yummy "," gourmet "," dining","bbq"}," "&amp;B3263:C3263&amp;" "))),"food"))))</f>
        <v>0</v>
      </c>
      <c r="E3263" s="3">
        <v>3300</v>
      </c>
      <c r="F3263" s="4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400"/>
        <v>100</v>
      </c>
      <c r="Q3263">
        <f t="shared" si="401"/>
        <v>67.650000000000006</v>
      </c>
      <c r="R3263" t="s">
        <v>8315</v>
      </c>
      <c r="S3263" t="s">
        <v>8316</v>
      </c>
      <c r="T3263" s="13">
        <f t="shared" si="402"/>
        <v>42171.725416666668</v>
      </c>
      <c r="U3263" s="13">
        <f t="shared" si="403"/>
        <v>42201.725416666668</v>
      </c>
      <c r="V3263">
        <f t="shared" si="404"/>
        <v>2015</v>
      </c>
      <c r="W3263" t="str">
        <f t="shared" si="405"/>
        <v>plays</v>
      </c>
      <c r="X3263" t="str">
        <f t="shared" si="406"/>
        <v>UnderFunded</v>
      </c>
      <c r="Y3263" s="12">
        <f t="shared" si="407"/>
        <v>67.650000000000006</v>
      </c>
    </row>
    <row r="3264" spans="1:25" ht="28.8">
      <c r="A3264">
        <v>3262</v>
      </c>
      <c r="B3264" s="1" t="s">
        <v>3262</v>
      </c>
      <c r="C3264" s="1" t="s">
        <v>7372</v>
      </c>
      <c r="D3264" s="21" t="b" cm="1">
        <f t="array" ref="D3264">IF(OR(ISNUMBER(SEARCH({" COMEDY "," fun "," laugh ","hilarious"}," "&amp;B3264:C3264&amp;" "))),"Comedy",IF(OR(ISNUMBER(SEARCH({" sad "," thriller "," crime"," murder "," dark "," revenge "}," "&amp;B3264:C3264&amp;" "))),"thriller",IF(OR(ISNUMBER(SEARCH({" strange "," evil "," horror "," dark "," strange"}," "&amp;B3264:C3264&amp;" "))),"horror",IF(OR(ISNUMBER(SEARCH({" food "," kitchen "," yummy "," gourmet "," dining","bbq"}," "&amp;B3264:C3264&amp;" "))),"food"))))</f>
        <v>0</v>
      </c>
      <c r="E3264" s="3">
        <v>12200</v>
      </c>
      <c r="F3264" s="4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400"/>
        <v>103</v>
      </c>
      <c r="Q3264">
        <f t="shared" si="401"/>
        <v>93.81</v>
      </c>
      <c r="R3264" t="s">
        <v>8315</v>
      </c>
      <c r="S3264" t="s">
        <v>8316</v>
      </c>
      <c r="T3264" s="13">
        <f t="shared" si="402"/>
        <v>41964.315532407403</v>
      </c>
      <c r="U3264" s="13">
        <f t="shared" si="403"/>
        <v>41995.166666666672</v>
      </c>
      <c r="V3264">
        <f t="shared" si="404"/>
        <v>2014</v>
      </c>
      <c r="W3264" t="str">
        <f t="shared" si="405"/>
        <v>plays</v>
      </c>
      <c r="X3264" t="str">
        <f t="shared" si="406"/>
        <v>ExceededGoal</v>
      </c>
      <c r="Y3264" s="12">
        <f t="shared" si="407"/>
        <v>93.81</v>
      </c>
    </row>
    <row r="3265" spans="1:25" ht="28.8">
      <c r="A3265">
        <v>3263</v>
      </c>
      <c r="B3265" s="1" t="s">
        <v>3263</v>
      </c>
      <c r="C3265" s="1" t="s">
        <v>7373</v>
      </c>
      <c r="D3265" s="21" t="b" cm="1">
        <f t="array" ref="D3265">IF(OR(ISNUMBER(SEARCH({" COMEDY "," fun "," laugh ","hilarious"}," "&amp;B3265:C3265&amp;" "))),"Comedy",IF(OR(ISNUMBER(SEARCH({" sad "," thriller "," crime"," murder "," dark "," revenge "}," "&amp;B3265:C3265&amp;" "))),"thriller",IF(OR(ISNUMBER(SEARCH({" strange "," evil "," horror "," dark "," strange"}," "&amp;B3265:C3265&amp;" "))),"horror",IF(OR(ISNUMBER(SEARCH({" food "," kitchen "," yummy "," gourmet "," dining","bbq"}," "&amp;B3265:C3265&amp;" "))),"food"))))</f>
        <v>0</v>
      </c>
      <c r="E3265" s="3">
        <v>2500</v>
      </c>
      <c r="F3265" s="4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400"/>
        <v>112</v>
      </c>
      <c r="Q3265">
        <f t="shared" si="401"/>
        <v>41.24</v>
      </c>
      <c r="R3265" t="s">
        <v>8315</v>
      </c>
      <c r="S3265" t="s">
        <v>8316</v>
      </c>
      <c r="T3265" s="13">
        <f t="shared" si="402"/>
        <v>42284.516064814816</v>
      </c>
      <c r="U3265" s="13">
        <f t="shared" si="403"/>
        <v>42307.875</v>
      </c>
      <c r="V3265">
        <f t="shared" si="404"/>
        <v>2015</v>
      </c>
      <c r="W3265" t="str">
        <f t="shared" si="405"/>
        <v>plays</v>
      </c>
      <c r="X3265" t="str">
        <f t="shared" si="406"/>
        <v>ExceededGoal</v>
      </c>
      <c r="Y3265" s="12">
        <f t="shared" si="407"/>
        <v>41.24</v>
      </c>
    </row>
    <row r="3266" spans="1:25" ht="28.8">
      <c r="A3266">
        <v>3264</v>
      </c>
      <c r="B3266" s="1" t="s">
        <v>3264</v>
      </c>
      <c r="C3266" s="1" t="s">
        <v>7374</v>
      </c>
      <c r="D3266" s="21" t="b" cm="1">
        <f t="array" ref="D3266">IF(OR(ISNUMBER(SEARCH({" COMEDY "," fun "," laugh ","hilarious"}," "&amp;B3266:C3266&amp;" "))),"Comedy",IF(OR(ISNUMBER(SEARCH({" sad "," thriller "," crime"," murder "," dark "," revenge "}," "&amp;B3266:C3266&amp;" "))),"thriller",IF(OR(ISNUMBER(SEARCH({" strange "," evil "," horror "," dark "," strange"}," "&amp;B3266:C3266&amp;" "))),"horror",IF(OR(ISNUMBER(SEARCH({" food "," kitchen "," yummy "," gourmet "," dining","bbq"}," "&amp;B3266:C3266&amp;" "))),"food"))))</f>
        <v>0</v>
      </c>
      <c r="E3266" s="3">
        <v>2500</v>
      </c>
      <c r="F3266" s="4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400"/>
        <v>103</v>
      </c>
      <c r="Q3266">
        <f t="shared" si="401"/>
        <v>52.55</v>
      </c>
      <c r="R3266" t="s">
        <v>8315</v>
      </c>
      <c r="S3266" t="s">
        <v>8316</v>
      </c>
      <c r="T3266" s="13">
        <f t="shared" si="402"/>
        <v>42016.800208333334</v>
      </c>
      <c r="U3266" s="13">
        <f t="shared" si="403"/>
        <v>42032.916666666672</v>
      </c>
      <c r="V3266">
        <f t="shared" si="404"/>
        <v>2015</v>
      </c>
      <c r="W3266" t="str">
        <f t="shared" si="405"/>
        <v>plays</v>
      </c>
      <c r="X3266" t="str">
        <f t="shared" si="406"/>
        <v>ExceededGoal</v>
      </c>
      <c r="Y3266" s="12">
        <f t="shared" si="407"/>
        <v>52.55</v>
      </c>
    </row>
    <row r="3267" spans="1:25" ht="43.2">
      <c r="A3267">
        <v>3265</v>
      </c>
      <c r="B3267" s="1" t="s">
        <v>3265</v>
      </c>
      <c r="C3267" s="1" t="s">
        <v>7375</v>
      </c>
      <c r="D3267" s="21" t="b" cm="1">
        <f t="array" ref="D3267">IF(OR(ISNUMBER(SEARCH({" COMEDY "," fun "," laugh ","hilarious"}," "&amp;B3267:C3267&amp;" "))),"Comedy",IF(OR(ISNUMBER(SEARCH({" sad "," thriller "," crime"," murder "," dark "," revenge "}," "&amp;B3267:C3267&amp;" "))),"thriller",IF(OR(ISNUMBER(SEARCH({" strange "," evil "," horror "," dark "," strange"}," "&amp;B3267:C3267&amp;" "))),"horror",IF(OR(ISNUMBER(SEARCH({" food "," kitchen "," yummy "," gourmet "," dining","bbq"}," "&amp;B3267:C3267&amp;" "))),"food"))))</f>
        <v>0</v>
      </c>
      <c r="E3267" s="3">
        <v>2700</v>
      </c>
      <c r="F3267" s="4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408">IFERROR(ROUND((F3267/E3267)*100,0),0)</f>
        <v>164</v>
      </c>
      <c r="Q3267">
        <f t="shared" ref="Q3267:Q3330" si="409">IFERROR(ROUND(F3267/M3267,2),0)</f>
        <v>70.290000000000006</v>
      </c>
      <c r="R3267" t="s">
        <v>8315</v>
      </c>
      <c r="S3267" t="s">
        <v>8316</v>
      </c>
      <c r="T3267" s="13">
        <f t="shared" ref="T3267:T3330" si="410">(((K3267/60)/60)/24)+DATE(1970,1,1)</f>
        <v>42311.711979166663</v>
      </c>
      <c r="U3267" s="13">
        <f t="shared" ref="U3267:U3330" si="411">(((J3267/60)/60)/24)+DATE(1970,1,1)</f>
        <v>42341.708333333328</v>
      </c>
      <c r="V3267">
        <f t="shared" ref="V3267:V3330" si="412">YEAR(T3267)</f>
        <v>2015</v>
      </c>
      <c r="W3267" t="str">
        <f t="shared" ref="W3267:W3330" si="413">IF(OR(S3267="musical","space"),"Musical and Spaces",S3267)</f>
        <v>plays</v>
      </c>
      <c r="X3267" t="str">
        <f t="shared" ref="X3267:X3330" si="414">IF(P3267-100&gt;0,"ExceededGoal","UnderFunded")</f>
        <v>ExceededGoal</v>
      </c>
      <c r="Y3267" s="12">
        <f t="shared" ref="Y3267:Y3330" si="415">IFERROR(IF(R3267="theater",ROUND(F3267/M3267,2)),0)</f>
        <v>70.290000000000006</v>
      </c>
    </row>
    <row r="3268" spans="1:25" ht="43.2">
      <c r="A3268">
        <v>3266</v>
      </c>
      <c r="B3268" s="1" t="s">
        <v>3266</v>
      </c>
      <c r="C3268" s="1" t="s">
        <v>7376</v>
      </c>
      <c r="D3268" s="21" t="b" cm="1">
        <f t="array" ref="D3268">IF(OR(ISNUMBER(SEARCH({" COMEDY "," fun "," laugh ","hilarious"}," "&amp;B3268:C3268&amp;" "))),"Comedy",IF(OR(ISNUMBER(SEARCH({" sad "," thriller "," crime"," murder "," dark "," revenge "}," "&amp;B3268:C3268&amp;" "))),"thriller",IF(OR(ISNUMBER(SEARCH({" strange "," evil "," horror "," dark "," strange"}," "&amp;B3268:C3268&amp;" "))),"horror",IF(OR(ISNUMBER(SEARCH({" food "," kitchen "," yummy "," gourmet "," dining","bbq"}," "&amp;B3268:C3268&amp;" "))),"food"))))</f>
        <v>0</v>
      </c>
      <c r="E3268" s="3">
        <v>6000</v>
      </c>
      <c r="F3268" s="4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408"/>
        <v>131</v>
      </c>
      <c r="Q3268">
        <f t="shared" si="409"/>
        <v>48.33</v>
      </c>
      <c r="R3268" t="s">
        <v>8315</v>
      </c>
      <c r="S3268" t="s">
        <v>8316</v>
      </c>
      <c r="T3268" s="13">
        <f t="shared" si="410"/>
        <v>42136.536134259266</v>
      </c>
      <c r="U3268" s="13">
        <f t="shared" si="411"/>
        <v>42167.875</v>
      </c>
      <c r="V3268">
        <f t="shared" si="412"/>
        <v>2015</v>
      </c>
      <c r="W3268" t="str">
        <f t="shared" si="413"/>
        <v>plays</v>
      </c>
      <c r="X3268" t="str">
        <f t="shared" si="414"/>
        <v>ExceededGoal</v>
      </c>
      <c r="Y3268" s="12">
        <f t="shared" si="415"/>
        <v>48.33</v>
      </c>
    </row>
    <row r="3269" spans="1:25" ht="43.2">
      <c r="A3269">
        <v>3267</v>
      </c>
      <c r="B3269" s="1" t="s">
        <v>3267</v>
      </c>
      <c r="C3269" s="1" t="s">
        <v>7377</v>
      </c>
      <c r="D3269" s="21" t="b" cm="1">
        <f t="array" ref="D3269">IF(OR(ISNUMBER(SEARCH({" COMEDY "," fun "," laugh ","hilarious"}," "&amp;B3269:C3269&amp;" "))),"Comedy",IF(OR(ISNUMBER(SEARCH({" sad "," thriller "," crime"," murder "," dark "," revenge "}," "&amp;B3269:C3269&amp;" "))),"thriller",IF(OR(ISNUMBER(SEARCH({" strange "," evil "," horror "," dark "," strange"}," "&amp;B3269:C3269&amp;" "))),"horror",IF(OR(ISNUMBER(SEARCH({" food "," kitchen "," yummy "," gourmet "," dining","bbq"}," "&amp;B3269:C3269&amp;" "))),"food"))))</f>
        <v>0</v>
      </c>
      <c r="E3269" s="3">
        <v>15000</v>
      </c>
      <c r="F3269" s="4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408"/>
        <v>102</v>
      </c>
      <c r="Q3269">
        <f t="shared" si="409"/>
        <v>53.18</v>
      </c>
      <c r="R3269" t="s">
        <v>8315</v>
      </c>
      <c r="S3269" t="s">
        <v>8316</v>
      </c>
      <c r="T3269" s="13">
        <f t="shared" si="410"/>
        <v>42172.757638888885</v>
      </c>
      <c r="U3269" s="13">
        <f t="shared" si="411"/>
        <v>42202.757638888885</v>
      </c>
      <c r="V3269">
        <f t="shared" si="412"/>
        <v>2015</v>
      </c>
      <c r="W3269" t="str">
        <f t="shared" si="413"/>
        <v>plays</v>
      </c>
      <c r="X3269" t="str">
        <f t="shared" si="414"/>
        <v>ExceededGoal</v>
      </c>
      <c r="Y3269" s="12">
        <f t="shared" si="415"/>
        <v>53.18</v>
      </c>
    </row>
    <row r="3270" spans="1:25" ht="43.2">
      <c r="A3270">
        <v>3268</v>
      </c>
      <c r="B3270" s="1" t="s">
        <v>3268</v>
      </c>
      <c r="C3270" s="1" t="s">
        <v>7378</v>
      </c>
      <c r="D3270" s="21" t="b" cm="1">
        <f t="array" ref="D3270">IF(OR(ISNUMBER(SEARCH({" COMEDY "," fun "," laugh ","hilarious"}," "&amp;B3270:C3270&amp;" "))),"Comedy",IF(OR(ISNUMBER(SEARCH({" sad "," thriller "," crime"," murder "," dark "," revenge "}," "&amp;B3270:C3270&amp;" "))),"thriller",IF(OR(ISNUMBER(SEARCH({" strange "," evil "," horror "," dark "," strange"}," "&amp;B3270:C3270&amp;" "))),"horror",IF(OR(ISNUMBER(SEARCH({" food "," kitchen "," yummy "," gourmet "," dining","bbq"}," "&amp;B3270:C3270&amp;" "))),"food"))))</f>
        <v>0</v>
      </c>
      <c r="E3270" s="3">
        <v>2000</v>
      </c>
      <c r="F3270" s="4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408"/>
        <v>128</v>
      </c>
      <c r="Q3270">
        <f t="shared" si="409"/>
        <v>60.95</v>
      </c>
      <c r="R3270" t="s">
        <v>8315</v>
      </c>
      <c r="S3270" t="s">
        <v>8316</v>
      </c>
      <c r="T3270" s="13">
        <f t="shared" si="410"/>
        <v>42590.90425925926</v>
      </c>
      <c r="U3270" s="13">
        <f t="shared" si="411"/>
        <v>42606.90425925926</v>
      </c>
      <c r="V3270">
        <f t="shared" si="412"/>
        <v>2016</v>
      </c>
      <c r="W3270" t="str">
        <f t="shared" si="413"/>
        <v>plays</v>
      </c>
      <c r="X3270" t="str">
        <f t="shared" si="414"/>
        <v>ExceededGoal</v>
      </c>
      <c r="Y3270" s="12">
        <f t="shared" si="415"/>
        <v>60.95</v>
      </c>
    </row>
    <row r="3271" spans="1:25" ht="43.2">
      <c r="A3271">
        <v>3269</v>
      </c>
      <c r="B3271" s="1" t="s">
        <v>3269</v>
      </c>
      <c r="C3271" s="1" t="s">
        <v>7379</v>
      </c>
      <c r="D3271" s="21" t="b" cm="1">
        <f t="array" ref="D3271">IF(OR(ISNUMBER(SEARCH({" COMEDY "," fun "," laugh ","hilarious"}," "&amp;B3271:C3271&amp;" "))),"Comedy",IF(OR(ISNUMBER(SEARCH({" sad "," thriller "," crime"," murder "," dark "," revenge "}," "&amp;B3271:C3271&amp;" "))),"thriller",IF(OR(ISNUMBER(SEARCH({" strange "," evil "," horror "," dark "," strange"}," "&amp;B3271:C3271&amp;" "))),"horror",IF(OR(ISNUMBER(SEARCH({" food "," kitchen "," yummy "," gourmet "," dining","bbq"}," "&amp;B3271:C3271&amp;" "))),"food"))))</f>
        <v>0</v>
      </c>
      <c r="E3271" s="3">
        <v>8000</v>
      </c>
      <c r="F3271" s="4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408"/>
        <v>102</v>
      </c>
      <c r="Q3271">
        <f t="shared" si="409"/>
        <v>116</v>
      </c>
      <c r="R3271" t="s">
        <v>8315</v>
      </c>
      <c r="S3271" t="s">
        <v>8316</v>
      </c>
      <c r="T3271" s="13">
        <f t="shared" si="410"/>
        <v>42137.395798611105</v>
      </c>
      <c r="U3271" s="13">
        <f t="shared" si="411"/>
        <v>42171.458333333328</v>
      </c>
      <c r="V3271">
        <f t="shared" si="412"/>
        <v>2015</v>
      </c>
      <c r="W3271" t="str">
        <f t="shared" si="413"/>
        <v>plays</v>
      </c>
      <c r="X3271" t="str">
        <f t="shared" si="414"/>
        <v>ExceededGoal</v>
      </c>
      <c r="Y3271" s="12">
        <f t="shared" si="415"/>
        <v>116</v>
      </c>
    </row>
    <row r="3272" spans="1:25" ht="57.6">
      <c r="A3272">
        <v>3270</v>
      </c>
      <c r="B3272" s="1" t="s">
        <v>3270</v>
      </c>
      <c r="C3272" s="1" t="s">
        <v>7380</v>
      </c>
      <c r="D3272" s="21" t="b" cm="1">
        <f t="array" ref="D3272">IF(OR(ISNUMBER(SEARCH({" COMEDY "," fun "," laugh ","hilarious"}," "&amp;B3272:C3272&amp;" "))),"Comedy",IF(OR(ISNUMBER(SEARCH({" sad "," thriller "," crime"," murder "," dark "," revenge "}," "&amp;B3272:C3272&amp;" "))),"thriller",IF(OR(ISNUMBER(SEARCH({" strange "," evil "," horror "," dark "," strange"}," "&amp;B3272:C3272&amp;" "))),"horror",IF(OR(ISNUMBER(SEARCH({" food "," kitchen "," yummy "," gourmet "," dining","bbq"}," "&amp;B3272:C3272&amp;" "))),"food"))))</f>
        <v>0</v>
      </c>
      <c r="E3272" s="3">
        <v>1800</v>
      </c>
      <c r="F3272" s="4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408"/>
        <v>102</v>
      </c>
      <c r="Q3272">
        <f t="shared" si="409"/>
        <v>61</v>
      </c>
      <c r="R3272" t="s">
        <v>8315</v>
      </c>
      <c r="S3272" t="s">
        <v>8316</v>
      </c>
      <c r="T3272" s="13">
        <f t="shared" si="410"/>
        <v>42167.533159722225</v>
      </c>
      <c r="U3272" s="13">
        <f t="shared" si="411"/>
        <v>42197.533159722225</v>
      </c>
      <c r="V3272">
        <f t="shared" si="412"/>
        <v>2015</v>
      </c>
      <c r="W3272" t="str">
        <f t="shared" si="413"/>
        <v>plays</v>
      </c>
      <c r="X3272" t="str">
        <f t="shared" si="414"/>
        <v>ExceededGoal</v>
      </c>
      <c r="Y3272" s="12">
        <f t="shared" si="415"/>
        <v>61</v>
      </c>
    </row>
    <row r="3273" spans="1:25">
      <c r="A3273">
        <v>3271</v>
      </c>
      <c r="B3273" s="1" t="s">
        <v>3271</v>
      </c>
      <c r="C3273" s="1" t="s">
        <v>7381</v>
      </c>
      <c r="D3273" s="21" t="b" cm="1">
        <f t="array" ref="D3273">IF(OR(ISNUMBER(SEARCH({" COMEDY "," fun "," laugh ","hilarious"}," "&amp;B3273:C3273&amp;" "))),"Comedy",IF(OR(ISNUMBER(SEARCH({" sad "," thriller "," crime"," murder "," dark "," revenge "}," "&amp;B3273:C3273&amp;" "))),"thriller",IF(OR(ISNUMBER(SEARCH({" strange "," evil "," horror "," dark "," strange"}," "&amp;B3273:C3273&amp;" "))),"horror",IF(OR(ISNUMBER(SEARCH({" food "," kitchen "," yummy "," gourmet "," dining","bbq"}," "&amp;B3273:C3273&amp;" "))),"food"))))</f>
        <v>0</v>
      </c>
      <c r="E3273" s="3">
        <v>1500</v>
      </c>
      <c r="F3273" s="4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408"/>
        <v>130</v>
      </c>
      <c r="Q3273">
        <f t="shared" si="409"/>
        <v>38.24</v>
      </c>
      <c r="R3273" t="s">
        <v>8315</v>
      </c>
      <c r="S3273" t="s">
        <v>8316</v>
      </c>
      <c r="T3273" s="13">
        <f t="shared" si="410"/>
        <v>41915.437210648146</v>
      </c>
      <c r="U3273" s="13">
        <f t="shared" si="411"/>
        <v>41945.478877314818</v>
      </c>
      <c r="V3273">
        <f t="shared" si="412"/>
        <v>2014</v>
      </c>
      <c r="W3273" t="str">
        <f t="shared" si="413"/>
        <v>plays</v>
      </c>
      <c r="X3273" t="str">
        <f t="shared" si="414"/>
        <v>ExceededGoal</v>
      </c>
      <c r="Y3273" s="12">
        <f t="shared" si="415"/>
        <v>38.24</v>
      </c>
    </row>
    <row r="3274" spans="1:25" ht="43.2">
      <c r="A3274">
        <v>3272</v>
      </c>
      <c r="B3274" s="1" t="s">
        <v>3272</v>
      </c>
      <c r="C3274" s="1" t="s">
        <v>7382</v>
      </c>
      <c r="D3274" s="21" t="b" cm="1">
        <f t="array" ref="D3274">IF(OR(ISNUMBER(SEARCH({" COMEDY "," fun "," laugh ","hilarious"}," "&amp;B3274:C3274&amp;" "))),"Comedy",IF(OR(ISNUMBER(SEARCH({" sad "," thriller "," crime"," murder "," dark "," revenge "}," "&amp;B3274:C3274&amp;" "))),"thriller",IF(OR(ISNUMBER(SEARCH({" strange "," evil "," horror "," dark "," strange"}," "&amp;B3274:C3274&amp;" "))),"horror",IF(OR(ISNUMBER(SEARCH({" food "," kitchen "," yummy "," gourmet "," dining","bbq"}," "&amp;B3274:C3274&amp;" "))),"food"))))</f>
        <v>0</v>
      </c>
      <c r="E3274" s="3">
        <v>10000</v>
      </c>
      <c r="F3274" s="4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408"/>
        <v>154</v>
      </c>
      <c r="Q3274">
        <f t="shared" si="409"/>
        <v>106.5</v>
      </c>
      <c r="R3274" t="s">
        <v>8315</v>
      </c>
      <c r="S3274" t="s">
        <v>8316</v>
      </c>
      <c r="T3274" s="13">
        <f t="shared" si="410"/>
        <v>42284.500104166669</v>
      </c>
      <c r="U3274" s="13">
        <f t="shared" si="411"/>
        <v>42314.541770833333</v>
      </c>
      <c r="V3274">
        <f t="shared" si="412"/>
        <v>2015</v>
      </c>
      <c r="W3274" t="str">
        <f t="shared" si="413"/>
        <v>plays</v>
      </c>
      <c r="X3274" t="str">
        <f t="shared" si="414"/>
        <v>ExceededGoal</v>
      </c>
      <c r="Y3274" s="12">
        <f t="shared" si="415"/>
        <v>106.5</v>
      </c>
    </row>
    <row r="3275" spans="1:25" ht="57.6">
      <c r="A3275">
        <v>3273</v>
      </c>
      <c r="B3275" s="1" t="s">
        <v>3273</v>
      </c>
      <c r="C3275" s="1" t="s">
        <v>7383</v>
      </c>
      <c r="D3275" s="21" t="b" cm="1">
        <f t="array" ref="D3275">IF(OR(ISNUMBER(SEARCH({" COMEDY "," fun "," laugh ","hilarious"}," "&amp;B3275:C3275&amp;" "))),"Comedy",IF(OR(ISNUMBER(SEARCH({" sad "," thriller "," crime"," murder "," dark "," revenge "}," "&amp;B3275:C3275&amp;" "))),"thriller",IF(OR(ISNUMBER(SEARCH({" strange "," evil "," horror "," dark "," strange"}," "&amp;B3275:C3275&amp;" "))),"horror",IF(OR(ISNUMBER(SEARCH({" food "," kitchen "," yummy "," gourmet "," dining","bbq"}," "&amp;B3275:C3275&amp;" "))),"food"))))</f>
        <v>0</v>
      </c>
      <c r="E3275" s="3">
        <v>4000</v>
      </c>
      <c r="F3275" s="4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408"/>
        <v>107</v>
      </c>
      <c r="Q3275">
        <f t="shared" si="409"/>
        <v>204.57</v>
      </c>
      <c r="R3275" t="s">
        <v>8315</v>
      </c>
      <c r="S3275" t="s">
        <v>8316</v>
      </c>
      <c r="T3275" s="13">
        <f t="shared" si="410"/>
        <v>42611.801412037035</v>
      </c>
      <c r="U3275" s="13">
        <f t="shared" si="411"/>
        <v>42627.791666666672</v>
      </c>
      <c r="V3275">
        <f t="shared" si="412"/>
        <v>2016</v>
      </c>
      <c r="W3275" t="str">
        <f t="shared" si="413"/>
        <v>plays</v>
      </c>
      <c r="X3275" t="str">
        <f t="shared" si="414"/>
        <v>ExceededGoal</v>
      </c>
      <c r="Y3275" s="12">
        <f t="shared" si="415"/>
        <v>204.57</v>
      </c>
    </row>
    <row r="3276" spans="1:25" ht="43.2">
      <c r="A3276">
        <v>3274</v>
      </c>
      <c r="B3276" s="1" t="s">
        <v>3274</v>
      </c>
      <c r="C3276" s="1" t="s">
        <v>7384</v>
      </c>
      <c r="D3276" s="21" t="b" cm="1">
        <f t="array" ref="D3276">IF(OR(ISNUMBER(SEARCH({" COMEDY "," fun "," laugh ","hilarious"}," "&amp;B3276:C3276&amp;" "))),"Comedy",IF(OR(ISNUMBER(SEARCH({" sad "," thriller "," crime"," murder "," dark "," revenge "}," "&amp;B3276:C3276&amp;" "))),"thriller",IF(OR(ISNUMBER(SEARCH({" strange "," evil "," horror "," dark "," strange"}," "&amp;B3276:C3276&amp;" "))),"horror",IF(OR(ISNUMBER(SEARCH({" food "," kitchen "," yummy "," gourmet "," dining","bbq"}," "&amp;B3276:C3276&amp;" "))),"food"))))</f>
        <v>0</v>
      </c>
      <c r="E3276" s="3">
        <v>15500</v>
      </c>
      <c r="F3276" s="4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408"/>
        <v>101</v>
      </c>
      <c r="Q3276">
        <f t="shared" si="409"/>
        <v>54.91</v>
      </c>
      <c r="R3276" t="s">
        <v>8315</v>
      </c>
      <c r="S3276" t="s">
        <v>8316</v>
      </c>
      <c r="T3276" s="13">
        <f t="shared" si="410"/>
        <v>42400.704537037032</v>
      </c>
      <c r="U3276" s="13">
        <f t="shared" si="411"/>
        <v>42444.875</v>
      </c>
      <c r="V3276">
        <f t="shared" si="412"/>
        <v>2016</v>
      </c>
      <c r="W3276" t="str">
        <f t="shared" si="413"/>
        <v>plays</v>
      </c>
      <c r="X3276" t="str">
        <f t="shared" si="414"/>
        <v>ExceededGoal</v>
      </c>
      <c r="Y3276" s="12">
        <f t="shared" si="415"/>
        <v>54.91</v>
      </c>
    </row>
    <row r="3277" spans="1:25" ht="43.2">
      <c r="A3277">
        <v>3275</v>
      </c>
      <c r="B3277" s="1" t="s">
        <v>3275</v>
      </c>
      <c r="C3277" s="1" t="s">
        <v>7385</v>
      </c>
      <c r="D3277" s="21" t="b" cm="1">
        <f t="array" ref="D3277">IF(OR(ISNUMBER(SEARCH({" COMEDY "," fun "," laugh ","hilarious"}," "&amp;B3277:C3277&amp;" "))),"Comedy",IF(OR(ISNUMBER(SEARCH({" sad "," thriller "," crime"," murder "," dark "," revenge "}," "&amp;B3277:C3277&amp;" "))),"thriller",IF(OR(ISNUMBER(SEARCH({" strange "," evil "," horror "," dark "," strange"}," "&amp;B3277:C3277&amp;" "))),"horror",IF(OR(ISNUMBER(SEARCH({" food "," kitchen "," yummy "," gourmet "," dining","bbq"}," "&amp;B3277:C3277&amp;" "))),"food"))))</f>
        <v>0</v>
      </c>
      <c r="E3277" s="3">
        <v>1800</v>
      </c>
      <c r="F3277" s="4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408"/>
        <v>100</v>
      </c>
      <c r="Q3277">
        <f t="shared" si="409"/>
        <v>150.41999999999999</v>
      </c>
      <c r="R3277" t="s">
        <v>8315</v>
      </c>
      <c r="S3277" t="s">
        <v>8316</v>
      </c>
      <c r="T3277" s="13">
        <f t="shared" si="410"/>
        <v>42017.88045138889</v>
      </c>
      <c r="U3277" s="13">
        <f t="shared" si="411"/>
        <v>42044.1875</v>
      </c>
      <c r="V3277">
        <f t="shared" si="412"/>
        <v>2015</v>
      </c>
      <c r="W3277" t="str">
        <f t="shared" si="413"/>
        <v>plays</v>
      </c>
      <c r="X3277" t="str">
        <f t="shared" si="414"/>
        <v>UnderFunded</v>
      </c>
      <c r="Y3277" s="12">
        <f t="shared" si="415"/>
        <v>150.41999999999999</v>
      </c>
    </row>
    <row r="3278" spans="1:25" ht="43.2">
      <c r="A3278">
        <v>3276</v>
      </c>
      <c r="B3278" s="1" t="s">
        <v>3276</v>
      </c>
      <c r="C3278" s="1" t="s">
        <v>7386</v>
      </c>
      <c r="D3278" s="21" t="b" cm="1">
        <f t="array" ref="D3278">IF(OR(ISNUMBER(SEARCH({" COMEDY "," fun "," laugh ","hilarious"}," "&amp;B3278:C3278&amp;" "))),"Comedy",IF(OR(ISNUMBER(SEARCH({" sad "," thriller "," crime"," murder "," dark "," revenge "}," "&amp;B3278:C3278&amp;" "))),"thriller",IF(OR(ISNUMBER(SEARCH({" strange "," evil "," horror "," dark "," strange"}," "&amp;B3278:C3278&amp;" "))),"horror",IF(OR(ISNUMBER(SEARCH({" food "," kitchen "," yummy "," gourmet "," dining","bbq"}," "&amp;B3278:C3278&amp;" "))),"food"))))</f>
        <v>0</v>
      </c>
      <c r="E3278" s="3">
        <v>4500</v>
      </c>
      <c r="F3278" s="4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408"/>
        <v>117</v>
      </c>
      <c r="Q3278">
        <f t="shared" si="409"/>
        <v>52.58</v>
      </c>
      <c r="R3278" t="s">
        <v>8315</v>
      </c>
      <c r="S3278" t="s">
        <v>8316</v>
      </c>
      <c r="T3278" s="13">
        <f t="shared" si="410"/>
        <v>42426.949988425928</v>
      </c>
      <c r="U3278" s="13">
        <f t="shared" si="411"/>
        <v>42461.165972222225</v>
      </c>
      <c r="V3278">
        <f t="shared" si="412"/>
        <v>2016</v>
      </c>
      <c r="W3278" t="str">
        <f t="shared" si="413"/>
        <v>plays</v>
      </c>
      <c r="X3278" t="str">
        <f t="shared" si="414"/>
        <v>ExceededGoal</v>
      </c>
      <c r="Y3278" s="12">
        <f t="shared" si="415"/>
        <v>52.58</v>
      </c>
    </row>
    <row r="3279" spans="1:25" ht="57.6">
      <c r="A3279">
        <v>3277</v>
      </c>
      <c r="B3279" s="1" t="s">
        <v>3277</v>
      </c>
      <c r="C3279" s="1" t="s">
        <v>7387</v>
      </c>
      <c r="D3279" s="21" t="b" cm="1">
        <f t="array" ref="D3279">IF(OR(ISNUMBER(SEARCH({" COMEDY "," fun "," laugh ","hilarious"}," "&amp;B3279:C3279&amp;" "))),"Comedy",IF(OR(ISNUMBER(SEARCH({" sad "," thriller "," crime"," murder "," dark "," revenge "}," "&amp;B3279:C3279&amp;" "))),"thriller",IF(OR(ISNUMBER(SEARCH({" strange "," evil "," horror "," dark "," strange"}," "&amp;B3279:C3279&amp;" "))),"horror",IF(OR(ISNUMBER(SEARCH({" food "," kitchen "," yummy "," gourmet "," dining","bbq"}," "&amp;B3279:C3279&amp;" "))),"food"))))</f>
        <v>0</v>
      </c>
      <c r="E3279" s="3">
        <v>5000</v>
      </c>
      <c r="F3279" s="4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408"/>
        <v>109</v>
      </c>
      <c r="Q3279">
        <f t="shared" si="409"/>
        <v>54.3</v>
      </c>
      <c r="R3279" t="s">
        <v>8315</v>
      </c>
      <c r="S3279" t="s">
        <v>8316</v>
      </c>
      <c r="T3279" s="13">
        <f t="shared" si="410"/>
        <v>41931.682939814818</v>
      </c>
      <c r="U3279" s="13">
        <f t="shared" si="411"/>
        <v>41961.724606481483</v>
      </c>
      <c r="V3279">
        <f t="shared" si="412"/>
        <v>2014</v>
      </c>
      <c r="W3279" t="str">
        <f t="shared" si="413"/>
        <v>plays</v>
      </c>
      <c r="X3279" t="str">
        <f t="shared" si="414"/>
        <v>ExceededGoal</v>
      </c>
      <c r="Y3279" s="12">
        <f t="shared" si="415"/>
        <v>54.3</v>
      </c>
    </row>
    <row r="3280" spans="1:25" ht="43.2">
      <c r="A3280">
        <v>3278</v>
      </c>
      <c r="B3280" s="1" t="s">
        <v>3278</v>
      </c>
      <c r="C3280" s="1" t="s">
        <v>7388</v>
      </c>
      <c r="D3280" s="21" t="b" cm="1">
        <f t="array" ref="D3280">IF(OR(ISNUMBER(SEARCH({" COMEDY "," fun "," laugh ","hilarious"}," "&amp;B3280:C3280&amp;" "))),"Comedy",IF(OR(ISNUMBER(SEARCH({" sad "," thriller "," crime"," murder "," dark "," revenge "}," "&amp;B3280:C3280&amp;" "))),"thriller",IF(OR(ISNUMBER(SEARCH({" strange "," evil "," horror "," dark "," strange"}," "&amp;B3280:C3280&amp;" "))),"horror",IF(OR(ISNUMBER(SEARCH({" food "," kitchen "," yummy "," gourmet "," dining","bbq"}," "&amp;B3280:C3280&amp;" "))),"food"))))</f>
        <v>0</v>
      </c>
      <c r="E3280" s="3">
        <v>2500</v>
      </c>
      <c r="F3280" s="4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408"/>
        <v>103</v>
      </c>
      <c r="Q3280">
        <f t="shared" si="409"/>
        <v>76.03</v>
      </c>
      <c r="R3280" t="s">
        <v>8315</v>
      </c>
      <c r="S3280" t="s">
        <v>8316</v>
      </c>
      <c r="T3280" s="13">
        <f t="shared" si="410"/>
        <v>42124.848414351851</v>
      </c>
      <c r="U3280" s="13">
        <f t="shared" si="411"/>
        <v>42154.848414351851</v>
      </c>
      <c r="V3280">
        <f t="shared" si="412"/>
        <v>2015</v>
      </c>
      <c r="W3280" t="str">
        <f t="shared" si="413"/>
        <v>plays</v>
      </c>
      <c r="X3280" t="str">
        <f t="shared" si="414"/>
        <v>ExceededGoal</v>
      </c>
      <c r="Y3280" s="12">
        <f t="shared" si="415"/>
        <v>76.03</v>
      </c>
    </row>
    <row r="3281" spans="1:25" ht="57.6">
      <c r="A3281">
        <v>3279</v>
      </c>
      <c r="B3281" s="1" t="s">
        <v>3279</v>
      </c>
      <c r="C3281" s="1" t="s">
        <v>7389</v>
      </c>
      <c r="D3281" s="21" t="b" cm="1">
        <f t="array" ref="D3281">IF(OR(ISNUMBER(SEARCH({" COMEDY "," fun "," laugh ","hilarious"}," "&amp;B3281:C3281&amp;" "))),"Comedy",IF(OR(ISNUMBER(SEARCH({" sad "," thriller "," crime"," murder "," dark "," revenge "}," "&amp;B3281:C3281&amp;" "))),"thriller",IF(OR(ISNUMBER(SEARCH({" strange "," evil "," horror "," dark "," strange"}," "&amp;B3281:C3281&amp;" "))),"horror",IF(OR(ISNUMBER(SEARCH({" food "," kitchen "," yummy "," gourmet "," dining","bbq"}," "&amp;B3281:C3281&amp;" "))),"food"))))</f>
        <v>0</v>
      </c>
      <c r="E3281" s="3">
        <v>5800</v>
      </c>
      <c r="F3281" s="4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408"/>
        <v>114</v>
      </c>
      <c r="Q3281">
        <f t="shared" si="409"/>
        <v>105.21</v>
      </c>
      <c r="R3281" t="s">
        <v>8315</v>
      </c>
      <c r="S3281" t="s">
        <v>8316</v>
      </c>
      <c r="T3281" s="13">
        <f t="shared" si="410"/>
        <v>42431.102534722217</v>
      </c>
      <c r="U3281" s="13">
        <f t="shared" si="411"/>
        <v>42461.06086805556</v>
      </c>
      <c r="V3281">
        <f t="shared" si="412"/>
        <v>2016</v>
      </c>
      <c r="W3281" t="str">
        <f t="shared" si="413"/>
        <v>plays</v>
      </c>
      <c r="X3281" t="str">
        <f t="shared" si="414"/>
        <v>ExceededGoal</v>
      </c>
      <c r="Y3281" s="12">
        <f t="shared" si="415"/>
        <v>105.21</v>
      </c>
    </row>
    <row r="3282" spans="1:25" ht="43.2">
      <c r="A3282">
        <v>3280</v>
      </c>
      <c r="B3282" s="1" t="s">
        <v>3280</v>
      </c>
      <c r="C3282" s="1" t="s">
        <v>7390</v>
      </c>
      <c r="D3282" s="21" t="b" cm="1">
        <f t="array" ref="D3282">IF(OR(ISNUMBER(SEARCH({" COMEDY "," fun "," laugh ","hilarious"}," "&amp;B3282:C3282&amp;" "))),"Comedy",IF(OR(ISNUMBER(SEARCH({" sad "," thriller "," crime"," murder "," dark "," revenge "}," "&amp;B3282:C3282&amp;" "))),"thriller",IF(OR(ISNUMBER(SEARCH({" strange "," evil "," horror "," dark "," strange"}," "&amp;B3282:C3282&amp;" "))),"horror",IF(OR(ISNUMBER(SEARCH({" food "," kitchen "," yummy "," gourmet "," dining","bbq"}," "&amp;B3282:C3282&amp;" "))),"food"))))</f>
        <v>0</v>
      </c>
      <c r="E3282" s="3">
        <v>2000</v>
      </c>
      <c r="F3282" s="4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408"/>
        <v>103</v>
      </c>
      <c r="Q3282">
        <f t="shared" si="409"/>
        <v>68.67</v>
      </c>
      <c r="R3282" t="s">
        <v>8315</v>
      </c>
      <c r="S3282" t="s">
        <v>8316</v>
      </c>
      <c r="T3282" s="13">
        <f t="shared" si="410"/>
        <v>42121.756921296299</v>
      </c>
      <c r="U3282" s="13">
        <f t="shared" si="411"/>
        <v>42156.208333333328</v>
      </c>
      <c r="V3282">
        <f t="shared" si="412"/>
        <v>2015</v>
      </c>
      <c r="W3282" t="str">
        <f t="shared" si="413"/>
        <v>plays</v>
      </c>
      <c r="X3282" t="str">
        <f t="shared" si="414"/>
        <v>ExceededGoal</v>
      </c>
      <c r="Y3282" s="12">
        <f t="shared" si="415"/>
        <v>68.67</v>
      </c>
    </row>
    <row r="3283" spans="1:25" ht="28.8">
      <c r="A3283">
        <v>3281</v>
      </c>
      <c r="B3283" s="1" t="s">
        <v>3281</v>
      </c>
      <c r="C3283" s="1" t="s">
        <v>7391</v>
      </c>
      <c r="D3283" s="21" t="b" cm="1">
        <f t="array" ref="D3283">IF(OR(ISNUMBER(SEARCH({" COMEDY "," fun "," laugh ","hilarious"}," "&amp;B3283:C3283&amp;" "))),"Comedy",IF(OR(ISNUMBER(SEARCH({" sad "," thriller "," crime"," murder "," dark "," revenge "}," "&amp;B3283:C3283&amp;" "))),"thriller",IF(OR(ISNUMBER(SEARCH({" strange "," evil "," horror "," dark "," strange"}," "&amp;B3283:C3283&amp;" "))),"horror",IF(OR(ISNUMBER(SEARCH({" food "," kitchen "," yummy "," gourmet "," dining","bbq"}," "&amp;B3283:C3283&amp;" "))),"food"))))</f>
        <v>0</v>
      </c>
      <c r="E3283" s="3">
        <v>5000</v>
      </c>
      <c r="F3283" s="4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408"/>
        <v>122</v>
      </c>
      <c r="Q3283">
        <f t="shared" si="409"/>
        <v>129.36000000000001</v>
      </c>
      <c r="R3283" t="s">
        <v>8315</v>
      </c>
      <c r="S3283" t="s">
        <v>8316</v>
      </c>
      <c r="T3283" s="13">
        <f t="shared" si="410"/>
        <v>42219.019733796296</v>
      </c>
      <c r="U3283" s="13">
        <f t="shared" si="411"/>
        <v>42249.019733796296</v>
      </c>
      <c r="V3283">
        <f t="shared" si="412"/>
        <v>2015</v>
      </c>
      <c r="W3283" t="str">
        <f t="shared" si="413"/>
        <v>plays</v>
      </c>
      <c r="X3283" t="str">
        <f t="shared" si="414"/>
        <v>ExceededGoal</v>
      </c>
      <c r="Y3283" s="12">
        <f t="shared" si="415"/>
        <v>129.36000000000001</v>
      </c>
    </row>
    <row r="3284" spans="1:25" ht="43.2">
      <c r="A3284">
        <v>3282</v>
      </c>
      <c r="B3284" s="1" t="s">
        <v>3282</v>
      </c>
      <c r="C3284" s="1" t="s">
        <v>7392</v>
      </c>
      <c r="D3284" s="21" t="str" cm="1">
        <f t="array" ref="D3284">IF(OR(ISNUMBER(SEARCH({" COMEDY "," fun "," laugh ","hilarious"}," "&amp;B3284:C3284&amp;" "))),"Comedy",IF(OR(ISNUMBER(SEARCH({" sad "," thriller "," crime"," murder "," dark "," revenge "}," "&amp;B3284:C3284&amp;" "))),"thriller",IF(OR(ISNUMBER(SEARCH({" strange "," evil "," horror "," dark "," strange"}," "&amp;B3284:C3284&amp;" "))),"horror",IF(OR(ISNUMBER(SEARCH({" food "," kitchen "," yummy "," gourmet "," dining","bbq"}," "&amp;B3284:C3284&amp;" "))),"food"))))</f>
        <v>Comedy</v>
      </c>
      <c r="E3284" s="3">
        <v>31000</v>
      </c>
      <c r="F3284" s="4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408"/>
        <v>103</v>
      </c>
      <c r="Q3284">
        <f t="shared" si="409"/>
        <v>134.26</v>
      </c>
      <c r="R3284" t="s">
        <v>8315</v>
      </c>
      <c r="S3284" t="s">
        <v>8316</v>
      </c>
      <c r="T3284" s="13">
        <f t="shared" si="410"/>
        <v>42445.19430555556</v>
      </c>
      <c r="U3284" s="13">
        <f t="shared" si="411"/>
        <v>42489.19430555556</v>
      </c>
      <c r="V3284">
        <f t="shared" si="412"/>
        <v>2016</v>
      </c>
      <c r="W3284" t="str">
        <f t="shared" si="413"/>
        <v>plays</v>
      </c>
      <c r="X3284" t="str">
        <f t="shared" si="414"/>
        <v>ExceededGoal</v>
      </c>
      <c r="Y3284" s="12">
        <f t="shared" si="415"/>
        <v>134.26</v>
      </c>
    </row>
    <row r="3285" spans="1:25" ht="43.2">
      <c r="A3285">
        <v>3283</v>
      </c>
      <c r="B3285" s="1" t="s">
        <v>3283</v>
      </c>
      <c r="C3285" s="1" t="s">
        <v>7393</v>
      </c>
      <c r="D3285" s="21" t="b" cm="1">
        <f t="array" ref="D3285">IF(OR(ISNUMBER(SEARCH({" COMEDY "," fun "," laugh ","hilarious"}," "&amp;B3285:C3285&amp;" "))),"Comedy",IF(OR(ISNUMBER(SEARCH({" sad "," thriller "," crime"," murder "," dark "," revenge "}," "&amp;B3285:C3285&amp;" "))),"thriller",IF(OR(ISNUMBER(SEARCH({" strange "," evil "," horror "," dark "," strange"}," "&amp;B3285:C3285&amp;" "))),"horror",IF(OR(ISNUMBER(SEARCH({" food "," kitchen "," yummy "," gourmet "," dining","bbq"}," "&amp;B3285:C3285&amp;" "))),"food"))))</f>
        <v>0</v>
      </c>
      <c r="E3285" s="3">
        <v>800</v>
      </c>
      <c r="F3285" s="4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408"/>
        <v>105</v>
      </c>
      <c r="Q3285">
        <f t="shared" si="409"/>
        <v>17.829999999999998</v>
      </c>
      <c r="R3285" t="s">
        <v>8315</v>
      </c>
      <c r="S3285" t="s">
        <v>8316</v>
      </c>
      <c r="T3285" s="13">
        <f t="shared" si="410"/>
        <v>42379.74418981481</v>
      </c>
      <c r="U3285" s="13">
        <f t="shared" si="411"/>
        <v>42410.875</v>
      </c>
      <c r="V3285">
        <f t="shared" si="412"/>
        <v>2016</v>
      </c>
      <c r="W3285" t="str">
        <f t="shared" si="413"/>
        <v>plays</v>
      </c>
      <c r="X3285" t="str">
        <f t="shared" si="414"/>
        <v>ExceededGoal</v>
      </c>
      <c r="Y3285" s="12">
        <f t="shared" si="415"/>
        <v>17.829999999999998</v>
      </c>
    </row>
    <row r="3286" spans="1:25" ht="43.2">
      <c r="A3286">
        <v>3284</v>
      </c>
      <c r="B3286" s="1" t="s">
        <v>3284</v>
      </c>
      <c r="C3286" s="1" t="s">
        <v>7394</v>
      </c>
      <c r="D3286" s="21" t="b" cm="1">
        <f t="array" ref="D3286">IF(OR(ISNUMBER(SEARCH({" COMEDY "," fun "," laugh ","hilarious"}," "&amp;B3286:C3286&amp;" "))),"Comedy",IF(OR(ISNUMBER(SEARCH({" sad "," thriller "," crime"," murder "," dark "," revenge "}," "&amp;B3286:C3286&amp;" "))),"thriller",IF(OR(ISNUMBER(SEARCH({" strange "," evil "," horror "," dark "," strange"}," "&amp;B3286:C3286&amp;" "))),"horror",IF(OR(ISNUMBER(SEARCH({" food "," kitchen "," yummy "," gourmet "," dining","bbq"}," "&amp;B3286:C3286&amp;" "))),"food"))))</f>
        <v>0</v>
      </c>
      <c r="E3286" s="3">
        <v>3000</v>
      </c>
      <c r="F3286" s="4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408"/>
        <v>102</v>
      </c>
      <c r="Q3286">
        <f t="shared" si="409"/>
        <v>203.2</v>
      </c>
      <c r="R3286" t="s">
        <v>8315</v>
      </c>
      <c r="S3286" t="s">
        <v>8316</v>
      </c>
      <c r="T3286" s="13">
        <f t="shared" si="410"/>
        <v>42380.884872685187</v>
      </c>
      <c r="U3286" s="13">
        <f t="shared" si="411"/>
        <v>42398.249305555553</v>
      </c>
      <c r="V3286">
        <f t="shared" si="412"/>
        <v>2016</v>
      </c>
      <c r="W3286" t="str">
        <f t="shared" si="413"/>
        <v>plays</v>
      </c>
      <c r="X3286" t="str">
        <f t="shared" si="414"/>
        <v>ExceededGoal</v>
      </c>
      <c r="Y3286" s="12">
        <f t="shared" si="415"/>
        <v>203.2</v>
      </c>
    </row>
    <row r="3287" spans="1:25">
      <c r="A3287">
        <v>3285</v>
      </c>
      <c r="B3287" s="1" t="s">
        <v>3285</v>
      </c>
      <c r="C3287" s="1" t="s">
        <v>7395</v>
      </c>
      <c r="D3287" s="21" t="b" cm="1">
        <f t="array" ref="D3287">IF(OR(ISNUMBER(SEARCH({" COMEDY "," fun "," laugh ","hilarious"}," "&amp;B3287:C3287&amp;" "))),"Comedy",IF(OR(ISNUMBER(SEARCH({" sad "," thriller "," crime"," murder "," dark "," revenge "}," "&amp;B3287:C3287&amp;" "))),"thriller",IF(OR(ISNUMBER(SEARCH({" strange "," evil "," horror "," dark "," strange"}," "&amp;B3287:C3287&amp;" "))),"horror",IF(OR(ISNUMBER(SEARCH({" food "," kitchen "," yummy "," gourmet "," dining","bbq"}," "&amp;B3287:C3287&amp;" "))),"food"))))</f>
        <v>0</v>
      </c>
      <c r="E3287" s="3">
        <v>4999</v>
      </c>
      <c r="F3287" s="4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408"/>
        <v>112</v>
      </c>
      <c r="Q3287">
        <f t="shared" si="409"/>
        <v>69.19</v>
      </c>
      <c r="R3287" t="s">
        <v>8315</v>
      </c>
      <c r="S3287" t="s">
        <v>8316</v>
      </c>
      <c r="T3287" s="13">
        <f t="shared" si="410"/>
        <v>42762.942430555559</v>
      </c>
      <c r="U3287" s="13">
        <f t="shared" si="411"/>
        <v>42794.208333333328</v>
      </c>
      <c r="V3287">
        <f t="shared" si="412"/>
        <v>2017</v>
      </c>
      <c r="W3287" t="str">
        <f t="shared" si="413"/>
        <v>plays</v>
      </c>
      <c r="X3287" t="str">
        <f t="shared" si="414"/>
        <v>ExceededGoal</v>
      </c>
      <c r="Y3287" s="12">
        <f t="shared" si="415"/>
        <v>69.19</v>
      </c>
    </row>
    <row r="3288" spans="1:25" ht="57.6">
      <c r="A3288">
        <v>3286</v>
      </c>
      <c r="B3288" s="1" t="s">
        <v>3286</v>
      </c>
      <c r="C3288" s="1" t="s">
        <v>7396</v>
      </c>
      <c r="D3288" s="21" t="b" cm="1">
        <f t="array" ref="D3288">IF(OR(ISNUMBER(SEARCH({" COMEDY "," fun "," laugh ","hilarious"}," "&amp;B3288:C3288&amp;" "))),"Comedy",IF(OR(ISNUMBER(SEARCH({" sad "," thriller "," crime"," murder "," dark "," revenge "}," "&amp;B3288:C3288&amp;" "))),"thriller",IF(OR(ISNUMBER(SEARCH({" strange "," evil "," horror "," dark "," strange"}," "&amp;B3288:C3288&amp;" "))),"horror",IF(OR(ISNUMBER(SEARCH({" food "," kitchen "," yummy "," gourmet "," dining","bbq"}," "&amp;B3288:C3288&amp;" "))),"food"))))</f>
        <v>0</v>
      </c>
      <c r="E3288" s="3">
        <v>15000</v>
      </c>
      <c r="F3288" s="4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408"/>
        <v>102</v>
      </c>
      <c r="Q3288">
        <f t="shared" si="409"/>
        <v>125.12</v>
      </c>
      <c r="R3288" t="s">
        <v>8315</v>
      </c>
      <c r="S3288" t="s">
        <v>8316</v>
      </c>
      <c r="T3288" s="13">
        <f t="shared" si="410"/>
        <v>42567.840069444443</v>
      </c>
      <c r="U3288" s="13">
        <f t="shared" si="411"/>
        <v>42597.840069444443</v>
      </c>
      <c r="V3288">
        <f t="shared" si="412"/>
        <v>2016</v>
      </c>
      <c r="W3288" t="str">
        <f t="shared" si="413"/>
        <v>plays</v>
      </c>
      <c r="X3288" t="str">
        <f t="shared" si="414"/>
        <v>ExceededGoal</v>
      </c>
      <c r="Y3288" s="12">
        <f t="shared" si="415"/>
        <v>125.12</v>
      </c>
    </row>
    <row r="3289" spans="1:25" ht="28.8">
      <c r="A3289">
        <v>3287</v>
      </c>
      <c r="B3289" s="1" t="s">
        <v>3287</v>
      </c>
      <c r="C3289" s="1" t="s">
        <v>7397</v>
      </c>
      <c r="D3289" s="21" t="b" cm="1">
        <f t="array" ref="D3289">IF(OR(ISNUMBER(SEARCH({" COMEDY "," fun "," laugh ","hilarious"}," "&amp;B3289:C3289&amp;" "))),"Comedy",IF(OR(ISNUMBER(SEARCH({" sad "," thriller "," crime"," murder "," dark "," revenge "}," "&amp;B3289:C3289&amp;" "))),"thriller",IF(OR(ISNUMBER(SEARCH({" strange "," evil "," horror "," dark "," strange"}," "&amp;B3289:C3289&amp;" "))),"horror",IF(OR(ISNUMBER(SEARCH({" food "," kitchen "," yummy "," gourmet "," dining","bbq"}," "&amp;B3289:C3289&amp;" "))),"food"))))</f>
        <v>0</v>
      </c>
      <c r="E3289" s="3">
        <v>2500</v>
      </c>
      <c r="F3289" s="4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408"/>
        <v>100</v>
      </c>
      <c r="Q3289">
        <f t="shared" si="409"/>
        <v>73.53</v>
      </c>
      <c r="R3289" t="s">
        <v>8315</v>
      </c>
      <c r="S3289" t="s">
        <v>8316</v>
      </c>
      <c r="T3289" s="13">
        <f t="shared" si="410"/>
        <v>42311.750324074077</v>
      </c>
      <c r="U3289" s="13">
        <f t="shared" si="411"/>
        <v>42336.750324074077</v>
      </c>
      <c r="V3289">
        <f t="shared" si="412"/>
        <v>2015</v>
      </c>
      <c r="W3289" t="str">
        <f t="shared" si="413"/>
        <v>plays</v>
      </c>
      <c r="X3289" t="str">
        <f t="shared" si="414"/>
        <v>UnderFunded</v>
      </c>
      <c r="Y3289" s="12">
        <f t="shared" si="415"/>
        <v>73.53</v>
      </c>
    </row>
    <row r="3290" spans="1:25" ht="43.2">
      <c r="A3290">
        <v>3288</v>
      </c>
      <c r="B3290" s="1" t="s">
        <v>3288</v>
      </c>
      <c r="C3290" s="1" t="s">
        <v>7398</v>
      </c>
      <c r="D3290" s="21" t="b" cm="1">
        <f t="array" ref="D3290">IF(OR(ISNUMBER(SEARCH({" COMEDY "," fun "," laugh ","hilarious"}," "&amp;B3290:C3290&amp;" "))),"Comedy",IF(OR(ISNUMBER(SEARCH({" sad "," thriller "," crime"," murder "," dark "," revenge "}," "&amp;B3290:C3290&amp;" "))),"thriller",IF(OR(ISNUMBER(SEARCH({" strange "," evil "," horror "," dark "," strange"}," "&amp;B3290:C3290&amp;" "))),"horror",IF(OR(ISNUMBER(SEARCH({" food "," kitchen "," yummy "," gourmet "," dining","bbq"}," "&amp;B3290:C3290&amp;" "))),"food"))))</f>
        <v>0</v>
      </c>
      <c r="E3290" s="3">
        <v>10000</v>
      </c>
      <c r="F3290" s="4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408"/>
        <v>100</v>
      </c>
      <c r="Q3290">
        <f t="shared" si="409"/>
        <v>48.44</v>
      </c>
      <c r="R3290" t="s">
        <v>8315</v>
      </c>
      <c r="S3290" t="s">
        <v>8316</v>
      </c>
      <c r="T3290" s="13">
        <f t="shared" si="410"/>
        <v>42505.774479166663</v>
      </c>
      <c r="U3290" s="13">
        <f t="shared" si="411"/>
        <v>42541.958333333328</v>
      </c>
      <c r="V3290">
        <f t="shared" si="412"/>
        <v>2016</v>
      </c>
      <c r="W3290" t="str">
        <f t="shared" si="413"/>
        <v>plays</v>
      </c>
      <c r="X3290" t="str">
        <f t="shared" si="414"/>
        <v>UnderFunded</v>
      </c>
      <c r="Y3290" s="12">
        <f t="shared" si="415"/>
        <v>48.44</v>
      </c>
    </row>
    <row r="3291" spans="1:25" ht="43.2">
      <c r="A3291">
        <v>3289</v>
      </c>
      <c r="B3291" s="1" t="s">
        <v>3289</v>
      </c>
      <c r="C3291" s="1" t="s">
        <v>7399</v>
      </c>
      <c r="D3291" s="21" t="b" cm="1">
        <f t="array" ref="D3291">IF(OR(ISNUMBER(SEARCH({" COMEDY "," fun "," laugh ","hilarious"}," "&amp;B3291:C3291&amp;" "))),"Comedy",IF(OR(ISNUMBER(SEARCH({" sad "," thriller "," crime"," murder "," dark "," revenge "}," "&amp;B3291:C3291&amp;" "))),"thriller",IF(OR(ISNUMBER(SEARCH({" strange "," evil "," horror "," dark "," strange"}," "&amp;B3291:C3291&amp;" "))),"horror",IF(OR(ISNUMBER(SEARCH({" food "," kitchen "," yummy "," gourmet "," dining","bbq"}," "&amp;B3291:C3291&amp;" "))),"food"))))</f>
        <v>0</v>
      </c>
      <c r="E3291" s="3">
        <v>500</v>
      </c>
      <c r="F3291" s="4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408"/>
        <v>133</v>
      </c>
      <c r="Q3291">
        <f t="shared" si="409"/>
        <v>26.61</v>
      </c>
      <c r="R3291" t="s">
        <v>8315</v>
      </c>
      <c r="S3291" t="s">
        <v>8316</v>
      </c>
      <c r="T3291" s="13">
        <f t="shared" si="410"/>
        <v>42758.368078703701</v>
      </c>
      <c r="U3291" s="13">
        <f t="shared" si="411"/>
        <v>42786.368078703701</v>
      </c>
      <c r="V3291">
        <f t="shared" si="412"/>
        <v>2017</v>
      </c>
      <c r="W3291" t="str">
        <f t="shared" si="413"/>
        <v>plays</v>
      </c>
      <c r="X3291" t="str">
        <f t="shared" si="414"/>
        <v>ExceededGoal</v>
      </c>
      <c r="Y3291" s="12">
        <f t="shared" si="415"/>
        <v>26.61</v>
      </c>
    </row>
    <row r="3292" spans="1:25" ht="72">
      <c r="A3292">
        <v>3290</v>
      </c>
      <c r="B3292" s="1" t="s">
        <v>3290</v>
      </c>
      <c r="C3292" s="1" t="s">
        <v>7400</v>
      </c>
      <c r="D3292" s="21" t="b" cm="1">
        <f t="array" ref="D3292">IF(OR(ISNUMBER(SEARCH({" COMEDY "," fun "," laugh ","hilarious"}," "&amp;B3292:C3292&amp;" "))),"Comedy",IF(OR(ISNUMBER(SEARCH({" sad "," thriller "," crime"," murder "," dark "," revenge "}," "&amp;B3292:C3292&amp;" "))),"thriller",IF(OR(ISNUMBER(SEARCH({" strange "," evil "," horror "," dark "," strange"}," "&amp;B3292:C3292&amp;" "))),"horror",IF(OR(ISNUMBER(SEARCH({" food "," kitchen "," yummy "," gourmet "," dining","bbq"}," "&amp;B3292:C3292&amp;" "))),"food"))))</f>
        <v>0</v>
      </c>
      <c r="E3292" s="3">
        <v>2000</v>
      </c>
      <c r="F3292" s="4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408"/>
        <v>121</v>
      </c>
      <c r="Q3292">
        <f t="shared" si="409"/>
        <v>33.67</v>
      </c>
      <c r="R3292" t="s">
        <v>8315</v>
      </c>
      <c r="S3292" t="s">
        <v>8316</v>
      </c>
      <c r="T3292" s="13">
        <f t="shared" si="410"/>
        <v>42775.51494212963</v>
      </c>
      <c r="U3292" s="13">
        <f t="shared" si="411"/>
        <v>42805.51494212963</v>
      </c>
      <c r="V3292">
        <f t="shared" si="412"/>
        <v>2017</v>
      </c>
      <c r="W3292" t="str">
        <f t="shared" si="413"/>
        <v>plays</v>
      </c>
      <c r="X3292" t="str">
        <f t="shared" si="414"/>
        <v>ExceededGoal</v>
      </c>
      <c r="Y3292" s="12">
        <f t="shared" si="415"/>
        <v>33.67</v>
      </c>
    </row>
    <row r="3293" spans="1:25" ht="57.6">
      <c r="A3293">
        <v>3291</v>
      </c>
      <c r="B3293" s="1" t="s">
        <v>3291</v>
      </c>
      <c r="C3293" s="1" t="s">
        <v>7401</v>
      </c>
      <c r="D3293" s="21" t="b" cm="1">
        <f t="array" ref="D3293">IF(OR(ISNUMBER(SEARCH({" COMEDY "," fun "," laugh ","hilarious"}," "&amp;B3293:C3293&amp;" "))),"Comedy",IF(OR(ISNUMBER(SEARCH({" sad "," thriller "," crime"," murder "," dark "," revenge "}," "&amp;B3293:C3293&amp;" "))),"thriller",IF(OR(ISNUMBER(SEARCH({" strange "," evil "," horror "," dark "," strange"}," "&amp;B3293:C3293&amp;" "))),"horror",IF(OR(ISNUMBER(SEARCH({" food "," kitchen "," yummy "," gourmet "," dining","bbq"}," "&amp;B3293:C3293&amp;" "))),"food"))))</f>
        <v>0</v>
      </c>
      <c r="E3293" s="3">
        <v>500</v>
      </c>
      <c r="F3293" s="4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408"/>
        <v>114</v>
      </c>
      <c r="Q3293">
        <f t="shared" si="409"/>
        <v>40.71</v>
      </c>
      <c r="R3293" t="s">
        <v>8315</v>
      </c>
      <c r="S3293" t="s">
        <v>8316</v>
      </c>
      <c r="T3293" s="13">
        <f t="shared" si="410"/>
        <v>42232.702546296292</v>
      </c>
      <c r="U3293" s="13">
        <f t="shared" si="411"/>
        <v>42264.165972222225</v>
      </c>
      <c r="V3293">
        <f t="shared" si="412"/>
        <v>2015</v>
      </c>
      <c r="W3293" t="str">
        <f t="shared" si="413"/>
        <v>plays</v>
      </c>
      <c r="X3293" t="str">
        <f t="shared" si="414"/>
        <v>ExceededGoal</v>
      </c>
      <c r="Y3293" s="12">
        <f t="shared" si="415"/>
        <v>40.71</v>
      </c>
    </row>
    <row r="3294" spans="1:25" ht="43.2">
      <c r="A3294">
        <v>3292</v>
      </c>
      <c r="B3294" s="1" t="s">
        <v>3292</v>
      </c>
      <c r="C3294" s="1" t="s">
        <v>7402</v>
      </c>
      <c r="D3294" s="21" t="b" cm="1">
        <f t="array" ref="D3294">IF(OR(ISNUMBER(SEARCH({" COMEDY "," fun "," laugh ","hilarious"}," "&amp;B3294:C3294&amp;" "))),"Comedy",IF(OR(ISNUMBER(SEARCH({" sad "," thriller "," crime"," murder "," dark "," revenge "}," "&amp;B3294:C3294&amp;" "))),"thriller",IF(OR(ISNUMBER(SEARCH({" strange "," evil "," horror "," dark "," strange"}," "&amp;B3294:C3294&amp;" "))),"horror",IF(OR(ISNUMBER(SEARCH({" food "," kitchen "," yummy "," gourmet "," dining","bbq"}," "&amp;B3294:C3294&amp;" "))),"food"))))</f>
        <v>0</v>
      </c>
      <c r="E3294" s="3">
        <v>101</v>
      </c>
      <c r="F3294" s="4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408"/>
        <v>286</v>
      </c>
      <c r="Q3294">
        <f t="shared" si="409"/>
        <v>19.27</v>
      </c>
      <c r="R3294" t="s">
        <v>8315</v>
      </c>
      <c r="S3294" t="s">
        <v>8316</v>
      </c>
      <c r="T3294" s="13">
        <f t="shared" si="410"/>
        <v>42282.770231481481</v>
      </c>
      <c r="U3294" s="13">
        <f t="shared" si="411"/>
        <v>42342.811898148153</v>
      </c>
      <c r="V3294">
        <f t="shared" si="412"/>
        <v>2015</v>
      </c>
      <c r="W3294" t="str">
        <f t="shared" si="413"/>
        <v>plays</v>
      </c>
      <c r="X3294" t="str">
        <f t="shared" si="414"/>
        <v>ExceededGoal</v>
      </c>
      <c r="Y3294" s="12">
        <f t="shared" si="415"/>
        <v>19.27</v>
      </c>
    </row>
    <row r="3295" spans="1:25" ht="57.6">
      <c r="A3295">
        <v>3293</v>
      </c>
      <c r="B3295" s="1" t="s">
        <v>3293</v>
      </c>
      <c r="C3295" s="1" t="s">
        <v>7403</v>
      </c>
      <c r="D3295" s="21" t="b" cm="1">
        <f t="array" ref="D3295">IF(OR(ISNUMBER(SEARCH({" COMEDY "," fun "," laugh ","hilarious"}," "&amp;B3295:C3295&amp;" "))),"Comedy",IF(OR(ISNUMBER(SEARCH({" sad "," thriller "," crime"," murder "," dark "," revenge "}," "&amp;B3295:C3295&amp;" "))),"thriller",IF(OR(ISNUMBER(SEARCH({" strange "," evil "," horror "," dark "," strange"}," "&amp;B3295:C3295&amp;" "))),"horror",IF(OR(ISNUMBER(SEARCH({" food "," kitchen "," yummy "," gourmet "," dining","bbq"}," "&amp;B3295:C3295&amp;" "))),"food"))))</f>
        <v>0</v>
      </c>
      <c r="E3295" s="3">
        <v>4500</v>
      </c>
      <c r="F3295" s="4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408"/>
        <v>170</v>
      </c>
      <c r="Q3295">
        <f t="shared" si="409"/>
        <v>84.29</v>
      </c>
      <c r="R3295" t="s">
        <v>8315</v>
      </c>
      <c r="S3295" t="s">
        <v>8316</v>
      </c>
      <c r="T3295" s="13">
        <f t="shared" si="410"/>
        <v>42768.425370370373</v>
      </c>
      <c r="U3295" s="13">
        <f t="shared" si="411"/>
        <v>42798.425370370373</v>
      </c>
      <c r="V3295">
        <f t="shared" si="412"/>
        <v>2017</v>
      </c>
      <c r="W3295" t="str">
        <f t="shared" si="413"/>
        <v>plays</v>
      </c>
      <c r="X3295" t="str">
        <f t="shared" si="414"/>
        <v>ExceededGoal</v>
      </c>
      <c r="Y3295" s="12">
        <f t="shared" si="415"/>
        <v>84.29</v>
      </c>
    </row>
    <row r="3296" spans="1:25" ht="43.2">
      <c r="A3296">
        <v>3294</v>
      </c>
      <c r="B3296" s="1" t="s">
        <v>3294</v>
      </c>
      <c r="C3296" s="1" t="s">
        <v>7404</v>
      </c>
      <c r="D3296" s="21" t="b" cm="1">
        <f t="array" ref="D3296">IF(OR(ISNUMBER(SEARCH({" COMEDY "," fun "," laugh ","hilarious"}," "&amp;B3296:C3296&amp;" "))),"Comedy",IF(OR(ISNUMBER(SEARCH({" sad "," thriller "," crime"," murder "," dark "," revenge "}," "&amp;B3296:C3296&amp;" "))),"thriller",IF(OR(ISNUMBER(SEARCH({" strange "," evil "," horror "," dark "," strange"}," "&amp;B3296:C3296&amp;" "))),"horror",IF(OR(ISNUMBER(SEARCH({" food "," kitchen "," yummy "," gourmet "," dining","bbq"}," "&amp;B3296:C3296&amp;" "))),"food"))))</f>
        <v>0</v>
      </c>
      <c r="E3296" s="3">
        <v>600</v>
      </c>
      <c r="F3296" s="4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408"/>
        <v>118</v>
      </c>
      <c r="Q3296">
        <f t="shared" si="409"/>
        <v>29.58</v>
      </c>
      <c r="R3296" t="s">
        <v>8315</v>
      </c>
      <c r="S3296" t="s">
        <v>8316</v>
      </c>
      <c r="T3296" s="13">
        <f t="shared" si="410"/>
        <v>42141.541134259256</v>
      </c>
      <c r="U3296" s="13">
        <f t="shared" si="411"/>
        <v>42171.541134259256</v>
      </c>
      <c r="V3296">
        <f t="shared" si="412"/>
        <v>2015</v>
      </c>
      <c r="W3296" t="str">
        <f t="shared" si="413"/>
        <v>plays</v>
      </c>
      <c r="X3296" t="str">
        <f t="shared" si="414"/>
        <v>ExceededGoal</v>
      </c>
      <c r="Y3296" s="12">
        <f t="shared" si="415"/>
        <v>29.58</v>
      </c>
    </row>
    <row r="3297" spans="1:25" ht="43.2">
      <c r="A3297">
        <v>3295</v>
      </c>
      <c r="B3297" s="1" t="s">
        <v>3295</v>
      </c>
      <c r="C3297" s="1" t="s">
        <v>7405</v>
      </c>
      <c r="D3297" s="21" t="str" cm="1">
        <f t="array" ref="D3297">IF(OR(ISNUMBER(SEARCH({" COMEDY "," fun "," laugh ","hilarious"}," "&amp;B3297:C3297&amp;" "))),"Comedy",IF(OR(ISNUMBER(SEARCH({" sad "," thriller "," crime"," murder "," dark "," revenge "}," "&amp;B3297:C3297&amp;" "))),"thriller",IF(OR(ISNUMBER(SEARCH({" strange "," evil "," horror "," dark "," strange"}," "&amp;B3297:C3297&amp;" "))),"horror",IF(OR(ISNUMBER(SEARCH({" food "," kitchen "," yummy "," gourmet "," dining","bbq"}," "&amp;B3297:C3297&amp;" "))),"food"))))</f>
        <v>Comedy</v>
      </c>
      <c r="E3297" s="3">
        <v>700</v>
      </c>
      <c r="F3297" s="4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408"/>
        <v>103</v>
      </c>
      <c r="Q3297">
        <f t="shared" si="409"/>
        <v>26.67</v>
      </c>
      <c r="R3297" t="s">
        <v>8315</v>
      </c>
      <c r="S3297" t="s">
        <v>8316</v>
      </c>
      <c r="T3297" s="13">
        <f t="shared" si="410"/>
        <v>42609.442465277782</v>
      </c>
      <c r="U3297" s="13">
        <f t="shared" si="411"/>
        <v>42639.442465277782</v>
      </c>
      <c r="V3297">
        <f t="shared" si="412"/>
        <v>2016</v>
      </c>
      <c r="W3297" t="str">
        <f t="shared" si="413"/>
        <v>plays</v>
      </c>
      <c r="X3297" t="str">
        <f t="shared" si="414"/>
        <v>ExceededGoal</v>
      </c>
      <c r="Y3297" s="12">
        <f t="shared" si="415"/>
        <v>26.67</v>
      </c>
    </row>
    <row r="3298" spans="1:25" ht="43.2">
      <c r="A3298">
        <v>3296</v>
      </c>
      <c r="B3298" s="1" t="s">
        <v>3296</v>
      </c>
      <c r="C3298" s="1" t="s">
        <v>7406</v>
      </c>
      <c r="D3298" s="21" t="b" cm="1">
        <f t="array" ref="D3298">IF(OR(ISNUMBER(SEARCH({" COMEDY "," fun "," laugh ","hilarious"}," "&amp;B3298:C3298&amp;" "))),"Comedy",IF(OR(ISNUMBER(SEARCH({" sad "," thriller "," crime"," murder "," dark "," revenge "}," "&amp;B3298:C3298&amp;" "))),"thriller",IF(OR(ISNUMBER(SEARCH({" strange "," evil "," horror "," dark "," strange"}," "&amp;B3298:C3298&amp;" "))),"horror",IF(OR(ISNUMBER(SEARCH({" food "," kitchen "," yummy "," gourmet "," dining","bbq"}," "&amp;B3298:C3298&amp;" "))),"food"))))</f>
        <v>0</v>
      </c>
      <c r="E3298" s="3">
        <v>1500</v>
      </c>
      <c r="F3298" s="4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408"/>
        <v>144</v>
      </c>
      <c r="Q3298">
        <f t="shared" si="409"/>
        <v>45.98</v>
      </c>
      <c r="R3298" t="s">
        <v>8315</v>
      </c>
      <c r="S3298" t="s">
        <v>8316</v>
      </c>
      <c r="T3298" s="13">
        <f t="shared" si="410"/>
        <v>42309.756620370375</v>
      </c>
      <c r="U3298" s="13">
        <f t="shared" si="411"/>
        <v>42330.916666666672</v>
      </c>
      <c r="V3298">
        <f t="shared" si="412"/>
        <v>2015</v>
      </c>
      <c r="W3298" t="str">
        <f t="shared" si="413"/>
        <v>plays</v>
      </c>
      <c r="X3298" t="str">
        <f t="shared" si="414"/>
        <v>ExceededGoal</v>
      </c>
      <c r="Y3298" s="12">
        <f t="shared" si="415"/>
        <v>45.98</v>
      </c>
    </row>
    <row r="3299" spans="1:25" ht="43.2">
      <c r="A3299">
        <v>3297</v>
      </c>
      <c r="B3299" s="1" t="s">
        <v>3297</v>
      </c>
      <c r="C3299" s="1" t="s">
        <v>7407</v>
      </c>
      <c r="D3299" s="21" t="b" cm="1">
        <f t="array" ref="D3299">IF(OR(ISNUMBER(SEARCH({" COMEDY "," fun "," laugh ","hilarious"}," "&amp;B3299:C3299&amp;" "))),"Comedy",IF(OR(ISNUMBER(SEARCH({" sad "," thriller "," crime"," murder "," dark "," revenge "}," "&amp;B3299:C3299&amp;" "))),"thriller",IF(OR(ISNUMBER(SEARCH({" strange "," evil "," horror "," dark "," strange"}," "&amp;B3299:C3299&amp;" "))),"horror",IF(OR(ISNUMBER(SEARCH({" food "," kitchen "," yummy "," gourmet "," dining","bbq"}," "&amp;B3299:C3299&amp;" "))),"food"))))</f>
        <v>0</v>
      </c>
      <c r="E3299" s="3">
        <v>5500</v>
      </c>
      <c r="F3299" s="4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408"/>
        <v>100</v>
      </c>
      <c r="Q3299">
        <f t="shared" si="409"/>
        <v>125.09</v>
      </c>
      <c r="R3299" t="s">
        <v>8315</v>
      </c>
      <c r="S3299" t="s">
        <v>8316</v>
      </c>
      <c r="T3299" s="13">
        <f t="shared" si="410"/>
        <v>42193.771481481483</v>
      </c>
      <c r="U3299" s="13">
        <f t="shared" si="411"/>
        <v>42212.957638888889</v>
      </c>
      <c r="V3299">
        <f t="shared" si="412"/>
        <v>2015</v>
      </c>
      <c r="W3299" t="str">
        <f t="shared" si="413"/>
        <v>plays</v>
      </c>
      <c r="X3299" t="str">
        <f t="shared" si="414"/>
        <v>UnderFunded</v>
      </c>
      <c r="Y3299" s="12">
        <f t="shared" si="415"/>
        <v>125.09</v>
      </c>
    </row>
    <row r="3300" spans="1:25" ht="43.2">
      <c r="A3300">
        <v>3298</v>
      </c>
      <c r="B3300" s="1" t="s">
        <v>3298</v>
      </c>
      <c r="C3300" s="1" t="s">
        <v>7408</v>
      </c>
      <c r="D3300" s="21" t="b" cm="1">
        <f t="array" ref="D3300">IF(OR(ISNUMBER(SEARCH({" COMEDY "," fun "," laugh ","hilarious"}," "&amp;B3300:C3300&amp;" "))),"Comedy",IF(OR(ISNUMBER(SEARCH({" sad "," thriller "," crime"," murder "," dark "," revenge "}," "&amp;B3300:C3300&amp;" "))),"thriller",IF(OR(ISNUMBER(SEARCH({" strange "," evil "," horror "," dark "," strange"}," "&amp;B3300:C3300&amp;" "))),"horror",IF(OR(ISNUMBER(SEARCH({" food "," kitchen "," yummy "," gourmet "," dining","bbq"}," "&amp;B3300:C3300&amp;" "))),"food"))))</f>
        <v>0</v>
      </c>
      <c r="E3300" s="3">
        <v>10000</v>
      </c>
      <c r="F3300" s="4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408"/>
        <v>102</v>
      </c>
      <c r="Q3300">
        <f t="shared" si="409"/>
        <v>141.29</v>
      </c>
      <c r="R3300" t="s">
        <v>8315</v>
      </c>
      <c r="S3300" t="s">
        <v>8316</v>
      </c>
      <c r="T3300" s="13">
        <f t="shared" si="410"/>
        <v>42239.957962962959</v>
      </c>
      <c r="U3300" s="13">
        <f t="shared" si="411"/>
        <v>42260</v>
      </c>
      <c r="V3300">
        <f t="shared" si="412"/>
        <v>2015</v>
      </c>
      <c r="W3300" t="str">
        <f t="shared" si="413"/>
        <v>plays</v>
      </c>
      <c r="X3300" t="str">
        <f t="shared" si="414"/>
        <v>ExceededGoal</v>
      </c>
      <c r="Y3300" s="12">
        <f t="shared" si="415"/>
        <v>141.29</v>
      </c>
    </row>
    <row r="3301" spans="1:25" ht="43.2">
      <c r="A3301">
        <v>3299</v>
      </c>
      <c r="B3301" s="1" t="s">
        <v>3299</v>
      </c>
      <c r="C3301" s="1" t="s">
        <v>7409</v>
      </c>
      <c r="D3301" s="21" t="str" cm="1">
        <f t="array" ref="D3301">IF(OR(ISNUMBER(SEARCH({" COMEDY "," fun "," laugh ","hilarious"}," "&amp;B3301:C3301&amp;" "))),"Comedy",IF(OR(ISNUMBER(SEARCH({" sad "," thriller "," crime"," murder "," dark "," revenge "}," "&amp;B3301:C3301&amp;" "))),"thriller",IF(OR(ISNUMBER(SEARCH({" strange "," evil "," horror "," dark "," strange"}," "&amp;B3301:C3301&amp;" "))),"horror",IF(OR(ISNUMBER(SEARCH({" food "," kitchen "," yummy "," gourmet "," dining","bbq"}," "&amp;B3301:C3301&amp;" "))),"food"))))</f>
        <v>Comedy</v>
      </c>
      <c r="E3301" s="3">
        <v>3000</v>
      </c>
      <c r="F3301" s="4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408"/>
        <v>116</v>
      </c>
      <c r="Q3301">
        <f t="shared" si="409"/>
        <v>55.33</v>
      </c>
      <c r="R3301" t="s">
        <v>8315</v>
      </c>
      <c r="S3301" t="s">
        <v>8316</v>
      </c>
      <c r="T3301" s="13">
        <f t="shared" si="410"/>
        <v>42261.917395833334</v>
      </c>
      <c r="U3301" s="13">
        <f t="shared" si="411"/>
        <v>42291.917395833334</v>
      </c>
      <c r="V3301">
        <f t="shared" si="412"/>
        <v>2015</v>
      </c>
      <c r="W3301" t="str">
        <f t="shared" si="413"/>
        <v>plays</v>
      </c>
      <c r="X3301" t="str">
        <f t="shared" si="414"/>
        <v>ExceededGoal</v>
      </c>
      <c r="Y3301" s="12">
        <f t="shared" si="415"/>
        <v>55.33</v>
      </c>
    </row>
    <row r="3302" spans="1:25" ht="43.2">
      <c r="A3302">
        <v>3300</v>
      </c>
      <c r="B3302" s="1" t="s">
        <v>3300</v>
      </c>
      <c r="C3302" s="1" t="s">
        <v>7410</v>
      </c>
      <c r="D3302" s="21" t="b" cm="1">
        <f t="array" ref="D3302">IF(OR(ISNUMBER(SEARCH({" COMEDY "," fun "," laugh ","hilarious"}," "&amp;B3302:C3302&amp;" "))),"Comedy",IF(OR(ISNUMBER(SEARCH({" sad "," thriller "," crime"," murder "," dark "," revenge "}," "&amp;B3302:C3302&amp;" "))),"thriller",IF(OR(ISNUMBER(SEARCH({" strange "," evil "," horror "," dark "," strange"}," "&amp;B3302:C3302&amp;" "))),"horror",IF(OR(ISNUMBER(SEARCH({" food "," kitchen "," yummy "," gourmet "," dining","bbq"}," "&amp;B3302:C3302&amp;" "))),"food"))))</f>
        <v>0</v>
      </c>
      <c r="E3302" s="3">
        <v>3000</v>
      </c>
      <c r="F3302" s="4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408"/>
        <v>136</v>
      </c>
      <c r="Q3302">
        <f t="shared" si="409"/>
        <v>46.42</v>
      </c>
      <c r="R3302" t="s">
        <v>8315</v>
      </c>
      <c r="S3302" t="s">
        <v>8316</v>
      </c>
      <c r="T3302" s="13">
        <f t="shared" si="410"/>
        <v>42102.743773148148</v>
      </c>
      <c r="U3302" s="13">
        <f t="shared" si="411"/>
        <v>42123.743773148148</v>
      </c>
      <c r="V3302">
        <f t="shared" si="412"/>
        <v>2015</v>
      </c>
      <c r="W3302" t="str">
        <f t="shared" si="413"/>
        <v>plays</v>
      </c>
      <c r="X3302" t="str">
        <f t="shared" si="414"/>
        <v>ExceededGoal</v>
      </c>
      <c r="Y3302" s="12">
        <f t="shared" si="415"/>
        <v>46.42</v>
      </c>
    </row>
    <row r="3303" spans="1:25" ht="43.2">
      <c r="A3303">
        <v>3301</v>
      </c>
      <c r="B3303" s="1" t="s">
        <v>3301</v>
      </c>
      <c r="C3303" s="1" t="s">
        <v>7411</v>
      </c>
      <c r="D3303" s="21" t="b" cm="1">
        <f t="array" ref="D3303">IF(OR(ISNUMBER(SEARCH({" COMEDY "," fun "," laugh ","hilarious"}," "&amp;B3303:C3303&amp;" "))),"Comedy",IF(OR(ISNUMBER(SEARCH({" sad "," thriller "," crime"," murder "," dark "," revenge "}," "&amp;B3303:C3303&amp;" "))),"thriller",IF(OR(ISNUMBER(SEARCH({" strange "," evil "," horror "," dark "," strange"}," "&amp;B3303:C3303&amp;" "))),"horror",IF(OR(ISNUMBER(SEARCH({" food "," kitchen "," yummy "," gourmet "," dining","bbq"}," "&amp;B3303:C3303&amp;" "))),"food"))))</f>
        <v>0</v>
      </c>
      <c r="E3303" s="3">
        <v>3000</v>
      </c>
      <c r="F3303" s="4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408"/>
        <v>133</v>
      </c>
      <c r="Q3303">
        <f t="shared" si="409"/>
        <v>57.2</v>
      </c>
      <c r="R3303" t="s">
        <v>8315</v>
      </c>
      <c r="S3303" t="s">
        <v>8316</v>
      </c>
      <c r="T3303" s="13">
        <f t="shared" si="410"/>
        <v>42538.73583333334</v>
      </c>
      <c r="U3303" s="13">
        <f t="shared" si="411"/>
        <v>42583.290972222225</v>
      </c>
      <c r="V3303">
        <f t="shared" si="412"/>
        <v>2016</v>
      </c>
      <c r="W3303" t="str">
        <f t="shared" si="413"/>
        <v>plays</v>
      </c>
      <c r="X3303" t="str">
        <f t="shared" si="414"/>
        <v>ExceededGoal</v>
      </c>
      <c r="Y3303" s="12">
        <f t="shared" si="415"/>
        <v>57.2</v>
      </c>
    </row>
    <row r="3304" spans="1:25">
      <c r="A3304">
        <v>3302</v>
      </c>
      <c r="B3304" s="1" t="s">
        <v>3302</v>
      </c>
      <c r="C3304" s="1" t="s">
        <v>7412</v>
      </c>
      <c r="D3304" s="21" t="b" cm="1">
        <f t="array" ref="D3304">IF(OR(ISNUMBER(SEARCH({" COMEDY "," fun "," laugh ","hilarious"}," "&amp;B3304:C3304&amp;" "))),"Comedy",IF(OR(ISNUMBER(SEARCH({" sad "," thriller "," crime"," murder "," dark "," revenge "}," "&amp;B3304:C3304&amp;" "))),"thriller",IF(OR(ISNUMBER(SEARCH({" strange "," evil "," horror "," dark "," strange"}," "&amp;B3304:C3304&amp;" "))),"horror",IF(OR(ISNUMBER(SEARCH({" food "," kitchen "," yummy "," gourmet "," dining","bbq"}," "&amp;B3304:C3304&amp;" "))),"food"))))</f>
        <v>0</v>
      </c>
      <c r="E3304" s="3">
        <v>8400</v>
      </c>
      <c r="F3304" s="4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408"/>
        <v>103</v>
      </c>
      <c r="Q3304">
        <f t="shared" si="409"/>
        <v>173.7</v>
      </c>
      <c r="R3304" t="s">
        <v>8315</v>
      </c>
      <c r="S3304" t="s">
        <v>8316</v>
      </c>
      <c r="T3304" s="13">
        <f t="shared" si="410"/>
        <v>42681.35157407407</v>
      </c>
      <c r="U3304" s="13">
        <f t="shared" si="411"/>
        <v>42711.35157407407</v>
      </c>
      <c r="V3304">
        <f t="shared" si="412"/>
        <v>2016</v>
      </c>
      <c r="W3304" t="str">
        <f t="shared" si="413"/>
        <v>plays</v>
      </c>
      <c r="X3304" t="str">
        <f t="shared" si="414"/>
        <v>ExceededGoal</v>
      </c>
      <c r="Y3304" s="12">
        <f t="shared" si="415"/>
        <v>173.7</v>
      </c>
    </row>
    <row r="3305" spans="1:25" ht="43.2">
      <c r="A3305">
        <v>3303</v>
      </c>
      <c r="B3305" s="1" t="s">
        <v>3303</v>
      </c>
      <c r="C3305" s="1" t="s">
        <v>7413</v>
      </c>
      <c r="D3305" s="21" t="b" cm="1">
        <f t="array" ref="D3305">IF(OR(ISNUMBER(SEARCH({" COMEDY "," fun "," laugh ","hilarious"}," "&amp;B3305:C3305&amp;" "))),"Comedy",IF(OR(ISNUMBER(SEARCH({" sad "," thriller "," crime"," murder "," dark "," revenge "}," "&amp;B3305:C3305&amp;" "))),"thriller",IF(OR(ISNUMBER(SEARCH({" strange "," evil "," horror "," dark "," strange"}," "&amp;B3305:C3305&amp;" "))),"horror",IF(OR(ISNUMBER(SEARCH({" food "," kitchen "," yummy "," gourmet "," dining","bbq"}," "&amp;B3305:C3305&amp;" "))),"food"))))</f>
        <v>0</v>
      </c>
      <c r="E3305" s="3">
        <v>1800</v>
      </c>
      <c r="F3305" s="4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408"/>
        <v>116</v>
      </c>
      <c r="Q3305">
        <f t="shared" si="409"/>
        <v>59.6</v>
      </c>
      <c r="R3305" t="s">
        <v>8315</v>
      </c>
      <c r="S3305" t="s">
        <v>8316</v>
      </c>
      <c r="T3305" s="13">
        <f t="shared" si="410"/>
        <v>42056.65143518518</v>
      </c>
      <c r="U3305" s="13">
        <f t="shared" si="411"/>
        <v>42091.609768518523</v>
      </c>
      <c r="V3305">
        <f t="shared" si="412"/>
        <v>2015</v>
      </c>
      <c r="W3305" t="str">
        <f t="shared" si="413"/>
        <v>plays</v>
      </c>
      <c r="X3305" t="str">
        <f t="shared" si="414"/>
        <v>ExceededGoal</v>
      </c>
      <c r="Y3305" s="12">
        <f t="shared" si="415"/>
        <v>59.6</v>
      </c>
    </row>
    <row r="3306" spans="1:25" ht="43.2">
      <c r="A3306">
        <v>3304</v>
      </c>
      <c r="B3306" s="1" t="s">
        <v>3304</v>
      </c>
      <c r="C3306" s="1" t="s">
        <v>7414</v>
      </c>
      <c r="D3306" s="21" t="b" cm="1">
        <f t="array" ref="D3306">IF(OR(ISNUMBER(SEARCH({" COMEDY "," fun "," laugh ","hilarious"}," "&amp;B3306:C3306&amp;" "))),"Comedy",IF(OR(ISNUMBER(SEARCH({" sad "," thriller "," crime"," murder "," dark "," revenge "}," "&amp;B3306:C3306&amp;" "))),"thriller",IF(OR(ISNUMBER(SEARCH({" strange "," evil "," horror "," dark "," strange"}," "&amp;B3306:C3306&amp;" "))),"horror",IF(OR(ISNUMBER(SEARCH({" food "," kitchen "," yummy "," gourmet "," dining","bbq"}," "&amp;B3306:C3306&amp;" "))),"food"))))</f>
        <v>0</v>
      </c>
      <c r="E3306" s="3">
        <v>15000</v>
      </c>
      <c r="F3306" s="4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408"/>
        <v>105</v>
      </c>
      <c r="Q3306">
        <f t="shared" si="409"/>
        <v>89.59</v>
      </c>
      <c r="R3306" t="s">
        <v>8315</v>
      </c>
      <c r="S3306" t="s">
        <v>8316</v>
      </c>
      <c r="T3306" s="13">
        <f t="shared" si="410"/>
        <v>42696.624444444446</v>
      </c>
      <c r="U3306" s="13">
        <f t="shared" si="411"/>
        <v>42726.624444444446</v>
      </c>
      <c r="V3306">
        <f t="shared" si="412"/>
        <v>2016</v>
      </c>
      <c r="W3306" t="str">
        <f t="shared" si="413"/>
        <v>plays</v>
      </c>
      <c r="X3306" t="str">
        <f t="shared" si="414"/>
        <v>ExceededGoal</v>
      </c>
      <c r="Y3306" s="12">
        <f t="shared" si="415"/>
        <v>89.59</v>
      </c>
    </row>
    <row r="3307" spans="1:25" ht="43.2">
      <c r="A3307">
        <v>3305</v>
      </c>
      <c r="B3307" s="1" t="s">
        <v>3305</v>
      </c>
      <c r="C3307" s="1" t="s">
        <v>7415</v>
      </c>
      <c r="D3307" s="21" t="b" cm="1">
        <f t="array" ref="D3307">IF(OR(ISNUMBER(SEARCH({" COMEDY "," fun "," laugh ","hilarious"}," "&amp;B3307:C3307&amp;" "))),"Comedy",IF(OR(ISNUMBER(SEARCH({" sad "," thriller "," crime"," murder "," dark "," revenge "}," "&amp;B3307:C3307&amp;" "))),"thriller",IF(OR(ISNUMBER(SEARCH({" strange "," evil "," horror "," dark "," strange"}," "&amp;B3307:C3307&amp;" "))),"horror",IF(OR(ISNUMBER(SEARCH({" food "," kitchen "," yummy "," gourmet "," dining","bbq"}," "&amp;B3307:C3307&amp;" "))),"food"))))</f>
        <v>0</v>
      </c>
      <c r="E3307" s="3">
        <v>4000</v>
      </c>
      <c r="F3307" s="4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408"/>
        <v>102</v>
      </c>
      <c r="Q3307">
        <f t="shared" si="409"/>
        <v>204.05</v>
      </c>
      <c r="R3307" t="s">
        <v>8315</v>
      </c>
      <c r="S3307" t="s">
        <v>8316</v>
      </c>
      <c r="T3307" s="13">
        <f t="shared" si="410"/>
        <v>42186.855879629627</v>
      </c>
      <c r="U3307" s="13">
        <f t="shared" si="411"/>
        <v>42216.855879629627</v>
      </c>
      <c r="V3307">
        <f t="shared" si="412"/>
        <v>2015</v>
      </c>
      <c r="W3307" t="str">
        <f t="shared" si="413"/>
        <v>plays</v>
      </c>
      <c r="X3307" t="str">
        <f t="shared" si="414"/>
        <v>ExceededGoal</v>
      </c>
      <c r="Y3307" s="12">
        <f t="shared" si="415"/>
        <v>204.05</v>
      </c>
    </row>
    <row r="3308" spans="1:25" ht="57.6">
      <c r="A3308">
        <v>3306</v>
      </c>
      <c r="B3308" s="1" t="s">
        <v>3306</v>
      </c>
      <c r="C3308" s="1" t="s">
        <v>7416</v>
      </c>
      <c r="D3308" s="21" t="b" cm="1">
        <f t="array" ref="D3308">IF(OR(ISNUMBER(SEARCH({" COMEDY "," fun "," laugh ","hilarious"}," "&amp;B3308:C3308&amp;" "))),"Comedy",IF(OR(ISNUMBER(SEARCH({" sad "," thriller "," crime"," murder "," dark "," revenge "}," "&amp;B3308:C3308&amp;" "))),"thriller",IF(OR(ISNUMBER(SEARCH({" strange "," evil "," horror "," dark "," strange"}," "&amp;B3308:C3308&amp;" "))),"horror",IF(OR(ISNUMBER(SEARCH({" food "," kitchen "," yummy "," gourmet "," dining","bbq"}," "&amp;B3308:C3308&amp;" "))),"food"))))</f>
        <v>0</v>
      </c>
      <c r="E3308" s="3">
        <v>1500</v>
      </c>
      <c r="F3308" s="4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408"/>
        <v>175</v>
      </c>
      <c r="Q3308">
        <f t="shared" si="409"/>
        <v>48.7</v>
      </c>
      <c r="R3308" t="s">
        <v>8315</v>
      </c>
      <c r="S3308" t="s">
        <v>8316</v>
      </c>
      <c r="T3308" s="13">
        <f t="shared" si="410"/>
        <v>42493.219236111108</v>
      </c>
      <c r="U3308" s="13">
        <f t="shared" si="411"/>
        <v>42531.125</v>
      </c>
      <c r="V3308">
        <f t="shared" si="412"/>
        <v>2016</v>
      </c>
      <c r="W3308" t="str">
        <f t="shared" si="413"/>
        <v>plays</v>
      </c>
      <c r="X3308" t="str">
        <f t="shared" si="414"/>
        <v>ExceededGoal</v>
      </c>
      <c r="Y3308" s="12">
        <f t="shared" si="415"/>
        <v>48.7</v>
      </c>
    </row>
    <row r="3309" spans="1:25" ht="43.2">
      <c r="A3309">
        <v>3307</v>
      </c>
      <c r="B3309" s="1" t="s">
        <v>3307</v>
      </c>
      <c r="C3309" s="1" t="s">
        <v>7417</v>
      </c>
      <c r="D3309" s="21" t="b" cm="1">
        <f t="array" ref="D3309">IF(OR(ISNUMBER(SEARCH({" COMEDY "," fun "," laugh ","hilarious"}," "&amp;B3309:C3309&amp;" "))),"Comedy",IF(OR(ISNUMBER(SEARCH({" sad "," thriller "," crime"," murder "," dark "," revenge "}," "&amp;B3309:C3309&amp;" "))),"thriller",IF(OR(ISNUMBER(SEARCH({" strange "," evil "," horror "," dark "," strange"}," "&amp;B3309:C3309&amp;" "))),"horror",IF(OR(ISNUMBER(SEARCH({" food "," kitchen "," yummy "," gourmet "," dining","bbq"}," "&amp;B3309:C3309&amp;" "))),"food"))))</f>
        <v>0</v>
      </c>
      <c r="E3309" s="3">
        <v>1000</v>
      </c>
      <c r="F3309" s="4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408"/>
        <v>107</v>
      </c>
      <c r="Q3309">
        <f t="shared" si="409"/>
        <v>53.34</v>
      </c>
      <c r="R3309" t="s">
        <v>8315</v>
      </c>
      <c r="S3309" t="s">
        <v>8316</v>
      </c>
      <c r="T3309" s="13">
        <f t="shared" si="410"/>
        <v>42475.057164351849</v>
      </c>
      <c r="U3309" s="13">
        <f t="shared" si="411"/>
        <v>42505.057164351849</v>
      </c>
      <c r="V3309">
        <f t="shared" si="412"/>
        <v>2016</v>
      </c>
      <c r="W3309" t="str">
        <f t="shared" si="413"/>
        <v>plays</v>
      </c>
      <c r="X3309" t="str">
        <f t="shared" si="414"/>
        <v>ExceededGoal</v>
      </c>
      <c r="Y3309" s="12">
        <f t="shared" si="415"/>
        <v>53.34</v>
      </c>
    </row>
    <row r="3310" spans="1:25" ht="43.2">
      <c r="A3310">
        <v>3308</v>
      </c>
      <c r="B3310" s="1" t="s">
        <v>3308</v>
      </c>
      <c r="C3310" s="1" t="s">
        <v>7418</v>
      </c>
      <c r="D3310" s="21" t="b" cm="1">
        <f t="array" ref="D3310">IF(OR(ISNUMBER(SEARCH({" COMEDY "," fun "," laugh ","hilarious"}," "&amp;B3310:C3310&amp;" "))),"Comedy",IF(OR(ISNUMBER(SEARCH({" sad "," thriller "," crime"," murder "," dark "," revenge "}," "&amp;B3310:C3310&amp;" "))),"thriller",IF(OR(ISNUMBER(SEARCH({" strange "," evil "," horror "," dark "," strange"}," "&amp;B3310:C3310&amp;" "))),"horror",IF(OR(ISNUMBER(SEARCH({" food "," kitchen "," yummy "," gourmet "," dining","bbq"}," "&amp;B3310:C3310&amp;" "))),"food"))))</f>
        <v>0</v>
      </c>
      <c r="E3310" s="3">
        <v>3500</v>
      </c>
      <c r="F3310" s="4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408"/>
        <v>122</v>
      </c>
      <c r="Q3310">
        <f t="shared" si="409"/>
        <v>75.09</v>
      </c>
      <c r="R3310" t="s">
        <v>8315</v>
      </c>
      <c r="S3310" t="s">
        <v>8316</v>
      </c>
      <c r="T3310" s="13">
        <f t="shared" si="410"/>
        <v>42452.876909722225</v>
      </c>
      <c r="U3310" s="13">
        <f t="shared" si="411"/>
        <v>42473.876909722225</v>
      </c>
      <c r="V3310">
        <f t="shared" si="412"/>
        <v>2016</v>
      </c>
      <c r="W3310" t="str">
        <f t="shared" si="413"/>
        <v>plays</v>
      </c>
      <c r="X3310" t="str">
        <f t="shared" si="414"/>
        <v>ExceededGoal</v>
      </c>
      <c r="Y3310" s="12">
        <f t="shared" si="415"/>
        <v>75.09</v>
      </c>
    </row>
    <row r="3311" spans="1:25" ht="28.8">
      <c r="A3311">
        <v>3309</v>
      </c>
      <c r="B3311" s="1" t="s">
        <v>3309</v>
      </c>
      <c r="C3311" s="1" t="s">
        <v>7419</v>
      </c>
      <c r="D3311" s="21" t="b" cm="1">
        <f t="array" ref="D3311">IF(OR(ISNUMBER(SEARCH({" COMEDY "," fun "," laugh ","hilarious"}," "&amp;B3311:C3311&amp;" "))),"Comedy",IF(OR(ISNUMBER(SEARCH({" sad "," thriller "," crime"," murder "," dark "," revenge "}," "&amp;B3311:C3311&amp;" "))),"thriller",IF(OR(ISNUMBER(SEARCH({" strange "," evil "," horror "," dark "," strange"}," "&amp;B3311:C3311&amp;" "))),"horror",IF(OR(ISNUMBER(SEARCH({" food "," kitchen "," yummy "," gourmet "," dining","bbq"}," "&amp;B3311:C3311&amp;" "))),"food"))))</f>
        <v>0</v>
      </c>
      <c r="E3311" s="3">
        <v>350</v>
      </c>
      <c r="F3311" s="4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408"/>
        <v>159</v>
      </c>
      <c r="Q3311">
        <f t="shared" si="409"/>
        <v>18</v>
      </c>
      <c r="R3311" t="s">
        <v>8315</v>
      </c>
      <c r="S3311" t="s">
        <v>8316</v>
      </c>
      <c r="T3311" s="13">
        <f t="shared" si="410"/>
        <v>42628.650208333333</v>
      </c>
      <c r="U3311" s="13">
        <f t="shared" si="411"/>
        <v>42659.650208333333</v>
      </c>
      <c r="V3311">
        <f t="shared" si="412"/>
        <v>2016</v>
      </c>
      <c r="W3311" t="str">
        <f t="shared" si="413"/>
        <v>plays</v>
      </c>
      <c r="X3311" t="str">
        <f t="shared" si="414"/>
        <v>ExceededGoal</v>
      </c>
      <c r="Y3311" s="12">
        <f t="shared" si="415"/>
        <v>18</v>
      </c>
    </row>
    <row r="3312" spans="1:25" ht="28.8">
      <c r="A3312">
        <v>3310</v>
      </c>
      <c r="B3312" s="1" t="s">
        <v>3310</v>
      </c>
      <c r="C3312" s="1" t="s">
        <v>7420</v>
      </c>
      <c r="D3312" s="21" t="b" cm="1">
        <f t="array" ref="D3312">IF(OR(ISNUMBER(SEARCH({" COMEDY "," fun "," laugh ","hilarious"}," "&amp;B3312:C3312&amp;" "))),"Comedy",IF(OR(ISNUMBER(SEARCH({" sad "," thriller "," crime"," murder "," dark "," revenge "}," "&amp;B3312:C3312&amp;" "))),"thriller",IF(OR(ISNUMBER(SEARCH({" strange "," evil "," horror "," dark "," strange"}," "&amp;B3312:C3312&amp;" "))),"horror",IF(OR(ISNUMBER(SEARCH({" food "," kitchen "," yummy "," gourmet "," dining","bbq"}," "&amp;B3312:C3312&amp;" "))),"food"))))</f>
        <v>0</v>
      </c>
      <c r="E3312" s="3">
        <v>6500</v>
      </c>
      <c r="F3312" s="4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408"/>
        <v>100</v>
      </c>
      <c r="Q3312">
        <f t="shared" si="409"/>
        <v>209.84</v>
      </c>
      <c r="R3312" t="s">
        <v>8315</v>
      </c>
      <c r="S3312" t="s">
        <v>8316</v>
      </c>
      <c r="T3312" s="13">
        <f t="shared" si="410"/>
        <v>42253.928530092591</v>
      </c>
      <c r="U3312" s="13">
        <f t="shared" si="411"/>
        <v>42283.928530092591</v>
      </c>
      <c r="V3312">
        <f t="shared" si="412"/>
        <v>2015</v>
      </c>
      <c r="W3312" t="str">
        <f t="shared" si="413"/>
        <v>plays</v>
      </c>
      <c r="X3312" t="str">
        <f t="shared" si="414"/>
        <v>UnderFunded</v>
      </c>
      <c r="Y3312" s="12">
        <f t="shared" si="415"/>
        <v>209.84</v>
      </c>
    </row>
    <row r="3313" spans="1:25" ht="43.2">
      <c r="A3313">
        <v>3311</v>
      </c>
      <c r="B3313" s="1" t="s">
        <v>3311</v>
      </c>
      <c r="C3313" s="1" t="s">
        <v>7421</v>
      </c>
      <c r="D3313" s="21" t="b" cm="1">
        <f t="array" ref="D3313">IF(OR(ISNUMBER(SEARCH({" COMEDY "," fun "," laugh ","hilarious"}," "&amp;B3313:C3313&amp;" "))),"Comedy",IF(OR(ISNUMBER(SEARCH({" sad "," thriller "," crime"," murder "," dark "," revenge "}," "&amp;B3313:C3313&amp;" "))),"thriller",IF(OR(ISNUMBER(SEARCH({" strange "," evil "," horror "," dark "," strange"}," "&amp;B3313:C3313&amp;" "))),"horror",IF(OR(ISNUMBER(SEARCH({" food "," kitchen "," yummy "," gourmet "," dining","bbq"}," "&amp;B3313:C3313&amp;" "))),"food"))))</f>
        <v>0</v>
      </c>
      <c r="E3313" s="3">
        <v>2500</v>
      </c>
      <c r="F3313" s="4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408"/>
        <v>110</v>
      </c>
      <c r="Q3313">
        <f t="shared" si="409"/>
        <v>61.02</v>
      </c>
      <c r="R3313" t="s">
        <v>8315</v>
      </c>
      <c r="S3313" t="s">
        <v>8316</v>
      </c>
      <c r="T3313" s="13">
        <f t="shared" si="410"/>
        <v>42264.29178240741</v>
      </c>
      <c r="U3313" s="13">
        <f t="shared" si="411"/>
        <v>42294.29178240741</v>
      </c>
      <c r="V3313">
        <f t="shared" si="412"/>
        <v>2015</v>
      </c>
      <c r="W3313" t="str">
        <f t="shared" si="413"/>
        <v>plays</v>
      </c>
      <c r="X3313" t="str">
        <f t="shared" si="414"/>
        <v>ExceededGoal</v>
      </c>
      <c r="Y3313" s="12">
        <f t="shared" si="415"/>
        <v>61.02</v>
      </c>
    </row>
    <row r="3314" spans="1:25" ht="43.2">
      <c r="A3314">
        <v>3312</v>
      </c>
      <c r="B3314" s="1" t="s">
        <v>3312</v>
      </c>
      <c r="C3314" s="1" t="s">
        <v>7422</v>
      </c>
      <c r="D3314" s="21" t="b" cm="1">
        <f t="array" ref="D3314">IF(OR(ISNUMBER(SEARCH({" COMEDY "," fun "," laugh ","hilarious"}," "&amp;B3314:C3314&amp;" "))),"Comedy",IF(OR(ISNUMBER(SEARCH({" sad "," thriller "," crime"," murder "," dark "," revenge "}," "&amp;B3314:C3314&amp;" "))),"thriller",IF(OR(ISNUMBER(SEARCH({" strange "," evil "," horror "," dark "," strange"}," "&amp;B3314:C3314&amp;" "))),"horror",IF(OR(ISNUMBER(SEARCH({" food "," kitchen "," yummy "," gourmet "," dining","bbq"}," "&amp;B3314:C3314&amp;" "))),"food"))))</f>
        <v>0</v>
      </c>
      <c r="E3314" s="3">
        <v>2500</v>
      </c>
      <c r="F3314" s="4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408"/>
        <v>100</v>
      </c>
      <c r="Q3314">
        <f t="shared" si="409"/>
        <v>61</v>
      </c>
      <c r="R3314" t="s">
        <v>8315</v>
      </c>
      <c r="S3314" t="s">
        <v>8316</v>
      </c>
      <c r="T3314" s="13">
        <f t="shared" si="410"/>
        <v>42664.809560185182</v>
      </c>
      <c r="U3314" s="13">
        <f t="shared" si="411"/>
        <v>42685.916666666672</v>
      </c>
      <c r="V3314">
        <f t="shared" si="412"/>
        <v>2016</v>
      </c>
      <c r="W3314" t="str">
        <f t="shared" si="413"/>
        <v>plays</v>
      </c>
      <c r="X3314" t="str">
        <f t="shared" si="414"/>
        <v>UnderFunded</v>
      </c>
      <c r="Y3314" s="12">
        <f t="shared" si="415"/>
        <v>61</v>
      </c>
    </row>
    <row r="3315" spans="1:25" ht="43.2">
      <c r="A3315">
        <v>3313</v>
      </c>
      <c r="B3315" s="1" t="s">
        <v>3313</v>
      </c>
      <c r="C3315" s="1" t="s">
        <v>7423</v>
      </c>
      <c r="D3315" s="21" t="b" cm="1">
        <f t="array" ref="D3315">IF(OR(ISNUMBER(SEARCH({" COMEDY "," fun "," laugh ","hilarious"}," "&amp;B3315:C3315&amp;" "))),"Comedy",IF(OR(ISNUMBER(SEARCH({" sad "," thriller "," crime"," murder "," dark "," revenge "}," "&amp;B3315:C3315&amp;" "))),"thriller",IF(OR(ISNUMBER(SEARCH({" strange "," evil "," horror "," dark "," strange"}," "&amp;B3315:C3315&amp;" "))),"horror",IF(OR(ISNUMBER(SEARCH({" food "," kitchen "," yummy "," gourmet "," dining","bbq"}," "&amp;B3315:C3315&amp;" "))),"food"))))</f>
        <v>0</v>
      </c>
      <c r="E3315" s="3">
        <v>2000</v>
      </c>
      <c r="F3315" s="4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408"/>
        <v>116</v>
      </c>
      <c r="Q3315">
        <f t="shared" si="409"/>
        <v>80.03</v>
      </c>
      <c r="R3315" t="s">
        <v>8315</v>
      </c>
      <c r="S3315" t="s">
        <v>8316</v>
      </c>
      <c r="T3315" s="13">
        <f t="shared" si="410"/>
        <v>42382.244409722218</v>
      </c>
      <c r="U3315" s="13">
        <f t="shared" si="411"/>
        <v>42396.041666666672</v>
      </c>
      <c r="V3315">
        <f t="shared" si="412"/>
        <v>2016</v>
      </c>
      <c r="W3315" t="str">
        <f t="shared" si="413"/>
        <v>plays</v>
      </c>
      <c r="X3315" t="str">
        <f t="shared" si="414"/>
        <v>ExceededGoal</v>
      </c>
      <c r="Y3315" s="12">
        <f t="shared" si="415"/>
        <v>80.03</v>
      </c>
    </row>
    <row r="3316" spans="1:25" ht="43.2">
      <c r="A3316">
        <v>3314</v>
      </c>
      <c r="B3316" s="1" t="s">
        <v>3314</v>
      </c>
      <c r="C3316" s="1" t="s">
        <v>7424</v>
      </c>
      <c r="D3316" s="21" t="b" cm="1">
        <f t="array" ref="D3316">IF(OR(ISNUMBER(SEARCH({" COMEDY "," fun "," laugh ","hilarious"}," "&amp;B3316:C3316&amp;" "))),"Comedy",IF(OR(ISNUMBER(SEARCH({" sad "," thriller "," crime"," murder "," dark "," revenge "}," "&amp;B3316:C3316&amp;" "))),"thriller",IF(OR(ISNUMBER(SEARCH({" strange "," evil "," horror "," dark "," strange"}," "&amp;B3316:C3316&amp;" "))),"horror",IF(OR(ISNUMBER(SEARCH({" food "," kitchen "," yummy "," gourmet "," dining","bbq"}," "&amp;B3316:C3316&amp;" "))),"food"))))</f>
        <v>0</v>
      </c>
      <c r="E3316" s="3">
        <v>800</v>
      </c>
      <c r="F3316" s="4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408"/>
        <v>211</v>
      </c>
      <c r="Q3316">
        <f t="shared" si="409"/>
        <v>29.07</v>
      </c>
      <c r="R3316" t="s">
        <v>8315</v>
      </c>
      <c r="S3316" t="s">
        <v>8316</v>
      </c>
      <c r="T3316" s="13">
        <f t="shared" si="410"/>
        <v>42105.267488425925</v>
      </c>
      <c r="U3316" s="13">
        <f t="shared" si="411"/>
        <v>42132.836805555555</v>
      </c>
      <c r="V3316">
        <f t="shared" si="412"/>
        <v>2015</v>
      </c>
      <c r="W3316" t="str">
        <f t="shared" si="413"/>
        <v>plays</v>
      </c>
      <c r="X3316" t="str">
        <f t="shared" si="414"/>
        <v>ExceededGoal</v>
      </c>
      <c r="Y3316" s="12">
        <f t="shared" si="415"/>
        <v>29.07</v>
      </c>
    </row>
    <row r="3317" spans="1:25" ht="43.2">
      <c r="A3317">
        <v>3315</v>
      </c>
      <c r="B3317" s="1" t="s">
        <v>3315</v>
      </c>
      <c r="C3317" s="1" t="s">
        <v>7425</v>
      </c>
      <c r="D3317" s="21" t="b" cm="1">
        <f t="array" ref="D3317">IF(OR(ISNUMBER(SEARCH({" COMEDY "," fun "," laugh ","hilarious"}," "&amp;B3317:C3317&amp;" "))),"Comedy",IF(OR(ISNUMBER(SEARCH({" sad "," thriller "," crime"," murder "," dark "," revenge "}," "&amp;B3317:C3317&amp;" "))),"thriller",IF(OR(ISNUMBER(SEARCH({" strange "," evil "," horror "," dark "," strange"}," "&amp;B3317:C3317&amp;" "))),"horror",IF(OR(ISNUMBER(SEARCH({" food "," kitchen "," yummy "," gourmet "," dining","bbq"}," "&amp;B3317:C3317&amp;" "))),"food"))))</f>
        <v>0</v>
      </c>
      <c r="E3317" s="3">
        <v>4000</v>
      </c>
      <c r="F3317" s="4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408"/>
        <v>110</v>
      </c>
      <c r="Q3317">
        <f t="shared" si="409"/>
        <v>49.44</v>
      </c>
      <c r="R3317" t="s">
        <v>8315</v>
      </c>
      <c r="S3317" t="s">
        <v>8316</v>
      </c>
      <c r="T3317" s="13">
        <f t="shared" si="410"/>
        <v>42466.303715277783</v>
      </c>
      <c r="U3317" s="13">
        <f t="shared" si="411"/>
        <v>42496.303715277783</v>
      </c>
      <c r="V3317">
        <f t="shared" si="412"/>
        <v>2016</v>
      </c>
      <c r="W3317" t="str">
        <f t="shared" si="413"/>
        <v>plays</v>
      </c>
      <c r="X3317" t="str">
        <f t="shared" si="414"/>
        <v>ExceededGoal</v>
      </c>
      <c r="Y3317" s="12">
        <f t="shared" si="415"/>
        <v>49.44</v>
      </c>
    </row>
    <row r="3318" spans="1:25" ht="72">
      <c r="A3318">
        <v>3316</v>
      </c>
      <c r="B3318" s="1" t="s">
        <v>3316</v>
      </c>
      <c r="C3318" s="1" t="s">
        <v>7426</v>
      </c>
      <c r="D3318" s="21" t="b" cm="1">
        <f t="array" ref="D3318">IF(OR(ISNUMBER(SEARCH({" COMEDY "," fun "," laugh ","hilarious"}," "&amp;B3318:C3318&amp;" "))),"Comedy",IF(OR(ISNUMBER(SEARCH({" sad "," thriller "," crime"," murder "," dark "," revenge "}," "&amp;B3318:C3318&amp;" "))),"thriller",IF(OR(ISNUMBER(SEARCH({" strange "," evil "," horror "," dark "," strange"}," "&amp;B3318:C3318&amp;" "))),"horror",IF(OR(ISNUMBER(SEARCH({" food "," kitchen "," yummy "," gourmet "," dining","bbq"}," "&amp;B3318:C3318&amp;" "))),"food"))))</f>
        <v>0</v>
      </c>
      <c r="E3318" s="3">
        <v>11737</v>
      </c>
      <c r="F3318" s="4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408"/>
        <v>100</v>
      </c>
      <c r="Q3318">
        <f t="shared" si="409"/>
        <v>93.98</v>
      </c>
      <c r="R3318" t="s">
        <v>8315</v>
      </c>
      <c r="S3318" t="s">
        <v>8316</v>
      </c>
      <c r="T3318" s="13">
        <f t="shared" si="410"/>
        <v>41826.871238425927</v>
      </c>
      <c r="U3318" s="13">
        <f t="shared" si="411"/>
        <v>41859.57916666667</v>
      </c>
      <c r="V3318">
        <f t="shared" si="412"/>
        <v>2014</v>
      </c>
      <c r="W3318" t="str">
        <f t="shared" si="413"/>
        <v>plays</v>
      </c>
      <c r="X3318" t="str">
        <f t="shared" si="414"/>
        <v>UnderFunded</v>
      </c>
      <c r="Y3318" s="12">
        <f t="shared" si="415"/>
        <v>93.98</v>
      </c>
    </row>
    <row r="3319" spans="1:25" ht="43.2">
      <c r="A3319">
        <v>3317</v>
      </c>
      <c r="B3319" s="1" t="s">
        <v>3317</v>
      </c>
      <c r="C3319" s="1" t="s">
        <v>7427</v>
      </c>
      <c r="D3319" s="21" t="b" cm="1">
        <f t="array" ref="D3319">IF(OR(ISNUMBER(SEARCH({" COMEDY "," fun "," laugh ","hilarious"}," "&amp;B3319:C3319&amp;" "))),"Comedy",IF(OR(ISNUMBER(SEARCH({" sad "," thriller "," crime"," murder "," dark "," revenge "}," "&amp;B3319:C3319&amp;" "))),"thriller",IF(OR(ISNUMBER(SEARCH({" strange "," evil "," horror "," dark "," strange"}," "&amp;B3319:C3319&amp;" "))),"horror",IF(OR(ISNUMBER(SEARCH({" food "," kitchen "," yummy "," gourmet "," dining","bbq"}," "&amp;B3319:C3319&amp;" "))),"food"))))</f>
        <v>0</v>
      </c>
      <c r="E3319" s="3">
        <v>1050</v>
      </c>
      <c r="F3319" s="4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408"/>
        <v>106</v>
      </c>
      <c r="Q3319">
        <f t="shared" si="409"/>
        <v>61.94</v>
      </c>
      <c r="R3319" t="s">
        <v>8315</v>
      </c>
      <c r="S3319" t="s">
        <v>8316</v>
      </c>
      <c r="T3319" s="13">
        <f t="shared" si="410"/>
        <v>42499.039629629624</v>
      </c>
      <c r="U3319" s="13">
        <f t="shared" si="411"/>
        <v>42529.039629629624</v>
      </c>
      <c r="V3319">
        <f t="shared" si="412"/>
        <v>2016</v>
      </c>
      <c r="W3319" t="str">
        <f t="shared" si="413"/>
        <v>plays</v>
      </c>
      <c r="X3319" t="str">
        <f t="shared" si="414"/>
        <v>ExceededGoal</v>
      </c>
      <c r="Y3319" s="12">
        <f t="shared" si="415"/>
        <v>61.94</v>
      </c>
    </row>
    <row r="3320" spans="1:25" ht="28.8">
      <c r="A3320">
        <v>3318</v>
      </c>
      <c r="B3320" s="1" t="s">
        <v>3318</v>
      </c>
      <c r="C3320" s="1" t="s">
        <v>7428</v>
      </c>
      <c r="D3320" s="21" t="b" cm="1">
        <f t="array" ref="D3320">IF(OR(ISNUMBER(SEARCH({" COMEDY "," fun "," laugh ","hilarious"}," "&amp;B3320:C3320&amp;" "))),"Comedy",IF(OR(ISNUMBER(SEARCH({" sad "," thriller "," crime"," murder "," dark "," revenge "}," "&amp;B3320:C3320&amp;" "))),"thriller",IF(OR(ISNUMBER(SEARCH({" strange "," evil "," horror "," dark "," strange"}," "&amp;B3320:C3320&amp;" "))),"horror",IF(OR(ISNUMBER(SEARCH({" food "," kitchen "," yummy "," gourmet "," dining","bbq"}," "&amp;B3320:C3320&amp;" "))),"food"))))</f>
        <v>0</v>
      </c>
      <c r="E3320" s="3">
        <v>2000</v>
      </c>
      <c r="F3320" s="4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408"/>
        <v>126</v>
      </c>
      <c r="Q3320">
        <f t="shared" si="409"/>
        <v>78.5</v>
      </c>
      <c r="R3320" t="s">
        <v>8315</v>
      </c>
      <c r="S3320" t="s">
        <v>8316</v>
      </c>
      <c r="T3320" s="13">
        <f t="shared" si="410"/>
        <v>42431.302002314813</v>
      </c>
      <c r="U3320" s="13">
        <f t="shared" si="411"/>
        <v>42471.104166666672</v>
      </c>
      <c r="V3320">
        <f t="shared" si="412"/>
        <v>2016</v>
      </c>
      <c r="W3320" t="str">
        <f t="shared" si="413"/>
        <v>plays</v>
      </c>
      <c r="X3320" t="str">
        <f t="shared" si="414"/>
        <v>ExceededGoal</v>
      </c>
      <c r="Y3320" s="12">
        <f t="shared" si="415"/>
        <v>78.5</v>
      </c>
    </row>
    <row r="3321" spans="1:25" ht="43.2">
      <c r="A3321">
        <v>3319</v>
      </c>
      <c r="B3321" s="1" t="s">
        <v>3319</v>
      </c>
      <c r="C3321" s="1" t="s">
        <v>7429</v>
      </c>
      <c r="D3321" s="21" t="b" cm="1">
        <f t="array" ref="D3321">IF(OR(ISNUMBER(SEARCH({" COMEDY "," fun "," laugh ","hilarious"}," "&amp;B3321:C3321&amp;" "))),"Comedy",IF(OR(ISNUMBER(SEARCH({" sad "," thriller "," crime"," murder "," dark "," revenge "}," "&amp;B3321:C3321&amp;" "))),"thriller",IF(OR(ISNUMBER(SEARCH({" strange "," evil "," horror "," dark "," strange"}," "&amp;B3321:C3321&amp;" "))),"horror",IF(OR(ISNUMBER(SEARCH({" food "," kitchen "," yummy "," gourmet "," dining","bbq"}," "&amp;B3321:C3321&amp;" "))),"food"))))</f>
        <v>0</v>
      </c>
      <c r="E3321" s="3">
        <v>500</v>
      </c>
      <c r="F3321" s="4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408"/>
        <v>108</v>
      </c>
      <c r="Q3321">
        <f t="shared" si="409"/>
        <v>33.75</v>
      </c>
      <c r="R3321" t="s">
        <v>8315</v>
      </c>
      <c r="S3321" t="s">
        <v>8316</v>
      </c>
      <c r="T3321" s="13">
        <f t="shared" si="410"/>
        <v>41990.585486111115</v>
      </c>
      <c r="U3321" s="13">
        <f t="shared" si="411"/>
        <v>42035.585486111115</v>
      </c>
      <c r="V3321">
        <f t="shared" si="412"/>
        <v>2014</v>
      </c>
      <c r="W3321" t="str">
        <f t="shared" si="413"/>
        <v>plays</v>
      </c>
      <c r="X3321" t="str">
        <f t="shared" si="414"/>
        <v>ExceededGoal</v>
      </c>
      <c r="Y3321" s="12">
        <f t="shared" si="415"/>
        <v>33.75</v>
      </c>
    </row>
    <row r="3322" spans="1:25" ht="43.2">
      <c r="A3322">
        <v>3320</v>
      </c>
      <c r="B3322" s="1" t="s">
        <v>3320</v>
      </c>
      <c r="C3322" s="1" t="s">
        <v>7430</v>
      </c>
      <c r="D3322" s="21" t="b" cm="1">
        <f t="array" ref="D3322">IF(OR(ISNUMBER(SEARCH({" COMEDY "," fun "," laugh ","hilarious"}," "&amp;B3322:C3322&amp;" "))),"Comedy",IF(OR(ISNUMBER(SEARCH({" sad "," thriller "," crime"," murder "," dark "," revenge "}," "&amp;B3322:C3322&amp;" "))),"thriller",IF(OR(ISNUMBER(SEARCH({" strange "," evil "," horror "," dark "," strange"}," "&amp;B3322:C3322&amp;" "))),"horror",IF(OR(ISNUMBER(SEARCH({" food "," kitchen "," yummy "," gourmet "," dining","bbq"}," "&amp;B3322:C3322&amp;" "))),"food"))))</f>
        <v>0</v>
      </c>
      <c r="E3322" s="3">
        <v>2500</v>
      </c>
      <c r="F3322" s="4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408"/>
        <v>101</v>
      </c>
      <c r="Q3322">
        <f t="shared" si="409"/>
        <v>66.45</v>
      </c>
      <c r="R3322" t="s">
        <v>8315</v>
      </c>
      <c r="S3322" t="s">
        <v>8316</v>
      </c>
      <c r="T3322" s="13">
        <f t="shared" si="410"/>
        <v>42513.045798611114</v>
      </c>
      <c r="U3322" s="13">
        <f t="shared" si="411"/>
        <v>42543.045798611114</v>
      </c>
      <c r="V3322">
        <f t="shared" si="412"/>
        <v>2016</v>
      </c>
      <c r="W3322" t="str">
        <f t="shared" si="413"/>
        <v>plays</v>
      </c>
      <c r="X3322" t="str">
        <f t="shared" si="414"/>
        <v>ExceededGoal</v>
      </c>
      <c r="Y3322" s="12">
        <f t="shared" si="415"/>
        <v>66.45</v>
      </c>
    </row>
    <row r="3323" spans="1:25" ht="57.6">
      <c r="A3323">
        <v>3321</v>
      </c>
      <c r="B3323" s="1" t="s">
        <v>3321</v>
      </c>
      <c r="C3323" s="1" t="s">
        <v>7431</v>
      </c>
      <c r="D3323" s="21" t="b" cm="1">
        <f t="array" ref="D3323">IF(OR(ISNUMBER(SEARCH({" COMEDY "," fun "," laugh ","hilarious"}," "&amp;B3323:C3323&amp;" "))),"Comedy",IF(OR(ISNUMBER(SEARCH({" sad "," thriller "," crime"," murder "," dark "," revenge "}," "&amp;B3323:C3323&amp;" "))),"thriller",IF(OR(ISNUMBER(SEARCH({" strange "," evil "," horror "," dark "," strange"}," "&amp;B3323:C3323&amp;" "))),"horror",IF(OR(ISNUMBER(SEARCH({" food "," kitchen "," yummy "," gourmet "," dining","bbq"}," "&amp;B3323:C3323&amp;" "))),"food"))))</f>
        <v>0</v>
      </c>
      <c r="E3323" s="3">
        <v>500</v>
      </c>
      <c r="F3323" s="4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408"/>
        <v>107</v>
      </c>
      <c r="Q3323">
        <f t="shared" si="409"/>
        <v>35.799999999999997</v>
      </c>
      <c r="R3323" t="s">
        <v>8315</v>
      </c>
      <c r="S3323" t="s">
        <v>8316</v>
      </c>
      <c r="T3323" s="13">
        <f t="shared" si="410"/>
        <v>41914.100289351853</v>
      </c>
      <c r="U3323" s="13">
        <f t="shared" si="411"/>
        <v>41928.165972222225</v>
      </c>
      <c r="V3323">
        <f t="shared" si="412"/>
        <v>2014</v>
      </c>
      <c r="W3323" t="str">
        <f t="shared" si="413"/>
        <v>plays</v>
      </c>
      <c r="X3323" t="str">
        <f t="shared" si="414"/>
        <v>ExceededGoal</v>
      </c>
      <c r="Y3323" s="12">
        <f t="shared" si="415"/>
        <v>35.799999999999997</v>
      </c>
    </row>
    <row r="3324" spans="1:25" ht="43.2">
      <c r="A3324">
        <v>3322</v>
      </c>
      <c r="B3324" s="1" t="s">
        <v>3322</v>
      </c>
      <c r="C3324" s="1" t="s">
        <v>7432</v>
      </c>
      <c r="D3324" s="21" t="b" cm="1">
        <f t="array" ref="D3324">IF(OR(ISNUMBER(SEARCH({" COMEDY "," fun "," laugh ","hilarious"}," "&amp;B3324:C3324&amp;" "))),"Comedy",IF(OR(ISNUMBER(SEARCH({" sad "," thriller "," crime"," murder "," dark "," revenge "}," "&amp;B3324:C3324&amp;" "))),"thriller",IF(OR(ISNUMBER(SEARCH({" strange "," evil "," horror "," dark "," strange"}," "&amp;B3324:C3324&amp;" "))),"horror",IF(OR(ISNUMBER(SEARCH({" food "," kitchen "," yummy "," gourmet "," dining","bbq"}," "&amp;B3324:C3324&amp;" "))),"food"))))</f>
        <v>0</v>
      </c>
      <c r="E3324" s="3">
        <v>3300</v>
      </c>
      <c r="F3324" s="4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408"/>
        <v>102</v>
      </c>
      <c r="Q3324">
        <f t="shared" si="409"/>
        <v>145.65</v>
      </c>
      <c r="R3324" t="s">
        <v>8315</v>
      </c>
      <c r="S3324" t="s">
        <v>8316</v>
      </c>
      <c r="T3324" s="13">
        <f t="shared" si="410"/>
        <v>42521.010370370372</v>
      </c>
      <c r="U3324" s="13">
        <f t="shared" si="411"/>
        <v>42543.163194444445</v>
      </c>
      <c r="V3324">
        <f t="shared" si="412"/>
        <v>2016</v>
      </c>
      <c r="W3324" t="str">
        <f t="shared" si="413"/>
        <v>plays</v>
      </c>
      <c r="X3324" t="str">
        <f t="shared" si="414"/>
        <v>ExceededGoal</v>
      </c>
      <c r="Y3324" s="12">
        <f t="shared" si="415"/>
        <v>145.65</v>
      </c>
    </row>
    <row r="3325" spans="1:25" ht="43.2">
      <c r="A3325">
        <v>3323</v>
      </c>
      <c r="B3325" s="1" t="s">
        <v>3323</v>
      </c>
      <c r="C3325" s="1" t="s">
        <v>7433</v>
      </c>
      <c r="D3325" s="21" t="b" cm="1">
        <f t="array" ref="D3325">IF(OR(ISNUMBER(SEARCH({" COMEDY "," fun "," laugh ","hilarious"}," "&amp;B3325:C3325&amp;" "))),"Comedy",IF(OR(ISNUMBER(SEARCH({" sad "," thriller "," crime"," murder "," dark "," revenge "}," "&amp;B3325:C3325&amp;" "))),"thriller",IF(OR(ISNUMBER(SEARCH({" strange "," evil "," horror "," dark "," strange"}," "&amp;B3325:C3325&amp;" "))),"horror",IF(OR(ISNUMBER(SEARCH({" food "," kitchen "," yummy "," gourmet "," dining","bbq"}," "&amp;B3325:C3325&amp;" "))),"food"))))</f>
        <v>0</v>
      </c>
      <c r="E3325" s="3">
        <v>1000</v>
      </c>
      <c r="F3325" s="4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408"/>
        <v>126</v>
      </c>
      <c r="Q3325">
        <f t="shared" si="409"/>
        <v>25.69</v>
      </c>
      <c r="R3325" t="s">
        <v>8315</v>
      </c>
      <c r="S3325" t="s">
        <v>8316</v>
      </c>
      <c r="T3325" s="13">
        <f t="shared" si="410"/>
        <v>42608.36583333333</v>
      </c>
      <c r="U3325" s="13">
        <f t="shared" si="411"/>
        <v>42638.36583333333</v>
      </c>
      <c r="V3325">
        <f t="shared" si="412"/>
        <v>2016</v>
      </c>
      <c r="W3325" t="str">
        <f t="shared" si="413"/>
        <v>plays</v>
      </c>
      <c r="X3325" t="str">
        <f t="shared" si="414"/>
        <v>ExceededGoal</v>
      </c>
      <c r="Y3325" s="12">
        <f t="shared" si="415"/>
        <v>25.69</v>
      </c>
    </row>
    <row r="3326" spans="1:25" ht="43.2">
      <c r="A3326">
        <v>3324</v>
      </c>
      <c r="B3326" s="1" t="s">
        <v>3324</v>
      </c>
      <c r="C3326" s="1" t="s">
        <v>7434</v>
      </c>
      <c r="D3326" s="21" t="b" cm="1">
        <f t="array" ref="D3326">IF(OR(ISNUMBER(SEARCH({" COMEDY "," fun "," laugh ","hilarious"}," "&amp;B3326:C3326&amp;" "))),"Comedy",IF(OR(ISNUMBER(SEARCH({" sad "," thriller "," crime"," murder "," dark "," revenge "}," "&amp;B3326:C3326&amp;" "))),"thriller",IF(OR(ISNUMBER(SEARCH({" strange "," evil "," horror "," dark "," strange"}," "&amp;B3326:C3326&amp;" "))),"horror",IF(OR(ISNUMBER(SEARCH({" food "," kitchen "," yummy "," gourmet "," dining","bbq"}," "&amp;B3326:C3326&amp;" "))),"food"))))</f>
        <v>0</v>
      </c>
      <c r="E3326" s="3">
        <v>1500</v>
      </c>
      <c r="F3326" s="4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408"/>
        <v>102</v>
      </c>
      <c r="Q3326">
        <f t="shared" si="409"/>
        <v>152.5</v>
      </c>
      <c r="R3326" t="s">
        <v>8315</v>
      </c>
      <c r="S3326" t="s">
        <v>8316</v>
      </c>
      <c r="T3326" s="13">
        <f t="shared" si="410"/>
        <v>42512.58321759259</v>
      </c>
      <c r="U3326" s="13">
        <f t="shared" si="411"/>
        <v>42526.58321759259</v>
      </c>
      <c r="V3326">
        <f t="shared" si="412"/>
        <v>2016</v>
      </c>
      <c r="W3326" t="str">
        <f t="shared" si="413"/>
        <v>plays</v>
      </c>
      <c r="X3326" t="str">
        <f t="shared" si="414"/>
        <v>ExceededGoal</v>
      </c>
      <c r="Y3326" s="12">
        <f t="shared" si="415"/>
        <v>152.5</v>
      </c>
    </row>
    <row r="3327" spans="1:25" ht="43.2">
      <c r="A3327">
        <v>3325</v>
      </c>
      <c r="B3327" s="1" t="s">
        <v>3325</v>
      </c>
      <c r="C3327" s="1" t="s">
        <v>7435</v>
      </c>
      <c r="D3327" s="21" t="b" cm="1">
        <f t="array" ref="D3327">IF(OR(ISNUMBER(SEARCH({" COMEDY "," fun "," laugh ","hilarious"}," "&amp;B3327:C3327&amp;" "))),"Comedy",IF(OR(ISNUMBER(SEARCH({" sad "," thriller "," crime"," murder "," dark "," revenge "}," "&amp;B3327:C3327&amp;" "))),"thriller",IF(OR(ISNUMBER(SEARCH({" strange "," evil "," horror "," dark "," strange"}," "&amp;B3327:C3327&amp;" "))),"horror",IF(OR(ISNUMBER(SEARCH({" food "," kitchen "," yummy "," gourmet "," dining","bbq"}," "&amp;B3327:C3327&amp;" "))),"food"))))</f>
        <v>0</v>
      </c>
      <c r="E3327" s="3">
        <v>400</v>
      </c>
      <c r="F3327" s="4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408"/>
        <v>113</v>
      </c>
      <c r="Q3327">
        <f t="shared" si="409"/>
        <v>30</v>
      </c>
      <c r="R3327" t="s">
        <v>8315</v>
      </c>
      <c r="S3327" t="s">
        <v>8316</v>
      </c>
      <c r="T3327" s="13">
        <f t="shared" si="410"/>
        <v>42064.785613425927</v>
      </c>
      <c r="U3327" s="13">
        <f t="shared" si="411"/>
        <v>42099.743946759263</v>
      </c>
      <c r="V3327">
        <f t="shared" si="412"/>
        <v>2015</v>
      </c>
      <c r="W3327" t="str">
        <f t="shared" si="413"/>
        <v>plays</v>
      </c>
      <c r="X3327" t="str">
        <f t="shared" si="414"/>
        <v>ExceededGoal</v>
      </c>
      <c r="Y3327" s="12">
        <f t="shared" si="415"/>
        <v>30</v>
      </c>
    </row>
    <row r="3328" spans="1:25" ht="43.2">
      <c r="A3328">
        <v>3326</v>
      </c>
      <c r="B3328" s="1" t="s">
        <v>3326</v>
      </c>
      <c r="C3328" s="1" t="s">
        <v>7436</v>
      </c>
      <c r="D3328" s="21" t="b" cm="1">
        <f t="array" ref="D3328">IF(OR(ISNUMBER(SEARCH({" COMEDY "," fun "," laugh ","hilarious"}," "&amp;B3328:C3328&amp;" "))),"Comedy",IF(OR(ISNUMBER(SEARCH({" sad "," thriller "," crime"," murder "," dark "," revenge "}," "&amp;B3328:C3328&amp;" "))),"thriller",IF(OR(ISNUMBER(SEARCH({" strange "," evil "," horror "," dark "," strange"}," "&amp;B3328:C3328&amp;" "))),"horror",IF(OR(ISNUMBER(SEARCH({" food "," kitchen "," yummy "," gourmet "," dining","bbq"}," "&amp;B3328:C3328&amp;" "))),"food"))))</f>
        <v>0</v>
      </c>
      <c r="E3328" s="3">
        <v>8000</v>
      </c>
      <c r="F3328" s="4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408"/>
        <v>101</v>
      </c>
      <c r="Q3328">
        <f t="shared" si="409"/>
        <v>142.28</v>
      </c>
      <c r="R3328" t="s">
        <v>8315</v>
      </c>
      <c r="S3328" t="s">
        <v>8316</v>
      </c>
      <c r="T3328" s="13">
        <f t="shared" si="410"/>
        <v>42041.714178240742</v>
      </c>
      <c r="U3328" s="13">
        <f t="shared" si="411"/>
        <v>42071.67251157407</v>
      </c>
      <c r="V3328">
        <f t="shared" si="412"/>
        <v>2015</v>
      </c>
      <c r="W3328" t="str">
        <f t="shared" si="413"/>
        <v>plays</v>
      </c>
      <c r="X3328" t="str">
        <f t="shared" si="414"/>
        <v>ExceededGoal</v>
      </c>
      <c r="Y3328" s="12">
        <f t="shared" si="415"/>
        <v>142.28</v>
      </c>
    </row>
    <row r="3329" spans="1:25" ht="43.2">
      <c r="A3329">
        <v>3327</v>
      </c>
      <c r="B3329" s="1" t="s">
        <v>3327</v>
      </c>
      <c r="C3329" s="1" t="s">
        <v>7437</v>
      </c>
      <c r="D3329" s="21" t="b" cm="1">
        <f t="array" ref="D3329">IF(OR(ISNUMBER(SEARCH({" COMEDY "," fun "," laugh ","hilarious"}," "&amp;B3329:C3329&amp;" "))),"Comedy",IF(OR(ISNUMBER(SEARCH({" sad "," thriller "," crime"," murder "," dark "," revenge "}," "&amp;B3329:C3329&amp;" "))),"thriller",IF(OR(ISNUMBER(SEARCH({" strange "," evil "," horror "," dark "," strange"}," "&amp;B3329:C3329&amp;" "))),"horror",IF(OR(ISNUMBER(SEARCH({" food "," kitchen "," yummy "," gourmet "," dining","bbq"}," "&amp;B3329:C3329&amp;" "))),"food"))))</f>
        <v>0</v>
      </c>
      <c r="E3329" s="3">
        <v>800</v>
      </c>
      <c r="F3329" s="4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408"/>
        <v>101</v>
      </c>
      <c r="Q3329">
        <f t="shared" si="409"/>
        <v>24.55</v>
      </c>
      <c r="R3329" t="s">
        <v>8315</v>
      </c>
      <c r="S3329" t="s">
        <v>8316</v>
      </c>
      <c r="T3329" s="13">
        <f t="shared" si="410"/>
        <v>42468.374606481477</v>
      </c>
      <c r="U3329" s="13">
        <f t="shared" si="411"/>
        <v>42498.374606481477</v>
      </c>
      <c r="V3329">
        <f t="shared" si="412"/>
        <v>2016</v>
      </c>
      <c r="W3329" t="str">
        <f t="shared" si="413"/>
        <v>plays</v>
      </c>
      <c r="X3329" t="str">
        <f t="shared" si="414"/>
        <v>ExceededGoal</v>
      </c>
      <c r="Y3329" s="12">
        <f t="shared" si="415"/>
        <v>24.55</v>
      </c>
    </row>
    <row r="3330" spans="1:25" ht="43.2">
      <c r="A3330">
        <v>3328</v>
      </c>
      <c r="B3330" s="1" t="s">
        <v>3328</v>
      </c>
      <c r="C3330" s="1" t="s">
        <v>7438</v>
      </c>
      <c r="D3330" s="21" t="b" cm="1">
        <f t="array" ref="D3330">IF(OR(ISNUMBER(SEARCH({" COMEDY "," fun "," laugh ","hilarious"}," "&amp;B3330:C3330&amp;" "))),"Comedy",IF(OR(ISNUMBER(SEARCH({" sad "," thriller "," crime"," murder "," dark "," revenge "}," "&amp;B3330:C3330&amp;" "))),"thriller",IF(OR(ISNUMBER(SEARCH({" strange "," evil "," horror "," dark "," strange"}," "&amp;B3330:C3330&amp;" "))),"horror",IF(OR(ISNUMBER(SEARCH({" food "," kitchen "," yummy "," gourmet "," dining","bbq"}," "&amp;B3330:C3330&amp;" "))),"food"))))</f>
        <v>0</v>
      </c>
      <c r="E3330" s="3">
        <v>1800</v>
      </c>
      <c r="F3330" s="4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408"/>
        <v>146</v>
      </c>
      <c r="Q3330">
        <f t="shared" si="409"/>
        <v>292.77999999999997</v>
      </c>
      <c r="R3330" t="s">
        <v>8315</v>
      </c>
      <c r="S3330" t="s">
        <v>8316</v>
      </c>
      <c r="T3330" s="13">
        <f t="shared" si="410"/>
        <v>41822.57503472222</v>
      </c>
      <c r="U3330" s="13">
        <f t="shared" si="411"/>
        <v>41825.041666666664</v>
      </c>
      <c r="V3330">
        <f t="shared" si="412"/>
        <v>2014</v>
      </c>
      <c r="W3330" t="str">
        <f t="shared" si="413"/>
        <v>plays</v>
      </c>
      <c r="X3330" t="str">
        <f t="shared" si="414"/>
        <v>ExceededGoal</v>
      </c>
      <c r="Y3330" s="12">
        <f t="shared" si="415"/>
        <v>292.77999999999997</v>
      </c>
    </row>
    <row r="3331" spans="1:25" ht="43.2">
      <c r="A3331">
        <v>3329</v>
      </c>
      <c r="B3331" s="1" t="s">
        <v>3329</v>
      </c>
      <c r="C3331" s="1" t="s">
        <v>7439</v>
      </c>
      <c r="D3331" s="21" t="b" cm="1">
        <f t="array" ref="D3331">IF(OR(ISNUMBER(SEARCH({" COMEDY "," fun "," laugh ","hilarious"}," "&amp;B3331:C3331&amp;" "))),"Comedy",IF(OR(ISNUMBER(SEARCH({" sad "," thriller "," crime"," murder "," dark "," revenge "}," "&amp;B3331:C3331&amp;" "))),"thriller",IF(OR(ISNUMBER(SEARCH({" strange "," evil "," horror "," dark "," strange"}," "&amp;B3331:C3331&amp;" "))),"horror",IF(OR(ISNUMBER(SEARCH({" food "," kitchen "," yummy "," gourmet "," dining","bbq"}," "&amp;B3331:C3331&amp;" "))),"food"))))</f>
        <v>0</v>
      </c>
      <c r="E3331" s="3">
        <v>1000</v>
      </c>
      <c r="F3331" s="4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416">IFERROR(ROUND((F3331/E3331)*100,0),0)</f>
        <v>117</v>
      </c>
      <c r="Q3331">
        <f t="shared" ref="Q3331:Q3394" si="417">IFERROR(ROUND(F3331/M3331,2),0)</f>
        <v>44.92</v>
      </c>
      <c r="R3331" t="s">
        <v>8315</v>
      </c>
      <c r="S3331" t="s">
        <v>8316</v>
      </c>
      <c r="T3331" s="13">
        <f t="shared" ref="T3331:T3394" si="418">(((K3331/60)/60)/24)+DATE(1970,1,1)</f>
        <v>41837.323009259257</v>
      </c>
      <c r="U3331" s="13">
        <f t="shared" ref="U3331:U3394" si="419">(((J3331/60)/60)/24)+DATE(1970,1,1)</f>
        <v>41847.958333333336</v>
      </c>
      <c r="V3331">
        <f t="shared" ref="V3331:V3394" si="420">YEAR(T3331)</f>
        <v>2014</v>
      </c>
      <c r="W3331" t="str">
        <f t="shared" ref="W3331:W3394" si="421">IF(OR(S3331="musical","space"),"Musical and Spaces",S3331)</f>
        <v>plays</v>
      </c>
      <c r="X3331" t="str">
        <f t="shared" ref="X3331:X3394" si="422">IF(P3331-100&gt;0,"ExceededGoal","UnderFunded")</f>
        <v>ExceededGoal</v>
      </c>
      <c r="Y3331" s="12">
        <f t="shared" ref="Y3331:Y3394" si="423">IFERROR(IF(R3331="theater",ROUND(F3331/M3331,2)),0)</f>
        <v>44.92</v>
      </c>
    </row>
    <row r="3332" spans="1:25" ht="43.2">
      <c r="A3332">
        <v>3330</v>
      </c>
      <c r="B3332" s="1" t="s">
        <v>3330</v>
      </c>
      <c r="C3332" s="1" t="s">
        <v>7440</v>
      </c>
      <c r="D3332" s="21" t="b" cm="1">
        <f t="array" ref="D3332">IF(OR(ISNUMBER(SEARCH({" COMEDY "," fun "," laugh ","hilarious"}," "&amp;B3332:C3332&amp;" "))),"Comedy",IF(OR(ISNUMBER(SEARCH({" sad "," thriller "," crime"," murder "," dark "," revenge "}," "&amp;B3332:C3332&amp;" "))),"thriller",IF(OR(ISNUMBER(SEARCH({" strange "," evil "," horror "," dark "," strange"}," "&amp;B3332:C3332&amp;" "))),"horror",IF(OR(ISNUMBER(SEARCH({" food "," kitchen "," yummy "," gourmet "," dining","bbq"}," "&amp;B3332:C3332&amp;" "))),"food"))))</f>
        <v>0</v>
      </c>
      <c r="E3332" s="3">
        <v>1500</v>
      </c>
      <c r="F3332" s="4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416"/>
        <v>106</v>
      </c>
      <c r="Q3332">
        <f t="shared" si="417"/>
        <v>23.1</v>
      </c>
      <c r="R3332" t="s">
        <v>8315</v>
      </c>
      <c r="S3332" t="s">
        <v>8316</v>
      </c>
      <c r="T3332" s="13">
        <f t="shared" si="418"/>
        <v>42065.887361111112</v>
      </c>
      <c r="U3332" s="13">
        <f t="shared" si="419"/>
        <v>42095.845694444448</v>
      </c>
      <c r="V3332">
        <f t="shared" si="420"/>
        <v>2015</v>
      </c>
      <c r="W3332" t="str">
        <f t="shared" si="421"/>
        <v>plays</v>
      </c>
      <c r="X3332" t="str">
        <f t="shared" si="422"/>
        <v>ExceededGoal</v>
      </c>
      <c r="Y3332" s="12">
        <f t="shared" si="423"/>
        <v>23.1</v>
      </c>
    </row>
    <row r="3333" spans="1:25" ht="43.2">
      <c r="A3333">
        <v>3331</v>
      </c>
      <c r="B3333" s="1" t="s">
        <v>3331</v>
      </c>
      <c r="C3333" s="1" t="s">
        <v>7441</v>
      </c>
      <c r="D3333" s="21" t="b" cm="1">
        <f t="array" ref="D3333">IF(OR(ISNUMBER(SEARCH({" COMEDY "," fun "," laugh ","hilarious"}," "&amp;B3333:C3333&amp;" "))),"Comedy",IF(OR(ISNUMBER(SEARCH({" sad "," thriller "," crime"," murder "," dark "," revenge "}," "&amp;B3333:C3333&amp;" "))),"thriller",IF(OR(ISNUMBER(SEARCH({" strange "," evil "," horror "," dark "," strange"}," "&amp;B3333:C3333&amp;" "))),"horror",IF(OR(ISNUMBER(SEARCH({" food "," kitchen "," yummy "," gourmet "," dining","bbq"}," "&amp;B3333:C3333&amp;" "))),"food"))))</f>
        <v>0</v>
      </c>
      <c r="E3333" s="3">
        <v>5000</v>
      </c>
      <c r="F3333" s="4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416"/>
        <v>105</v>
      </c>
      <c r="Q3333">
        <f t="shared" si="417"/>
        <v>80.400000000000006</v>
      </c>
      <c r="R3333" t="s">
        <v>8315</v>
      </c>
      <c r="S3333" t="s">
        <v>8316</v>
      </c>
      <c r="T3333" s="13">
        <f t="shared" si="418"/>
        <v>42248.697754629626</v>
      </c>
      <c r="U3333" s="13">
        <f t="shared" si="419"/>
        <v>42283.697754629626</v>
      </c>
      <c r="V3333">
        <f t="shared" si="420"/>
        <v>2015</v>
      </c>
      <c r="W3333" t="str">
        <f t="shared" si="421"/>
        <v>plays</v>
      </c>
      <c r="X3333" t="str">
        <f t="shared" si="422"/>
        <v>ExceededGoal</v>
      </c>
      <c r="Y3333" s="12">
        <f t="shared" si="423"/>
        <v>80.400000000000006</v>
      </c>
    </row>
    <row r="3334" spans="1:25" ht="43.2">
      <c r="A3334">
        <v>3332</v>
      </c>
      <c r="B3334" s="1" t="s">
        <v>3332</v>
      </c>
      <c r="C3334" s="1" t="s">
        <v>7442</v>
      </c>
      <c r="D3334" s="21" t="b" cm="1">
        <f t="array" ref="D3334">IF(OR(ISNUMBER(SEARCH({" COMEDY "," fun "," laugh ","hilarious"}," "&amp;B3334:C3334&amp;" "))),"Comedy",IF(OR(ISNUMBER(SEARCH({" sad "," thriller "," crime"," murder "," dark "," revenge "}," "&amp;B3334:C3334&amp;" "))),"thriller",IF(OR(ISNUMBER(SEARCH({" strange "," evil "," horror "," dark "," strange"}," "&amp;B3334:C3334&amp;" "))),"horror",IF(OR(ISNUMBER(SEARCH({" food "," kitchen "," yummy "," gourmet "," dining","bbq"}," "&amp;B3334:C3334&amp;" "))),"food"))))</f>
        <v>0</v>
      </c>
      <c r="E3334" s="3">
        <v>6000</v>
      </c>
      <c r="F3334" s="4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416"/>
        <v>100</v>
      </c>
      <c r="Q3334">
        <f t="shared" si="417"/>
        <v>72.290000000000006</v>
      </c>
      <c r="R3334" t="s">
        <v>8315</v>
      </c>
      <c r="S3334" t="s">
        <v>8316</v>
      </c>
      <c r="T3334" s="13">
        <f t="shared" si="418"/>
        <v>41809.860300925924</v>
      </c>
      <c r="U3334" s="13">
        <f t="shared" si="419"/>
        <v>41839.860300925924</v>
      </c>
      <c r="V3334">
        <f t="shared" si="420"/>
        <v>2014</v>
      </c>
      <c r="W3334" t="str">
        <f t="shared" si="421"/>
        <v>plays</v>
      </c>
      <c r="X3334" t="str">
        <f t="shared" si="422"/>
        <v>UnderFunded</v>
      </c>
      <c r="Y3334" s="12">
        <f t="shared" si="423"/>
        <v>72.290000000000006</v>
      </c>
    </row>
    <row r="3335" spans="1:25" ht="43.2">
      <c r="A3335">
        <v>3333</v>
      </c>
      <c r="B3335" s="1" t="s">
        <v>3333</v>
      </c>
      <c r="C3335" s="1" t="s">
        <v>7443</v>
      </c>
      <c r="D3335" s="21" t="b" cm="1">
        <f t="array" ref="D3335">IF(OR(ISNUMBER(SEARCH({" COMEDY "," fun "," laugh ","hilarious"}," "&amp;B3335:C3335&amp;" "))),"Comedy",IF(OR(ISNUMBER(SEARCH({" sad "," thriller "," crime"," murder "," dark "," revenge "}," "&amp;B3335:C3335&amp;" "))),"thriller",IF(OR(ISNUMBER(SEARCH({" strange "," evil "," horror "," dark "," strange"}," "&amp;B3335:C3335&amp;" "))),"horror",IF(OR(ISNUMBER(SEARCH({" food "," kitchen "," yummy "," gourmet "," dining","bbq"}," "&amp;B3335:C3335&amp;" "))),"food"))))</f>
        <v>0</v>
      </c>
      <c r="E3335" s="3">
        <v>3500</v>
      </c>
      <c r="F3335" s="4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416"/>
        <v>105</v>
      </c>
      <c r="Q3335">
        <f t="shared" si="417"/>
        <v>32.97</v>
      </c>
      <c r="R3335" t="s">
        <v>8315</v>
      </c>
      <c r="S3335" t="s">
        <v>8316</v>
      </c>
      <c r="T3335" s="13">
        <f t="shared" si="418"/>
        <v>42148.676851851851</v>
      </c>
      <c r="U3335" s="13">
        <f t="shared" si="419"/>
        <v>42170.676851851851</v>
      </c>
      <c r="V3335">
        <f t="shared" si="420"/>
        <v>2015</v>
      </c>
      <c r="W3335" t="str">
        <f t="shared" si="421"/>
        <v>plays</v>
      </c>
      <c r="X3335" t="str">
        <f t="shared" si="422"/>
        <v>ExceededGoal</v>
      </c>
      <c r="Y3335" s="12">
        <f t="shared" si="423"/>
        <v>32.97</v>
      </c>
    </row>
    <row r="3336" spans="1:25" ht="28.8">
      <c r="A3336">
        <v>3334</v>
      </c>
      <c r="B3336" s="1" t="s">
        <v>3334</v>
      </c>
      <c r="C3336" s="1" t="s">
        <v>7444</v>
      </c>
      <c r="D3336" s="21" t="b" cm="1">
        <f t="array" ref="D3336">IF(OR(ISNUMBER(SEARCH({" COMEDY "," fun "," laugh ","hilarious"}," "&amp;B3336:C3336&amp;" "))),"Comedy",IF(OR(ISNUMBER(SEARCH({" sad "," thriller "," crime"," murder "," dark "," revenge "}," "&amp;B3336:C3336&amp;" "))),"thriller",IF(OR(ISNUMBER(SEARCH({" strange "," evil "," horror "," dark "," strange"}," "&amp;B3336:C3336&amp;" "))),"horror",IF(OR(ISNUMBER(SEARCH({" food "," kitchen "," yummy "," gourmet "," dining","bbq"}," "&amp;B3336:C3336&amp;" "))),"food"))))</f>
        <v>0</v>
      </c>
      <c r="E3336" s="3">
        <v>3871</v>
      </c>
      <c r="F3336" s="4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416"/>
        <v>139</v>
      </c>
      <c r="Q3336">
        <f t="shared" si="417"/>
        <v>116.65</v>
      </c>
      <c r="R3336" t="s">
        <v>8315</v>
      </c>
      <c r="S3336" t="s">
        <v>8316</v>
      </c>
      <c r="T3336" s="13">
        <f t="shared" si="418"/>
        <v>42185.521087962959</v>
      </c>
      <c r="U3336" s="13">
        <f t="shared" si="419"/>
        <v>42215.521087962959</v>
      </c>
      <c r="V3336">
        <f t="shared" si="420"/>
        <v>2015</v>
      </c>
      <c r="W3336" t="str">
        <f t="shared" si="421"/>
        <v>plays</v>
      </c>
      <c r="X3336" t="str">
        <f t="shared" si="422"/>
        <v>ExceededGoal</v>
      </c>
      <c r="Y3336" s="12">
        <f t="shared" si="423"/>
        <v>116.65</v>
      </c>
    </row>
    <row r="3337" spans="1:25" ht="43.2">
      <c r="A3337">
        <v>3335</v>
      </c>
      <c r="B3337" s="1" t="s">
        <v>3335</v>
      </c>
      <c r="C3337" s="1" t="s">
        <v>7445</v>
      </c>
      <c r="D3337" s="21" t="b" cm="1">
        <f t="array" ref="D3337">IF(OR(ISNUMBER(SEARCH({" COMEDY "," fun "," laugh ","hilarious"}," "&amp;B3337:C3337&amp;" "))),"Comedy",IF(OR(ISNUMBER(SEARCH({" sad "," thriller "," crime"," murder "," dark "," revenge "}," "&amp;B3337:C3337&amp;" "))),"thriller",IF(OR(ISNUMBER(SEARCH({" strange "," evil "," horror "," dark "," strange"}," "&amp;B3337:C3337&amp;" "))),"horror",IF(OR(ISNUMBER(SEARCH({" food "," kitchen "," yummy "," gourmet "," dining","bbq"}," "&amp;B3337:C3337&amp;" "))),"food"))))</f>
        <v>0</v>
      </c>
      <c r="E3337" s="3">
        <v>5000</v>
      </c>
      <c r="F3337" s="4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416"/>
        <v>100</v>
      </c>
      <c r="Q3337">
        <f t="shared" si="417"/>
        <v>79.62</v>
      </c>
      <c r="R3337" t="s">
        <v>8315</v>
      </c>
      <c r="S3337" t="s">
        <v>8316</v>
      </c>
      <c r="T3337" s="13">
        <f t="shared" si="418"/>
        <v>41827.674143518518</v>
      </c>
      <c r="U3337" s="13">
        <f t="shared" si="419"/>
        <v>41854.958333333336</v>
      </c>
      <c r="V3337">
        <f t="shared" si="420"/>
        <v>2014</v>
      </c>
      <c r="W3337" t="str">
        <f t="shared" si="421"/>
        <v>plays</v>
      </c>
      <c r="X3337" t="str">
        <f t="shared" si="422"/>
        <v>UnderFunded</v>
      </c>
      <c r="Y3337" s="12">
        <f t="shared" si="423"/>
        <v>79.62</v>
      </c>
    </row>
    <row r="3338" spans="1:25" ht="43.2">
      <c r="A3338">
        <v>3336</v>
      </c>
      <c r="B3338" s="1" t="s">
        <v>3336</v>
      </c>
      <c r="C3338" s="1" t="s">
        <v>7446</v>
      </c>
      <c r="D3338" s="21" t="b" cm="1">
        <f t="array" ref="D3338">IF(OR(ISNUMBER(SEARCH({" COMEDY "," fun "," laugh ","hilarious"}," "&amp;B3338:C3338&amp;" "))),"Comedy",IF(OR(ISNUMBER(SEARCH({" sad "," thriller "," crime"," murder "," dark "," revenge "}," "&amp;B3338:C3338&amp;" "))),"thriller",IF(OR(ISNUMBER(SEARCH({" strange "," evil "," horror "," dark "," strange"}," "&amp;B3338:C3338&amp;" "))),"horror",IF(OR(ISNUMBER(SEARCH({" food "," kitchen "," yummy "," gourmet "," dining","bbq"}," "&amp;B3338:C3338&amp;" "))),"food"))))</f>
        <v>0</v>
      </c>
      <c r="E3338" s="3">
        <v>250</v>
      </c>
      <c r="F3338" s="4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416"/>
        <v>100</v>
      </c>
      <c r="Q3338">
        <f t="shared" si="417"/>
        <v>27.78</v>
      </c>
      <c r="R3338" t="s">
        <v>8315</v>
      </c>
      <c r="S3338" t="s">
        <v>8316</v>
      </c>
      <c r="T3338" s="13">
        <f t="shared" si="418"/>
        <v>42437.398680555561</v>
      </c>
      <c r="U3338" s="13">
        <f t="shared" si="419"/>
        <v>42465.35701388889</v>
      </c>
      <c r="V3338">
        <f t="shared" si="420"/>
        <v>2016</v>
      </c>
      <c r="W3338" t="str">
        <f t="shared" si="421"/>
        <v>plays</v>
      </c>
      <c r="X3338" t="str">
        <f t="shared" si="422"/>
        <v>UnderFunded</v>
      </c>
      <c r="Y3338" s="12">
        <f t="shared" si="423"/>
        <v>27.78</v>
      </c>
    </row>
    <row r="3339" spans="1:25" ht="43.2">
      <c r="A3339">
        <v>3337</v>
      </c>
      <c r="B3339" s="1" t="s">
        <v>3337</v>
      </c>
      <c r="C3339" s="1" t="s">
        <v>7447</v>
      </c>
      <c r="D3339" s="21" t="str" cm="1">
        <f t="array" ref="D3339">IF(OR(ISNUMBER(SEARCH({" COMEDY "," fun "," laugh ","hilarious"}," "&amp;B3339:C3339&amp;" "))),"Comedy",IF(OR(ISNUMBER(SEARCH({" sad "," thriller "," crime"," murder "," dark "," revenge "}," "&amp;B3339:C3339&amp;" "))),"thriller",IF(OR(ISNUMBER(SEARCH({" strange "," evil "," horror "," dark "," strange"}," "&amp;B3339:C3339&amp;" "))),"horror",IF(OR(ISNUMBER(SEARCH({" food "," kitchen "," yummy "," gourmet "," dining","bbq"}," "&amp;B3339:C3339&amp;" "))),"food"))))</f>
        <v>Comedy</v>
      </c>
      <c r="E3339" s="3">
        <v>2500</v>
      </c>
      <c r="F3339" s="4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416"/>
        <v>110</v>
      </c>
      <c r="Q3339">
        <f t="shared" si="417"/>
        <v>81.03</v>
      </c>
      <c r="R3339" t="s">
        <v>8315</v>
      </c>
      <c r="S3339" t="s">
        <v>8316</v>
      </c>
      <c r="T3339" s="13">
        <f t="shared" si="418"/>
        <v>41901.282025462962</v>
      </c>
      <c r="U3339" s="13">
        <f t="shared" si="419"/>
        <v>41922.875</v>
      </c>
      <c r="V3339">
        <f t="shared" si="420"/>
        <v>2014</v>
      </c>
      <c r="W3339" t="str">
        <f t="shared" si="421"/>
        <v>plays</v>
      </c>
      <c r="X3339" t="str">
        <f t="shared" si="422"/>
        <v>ExceededGoal</v>
      </c>
      <c r="Y3339" s="12">
        <f t="shared" si="423"/>
        <v>81.03</v>
      </c>
    </row>
    <row r="3340" spans="1:25" ht="28.8">
      <c r="A3340">
        <v>3338</v>
      </c>
      <c r="B3340" s="1" t="s">
        <v>3338</v>
      </c>
      <c r="C3340" s="1" t="s">
        <v>7448</v>
      </c>
      <c r="D3340" s="21" t="b" cm="1">
        <f t="array" ref="D3340">IF(OR(ISNUMBER(SEARCH({" COMEDY "," fun "," laugh ","hilarious"}," "&amp;B3340:C3340&amp;" "))),"Comedy",IF(OR(ISNUMBER(SEARCH({" sad "," thriller "," crime"," murder "," dark "," revenge "}," "&amp;B3340:C3340&amp;" "))),"thriller",IF(OR(ISNUMBER(SEARCH({" strange "," evil "," horror "," dark "," strange"}," "&amp;B3340:C3340&amp;" "))),"horror",IF(OR(ISNUMBER(SEARCH({" food "," kitchen "," yummy "," gourmet "," dining","bbq"}," "&amp;B3340:C3340&amp;" "))),"food"))))</f>
        <v>0</v>
      </c>
      <c r="E3340" s="3">
        <v>15000</v>
      </c>
      <c r="F3340" s="4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416"/>
        <v>102</v>
      </c>
      <c r="Q3340">
        <f t="shared" si="417"/>
        <v>136.85</v>
      </c>
      <c r="R3340" t="s">
        <v>8315</v>
      </c>
      <c r="S3340" t="s">
        <v>8316</v>
      </c>
      <c r="T3340" s="13">
        <f t="shared" si="418"/>
        <v>42769.574999999997</v>
      </c>
      <c r="U3340" s="13">
        <f t="shared" si="419"/>
        <v>42790.574999999997</v>
      </c>
      <c r="V3340">
        <f t="shared" si="420"/>
        <v>2017</v>
      </c>
      <c r="W3340" t="str">
        <f t="shared" si="421"/>
        <v>plays</v>
      </c>
      <c r="X3340" t="str">
        <f t="shared" si="422"/>
        <v>ExceededGoal</v>
      </c>
      <c r="Y3340" s="12">
        <f t="shared" si="423"/>
        <v>136.85</v>
      </c>
    </row>
    <row r="3341" spans="1:25" ht="43.2">
      <c r="A3341">
        <v>3339</v>
      </c>
      <c r="B3341" s="1" t="s">
        <v>3339</v>
      </c>
      <c r="C3341" s="1" t="s">
        <v>7449</v>
      </c>
      <c r="D3341" s="21" t="b" cm="1">
        <f t="array" ref="D3341">IF(OR(ISNUMBER(SEARCH({" COMEDY "," fun "," laugh ","hilarious"}," "&amp;B3341:C3341&amp;" "))),"Comedy",IF(OR(ISNUMBER(SEARCH({" sad "," thriller "," crime"," murder "," dark "," revenge "}," "&amp;B3341:C3341&amp;" "))),"thriller",IF(OR(ISNUMBER(SEARCH({" strange "," evil "," horror "," dark "," strange"}," "&amp;B3341:C3341&amp;" "))),"horror",IF(OR(ISNUMBER(SEARCH({" food "," kitchen "," yummy "," gourmet "," dining","bbq"}," "&amp;B3341:C3341&amp;" "))),"food"))))</f>
        <v>0</v>
      </c>
      <c r="E3341" s="3">
        <v>8000</v>
      </c>
      <c r="F3341" s="4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416"/>
        <v>104</v>
      </c>
      <c r="Q3341">
        <f t="shared" si="417"/>
        <v>177.62</v>
      </c>
      <c r="R3341" t="s">
        <v>8315</v>
      </c>
      <c r="S3341" t="s">
        <v>8316</v>
      </c>
      <c r="T3341" s="13">
        <f t="shared" si="418"/>
        <v>42549.665717592594</v>
      </c>
      <c r="U3341" s="13">
        <f t="shared" si="419"/>
        <v>42579.665717592594</v>
      </c>
      <c r="V3341">
        <f t="shared" si="420"/>
        <v>2016</v>
      </c>
      <c r="W3341" t="str">
        <f t="shared" si="421"/>
        <v>plays</v>
      </c>
      <c r="X3341" t="str">
        <f t="shared" si="422"/>
        <v>ExceededGoal</v>
      </c>
      <c r="Y3341" s="12">
        <f t="shared" si="423"/>
        <v>177.62</v>
      </c>
    </row>
    <row r="3342" spans="1:25" ht="43.2">
      <c r="A3342">
        <v>3340</v>
      </c>
      <c r="B3342" s="1" t="s">
        <v>3340</v>
      </c>
      <c r="C3342" s="1" t="s">
        <v>7450</v>
      </c>
      <c r="D3342" s="21" t="b" cm="1">
        <f t="array" ref="D3342">IF(OR(ISNUMBER(SEARCH({" COMEDY "," fun "," laugh ","hilarious"}," "&amp;B3342:C3342&amp;" "))),"Comedy",IF(OR(ISNUMBER(SEARCH({" sad "," thriller "," crime"," murder "," dark "," revenge "}," "&amp;B3342:C3342&amp;" "))),"thriller",IF(OR(ISNUMBER(SEARCH({" strange "," evil "," horror "," dark "," strange"}," "&amp;B3342:C3342&amp;" "))),"horror",IF(OR(ISNUMBER(SEARCH({" food "," kitchen "," yummy "," gourmet "," dining","bbq"}," "&amp;B3342:C3342&amp;" "))),"food"))))</f>
        <v>0</v>
      </c>
      <c r="E3342" s="3">
        <v>3000</v>
      </c>
      <c r="F3342" s="4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416"/>
        <v>138</v>
      </c>
      <c r="Q3342">
        <f t="shared" si="417"/>
        <v>109.08</v>
      </c>
      <c r="R3342" t="s">
        <v>8315</v>
      </c>
      <c r="S3342" t="s">
        <v>8316</v>
      </c>
      <c r="T3342" s="13">
        <f t="shared" si="418"/>
        <v>42685.974004629628</v>
      </c>
      <c r="U3342" s="13">
        <f t="shared" si="419"/>
        <v>42710.974004629628</v>
      </c>
      <c r="V3342">
        <f t="shared" si="420"/>
        <v>2016</v>
      </c>
      <c r="W3342" t="str">
        <f t="shared" si="421"/>
        <v>plays</v>
      </c>
      <c r="X3342" t="str">
        <f t="shared" si="422"/>
        <v>ExceededGoal</v>
      </c>
      <c r="Y3342" s="12">
        <f t="shared" si="423"/>
        <v>109.08</v>
      </c>
    </row>
    <row r="3343" spans="1:25" ht="43.2">
      <c r="A3343">
        <v>3341</v>
      </c>
      <c r="B3343" s="1" t="s">
        <v>3341</v>
      </c>
      <c r="C3343" s="1" t="s">
        <v>7451</v>
      </c>
      <c r="D3343" s="21" t="b" cm="1">
        <f t="array" ref="D3343">IF(OR(ISNUMBER(SEARCH({" COMEDY "," fun "," laugh ","hilarious"}," "&amp;B3343:C3343&amp;" "))),"Comedy",IF(OR(ISNUMBER(SEARCH({" sad "," thriller "," crime"," murder "," dark "," revenge "}," "&amp;B3343:C3343&amp;" "))),"thriller",IF(OR(ISNUMBER(SEARCH({" strange "," evil "," horror "," dark "," strange"}," "&amp;B3343:C3343&amp;" "))),"horror",IF(OR(ISNUMBER(SEARCH({" food "," kitchen "," yummy "," gourmet "," dining","bbq"}," "&amp;B3343:C3343&amp;" "))),"food"))))</f>
        <v>0</v>
      </c>
      <c r="E3343" s="3">
        <v>3350</v>
      </c>
      <c r="F3343" s="4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416"/>
        <v>100</v>
      </c>
      <c r="Q3343">
        <f t="shared" si="417"/>
        <v>119.64</v>
      </c>
      <c r="R3343" t="s">
        <v>8315</v>
      </c>
      <c r="S3343" t="s">
        <v>8316</v>
      </c>
      <c r="T3343" s="13">
        <f t="shared" si="418"/>
        <v>42510.798854166671</v>
      </c>
      <c r="U3343" s="13">
        <f t="shared" si="419"/>
        <v>42533.708333333328</v>
      </c>
      <c r="V3343">
        <f t="shared" si="420"/>
        <v>2016</v>
      </c>
      <c r="W3343" t="str">
        <f t="shared" si="421"/>
        <v>plays</v>
      </c>
      <c r="X3343" t="str">
        <f t="shared" si="422"/>
        <v>UnderFunded</v>
      </c>
      <c r="Y3343" s="12">
        <f t="shared" si="423"/>
        <v>119.64</v>
      </c>
    </row>
    <row r="3344" spans="1:25" ht="43.2">
      <c r="A3344">
        <v>3342</v>
      </c>
      <c r="B3344" s="1" t="s">
        <v>3342</v>
      </c>
      <c r="C3344" s="1" t="s">
        <v>7452</v>
      </c>
      <c r="D3344" s="21" t="b" cm="1">
        <f t="array" ref="D3344">IF(OR(ISNUMBER(SEARCH({" COMEDY "," fun "," laugh ","hilarious"}," "&amp;B3344:C3344&amp;" "))),"Comedy",IF(OR(ISNUMBER(SEARCH({" sad "," thriller "," crime"," murder "," dark "," revenge "}," "&amp;B3344:C3344&amp;" "))),"thriller",IF(OR(ISNUMBER(SEARCH({" strange "," evil "," horror "," dark "," strange"}," "&amp;B3344:C3344&amp;" "))),"horror",IF(OR(ISNUMBER(SEARCH({" food "," kitchen "," yummy "," gourmet "," dining","bbq"}," "&amp;B3344:C3344&amp;" "))),"food"))))</f>
        <v>0</v>
      </c>
      <c r="E3344" s="3">
        <v>6000</v>
      </c>
      <c r="F3344" s="4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416"/>
        <v>102</v>
      </c>
      <c r="Q3344">
        <f t="shared" si="417"/>
        <v>78.209999999999994</v>
      </c>
      <c r="R3344" t="s">
        <v>8315</v>
      </c>
      <c r="S3344" t="s">
        <v>8316</v>
      </c>
      <c r="T3344" s="13">
        <f t="shared" si="418"/>
        <v>42062.296412037031</v>
      </c>
      <c r="U3344" s="13">
        <f t="shared" si="419"/>
        <v>42095.207638888889</v>
      </c>
      <c r="V3344">
        <f t="shared" si="420"/>
        <v>2015</v>
      </c>
      <c r="W3344" t="str">
        <f t="shared" si="421"/>
        <v>plays</v>
      </c>
      <c r="X3344" t="str">
        <f t="shared" si="422"/>
        <v>ExceededGoal</v>
      </c>
      <c r="Y3344" s="12">
        <f t="shared" si="423"/>
        <v>78.209999999999994</v>
      </c>
    </row>
    <row r="3345" spans="1:25" ht="43.2">
      <c r="A3345">
        <v>3343</v>
      </c>
      <c r="B3345" s="1" t="s">
        <v>3343</v>
      </c>
      <c r="C3345" s="1" t="s">
        <v>7453</v>
      </c>
      <c r="D3345" s="21" t="b" cm="1">
        <f t="array" ref="D3345">IF(OR(ISNUMBER(SEARCH({" COMEDY "," fun "," laugh ","hilarious"}," "&amp;B3345:C3345&amp;" "))),"Comedy",IF(OR(ISNUMBER(SEARCH({" sad "," thriller "," crime"," murder "," dark "," revenge "}," "&amp;B3345:C3345&amp;" "))),"thriller",IF(OR(ISNUMBER(SEARCH({" strange "," evil "," horror "," dark "," strange"}," "&amp;B3345:C3345&amp;" "))),"horror",IF(OR(ISNUMBER(SEARCH({" food "," kitchen "," yummy "," gourmet "," dining","bbq"}," "&amp;B3345:C3345&amp;" "))),"food"))))</f>
        <v>0</v>
      </c>
      <c r="E3345" s="3">
        <v>700</v>
      </c>
      <c r="F3345" s="4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416"/>
        <v>171</v>
      </c>
      <c r="Q3345">
        <f t="shared" si="417"/>
        <v>52.17</v>
      </c>
      <c r="R3345" t="s">
        <v>8315</v>
      </c>
      <c r="S3345" t="s">
        <v>8316</v>
      </c>
      <c r="T3345" s="13">
        <f t="shared" si="418"/>
        <v>42452.916481481487</v>
      </c>
      <c r="U3345" s="13">
        <f t="shared" si="419"/>
        <v>42473.554166666669</v>
      </c>
      <c r="V3345">
        <f t="shared" si="420"/>
        <v>2016</v>
      </c>
      <c r="W3345" t="str">
        <f t="shared" si="421"/>
        <v>plays</v>
      </c>
      <c r="X3345" t="str">
        <f t="shared" si="422"/>
        <v>ExceededGoal</v>
      </c>
      <c r="Y3345" s="12">
        <f t="shared" si="423"/>
        <v>52.17</v>
      </c>
    </row>
    <row r="3346" spans="1:25" ht="43.2">
      <c r="A3346">
        <v>3344</v>
      </c>
      <c r="B3346" s="1" t="s">
        <v>3344</v>
      </c>
      <c r="C3346" s="1" t="s">
        <v>7454</v>
      </c>
      <c r="D3346" s="21" t="b" cm="1">
        <f t="array" ref="D3346">IF(OR(ISNUMBER(SEARCH({" COMEDY "," fun "," laugh ","hilarious"}," "&amp;B3346:C3346&amp;" "))),"Comedy",IF(OR(ISNUMBER(SEARCH({" sad "," thriller "," crime"," murder "," dark "," revenge "}," "&amp;B3346:C3346&amp;" "))),"thriller",IF(OR(ISNUMBER(SEARCH({" strange "," evil "," horror "," dark "," strange"}," "&amp;B3346:C3346&amp;" "))),"horror",IF(OR(ISNUMBER(SEARCH({" food "," kitchen "," yummy "," gourmet "," dining","bbq"}," "&amp;B3346:C3346&amp;" "))),"food"))))</f>
        <v>0</v>
      </c>
      <c r="E3346" s="3">
        <v>4500</v>
      </c>
      <c r="F3346" s="4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416"/>
        <v>101</v>
      </c>
      <c r="Q3346">
        <f t="shared" si="417"/>
        <v>114.13</v>
      </c>
      <c r="R3346" t="s">
        <v>8315</v>
      </c>
      <c r="S3346" t="s">
        <v>8316</v>
      </c>
      <c r="T3346" s="13">
        <f t="shared" si="418"/>
        <v>41851.200150462959</v>
      </c>
      <c r="U3346" s="13">
        <f t="shared" si="419"/>
        <v>41881.200150462959</v>
      </c>
      <c r="V3346">
        <f t="shared" si="420"/>
        <v>2014</v>
      </c>
      <c r="W3346" t="str">
        <f t="shared" si="421"/>
        <v>plays</v>
      </c>
      <c r="X3346" t="str">
        <f t="shared" si="422"/>
        <v>ExceededGoal</v>
      </c>
      <c r="Y3346" s="12">
        <f t="shared" si="423"/>
        <v>114.13</v>
      </c>
    </row>
    <row r="3347" spans="1:25" ht="43.2">
      <c r="A3347">
        <v>3345</v>
      </c>
      <c r="B3347" s="1" t="s">
        <v>3345</v>
      </c>
      <c r="C3347" s="1" t="s">
        <v>7455</v>
      </c>
      <c r="D3347" s="21" t="b" cm="1">
        <f t="array" ref="D3347">IF(OR(ISNUMBER(SEARCH({" COMEDY "," fun "," laugh ","hilarious"}," "&amp;B3347:C3347&amp;" "))),"Comedy",IF(OR(ISNUMBER(SEARCH({" sad "," thriller "," crime"," murder "," dark "," revenge "}," "&amp;B3347:C3347&amp;" "))),"thriller",IF(OR(ISNUMBER(SEARCH({" strange "," evil "," horror "," dark "," strange"}," "&amp;B3347:C3347&amp;" "))),"horror",IF(OR(ISNUMBER(SEARCH({" food "," kitchen "," yummy "," gourmet "," dining","bbq"}," "&amp;B3347:C3347&amp;" "))),"food"))))</f>
        <v>0</v>
      </c>
      <c r="E3347" s="3">
        <v>500</v>
      </c>
      <c r="F3347" s="4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416"/>
        <v>130</v>
      </c>
      <c r="Q3347">
        <f t="shared" si="417"/>
        <v>50</v>
      </c>
      <c r="R3347" t="s">
        <v>8315</v>
      </c>
      <c r="S3347" t="s">
        <v>8316</v>
      </c>
      <c r="T3347" s="13">
        <f t="shared" si="418"/>
        <v>42053.106111111112</v>
      </c>
      <c r="U3347" s="13">
        <f t="shared" si="419"/>
        <v>42112.025694444441</v>
      </c>
      <c r="V3347">
        <f t="shared" si="420"/>
        <v>2015</v>
      </c>
      <c r="W3347" t="str">
        <f t="shared" si="421"/>
        <v>plays</v>
      </c>
      <c r="X3347" t="str">
        <f t="shared" si="422"/>
        <v>ExceededGoal</v>
      </c>
      <c r="Y3347" s="12">
        <f t="shared" si="423"/>
        <v>50</v>
      </c>
    </row>
    <row r="3348" spans="1:25" ht="43.2">
      <c r="A3348">
        <v>3346</v>
      </c>
      <c r="B3348" s="1" t="s">
        <v>3346</v>
      </c>
      <c r="C3348" s="1" t="s">
        <v>7456</v>
      </c>
      <c r="D3348" s="21" t="b" cm="1">
        <f t="array" ref="D3348">IF(OR(ISNUMBER(SEARCH({" COMEDY "," fun "," laugh ","hilarious"}," "&amp;B3348:C3348&amp;" "))),"Comedy",IF(OR(ISNUMBER(SEARCH({" sad "," thriller "," crime"," murder "," dark "," revenge "}," "&amp;B3348:C3348&amp;" "))),"thriller",IF(OR(ISNUMBER(SEARCH({" strange "," evil "," horror "," dark "," strange"}," "&amp;B3348:C3348&amp;" "))),"horror",IF(OR(ISNUMBER(SEARCH({" food "," kitchen "," yummy "," gourmet "," dining","bbq"}," "&amp;B3348:C3348&amp;" "))),"food"))))</f>
        <v>0</v>
      </c>
      <c r="E3348" s="3">
        <v>1500</v>
      </c>
      <c r="F3348" s="4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416"/>
        <v>110</v>
      </c>
      <c r="Q3348">
        <f t="shared" si="417"/>
        <v>91.67</v>
      </c>
      <c r="R3348" t="s">
        <v>8315</v>
      </c>
      <c r="S3348" t="s">
        <v>8316</v>
      </c>
      <c r="T3348" s="13">
        <f t="shared" si="418"/>
        <v>42054.024421296301</v>
      </c>
      <c r="U3348" s="13">
        <f t="shared" si="419"/>
        <v>42061.024421296301</v>
      </c>
      <c r="V3348">
        <f t="shared" si="420"/>
        <v>2015</v>
      </c>
      <c r="W3348" t="str">
        <f t="shared" si="421"/>
        <v>plays</v>
      </c>
      <c r="X3348" t="str">
        <f t="shared" si="422"/>
        <v>ExceededGoal</v>
      </c>
      <c r="Y3348" s="12">
        <f t="shared" si="423"/>
        <v>91.67</v>
      </c>
    </row>
    <row r="3349" spans="1:25" ht="57.6">
      <c r="A3349">
        <v>3347</v>
      </c>
      <c r="B3349" s="1" t="s">
        <v>3347</v>
      </c>
      <c r="C3349" s="1" t="s">
        <v>7457</v>
      </c>
      <c r="D3349" s="21" t="b" cm="1">
        <f t="array" ref="D3349">IF(OR(ISNUMBER(SEARCH({" COMEDY "," fun "," laugh ","hilarious"}," "&amp;B3349:C3349&amp;" "))),"Comedy",IF(OR(ISNUMBER(SEARCH({" sad "," thriller "," crime"," murder "," dark "," revenge "}," "&amp;B3349:C3349&amp;" "))),"thriller",IF(OR(ISNUMBER(SEARCH({" strange "," evil "," horror "," dark "," strange"}," "&amp;B3349:C3349&amp;" "))),"horror",IF(OR(ISNUMBER(SEARCH({" food "," kitchen "," yummy "," gourmet "," dining","bbq"}," "&amp;B3349:C3349&amp;" "))),"food"))))</f>
        <v>0</v>
      </c>
      <c r="E3349" s="3">
        <v>2000</v>
      </c>
      <c r="F3349" s="4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416"/>
        <v>119</v>
      </c>
      <c r="Q3349">
        <f t="shared" si="417"/>
        <v>108.59</v>
      </c>
      <c r="R3349" t="s">
        <v>8315</v>
      </c>
      <c r="S3349" t="s">
        <v>8316</v>
      </c>
      <c r="T3349" s="13">
        <f t="shared" si="418"/>
        <v>42484.551550925928</v>
      </c>
      <c r="U3349" s="13">
        <f t="shared" si="419"/>
        <v>42498.875</v>
      </c>
      <c r="V3349">
        <f t="shared" si="420"/>
        <v>2016</v>
      </c>
      <c r="W3349" t="str">
        <f t="shared" si="421"/>
        <v>plays</v>
      </c>
      <c r="X3349" t="str">
        <f t="shared" si="422"/>
        <v>ExceededGoal</v>
      </c>
      <c r="Y3349" s="12">
        <f t="shared" si="423"/>
        <v>108.59</v>
      </c>
    </row>
    <row r="3350" spans="1:25" ht="43.2">
      <c r="A3350">
        <v>3348</v>
      </c>
      <c r="B3350" s="1" t="s">
        <v>3266</v>
      </c>
      <c r="C3350" s="1" t="s">
        <v>7458</v>
      </c>
      <c r="D3350" s="21" t="b" cm="1">
        <f t="array" ref="D3350">IF(OR(ISNUMBER(SEARCH({" COMEDY "," fun "," laugh ","hilarious"}," "&amp;B3350:C3350&amp;" "))),"Comedy",IF(OR(ISNUMBER(SEARCH({" sad "," thriller "," crime"," murder "," dark "," revenge "}," "&amp;B3350:C3350&amp;" "))),"thriller",IF(OR(ISNUMBER(SEARCH({" strange "," evil "," horror "," dark "," strange"}," "&amp;B3350:C3350&amp;" "))),"horror",IF(OR(ISNUMBER(SEARCH({" food "," kitchen "," yummy "," gourmet "," dining","bbq"}," "&amp;B3350:C3350&amp;" "))),"food"))))</f>
        <v>0</v>
      </c>
      <c r="E3350" s="3">
        <v>5500</v>
      </c>
      <c r="F3350" s="4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416"/>
        <v>100</v>
      </c>
      <c r="Q3350">
        <f t="shared" si="417"/>
        <v>69.819999999999993</v>
      </c>
      <c r="R3350" t="s">
        <v>8315</v>
      </c>
      <c r="S3350" t="s">
        <v>8316</v>
      </c>
      <c r="T3350" s="13">
        <f t="shared" si="418"/>
        <v>42466.558796296296</v>
      </c>
      <c r="U3350" s="13">
        <f t="shared" si="419"/>
        <v>42490.165972222225</v>
      </c>
      <c r="V3350">
        <f t="shared" si="420"/>
        <v>2016</v>
      </c>
      <c r="W3350" t="str">
        <f t="shared" si="421"/>
        <v>plays</v>
      </c>
      <c r="X3350" t="str">
        <f t="shared" si="422"/>
        <v>UnderFunded</v>
      </c>
      <c r="Y3350" s="12">
        <f t="shared" si="423"/>
        <v>69.819999999999993</v>
      </c>
    </row>
    <row r="3351" spans="1:25" ht="43.2">
      <c r="A3351">
        <v>3349</v>
      </c>
      <c r="B3351" s="1" t="s">
        <v>3348</v>
      </c>
      <c r="C3351" s="1" t="s">
        <v>7459</v>
      </c>
      <c r="D3351" s="21" t="b" cm="1">
        <f t="array" ref="D3351">IF(OR(ISNUMBER(SEARCH({" COMEDY "," fun "," laugh ","hilarious"}," "&amp;B3351:C3351&amp;" "))),"Comedy",IF(OR(ISNUMBER(SEARCH({" sad "," thriller "," crime"," murder "," dark "," revenge "}," "&amp;B3351:C3351&amp;" "))),"thriller",IF(OR(ISNUMBER(SEARCH({" strange "," evil "," horror "," dark "," strange"}," "&amp;B3351:C3351&amp;" "))),"horror",IF(OR(ISNUMBER(SEARCH({" food "," kitchen "," yummy "," gourmet "," dining","bbq"}," "&amp;B3351:C3351&amp;" "))),"food"))))</f>
        <v>0</v>
      </c>
      <c r="E3351" s="3">
        <v>1000</v>
      </c>
      <c r="F3351" s="4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416"/>
        <v>153</v>
      </c>
      <c r="Q3351">
        <f t="shared" si="417"/>
        <v>109.57</v>
      </c>
      <c r="R3351" t="s">
        <v>8315</v>
      </c>
      <c r="S3351" t="s">
        <v>8316</v>
      </c>
      <c r="T3351" s="13">
        <f t="shared" si="418"/>
        <v>42513.110787037032</v>
      </c>
      <c r="U3351" s="13">
        <f t="shared" si="419"/>
        <v>42534.708333333328</v>
      </c>
      <c r="V3351">
        <f t="shared" si="420"/>
        <v>2016</v>
      </c>
      <c r="W3351" t="str">
        <f t="shared" si="421"/>
        <v>plays</v>
      </c>
      <c r="X3351" t="str">
        <f t="shared" si="422"/>
        <v>ExceededGoal</v>
      </c>
      <c r="Y3351" s="12">
        <f t="shared" si="423"/>
        <v>109.57</v>
      </c>
    </row>
    <row r="3352" spans="1:25" ht="57.6">
      <c r="A3352">
        <v>3350</v>
      </c>
      <c r="B3352" s="1" t="s">
        <v>3349</v>
      </c>
      <c r="C3352" s="1" t="s">
        <v>7460</v>
      </c>
      <c r="D3352" s="21" t="b" cm="1">
        <f t="array" ref="D3352">IF(OR(ISNUMBER(SEARCH({" COMEDY "," fun "," laugh ","hilarious"}," "&amp;B3352:C3352&amp;" "))),"Comedy",IF(OR(ISNUMBER(SEARCH({" sad "," thriller "," crime"," murder "," dark "," revenge "}," "&amp;B3352:C3352&amp;" "))),"thriller",IF(OR(ISNUMBER(SEARCH({" strange "," evil "," horror "," dark "," strange"}," "&amp;B3352:C3352&amp;" "))),"horror",IF(OR(ISNUMBER(SEARCH({" food "," kitchen "," yummy "," gourmet "," dining","bbq"}," "&amp;B3352:C3352&amp;" "))),"food"))))</f>
        <v>0</v>
      </c>
      <c r="E3352" s="3">
        <v>3500</v>
      </c>
      <c r="F3352" s="4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416"/>
        <v>104</v>
      </c>
      <c r="Q3352">
        <f t="shared" si="417"/>
        <v>71.67</v>
      </c>
      <c r="R3352" t="s">
        <v>8315</v>
      </c>
      <c r="S3352" t="s">
        <v>8316</v>
      </c>
      <c r="T3352" s="13">
        <f t="shared" si="418"/>
        <v>42302.701516203699</v>
      </c>
      <c r="U3352" s="13">
        <f t="shared" si="419"/>
        <v>42337.958333333328</v>
      </c>
      <c r="V3352">
        <f t="shared" si="420"/>
        <v>2015</v>
      </c>
      <c r="W3352" t="str">
        <f t="shared" si="421"/>
        <v>plays</v>
      </c>
      <c r="X3352" t="str">
        <f t="shared" si="422"/>
        <v>ExceededGoal</v>
      </c>
      <c r="Y3352" s="12">
        <f t="shared" si="423"/>
        <v>71.67</v>
      </c>
    </row>
    <row r="3353" spans="1:25" ht="43.2">
      <c r="A3353">
        <v>3351</v>
      </c>
      <c r="B3353" s="1" t="s">
        <v>3350</v>
      </c>
      <c r="C3353" s="1" t="s">
        <v>7461</v>
      </c>
      <c r="D3353" s="21" t="b" cm="1">
        <f t="array" ref="D3353">IF(OR(ISNUMBER(SEARCH({" COMEDY "," fun "," laugh ","hilarious"}," "&amp;B3353:C3353&amp;" "))),"Comedy",IF(OR(ISNUMBER(SEARCH({" sad "," thriller "," crime"," murder "," dark "," revenge "}," "&amp;B3353:C3353&amp;" "))),"thriller",IF(OR(ISNUMBER(SEARCH({" strange "," evil "," horror "," dark "," strange"}," "&amp;B3353:C3353&amp;" "))),"horror",IF(OR(ISNUMBER(SEARCH({" food "," kitchen "," yummy "," gourmet "," dining","bbq"}," "&amp;B3353:C3353&amp;" "))),"food"))))</f>
        <v>0</v>
      </c>
      <c r="E3353" s="3">
        <v>5000</v>
      </c>
      <c r="F3353" s="4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416"/>
        <v>101</v>
      </c>
      <c r="Q3353">
        <f t="shared" si="417"/>
        <v>93.61</v>
      </c>
      <c r="R3353" t="s">
        <v>8315</v>
      </c>
      <c r="S3353" t="s">
        <v>8316</v>
      </c>
      <c r="T3353" s="13">
        <f t="shared" si="418"/>
        <v>41806.395428240743</v>
      </c>
      <c r="U3353" s="13">
        <f t="shared" si="419"/>
        <v>41843.458333333336</v>
      </c>
      <c r="V3353">
        <f t="shared" si="420"/>
        <v>2014</v>
      </c>
      <c r="W3353" t="str">
        <f t="shared" si="421"/>
        <v>plays</v>
      </c>
      <c r="X3353" t="str">
        <f t="shared" si="422"/>
        <v>ExceededGoal</v>
      </c>
      <c r="Y3353" s="12">
        <f t="shared" si="423"/>
        <v>93.61</v>
      </c>
    </row>
    <row r="3354" spans="1:25" ht="43.2">
      <c r="A3354">
        <v>3352</v>
      </c>
      <c r="B3354" s="1" t="s">
        <v>3351</v>
      </c>
      <c r="C3354" s="1" t="s">
        <v>7462</v>
      </c>
      <c r="D3354" s="21" t="b" cm="1">
        <f t="array" ref="D3354">IF(OR(ISNUMBER(SEARCH({" COMEDY "," fun "," laugh ","hilarious"}," "&amp;B3354:C3354&amp;" "))),"Comedy",IF(OR(ISNUMBER(SEARCH({" sad "," thriller "," crime"," murder "," dark "," revenge "}," "&amp;B3354:C3354&amp;" "))),"thriller",IF(OR(ISNUMBER(SEARCH({" strange "," evil "," horror "," dark "," strange"}," "&amp;B3354:C3354&amp;" "))),"horror",IF(OR(ISNUMBER(SEARCH({" food "," kitchen "," yummy "," gourmet "," dining","bbq"}," "&amp;B3354:C3354&amp;" "))),"food"))))</f>
        <v>0</v>
      </c>
      <c r="E3354" s="3">
        <v>5000</v>
      </c>
      <c r="F3354" s="4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416"/>
        <v>108</v>
      </c>
      <c r="Q3354">
        <f t="shared" si="417"/>
        <v>76.8</v>
      </c>
      <c r="R3354" t="s">
        <v>8315</v>
      </c>
      <c r="S3354" t="s">
        <v>8316</v>
      </c>
      <c r="T3354" s="13">
        <f t="shared" si="418"/>
        <v>42495.992800925931</v>
      </c>
      <c r="U3354" s="13">
        <f t="shared" si="419"/>
        <v>42552.958333333328</v>
      </c>
      <c r="V3354">
        <f t="shared" si="420"/>
        <v>2016</v>
      </c>
      <c r="W3354" t="str">
        <f t="shared" si="421"/>
        <v>plays</v>
      </c>
      <c r="X3354" t="str">
        <f t="shared" si="422"/>
        <v>ExceededGoal</v>
      </c>
      <c r="Y3354" s="12">
        <f t="shared" si="423"/>
        <v>76.8</v>
      </c>
    </row>
    <row r="3355" spans="1:25" ht="43.2">
      <c r="A3355">
        <v>3353</v>
      </c>
      <c r="B3355" s="1" t="s">
        <v>3352</v>
      </c>
      <c r="C3355" s="1" t="s">
        <v>7463</v>
      </c>
      <c r="D3355" s="21" t="b" cm="1">
        <f t="array" ref="D3355">IF(OR(ISNUMBER(SEARCH({" COMEDY "," fun "," laugh ","hilarious"}," "&amp;B3355:C3355&amp;" "))),"Comedy",IF(OR(ISNUMBER(SEARCH({" sad "," thriller "," crime"," murder "," dark "," revenge "}," "&amp;B3355:C3355&amp;" "))),"thriller",IF(OR(ISNUMBER(SEARCH({" strange "," evil "," horror "," dark "," strange"}," "&amp;B3355:C3355&amp;" "))),"horror",IF(OR(ISNUMBER(SEARCH({" food "," kitchen "," yummy "," gourmet "," dining","bbq"}," "&amp;B3355:C3355&amp;" "))),"food"))))</f>
        <v>0</v>
      </c>
      <c r="E3355" s="3">
        <v>500</v>
      </c>
      <c r="F3355" s="4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416"/>
        <v>315</v>
      </c>
      <c r="Q3355">
        <f t="shared" si="417"/>
        <v>35.799999999999997</v>
      </c>
      <c r="R3355" t="s">
        <v>8315</v>
      </c>
      <c r="S3355" t="s">
        <v>8316</v>
      </c>
      <c r="T3355" s="13">
        <f t="shared" si="418"/>
        <v>42479.432291666672</v>
      </c>
      <c r="U3355" s="13">
        <f t="shared" si="419"/>
        <v>42492.958333333328</v>
      </c>
      <c r="V3355">
        <f t="shared" si="420"/>
        <v>2016</v>
      </c>
      <c r="W3355" t="str">
        <f t="shared" si="421"/>
        <v>plays</v>
      </c>
      <c r="X3355" t="str">
        <f t="shared" si="422"/>
        <v>ExceededGoal</v>
      </c>
      <c r="Y3355" s="12">
        <f t="shared" si="423"/>
        <v>35.799999999999997</v>
      </c>
    </row>
    <row r="3356" spans="1:25" ht="28.8">
      <c r="A3356">
        <v>3354</v>
      </c>
      <c r="B3356" s="1" t="s">
        <v>3353</v>
      </c>
      <c r="C3356" s="1" t="s">
        <v>7464</v>
      </c>
      <c r="D3356" s="21" t="b" cm="1">
        <f t="array" ref="D3356">IF(OR(ISNUMBER(SEARCH({" COMEDY "," fun "," laugh ","hilarious"}," "&amp;B3356:C3356&amp;" "))),"Comedy",IF(OR(ISNUMBER(SEARCH({" sad "," thriller "," crime"," murder "," dark "," revenge "}," "&amp;B3356:C3356&amp;" "))),"thriller",IF(OR(ISNUMBER(SEARCH({" strange "," evil "," horror "," dark "," strange"}," "&amp;B3356:C3356&amp;" "))),"horror",IF(OR(ISNUMBER(SEARCH({" food "," kitchen "," yummy "," gourmet "," dining","bbq"}," "&amp;B3356:C3356&amp;" "))),"food"))))</f>
        <v>0</v>
      </c>
      <c r="E3356" s="3">
        <v>3000</v>
      </c>
      <c r="F3356" s="4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416"/>
        <v>102</v>
      </c>
      <c r="Q3356">
        <f t="shared" si="417"/>
        <v>55.6</v>
      </c>
      <c r="R3356" t="s">
        <v>8315</v>
      </c>
      <c r="S3356" t="s">
        <v>8316</v>
      </c>
      <c r="T3356" s="13">
        <f t="shared" si="418"/>
        <v>42270.7269212963</v>
      </c>
      <c r="U3356" s="13">
        <f t="shared" si="419"/>
        <v>42306.167361111111</v>
      </c>
      <c r="V3356">
        <f t="shared" si="420"/>
        <v>2015</v>
      </c>
      <c r="W3356" t="str">
        <f t="shared" si="421"/>
        <v>plays</v>
      </c>
      <c r="X3356" t="str">
        <f t="shared" si="422"/>
        <v>ExceededGoal</v>
      </c>
      <c r="Y3356" s="12">
        <f t="shared" si="423"/>
        <v>55.6</v>
      </c>
    </row>
    <row r="3357" spans="1:25" ht="43.2">
      <c r="A3357">
        <v>3355</v>
      </c>
      <c r="B3357" s="1" t="s">
        <v>3354</v>
      </c>
      <c r="C3357" s="1" t="s">
        <v>7465</v>
      </c>
      <c r="D3357" s="21" t="b" cm="1">
        <f t="array" ref="D3357">IF(OR(ISNUMBER(SEARCH({" COMEDY "," fun "," laugh ","hilarious"}," "&amp;B3357:C3357&amp;" "))),"Comedy",IF(OR(ISNUMBER(SEARCH({" sad "," thriller "," crime"," murder "," dark "," revenge "}," "&amp;B3357:C3357&amp;" "))),"thriller",IF(OR(ISNUMBER(SEARCH({" strange "," evil "," horror "," dark "," strange"}," "&amp;B3357:C3357&amp;" "))),"horror",IF(OR(ISNUMBER(SEARCH({" food "," kitchen "," yummy "," gourmet "," dining","bbq"}," "&amp;B3357:C3357&amp;" "))),"food"))))</f>
        <v>0</v>
      </c>
      <c r="E3357" s="3">
        <v>1750</v>
      </c>
      <c r="F3357" s="4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416"/>
        <v>126</v>
      </c>
      <c r="Q3357">
        <f t="shared" si="417"/>
        <v>147.33000000000001</v>
      </c>
      <c r="R3357" t="s">
        <v>8315</v>
      </c>
      <c r="S3357" t="s">
        <v>8316</v>
      </c>
      <c r="T3357" s="13">
        <f t="shared" si="418"/>
        <v>42489.619525462964</v>
      </c>
      <c r="U3357" s="13">
        <f t="shared" si="419"/>
        <v>42500.470138888893</v>
      </c>
      <c r="V3357">
        <f t="shared" si="420"/>
        <v>2016</v>
      </c>
      <c r="W3357" t="str">
        <f t="shared" si="421"/>
        <v>plays</v>
      </c>
      <c r="X3357" t="str">
        <f t="shared" si="422"/>
        <v>ExceededGoal</v>
      </c>
      <c r="Y3357" s="12">
        <f t="shared" si="423"/>
        <v>147.33000000000001</v>
      </c>
    </row>
    <row r="3358" spans="1:25" ht="43.2">
      <c r="A3358">
        <v>3356</v>
      </c>
      <c r="B3358" s="1" t="s">
        <v>3355</v>
      </c>
      <c r="C3358" s="1" t="s">
        <v>7466</v>
      </c>
      <c r="D3358" s="21" t="b" cm="1">
        <f t="array" ref="D3358">IF(OR(ISNUMBER(SEARCH({" COMEDY "," fun "," laugh ","hilarious"}," "&amp;B3358:C3358&amp;" "))),"Comedy",IF(OR(ISNUMBER(SEARCH({" sad "," thriller "," crime"," murder "," dark "," revenge "}," "&amp;B3358:C3358&amp;" "))),"thriller",IF(OR(ISNUMBER(SEARCH({" strange "," evil "," horror "," dark "," strange"}," "&amp;B3358:C3358&amp;" "))),"horror",IF(OR(ISNUMBER(SEARCH({" food "," kitchen "," yummy "," gourmet "," dining","bbq"}," "&amp;B3358:C3358&amp;" "))),"food"))))</f>
        <v>0</v>
      </c>
      <c r="E3358" s="3">
        <v>1500</v>
      </c>
      <c r="F3358" s="4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416"/>
        <v>101</v>
      </c>
      <c r="Q3358">
        <f t="shared" si="417"/>
        <v>56.33</v>
      </c>
      <c r="R3358" t="s">
        <v>8315</v>
      </c>
      <c r="S3358" t="s">
        <v>8316</v>
      </c>
      <c r="T3358" s="13">
        <f t="shared" si="418"/>
        <v>42536.815648148149</v>
      </c>
      <c r="U3358" s="13">
        <f t="shared" si="419"/>
        <v>42566.815648148149</v>
      </c>
      <c r="V3358">
        <f t="shared" si="420"/>
        <v>2016</v>
      </c>
      <c r="W3358" t="str">
        <f t="shared" si="421"/>
        <v>plays</v>
      </c>
      <c r="X3358" t="str">
        <f t="shared" si="422"/>
        <v>ExceededGoal</v>
      </c>
      <c r="Y3358" s="12">
        <f t="shared" si="423"/>
        <v>56.33</v>
      </c>
    </row>
    <row r="3359" spans="1:25" ht="43.2">
      <c r="A3359">
        <v>3357</v>
      </c>
      <c r="B3359" s="1" t="s">
        <v>3356</v>
      </c>
      <c r="C3359" s="1" t="s">
        <v>7467</v>
      </c>
      <c r="D3359" s="21" t="b" cm="1">
        <f t="array" ref="D3359">IF(OR(ISNUMBER(SEARCH({" COMEDY "," fun "," laugh ","hilarious"}," "&amp;B3359:C3359&amp;" "))),"Comedy",IF(OR(ISNUMBER(SEARCH({" sad "," thriller "," crime"," murder "," dark "," revenge "}," "&amp;B3359:C3359&amp;" "))),"thriller",IF(OR(ISNUMBER(SEARCH({" strange "," evil "," horror "," dark "," strange"}," "&amp;B3359:C3359&amp;" "))),"horror",IF(OR(ISNUMBER(SEARCH({" food "," kitchen "," yummy "," gourmet "," dining","bbq"}," "&amp;B3359:C3359&amp;" "))),"food"))))</f>
        <v>0</v>
      </c>
      <c r="E3359" s="3">
        <v>2000</v>
      </c>
      <c r="F3359" s="4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416"/>
        <v>101</v>
      </c>
      <c r="Q3359">
        <f t="shared" si="417"/>
        <v>96.19</v>
      </c>
      <c r="R3359" t="s">
        <v>8315</v>
      </c>
      <c r="S3359" t="s">
        <v>8316</v>
      </c>
      <c r="T3359" s="13">
        <f t="shared" si="418"/>
        <v>41822.417939814812</v>
      </c>
      <c r="U3359" s="13">
        <f t="shared" si="419"/>
        <v>41852.417939814812</v>
      </c>
      <c r="V3359">
        <f t="shared" si="420"/>
        <v>2014</v>
      </c>
      <c r="W3359" t="str">
        <f t="shared" si="421"/>
        <v>plays</v>
      </c>
      <c r="X3359" t="str">
        <f t="shared" si="422"/>
        <v>ExceededGoal</v>
      </c>
      <c r="Y3359" s="12">
        <f t="shared" si="423"/>
        <v>96.19</v>
      </c>
    </row>
    <row r="3360" spans="1:25" ht="43.2">
      <c r="A3360">
        <v>3358</v>
      </c>
      <c r="B3360" s="1" t="s">
        <v>3357</v>
      </c>
      <c r="C3360" s="1" t="s">
        <v>7468</v>
      </c>
      <c r="D3360" s="21" t="b" cm="1">
        <f t="array" ref="D3360">IF(OR(ISNUMBER(SEARCH({" COMEDY "," fun "," laugh ","hilarious"}," "&amp;B3360:C3360&amp;" "))),"Comedy",IF(OR(ISNUMBER(SEARCH({" sad "," thriller "," crime"," murder "," dark "," revenge "}," "&amp;B3360:C3360&amp;" "))),"thriller",IF(OR(ISNUMBER(SEARCH({" strange "," evil "," horror "," dark "," strange"}," "&amp;B3360:C3360&amp;" "))),"horror",IF(OR(ISNUMBER(SEARCH({" food "," kitchen "," yummy "," gourmet "," dining","bbq"}," "&amp;B3360:C3360&amp;" "))),"food"))))</f>
        <v>0</v>
      </c>
      <c r="E3360" s="3">
        <v>10000</v>
      </c>
      <c r="F3360" s="4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416"/>
        <v>103</v>
      </c>
      <c r="Q3360">
        <f t="shared" si="417"/>
        <v>63.57</v>
      </c>
      <c r="R3360" t="s">
        <v>8315</v>
      </c>
      <c r="S3360" t="s">
        <v>8316</v>
      </c>
      <c r="T3360" s="13">
        <f t="shared" si="418"/>
        <v>41932.311099537037</v>
      </c>
      <c r="U3360" s="13">
        <f t="shared" si="419"/>
        <v>41962.352766203709</v>
      </c>
      <c r="V3360">
        <f t="shared" si="420"/>
        <v>2014</v>
      </c>
      <c r="W3360" t="str">
        <f t="shared" si="421"/>
        <v>plays</v>
      </c>
      <c r="X3360" t="str">
        <f t="shared" si="422"/>
        <v>ExceededGoal</v>
      </c>
      <c r="Y3360" s="12">
        <f t="shared" si="423"/>
        <v>63.57</v>
      </c>
    </row>
    <row r="3361" spans="1:25" ht="43.2">
      <c r="A3361">
        <v>3359</v>
      </c>
      <c r="B3361" s="1" t="s">
        <v>3358</v>
      </c>
      <c r="C3361" s="1" t="s">
        <v>7469</v>
      </c>
      <c r="D3361" s="21" t="b" cm="1">
        <f t="array" ref="D3361">IF(OR(ISNUMBER(SEARCH({" COMEDY "," fun "," laugh ","hilarious"}," "&amp;B3361:C3361&amp;" "))),"Comedy",IF(OR(ISNUMBER(SEARCH({" sad "," thriller "," crime"," murder "," dark "," revenge "}," "&amp;B3361:C3361&amp;" "))),"thriller",IF(OR(ISNUMBER(SEARCH({" strange "," evil "," horror "," dark "," strange"}," "&amp;B3361:C3361&amp;" "))),"horror",IF(OR(ISNUMBER(SEARCH({" food "," kitchen "," yummy "," gourmet "," dining","bbq"}," "&amp;B3361:C3361&amp;" "))),"food"))))</f>
        <v>0</v>
      </c>
      <c r="E3361" s="3">
        <v>4000</v>
      </c>
      <c r="F3361" s="4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416"/>
        <v>106</v>
      </c>
      <c r="Q3361">
        <f t="shared" si="417"/>
        <v>184.78</v>
      </c>
      <c r="R3361" t="s">
        <v>8315</v>
      </c>
      <c r="S3361" t="s">
        <v>8316</v>
      </c>
      <c r="T3361" s="13">
        <f t="shared" si="418"/>
        <v>42746.057106481487</v>
      </c>
      <c r="U3361" s="13">
        <f t="shared" si="419"/>
        <v>42791.057106481487</v>
      </c>
      <c r="V3361">
        <f t="shared" si="420"/>
        <v>2017</v>
      </c>
      <c r="W3361" t="str">
        <f t="shared" si="421"/>
        <v>plays</v>
      </c>
      <c r="X3361" t="str">
        <f t="shared" si="422"/>
        <v>ExceededGoal</v>
      </c>
      <c r="Y3361" s="12">
        <f t="shared" si="423"/>
        <v>184.78</v>
      </c>
    </row>
    <row r="3362" spans="1:25" ht="28.8">
      <c r="A3362">
        <v>3360</v>
      </c>
      <c r="B3362" s="1" t="s">
        <v>3359</v>
      </c>
      <c r="C3362" s="1" t="s">
        <v>7470</v>
      </c>
      <c r="D3362" s="21" t="b" cm="1">
        <f t="array" ref="D3362">IF(OR(ISNUMBER(SEARCH({" COMEDY "," fun "," laugh ","hilarious"}," "&amp;B3362:C3362&amp;" "))),"Comedy",IF(OR(ISNUMBER(SEARCH({" sad "," thriller "," crime"," murder "," dark "," revenge "}," "&amp;B3362:C3362&amp;" "))),"thriller",IF(OR(ISNUMBER(SEARCH({" strange "," evil "," horror "," dark "," strange"}," "&amp;B3362:C3362&amp;" "))),"horror",IF(OR(ISNUMBER(SEARCH({" food "," kitchen "," yummy "," gourmet "," dining","bbq"}," "&amp;B3362:C3362&amp;" "))),"food"))))</f>
        <v>0</v>
      </c>
      <c r="E3362" s="3">
        <v>9000</v>
      </c>
      <c r="F3362" s="4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416"/>
        <v>101</v>
      </c>
      <c r="Q3362">
        <f t="shared" si="417"/>
        <v>126.72</v>
      </c>
      <c r="R3362" t="s">
        <v>8315</v>
      </c>
      <c r="S3362" t="s">
        <v>8316</v>
      </c>
      <c r="T3362" s="13">
        <f t="shared" si="418"/>
        <v>42697.082673611112</v>
      </c>
      <c r="U3362" s="13">
        <f t="shared" si="419"/>
        <v>42718.665972222225</v>
      </c>
      <c r="V3362">
        <f t="shared" si="420"/>
        <v>2016</v>
      </c>
      <c r="W3362" t="str">
        <f t="shared" si="421"/>
        <v>plays</v>
      </c>
      <c r="X3362" t="str">
        <f t="shared" si="422"/>
        <v>ExceededGoal</v>
      </c>
      <c r="Y3362" s="12">
        <f t="shared" si="423"/>
        <v>126.72</v>
      </c>
    </row>
    <row r="3363" spans="1:25" ht="57.6">
      <c r="A3363">
        <v>3361</v>
      </c>
      <c r="B3363" s="1" t="s">
        <v>3360</v>
      </c>
      <c r="C3363" s="1" t="s">
        <v>7471</v>
      </c>
      <c r="D3363" s="21" t="b" cm="1">
        <f t="array" ref="D3363">IF(OR(ISNUMBER(SEARCH({" COMEDY "," fun "," laugh ","hilarious"}," "&amp;B3363:C3363&amp;" "))),"Comedy",IF(OR(ISNUMBER(SEARCH({" sad "," thriller "," crime"," murder "," dark "," revenge "}," "&amp;B3363:C3363&amp;" "))),"thriller",IF(OR(ISNUMBER(SEARCH({" strange "," evil "," horror "," dark "," strange"}," "&amp;B3363:C3363&amp;" "))),"horror",IF(OR(ISNUMBER(SEARCH({" food "," kitchen "," yummy "," gourmet "," dining","bbq"}," "&amp;B3363:C3363&amp;" "))),"food"))))</f>
        <v>0</v>
      </c>
      <c r="E3363" s="3">
        <v>5000</v>
      </c>
      <c r="F3363" s="4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416"/>
        <v>113</v>
      </c>
      <c r="Q3363">
        <f t="shared" si="417"/>
        <v>83.43</v>
      </c>
      <c r="R3363" t="s">
        <v>8315</v>
      </c>
      <c r="S3363" t="s">
        <v>8316</v>
      </c>
      <c r="T3363" s="13">
        <f t="shared" si="418"/>
        <v>41866.025347222225</v>
      </c>
      <c r="U3363" s="13">
        <f t="shared" si="419"/>
        <v>41883.665972222225</v>
      </c>
      <c r="V3363">
        <f t="shared" si="420"/>
        <v>2014</v>
      </c>
      <c r="W3363" t="str">
        <f t="shared" si="421"/>
        <v>plays</v>
      </c>
      <c r="X3363" t="str">
        <f t="shared" si="422"/>
        <v>ExceededGoal</v>
      </c>
      <c r="Y3363" s="12">
        <f t="shared" si="423"/>
        <v>83.43</v>
      </c>
    </row>
    <row r="3364" spans="1:25" ht="43.2">
      <c r="A3364">
        <v>3362</v>
      </c>
      <c r="B3364" s="1" t="s">
        <v>3361</v>
      </c>
      <c r="C3364" s="1" t="s">
        <v>7472</v>
      </c>
      <c r="D3364" s="21" t="b" cm="1">
        <f t="array" ref="D3364">IF(OR(ISNUMBER(SEARCH({" COMEDY "," fun "," laugh ","hilarious"}," "&amp;B3364:C3364&amp;" "))),"Comedy",IF(OR(ISNUMBER(SEARCH({" sad "," thriller "," crime"," murder "," dark "," revenge "}," "&amp;B3364:C3364&amp;" "))),"thriller",IF(OR(ISNUMBER(SEARCH({" strange "," evil "," horror "," dark "," strange"}," "&amp;B3364:C3364&amp;" "))),"horror",IF(OR(ISNUMBER(SEARCH({" food "," kitchen "," yummy "," gourmet "," dining","bbq"}," "&amp;B3364:C3364&amp;" "))),"food"))))</f>
        <v>0</v>
      </c>
      <c r="E3364" s="3">
        <v>500</v>
      </c>
      <c r="F3364" s="4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416"/>
        <v>218</v>
      </c>
      <c r="Q3364">
        <f t="shared" si="417"/>
        <v>54.5</v>
      </c>
      <c r="R3364" t="s">
        <v>8315</v>
      </c>
      <c r="S3364" t="s">
        <v>8316</v>
      </c>
      <c r="T3364" s="13">
        <f t="shared" si="418"/>
        <v>42056.091631944444</v>
      </c>
      <c r="U3364" s="13">
        <f t="shared" si="419"/>
        <v>42070.204861111109</v>
      </c>
      <c r="V3364">
        <f t="shared" si="420"/>
        <v>2015</v>
      </c>
      <c r="W3364" t="str">
        <f t="shared" si="421"/>
        <v>plays</v>
      </c>
      <c r="X3364" t="str">
        <f t="shared" si="422"/>
        <v>ExceededGoal</v>
      </c>
      <c r="Y3364" s="12">
        <f t="shared" si="423"/>
        <v>54.5</v>
      </c>
    </row>
    <row r="3365" spans="1:25" ht="43.2">
      <c r="A3365">
        <v>3363</v>
      </c>
      <c r="B3365" s="1" t="s">
        <v>3362</v>
      </c>
      <c r="C3365" s="1" t="s">
        <v>7473</v>
      </c>
      <c r="D3365" s="21" t="b" cm="1">
        <f t="array" ref="D3365">IF(OR(ISNUMBER(SEARCH({" COMEDY "," fun "," laugh ","hilarious"}," "&amp;B3365:C3365&amp;" "))),"Comedy",IF(OR(ISNUMBER(SEARCH({" sad "," thriller "," crime"," murder "," dark "," revenge "}," "&amp;B3365:C3365&amp;" "))),"thriller",IF(OR(ISNUMBER(SEARCH({" strange "," evil "," horror "," dark "," strange"}," "&amp;B3365:C3365&amp;" "))),"horror",IF(OR(ISNUMBER(SEARCH({" food "," kitchen "," yummy "," gourmet "," dining","bbq"}," "&amp;B3365:C3365&amp;" "))),"food"))))</f>
        <v>0</v>
      </c>
      <c r="E3365" s="3">
        <v>7750</v>
      </c>
      <c r="F3365" s="4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416"/>
        <v>101</v>
      </c>
      <c r="Q3365">
        <f t="shared" si="417"/>
        <v>302.31</v>
      </c>
      <c r="R3365" t="s">
        <v>8315</v>
      </c>
      <c r="S3365" t="s">
        <v>8316</v>
      </c>
      <c r="T3365" s="13">
        <f t="shared" si="418"/>
        <v>41851.771354166667</v>
      </c>
      <c r="U3365" s="13">
        <f t="shared" si="419"/>
        <v>41870.666666666664</v>
      </c>
      <c r="V3365">
        <f t="shared" si="420"/>
        <v>2014</v>
      </c>
      <c r="W3365" t="str">
        <f t="shared" si="421"/>
        <v>plays</v>
      </c>
      <c r="X3365" t="str">
        <f t="shared" si="422"/>
        <v>ExceededGoal</v>
      </c>
      <c r="Y3365" s="12">
        <f t="shared" si="423"/>
        <v>302.31</v>
      </c>
    </row>
    <row r="3366" spans="1:25" ht="43.2">
      <c r="A3366">
        <v>3364</v>
      </c>
      <c r="B3366" s="1" t="s">
        <v>3363</v>
      </c>
      <c r="C3366" s="1" t="s">
        <v>7474</v>
      </c>
      <c r="D3366" s="21" t="b" cm="1">
        <f t="array" ref="D3366">IF(OR(ISNUMBER(SEARCH({" COMEDY "," fun "," laugh ","hilarious"}," "&amp;B3366:C3366&amp;" "))),"Comedy",IF(OR(ISNUMBER(SEARCH({" sad "," thriller "," crime"," murder "," dark "," revenge "}," "&amp;B3366:C3366&amp;" "))),"thriller",IF(OR(ISNUMBER(SEARCH({" strange "," evil "," horror "," dark "," strange"}," "&amp;B3366:C3366&amp;" "))),"horror",IF(OR(ISNUMBER(SEARCH({" food "," kitchen "," yummy "," gourmet "," dining","bbq"}," "&amp;B3366:C3366&amp;" "))),"food"))))</f>
        <v>0</v>
      </c>
      <c r="E3366" s="3">
        <v>3000</v>
      </c>
      <c r="F3366" s="4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416"/>
        <v>106</v>
      </c>
      <c r="Q3366">
        <f t="shared" si="417"/>
        <v>44.14</v>
      </c>
      <c r="R3366" t="s">
        <v>8315</v>
      </c>
      <c r="S3366" t="s">
        <v>8316</v>
      </c>
      <c r="T3366" s="13">
        <f t="shared" si="418"/>
        <v>42422.977418981478</v>
      </c>
      <c r="U3366" s="13">
        <f t="shared" si="419"/>
        <v>42444.875</v>
      </c>
      <c r="V3366">
        <f t="shared" si="420"/>
        <v>2016</v>
      </c>
      <c r="W3366" t="str">
        <f t="shared" si="421"/>
        <v>plays</v>
      </c>
      <c r="X3366" t="str">
        <f t="shared" si="422"/>
        <v>ExceededGoal</v>
      </c>
      <c r="Y3366" s="12">
        <f t="shared" si="423"/>
        <v>44.14</v>
      </c>
    </row>
    <row r="3367" spans="1:25" ht="43.2">
      <c r="A3367">
        <v>3365</v>
      </c>
      <c r="B3367" s="1" t="s">
        <v>3364</v>
      </c>
      <c r="C3367" s="1" t="s">
        <v>7475</v>
      </c>
      <c r="D3367" s="21" t="b" cm="1">
        <f t="array" ref="D3367">IF(OR(ISNUMBER(SEARCH({" COMEDY "," fun "," laugh ","hilarious"}," "&amp;B3367:C3367&amp;" "))),"Comedy",IF(OR(ISNUMBER(SEARCH({" sad "," thriller "," crime"," murder "," dark "," revenge "}," "&amp;B3367:C3367&amp;" "))),"thriller",IF(OR(ISNUMBER(SEARCH({" strange "," evil "," horror "," dark "," strange"}," "&amp;B3367:C3367&amp;" "))),"horror",IF(OR(ISNUMBER(SEARCH({" food "," kitchen "," yummy "," gourmet "," dining","bbq"}," "&amp;B3367:C3367&amp;" "))),"food"))))</f>
        <v>0</v>
      </c>
      <c r="E3367" s="3">
        <v>2500</v>
      </c>
      <c r="F3367" s="4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416"/>
        <v>104</v>
      </c>
      <c r="Q3367">
        <f t="shared" si="417"/>
        <v>866.67</v>
      </c>
      <c r="R3367" t="s">
        <v>8315</v>
      </c>
      <c r="S3367" t="s">
        <v>8316</v>
      </c>
      <c r="T3367" s="13">
        <f t="shared" si="418"/>
        <v>42321.101759259262</v>
      </c>
      <c r="U3367" s="13">
        <f t="shared" si="419"/>
        <v>42351.101759259262</v>
      </c>
      <c r="V3367">
        <f t="shared" si="420"/>
        <v>2015</v>
      </c>
      <c r="W3367" t="str">
        <f t="shared" si="421"/>
        <v>plays</v>
      </c>
      <c r="X3367" t="str">
        <f t="shared" si="422"/>
        <v>ExceededGoal</v>
      </c>
      <c r="Y3367" s="12">
        <f t="shared" si="423"/>
        <v>866.67</v>
      </c>
    </row>
    <row r="3368" spans="1:25" ht="43.2">
      <c r="A3368">
        <v>3366</v>
      </c>
      <c r="B3368" s="1" t="s">
        <v>3365</v>
      </c>
      <c r="C3368" s="1" t="s">
        <v>7476</v>
      </c>
      <c r="D3368" s="21" t="b" cm="1">
        <f t="array" ref="D3368">IF(OR(ISNUMBER(SEARCH({" COMEDY "," fun "," laugh ","hilarious"}," "&amp;B3368:C3368&amp;" "))),"Comedy",IF(OR(ISNUMBER(SEARCH({" sad "," thriller "," crime"," murder "," dark "," revenge "}," "&amp;B3368:C3368&amp;" "))),"thriller",IF(OR(ISNUMBER(SEARCH({" strange "," evil "," horror "," dark "," strange"}," "&amp;B3368:C3368&amp;" "))),"horror",IF(OR(ISNUMBER(SEARCH({" food "," kitchen "," yummy "," gourmet "," dining","bbq"}," "&amp;B3368:C3368&amp;" "))),"food"))))</f>
        <v>0</v>
      </c>
      <c r="E3368" s="3">
        <v>500</v>
      </c>
      <c r="F3368" s="4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416"/>
        <v>221</v>
      </c>
      <c r="Q3368">
        <f t="shared" si="417"/>
        <v>61.39</v>
      </c>
      <c r="R3368" t="s">
        <v>8315</v>
      </c>
      <c r="S3368" t="s">
        <v>8316</v>
      </c>
      <c r="T3368" s="13">
        <f t="shared" si="418"/>
        <v>42107.067557870367</v>
      </c>
      <c r="U3368" s="13">
        <f t="shared" si="419"/>
        <v>42137.067557870367</v>
      </c>
      <c r="V3368">
        <f t="shared" si="420"/>
        <v>2015</v>
      </c>
      <c r="W3368" t="str">
        <f t="shared" si="421"/>
        <v>plays</v>
      </c>
      <c r="X3368" t="str">
        <f t="shared" si="422"/>
        <v>ExceededGoal</v>
      </c>
      <c r="Y3368" s="12">
        <f t="shared" si="423"/>
        <v>61.39</v>
      </c>
    </row>
    <row r="3369" spans="1:25" ht="43.2">
      <c r="A3369">
        <v>3367</v>
      </c>
      <c r="B3369" s="1" t="s">
        <v>3366</v>
      </c>
      <c r="C3369" s="1" t="s">
        <v>7477</v>
      </c>
      <c r="D3369" s="21" t="b" cm="1">
        <f t="array" ref="D3369">IF(OR(ISNUMBER(SEARCH({" COMEDY "," fun "," laugh ","hilarious"}," "&amp;B3369:C3369&amp;" "))),"Comedy",IF(OR(ISNUMBER(SEARCH({" sad "," thriller "," crime"," murder "," dark "," revenge "}," "&amp;B3369:C3369&amp;" "))),"thriller",IF(OR(ISNUMBER(SEARCH({" strange "," evil "," horror "," dark "," strange"}," "&amp;B3369:C3369&amp;" "))),"horror",IF(OR(ISNUMBER(SEARCH({" food "," kitchen "," yummy "," gourmet "," dining","bbq"}," "&amp;B3369:C3369&amp;" "))),"food"))))</f>
        <v>0</v>
      </c>
      <c r="E3369" s="3">
        <v>750</v>
      </c>
      <c r="F3369" s="4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416"/>
        <v>119</v>
      </c>
      <c r="Q3369">
        <f t="shared" si="417"/>
        <v>29.67</v>
      </c>
      <c r="R3369" t="s">
        <v>8315</v>
      </c>
      <c r="S3369" t="s">
        <v>8316</v>
      </c>
      <c r="T3369" s="13">
        <f t="shared" si="418"/>
        <v>42192.933958333335</v>
      </c>
      <c r="U3369" s="13">
        <f t="shared" si="419"/>
        <v>42217.933958333335</v>
      </c>
      <c r="V3369">
        <f t="shared" si="420"/>
        <v>2015</v>
      </c>
      <c r="W3369" t="str">
        <f t="shared" si="421"/>
        <v>plays</v>
      </c>
      <c r="X3369" t="str">
        <f t="shared" si="422"/>
        <v>ExceededGoal</v>
      </c>
      <c r="Y3369" s="12">
        <f t="shared" si="423"/>
        <v>29.67</v>
      </c>
    </row>
    <row r="3370" spans="1:25" ht="43.2">
      <c r="A3370">
        <v>3368</v>
      </c>
      <c r="B3370" s="1" t="s">
        <v>3367</v>
      </c>
      <c r="C3370" s="1" t="s">
        <v>7478</v>
      </c>
      <c r="D3370" s="21" t="b" cm="1">
        <f t="array" ref="D3370">IF(OR(ISNUMBER(SEARCH({" COMEDY "," fun "," laugh ","hilarious"}," "&amp;B3370:C3370&amp;" "))),"Comedy",IF(OR(ISNUMBER(SEARCH({" sad "," thriller "," crime"," murder "," dark "," revenge "}," "&amp;B3370:C3370&amp;" "))),"thriller",IF(OR(ISNUMBER(SEARCH({" strange "," evil "," horror "," dark "," strange"}," "&amp;B3370:C3370&amp;" "))),"horror",IF(OR(ISNUMBER(SEARCH({" food "," kitchen "," yummy "," gourmet "," dining","bbq"}," "&amp;B3370:C3370&amp;" "))),"food"))))</f>
        <v>0</v>
      </c>
      <c r="E3370" s="3">
        <v>1000</v>
      </c>
      <c r="F3370" s="4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416"/>
        <v>105</v>
      </c>
      <c r="Q3370">
        <f t="shared" si="417"/>
        <v>45.48</v>
      </c>
      <c r="R3370" t="s">
        <v>8315</v>
      </c>
      <c r="S3370" t="s">
        <v>8316</v>
      </c>
      <c r="T3370" s="13">
        <f t="shared" si="418"/>
        <v>41969.199756944443</v>
      </c>
      <c r="U3370" s="13">
        <f t="shared" si="419"/>
        <v>42005.208333333328</v>
      </c>
      <c r="V3370">
        <f t="shared" si="420"/>
        <v>2014</v>
      </c>
      <c r="W3370" t="str">
        <f t="shared" si="421"/>
        <v>plays</v>
      </c>
      <c r="X3370" t="str">
        <f t="shared" si="422"/>
        <v>ExceededGoal</v>
      </c>
      <c r="Y3370" s="12">
        <f t="shared" si="423"/>
        <v>45.48</v>
      </c>
    </row>
    <row r="3371" spans="1:25" ht="43.2">
      <c r="A3371">
        <v>3369</v>
      </c>
      <c r="B3371" s="1" t="s">
        <v>3368</v>
      </c>
      <c r="C3371" s="1" t="s">
        <v>7479</v>
      </c>
      <c r="D3371" s="21" t="str" cm="1">
        <f t="array" ref="D3371">IF(OR(ISNUMBER(SEARCH({" COMEDY "," fun "," laugh ","hilarious"}," "&amp;B3371:C3371&amp;" "))),"Comedy",IF(OR(ISNUMBER(SEARCH({" sad "," thriller "," crime"," murder "," dark "," revenge "}," "&amp;B3371:C3371&amp;" "))),"thriller",IF(OR(ISNUMBER(SEARCH({" strange "," evil "," horror "," dark "," strange"}," "&amp;B3371:C3371&amp;" "))),"horror",IF(OR(ISNUMBER(SEARCH({" food "," kitchen "," yummy "," gourmet "," dining","bbq"}," "&amp;B3371:C3371&amp;" "))),"food"))))</f>
        <v>thriller</v>
      </c>
      <c r="E3371" s="3">
        <v>5000</v>
      </c>
      <c r="F3371" s="4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416"/>
        <v>104</v>
      </c>
      <c r="Q3371">
        <f t="shared" si="417"/>
        <v>96.2</v>
      </c>
      <c r="R3371" t="s">
        <v>8315</v>
      </c>
      <c r="S3371" t="s">
        <v>8316</v>
      </c>
      <c r="T3371" s="13">
        <f t="shared" si="418"/>
        <v>42690.041435185187</v>
      </c>
      <c r="U3371" s="13">
        <f t="shared" si="419"/>
        <v>42750.041435185187</v>
      </c>
      <c r="V3371">
        <f t="shared" si="420"/>
        <v>2016</v>
      </c>
      <c r="W3371" t="str">
        <f t="shared" si="421"/>
        <v>plays</v>
      </c>
      <c r="X3371" t="str">
        <f t="shared" si="422"/>
        <v>ExceededGoal</v>
      </c>
      <c r="Y3371" s="12">
        <f t="shared" si="423"/>
        <v>96.2</v>
      </c>
    </row>
    <row r="3372" spans="1:25" ht="28.8">
      <c r="A3372">
        <v>3370</v>
      </c>
      <c r="B3372" s="1" t="s">
        <v>3369</v>
      </c>
      <c r="C3372" s="1" t="s">
        <v>7480</v>
      </c>
      <c r="D3372" s="21" t="b" cm="1">
        <f t="array" ref="D3372">IF(OR(ISNUMBER(SEARCH({" COMEDY "," fun "," laugh ","hilarious"}," "&amp;B3372:C3372&amp;" "))),"Comedy",IF(OR(ISNUMBER(SEARCH({" sad "," thriller "," crime"," murder "," dark "," revenge "}," "&amp;B3372:C3372&amp;" "))),"thriller",IF(OR(ISNUMBER(SEARCH({" strange "," evil "," horror "," dark "," strange"}," "&amp;B3372:C3372&amp;" "))),"horror",IF(OR(ISNUMBER(SEARCH({" food "," kitchen "," yummy "," gourmet "," dining","bbq"}," "&amp;B3372:C3372&amp;" "))),"food"))))</f>
        <v>0</v>
      </c>
      <c r="E3372" s="3">
        <v>1500</v>
      </c>
      <c r="F3372" s="4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416"/>
        <v>118</v>
      </c>
      <c r="Q3372">
        <f t="shared" si="417"/>
        <v>67.92</v>
      </c>
      <c r="R3372" t="s">
        <v>8315</v>
      </c>
      <c r="S3372" t="s">
        <v>8316</v>
      </c>
      <c r="T3372" s="13">
        <f t="shared" si="418"/>
        <v>42690.334317129629</v>
      </c>
      <c r="U3372" s="13">
        <f t="shared" si="419"/>
        <v>42721.333333333328</v>
      </c>
      <c r="V3372">
        <f t="shared" si="420"/>
        <v>2016</v>
      </c>
      <c r="W3372" t="str">
        <f t="shared" si="421"/>
        <v>plays</v>
      </c>
      <c r="X3372" t="str">
        <f t="shared" si="422"/>
        <v>ExceededGoal</v>
      </c>
      <c r="Y3372" s="12">
        <f t="shared" si="423"/>
        <v>67.92</v>
      </c>
    </row>
    <row r="3373" spans="1:25" ht="28.8">
      <c r="A3373">
        <v>3371</v>
      </c>
      <c r="B3373" s="1" t="s">
        <v>3370</v>
      </c>
      <c r="C3373" s="1" t="s">
        <v>7481</v>
      </c>
      <c r="D3373" s="21" t="b" cm="1">
        <f t="array" ref="D3373">IF(OR(ISNUMBER(SEARCH({" COMEDY "," fun "," laugh ","hilarious"}," "&amp;B3373:C3373&amp;" "))),"Comedy",IF(OR(ISNUMBER(SEARCH({" sad "," thriller "," crime"," murder "," dark "," revenge "}," "&amp;B3373:C3373&amp;" "))),"thriller",IF(OR(ISNUMBER(SEARCH({" strange "," evil "," horror "," dark "," strange"}," "&amp;B3373:C3373&amp;" "))),"horror",IF(OR(ISNUMBER(SEARCH({" food "," kitchen "," yummy "," gourmet "," dining","bbq"}," "&amp;B3373:C3373&amp;" "))),"food"))))</f>
        <v>0</v>
      </c>
      <c r="E3373" s="3">
        <v>200</v>
      </c>
      <c r="F3373" s="4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416"/>
        <v>139</v>
      </c>
      <c r="Q3373">
        <f t="shared" si="417"/>
        <v>30.78</v>
      </c>
      <c r="R3373" t="s">
        <v>8315</v>
      </c>
      <c r="S3373" t="s">
        <v>8316</v>
      </c>
      <c r="T3373" s="13">
        <f t="shared" si="418"/>
        <v>42312.874594907407</v>
      </c>
      <c r="U3373" s="13">
        <f t="shared" si="419"/>
        <v>42340.874594907407</v>
      </c>
      <c r="V3373">
        <f t="shared" si="420"/>
        <v>2015</v>
      </c>
      <c r="W3373" t="str">
        <f t="shared" si="421"/>
        <v>plays</v>
      </c>
      <c r="X3373" t="str">
        <f t="shared" si="422"/>
        <v>ExceededGoal</v>
      </c>
      <c r="Y3373" s="12">
        <f t="shared" si="423"/>
        <v>30.78</v>
      </c>
    </row>
    <row r="3374" spans="1:25" ht="43.2">
      <c r="A3374">
        <v>3372</v>
      </c>
      <c r="B3374" s="1" t="s">
        <v>3371</v>
      </c>
      <c r="C3374" s="1" t="s">
        <v>7482</v>
      </c>
      <c r="D3374" s="21" t="b" cm="1">
        <f t="array" ref="D3374">IF(OR(ISNUMBER(SEARCH({" COMEDY "," fun "," laugh ","hilarious"}," "&amp;B3374:C3374&amp;" "))),"Comedy",IF(OR(ISNUMBER(SEARCH({" sad "," thriller "," crime"," murder "," dark "," revenge "}," "&amp;B3374:C3374&amp;" "))),"thriller",IF(OR(ISNUMBER(SEARCH({" strange "," evil "," horror "," dark "," strange"}," "&amp;B3374:C3374&amp;" "))),"horror",IF(OR(ISNUMBER(SEARCH({" food "," kitchen "," yummy "," gourmet "," dining","bbq"}," "&amp;B3374:C3374&amp;" "))),"food"))))</f>
        <v>0</v>
      </c>
      <c r="E3374" s="3">
        <v>1000</v>
      </c>
      <c r="F3374" s="4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416"/>
        <v>104</v>
      </c>
      <c r="Q3374">
        <f t="shared" si="417"/>
        <v>38.33</v>
      </c>
      <c r="R3374" t="s">
        <v>8315</v>
      </c>
      <c r="S3374" t="s">
        <v>8316</v>
      </c>
      <c r="T3374" s="13">
        <f t="shared" si="418"/>
        <v>41855.548101851848</v>
      </c>
      <c r="U3374" s="13">
        <f t="shared" si="419"/>
        <v>41876.207638888889</v>
      </c>
      <c r="V3374">
        <f t="shared" si="420"/>
        <v>2014</v>
      </c>
      <c r="W3374" t="str">
        <f t="shared" si="421"/>
        <v>plays</v>
      </c>
      <c r="X3374" t="str">
        <f t="shared" si="422"/>
        <v>ExceededGoal</v>
      </c>
      <c r="Y3374" s="12">
        <f t="shared" si="423"/>
        <v>38.33</v>
      </c>
    </row>
    <row r="3375" spans="1:25" ht="43.2">
      <c r="A3375">
        <v>3373</v>
      </c>
      <c r="B3375" s="1" t="s">
        <v>3372</v>
      </c>
      <c r="C3375" s="1" t="s">
        <v>7483</v>
      </c>
      <c r="D3375" s="21" t="b" cm="1">
        <f t="array" ref="D3375">IF(OR(ISNUMBER(SEARCH({" COMEDY "," fun "," laugh ","hilarious"}," "&amp;B3375:C3375&amp;" "))),"Comedy",IF(OR(ISNUMBER(SEARCH({" sad "," thriller "," crime"," murder "," dark "," revenge "}," "&amp;B3375:C3375&amp;" "))),"thriller",IF(OR(ISNUMBER(SEARCH({" strange "," evil "," horror "," dark "," strange"}," "&amp;B3375:C3375&amp;" "))),"horror",IF(OR(ISNUMBER(SEARCH({" food "," kitchen "," yummy "," gourmet "," dining","bbq"}," "&amp;B3375:C3375&amp;" "))),"food"))))</f>
        <v>0</v>
      </c>
      <c r="E3375" s="3">
        <v>2000</v>
      </c>
      <c r="F3375" s="4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416"/>
        <v>100</v>
      </c>
      <c r="Q3375">
        <f t="shared" si="417"/>
        <v>66.83</v>
      </c>
      <c r="R3375" t="s">
        <v>8315</v>
      </c>
      <c r="S3375" t="s">
        <v>8316</v>
      </c>
      <c r="T3375" s="13">
        <f t="shared" si="418"/>
        <v>42179.854629629626</v>
      </c>
      <c r="U3375" s="13">
        <f t="shared" si="419"/>
        <v>42203.666666666672</v>
      </c>
      <c r="V3375">
        <f t="shared" si="420"/>
        <v>2015</v>
      </c>
      <c r="W3375" t="str">
        <f t="shared" si="421"/>
        <v>plays</v>
      </c>
      <c r="X3375" t="str">
        <f t="shared" si="422"/>
        <v>UnderFunded</v>
      </c>
      <c r="Y3375" s="12">
        <f t="shared" si="423"/>
        <v>66.83</v>
      </c>
    </row>
    <row r="3376" spans="1:25" ht="43.2">
      <c r="A3376">
        <v>3374</v>
      </c>
      <c r="B3376" s="1" t="s">
        <v>3373</v>
      </c>
      <c r="C3376" s="1" t="s">
        <v>7484</v>
      </c>
      <c r="D3376" s="21" t="b" cm="1">
        <f t="array" ref="D3376">IF(OR(ISNUMBER(SEARCH({" COMEDY "," fun "," laugh ","hilarious"}," "&amp;B3376:C3376&amp;" "))),"Comedy",IF(OR(ISNUMBER(SEARCH({" sad "," thriller "," crime"," murder "," dark "," revenge "}," "&amp;B3376:C3376&amp;" "))),"thriller",IF(OR(ISNUMBER(SEARCH({" strange "," evil "," horror "," dark "," strange"}," "&amp;B3376:C3376&amp;" "))),"horror",IF(OR(ISNUMBER(SEARCH({" food "," kitchen "," yummy "," gourmet "," dining","bbq"}," "&amp;B3376:C3376&amp;" "))),"food"))))</f>
        <v>0</v>
      </c>
      <c r="E3376" s="3">
        <v>3500</v>
      </c>
      <c r="F3376" s="4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416"/>
        <v>107</v>
      </c>
      <c r="Q3376">
        <f t="shared" si="417"/>
        <v>71.73</v>
      </c>
      <c r="R3376" t="s">
        <v>8315</v>
      </c>
      <c r="S3376" t="s">
        <v>8316</v>
      </c>
      <c r="T3376" s="13">
        <f t="shared" si="418"/>
        <v>42275.731666666667</v>
      </c>
      <c r="U3376" s="13">
        <f t="shared" si="419"/>
        <v>42305.731666666667</v>
      </c>
      <c r="V3376">
        <f t="shared" si="420"/>
        <v>2015</v>
      </c>
      <c r="W3376" t="str">
        <f t="shared" si="421"/>
        <v>plays</v>
      </c>
      <c r="X3376" t="str">
        <f t="shared" si="422"/>
        <v>ExceededGoal</v>
      </c>
      <c r="Y3376" s="12">
        <f t="shared" si="423"/>
        <v>71.73</v>
      </c>
    </row>
    <row r="3377" spans="1:25" ht="43.2">
      <c r="A3377">
        <v>3375</v>
      </c>
      <c r="B3377" s="1" t="s">
        <v>3374</v>
      </c>
      <c r="C3377" s="1" t="s">
        <v>7485</v>
      </c>
      <c r="D3377" s="21" t="b" cm="1">
        <f t="array" ref="D3377">IF(OR(ISNUMBER(SEARCH({" COMEDY "," fun "," laugh ","hilarious"}," "&amp;B3377:C3377&amp;" "))),"Comedy",IF(OR(ISNUMBER(SEARCH({" sad "," thriller "," crime"," murder "," dark "," revenge "}," "&amp;B3377:C3377&amp;" "))),"thriller",IF(OR(ISNUMBER(SEARCH({" strange "," evil "," horror "," dark "," strange"}," "&amp;B3377:C3377&amp;" "))),"horror",IF(OR(ISNUMBER(SEARCH({" food "," kitchen "," yummy "," gourmet "," dining","bbq"}," "&amp;B3377:C3377&amp;" "))),"food"))))</f>
        <v>0</v>
      </c>
      <c r="E3377" s="3">
        <v>3000</v>
      </c>
      <c r="F3377" s="4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416"/>
        <v>100</v>
      </c>
      <c r="Q3377">
        <f t="shared" si="417"/>
        <v>176.47</v>
      </c>
      <c r="R3377" t="s">
        <v>8315</v>
      </c>
      <c r="S3377" t="s">
        <v>8316</v>
      </c>
      <c r="T3377" s="13">
        <f t="shared" si="418"/>
        <v>41765.610798611109</v>
      </c>
      <c r="U3377" s="13">
        <f t="shared" si="419"/>
        <v>41777.610798611109</v>
      </c>
      <c r="V3377">
        <f t="shared" si="420"/>
        <v>2014</v>
      </c>
      <c r="W3377" t="str">
        <f t="shared" si="421"/>
        <v>plays</v>
      </c>
      <c r="X3377" t="str">
        <f t="shared" si="422"/>
        <v>UnderFunded</v>
      </c>
      <c r="Y3377" s="12">
        <f t="shared" si="423"/>
        <v>176.47</v>
      </c>
    </row>
    <row r="3378" spans="1:25" ht="43.2">
      <c r="A3378">
        <v>3376</v>
      </c>
      <c r="B3378" s="1" t="s">
        <v>3375</v>
      </c>
      <c r="C3378" s="1" t="s">
        <v>7486</v>
      </c>
      <c r="D3378" s="21" t="b" cm="1">
        <f t="array" ref="D3378">IF(OR(ISNUMBER(SEARCH({" COMEDY "," fun "," laugh ","hilarious"}," "&amp;B3378:C3378&amp;" "))),"Comedy",IF(OR(ISNUMBER(SEARCH({" sad "," thriller "," crime"," murder "," dark "," revenge "}," "&amp;B3378:C3378&amp;" "))),"thriller",IF(OR(ISNUMBER(SEARCH({" strange "," evil "," horror "," dark "," strange"}," "&amp;B3378:C3378&amp;" "))),"horror",IF(OR(ISNUMBER(SEARCH({" food "," kitchen "," yummy "," gourmet "," dining","bbq"}," "&amp;B3378:C3378&amp;" "))),"food"))))</f>
        <v>0</v>
      </c>
      <c r="E3378" s="3">
        <v>8000</v>
      </c>
      <c r="F3378" s="4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416"/>
        <v>100</v>
      </c>
      <c r="Q3378">
        <f t="shared" si="417"/>
        <v>421.11</v>
      </c>
      <c r="R3378" t="s">
        <v>8315</v>
      </c>
      <c r="S3378" t="s">
        <v>8316</v>
      </c>
      <c r="T3378" s="13">
        <f t="shared" si="418"/>
        <v>42059.701319444444</v>
      </c>
      <c r="U3378" s="13">
        <f t="shared" si="419"/>
        <v>42119.659652777773</v>
      </c>
      <c r="V3378">
        <f t="shared" si="420"/>
        <v>2015</v>
      </c>
      <c r="W3378" t="str">
        <f t="shared" si="421"/>
        <v>plays</v>
      </c>
      <c r="X3378" t="str">
        <f t="shared" si="422"/>
        <v>UnderFunded</v>
      </c>
      <c r="Y3378" s="12">
        <f t="shared" si="423"/>
        <v>421.11</v>
      </c>
    </row>
    <row r="3379" spans="1:25" ht="43.2">
      <c r="A3379">
        <v>3377</v>
      </c>
      <c r="B3379" s="1" t="s">
        <v>3376</v>
      </c>
      <c r="C3379" s="1" t="s">
        <v>7487</v>
      </c>
      <c r="D3379" s="21" t="b" cm="1">
        <f t="array" ref="D3379">IF(OR(ISNUMBER(SEARCH({" COMEDY "," fun "," laugh ","hilarious"}," "&amp;B3379:C3379&amp;" "))),"Comedy",IF(OR(ISNUMBER(SEARCH({" sad "," thriller "," crime"," murder "," dark "," revenge "}," "&amp;B3379:C3379&amp;" "))),"thriller",IF(OR(ISNUMBER(SEARCH({" strange "," evil "," horror "," dark "," strange"}," "&amp;B3379:C3379&amp;" "))),"horror",IF(OR(ISNUMBER(SEARCH({" food "," kitchen "," yummy "," gourmet "," dining","bbq"}," "&amp;B3379:C3379&amp;" "))),"food"))))</f>
        <v>0</v>
      </c>
      <c r="E3379" s="3">
        <v>8000</v>
      </c>
      <c r="F3379" s="4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416"/>
        <v>101</v>
      </c>
      <c r="Q3379">
        <f t="shared" si="417"/>
        <v>104.99</v>
      </c>
      <c r="R3379" t="s">
        <v>8315</v>
      </c>
      <c r="S3379" t="s">
        <v>8316</v>
      </c>
      <c r="T3379" s="13">
        <f t="shared" si="418"/>
        <v>42053.732627314821</v>
      </c>
      <c r="U3379" s="13">
        <f t="shared" si="419"/>
        <v>42083.705555555556</v>
      </c>
      <c r="V3379">
        <f t="shared" si="420"/>
        <v>2015</v>
      </c>
      <c r="W3379" t="str">
        <f t="shared" si="421"/>
        <v>plays</v>
      </c>
      <c r="X3379" t="str">
        <f t="shared" si="422"/>
        <v>ExceededGoal</v>
      </c>
      <c r="Y3379" s="12">
        <f t="shared" si="423"/>
        <v>104.99</v>
      </c>
    </row>
    <row r="3380" spans="1:25" ht="43.2">
      <c r="A3380">
        <v>3378</v>
      </c>
      <c r="B3380" s="1" t="s">
        <v>3377</v>
      </c>
      <c r="C3380" s="1" t="s">
        <v>7488</v>
      </c>
      <c r="D3380" s="21" t="b" cm="1">
        <f t="array" ref="D3380">IF(OR(ISNUMBER(SEARCH({" COMEDY "," fun "," laugh ","hilarious"}," "&amp;B3380:C3380&amp;" "))),"Comedy",IF(OR(ISNUMBER(SEARCH({" sad "," thriller "," crime"," murder "," dark "," revenge "}," "&amp;B3380:C3380&amp;" "))),"thriller",IF(OR(ISNUMBER(SEARCH({" strange "," evil "," horror "," dark "," strange"}," "&amp;B3380:C3380&amp;" "))),"horror",IF(OR(ISNUMBER(SEARCH({" food "," kitchen "," yummy "," gourmet "," dining","bbq"}," "&amp;B3380:C3380&amp;" "))),"food"))))</f>
        <v>0</v>
      </c>
      <c r="E3380" s="3">
        <v>550</v>
      </c>
      <c r="F3380" s="4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416"/>
        <v>108</v>
      </c>
      <c r="Q3380">
        <f t="shared" si="417"/>
        <v>28.19</v>
      </c>
      <c r="R3380" t="s">
        <v>8315</v>
      </c>
      <c r="S3380" t="s">
        <v>8316</v>
      </c>
      <c r="T3380" s="13">
        <f t="shared" si="418"/>
        <v>41858.355393518519</v>
      </c>
      <c r="U3380" s="13">
        <f t="shared" si="419"/>
        <v>41882.547222222223</v>
      </c>
      <c r="V3380">
        <f t="shared" si="420"/>
        <v>2014</v>
      </c>
      <c r="W3380" t="str">
        <f t="shared" si="421"/>
        <v>plays</v>
      </c>
      <c r="X3380" t="str">
        <f t="shared" si="422"/>
        <v>ExceededGoal</v>
      </c>
      <c r="Y3380" s="12">
        <f t="shared" si="423"/>
        <v>28.19</v>
      </c>
    </row>
    <row r="3381" spans="1:25" ht="57.6">
      <c r="A3381">
        <v>3379</v>
      </c>
      <c r="B3381" s="1" t="s">
        <v>3378</v>
      </c>
      <c r="C3381" s="1" t="s">
        <v>7489</v>
      </c>
      <c r="D3381" s="21" t="b" cm="1">
        <f t="array" ref="D3381">IF(OR(ISNUMBER(SEARCH({" COMEDY "," fun "," laugh ","hilarious"}," "&amp;B3381:C3381&amp;" "))),"Comedy",IF(OR(ISNUMBER(SEARCH({" sad "," thriller "," crime"," murder "," dark "," revenge "}," "&amp;B3381:C3381&amp;" "))),"thriller",IF(OR(ISNUMBER(SEARCH({" strange "," evil "," horror "," dark "," strange"}," "&amp;B3381:C3381&amp;" "))),"horror",IF(OR(ISNUMBER(SEARCH({" food "," kitchen "," yummy "," gourmet "," dining","bbq"}," "&amp;B3381:C3381&amp;" "))),"food"))))</f>
        <v>0</v>
      </c>
      <c r="E3381" s="3">
        <v>2000</v>
      </c>
      <c r="F3381" s="4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416"/>
        <v>104</v>
      </c>
      <c r="Q3381">
        <f t="shared" si="417"/>
        <v>54.55</v>
      </c>
      <c r="R3381" t="s">
        <v>8315</v>
      </c>
      <c r="S3381" t="s">
        <v>8316</v>
      </c>
      <c r="T3381" s="13">
        <f t="shared" si="418"/>
        <v>42225.513888888891</v>
      </c>
      <c r="U3381" s="13">
        <f t="shared" si="419"/>
        <v>42242.958333333328</v>
      </c>
      <c r="V3381">
        <f t="shared" si="420"/>
        <v>2015</v>
      </c>
      <c r="W3381" t="str">
        <f t="shared" si="421"/>
        <v>plays</v>
      </c>
      <c r="X3381" t="str">
        <f t="shared" si="422"/>
        <v>ExceededGoal</v>
      </c>
      <c r="Y3381" s="12">
        <f t="shared" si="423"/>
        <v>54.55</v>
      </c>
    </row>
    <row r="3382" spans="1:25" ht="57.6">
      <c r="A3382">
        <v>3380</v>
      </c>
      <c r="B3382" s="1" t="s">
        <v>3379</v>
      </c>
      <c r="C3382" s="1" t="s">
        <v>7490</v>
      </c>
      <c r="D3382" s="21" t="b" cm="1">
        <f t="array" ref="D3382">IF(OR(ISNUMBER(SEARCH({" COMEDY "," fun "," laugh ","hilarious"}," "&amp;B3382:C3382&amp;" "))),"Comedy",IF(OR(ISNUMBER(SEARCH({" sad "," thriller "," crime"," murder "," dark "," revenge "}," "&amp;B3382:C3382&amp;" "))),"thriller",IF(OR(ISNUMBER(SEARCH({" strange "," evil "," horror "," dark "," strange"}," "&amp;B3382:C3382&amp;" "))),"horror",IF(OR(ISNUMBER(SEARCH({" food "," kitchen "," yummy "," gourmet "," dining","bbq"}," "&amp;B3382:C3382&amp;" "))),"food"))))</f>
        <v>0</v>
      </c>
      <c r="E3382" s="3">
        <v>3000</v>
      </c>
      <c r="F3382" s="4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416"/>
        <v>104</v>
      </c>
      <c r="Q3382">
        <f t="shared" si="417"/>
        <v>111.89</v>
      </c>
      <c r="R3382" t="s">
        <v>8315</v>
      </c>
      <c r="S3382" t="s">
        <v>8316</v>
      </c>
      <c r="T3382" s="13">
        <f t="shared" si="418"/>
        <v>41937.95344907407</v>
      </c>
      <c r="U3382" s="13">
        <f t="shared" si="419"/>
        <v>41972.995115740734</v>
      </c>
      <c r="V3382">
        <f t="shared" si="420"/>
        <v>2014</v>
      </c>
      <c r="W3382" t="str">
        <f t="shared" si="421"/>
        <v>plays</v>
      </c>
      <c r="X3382" t="str">
        <f t="shared" si="422"/>
        <v>ExceededGoal</v>
      </c>
      <c r="Y3382" s="12">
        <f t="shared" si="423"/>
        <v>111.89</v>
      </c>
    </row>
    <row r="3383" spans="1:25" ht="43.2">
      <c r="A3383">
        <v>3381</v>
      </c>
      <c r="B3383" s="1" t="s">
        <v>3380</v>
      </c>
      <c r="C3383" s="1" t="s">
        <v>7491</v>
      </c>
      <c r="D3383" s="21" t="b" cm="1">
        <f t="array" ref="D3383">IF(OR(ISNUMBER(SEARCH({" COMEDY "," fun "," laugh ","hilarious"}," "&amp;B3383:C3383&amp;" "))),"Comedy",IF(OR(ISNUMBER(SEARCH({" sad "," thriller "," crime"," murder "," dark "," revenge "}," "&amp;B3383:C3383&amp;" "))),"thriller",IF(OR(ISNUMBER(SEARCH({" strange "," evil "," horror "," dark "," strange"}," "&amp;B3383:C3383&amp;" "))),"horror",IF(OR(ISNUMBER(SEARCH({" food "," kitchen "," yummy "," gourmet "," dining","bbq"}," "&amp;B3383:C3383&amp;" "))),"food"))))</f>
        <v>0</v>
      </c>
      <c r="E3383" s="3">
        <v>4000</v>
      </c>
      <c r="F3383" s="4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416"/>
        <v>102</v>
      </c>
      <c r="Q3383">
        <f t="shared" si="417"/>
        <v>85.21</v>
      </c>
      <c r="R3383" t="s">
        <v>8315</v>
      </c>
      <c r="S3383" t="s">
        <v>8316</v>
      </c>
      <c r="T3383" s="13">
        <f t="shared" si="418"/>
        <v>42044.184988425928</v>
      </c>
      <c r="U3383" s="13">
        <f t="shared" si="419"/>
        <v>42074.143321759257</v>
      </c>
      <c r="V3383">
        <f t="shared" si="420"/>
        <v>2015</v>
      </c>
      <c r="W3383" t="str">
        <f t="shared" si="421"/>
        <v>plays</v>
      </c>
      <c r="X3383" t="str">
        <f t="shared" si="422"/>
        <v>ExceededGoal</v>
      </c>
      <c r="Y3383" s="12">
        <f t="shared" si="423"/>
        <v>85.21</v>
      </c>
    </row>
    <row r="3384" spans="1:25" ht="43.2">
      <c r="A3384">
        <v>3382</v>
      </c>
      <c r="B3384" s="1" t="s">
        <v>3381</v>
      </c>
      <c r="C3384" s="1" t="s">
        <v>7492</v>
      </c>
      <c r="D3384" s="21" t="b" cm="1">
        <f t="array" ref="D3384">IF(OR(ISNUMBER(SEARCH({" COMEDY "," fun "," laugh ","hilarious"}," "&amp;B3384:C3384&amp;" "))),"Comedy",IF(OR(ISNUMBER(SEARCH({" sad "," thriller "," crime"," murder "," dark "," revenge "}," "&amp;B3384:C3384&amp;" "))),"thriller",IF(OR(ISNUMBER(SEARCH({" strange "," evil "," horror "," dark "," strange"}," "&amp;B3384:C3384&amp;" "))),"horror",IF(OR(ISNUMBER(SEARCH({" food "," kitchen "," yummy "," gourmet "," dining","bbq"}," "&amp;B3384:C3384&amp;" "))),"food"))))</f>
        <v>0</v>
      </c>
      <c r="E3384" s="3">
        <v>3500</v>
      </c>
      <c r="F3384" s="4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416"/>
        <v>101</v>
      </c>
      <c r="Q3384">
        <f t="shared" si="417"/>
        <v>76.650000000000006</v>
      </c>
      <c r="R3384" t="s">
        <v>8315</v>
      </c>
      <c r="S3384" t="s">
        <v>8316</v>
      </c>
      <c r="T3384" s="13">
        <f t="shared" si="418"/>
        <v>42559.431203703702</v>
      </c>
      <c r="U3384" s="13">
        <f t="shared" si="419"/>
        <v>42583.957638888889</v>
      </c>
      <c r="V3384">
        <f t="shared" si="420"/>
        <v>2016</v>
      </c>
      <c r="W3384" t="str">
        <f t="shared" si="421"/>
        <v>plays</v>
      </c>
      <c r="X3384" t="str">
        <f t="shared" si="422"/>
        <v>ExceededGoal</v>
      </c>
      <c r="Y3384" s="12">
        <f t="shared" si="423"/>
        <v>76.650000000000006</v>
      </c>
    </row>
    <row r="3385" spans="1:25" ht="43.2">
      <c r="A3385">
        <v>3383</v>
      </c>
      <c r="B3385" s="1" t="s">
        <v>3382</v>
      </c>
      <c r="C3385" s="1" t="s">
        <v>7493</v>
      </c>
      <c r="D3385" s="21" t="b" cm="1">
        <f t="array" ref="D3385">IF(OR(ISNUMBER(SEARCH({" COMEDY "," fun "," laugh ","hilarious"}," "&amp;B3385:C3385&amp;" "))),"Comedy",IF(OR(ISNUMBER(SEARCH({" sad "," thriller "," crime"," murder "," dark "," revenge "}," "&amp;B3385:C3385&amp;" "))),"thriller",IF(OR(ISNUMBER(SEARCH({" strange "," evil "," horror "," dark "," strange"}," "&amp;B3385:C3385&amp;" "))),"horror",IF(OR(ISNUMBER(SEARCH({" food "," kitchen "," yummy "," gourmet "," dining","bbq"}," "&amp;B3385:C3385&amp;" "))),"food"))))</f>
        <v>0</v>
      </c>
      <c r="E3385" s="3">
        <v>1750</v>
      </c>
      <c r="F3385" s="4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416"/>
        <v>112</v>
      </c>
      <c r="Q3385">
        <f t="shared" si="417"/>
        <v>65.17</v>
      </c>
      <c r="R3385" t="s">
        <v>8315</v>
      </c>
      <c r="S3385" t="s">
        <v>8316</v>
      </c>
      <c r="T3385" s="13">
        <f t="shared" si="418"/>
        <v>42524.782638888893</v>
      </c>
      <c r="U3385" s="13">
        <f t="shared" si="419"/>
        <v>42544.782638888893</v>
      </c>
      <c r="V3385">
        <f t="shared" si="420"/>
        <v>2016</v>
      </c>
      <c r="W3385" t="str">
        <f t="shared" si="421"/>
        <v>plays</v>
      </c>
      <c r="X3385" t="str">
        <f t="shared" si="422"/>
        <v>ExceededGoal</v>
      </c>
      <c r="Y3385" s="12">
        <f t="shared" si="423"/>
        <v>65.17</v>
      </c>
    </row>
    <row r="3386" spans="1:25" ht="43.2">
      <c r="A3386">
        <v>3384</v>
      </c>
      <c r="B3386" s="1" t="s">
        <v>3383</v>
      </c>
      <c r="C3386" s="1" t="s">
        <v>7494</v>
      </c>
      <c r="D3386" s="21" t="b" cm="1">
        <f t="array" ref="D3386">IF(OR(ISNUMBER(SEARCH({" COMEDY "," fun "," laugh ","hilarious"}," "&amp;B3386:C3386&amp;" "))),"Comedy",IF(OR(ISNUMBER(SEARCH({" sad "," thriller "," crime"," murder "," dark "," revenge "}," "&amp;B3386:C3386&amp;" "))),"thriller",IF(OR(ISNUMBER(SEARCH({" strange "," evil "," horror "," dark "," strange"}," "&amp;B3386:C3386&amp;" "))),"horror",IF(OR(ISNUMBER(SEARCH({" food "," kitchen "," yummy "," gourmet "," dining","bbq"}," "&amp;B3386:C3386&amp;" "))),"food"))))</f>
        <v>0</v>
      </c>
      <c r="E3386" s="3">
        <v>6000</v>
      </c>
      <c r="F3386" s="4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416"/>
        <v>100</v>
      </c>
      <c r="Q3386">
        <f t="shared" si="417"/>
        <v>93.76</v>
      </c>
      <c r="R3386" t="s">
        <v>8315</v>
      </c>
      <c r="S3386" t="s">
        <v>8316</v>
      </c>
      <c r="T3386" s="13">
        <f t="shared" si="418"/>
        <v>42292.087592592594</v>
      </c>
      <c r="U3386" s="13">
        <f t="shared" si="419"/>
        <v>42329.125</v>
      </c>
      <c r="V3386">
        <f t="shared" si="420"/>
        <v>2015</v>
      </c>
      <c r="W3386" t="str">
        <f t="shared" si="421"/>
        <v>plays</v>
      </c>
      <c r="X3386" t="str">
        <f t="shared" si="422"/>
        <v>UnderFunded</v>
      </c>
      <c r="Y3386" s="12">
        <f t="shared" si="423"/>
        <v>93.76</v>
      </c>
    </row>
    <row r="3387" spans="1:25" ht="57.6">
      <c r="A3387">
        <v>3385</v>
      </c>
      <c r="B3387" s="1" t="s">
        <v>3384</v>
      </c>
      <c r="C3387" s="1" t="s">
        <v>7495</v>
      </c>
      <c r="D3387" s="21" t="b" cm="1">
        <f t="array" ref="D3387">IF(OR(ISNUMBER(SEARCH({" COMEDY "," fun "," laugh ","hilarious"}," "&amp;B3387:C3387&amp;" "))),"Comedy",IF(OR(ISNUMBER(SEARCH({" sad "," thriller "," crime"," murder "," dark "," revenge "}," "&amp;B3387:C3387&amp;" "))),"thriller",IF(OR(ISNUMBER(SEARCH({" strange "," evil "," horror "," dark "," strange"}," "&amp;B3387:C3387&amp;" "))),"horror",IF(OR(ISNUMBER(SEARCH({" food "," kitchen "," yummy "," gourmet "," dining","bbq"}," "&amp;B3387:C3387&amp;" "))),"food"))))</f>
        <v>0</v>
      </c>
      <c r="E3387" s="3">
        <v>2000</v>
      </c>
      <c r="F3387" s="4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416"/>
        <v>100</v>
      </c>
      <c r="Q3387">
        <f t="shared" si="417"/>
        <v>133.33000000000001</v>
      </c>
      <c r="R3387" t="s">
        <v>8315</v>
      </c>
      <c r="S3387" t="s">
        <v>8316</v>
      </c>
      <c r="T3387" s="13">
        <f t="shared" si="418"/>
        <v>41953.8675</v>
      </c>
      <c r="U3387" s="13">
        <f t="shared" si="419"/>
        <v>41983.8675</v>
      </c>
      <c r="V3387">
        <f t="shared" si="420"/>
        <v>2014</v>
      </c>
      <c r="W3387" t="str">
        <f t="shared" si="421"/>
        <v>plays</v>
      </c>
      <c r="X3387" t="str">
        <f t="shared" si="422"/>
        <v>UnderFunded</v>
      </c>
      <c r="Y3387" s="12">
        <f t="shared" si="423"/>
        <v>133.33000000000001</v>
      </c>
    </row>
    <row r="3388" spans="1:25" ht="43.2">
      <c r="A3388">
        <v>3386</v>
      </c>
      <c r="B3388" s="1" t="s">
        <v>3385</v>
      </c>
      <c r="C3388" s="1" t="s">
        <v>7496</v>
      </c>
      <c r="D3388" s="21" t="b" cm="1">
        <f t="array" ref="D3388">IF(OR(ISNUMBER(SEARCH({" COMEDY "," fun "," laugh ","hilarious"}," "&amp;B3388:C3388&amp;" "))),"Comedy",IF(OR(ISNUMBER(SEARCH({" sad "," thriller "," crime"," murder "," dark "," revenge "}," "&amp;B3388:C3388&amp;" "))),"thriller",IF(OR(ISNUMBER(SEARCH({" strange "," evil "," horror "," dark "," strange"}," "&amp;B3388:C3388&amp;" "))),"horror",IF(OR(ISNUMBER(SEARCH({" food "," kitchen "," yummy "," gourmet "," dining","bbq"}," "&amp;B3388:C3388&amp;" "))),"food"))))</f>
        <v>0</v>
      </c>
      <c r="E3388" s="3">
        <v>2000</v>
      </c>
      <c r="F3388" s="4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416"/>
        <v>105</v>
      </c>
      <c r="Q3388">
        <f t="shared" si="417"/>
        <v>51.22</v>
      </c>
      <c r="R3388" t="s">
        <v>8315</v>
      </c>
      <c r="S3388" t="s">
        <v>8316</v>
      </c>
      <c r="T3388" s="13">
        <f t="shared" si="418"/>
        <v>41946.644745370373</v>
      </c>
      <c r="U3388" s="13">
        <f t="shared" si="419"/>
        <v>41976.644745370373</v>
      </c>
      <c r="V3388">
        <f t="shared" si="420"/>
        <v>2014</v>
      </c>
      <c r="W3388" t="str">
        <f t="shared" si="421"/>
        <v>plays</v>
      </c>
      <c r="X3388" t="str">
        <f t="shared" si="422"/>
        <v>ExceededGoal</v>
      </c>
      <c r="Y3388" s="12">
        <f t="shared" si="423"/>
        <v>51.22</v>
      </c>
    </row>
    <row r="3389" spans="1:25" ht="57.6">
      <c r="A3389">
        <v>3387</v>
      </c>
      <c r="B3389" s="1" t="s">
        <v>3386</v>
      </c>
      <c r="C3389" s="1" t="s">
        <v>7497</v>
      </c>
      <c r="D3389" s="21" t="b" cm="1">
        <f t="array" ref="D3389">IF(OR(ISNUMBER(SEARCH({" COMEDY "," fun "," laugh ","hilarious"}," "&amp;B3389:C3389&amp;" "))),"Comedy",IF(OR(ISNUMBER(SEARCH({" sad "," thriller "," crime"," murder "," dark "," revenge "}," "&amp;B3389:C3389&amp;" "))),"thriller",IF(OR(ISNUMBER(SEARCH({" strange "," evil "," horror "," dark "," strange"}," "&amp;B3389:C3389&amp;" "))),"horror",IF(OR(ISNUMBER(SEARCH({" food "," kitchen "," yummy "," gourmet "," dining","bbq"}," "&amp;B3389:C3389&amp;" "))),"food"))))</f>
        <v>0</v>
      </c>
      <c r="E3389" s="3">
        <v>3000</v>
      </c>
      <c r="F3389" s="4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416"/>
        <v>117</v>
      </c>
      <c r="Q3389">
        <f t="shared" si="417"/>
        <v>100.17</v>
      </c>
      <c r="R3389" t="s">
        <v>8315</v>
      </c>
      <c r="S3389" t="s">
        <v>8316</v>
      </c>
      <c r="T3389" s="13">
        <f t="shared" si="418"/>
        <v>41947.762592592589</v>
      </c>
      <c r="U3389" s="13">
        <f t="shared" si="419"/>
        <v>41987.762592592597</v>
      </c>
      <c r="V3389">
        <f t="shared" si="420"/>
        <v>2014</v>
      </c>
      <c r="W3389" t="str">
        <f t="shared" si="421"/>
        <v>plays</v>
      </c>
      <c r="X3389" t="str">
        <f t="shared" si="422"/>
        <v>ExceededGoal</v>
      </c>
      <c r="Y3389" s="12">
        <f t="shared" si="423"/>
        <v>100.17</v>
      </c>
    </row>
    <row r="3390" spans="1:25" ht="57.6">
      <c r="A3390">
        <v>3388</v>
      </c>
      <c r="B3390" s="1" t="s">
        <v>3387</v>
      </c>
      <c r="C3390" s="1" t="s">
        <v>7498</v>
      </c>
      <c r="D3390" s="21" t="b" cm="1">
        <f t="array" ref="D3390">IF(OR(ISNUMBER(SEARCH({" COMEDY "," fun "," laugh ","hilarious"}," "&amp;B3390:C3390&amp;" "))),"Comedy",IF(OR(ISNUMBER(SEARCH({" sad "," thriller "," crime"," murder "," dark "," revenge "}," "&amp;B3390:C3390&amp;" "))),"thriller",IF(OR(ISNUMBER(SEARCH({" strange "," evil "," horror "," dark "," strange"}," "&amp;B3390:C3390&amp;" "))),"horror",IF(OR(ISNUMBER(SEARCH({" food "," kitchen "," yummy "," gourmet "," dining","bbq"}," "&amp;B3390:C3390&amp;" "))),"food"))))</f>
        <v>0</v>
      </c>
      <c r="E3390" s="3">
        <v>1500</v>
      </c>
      <c r="F3390" s="4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416"/>
        <v>104</v>
      </c>
      <c r="Q3390">
        <f t="shared" si="417"/>
        <v>34.6</v>
      </c>
      <c r="R3390" t="s">
        <v>8315</v>
      </c>
      <c r="S3390" t="s">
        <v>8316</v>
      </c>
      <c r="T3390" s="13">
        <f t="shared" si="418"/>
        <v>42143.461122685185</v>
      </c>
      <c r="U3390" s="13">
        <f t="shared" si="419"/>
        <v>42173.461122685185</v>
      </c>
      <c r="V3390">
        <f t="shared" si="420"/>
        <v>2015</v>
      </c>
      <c r="W3390" t="str">
        <f t="shared" si="421"/>
        <v>plays</v>
      </c>
      <c r="X3390" t="str">
        <f t="shared" si="422"/>
        <v>ExceededGoal</v>
      </c>
      <c r="Y3390" s="12">
        <f t="shared" si="423"/>
        <v>34.6</v>
      </c>
    </row>
    <row r="3391" spans="1:25" ht="43.2">
      <c r="A3391">
        <v>3389</v>
      </c>
      <c r="B3391" s="1" t="s">
        <v>3388</v>
      </c>
      <c r="C3391" s="1" t="s">
        <v>7499</v>
      </c>
      <c r="D3391" s="21" t="b" cm="1">
        <f t="array" ref="D3391">IF(OR(ISNUMBER(SEARCH({" COMEDY "," fun "," laugh ","hilarious"}," "&amp;B3391:C3391&amp;" "))),"Comedy",IF(OR(ISNUMBER(SEARCH({" sad "," thriller "," crime"," murder "," dark "," revenge "}," "&amp;B3391:C3391&amp;" "))),"thriller",IF(OR(ISNUMBER(SEARCH({" strange "," evil "," horror "," dark "," strange"}," "&amp;B3391:C3391&amp;" "))),"horror",IF(OR(ISNUMBER(SEARCH({" food "," kitchen "," yummy "," gourmet "," dining","bbq"}," "&amp;B3391:C3391&amp;" "))),"food"))))</f>
        <v>0</v>
      </c>
      <c r="E3391" s="3">
        <v>10000</v>
      </c>
      <c r="F3391" s="4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416"/>
        <v>115</v>
      </c>
      <c r="Q3391">
        <f t="shared" si="417"/>
        <v>184.68</v>
      </c>
      <c r="R3391" t="s">
        <v>8315</v>
      </c>
      <c r="S3391" t="s">
        <v>8316</v>
      </c>
      <c r="T3391" s="13">
        <f t="shared" si="418"/>
        <v>42494.563449074078</v>
      </c>
      <c r="U3391" s="13">
        <f t="shared" si="419"/>
        <v>42524.563449074078</v>
      </c>
      <c r="V3391">
        <f t="shared" si="420"/>
        <v>2016</v>
      </c>
      <c r="W3391" t="str">
        <f t="shared" si="421"/>
        <v>plays</v>
      </c>
      <c r="X3391" t="str">
        <f t="shared" si="422"/>
        <v>ExceededGoal</v>
      </c>
      <c r="Y3391" s="12">
        <f t="shared" si="423"/>
        <v>184.68</v>
      </c>
    </row>
    <row r="3392" spans="1:25" ht="57.6">
      <c r="A3392">
        <v>3390</v>
      </c>
      <c r="B3392" s="1" t="s">
        <v>3389</v>
      </c>
      <c r="C3392" s="1" t="s">
        <v>7500</v>
      </c>
      <c r="D3392" s="21" t="b" cm="1">
        <f t="array" ref="D3392">IF(OR(ISNUMBER(SEARCH({" COMEDY "," fun "," laugh ","hilarious"}," "&amp;B3392:C3392&amp;" "))),"Comedy",IF(OR(ISNUMBER(SEARCH({" sad "," thriller "," crime"," murder "," dark "," revenge "}," "&amp;B3392:C3392&amp;" "))),"thriller",IF(OR(ISNUMBER(SEARCH({" strange "," evil "," horror "," dark "," strange"}," "&amp;B3392:C3392&amp;" "))),"horror",IF(OR(ISNUMBER(SEARCH({" food "," kitchen "," yummy "," gourmet "," dining","bbq"}," "&amp;B3392:C3392&amp;" "))),"food"))))</f>
        <v>0</v>
      </c>
      <c r="E3392" s="3">
        <v>1500</v>
      </c>
      <c r="F3392" s="4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416"/>
        <v>102</v>
      </c>
      <c r="Q3392">
        <f t="shared" si="417"/>
        <v>69.819999999999993</v>
      </c>
      <c r="R3392" t="s">
        <v>8315</v>
      </c>
      <c r="S3392" t="s">
        <v>8316</v>
      </c>
      <c r="T3392" s="13">
        <f t="shared" si="418"/>
        <v>41815.774826388886</v>
      </c>
      <c r="U3392" s="13">
        <f t="shared" si="419"/>
        <v>41830.774826388886</v>
      </c>
      <c r="V3392">
        <f t="shared" si="420"/>
        <v>2014</v>
      </c>
      <c r="W3392" t="str">
        <f t="shared" si="421"/>
        <v>plays</v>
      </c>
      <c r="X3392" t="str">
        <f t="shared" si="422"/>
        <v>ExceededGoal</v>
      </c>
      <c r="Y3392" s="12">
        <f t="shared" si="423"/>
        <v>69.819999999999993</v>
      </c>
    </row>
    <row r="3393" spans="1:25" ht="43.2">
      <c r="A3393">
        <v>3391</v>
      </c>
      <c r="B3393" s="1" t="s">
        <v>3390</v>
      </c>
      <c r="C3393" s="1" t="s">
        <v>7501</v>
      </c>
      <c r="D3393" s="21" t="b" cm="1">
        <f t="array" ref="D3393">IF(OR(ISNUMBER(SEARCH({" COMEDY "," fun "," laugh ","hilarious"}," "&amp;B3393:C3393&amp;" "))),"Comedy",IF(OR(ISNUMBER(SEARCH({" sad "," thriller "," crime"," murder "," dark "," revenge "}," "&amp;B3393:C3393&amp;" "))),"thriller",IF(OR(ISNUMBER(SEARCH({" strange "," evil "," horror "," dark "," strange"}," "&amp;B3393:C3393&amp;" "))),"horror",IF(OR(ISNUMBER(SEARCH({" food "," kitchen "," yummy "," gourmet "," dining","bbq"}," "&amp;B3393:C3393&amp;" "))),"food"))))</f>
        <v>0</v>
      </c>
      <c r="E3393" s="3">
        <v>500</v>
      </c>
      <c r="F3393" s="4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416"/>
        <v>223</v>
      </c>
      <c r="Q3393">
        <f t="shared" si="417"/>
        <v>61.94</v>
      </c>
      <c r="R3393" t="s">
        <v>8315</v>
      </c>
      <c r="S3393" t="s">
        <v>8316</v>
      </c>
      <c r="T3393" s="13">
        <f t="shared" si="418"/>
        <v>41830.545694444445</v>
      </c>
      <c r="U3393" s="13">
        <f t="shared" si="419"/>
        <v>41859.936111111114</v>
      </c>
      <c r="V3393">
        <f t="shared" si="420"/>
        <v>2014</v>
      </c>
      <c r="W3393" t="str">
        <f t="shared" si="421"/>
        <v>plays</v>
      </c>
      <c r="X3393" t="str">
        <f t="shared" si="422"/>
        <v>ExceededGoal</v>
      </c>
      <c r="Y3393" s="12">
        <f t="shared" si="423"/>
        <v>61.94</v>
      </c>
    </row>
    <row r="3394" spans="1:25" ht="57.6">
      <c r="A3394">
        <v>3392</v>
      </c>
      <c r="B3394" s="1" t="s">
        <v>3391</v>
      </c>
      <c r="C3394" s="1" t="s">
        <v>7502</v>
      </c>
      <c r="D3394" s="21" t="b" cm="1">
        <f t="array" ref="D3394">IF(OR(ISNUMBER(SEARCH({" COMEDY "," fun "," laugh ","hilarious"}," "&amp;B3394:C3394&amp;" "))),"Comedy",IF(OR(ISNUMBER(SEARCH({" sad "," thriller "," crime"," murder "," dark "," revenge "}," "&amp;B3394:C3394&amp;" "))),"thriller",IF(OR(ISNUMBER(SEARCH({" strange "," evil "," horror "," dark "," strange"}," "&amp;B3394:C3394&amp;" "))),"horror",IF(OR(ISNUMBER(SEARCH({" food "," kitchen "," yummy "," gourmet "," dining","bbq"}," "&amp;B3394:C3394&amp;" "))),"food"))))</f>
        <v>0</v>
      </c>
      <c r="E3394" s="3">
        <v>500</v>
      </c>
      <c r="F3394" s="4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416"/>
        <v>100</v>
      </c>
      <c r="Q3394">
        <f t="shared" si="417"/>
        <v>41.67</v>
      </c>
      <c r="R3394" t="s">
        <v>8315</v>
      </c>
      <c r="S3394" t="s">
        <v>8316</v>
      </c>
      <c r="T3394" s="13">
        <f t="shared" si="418"/>
        <v>42446.845543981486</v>
      </c>
      <c r="U3394" s="13">
        <f t="shared" si="419"/>
        <v>42496.845543981486</v>
      </c>
      <c r="V3394">
        <f t="shared" si="420"/>
        <v>2016</v>
      </c>
      <c r="W3394" t="str">
        <f t="shared" si="421"/>
        <v>plays</v>
      </c>
      <c r="X3394" t="str">
        <f t="shared" si="422"/>
        <v>UnderFunded</v>
      </c>
      <c r="Y3394" s="12">
        <f t="shared" si="423"/>
        <v>41.67</v>
      </c>
    </row>
    <row r="3395" spans="1:25" ht="43.2">
      <c r="A3395">
        <v>3393</v>
      </c>
      <c r="B3395" s="1" t="s">
        <v>3392</v>
      </c>
      <c r="C3395" s="1" t="s">
        <v>7503</v>
      </c>
      <c r="D3395" s="21" t="b" cm="1">
        <f t="array" ref="D3395">IF(OR(ISNUMBER(SEARCH({" COMEDY "," fun "," laugh ","hilarious"}," "&amp;B3395:C3395&amp;" "))),"Comedy",IF(OR(ISNUMBER(SEARCH({" sad "," thriller "," crime"," murder "," dark "," revenge "}," "&amp;B3395:C3395&amp;" "))),"thriller",IF(OR(ISNUMBER(SEARCH({" strange "," evil "," horror "," dark "," strange"}," "&amp;B3395:C3395&amp;" "))),"horror",IF(OR(ISNUMBER(SEARCH({" food "," kitchen "," yummy "," gourmet "," dining","bbq"}," "&amp;B3395:C3395&amp;" "))),"food"))))</f>
        <v>0</v>
      </c>
      <c r="E3395" s="3">
        <v>1500</v>
      </c>
      <c r="F3395" s="4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424">IFERROR(ROUND((F3395/E3395)*100,0),0)</f>
        <v>106</v>
      </c>
      <c r="Q3395">
        <f t="shared" ref="Q3395:Q3458" si="425">IFERROR(ROUND(F3395/M3395,2),0)</f>
        <v>36.07</v>
      </c>
      <c r="R3395" t="s">
        <v>8315</v>
      </c>
      <c r="S3395" t="s">
        <v>8316</v>
      </c>
      <c r="T3395" s="13">
        <f t="shared" ref="T3395:T3458" si="426">(((K3395/60)/60)/24)+DATE(1970,1,1)</f>
        <v>41923.921643518523</v>
      </c>
      <c r="U3395" s="13">
        <f t="shared" ref="U3395:U3458" si="427">(((J3395/60)/60)/24)+DATE(1970,1,1)</f>
        <v>41949.031944444447</v>
      </c>
      <c r="V3395">
        <f t="shared" ref="V3395:V3458" si="428">YEAR(T3395)</f>
        <v>2014</v>
      </c>
      <c r="W3395" t="str">
        <f t="shared" ref="W3395:W3458" si="429">IF(OR(S3395="musical","space"),"Musical and Spaces",S3395)</f>
        <v>plays</v>
      </c>
      <c r="X3395" t="str">
        <f t="shared" ref="X3395:X3458" si="430">IF(P3395-100&gt;0,"ExceededGoal","UnderFunded")</f>
        <v>ExceededGoal</v>
      </c>
      <c r="Y3395" s="12">
        <f t="shared" ref="Y3395:Y3458" si="431">IFERROR(IF(R3395="theater",ROUND(F3395/M3395,2)),0)</f>
        <v>36.07</v>
      </c>
    </row>
    <row r="3396" spans="1:25" ht="43.2">
      <c r="A3396">
        <v>3394</v>
      </c>
      <c r="B3396" s="1" t="s">
        <v>3393</v>
      </c>
      <c r="C3396" s="1" t="s">
        <v>7504</v>
      </c>
      <c r="D3396" s="21" t="b" cm="1">
        <f t="array" ref="D3396">IF(OR(ISNUMBER(SEARCH({" COMEDY "," fun "," laugh ","hilarious"}," "&amp;B3396:C3396&amp;" "))),"Comedy",IF(OR(ISNUMBER(SEARCH({" sad "," thriller "," crime"," murder "," dark "," revenge "}," "&amp;B3396:C3396&amp;" "))),"thriller",IF(OR(ISNUMBER(SEARCH({" strange "," evil "," horror "," dark "," strange"}," "&amp;B3396:C3396&amp;" "))),"horror",IF(OR(ISNUMBER(SEARCH({" food "," kitchen "," yummy "," gourmet "," dining","bbq"}," "&amp;B3396:C3396&amp;" "))),"food"))))</f>
        <v>0</v>
      </c>
      <c r="E3396" s="3">
        <v>550</v>
      </c>
      <c r="F3396" s="4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424"/>
        <v>142</v>
      </c>
      <c r="Q3396">
        <f t="shared" si="425"/>
        <v>29</v>
      </c>
      <c r="R3396" t="s">
        <v>8315</v>
      </c>
      <c r="S3396" t="s">
        <v>8316</v>
      </c>
      <c r="T3396" s="13">
        <f t="shared" si="426"/>
        <v>41817.59542824074</v>
      </c>
      <c r="U3396" s="13">
        <f t="shared" si="427"/>
        <v>41847.59542824074</v>
      </c>
      <c r="V3396">
        <f t="shared" si="428"/>
        <v>2014</v>
      </c>
      <c r="W3396" t="str">
        <f t="shared" si="429"/>
        <v>plays</v>
      </c>
      <c r="X3396" t="str">
        <f t="shared" si="430"/>
        <v>ExceededGoal</v>
      </c>
      <c r="Y3396" s="12">
        <f t="shared" si="431"/>
        <v>29</v>
      </c>
    </row>
    <row r="3397" spans="1:25" ht="28.8">
      <c r="A3397">
        <v>3395</v>
      </c>
      <c r="B3397" s="1" t="s">
        <v>3394</v>
      </c>
      <c r="C3397" s="1" t="s">
        <v>7505</v>
      </c>
      <c r="D3397" s="21" t="b" cm="1">
        <f t="array" ref="D3397">IF(OR(ISNUMBER(SEARCH({" COMEDY "," fun "," laugh ","hilarious"}," "&amp;B3397:C3397&amp;" "))),"Comedy",IF(OR(ISNUMBER(SEARCH({" sad "," thriller "," crime"," murder "," dark "," revenge "}," "&amp;B3397:C3397&amp;" "))),"thriller",IF(OR(ISNUMBER(SEARCH({" strange "," evil "," horror "," dark "," strange"}," "&amp;B3397:C3397&amp;" "))),"horror",IF(OR(ISNUMBER(SEARCH({" food "," kitchen "," yummy "," gourmet "," dining","bbq"}," "&amp;B3397:C3397&amp;" "))),"food"))))</f>
        <v>0</v>
      </c>
      <c r="E3397" s="3">
        <v>500</v>
      </c>
      <c r="F3397" s="4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424"/>
        <v>184</v>
      </c>
      <c r="Q3397">
        <f t="shared" si="425"/>
        <v>24.21</v>
      </c>
      <c r="R3397" t="s">
        <v>8315</v>
      </c>
      <c r="S3397" t="s">
        <v>8316</v>
      </c>
      <c r="T3397" s="13">
        <f t="shared" si="426"/>
        <v>42140.712314814817</v>
      </c>
      <c r="U3397" s="13">
        <f t="shared" si="427"/>
        <v>42154.756944444445</v>
      </c>
      <c r="V3397">
        <f t="shared" si="428"/>
        <v>2015</v>
      </c>
      <c r="W3397" t="str">
        <f t="shared" si="429"/>
        <v>plays</v>
      </c>
      <c r="X3397" t="str">
        <f t="shared" si="430"/>
        <v>ExceededGoal</v>
      </c>
      <c r="Y3397" s="12">
        <f t="shared" si="431"/>
        <v>24.21</v>
      </c>
    </row>
    <row r="3398" spans="1:25" ht="43.2">
      <c r="A3398">
        <v>3396</v>
      </c>
      <c r="B3398" s="1" t="s">
        <v>3395</v>
      </c>
      <c r="C3398" s="1" t="s">
        <v>7506</v>
      </c>
      <c r="D3398" s="21" t="b" cm="1">
        <f t="array" ref="D3398">IF(OR(ISNUMBER(SEARCH({" COMEDY "," fun "," laugh ","hilarious"}," "&amp;B3398:C3398&amp;" "))),"Comedy",IF(OR(ISNUMBER(SEARCH({" sad "," thriller "," crime"," murder "," dark "," revenge "}," "&amp;B3398:C3398&amp;" "))),"thriller",IF(OR(ISNUMBER(SEARCH({" strange "," evil "," horror "," dark "," strange"}," "&amp;B3398:C3398&amp;" "))),"horror",IF(OR(ISNUMBER(SEARCH({" food "," kitchen "," yummy "," gourmet "," dining","bbq"}," "&amp;B3398:C3398&amp;" "))),"food"))))</f>
        <v>0</v>
      </c>
      <c r="E3398" s="3">
        <v>1500</v>
      </c>
      <c r="F3398" s="4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424"/>
        <v>104</v>
      </c>
      <c r="Q3398">
        <f t="shared" si="425"/>
        <v>55.89</v>
      </c>
      <c r="R3398" t="s">
        <v>8315</v>
      </c>
      <c r="S3398" t="s">
        <v>8316</v>
      </c>
      <c r="T3398" s="13">
        <f t="shared" si="426"/>
        <v>41764.44663194444</v>
      </c>
      <c r="U3398" s="13">
        <f t="shared" si="427"/>
        <v>41791.165972222225</v>
      </c>
      <c r="V3398">
        <f t="shared" si="428"/>
        <v>2014</v>
      </c>
      <c r="W3398" t="str">
        <f t="shared" si="429"/>
        <v>plays</v>
      </c>
      <c r="X3398" t="str">
        <f t="shared" si="430"/>
        <v>ExceededGoal</v>
      </c>
      <c r="Y3398" s="12">
        <f t="shared" si="431"/>
        <v>55.89</v>
      </c>
    </row>
    <row r="3399" spans="1:25" ht="28.8">
      <c r="A3399">
        <v>3397</v>
      </c>
      <c r="B3399" s="1" t="s">
        <v>3396</v>
      </c>
      <c r="C3399" s="1" t="s">
        <v>7507</v>
      </c>
      <c r="D3399" s="21" t="b" cm="1">
        <f t="array" ref="D3399">IF(OR(ISNUMBER(SEARCH({" COMEDY "," fun "," laugh ","hilarious"}," "&amp;B3399:C3399&amp;" "))),"Comedy",IF(OR(ISNUMBER(SEARCH({" sad "," thriller "," crime"," murder "," dark "," revenge "}," "&amp;B3399:C3399&amp;" "))),"thriller",IF(OR(ISNUMBER(SEARCH({" strange "," evil "," horror "," dark "," strange"}," "&amp;B3399:C3399&amp;" "))),"horror",IF(OR(ISNUMBER(SEARCH({" food "," kitchen "," yummy "," gourmet "," dining","bbq"}," "&amp;B3399:C3399&amp;" "))),"food"))))</f>
        <v>0</v>
      </c>
      <c r="E3399" s="3">
        <v>250</v>
      </c>
      <c r="F3399" s="4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424"/>
        <v>112</v>
      </c>
      <c r="Q3399">
        <f t="shared" si="425"/>
        <v>11.67</v>
      </c>
      <c r="R3399" t="s">
        <v>8315</v>
      </c>
      <c r="S3399" t="s">
        <v>8316</v>
      </c>
      <c r="T3399" s="13">
        <f t="shared" si="426"/>
        <v>42378.478344907402</v>
      </c>
      <c r="U3399" s="13">
        <f t="shared" si="427"/>
        <v>42418.916666666672</v>
      </c>
      <c r="V3399">
        <f t="shared" si="428"/>
        <v>2016</v>
      </c>
      <c r="W3399" t="str">
        <f t="shared" si="429"/>
        <v>plays</v>
      </c>
      <c r="X3399" t="str">
        <f t="shared" si="430"/>
        <v>ExceededGoal</v>
      </c>
      <c r="Y3399" s="12">
        <f t="shared" si="431"/>
        <v>11.67</v>
      </c>
    </row>
    <row r="3400" spans="1:25" ht="43.2">
      <c r="A3400">
        <v>3398</v>
      </c>
      <c r="B3400" s="1" t="s">
        <v>3397</v>
      </c>
      <c r="C3400" s="1" t="s">
        <v>7508</v>
      </c>
      <c r="D3400" s="21" t="b" cm="1">
        <f t="array" ref="D3400">IF(OR(ISNUMBER(SEARCH({" COMEDY "," fun "," laugh ","hilarious"}," "&amp;B3400:C3400&amp;" "))),"Comedy",IF(OR(ISNUMBER(SEARCH({" sad "," thriller "," crime"," murder "," dark "," revenge "}," "&amp;B3400:C3400&amp;" "))),"thriller",IF(OR(ISNUMBER(SEARCH({" strange "," evil "," horror "," dark "," strange"}," "&amp;B3400:C3400&amp;" "))),"horror",IF(OR(ISNUMBER(SEARCH({" food "," kitchen "," yummy "," gourmet "," dining","bbq"}," "&amp;B3400:C3400&amp;" "))),"food"))))</f>
        <v>0</v>
      </c>
      <c r="E3400" s="3">
        <v>4000</v>
      </c>
      <c r="F3400" s="4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424"/>
        <v>111</v>
      </c>
      <c r="Q3400">
        <f t="shared" si="425"/>
        <v>68.349999999999994</v>
      </c>
      <c r="R3400" t="s">
        <v>8315</v>
      </c>
      <c r="S3400" t="s">
        <v>8316</v>
      </c>
      <c r="T3400" s="13">
        <f t="shared" si="426"/>
        <v>41941.75203703704</v>
      </c>
      <c r="U3400" s="13">
        <f t="shared" si="427"/>
        <v>41964.708333333328</v>
      </c>
      <c r="V3400">
        <f t="shared" si="428"/>
        <v>2014</v>
      </c>
      <c r="W3400" t="str">
        <f t="shared" si="429"/>
        <v>plays</v>
      </c>
      <c r="X3400" t="str">
        <f t="shared" si="430"/>
        <v>ExceededGoal</v>
      </c>
      <c r="Y3400" s="12">
        <f t="shared" si="431"/>
        <v>68.349999999999994</v>
      </c>
    </row>
    <row r="3401" spans="1:25" ht="43.2">
      <c r="A3401">
        <v>3399</v>
      </c>
      <c r="B3401" s="1" t="s">
        <v>3398</v>
      </c>
      <c r="C3401" s="1" t="s">
        <v>7509</v>
      </c>
      <c r="D3401" s="21" t="b" cm="1">
        <f t="array" ref="D3401">IF(OR(ISNUMBER(SEARCH({" COMEDY "," fun "," laugh ","hilarious"}," "&amp;B3401:C3401&amp;" "))),"Comedy",IF(OR(ISNUMBER(SEARCH({" sad "," thriller "," crime"," murder "," dark "," revenge "}," "&amp;B3401:C3401&amp;" "))),"thriller",IF(OR(ISNUMBER(SEARCH({" strange "," evil "," horror "," dark "," strange"}," "&amp;B3401:C3401&amp;" "))),"horror",IF(OR(ISNUMBER(SEARCH({" food "," kitchen "," yummy "," gourmet "," dining","bbq"}," "&amp;B3401:C3401&amp;" "))),"food"))))</f>
        <v>0</v>
      </c>
      <c r="E3401" s="3">
        <v>1200</v>
      </c>
      <c r="F3401" s="4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424"/>
        <v>104</v>
      </c>
      <c r="Q3401">
        <f t="shared" si="425"/>
        <v>27.07</v>
      </c>
      <c r="R3401" t="s">
        <v>8315</v>
      </c>
      <c r="S3401" t="s">
        <v>8316</v>
      </c>
      <c r="T3401" s="13">
        <f t="shared" si="426"/>
        <v>42026.920428240745</v>
      </c>
      <c r="U3401" s="13">
        <f t="shared" si="427"/>
        <v>42056.920428240745</v>
      </c>
      <c r="V3401">
        <f t="shared" si="428"/>
        <v>2015</v>
      </c>
      <c r="W3401" t="str">
        <f t="shared" si="429"/>
        <v>plays</v>
      </c>
      <c r="X3401" t="str">
        <f t="shared" si="430"/>
        <v>ExceededGoal</v>
      </c>
      <c r="Y3401" s="12">
        <f t="shared" si="431"/>
        <v>27.07</v>
      </c>
    </row>
    <row r="3402" spans="1:25" ht="43.2">
      <c r="A3402">
        <v>3400</v>
      </c>
      <c r="B3402" s="1" t="s">
        <v>3399</v>
      </c>
      <c r="C3402" s="1" t="s">
        <v>7510</v>
      </c>
      <c r="D3402" s="21" t="b" cm="1">
        <f t="array" ref="D3402">IF(OR(ISNUMBER(SEARCH({" COMEDY "," fun "," laugh ","hilarious"}," "&amp;B3402:C3402&amp;" "))),"Comedy",IF(OR(ISNUMBER(SEARCH({" sad "," thriller "," crime"," murder "," dark "," revenge "}," "&amp;B3402:C3402&amp;" "))),"thriller",IF(OR(ISNUMBER(SEARCH({" strange "," evil "," horror "," dark "," strange"}," "&amp;B3402:C3402&amp;" "))),"horror",IF(OR(ISNUMBER(SEARCH({" food "," kitchen "," yummy "," gourmet "," dining","bbq"}," "&amp;B3402:C3402&amp;" "))),"food"))))</f>
        <v>0</v>
      </c>
      <c r="E3402" s="3">
        <v>10000</v>
      </c>
      <c r="F3402" s="4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424"/>
        <v>100</v>
      </c>
      <c r="Q3402">
        <f t="shared" si="425"/>
        <v>118.13</v>
      </c>
      <c r="R3402" t="s">
        <v>8315</v>
      </c>
      <c r="S3402" t="s">
        <v>8316</v>
      </c>
      <c r="T3402" s="13">
        <f t="shared" si="426"/>
        <v>41834.953865740739</v>
      </c>
      <c r="U3402" s="13">
        <f t="shared" si="427"/>
        <v>41879.953865740739</v>
      </c>
      <c r="V3402">
        <f t="shared" si="428"/>
        <v>2014</v>
      </c>
      <c r="W3402" t="str">
        <f t="shared" si="429"/>
        <v>plays</v>
      </c>
      <c r="X3402" t="str">
        <f t="shared" si="430"/>
        <v>UnderFunded</v>
      </c>
      <c r="Y3402" s="12">
        <f t="shared" si="431"/>
        <v>118.13</v>
      </c>
    </row>
    <row r="3403" spans="1:25" ht="57.6">
      <c r="A3403">
        <v>3401</v>
      </c>
      <c r="B3403" s="1" t="s">
        <v>3400</v>
      </c>
      <c r="C3403" s="1" t="s">
        <v>7511</v>
      </c>
      <c r="D3403" s="21" t="b" cm="1">
        <f t="array" ref="D3403">IF(OR(ISNUMBER(SEARCH({" COMEDY "," fun "," laugh ","hilarious"}," "&amp;B3403:C3403&amp;" "))),"Comedy",IF(OR(ISNUMBER(SEARCH({" sad "," thriller "," crime"," murder "," dark "," revenge "}," "&amp;B3403:C3403&amp;" "))),"thriller",IF(OR(ISNUMBER(SEARCH({" strange "," evil "," horror "," dark "," strange"}," "&amp;B3403:C3403&amp;" "))),"horror",IF(OR(ISNUMBER(SEARCH({" food "," kitchen "," yummy "," gourmet "," dining","bbq"}," "&amp;B3403:C3403&amp;" "))),"food"))))</f>
        <v>0</v>
      </c>
      <c r="E3403" s="3">
        <v>2900</v>
      </c>
      <c r="F3403" s="4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424"/>
        <v>102</v>
      </c>
      <c r="Q3403">
        <f t="shared" si="425"/>
        <v>44.76</v>
      </c>
      <c r="R3403" t="s">
        <v>8315</v>
      </c>
      <c r="S3403" t="s">
        <v>8316</v>
      </c>
      <c r="T3403" s="13">
        <f t="shared" si="426"/>
        <v>42193.723912037036</v>
      </c>
      <c r="U3403" s="13">
        <f t="shared" si="427"/>
        <v>42223.723912037036</v>
      </c>
      <c r="V3403">
        <f t="shared" si="428"/>
        <v>2015</v>
      </c>
      <c r="W3403" t="str">
        <f t="shared" si="429"/>
        <v>plays</v>
      </c>
      <c r="X3403" t="str">
        <f t="shared" si="430"/>
        <v>ExceededGoal</v>
      </c>
      <c r="Y3403" s="12">
        <f t="shared" si="431"/>
        <v>44.76</v>
      </c>
    </row>
    <row r="3404" spans="1:25" ht="43.2">
      <c r="A3404">
        <v>3402</v>
      </c>
      <c r="B3404" s="1" t="s">
        <v>3401</v>
      </c>
      <c r="C3404" s="1" t="s">
        <v>7512</v>
      </c>
      <c r="D3404" s="21" t="b" cm="1">
        <f t="array" ref="D3404">IF(OR(ISNUMBER(SEARCH({" COMEDY "," fun "," laugh ","hilarious"}," "&amp;B3404:C3404&amp;" "))),"Comedy",IF(OR(ISNUMBER(SEARCH({" sad "," thriller "," crime"," murder "," dark "," revenge "}," "&amp;B3404:C3404&amp;" "))),"thriller",IF(OR(ISNUMBER(SEARCH({" strange "," evil "," horror "," dark "," strange"}," "&amp;B3404:C3404&amp;" "))),"horror",IF(OR(ISNUMBER(SEARCH({" food "," kitchen "," yummy "," gourmet "," dining","bbq"}," "&amp;B3404:C3404&amp;" "))),"food"))))</f>
        <v>0</v>
      </c>
      <c r="E3404" s="3">
        <v>15000</v>
      </c>
      <c r="F3404" s="4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424"/>
        <v>110</v>
      </c>
      <c r="Q3404">
        <f t="shared" si="425"/>
        <v>99.79</v>
      </c>
      <c r="R3404" t="s">
        <v>8315</v>
      </c>
      <c r="S3404" t="s">
        <v>8316</v>
      </c>
      <c r="T3404" s="13">
        <f t="shared" si="426"/>
        <v>42290.61855324074</v>
      </c>
      <c r="U3404" s="13">
        <f t="shared" si="427"/>
        <v>42320.104861111111</v>
      </c>
      <c r="V3404">
        <f t="shared" si="428"/>
        <v>2015</v>
      </c>
      <c r="W3404" t="str">
        <f t="shared" si="429"/>
        <v>plays</v>
      </c>
      <c r="X3404" t="str">
        <f t="shared" si="430"/>
        <v>ExceededGoal</v>
      </c>
      <c r="Y3404" s="12">
        <f t="shared" si="431"/>
        <v>99.79</v>
      </c>
    </row>
    <row r="3405" spans="1:25" ht="43.2">
      <c r="A3405">
        <v>3403</v>
      </c>
      <c r="B3405" s="1" t="s">
        <v>3402</v>
      </c>
      <c r="C3405" s="1" t="s">
        <v>7513</v>
      </c>
      <c r="D3405" s="21" t="b" cm="1">
        <f t="array" ref="D3405">IF(OR(ISNUMBER(SEARCH({" COMEDY "," fun "," laugh ","hilarious"}," "&amp;B3405:C3405&amp;" "))),"Comedy",IF(OR(ISNUMBER(SEARCH({" sad "," thriller "," crime"," murder "," dark "," revenge "}," "&amp;B3405:C3405&amp;" "))),"thriller",IF(OR(ISNUMBER(SEARCH({" strange "," evil "," horror "," dark "," strange"}," "&amp;B3405:C3405&amp;" "))),"horror",IF(OR(ISNUMBER(SEARCH({" food "," kitchen "," yummy "," gourmet "," dining","bbq"}," "&amp;B3405:C3405&amp;" "))),"food"))))</f>
        <v>0</v>
      </c>
      <c r="E3405" s="3">
        <v>2000</v>
      </c>
      <c r="F3405" s="4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424"/>
        <v>100</v>
      </c>
      <c r="Q3405">
        <f t="shared" si="425"/>
        <v>117.65</v>
      </c>
      <c r="R3405" t="s">
        <v>8315</v>
      </c>
      <c r="S3405" t="s">
        <v>8316</v>
      </c>
      <c r="T3405" s="13">
        <f t="shared" si="426"/>
        <v>42150.462083333332</v>
      </c>
      <c r="U3405" s="13">
        <f t="shared" si="427"/>
        <v>42180.462083333332</v>
      </c>
      <c r="V3405">
        <f t="shared" si="428"/>
        <v>2015</v>
      </c>
      <c r="W3405" t="str">
        <f t="shared" si="429"/>
        <v>plays</v>
      </c>
      <c r="X3405" t="str">
        <f t="shared" si="430"/>
        <v>UnderFunded</v>
      </c>
      <c r="Y3405" s="12">
        <f t="shared" si="431"/>
        <v>117.65</v>
      </c>
    </row>
    <row r="3406" spans="1:25" ht="57.6">
      <c r="A3406">
        <v>3404</v>
      </c>
      <c r="B3406" s="1" t="s">
        <v>3403</v>
      </c>
      <c r="C3406" s="1" t="s">
        <v>7514</v>
      </c>
      <c r="D3406" s="21" t="b" cm="1">
        <f t="array" ref="D3406">IF(OR(ISNUMBER(SEARCH({" COMEDY "," fun "," laugh ","hilarious"}," "&amp;B3406:C3406&amp;" "))),"Comedy",IF(OR(ISNUMBER(SEARCH({" sad "," thriller "," crime"," murder "," dark "," revenge "}," "&amp;B3406:C3406&amp;" "))),"thriller",IF(OR(ISNUMBER(SEARCH({" strange "," evil "," horror "," dark "," strange"}," "&amp;B3406:C3406&amp;" "))),"horror",IF(OR(ISNUMBER(SEARCH({" food "," kitchen "," yummy "," gourmet "," dining","bbq"}," "&amp;B3406:C3406&amp;" "))),"food"))))</f>
        <v>0</v>
      </c>
      <c r="E3406" s="3">
        <v>500</v>
      </c>
      <c r="F3406" s="4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424"/>
        <v>122</v>
      </c>
      <c r="Q3406">
        <f t="shared" si="425"/>
        <v>203.33</v>
      </c>
      <c r="R3406" t="s">
        <v>8315</v>
      </c>
      <c r="S3406" t="s">
        <v>8316</v>
      </c>
      <c r="T3406" s="13">
        <f t="shared" si="426"/>
        <v>42152.503495370373</v>
      </c>
      <c r="U3406" s="13">
        <f t="shared" si="427"/>
        <v>42172.503495370373</v>
      </c>
      <c r="V3406">
        <f t="shared" si="428"/>
        <v>2015</v>
      </c>
      <c r="W3406" t="str">
        <f t="shared" si="429"/>
        <v>plays</v>
      </c>
      <c r="X3406" t="str">
        <f t="shared" si="430"/>
        <v>ExceededGoal</v>
      </c>
      <c r="Y3406" s="12">
        <f t="shared" si="431"/>
        <v>203.33</v>
      </c>
    </row>
    <row r="3407" spans="1:25" ht="43.2">
      <c r="A3407">
        <v>3405</v>
      </c>
      <c r="B3407" s="1" t="s">
        <v>3404</v>
      </c>
      <c r="C3407" s="1" t="s">
        <v>7515</v>
      </c>
      <c r="D3407" s="21" t="b" cm="1">
        <f t="array" ref="D3407">IF(OR(ISNUMBER(SEARCH({" COMEDY "," fun "," laugh ","hilarious"}," "&amp;B3407:C3407&amp;" "))),"Comedy",IF(OR(ISNUMBER(SEARCH({" sad "," thriller "," crime"," murder "," dark "," revenge "}," "&amp;B3407:C3407&amp;" "))),"thriller",IF(OR(ISNUMBER(SEARCH({" strange "," evil "," horror "," dark "," strange"}," "&amp;B3407:C3407&amp;" "))),"horror",IF(OR(ISNUMBER(SEARCH({" food "," kitchen "," yummy "," gourmet "," dining","bbq"}," "&amp;B3407:C3407&amp;" "))),"food"))))</f>
        <v>0</v>
      </c>
      <c r="E3407" s="3">
        <v>350</v>
      </c>
      <c r="F3407" s="4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424"/>
        <v>138</v>
      </c>
      <c r="Q3407">
        <f t="shared" si="425"/>
        <v>28.32</v>
      </c>
      <c r="R3407" t="s">
        <v>8315</v>
      </c>
      <c r="S3407" t="s">
        <v>8316</v>
      </c>
      <c r="T3407" s="13">
        <f t="shared" si="426"/>
        <v>42410.017199074078</v>
      </c>
      <c r="U3407" s="13">
        <f t="shared" si="427"/>
        <v>42430.999305555553</v>
      </c>
      <c r="V3407">
        <f t="shared" si="428"/>
        <v>2016</v>
      </c>
      <c r="W3407" t="str">
        <f t="shared" si="429"/>
        <v>plays</v>
      </c>
      <c r="X3407" t="str">
        <f t="shared" si="430"/>
        <v>ExceededGoal</v>
      </c>
      <c r="Y3407" s="12">
        <f t="shared" si="431"/>
        <v>28.32</v>
      </c>
    </row>
    <row r="3408" spans="1:25" ht="43.2">
      <c r="A3408">
        <v>3406</v>
      </c>
      <c r="B3408" s="1" t="s">
        <v>3405</v>
      </c>
      <c r="C3408" s="1" t="s">
        <v>7516</v>
      </c>
      <c r="D3408" s="21" t="b" cm="1">
        <f t="array" ref="D3408">IF(OR(ISNUMBER(SEARCH({" COMEDY "," fun "," laugh ","hilarious"}," "&amp;B3408:C3408&amp;" "))),"Comedy",IF(OR(ISNUMBER(SEARCH({" sad "," thriller "," crime"," murder "," dark "," revenge "}," "&amp;B3408:C3408&amp;" "))),"thriller",IF(OR(ISNUMBER(SEARCH({" strange "," evil "," horror "," dark "," strange"}," "&amp;B3408:C3408&amp;" "))),"horror",IF(OR(ISNUMBER(SEARCH({" food "," kitchen "," yummy "," gourmet "," dining","bbq"}," "&amp;B3408:C3408&amp;" "))),"food"))))</f>
        <v>0</v>
      </c>
      <c r="E3408" s="3">
        <v>10000</v>
      </c>
      <c r="F3408" s="4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424"/>
        <v>100</v>
      </c>
      <c r="Q3408">
        <f t="shared" si="425"/>
        <v>110.23</v>
      </c>
      <c r="R3408" t="s">
        <v>8315</v>
      </c>
      <c r="S3408" t="s">
        <v>8316</v>
      </c>
      <c r="T3408" s="13">
        <f t="shared" si="426"/>
        <v>41791.492777777778</v>
      </c>
      <c r="U3408" s="13">
        <f t="shared" si="427"/>
        <v>41836.492777777778</v>
      </c>
      <c r="V3408">
        <f t="shared" si="428"/>
        <v>2014</v>
      </c>
      <c r="W3408" t="str">
        <f t="shared" si="429"/>
        <v>plays</v>
      </c>
      <c r="X3408" t="str">
        <f t="shared" si="430"/>
        <v>UnderFunded</v>
      </c>
      <c r="Y3408" s="12">
        <f t="shared" si="431"/>
        <v>110.23</v>
      </c>
    </row>
    <row r="3409" spans="1:25" ht="57.6">
      <c r="A3409">
        <v>3407</v>
      </c>
      <c r="B3409" s="1" t="s">
        <v>3406</v>
      </c>
      <c r="C3409" s="1" t="s">
        <v>7517</v>
      </c>
      <c r="D3409" s="21" t="b" cm="1">
        <f t="array" ref="D3409">IF(OR(ISNUMBER(SEARCH({" COMEDY "," fun "," laugh ","hilarious"}," "&amp;B3409:C3409&amp;" "))),"Comedy",IF(OR(ISNUMBER(SEARCH({" sad "," thriller "," crime"," murder "," dark "," revenge "}," "&amp;B3409:C3409&amp;" "))),"thriller",IF(OR(ISNUMBER(SEARCH({" strange "," evil "," horror "," dark "," strange"}," "&amp;B3409:C3409&amp;" "))),"horror",IF(OR(ISNUMBER(SEARCH({" food "," kitchen "," yummy "," gourmet "," dining","bbq"}," "&amp;B3409:C3409&amp;" "))),"food"))))</f>
        <v>0</v>
      </c>
      <c r="E3409" s="3">
        <v>2000</v>
      </c>
      <c r="F3409" s="4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424"/>
        <v>107</v>
      </c>
      <c r="Q3409">
        <f t="shared" si="425"/>
        <v>31.97</v>
      </c>
      <c r="R3409" t="s">
        <v>8315</v>
      </c>
      <c r="S3409" t="s">
        <v>8316</v>
      </c>
      <c r="T3409" s="13">
        <f t="shared" si="426"/>
        <v>41796.422326388885</v>
      </c>
      <c r="U3409" s="13">
        <f t="shared" si="427"/>
        <v>41826.422326388885</v>
      </c>
      <c r="V3409">
        <f t="shared" si="428"/>
        <v>2014</v>
      </c>
      <c r="W3409" t="str">
        <f t="shared" si="429"/>
        <v>plays</v>
      </c>
      <c r="X3409" t="str">
        <f t="shared" si="430"/>
        <v>ExceededGoal</v>
      </c>
      <c r="Y3409" s="12">
        <f t="shared" si="431"/>
        <v>31.97</v>
      </c>
    </row>
    <row r="3410" spans="1:25" ht="43.2">
      <c r="A3410">
        <v>3408</v>
      </c>
      <c r="B3410" s="1" t="s">
        <v>3407</v>
      </c>
      <c r="C3410" s="1" t="s">
        <v>7518</v>
      </c>
      <c r="D3410" s="21" t="b" cm="1">
        <f t="array" ref="D3410">IF(OR(ISNUMBER(SEARCH({" COMEDY "," fun "," laugh ","hilarious"}," "&amp;B3410:C3410&amp;" "))),"Comedy",IF(OR(ISNUMBER(SEARCH({" sad "," thriller "," crime"," murder "," dark "," revenge "}," "&amp;B3410:C3410&amp;" "))),"thriller",IF(OR(ISNUMBER(SEARCH({" strange "," evil "," horror "," dark "," strange"}," "&amp;B3410:C3410&amp;" "))),"horror",IF(OR(ISNUMBER(SEARCH({" food "," kitchen "," yummy "," gourmet "," dining","bbq"}," "&amp;B3410:C3410&amp;" "))),"food"))))</f>
        <v>0</v>
      </c>
      <c r="E3410" s="3">
        <v>500</v>
      </c>
      <c r="F3410" s="4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424"/>
        <v>211</v>
      </c>
      <c r="Q3410">
        <f t="shared" si="425"/>
        <v>58.61</v>
      </c>
      <c r="R3410" t="s">
        <v>8315</v>
      </c>
      <c r="S3410" t="s">
        <v>8316</v>
      </c>
      <c r="T3410" s="13">
        <f t="shared" si="426"/>
        <v>41808.991944444446</v>
      </c>
      <c r="U3410" s="13">
        <f t="shared" si="427"/>
        <v>41838.991944444446</v>
      </c>
      <c r="V3410">
        <f t="shared" si="428"/>
        <v>2014</v>
      </c>
      <c r="W3410" t="str">
        <f t="shared" si="429"/>
        <v>plays</v>
      </c>
      <c r="X3410" t="str">
        <f t="shared" si="430"/>
        <v>ExceededGoal</v>
      </c>
      <c r="Y3410" s="12">
        <f t="shared" si="431"/>
        <v>58.61</v>
      </c>
    </row>
    <row r="3411" spans="1:25" ht="43.2">
      <c r="A3411">
        <v>3409</v>
      </c>
      <c r="B3411" s="1" t="s">
        <v>3408</v>
      </c>
      <c r="C3411" s="1" t="s">
        <v>7519</v>
      </c>
      <c r="D3411" s="21" t="b" cm="1">
        <f t="array" ref="D3411">IF(OR(ISNUMBER(SEARCH({" COMEDY "," fun "," laugh ","hilarious"}," "&amp;B3411:C3411&amp;" "))),"Comedy",IF(OR(ISNUMBER(SEARCH({" sad "," thriller "," crime"," murder "," dark "," revenge "}," "&amp;B3411:C3411&amp;" "))),"thriller",IF(OR(ISNUMBER(SEARCH({" strange "," evil "," horror "," dark "," strange"}," "&amp;B3411:C3411&amp;" "))),"horror",IF(OR(ISNUMBER(SEARCH({" food "," kitchen "," yummy "," gourmet "," dining","bbq"}," "&amp;B3411:C3411&amp;" "))),"food"))))</f>
        <v>0</v>
      </c>
      <c r="E3411" s="3">
        <v>500</v>
      </c>
      <c r="F3411" s="4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424"/>
        <v>124</v>
      </c>
      <c r="Q3411">
        <f t="shared" si="425"/>
        <v>29.43</v>
      </c>
      <c r="R3411" t="s">
        <v>8315</v>
      </c>
      <c r="S3411" t="s">
        <v>8316</v>
      </c>
      <c r="T3411" s="13">
        <f t="shared" si="426"/>
        <v>42544.814328703709</v>
      </c>
      <c r="U3411" s="13">
        <f t="shared" si="427"/>
        <v>42582.873611111107</v>
      </c>
      <c r="V3411">
        <f t="shared" si="428"/>
        <v>2016</v>
      </c>
      <c r="W3411" t="str">
        <f t="shared" si="429"/>
        <v>plays</v>
      </c>
      <c r="X3411" t="str">
        <f t="shared" si="430"/>
        <v>ExceededGoal</v>
      </c>
      <c r="Y3411" s="12">
        <f t="shared" si="431"/>
        <v>29.43</v>
      </c>
    </row>
    <row r="3412" spans="1:25" ht="43.2">
      <c r="A3412">
        <v>3410</v>
      </c>
      <c r="B3412" s="1" t="s">
        <v>3409</v>
      </c>
      <c r="C3412" s="1" t="s">
        <v>7520</v>
      </c>
      <c r="D3412" s="21" t="b" cm="1">
        <f t="array" ref="D3412">IF(OR(ISNUMBER(SEARCH({" COMEDY "," fun "," laugh ","hilarious"}," "&amp;B3412:C3412&amp;" "))),"Comedy",IF(OR(ISNUMBER(SEARCH({" sad "," thriller "," crime"," murder "," dark "," revenge "}," "&amp;B3412:C3412&amp;" "))),"thriller",IF(OR(ISNUMBER(SEARCH({" strange "," evil "," horror "," dark "," strange"}," "&amp;B3412:C3412&amp;" "))),"horror",IF(OR(ISNUMBER(SEARCH({" food "," kitchen "," yummy "," gourmet "," dining","bbq"}," "&amp;B3412:C3412&amp;" "))),"food"))))</f>
        <v>0</v>
      </c>
      <c r="E3412" s="3">
        <v>3000</v>
      </c>
      <c r="F3412" s="4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424"/>
        <v>109</v>
      </c>
      <c r="Q3412">
        <f t="shared" si="425"/>
        <v>81.38</v>
      </c>
      <c r="R3412" t="s">
        <v>8315</v>
      </c>
      <c r="S3412" t="s">
        <v>8316</v>
      </c>
      <c r="T3412" s="13">
        <f t="shared" si="426"/>
        <v>42500.041550925926</v>
      </c>
      <c r="U3412" s="13">
        <f t="shared" si="427"/>
        <v>42527.291666666672</v>
      </c>
      <c r="V3412">
        <f t="shared" si="428"/>
        <v>2016</v>
      </c>
      <c r="W3412" t="str">
        <f t="shared" si="429"/>
        <v>plays</v>
      </c>
      <c r="X3412" t="str">
        <f t="shared" si="430"/>
        <v>ExceededGoal</v>
      </c>
      <c r="Y3412" s="12">
        <f t="shared" si="431"/>
        <v>81.38</v>
      </c>
    </row>
    <row r="3413" spans="1:25" ht="43.2">
      <c r="A3413">
        <v>3411</v>
      </c>
      <c r="B3413" s="1" t="s">
        <v>3410</v>
      </c>
      <c r="C3413" s="1" t="s">
        <v>7521</v>
      </c>
      <c r="D3413" s="21" t="b" cm="1">
        <f t="array" ref="D3413">IF(OR(ISNUMBER(SEARCH({" COMEDY "," fun "," laugh ","hilarious"}," "&amp;B3413:C3413&amp;" "))),"Comedy",IF(OR(ISNUMBER(SEARCH({" sad "," thriller "," crime"," murder "," dark "," revenge "}," "&amp;B3413:C3413&amp;" "))),"thriller",IF(OR(ISNUMBER(SEARCH({" strange "," evil "," horror "," dark "," strange"}," "&amp;B3413:C3413&amp;" "))),"horror",IF(OR(ISNUMBER(SEARCH({" food "," kitchen "," yummy "," gourmet "," dining","bbq"}," "&amp;B3413:C3413&amp;" "))),"food"))))</f>
        <v>0</v>
      </c>
      <c r="E3413" s="3">
        <v>15000</v>
      </c>
      <c r="F3413" s="4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424"/>
        <v>104</v>
      </c>
      <c r="Q3413">
        <f t="shared" si="425"/>
        <v>199.17</v>
      </c>
      <c r="R3413" t="s">
        <v>8315</v>
      </c>
      <c r="S3413" t="s">
        <v>8316</v>
      </c>
      <c r="T3413" s="13">
        <f t="shared" si="426"/>
        <v>42265.022824074069</v>
      </c>
      <c r="U3413" s="13">
        <f t="shared" si="427"/>
        <v>42285.022824074069</v>
      </c>
      <c r="V3413">
        <f t="shared" si="428"/>
        <v>2015</v>
      </c>
      <c r="W3413" t="str">
        <f t="shared" si="429"/>
        <v>plays</v>
      </c>
      <c r="X3413" t="str">
        <f t="shared" si="430"/>
        <v>ExceededGoal</v>
      </c>
      <c r="Y3413" s="12">
        <f t="shared" si="431"/>
        <v>199.17</v>
      </c>
    </row>
    <row r="3414" spans="1:25" ht="43.2">
      <c r="A3414">
        <v>3412</v>
      </c>
      <c r="B3414" s="1" t="s">
        <v>3411</v>
      </c>
      <c r="C3414" s="1" t="s">
        <v>7522</v>
      </c>
      <c r="D3414" s="21" t="b" cm="1">
        <f t="array" ref="D3414">IF(OR(ISNUMBER(SEARCH({" COMEDY "," fun "," laugh ","hilarious"}," "&amp;B3414:C3414&amp;" "))),"Comedy",IF(OR(ISNUMBER(SEARCH({" sad "," thriller "," crime"," murder "," dark "," revenge "}," "&amp;B3414:C3414&amp;" "))),"thriller",IF(OR(ISNUMBER(SEARCH({" strange "," evil "," horror "," dark "," strange"}," "&amp;B3414:C3414&amp;" "))),"horror",IF(OR(ISNUMBER(SEARCH({" food "," kitchen "," yummy "," gourmet "," dining","bbq"}," "&amp;B3414:C3414&amp;" "))),"food"))))</f>
        <v>0</v>
      </c>
      <c r="E3414" s="3">
        <v>3000</v>
      </c>
      <c r="F3414" s="4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424"/>
        <v>100</v>
      </c>
      <c r="Q3414">
        <f t="shared" si="425"/>
        <v>115.38</v>
      </c>
      <c r="R3414" t="s">
        <v>8315</v>
      </c>
      <c r="S3414" t="s">
        <v>8316</v>
      </c>
      <c r="T3414" s="13">
        <f t="shared" si="426"/>
        <v>41879.959050925929</v>
      </c>
      <c r="U3414" s="13">
        <f t="shared" si="427"/>
        <v>41909.959050925929</v>
      </c>
      <c r="V3414">
        <f t="shared" si="428"/>
        <v>2014</v>
      </c>
      <c r="W3414" t="str">
        <f t="shared" si="429"/>
        <v>plays</v>
      </c>
      <c r="X3414" t="str">
        <f t="shared" si="430"/>
        <v>UnderFunded</v>
      </c>
      <c r="Y3414" s="12">
        <f t="shared" si="431"/>
        <v>115.38</v>
      </c>
    </row>
    <row r="3415" spans="1:25" ht="57.6">
      <c r="A3415">
        <v>3413</v>
      </c>
      <c r="B3415" s="1" t="s">
        <v>3412</v>
      </c>
      <c r="C3415" s="1" t="s">
        <v>7523</v>
      </c>
      <c r="D3415" s="21" t="b" cm="1">
        <f t="array" ref="D3415">IF(OR(ISNUMBER(SEARCH({" COMEDY "," fun "," laugh ","hilarious"}," "&amp;B3415:C3415&amp;" "))),"Comedy",IF(OR(ISNUMBER(SEARCH({" sad "," thriller "," crime"," murder "," dark "," revenge "}," "&amp;B3415:C3415&amp;" "))),"thriller",IF(OR(ISNUMBER(SEARCH({" strange "," evil "," horror "," dark "," strange"}," "&amp;B3415:C3415&amp;" "))),"horror",IF(OR(ISNUMBER(SEARCH({" food "," kitchen "," yummy "," gourmet "," dining","bbq"}," "&amp;B3415:C3415&amp;" "))),"food"))))</f>
        <v>0</v>
      </c>
      <c r="E3415" s="3">
        <v>500</v>
      </c>
      <c r="F3415" s="4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424"/>
        <v>130</v>
      </c>
      <c r="Q3415">
        <f t="shared" si="425"/>
        <v>46.43</v>
      </c>
      <c r="R3415" t="s">
        <v>8315</v>
      </c>
      <c r="S3415" t="s">
        <v>8316</v>
      </c>
      <c r="T3415" s="13">
        <f t="shared" si="426"/>
        <v>42053.733078703706</v>
      </c>
      <c r="U3415" s="13">
        <f t="shared" si="427"/>
        <v>42063.207638888889</v>
      </c>
      <c r="V3415">
        <f t="shared" si="428"/>
        <v>2015</v>
      </c>
      <c r="W3415" t="str">
        <f t="shared" si="429"/>
        <v>plays</v>
      </c>
      <c r="X3415" t="str">
        <f t="shared" si="430"/>
        <v>ExceededGoal</v>
      </c>
      <c r="Y3415" s="12">
        <f t="shared" si="431"/>
        <v>46.43</v>
      </c>
    </row>
    <row r="3416" spans="1:25" ht="43.2">
      <c r="A3416">
        <v>3414</v>
      </c>
      <c r="B3416" s="1" t="s">
        <v>3413</v>
      </c>
      <c r="C3416" s="1" t="s">
        <v>7524</v>
      </c>
      <c r="D3416" s="21" t="b" cm="1">
        <f t="array" ref="D3416">IF(OR(ISNUMBER(SEARCH({" COMEDY "," fun "," laugh ","hilarious"}," "&amp;B3416:C3416&amp;" "))),"Comedy",IF(OR(ISNUMBER(SEARCH({" sad "," thriller "," crime"," murder "," dark "," revenge "}," "&amp;B3416:C3416&amp;" "))),"thriller",IF(OR(ISNUMBER(SEARCH({" strange "," evil "," horror "," dark "," strange"}," "&amp;B3416:C3416&amp;" "))),"horror",IF(OR(ISNUMBER(SEARCH({" food "," kitchen "," yummy "," gourmet "," dining","bbq"}," "&amp;B3416:C3416&amp;" "))),"food"))))</f>
        <v>0</v>
      </c>
      <c r="E3416" s="3">
        <v>3000</v>
      </c>
      <c r="F3416" s="4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424"/>
        <v>104</v>
      </c>
      <c r="Q3416">
        <f t="shared" si="425"/>
        <v>70.569999999999993</v>
      </c>
      <c r="R3416" t="s">
        <v>8315</v>
      </c>
      <c r="S3416" t="s">
        <v>8316</v>
      </c>
      <c r="T3416" s="13">
        <f t="shared" si="426"/>
        <v>42675.832465277781</v>
      </c>
      <c r="U3416" s="13">
        <f t="shared" si="427"/>
        <v>42705.332638888889</v>
      </c>
      <c r="V3416">
        <f t="shared" si="428"/>
        <v>2016</v>
      </c>
      <c r="W3416" t="str">
        <f t="shared" si="429"/>
        <v>plays</v>
      </c>
      <c r="X3416" t="str">
        <f t="shared" si="430"/>
        <v>ExceededGoal</v>
      </c>
      <c r="Y3416" s="12">
        <f t="shared" si="431"/>
        <v>70.569999999999993</v>
      </c>
    </row>
    <row r="3417" spans="1:25" ht="43.2">
      <c r="A3417">
        <v>3415</v>
      </c>
      <c r="B3417" s="1" t="s">
        <v>3414</v>
      </c>
      <c r="C3417" s="1" t="s">
        <v>7525</v>
      </c>
      <c r="D3417" s="21" t="b" cm="1">
        <f t="array" ref="D3417">IF(OR(ISNUMBER(SEARCH({" COMEDY "," fun "," laugh ","hilarious"}," "&amp;B3417:C3417&amp;" "))),"Comedy",IF(OR(ISNUMBER(SEARCH({" sad "," thriller "," crime"," murder "," dark "," revenge "}," "&amp;B3417:C3417&amp;" "))),"thriller",IF(OR(ISNUMBER(SEARCH({" strange "," evil "," horror "," dark "," strange"}," "&amp;B3417:C3417&amp;" "))),"horror",IF(OR(ISNUMBER(SEARCH({" food "," kitchen "," yummy "," gourmet "," dining","bbq"}," "&amp;B3417:C3417&amp;" "))),"food"))))</f>
        <v>0</v>
      </c>
      <c r="E3417" s="3">
        <v>200</v>
      </c>
      <c r="F3417" s="4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424"/>
        <v>100</v>
      </c>
      <c r="Q3417">
        <f t="shared" si="425"/>
        <v>22.22</v>
      </c>
      <c r="R3417" t="s">
        <v>8315</v>
      </c>
      <c r="S3417" t="s">
        <v>8316</v>
      </c>
      <c r="T3417" s="13">
        <f t="shared" si="426"/>
        <v>42467.144166666665</v>
      </c>
      <c r="U3417" s="13">
        <f t="shared" si="427"/>
        <v>42477.979166666672</v>
      </c>
      <c r="V3417">
        <f t="shared" si="428"/>
        <v>2016</v>
      </c>
      <c r="W3417" t="str">
        <f t="shared" si="429"/>
        <v>plays</v>
      </c>
      <c r="X3417" t="str">
        <f t="shared" si="430"/>
        <v>UnderFunded</v>
      </c>
      <c r="Y3417" s="12">
        <f t="shared" si="431"/>
        <v>22.22</v>
      </c>
    </row>
    <row r="3418" spans="1:25" ht="57.6">
      <c r="A3418">
        <v>3416</v>
      </c>
      <c r="B3418" s="1" t="s">
        <v>3415</v>
      </c>
      <c r="C3418" s="1" t="s">
        <v>7526</v>
      </c>
      <c r="D3418" s="21" t="b" cm="1">
        <f t="array" ref="D3418">IF(OR(ISNUMBER(SEARCH({" COMEDY "," fun "," laugh ","hilarious"}," "&amp;B3418:C3418&amp;" "))),"Comedy",IF(OR(ISNUMBER(SEARCH({" sad "," thriller "," crime"," murder "," dark "," revenge "}," "&amp;B3418:C3418&amp;" "))),"thriller",IF(OR(ISNUMBER(SEARCH({" strange "," evil "," horror "," dark "," strange"}," "&amp;B3418:C3418&amp;" "))),"horror",IF(OR(ISNUMBER(SEARCH({" food "," kitchen "," yummy "," gourmet "," dining","bbq"}," "&amp;B3418:C3418&amp;" "))),"food"))))</f>
        <v>0</v>
      </c>
      <c r="E3418" s="3">
        <v>4000</v>
      </c>
      <c r="F3418" s="4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424"/>
        <v>120</v>
      </c>
      <c r="Q3418">
        <f t="shared" si="425"/>
        <v>159.47</v>
      </c>
      <c r="R3418" t="s">
        <v>8315</v>
      </c>
      <c r="S3418" t="s">
        <v>8316</v>
      </c>
      <c r="T3418" s="13">
        <f t="shared" si="426"/>
        <v>42089.412557870368</v>
      </c>
      <c r="U3418" s="13">
        <f t="shared" si="427"/>
        <v>42117.770833333328</v>
      </c>
      <c r="V3418">
        <f t="shared" si="428"/>
        <v>2015</v>
      </c>
      <c r="W3418" t="str">
        <f t="shared" si="429"/>
        <v>plays</v>
      </c>
      <c r="X3418" t="str">
        <f t="shared" si="430"/>
        <v>ExceededGoal</v>
      </c>
      <c r="Y3418" s="12">
        <f t="shared" si="431"/>
        <v>159.47</v>
      </c>
    </row>
    <row r="3419" spans="1:25" ht="43.2">
      <c r="A3419">
        <v>3417</v>
      </c>
      <c r="B3419" s="1" t="s">
        <v>3416</v>
      </c>
      <c r="C3419" s="1" t="s">
        <v>7527</v>
      </c>
      <c r="D3419" s="21" t="b" cm="1">
        <f t="array" ref="D3419">IF(OR(ISNUMBER(SEARCH({" COMEDY "," fun "," laugh ","hilarious"}," "&amp;B3419:C3419&amp;" "))),"Comedy",IF(OR(ISNUMBER(SEARCH({" sad "," thriller "," crime"," murder "," dark "," revenge "}," "&amp;B3419:C3419&amp;" "))),"thriller",IF(OR(ISNUMBER(SEARCH({" strange "," evil "," horror "," dark "," strange"}," "&amp;B3419:C3419&amp;" "))),"horror",IF(OR(ISNUMBER(SEARCH({" food "," kitchen "," yummy "," gourmet "," dining","bbq"}," "&amp;B3419:C3419&amp;" "))),"food"))))</f>
        <v>0</v>
      </c>
      <c r="E3419" s="3">
        <v>1700</v>
      </c>
      <c r="F3419" s="4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424"/>
        <v>100</v>
      </c>
      <c r="Q3419">
        <f t="shared" si="425"/>
        <v>37.78</v>
      </c>
      <c r="R3419" t="s">
        <v>8315</v>
      </c>
      <c r="S3419" t="s">
        <v>8316</v>
      </c>
      <c r="T3419" s="13">
        <f t="shared" si="426"/>
        <v>41894.91375</v>
      </c>
      <c r="U3419" s="13">
        <f t="shared" si="427"/>
        <v>41938.029861111114</v>
      </c>
      <c r="V3419">
        <f t="shared" si="428"/>
        <v>2014</v>
      </c>
      <c r="W3419" t="str">
        <f t="shared" si="429"/>
        <v>plays</v>
      </c>
      <c r="X3419" t="str">
        <f t="shared" si="430"/>
        <v>UnderFunded</v>
      </c>
      <c r="Y3419" s="12">
        <f t="shared" si="431"/>
        <v>37.78</v>
      </c>
    </row>
    <row r="3420" spans="1:25" ht="43.2">
      <c r="A3420">
        <v>3418</v>
      </c>
      <c r="B3420" s="1" t="s">
        <v>3417</v>
      </c>
      <c r="C3420" s="1" t="s">
        <v>7528</v>
      </c>
      <c r="D3420" s="21" t="b" cm="1">
        <f t="array" ref="D3420">IF(OR(ISNUMBER(SEARCH({" COMEDY "," fun "," laugh ","hilarious"}," "&amp;B3420:C3420&amp;" "))),"Comedy",IF(OR(ISNUMBER(SEARCH({" sad "," thriller "," crime"," murder "," dark "," revenge "}," "&amp;B3420:C3420&amp;" "))),"thriller",IF(OR(ISNUMBER(SEARCH({" strange "," evil "," horror "," dark "," strange"}," "&amp;B3420:C3420&amp;" "))),"horror",IF(OR(ISNUMBER(SEARCH({" food "," kitchen "," yummy "," gourmet "," dining","bbq"}," "&amp;B3420:C3420&amp;" "))),"food"))))</f>
        <v>0</v>
      </c>
      <c r="E3420" s="3">
        <v>4000</v>
      </c>
      <c r="F3420" s="4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424"/>
        <v>101</v>
      </c>
      <c r="Q3420">
        <f t="shared" si="425"/>
        <v>72.05</v>
      </c>
      <c r="R3420" t="s">
        <v>8315</v>
      </c>
      <c r="S3420" t="s">
        <v>8316</v>
      </c>
      <c r="T3420" s="13">
        <f t="shared" si="426"/>
        <v>41752.83457175926</v>
      </c>
      <c r="U3420" s="13">
        <f t="shared" si="427"/>
        <v>41782.83457175926</v>
      </c>
      <c r="V3420">
        <f t="shared" si="428"/>
        <v>2014</v>
      </c>
      <c r="W3420" t="str">
        <f t="shared" si="429"/>
        <v>plays</v>
      </c>
      <c r="X3420" t="str">
        <f t="shared" si="430"/>
        <v>ExceededGoal</v>
      </c>
      <c r="Y3420" s="12">
        <f t="shared" si="431"/>
        <v>72.05</v>
      </c>
    </row>
    <row r="3421" spans="1:25" ht="57.6">
      <c r="A3421">
        <v>3419</v>
      </c>
      <c r="B3421" s="1" t="s">
        <v>3418</v>
      </c>
      <c r="C3421" s="1" t="s">
        <v>7529</v>
      </c>
      <c r="D3421" s="21" t="b" cm="1">
        <f t="array" ref="D3421">IF(OR(ISNUMBER(SEARCH({" COMEDY "," fun "," laugh ","hilarious"}," "&amp;B3421:C3421&amp;" "))),"Comedy",IF(OR(ISNUMBER(SEARCH({" sad "," thriller "," crime"," murder "," dark "," revenge "}," "&amp;B3421:C3421&amp;" "))),"thriller",IF(OR(ISNUMBER(SEARCH({" strange "," evil "," horror "," dark "," strange"}," "&amp;B3421:C3421&amp;" "))),"horror",IF(OR(ISNUMBER(SEARCH({" food "," kitchen "," yummy "," gourmet "," dining","bbq"}," "&amp;B3421:C3421&amp;" "))),"food"))))</f>
        <v>0</v>
      </c>
      <c r="E3421" s="3">
        <v>2750</v>
      </c>
      <c r="F3421" s="4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424"/>
        <v>107</v>
      </c>
      <c r="Q3421">
        <f t="shared" si="425"/>
        <v>63.7</v>
      </c>
      <c r="R3421" t="s">
        <v>8315</v>
      </c>
      <c r="S3421" t="s">
        <v>8316</v>
      </c>
      <c r="T3421" s="13">
        <f t="shared" si="426"/>
        <v>42448.821585648147</v>
      </c>
      <c r="U3421" s="13">
        <f t="shared" si="427"/>
        <v>42466.895833333328</v>
      </c>
      <c r="V3421">
        <f t="shared" si="428"/>
        <v>2016</v>
      </c>
      <c r="W3421" t="str">
        <f t="shared" si="429"/>
        <v>plays</v>
      </c>
      <c r="X3421" t="str">
        <f t="shared" si="430"/>
        <v>ExceededGoal</v>
      </c>
      <c r="Y3421" s="12">
        <f t="shared" si="431"/>
        <v>63.7</v>
      </c>
    </row>
    <row r="3422" spans="1:25" ht="43.2">
      <c r="A3422">
        <v>3420</v>
      </c>
      <c r="B3422" s="1" t="s">
        <v>3419</v>
      </c>
      <c r="C3422" s="1" t="s">
        <v>7530</v>
      </c>
      <c r="D3422" s="21" t="b" cm="1">
        <f t="array" ref="D3422">IF(OR(ISNUMBER(SEARCH({" COMEDY "," fun "," laugh ","hilarious"}," "&amp;B3422:C3422&amp;" "))),"Comedy",IF(OR(ISNUMBER(SEARCH({" sad "," thriller "," crime"," murder "," dark "," revenge "}," "&amp;B3422:C3422&amp;" "))),"thriller",IF(OR(ISNUMBER(SEARCH({" strange "," evil "," horror "," dark "," strange"}," "&amp;B3422:C3422&amp;" "))),"horror",IF(OR(ISNUMBER(SEARCH({" food "," kitchen "," yummy "," gourmet "," dining","bbq"}," "&amp;B3422:C3422&amp;" "))),"food"))))</f>
        <v>0</v>
      </c>
      <c r="E3422" s="3">
        <v>700</v>
      </c>
      <c r="F3422" s="4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424"/>
        <v>138</v>
      </c>
      <c r="Q3422">
        <f t="shared" si="425"/>
        <v>28.41</v>
      </c>
      <c r="R3422" t="s">
        <v>8315</v>
      </c>
      <c r="S3422" t="s">
        <v>8316</v>
      </c>
      <c r="T3422" s="13">
        <f t="shared" si="426"/>
        <v>42405.090300925927</v>
      </c>
      <c r="U3422" s="13">
        <f t="shared" si="427"/>
        <v>42414</v>
      </c>
      <c r="V3422">
        <f t="shared" si="428"/>
        <v>2016</v>
      </c>
      <c r="W3422" t="str">
        <f t="shared" si="429"/>
        <v>plays</v>
      </c>
      <c r="X3422" t="str">
        <f t="shared" si="430"/>
        <v>ExceededGoal</v>
      </c>
      <c r="Y3422" s="12">
        <f t="shared" si="431"/>
        <v>28.41</v>
      </c>
    </row>
    <row r="3423" spans="1:25" ht="43.2">
      <c r="A3423">
        <v>3421</v>
      </c>
      <c r="B3423" s="1" t="s">
        <v>3420</v>
      </c>
      <c r="C3423" s="1" t="s">
        <v>7531</v>
      </c>
      <c r="D3423" s="21" t="b" cm="1">
        <f t="array" ref="D3423">IF(OR(ISNUMBER(SEARCH({" COMEDY "," fun "," laugh ","hilarious"}," "&amp;B3423:C3423&amp;" "))),"Comedy",IF(OR(ISNUMBER(SEARCH({" sad "," thriller "," crime"," murder "," dark "," revenge "}," "&amp;B3423:C3423&amp;" "))),"thriller",IF(OR(ISNUMBER(SEARCH({" strange "," evil "," horror "," dark "," strange"}," "&amp;B3423:C3423&amp;" "))),"horror",IF(OR(ISNUMBER(SEARCH({" food "," kitchen "," yummy "," gourmet "," dining","bbq"}," "&amp;B3423:C3423&amp;" "))),"food"))))</f>
        <v>0</v>
      </c>
      <c r="E3423" s="3">
        <v>10000</v>
      </c>
      <c r="F3423" s="4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424"/>
        <v>101</v>
      </c>
      <c r="Q3423">
        <f t="shared" si="425"/>
        <v>103.21</v>
      </c>
      <c r="R3423" t="s">
        <v>8315</v>
      </c>
      <c r="S3423" t="s">
        <v>8316</v>
      </c>
      <c r="T3423" s="13">
        <f t="shared" si="426"/>
        <v>42037.791238425925</v>
      </c>
      <c r="U3423" s="13">
        <f t="shared" si="427"/>
        <v>42067.791238425925</v>
      </c>
      <c r="V3423">
        <f t="shared" si="428"/>
        <v>2015</v>
      </c>
      <c r="W3423" t="str">
        <f t="shared" si="429"/>
        <v>plays</v>
      </c>
      <c r="X3423" t="str">
        <f t="shared" si="430"/>
        <v>ExceededGoal</v>
      </c>
      <c r="Y3423" s="12">
        <f t="shared" si="431"/>
        <v>103.21</v>
      </c>
    </row>
    <row r="3424" spans="1:25" ht="43.2">
      <c r="A3424">
        <v>3422</v>
      </c>
      <c r="B3424" s="1" t="s">
        <v>3421</v>
      </c>
      <c r="C3424" s="1" t="s">
        <v>7532</v>
      </c>
      <c r="D3424" s="21" t="b" cm="1">
        <f t="array" ref="D3424">IF(OR(ISNUMBER(SEARCH({" COMEDY "," fun "," laugh ","hilarious"}," "&amp;B3424:C3424&amp;" "))),"Comedy",IF(OR(ISNUMBER(SEARCH({" sad "," thriller "," crime"," murder "," dark "," revenge "}," "&amp;B3424:C3424&amp;" "))),"thriller",IF(OR(ISNUMBER(SEARCH({" strange "," evil "," horror "," dark "," strange"}," "&amp;B3424:C3424&amp;" "))),"horror",IF(OR(ISNUMBER(SEARCH({" food "," kitchen "," yummy "," gourmet "," dining","bbq"}," "&amp;B3424:C3424&amp;" "))),"food"))))</f>
        <v>0</v>
      </c>
      <c r="E3424" s="3">
        <v>3000</v>
      </c>
      <c r="F3424" s="4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424"/>
        <v>109</v>
      </c>
      <c r="Q3424">
        <f t="shared" si="425"/>
        <v>71.150000000000006</v>
      </c>
      <c r="R3424" t="s">
        <v>8315</v>
      </c>
      <c r="S3424" t="s">
        <v>8316</v>
      </c>
      <c r="T3424" s="13">
        <f t="shared" si="426"/>
        <v>42323.562222222223</v>
      </c>
      <c r="U3424" s="13">
        <f t="shared" si="427"/>
        <v>42352</v>
      </c>
      <c r="V3424">
        <f t="shared" si="428"/>
        <v>2015</v>
      </c>
      <c r="W3424" t="str">
        <f t="shared" si="429"/>
        <v>plays</v>
      </c>
      <c r="X3424" t="str">
        <f t="shared" si="430"/>
        <v>ExceededGoal</v>
      </c>
      <c r="Y3424" s="12">
        <f t="shared" si="431"/>
        <v>71.150000000000006</v>
      </c>
    </row>
    <row r="3425" spans="1:25" ht="43.2">
      <c r="A3425">
        <v>3423</v>
      </c>
      <c r="B3425" s="1" t="s">
        <v>3422</v>
      </c>
      <c r="C3425" s="1" t="s">
        <v>7533</v>
      </c>
      <c r="D3425" s="21" t="b" cm="1">
        <f t="array" ref="D3425">IF(OR(ISNUMBER(SEARCH({" COMEDY "," fun "," laugh ","hilarious"}," "&amp;B3425:C3425&amp;" "))),"Comedy",IF(OR(ISNUMBER(SEARCH({" sad "," thriller "," crime"," murder "," dark "," revenge "}," "&amp;B3425:C3425&amp;" "))),"thriller",IF(OR(ISNUMBER(SEARCH({" strange "," evil "," horror "," dark "," strange"}," "&amp;B3425:C3425&amp;" "))),"horror",IF(OR(ISNUMBER(SEARCH({" food "," kitchen "," yummy "," gourmet "," dining","bbq"}," "&amp;B3425:C3425&amp;" "))),"food"))))</f>
        <v>0</v>
      </c>
      <c r="E3425" s="3">
        <v>250</v>
      </c>
      <c r="F3425" s="4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424"/>
        <v>140</v>
      </c>
      <c r="Q3425">
        <f t="shared" si="425"/>
        <v>35</v>
      </c>
      <c r="R3425" t="s">
        <v>8315</v>
      </c>
      <c r="S3425" t="s">
        <v>8316</v>
      </c>
      <c r="T3425" s="13">
        <f t="shared" si="426"/>
        <v>42088.911354166667</v>
      </c>
      <c r="U3425" s="13">
        <f t="shared" si="427"/>
        <v>42118.911354166667</v>
      </c>
      <c r="V3425">
        <f t="shared" si="428"/>
        <v>2015</v>
      </c>
      <c r="W3425" t="str">
        <f t="shared" si="429"/>
        <v>plays</v>
      </c>
      <c r="X3425" t="str">
        <f t="shared" si="430"/>
        <v>ExceededGoal</v>
      </c>
      <c r="Y3425" s="12">
        <f t="shared" si="431"/>
        <v>35</v>
      </c>
    </row>
    <row r="3426" spans="1:25" ht="43.2">
      <c r="A3426">
        <v>3424</v>
      </c>
      <c r="B3426" s="1" t="s">
        <v>3423</v>
      </c>
      <c r="C3426" s="1" t="s">
        <v>7534</v>
      </c>
      <c r="D3426" s="21" t="b" cm="1">
        <f t="array" ref="D3426">IF(OR(ISNUMBER(SEARCH({" COMEDY "," fun "," laugh ","hilarious"}," "&amp;B3426:C3426&amp;" "))),"Comedy",IF(OR(ISNUMBER(SEARCH({" sad "," thriller "," crime"," murder "," dark "," revenge "}," "&amp;B3426:C3426&amp;" "))),"thriller",IF(OR(ISNUMBER(SEARCH({" strange "," evil "," horror "," dark "," strange"}," "&amp;B3426:C3426&amp;" "))),"horror",IF(OR(ISNUMBER(SEARCH({" food "," kitchen "," yummy "," gourmet "," dining","bbq"}," "&amp;B3426:C3426&amp;" "))),"food"))))</f>
        <v>0</v>
      </c>
      <c r="E3426" s="3">
        <v>6000</v>
      </c>
      <c r="F3426" s="4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424"/>
        <v>104</v>
      </c>
      <c r="Q3426">
        <f t="shared" si="425"/>
        <v>81.78</v>
      </c>
      <c r="R3426" t="s">
        <v>8315</v>
      </c>
      <c r="S3426" t="s">
        <v>8316</v>
      </c>
      <c r="T3426" s="13">
        <f t="shared" si="426"/>
        <v>42018.676898148144</v>
      </c>
      <c r="U3426" s="13">
        <f t="shared" si="427"/>
        <v>42040.290972222225</v>
      </c>
      <c r="V3426">
        <f t="shared" si="428"/>
        <v>2015</v>
      </c>
      <c r="W3426" t="str">
        <f t="shared" si="429"/>
        <v>plays</v>
      </c>
      <c r="X3426" t="str">
        <f t="shared" si="430"/>
        <v>ExceededGoal</v>
      </c>
      <c r="Y3426" s="12">
        <f t="shared" si="431"/>
        <v>81.78</v>
      </c>
    </row>
    <row r="3427" spans="1:25" ht="43.2">
      <c r="A3427">
        <v>3425</v>
      </c>
      <c r="B3427" s="1" t="s">
        <v>3424</v>
      </c>
      <c r="C3427" s="1" t="s">
        <v>7535</v>
      </c>
      <c r="D3427" s="21" t="b" cm="1">
        <f t="array" ref="D3427">IF(OR(ISNUMBER(SEARCH({" COMEDY "," fun "," laugh ","hilarious"}," "&amp;B3427:C3427&amp;" "))),"Comedy",IF(OR(ISNUMBER(SEARCH({" sad "," thriller "," crime"," murder "," dark "," revenge "}," "&amp;B3427:C3427&amp;" "))),"thriller",IF(OR(ISNUMBER(SEARCH({" strange "," evil "," horror "," dark "," strange"}," "&amp;B3427:C3427&amp;" "))),"horror",IF(OR(ISNUMBER(SEARCH({" food "," kitchen "," yummy "," gourmet "," dining","bbq"}," "&amp;B3427:C3427&amp;" "))),"food"))))</f>
        <v>0</v>
      </c>
      <c r="E3427" s="3">
        <v>30000</v>
      </c>
      <c r="F3427" s="4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424"/>
        <v>103</v>
      </c>
      <c r="Q3427">
        <f t="shared" si="425"/>
        <v>297.02999999999997</v>
      </c>
      <c r="R3427" t="s">
        <v>8315</v>
      </c>
      <c r="S3427" t="s">
        <v>8316</v>
      </c>
      <c r="T3427" s="13">
        <f t="shared" si="426"/>
        <v>41884.617314814815</v>
      </c>
      <c r="U3427" s="13">
        <f t="shared" si="427"/>
        <v>41916.617314814815</v>
      </c>
      <c r="V3427">
        <f t="shared" si="428"/>
        <v>2014</v>
      </c>
      <c r="W3427" t="str">
        <f t="shared" si="429"/>
        <v>plays</v>
      </c>
      <c r="X3427" t="str">
        <f t="shared" si="430"/>
        <v>ExceededGoal</v>
      </c>
      <c r="Y3427" s="12">
        <f t="shared" si="431"/>
        <v>297.02999999999997</v>
      </c>
    </row>
    <row r="3428" spans="1:25" ht="43.2">
      <c r="A3428">
        <v>3426</v>
      </c>
      <c r="B3428" s="1" t="s">
        <v>3425</v>
      </c>
      <c r="C3428" s="1" t="s">
        <v>7536</v>
      </c>
      <c r="D3428" s="21" t="b" cm="1">
        <f t="array" ref="D3428">IF(OR(ISNUMBER(SEARCH({" COMEDY "," fun "," laugh ","hilarious"}," "&amp;B3428:C3428&amp;" "))),"Comedy",IF(OR(ISNUMBER(SEARCH({" sad "," thriller "," crime"," murder "," dark "," revenge "}," "&amp;B3428:C3428&amp;" "))),"thriller",IF(OR(ISNUMBER(SEARCH({" strange "," evil "," horror "," dark "," strange"}," "&amp;B3428:C3428&amp;" "))),"horror",IF(OR(ISNUMBER(SEARCH({" food "," kitchen "," yummy "," gourmet "," dining","bbq"}," "&amp;B3428:C3428&amp;" "))),"food"))))</f>
        <v>0</v>
      </c>
      <c r="E3428" s="3">
        <v>3750</v>
      </c>
      <c r="F3428" s="4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424"/>
        <v>108</v>
      </c>
      <c r="Q3428">
        <f t="shared" si="425"/>
        <v>46.61</v>
      </c>
      <c r="R3428" t="s">
        <v>8315</v>
      </c>
      <c r="S3428" t="s">
        <v>8316</v>
      </c>
      <c r="T3428" s="13">
        <f t="shared" si="426"/>
        <v>41884.056747685187</v>
      </c>
      <c r="U3428" s="13">
        <f t="shared" si="427"/>
        <v>41903.083333333336</v>
      </c>
      <c r="V3428">
        <f t="shared" si="428"/>
        <v>2014</v>
      </c>
      <c r="W3428" t="str">
        <f t="shared" si="429"/>
        <v>plays</v>
      </c>
      <c r="X3428" t="str">
        <f t="shared" si="430"/>
        <v>ExceededGoal</v>
      </c>
      <c r="Y3428" s="12">
        <f t="shared" si="431"/>
        <v>46.61</v>
      </c>
    </row>
    <row r="3429" spans="1:25" ht="43.2">
      <c r="A3429">
        <v>3427</v>
      </c>
      <c r="B3429" s="1" t="s">
        <v>3426</v>
      </c>
      <c r="C3429" s="1" t="s">
        <v>7537</v>
      </c>
      <c r="D3429" s="21" t="b" cm="1">
        <f t="array" ref="D3429">IF(OR(ISNUMBER(SEARCH({" COMEDY "," fun "," laugh ","hilarious"}," "&amp;B3429:C3429&amp;" "))),"Comedy",IF(OR(ISNUMBER(SEARCH({" sad "," thriller "," crime"," murder "," dark "," revenge "}," "&amp;B3429:C3429&amp;" "))),"thriller",IF(OR(ISNUMBER(SEARCH({" strange "," evil "," horror "," dark "," strange"}," "&amp;B3429:C3429&amp;" "))),"horror",IF(OR(ISNUMBER(SEARCH({" food "," kitchen "," yummy "," gourmet "," dining","bbq"}," "&amp;B3429:C3429&amp;" "))),"food"))))</f>
        <v>0</v>
      </c>
      <c r="E3429" s="3">
        <v>1500</v>
      </c>
      <c r="F3429" s="4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424"/>
        <v>100</v>
      </c>
      <c r="Q3429">
        <f t="shared" si="425"/>
        <v>51.72</v>
      </c>
      <c r="R3429" t="s">
        <v>8315</v>
      </c>
      <c r="S3429" t="s">
        <v>8316</v>
      </c>
      <c r="T3429" s="13">
        <f t="shared" si="426"/>
        <v>41792.645277777774</v>
      </c>
      <c r="U3429" s="13">
        <f t="shared" si="427"/>
        <v>41822.645277777774</v>
      </c>
      <c r="V3429">
        <f t="shared" si="428"/>
        <v>2014</v>
      </c>
      <c r="W3429" t="str">
        <f t="shared" si="429"/>
        <v>plays</v>
      </c>
      <c r="X3429" t="str">
        <f t="shared" si="430"/>
        <v>UnderFunded</v>
      </c>
      <c r="Y3429" s="12">
        <f t="shared" si="431"/>
        <v>51.72</v>
      </c>
    </row>
    <row r="3430" spans="1:25" ht="43.2">
      <c r="A3430">
        <v>3428</v>
      </c>
      <c r="B3430" s="1" t="s">
        <v>3427</v>
      </c>
      <c r="C3430" s="1" t="s">
        <v>7538</v>
      </c>
      <c r="D3430" s="21" t="b" cm="1">
        <f t="array" ref="D3430">IF(OR(ISNUMBER(SEARCH({" COMEDY "," fun "," laugh ","hilarious"}," "&amp;B3430:C3430&amp;" "))),"Comedy",IF(OR(ISNUMBER(SEARCH({" sad "," thriller "," crime"," murder "," dark "," revenge "}," "&amp;B3430:C3430&amp;" "))),"thriller",IF(OR(ISNUMBER(SEARCH({" strange "," evil "," horror "," dark "," strange"}," "&amp;B3430:C3430&amp;" "))),"horror",IF(OR(ISNUMBER(SEARCH({" food "," kitchen "," yummy "," gourmet "," dining","bbq"}," "&amp;B3430:C3430&amp;" "))),"food"))))</f>
        <v>0</v>
      </c>
      <c r="E3430" s="3">
        <v>2000</v>
      </c>
      <c r="F3430" s="4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424"/>
        <v>103</v>
      </c>
      <c r="Q3430">
        <f t="shared" si="425"/>
        <v>40.29</v>
      </c>
      <c r="R3430" t="s">
        <v>8315</v>
      </c>
      <c r="S3430" t="s">
        <v>8316</v>
      </c>
      <c r="T3430" s="13">
        <f t="shared" si="426"/>
        <v>42038.720451388886</v>
      </c>
      <c r="U3430" s="13">
        <f t="shared" si="427"/>
        <v>42063.708333333328</v>
      </c>
      <c r="V3430">
        <f t="shared" si="428"/>
        <v>2015</v>
      </c>
      <c r="W3430" t="str">
        <f t="shared" si="429"/>
        <v>plays</v>
      </c>
      <c r="X3430" t="str">
        <f t="shared" si="430"/>
        <v>ExceededGoal</v>
      </c>
      <c r="Y3430" s="12">
        <f t="shared" si="431"/>
        <v>40.29</v>
      </c>
    </row>
    <row r="3431" spans="1:25" ht="43.2">
      <c r="A3431">
        <v>3429</v>
      </c>
      <c r="B3431" s="1" t="s">
        <v>3428</v>
      </c>
      <c r="C3431" s="1" t="s">
        <v>7539</v>
      </c>
      <c r="D3431" s="21" t="b" cm="1">
        <f t="array" ref="D3431">IF(OR(ISNUMBER(SEARCH({" COMEDY "," fun "," laugh ","hilarious"}," "&amp;B3431:C3431&amp;" "))),"Comedy",IF(OR(ISNUMBER(SEARCH({" sad "," thriller "," crime"," murder "," dark "," revenge "}," "&amp;B3431:C3431&amp;" "))),"thriller",IF(OR(ISNUMBER(SEARCH({" strange "," evil "," horror "," dark "," strange"}," "&amp;B3431:C3431&amp;" "))),"horror",IF(OR(ISNUMBER(SEARCH({" food "," kitchen "," yummy "," gourmet "," dining","bbq"}," "&amp;B3431:C3431&amp;" "))),"food"))))</f>
        <v>0</v>
      </c>
      <c r="E3431" s="3">
        <v>150</v>
      </c>
      <c r="F3431" s="4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424"/>
        <v>130</v>
      </c>
      <c r="Q3431">
        <f t="shared" si="425"/>
        <v>16.25</v>
      </c>
      <c r="R3431" t="s">
        <v>8315</v>
      </c>
      <c r="S3431" t="s">
        <v>8316</v>
      </c>
      <c r="T3431" s="13">
        <f t="shared" si="426"/>
        <v>42662.021539351852</v>
      </c>
      <c r="U3431" s="13">
        <f t="shared" si="427"/>
        <v>42676.021539351852</v>
      </c>
      <c r="V3431">
        <f t="shared" si="428"/>
        <v>2016</v>
      </c>
      <c r="W3431" t="str">
        <f t="shared" si="429"/>
        <v>plays</v>
      </c>
      <c r="X3431" t="str">
        <f t="shared" si="430"/>
        <v>ExceededGoal</v>
      </c>
      <c r="Y3431" s="12">
        <f t="shared" si="431"/>
        <v>16.25</v>
      </c>
    </row>
    <row r="3432" spans="1:25" ht="43.2">
      <c r="A3432">
        <v>3430</v>
      </c>
      <c r="B3432" s="1" t="s">
        <v>3429</v>
      </c>
      <c r="C3432" s="1" t="s">
        <v>7540</v>
      </c>
      <c r="D3432" s="21" t="b" cm="1">
        <f t="array" ref="D3432">IF(OR(ISNUMBER(SEARCH({" COMEDY "," fun "," laugh ","hilarious"}," "&amp;B3432:C3432&amp;" "))),"Comedy",IF(OR(ISNUMBER(SEARCH({" sad "," thriller "," crime"," murder "," dark "," revenge "}," "&amp;B3432:C3432&amp;" "))),"thriller",IF(OR(ISNUMBER(SEARCH({" strange "," evil "," horror "," dark "," strange"}," "&amp;B3432:C3432&amp;" "))),"horror",IF(OR(ISNUMBER(SEARCH({" food "," kitchen "," yummy "," gourmet "," dining","bbq"}," "&amp;B3432:C3432&amp;" "))),"food"))))</f>
        <v>0</v>
      </c>
      <c r="E3432" s="3">
        <v>2000</v>
      </c>
      <c r="F3432" s="4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424"/>
        <v>109</v>
      </c>
      <c r="Q3432">
        <f t="shared" si="425"/>
        <v>30.15</v>
      </c>
      <c r="R3432" t="s">
        <v>8315</v>
      </c>
      <c r="S3432" t="s">
        <v>8316</v>
      </c>
      <c r="T3432" s="13">
        <f t="shared" si="426"/>
        <v>41820.945613425924</v>
      </c>
      <c r="U3432" s="13">
        <f t="shared" si="427"/>
        <v>41850.945613425924</v>
      </c>
      <c r="V3432">
        <f t="shared" si="428"/>
        <v>2014</v>
      </c>
      <c r="W3432" t="str">
        <f t="shared" si="429"/>
        <v>plays</v>
      </c>
      <c r="X3432" t="str">
        <f t="shared" si="430"/>
        <v>ExceededGoal</v>
      </c>
      <c r="Y3432" s="12">
        <f t="shared" si="431"/>
        <v>30.15</v>
      </c>
    </row>
    <row r="3433" spans="1:25" ht="43.2">
      <c r="A3433">
        <v>3431</v>
      </c>
      <c r="B3433" s="1" t="s">
        <v>3430</v>
      </c>
      <c r="C3433" s="1" t="s">
        <v>7541</v>
      </c>
      <c r="D3433" s="21" t="b" cm="1">
        <f t="array" ref="D3433">IF(OR(ISNUMBER(SEARCH({" COMEDY "," fun "," laugh ","hilarious"}," "&amp;B3433:C3433&amp;" "))),"Comedy",IF(OR(ISNUMBER(SEARCH({" sad "," thriller "," crime"," murder "," dark "," revenge "}," "&amp;B3433:C3433&amp;" "))),"thriller",IF(OR(ISNUMBER(SEARCH({" strange "," evil "," horror "," dark "," strange"}," "&amp;B3433:C3433&amp;" "))),"horror",IF(OR(ISNUMBER(SEARCH({" food "," kitchen "," yummy "," gourmet "," dining","bbq"}," "&amp;B3433:C3433&amp;" "))),"food"))))</f>
        <v>0</v>
      </c>
      <c r="E3433" s="3">
        <v>2000</v>
      </c>
      <c r="F3433" s="4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424"/>
        <v>100</v>
      </c>
      <c r="Q3433">
        <f t="shared" si="425"/>
        <v>95.24</v>
      </c>
      <c r="R3433" t="s">
        <v>8315</v>
      </c>
      <c r="S3433" t="s">
        <v>8316</v>
      </c>
      <c r="T3433" s="13">
        <f t="shared" si="426"/>
        <v>41839.730937500004</v>
      </c>
      <c r="U3433" s="13">
        <f t="shared" si="427"/>
        <v>41869.730937500004</v>
      </c>
      <c r="V3433">
        <f t="shared" si="428"/>
        <v>2014</v>
      </c>
      <c r="W3433" t="str">
        <f t="shared" si="429"/>
        <v>plays</v>
      </c>
      <c r="X3433" t="str">
        <f t="shared" si="430"/>
        <v>UnderFunded</v>
      </c>
      <c r="Y3433" s="12">
        <f t="shared" si="431"/>
        <v>95.24</v>
      </c>
    </row>
    <row r="3434" spans="1:25" ht="43.2">
      <c r="A3434">
        <v>3432</v>
      </c>
      <c r="B3434" s="1" t="s">
        <v>3431</v>
      </c>
      <c r="C3434" s="1" t="s">
        <v>7542</v>
      </c>
      <c r="D3434" s="21" t="b" cm="1">
        <f t="array" ref="D3434">IF(OR(ISNUMBER(SEARCH({" COMEDY "," fun "," laugh ","hilarious"}," "&amp;B3434:C3434&amp;" "))),"Comedy",IF(OR(ISNUMBER(SEARCH({" sad "," thriller "," crime"," murder "," dark "," revenge "}," "&amp;B3434:C3434&amp;" "))),"thriller",IF(OR(ISNUMBER(SEARCH({" strange "," evil "," horror "," dark "," strange"}," "&amp;B3434:C3434&amp;" "))),"horror",IF(OR(ISNUMBER(SEARCH({" food "," kitchen "," yummy "," gourmet "," dining","bbq"}," "&amp;B3434:C3434&amp;" "))),"food"))))</f>
        <v>0</v>
      </c>
      <c r="E3434" s="3">
        <v>2000</v>
      </c>
      <c r="F3434" s="4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424"/>
        <v>110</v>
      </c>
      <c r="Q3434">
        <f t="shared" si="425"/>
        <v>52.21</v>
      </c>
      <c r="R3434" t="s">
        <v>8315</v>
      </c>
      <c r="S3434" t="s">
        <v>8316</v>
      </c>
      <c r="T3434" s="13">
        <f t="shared" si="426"/>
        <v>42380.581180555557</v>
      </c>
      <c r="U3434" s="13">
        <f t="shared" si="427"/>
        <v>42405.916666666672</v>
      </c>
      <c r="V3434">
        <f t="shared" si="428"/>
        <v>2016</v>
      </c>
      <c r="W3434" t="str">
        <f t="shared" si="429"/>
        <v>plays</v>
      </c>
      <c r="X3434" t="str">
        <f t="shared" si="430"/>
        <v>ExceededGoal</v>
      </c>
      <c r="Y3434" s="12">
        <f t="shared" si="431"/>
        <v>52.21</v>
      </c>
    </row>
    <row r="3435" spans="1:25" ht="43.2">
      <c r="A3435">
        <v>3433</v>
      </c>
      <c r="B3435" s="1" t="s">
        <v>3432</v>
      </c>
      <c r="C3435" s="1" t="s">
        <v>7543</v>
      </c>
      <c r="D3435" s="21" t="b" cm="1">
        <f t="array" ref="D3435">IF(OR(ISNUMBER(SEARCH({" COMEDY "," fun "," laugh ","hilarious"}," "&amp;B3435:C3435&amp;" "))),"Comedy",IF(OR(ISNUMBER(SEARCH({" sad "," thriller "," crime"," murder "," dark "," revenge "}," "&amp;B3435:C3435&amp;" "))),"thriller",IF(OR(ISNUMBER(SEARCH({" strange "," evil "," horror "," dark "," strange"}," "&amp;B3435:C3435&amp;" "))),"horror",IF(OR(ISNUMBER(SEARCH({" food "," kitchen "," yummy "," gourmet "," dining","bbq"}," "&amp;B3435:C3435&amp;" "))),"food"))))</f>
        <v>0</v>
      </c>
      <c r="E3435" s="3">
        <v>9500</v>
      </c>
      <c r="F3435" s="4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424"/>
        <v>100</v>
      </c>
      <c r="Q3435">
        <f t="shared" si="425"/>
        <v>134.15</v>
      </c>
      <c r="R3435" t="s">
        <v>8315</v>
      </c>
      <c r="S3435" t="s">
        <v>8316</v>
      </c>
      <c r="T3435" s="13">
        <f t="shared" si="426"/>
        <v>41776.063136574077</v>
      </c>
      <c r="U3435" s="13">
        <f t="shared" si="427"/>
        <v>41807.125</v>
      </c>
      <c r="V3435">
        <f t="shared" si="428"/>
        <v>2014</v>
      </c>
      <c r="W3435" t="str">
        <f t="shared" si="429"/>
        <v>plays</v>
      </c>
      <c r="X3435" t="str">
        <f t="shared" si="430"/>
        <v>UnderFunded</v>
      </c>
      <c r="Y3435" s="12">
        <f t="shared" si="431"/>
        <v>134.15</v>
      </c>
    </row>
    <row r="3436" spans="1:25" ht="43.2">
      <c r="A3436">
        <v>3434</v>
      </c>
      <c r="B3436" s="1" t="s">
        <v>3433</v>
      </c>
      <c r="C3436" s="1" t="s">
        <v>7544</v>
      </c>
      <c r="D3436" s="21" t="b" cm="1">
        <f t="array" ref="D3436">IF(OR(ISNUMBER(SEARCH({" COMEDY "," fun "," laugh ","hilarious"}," "&amp;B3436:C3436&amp;" "))),"Comedy",IF(OR(ISNUMBER(SEARCH({" sad "," thriller "," crime"," murder "," dark "," revenge "}," "&amp;B3436:C3436&amp;" "))),"thriller",IF(OR(ISNUMBER(SEARCH({" strange "," evil "," horror "," dark "," strange"}," "&amp;B3436:C3436&amp;" "))),"horror",IF(OR(ISNUMBER(SEARCH({" food "," kitchen "," yummy "," gourmet "," dining","bbq"}," "&amp;B3436:C3436&amp;" "))),"food"))))</f>
        <v>0</v>
      </c>
      <c r="E3436" s="3">
        <v>10000</v>
      </c>
      <c r="F3436" s="4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424"/>
        <v>106</v>
      </c>
      <c r="Q3436">
        <f t="shared" si="425"/>
        <v>62.83</v>
      </c>
      <c r="R3436" t="s">
        <v>8315</v>
      </c>
      <c r="S3436" t="s">
        <v>8316</v>
      </c>
      <c r="T3436" s="13">
        <f t="shared" si="426"/>
        <v>41800.380428240744</v>
      </c>
      <c r="U3436" s="13">
        <f t="shared" si="427"/>
        <v>41830.380428240744</v>
      </c>
      <c r="V3436">
        <f t="shared" si="428"/>
        <v>2014</v>
      </c>
      <c r="W3436" t="str">
        <f t="shared" si="429"/>
        <v>plays</v>
      </c>
      <c r="X3436" t="str">
        <f t="shared" si="430"/>
        <v>ExceededGoal</v>
      </c>
      <c r="Y3436" s="12">
        <f t="shared" si="431"/>
        <v>62.83</v>
      </c>
    </row>
    <row r="3437" spans="1:25" ht="43.2">
      <c r="A3437">
        <v>3435</v>
      </c>
      <c r="B3437" s="1" t="s">
        <v>3434</v>
      </c>
      <c r="C3437" s="1" t="s">
        <v>7545</v>
      </c>
      <c r="D3437" s="21" t="b" cm="1">
        <f t="array" ref="D3437">IF(OR(ISNUMBER(SEARCH({" COMEDY "," fun "," laugh ","hilarious"}," "&amp;B3437:C3437&amp;" "))),"Comedy",IF(OR(ISNUMBER(SEARCH({" sad "," thriller "," crime"," murder "," dark "," revenge "}," "&amp;B3437:C3437&amp;" "))),"thriller",IF(OR(ISNUMBER(SEARCH({" strange "," evil "," horror "," dark "," strange"}," "&amp;B3437:C3437&amp;" "))),"horror",IF(OR(ISNUMBER(SEARCH({" food "," kitchen "," yummy "," gourmet "," dining","bbq"}," "&amp;B3437:C3437&amp;" "))),"food"))))</f>
        <v>0</v>
      </c>
      <c r="E3437" s="3">
        <v>1000</v>
      </c>
      <c r="F3437" s="4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424"/>
        <v>112</v>
      </c>
      <c r="Q3437">
        <f t="shared" si="425"/>
        <v>58.95</v>
      </c>
      <c r="R3437" t="s">
        <v>8315</v>
      </c>
      <c r="S3437" t="s">
        <v>8316</v>
      </c>
      <c r="T3437" s="13">
        <f t="shared" si="426"/>
        <v>42572.61681712963</v>
      </c>
      <c r="U3437" s="13">
        <f t="shared" si="427"/>
        <v>42589.125</v>
      </c>
      <c r="V3437">
        <f t="shared" si="428"/>
        <v>2016</v>
      </c>
      <c r="W3437" t="str">
        <f t="shared" si="429"/>
        <v>plays</v>
      </c>
      <c r="X3437" t="str">
        <f t="shared" si="430"/>
        <v>ExceededGoal</v>
      </c>
      <c r="Y3437" s="12">
        <f t="shared" si="431"/>
        <v>58.95</v>
      </c>
    </row>
    <row r="3438" spans="1:25" ht="43.2">
      <c r="A3438">
        <v>3436</v>
      </c>
      <c r="B3438" s="1" t="s">
        <v>3435</v>
      </c>
      <c r="C3438" s="1" t="s">
        <v>7546</v>
      </c>
      <c r="D3438" s="21" t="b" cm="1">
        <f t="array" ref="D3438">IF(OR(ISNUMBER(SEARCH({" COMEDY "," fun "," laugh ","hilarious"}," "&amp;B3438:C3438&amp;" "))),"Comedy",IF(OR(ISNUMBER(SEARCH({" sad "," thriller "," crime"," murder "," dark "," revenge "}," "&amp;B3438:C3438&amp;" "))),"thriller",IF(OR(ISNUMBER(SEARCH({" strange "," evil "," horror "," dark "," strange"}," "&amp;B3438:C3438&amp;" "))),"horror",IF(OR(ISNUMBER(SEARCH({" food "," kitchen "," yummy "," gourmet "," dining","bbq"}," "&amp;B3438:C3438&amp;" "))),"food"))))</f>
        <v>0</v>
      </c>
      <c r="E3438" s="3">
        <v>5000</v>
      </c>
      <c r="F3438" s="4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424"/>
        <v>106</v>
      </c>
      <c r="Q3438">
        <f t="shared" si="425"/>
        <v>143.11000000000001</v>
      </c>
      <c r="R3438" t="s">
        <v>8315</v>
      </c>
      <c r="S3438" t="s">
        <v>8316</v>
      </c>
      <c r="T3438" s="13">
        <f t="shared" si="426"/>
        <v>41851.541585648149</v>
      </c>
      <c r="U3438" s="13">
        <f t="shared" si="427"/>
        <v>41872.686111111114</v>
      </c>
      <c r="V3438">
        <f t="shared" si="428"/>
        <v>2014</v>
      </c>
      <c r="W3438" t="str">
        <f t="shared" si="429"/>
        <v>plays</v>
      </c>
      <c r="X3438" t="str">
        <f t="shared" si="430"/>
        <v>ExceededGoal</v>
      </c>
      <c r="Y3438" s="12">
        <f t="shared" si="431"/>
        <v>143.11000000000001</v>
      </c>
    </row>
    <row r="3439" spans="1:25" ht="57.6">
      <c r="A3439">
        <v>3437</v>
      </c>
      <c r="B3439" s="1" t="s">
        <v>3436</v>
      </c>
      <c r="C3439" s="1" t="s">
        <v>7547</v>
      </c>
      <c r="D3439" s="21" t="b" cm="1">
        <f t="array" ref="D3439">IF(OR(ISNUMBER(SEARCH({" COMEDY "," fun "," laugh ","hilarious"}," "&amp;B3439:C3439&amp;" "))),"Comedy",IF(OR(ISNUMBER(SEARCH({" sad "," thriller "," crime"," murder "," dark "," revenge "}," "&amp;B3439:C3439&amp;" "))),"thriller",IF(OR(ISNUMBER(SEARCH({" strange "," evil "," horror "," dark "," strange"}," "&amp;B3439:C3439&amp;" "))),"horror",IF(OR(ISNUMBER(SEARCH({" food "," kitchen "," yummy "," gourmet "," dining","bbq"}," "&amp;B3439:C3439&amp;" "))),"food"))))</f>
        <v>0</v>
      </c>
      <c r="E3439" s="3">
        <v>3000</v>
      </c>
      <c r="F3439" s="4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424"/>
        <v>101</v>
      </c>
      <c r="Q3439">
        <f t="shared" si="425"/>
        <v>84.17</v>
      </c>
      <c r="R3439" t="s">
        <v>8315</v>
      </c>
      <c r="S3439" t="s">
        <v>8316</v>
      </c>
      <c r="T3439" s="13">
        <f t="shared" si="426"/>
        <v>42205.710879629631</v>
      </c>
      <c r="U3439" s="13">
        <f t="shared" si="427"/>
        <v>42235.710879629631</v>
      </c>
      <c r="V3439">
        <f t="shared" si="428"/>
        <v>2015</v>
      </c>
      <c r="W3439" t="str">
        <f t="shared" si="429"/>
        <v>plays</v>
      </c>
      <c r="X3439" t="str">
        <f t="shared" si="430"/>
        <v>ExceededGoal</v>
      </c>
      <c r="Y3439" s="12">
        <f t="shared" si="431"/>
        <v>84.17</v>
      </c>
    </row>
    <row r="3440" spans="1:25" ht="43.2">
      <c r="A3440">
        <v>3438</v>
      </c>
      <c r="B3440" s="1" t="s">
        <v>3437</v>
      </c>
      <c r="C3440" s="1" t="s">
        <v>7548</v>
      </c>
      <c r="D3440" s="21" t="b" cm="1">
        <f t="array" ref="D3440">IF(OR(ISNUMBER(SEARCH({" COMEDY "," fun "," laugh ","hilarious"}," "&amp;B3440:C3440&amp;" "))),"Comedy",IF(OR(ISNUMBER(SEARCH({" sad "," thriller "," crime"," murder "," dark "," revenge "}," "&amp;B3440:C3440&amp;" "))),"thriller",IF(OR(ISNUMBER(SEARCH({" strange "," evil "," horror "," dark "," strange"}," "&amp;B3440:C3440&amp;" "))),"horror",IF(OR(ISNUMBER(SEARCH({" food "," kitchen "," yummy "," gourmet "," dining","bbq"}," "&amp;B3440:C3440&amp;" "))),"food"))))</f>
        <v>0</v>
      </c>
      <c r="E3440" s="3">
        <v>2500</v>
      </c>
      <c r="F3440" s="4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424"/>
        <v>104</v>
      </c>
      <c r="Q3440">
        <f t="shared" si="425"/>
        <v>186.07</v>
      </c>
      <c r="R3440" t="s">
        <v>8315</v>
      </c>
      <c r="S3440" t="s">
        <v>8316</v>
      </c>
      <c r="T3440" s="13">
        <f t="shared" si="426"/>
        <v>42100.927858796291</v>
      </c>
      <c r="U3440" s="13">
        <f t="shared" si="427"/>
        <v>42126.875</v>
      </c>
      <c r="V3440">
        <f t="shared" si="428"/>
        <v>2015</v>
      </c>
      <c r="W3440" t="str">
        <f t="shared" si="429"/>
        <v>plays</v>
      </c>
      <c r="X3440" t="str">
        <f t="shared" si="430"/>
        <v>ExceededGoal</v>
      </c>
      <c r="Y3440" s="12">
        <f t="shared" si="431"/>
        <v>186.07</v>
      </c>
    </row>
    <row r="3441" spans="1:25" ht="28.8">
      <c r="A3441">
        <v>3439</v>
      </c>
      <c r="B3441" s="1" t="s">
        <v>3438</v>
      </c>
      <c r="C3441" s="1" t="s">
        <v>7549</v>
      </c>
      <c r="D3441" s="21" t="b" cm="1">
        <f t="array" ref="D3441">IF(OR(ISNUMBER(SEARCH({" COMEDY "," fun "," laugh ","hilarious"}," "&amp;B3441:C3441&amp;" "))),"Comedy",IF(OR(ISNUMBER(SEARCH({" sad "," thriller "," crime"," murder "," dark "," revenge "}," "&amp;B3441:C3441&amp;" "))),"thriller",IF(OR(ISNUMBER(SEARCH({" strange "," evil "," horror "," dark "," strange"}," "&amp;B3441:C3441&amp;" "))),"horror",IF(OR(ISNUMBER(SEARCH({" food "," kitchen "," yummy "," gourmet "," dining","bbq"}," "&amp;B3441:C3441&amp;" "))),"food"))))</f>
        <v>0</v>
      </c>
      <c r="E3441" s="3">
        <v>1200</v>
      </c>
      <c r="F3441" s="4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424"/>
        <v>135</v>
      </c>
      <c r="Q3441">
        <f t="shared" si="425"/>
        <v>89.79</v>
      </c>
      <c r="R3441" t="s">
        <v>8315</v>
      </c>
      <c r="S3441" t="s">
        <v>8316</v>
      </c>
      <c r="T3441" s="13">
        <f t="shared" si="426"/>
        <v>42374.911226851851</v>
      </c>
      <c r="U3441" s="13">
        <f t="shared" si="427"/>
        <v>42388.207638888889</v>
      </c>
      <c r="V3441">
        <f t="shared" si="428"/>
        <v>2016</v>
      </c>
      <c r="W3441" t="str">
        <f t="shared" si="429"/>
        <v>plays</v>
      </c>
      <c r="X3441" t="str">
        <f t="shared" si="430"/>
        <v>ExceededGoal</v>
      </c>
      <c r="Y3441" s="12">
        <f t="shared" si="431"/>
        <v>89.79</v>
      </c>
    </row>
    <row r="3442" spans="1:25" ht="43.2">
      <c r="A3442">
        <v>3440</v>
      </c>
      <c r="B3442" s="1" t="s">
        <v>3439</v>
      </c>
      <c r="C3442" s="1" t="s">
        <v>7550</v>
      </c>
      <c r="D3442" s="21" t="b" cm="1">
        <f t="array" ref="D3442">IF(OR(ISNUMBER(SEARCH({" COMEDY "," fun "," laugh ","hilarious"}," "&amp;B3442:C3442&amp;" "))),"Comedy",IF(OR(ISNUMBER(SEARCH({" sad "," thriller "," crime"," murder "," dark "," revenge "}," "&amp;B3442:C3442&amp;" "))),"thriller",IF(OR(ISNUMBER(SEARCH({" strange "," evil "," horror "," dark "," strange"}," "&amp;B3442:C3442&amp;" "))),"horror",IF(OR(ISNUMBER(SEARCH({" food "," kitchen "," yummy "," gourmet "," dining","bbq"}," "&amp;B3442:C3442&amp;" "))),"food"))))</f>
        <v>0</v>
      </c>
      <c r="E3442" s="3">
        <v>5000</v>
      </c>
      <c r="F3442" s="4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424"/>
        <v>105</v>
      </c>
      <c r="Q3442">
        <f t="shared" si="425"/>
        <v>64.16</v>
      </c>
      <c r="R3442" t="s">
        <v>8315</v>
      </c>
      <c r="S3442" t="s">
        <v>8316</v>
      </c>
      <c r="T3442" s="13">
        <f t="shared" si="426"/>
        <v>41809.12300925926</v>
      </c>
      <c r="U3442" s="13">
        <f t="shared" si="427"/>
        <v>41831.677083333336</v>
      </c>
      <c r="V3442">
        <f t="shared" si="428"/>
        <v>2014</v>
      </c>
      <c r="W3442" t="str">
        <f t="shared" si="429"/>
        <v>plays</v>
      </c>
      <c r="X3442" t="str">
        <f t="shared" si="430"/>
        <v>ExceededGoal</v>
      </c>
      <c r="Y3442" s="12">
        <f t="shared" si="431"/>
        <v>64.16</v>
      </c>
    </row>
    <row r="3443" spans="1:25" ht="43.2">
      <c r="A3443">
        <v>3441</v>
      </c>
      <c r="B3443" s="1" t="s">
        <v>3440</v>
      </c>
      <c r="C3443" s="1" t="s">
        <v>7551</v>
      </c>
      <c r="D3443" s="21" t="b" cm="1">
        <f t="array" ref="D3443">IF(OR(ISNUMBER(SEARCH({" COMEDY "," fun "," laugh ","hilarious"}," "&amp;B3443:C3443&amp;" "))),"Comedy",IF(OR(ISNUMBER(SEARCH({" sad "," thriller "," crime"," murder "," dark "," revenge "}," "&amp;B3443:C3443&amp;" "))),"thriller",IF(OR(ISNUMBER(SEARCH({" strange "," evil "," horror "," dark "," strange"}," "&amp;B3443:C3443&amp;" "))),"horror",IF(OR(ISNUMBER(SEARCH({" food "," kitchen "," yummy "," gourmet "," dining","bbq"}," "&amp;B3443:C3443&amp;" "))),"food"))))</f>
        <v>0</v>
      </c>
      <c r="E3443" s="3">
        <v>2500</v>
      </c>
      <c r="F3443" s="4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424"/>
        <v>103</v>
      </c>
      <c r="Q3443">
        <f t="shared" si="425"/>
        <v>59.65</v>
      </c>
      <c r="R3443" t="s">
        <v>8315</v>
      </c>
      <c r="S3443" t="s">
        <v>8316</v>
      </c>
      <c r="T3443" s="13">
        <f t="shared" si="426"/>
        <v>42294.429641203707</v>
      </c>
      <c r="U3443" s="13">
        <f t="shared" si="427"/>
        <v>42321.845138888893</v>
      </c>
      <c r="V3443">
        <f t="shared" si="428"/>
        <v>2015</v>
      </c>
      <c r="W3443" t="str">
        <f t="shared" si="429"/>
        <v>plays</v>
      </c>
      <c r="X3443" t="str">
        <f t="shared" si="430"/>
        <v>ExceededGoal</v>
      </c>
      <c r="Y3443" s="12">
        <f t="shared" si="431"/>
        <v>59.65</v>
      </c>
    </row>
    <row r="3444" spans="1:25" ht="43.2">
      <c r="A3444">
        <v>3442</v>
      </c>
      <c r="B3444" s="1" t="s">
        <v>3441</v>
      </c>
      <c r="C3444" s="1" t="s">
        <v>7552</v>
      </c>
      <c r="D3444" s="21" t="b" cm="1">
        <f t="array" ref="D3444">IF(OR(ISNUMBER(SEARCH({" COMEDY "," fun "," laugh ","hilarious"}," "&amp;B3444:C3444&amp;" "))),"Comedy",IF(OR(ISNUMBER(SEARCH({" sad "," thriller "," crime"," murder "," dark "," revenge "}," "&amp;B3444:C3444&amp;" "))),"thriller",IF(OR(ISNUMBER(SEARCH({" strange "," evil "," horror "," dark "," strange"}," "&amp;B3444:C3444&amp;" "))),"horror",IF(OR(ISNUMBER(SEARCH({" food "," kitchen "," yummy "," gourmet "," dining","bbq"}," "&amp;B3444:C3444&amp;" "))),"food"))))</f>
        <v>0</v>
      </c>
      <c r="E3444" s="3">
        <v>250</v>
      </c>
      <c r="F3444" s="4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424"/>
        <v>100</v>
      </c>
      <c r="Q3444">
        <f t="shared" si="425"/>
        <v>31.25</v>
      </c>
      <c r="R3444" t="s">
        <v>8315</v>
      </c>
      <c r="S3444" t="s">
        <v>8316</v>
      </c>
      <c r="T3444" s="13">
        <f t="shared" si="426"/>
        <v>42124.841111111105</v>
      </c>
      <c r="U3444" s="13">
        <f t="shared" si="427"/>
        <v>42154.841111111105</v>
      </c>
      <c r="V3444">
        <f t="shared" si="428"/>
        <v>2015</v>
      </c>
      <c r="W3444" t="str">
        <f t="shared" si="429"/>
        <v>plays</v>
      </c>
      <c r="X3444" t="str">
        <f t="shared" si="430"/>
        <v>UnderFunded</v>
      </c>
      <c r="Y3444" s="12">
        <f t="shared" si="431"/>
        <v>31.25</v>
      </c>
    </row>
    <row r="3445" spans="1:25" ht="43.2">
      <c r="A3445">
        <v>3443</v>
      </c>
      <c r="B3445" s="1" t="s">
        <v>3442</v>
      </c>
      <c r="C3445" s="1" t="s">
        <v>7553</v>
      </c>
      <c r="D3445" s="21" t="b" cm="1">
        <f t="array" ref="D3445">IF(OR(ISNUMBER(SEARCH({" COMEDY "," fun "," laugh ","hilarious"}," "&amp;B3445:C3445&amp;" "))),"Comedy",IF(OR(ISNUMBER(SEARCH({" sad "," thriller "," crime"," murder "," dark "," revenge "}," "&amp;B3445:C3445&amp;" "))),"thriller",IF(OR(ISNUMBER(SEARCH({" strange "," evil "," horror "," dark "," strange"}," "&amp;B3445:C3445&amp;" "))),"horror",IF(OR(ISNUMBER(SEARCH({" food "," kitchen "," yummy "," gourmet "," dining","bbq"}," "&amp;B3445:C3445&amp;" "))),"food"))))</f>
        <v>0</v>
      </c>
      <c r="E3445" s="3">
        <v>1000</v>
      </c>
      <c r="F3445" s="4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424"/>
        <v>186</v>
      </c>
      <c r="Q3445">
        <f t="shared" si="425"/>
        <v>41.22</v>
      </c>
      <c r="R3445" t="s">
        <v>8315</v>
      </c>
      <c r="S3445" t="s">
        <v>8316</v>
      </c>
      <c r="T3445" s="13">
        <f t="shared" si="426"/>
        <v>41861.524837962963</v>
      </c>
      <c r="U3445" s="13">
        <f t="shared" si="427"/>
        <v>41891.524837962963</v>
      </c>
      <c r="V3445">
        <f t="shared" si="428"/>
        <v>2014</v>
      </c>
      <c r="W3445" t="str">
        <f t="shared" si="429"/>
        <v>plays</v>
      </c>
      <c r="X3445" t="str">
        <f t="shared" si="430"/>
        <v>ExceededGoal</v>
      </c>
      <c r="Y3445" s="12">
        <f t="shared" si="431"/>
        <v>41.22</v>
      </c>
    </row>
    <row r="3446" spans="1:25" ht="43.2">
      <c r="A3446">
        <v>3444</v>
      </c>
      <c r="B3446" s="1" t="s">
        <v>3443</v>
      </c>
      <c r="C3446" s="1" t="s">
        <v>7554</v>
      </c>
      <c r="D3446" s="21" t="b" cm="1">
        <f t="array" ref="D3446">IF(OR(ISNUMBER(SEARCH({" COMEDY "," fun "," laugh ","hilarious"}," "&amp;B3446:C3446&amp;" "))),"Comedy",IF(OR(ISNUMBER(SEARCH({" sad "," thriller "," crime"," murder "," dark "," revenge "}," "&amp;B3446:C3446&amp;" "))),"thriller",IF(OR(ISNUMBER(SEARCH({" strange "," evil "," horror "," dark "," strange"}," "&amp;B3446:C3446&amp;" "))),"horror",IF(OR(ISNUMBER(SEARCH({" food "," kitchen "," yummy "," gourmet "," dining","bbq"}," "&amp;B3446:C3446&amp;" "))),"food"))))</f>
        <v>0</v>
      </c>
      <c r="E3446" s="3">
        <v>300</v>
      </c>
      <c r="F3446" s="4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424"/>
        <v>289</v>
      </c>
      <c r="Q3446">
        <f t="shared" si="425"/>
        <v>43.35</v>
      </c>
      <c r="R3446" t="s">
        <v>8315</v>
      </c>
      <c r="S3446" t="s">
        <v>8316</v>
      </c>
      <c r="T3446" s="13">
        <f t="shared" si="426"/>
        <v>42521.291504629626</v>
      </c>
      <c r="U3446" s="13">
        <f t="shared" si="427"/>
        <v>42529.582638888889</v>
      </c>
      <c r="V3446">
        <f t="shared" si="428"/>
        <v>2016</v>
      </c>
      <c r="W3446" t="str">
        <f t="shared" si="429"/>
        <v>plays</v>
      </c>
      <c r="X3446" t="str">
        <f t="shared" si="430"/>
        <v>ExceededGoal</v>
      </c>
      <c r="Y3446" s="12">
        <f t="shared" si="431"/>
        <v>43.35</v>
      </c>
    </row>
    <row r="3447" spans="1:25" ht="43.2">
      <c r="A3447">
        <v>3445</v>
      </c>
      <c r="B3447" s="1" t="s">
        <v>3444</v>
      </c>
      <c r="C3447" s="1" t="s">
        <v>7555</v>
      </c>
      <c r="D3447" s="21" t="b" cm="1">
        <f t="array" ref="D3447">IF(OR(ISNUMBER(SEARCH({" COMEDY "," fun "," laugh ","hilarious"}," "&amp;B3447:C3447&amp;" "))),"Comedy",IF(OR(ISNUMBER(SEARCH({" sad "," thriller "," crime"," murder "," dark "," revenge "}," "&amp;B3447:C3447&amp;" "))),"thriller",IF(OR(ISNUMBER(SEARCH({" strange "," evil "," horror "," dark "," strange"}," "&amp;B3447:C3447&amp;" "))),"horror",IF(OR(ISNUMBER(SEARCH({" food "," kitchen "," yummy "," gourmet "," dining","bbq"}," "&amp;B3447:C3447&amp;" "))),"food"))))</f>
        <v>0</v>
      </c>
      <c r="E3447" s="3">
        <v>2000</v>
      </c>
      <c r="F3447" s="4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424"/>
        <v>100</v>
      </c>
      <c r="Q3447">
        <f t="shared" si="425"/>
        <v>64.52</v>
      </c>
      <c r="R3447" t="s">
        <v>8315</v>
      </c>
      <c r="S3447" t="s">
        <v>8316</v>
      </c>
      <c r="T3447" s="13">
        <f t="shared" si="426"/>
        <v>42272.530509259261</v>
      </c>
      <c r="U3447" s="13">
        <f t="shared" si="427"/>
        <v>42300.530509259261</v>
      </c>
      <c r="V3447">
        <f t="shared" si="428"/>
        <v>2015</v>
      </c>
      <c r="W3447" t="str">
        <f t="shared" si="429"/>
        <v>plays</v>
      </c>
      <c r="X3447" t="str">
        <f t="shared" si="430"/>
        <v>UnderFunded</v>
      </c>
      <c r="Y3447" s="12">
        <f t="shared" si="431"/>
        <v>64.52</v>
      </c>
    </row>
    <row r="3448" spans="1:25" ht="43.2">
      <c r="A3448">
        <v>3446</v>
      </c>
      <c r="B3448" s="1" t="s">
        <v>3445</v>
      </c>
      <c r="C3448" s="1" t="s">
        <v>7556</v>
      </c>
      <c r="D3448" s="21" t="b" cm="1">
        <f t="array" ref="D3448">IF(OR(ISNUMBER(SEARCH({" COMEDY "," fun "," laugh ","hilarious"}," "&amp;B3448:C3448&amp;" "))),"Comedy",IF(OR(ISNUMBER(SEARCH({" sad "," thriller "," crime"," murder "," dark "," revenge "}," "&amp;B3448:C3448&amp;" "))),"thriller",IF(OR(ISNUMBER(SEARCH({" strange "," evil "," horror "," dark "," strange"}," "&amp;B3448:C3448&amp;" "))),"horror",IF(OR(ISNUMBER(SEARCH({" food "," kitchen "," yummy "," gourmet "," dining","bbq"}," "&amp;B3448:C3448&amp;" "))),"food"))))</f>
        <v>0</v>
      </c>
      <c r="E3448" s="3">
        <v>1000</v>
      </c>
      <c r="F3448" s="4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424"/>
        <v>108</v>
      </c>
      <c r="Q3448">
        <f t="shared" si="425"/>
        <v>43.28</v>
      </c>
      <c r="R3448" t="s">
        <v>8315</v>
      </c>
      <c r="S3448" t="s">
        <v>8316</v>
      </c>
      <c r="T3448" s="13">
        <f t="shared" si="426"/>
        <v>42016.832465277781</v>
      </c>
      <c r="U3448" s="13">
        <f t="shared" si="427"/>
        <v>42040.513888888891</v>
      </c>
      <c r="V3448">
        <f t="shared" si="428"/>
        <v>2015</v>
      </c>
      <c r="W3448" t="str">
        <f t="shared" si="429"/>
        <v>plays</v>
      </c>
      <c r="X3448" t="str">
        <f t="shared" si="430"/>
        <v>ExceededGoal</v>
      </c>
      <c r="Y3448" s="12">
        <f t="shared" si="431"/>
        <v>43.28</v>
      </c>
    </row>
    <row r="3449" spans="1:25" ht="28.8">
      <c r="A3449">
        <v>3447</v>
      </c>
      <c r="B3449" s="1" t="s">
        <v>3446</v>
      </c>
      <c r="C3449" s="1" t="s">
        <v>7557</v>
      </c>
      <c r="D3449" s="21" t="b" cm="1">
        <f t="array" ref="D3449">IF(OR(ISNUMBER(SEARCH({" COMEDY "," fun "," laugh ","hilarious"}," "&amp;B3449:C3449&amp;" "))),"Comedy",IF(OR(ISNUMBER(SEARCH({" sad "," thriller "," crime"," murder "," dark "," revenge "}," "&amp;B3449:C3449&amp;" "))),"thriller",IF(OR(ISNUMBER(SEARCH({" strange "," evil "," horror "," dark "," strange"}," "&amp;B3449:C3449&amp;" "))),"horror",IF(OR(ISNUMBER(SEARCH({" food "," kitchen "," yummy "," gourmet "," dining","bbq"}," "&amp;B3449:C3449&amp;" "))),"food"))))</f>
        <v>0</v>
      </c>
      <c r="E3449" s="3">
        <v>1000</v>
      </c>
      <c r="F3449" s="4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424"/>
        <v>108</v>
      </c>
      <c r="Q3449">
        <f t="shared" si="425"/>
        <v>77</v>
      </c>
      <c r="R3449" t="s">
        <v>8315</v>
      </c>
      <c r="S3449" t="s">
        <v>8316</v>
      </c>
      <c r="T3449" s="13">
        <f t="shared" si="426"/>
        <v>42402.889027777783</v>
      </c>
      <c r="U3449" s="13">
        <f t="shared" si="427"/>
        <v>42447.847361111111</v>
      </c>
      <c r="V3449">
        <f t="shared" si="428"/>
        <v>2016</v>
      </c>
      <c r="W3449" t="str">
        <f t="shared" si="429"/>
        <v>plays</v>
      </c>
      <c r="X3449" t="str">
        <f t="shared" si="430"/>
        <v>ExceededGoal</v>
      </c>
      <c r="Y3449" s="12">
        <f t="shared" si="431"/>
        <v>77</v>
      </c>
    </row>
    <row r="3450" spans="1:25" ht="43.2">
      <c r="A3450">
        <v>3448</v>
      </c>
      <c r="B3450" s="1" t="s">
        <v>3447</v>
      </c>
      <c r="C3450" s="1" t="s">
        <v>7558</v>
      </c>
      <c r="D3450" s="21" t="b" cm="1">
        <f t="array" ref="D3450">IF(OR(ISNUMBER(SEARCH({" COMEDY "," fun "," laugh ","hilarious"}," "&amp;B3450:C3450&amp;" "))),"Comedy",IF(OR(ISNUMBER(SEARCH({" sad "," thriller "," crime"," murder "," dark "," revenge "}," "&amp;B3450:C3450&amp;" "))),"thriller",IF(OR(ISNUMBER(SEARCH({" strange "," evil "," horror "," dark "," strange"}," "&amp;B3450:C3450&amp;" "))),"horror",IF(OR(ISNUMBER(SEARCH({" food "," kitchen "," yummy "," gourmet "," dining","bbq"}," "&amp;B3450:C3450&amp;" "))),"food"))))</f>
        <v>0</v>
      </c>
      <c r="E3450" s="3">
        <v>2100</v>
      </c>
      <c r="F3450" s="4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424"/>
        <v>110</v>
      </c>
      <c r="Q3450">
        <f t="shared" si="425"/>
        <v>51.22</v>
      </c>
      <c r="R3450" t="s">
        <v>8315</v>
      </c>
      <c r="S3450" t="s">
        <v>8316</v>
      </c>
      <c r="T3450" s="13">
        <f t="shared" si="426"/>
        <v>41960.119085648148</v>
      </c>
      <c r="U3450" s="13">
        <f t="shared" si="427"/>
        <v>41990.119085648148</v>
      </c>
      <c r="V3450">
        <f t="shared" si="428"/>
        <v>2014</v>
      </c>
      <c r="W3450" t="str">
        <f t="shared" si="429"/>
        <v>plays</v>
      </c>
      <c r="X3450" t="str">
        <f t="shared" si="430"/>
        <v>ExceededGoal</v>
      </c>
      <c r="Y3450" s="12">
        <f t="shared" si="431"/>
        <v>51.22</v>
      </c>
    </row>
    <row r="3451" spans="1:25" ht="43.2">
      <c r="A3451">
        <v>3449</v>
      </c>
      <c r="B3451" s="1" t="s">
        <v>3448</v>
      </c>
      <c r="C3451" s="1" t="s">
        <v>7559</v>
      </c>
      <c r="D3451" s="21" t="b" cm="1">
        <f t="array" ref="D3451">IF(OR(ISNUMBER(SEARCH({" COMEDY "," fun "," laugh ","hilarious"}," "&amp;B3451:C3451&amp;" "))),"Comedy",IF(OR(ISNUMBER(SEARCH({" sad "," thriller "," crime"," murder "," dark "," revenge "}," "&amp;B3451:C3451&amp;" "))),"thriller",IF(OR(ISNUMBER(SEARCH({" strange "," evil "," horror "," dark "," strange"}," "&amp;B3451:C3451&amp;" "))),"horror",IF(OR(ISNUMBER(SEARCH({" food "," kitchen "," yummy "," gourmet "," dining","bbq"}," "&amp;B3451:C3451&amp;" "))),"food"))))</f>
        <v>0</v>
      </c>
      <c r="E3451" s="3">
        <v>800</v>
      </c>
      <c r="F3451" s="4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424"/>
        <v>171</v>
      </c>
      <c r="Q3451">
        <f t="shared" si="425"/>
        <v>68.25</v>
      </c>
      <c r="R3451" t="s">
        <v>8315</v>
      </c>
      <c r="S3451" t="s">
        <v>8316</v>
      </c>
      <c r="T3451" s="13">
        <f t="shared" si="426"/>
        <v>42532.052523148144</v>
      </c>
      <c r="U3451" s="13">
        <f t="shared" si="427"/>
        <v>42560.166666666672</v>
      </c>
      <c r="V3451">
        <f t="shared" si="428"/>
        <v>2016</v>
      </c>
      <c r="W3451" t="str">
        <f t="shared" si="429"/>
        <v>plays</v>
      </c>
      <c r="X3451" t="str">
        <f t="shared" si="430"/>
        <v>ExceededGoal</v>
      </c>
      <c r="Y3451" s="12">
        <f t="shared" si="431"/>
        <v>68.25</v>
      </c>
    </row>
    <row r="3452" spans="1:25" ht="43.2">
      <c r="A3452">
        <v>3450</v>
      </c>
      <c r="B3452" s="1" t="s">
        <v>3449</v>
      </c>
      <c r="C3452" s="1" t="s">
        <v>7560</v>
      </c>
      <c r="D3452" s="21" t="b" cm="1">
        <f t="array" ref="D3452">IF(OR(ISNUMBER(SEARCH({" COMEDY "," fun "," laugh ","hilarious"}," "&amp;B3452:C3452&amp;" "))),"Comedy",IF(OR(ISNUMBER(SEARCH({" sad "," thriller "," crime"," murder "," dark "," revenge "}," "&amp;B3452:C3452&amp;" "))),"thriller",IF(OR(ISNUMBER(SEARCH({" strange "," evil "," horror "," dark "," strange"}," "&amp;B3452:C3452&amp;" "))),"horror",IF(OR(ISNUMBER(SEARCH({" food "," kitchen "," yummy "," gourmet "," dining","bbq"}," "&amp;B3452:C3452&amp;" "))),"food"))))</f>
        <v>0</v>
      </c>
      <c r="E3452" s="3">
        <v>500</v>
      </c>
      <c r="F3452" s="4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424"/>
        <v>152</v>
      </c>
      <c r="Q3452">
        <f t="shared" si="425"/>
        <v>19.489999999999998</v>
      </c>
      <c r="R3452" t="s">
        <v>8315</v>
      </c>
      <c r="S3452" t="s">
        <v>8316</v>
      </c>
      <c r="T3452" s="13">
        <f t="shared" si="426"/>
        <v>42036.704525462963</v>
      </c>
      <c r="U3452" s="13">
        <f t="shared" si="427"/>
        <v>42096.662858796291</v>
      </c>
      <c r="V3452">
        <f t="shared" si="428"/>
        <v>2015</v>
      </c>
      <c r="W3452" t="str">
        <f t="shared" si="429"/>
        <v>plays</v>
      </c>
      <c r="X3452" t="str">
        <f t="shared" si="430"/>
        <v>ExceededGoal</v>
      </c>
      <c r="Y3452" s="12">
        <f t="shared" si="431"/>
        <v>19.489999999999998</v>
      </c>
    </row>
    <row r="3453" spans="1:25" ht="43.2">
      <c r="A3453">
        <v>3451</v>
      </c>
      <c r="B3453" s="1" t="s">
        <v>3450</v>
      </c>
      <c r="C3453" s="1" t="s">
        <v>7561</v>
      </c>
      <c r="D3453" s="21" t="b" cm="1">
        <f t="array" ref="D3453">IF(OR(ISNUMBER(SEARCH({" COMEDY "," fun "," laugh ","hilarious"}," "&amp;B3453:C3453&amp;" "))),"Comedy",IF(OR(ISNUMBER(SEARCH({" sad "," thriller "," crime"," murder "," dark "," revenge "}," "&amp;B3453:C3453&amp;" "))),"thriller",IF(OR(ISNUMBER(SEARCH({" strange "," evil "," horror "," dark "," strange"}," "&amp;B3453:C3453&amp;" "))),"horror",IF(OR(ISNUMBER(SEARCH({" food "," kitchen "," yummy "," gourmet "," dining","bbq"}," "&amp;B3453:C3453&amp;" "))),"food"))))</f>
        <v>0</v>
      </c>
      <c r="E3453" s="3">
        <v>650</v>
      </c>
      <c r="F3453" s="4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424"/>
        <v>101</v>
      </c>
      <c r="Q3453">
        <f t="shared" si="425"/>
        <v>41.13</v>
      </c>
      <c r="R3453" t="s">
        <v>8315</v>
      </c>
      <c r="S3453" t="s">
        <v>8316</v>
      </c>
      <c r="T3453" s="13">
        <f t="shared" si="426"/>
        <v>42088.723692129628</v>
      </c>
      <c r="U3453" s="13">
        <f t="shared" si="427"/>
        <v>42115.723692129628</v>
      </c>
      <c r="V3453">
        <f t="shared" si="428"/>
        <v>2015</v>
      </c>
      <c r="W3453" t="str">
        <f t="shared" si="429"/>
        <v>plays</v>
      </c>
      <c r="X3453" t="str">
        <f t="shared" si="430"/>
        <v>ExceededGoal</v>
      </c>
      <c r="Y3453" s="12">
        <f t="shared" si="431"/>
        <v>41.13</v>
      </c>
    </row>
    <row r="3454" spans="1:25" ht="43.2">
      <c r="A3454">
        <v>3452</v>
      </c>
      <c r="B3454" s="1" t="s">
        <v>3451</v>
      </c>
      <c r="C3454" s="1" t="s">
        <v>7562</v>
      </c>
      <c r="D3454" s="21" t="b" cm="1">
        <f t="array" ref="D3454">IF(OR(ISNUMBER(SEARCH({" COMEDY "," fun "," laugh ","hilarious"}," "&amp;B3454:C3454&amp;" "))),"Comedy",IF(OR(ISNUMBER(SEARCH({" sad "," thriller "," crime"," murder "," dark "," revenge "}," "&amp;B3454:C3454&amp;" "))),"thriller",IF(OR(ISNUMBER(SEARCH({" strange "," evil "," horror "," dark "," strange"}," "&amp;B3454:C3454&amp;" "))),"horror",IF(OR(ISNUMBER(SEARCH({" food "," kitchen "," yummy "," gourmet "," dining","bbq"}," "&amp;B3454:C3454&amp;" "))),"food"))))</f>
        <v>0</v>
      </c>
      <c r="E3454" s="3">
        <v>1000</v>
      </c>
      <c r="F3454" s="4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424"/>
        <v>153</v>
      </c>
      <c r="Q3454">
        <f t="shared" si="425"/>
        <v>41.41</v>
      </c>
      <c r="R3454" t="s">
        <v>8315</v>
      </c>
      <c r="S3454" t="s">
        <v>8316</v>
      </c>
      <c r="T3454" s="13">
        <f t="shared" si="426"/>
        <v>41820.639189814814</v>
      </c>
      <c r="U3454" s="13">
        <f t="shared" si="427"/>
        <v>41843.165972222225</v>
      </c>
      <c r="V3454">
        <f t="shared" si="428"/>
        <v>2014</v>
      </c>
      <c r="W3454" t="str">
        <f t="shared" si="429"/>
        <v>plays</v>
      </c>
      <c r="X3454" t="str">
        <f t="shared" si="430"/>
        <v>ExceededGoal</v>
      </c>
      <c r="Y3454" s="12">
        <f t="shared" si="431"/>
        <v>41.41</v>
      </c>
    </row>
    <row r="3455" spans="1:25" ht="43.2">
      <c r="A3455">
        <v>3453</v>
      </c>
      <c r="B3455" s="1" t="s">
        <v>3452</v>
      </c>
      <c r="C3455" s="1" t="s">
        <v>7563</v>
      </c>
      <c r="D3455" s="21" t="b" cm="1">
        <f t="array" ref="D3455">IF(OR(ISNUMBER(SEARCH({" COMEDY "," fun "," laugh ","hilarious"}," "&amp;B3455:C3455&amp;" "))),"Comedy",IF(OR(ISNUMBER(SEARCH({" sad "," thriller "," crime"," murder "," dark "," revenge "}," "&amp;B3455:C3455&amp;" "))),"thriller",IF(OR(ISNUMBER(SEARCH({" strange "," evil "," horror "," dark "," strange"}," "&amp;B3455:C3455&amp;" "))),"horror",IF(OR(ISNUMBER(SEARCH({" food "," kitchen "," yummy "," gourmet "," dining","bbq"}," "&amp;B3455:C3455&amp;" "))),"food"))))</f>
        <v>0</v>
      </c>
      <c r="E3455" s="3">
        <v>300</v>
      </c>
      <c r="F3455" s="4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424"/>
        <v>128</v>
      </c>
      <c r="Q3455">
        <f t="shared" si="425"/>
        <v>27.5</v>
      </c>
      <c r="R3455" t="s">
        <v>8315</v>
      </c>
      <c r="S3455" t="s">
        <v>8316</v>
      </c>
      <c r="T3455" s="13">
        <f t="shared" si="426"/>
        <v>42535.97865740741</v>
      </c>
      <c r="U3455" s="13">
        <f t="shared" si="427"/>
        <v>42595.97865740741</v>
      </c>
      <c r="V3455">
        <f t="shared" si="428"/>
        <v>2016</v>
      </c>
      <c r="W3455" t="str">
        <f t="shared" si="429"/>
        <v>plays</v>
      </c>
      <c r="X3455" t="str">
        <f t="shared" si="430"/>
        <v>ExceededGoal</v>
      </c>
      <c r="Y3455" s="12">
        <f t="shared" si="431"/>
        <v>27.5</v>
      </c>
    </row>
    <row r="3456" spans="1:25" ht="57.6">
      <c r="A3456">
        <v>3454</v>
      </c>
      <c r="B3456" s="1" t="s">
        <v>3453</v>
      </c>
      <c r="C3456" s="1" t="s">
        <v>7564</v>
      </c>
      <c r="D3456" s="21" t="b" cm="1">
        <f t="array" ref="D3456">IF(OR(ISNUMBER(SEARCH({" COMEDY "," fun "," laugh ","hilarious"}," "&amp;B3456:C3456&amp;" "))),"Comedy",IF(OR(ISNUMBER(SEARCH({" sad "," thriller "," crime"," murder "," dark "," revenge "}," "&amp;B3456:C3456&amp;" "))),"thriller",IF(OR(ISNUMBER(SEARCH({" strange "," evil "," horror "," dark "," strange"}," "&amp;B3456:C3456&amp;" "))),"horror",IF(OR(ISNUMBER(SEARCH({" food "," kitchen "," yummy "," gourmet "," dining","bbq"}," "&amp;B3456:C3456&amp;" "))),"food"))))</f>
        <v>0</v>
      </c>
      <c r="E3456" s="3">
        <v>700</v>
      </c>
      <c r="F3456" s="4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424"/>
        <v>101</v>
      </c>
      <c r="Q3456">
        <f t="shared" si="425"/>
        <v>33.57</v>
      </c>
      <c r="R3456" t="s">
        <v>8315</v>
      </c>
      <c r="S3456" t="s">
        <v>8316</v>
      </c>
      <c r="T3456" s="13">
        <f t="shared" si="426"/>
        <v>41821.698599537034</v>
      </c>
      <c r="U3456" s="13">
        <f t="shared" si="427"/>
        <v>41851.698599537034</v>
      </c>
      <c r="V3456">
        <f t="shared" si="428"/>
        <v>2014</v>
      </c>
      <c r="W3456" t="str">
        <f t="shared" si="429"/>
        <v>plays</v>
      </c>
      <c r="X3456" t="str">
        <f t="shared" si="430"/>
        <v>ExceededGoal</v>
      </c>
      <c r="Y3456" s="12">
        <f t="shared" si="431"/>
        <v>33.57</v>
      </c>
    </row>
    <row r="3457" spans="1:25" ht="43.2">
      <c r="A3457">
        <v>3455</v>
      </c>
      <c r="B3457" s="1" t="s">
        <v>3454</v>
      </c>
      <c r="C3457" s="1" t="s">
        <v>7565</v>
      </c>
      <c r="D3457" s="21" t="b" cm="1">
        <f t="array" ref="D3457">IF(OR(ISNUMBER(SEARCH({" COMEDY "," fun "," laugh ","hilarious"}," "&amp;B3457:C3457&amp;" "))),"Comedy",IF(OR(ISNUMBER(SEARCH({" sad "," thriller "," crime"," murder "," dark "," revenge "}," "&amp;B3457:C3457&amp;" "))),"thriller",IF(OR(ISNUMBER(SEARCH({" strange "," evil "," horror "," dark "," strange"}," "&amp;B3457:C3457&amp;" "))),"horror",IF(OR(ISNUMBER(SEARCH({" food "," kitchen "," yummy "," gourmet "," dining","bbq"}," "&amp;B3457:C3457&amp;" "))),"food"))))</f>
        <v>0</v>
      </c>
      <c r="E3457" s="3">
        <v>10000</v>
      </c>
      <c r="F3457" s="4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424"/>
        <v>101</v>
      </c>
      <c r="Q3457">
        <f t="shared" si="425"/>
        <v>145.87</v>
      </c>
      <c r="R3457" t="s">
        <v>8315</v>
      </c>
      <c r="S3457" t="s">
        <v>8316</v>
      </c>
      <c r="T3457" s="13">
        <f t="shared" si="426"/>
        <v>42626.7503125</v>
      </c>
      <c r="U3457" s="13">
        <f t="shared" si="427"/>
        <v>42656.7503125</v>
      </c>
      <c r="V3457">
        <f t="shared" si="428"/>
        <v>2016</v>
      </c>
      <c r="W3457" t="str">
        <f t="shared" si="429"/>
        <v>plays</v>
      </c>
      <c r="X3457" t="str">
        <f t="shared" si="430"/>
        <v>ExceededGoal</v>
      </c>
      <c r="Y3457" s="12">
        <f t="shared" si="431"/>
        <v>145.87</v>
      </c>
    </row>
    <row r="3458" spans="1:25" ht="43.2">
      <c r="A3458">
        <v>3456</v>
      </c>
      <c r="B3458" s="1" t="s">
        <v>3455</v>
      </c>
      <c r="C3458" s="1" t="s">
        <v>7566</v>
      </c>
      <c r="D3458" s="21" t="b" cm="1">
        <f t="array" ref="D3458">IF(OR(ISNUMBER(SEARCH({" COMEDY "," fun "," laugh ","hilarious"}," "&amp;B3458:C3458&amp;" "))),"Comedy",IF(OR(ISNUMBER(SEARCH({" sad "," thriller "," crime"," murder "," dark "," revenge "}," "&amp;B3458:C3458&amp;" "))),"thriller",IF(OR(ISNUMBER(SEARCH({" strange "," evil "," horror "," dark "," strange"}," "&amp;B3458:C3458&amp;" "))),"horror",IF(OR(ISNUMBER(SEARCH({" food "," kitchen "," yummy "," gourmet "," dining","bbq"}," "&amp;B3458:C3458&amp;" "))),"food"))))</f>
        <v>0</v>
      </c>
      <c r="E3458" s="3">
        <v>3000</v>
      </c>
      <c r="F3458" s="4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424"/>
        <v>191</v>
      </c>
      <c r="Q3458">
        <f t="shared" si="425"/>
        <v>358.69</v>
      </c>
      <c r="R3458" t="s">
        <v>8315</v>
      </c>
      <c r="S3458" t="s">
        <v>8316</v>
      </c>
      <c r="T3458" s="13">
        <f t="shared" si="426"/>
        <v>41821.205636574072</v>
      </c>
      <c r="U3458" s="13">
        <f t="shared" si="427"/>
        <v>41852.290972222225</v>
      </c>
      <c r="V3458">
        <f t="shared" si="428"/>
        <v>2014</v>
      </c>
      <c r="W3458" t="str">
        <f t="shared" si="429"/>
        <v>plays</v>
      </c>
      <c r="X3458" t="str">
        <f t="shared" si="430"/>
        <v>ExceededGoal</v>
      </c>
      <c r="Y3458" s="12">
        <f t="shared" si="431"/>
        <v>358.69</v>
      </c>
    </row>
    <row r="3459" spans="1:25" ht="28.8">
      <c r="A3459">
        <v>3457</v>
      </c>
      <c r="B3459" s="1" t="s">
        <v>3456</v>
      </c>
      <c r="C3459" s="1" t="s">
        <v>7567</v>
      </c>
      <c r="D3459" s="21" t="b" cm="1">
        <f t="array" ref="D3459">IF(OR(ISNUMBER(SEARCH({" COMEDY "," fun "," laugh ","hilarious"}," "&amp;B3459:C3459&amp;" "))),"Comedy",IF(OR(ISNUMBER(SEARCH({" sad "," thriller "," crime"," murder "," dark "," revenge "}," "&amp;B3459:C3459&amp;" "))),"thriller",IF(OR(ISNUMBER(SEARCH({" strange "," evil "," horror "," dark "," strange"}," "&amp;B3459:C3459&amp;" "))),"horror",IF(OR(ISNUMBER(SEARCH({" food "," kitchen "," yummy "," gourmet "," dining","bbq"}," "&amp;B3459:C3459&amp;" "))),"food"))))</f>
        <v>0</v>
      </c>
      <c r="E3459" s="3">
        <v>2000</v>
      </c>
      <c r="F3459" s="4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432">IFERROR(ROUND((F3459/E3459)*100,0),0)</f>
        <v>140</v>
      </c>
      <c r="Q3459">
        <f t="shared" ref="Q3459:Q3522" si="433">IFERROR(ROUND(F3459/M3459,2),0)</f>
        <v>50.98</v>
      </c>
      <c r="R3459" t="s">
        <v>8315</v>
      </c>
      <c r="S3459" t="s">
        <v>8316</v>
      </c>
      <c r="T3459" s="13">
        <f t="shared" ref="T3459:T3522" si="434">(((K3459/60)/60)/24)+DATE(1970,1,1)</f>
        <v>42016.706678240742</v>
      </c>
      <c r="U3459" s="13">
        <f t="shared" ref="U3459:U3522" si="435">(((J3459/60)/60)/24)+DATE(1970,1,1)</f>
        <v>42047.249305555553</v>
      </c>
      <c r="V3459">
        <f t="shared" ref="V3459:V3522" si="436">YEAR(T3459)</f>
        <v>2015</v>
      </c>
      <c r="W3459" t="str">
        <f t="shared" ref="W3459:W3522" si="437">IF(OR(S3459="musical","space"),"Musical and Spaces",S3459)</f>
        <v>plays</v>
      </c>
      <c r="X3459" t="str">
        <f t="shared" ref="X3459:X3522" si="438">IF(P3459-100&gt;0,"ExceededGoal","UnderFunded")</f>
        <v>ExceededGoal</v>
      </c>
      <c r="Y3459" s="12">
        <f t="shared" ref="Y3459:Y3522" si="439">IFERROR(IF(R3459="theater",ROUND(F3459/M3459,2)),0)</f>
        <v>50.98</v>
      </c>
    </row>
    <row r="3460" spans="1:25" ht="43.2">
      <c r="A3460">
        <v>3458</v>
      </c>
      <c r="B3460" s="1" t="s">
        <v>3457</v>
      </c>
      <c r="C3460" s="1" t="s">
        <v>7568</v>
      </c>
      <c r="D3460" s="21" t="b" cm="1">
        <f t="array" ref="D3460">IF(OR(ISNUMBER(SEARCH({" COMEDY "," fun "," laugh ","hilarious"}," "&amp;B3460:C3460&amp;" "))),"Comedy",IF(OR(ISNUMBER(SEARCH({" sad "," thriller "," crime"," murder "," dark "," revenge "}," "&amp;B3460:C3460&amp;" "))),"thriller",IF(OR(ISNUMBER(SEARCH({" strange "," evil "," horror "," dark "," strange"}," "&amp;B3460:C3460&amp;" "))),"horror",IF(OR(ISNUMBER(SEARCH({" food "," kitchen "," yummy "," gourmet "," dining","bbq"}," "&amp;B3460:C3460&amp;" "))),"food"))))</f>
        <v>0</v>
      </c>
      <c r="E3460" s="3">
        <v>978</v>
      </c>
      <c r="F3460" s="4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432"/>
        <v>124</v>
      </c>
      <c r="Q3460">
        <f t="shared" si="433"/>
        <v>45.04</v>
      </c>
      <c r="R3460" t="s">
        <v>8315</v>
      </c>
      <c r="S3460" t="s">
        <v>8316</v>
      </c>
      <c r="T3460" s="13">
        <f t="shared" si="434"/>
        <v>42011.202581018515</v>
      </c>
      <c r="U3460" s="13">
        <f t="shared" si="435"/>
        <v>42038.185416666667</v>
      </c>
      <c r="V3460">
        <f t="shared" si="436"/>
        <v>2015</v>
      </c>
      <c r="W3460" t="str">
        <f t="shared" si="437"/>
        <v>plays</v>
      </c>
      <c r="X3460" t="str">
        <f t="shared" si="438"/>
        <v>ExceededGoal</v>
      </c>
      <c r="Y3460" s="12">
        <f t="shared" si="439"/>
        <v>45.04</v>
      </c>
    </row>
    <row r="3461" spans="1:25" ht="43.2">
      <c r="A3461">
        <v>3459</v>
      </c>
      <c r="B3461" s="1" t="s">
        <v>3458</v>
      </c>
      <c r="C3461" s="1" t="s">
        <v>7569</v>
      </c>
      <c r="D3461" s="21" t="b" cm="1">
        <f t="array" ref="D3461">IF(OR(ISNUMBER(SEARCH({" COMEDY "," fun "," laugh ","hilarious"}," "&amp;B3461:C3461&amp;" "))),"Comedy",IF(OR(ISNUMBER(SEARCH({" sad "," thriller "," crime"," murder "," dark "," revenge "}," "&amp;B3461:C3461&amp;" "))),"thriller",IF(OR(ISNUMBER(SEARCH({" strange "," evil "," horror "," dark "," strange"}," "&amp;B3461:C3461&amp;" "))),"horror",IF(OR(ISNUMBER(SEARCH({" food "," kitchen "," yummy "," gourmet "," dining","bbq"}," "&amp;B3461:C3461&amp;" "))),"food"))))</f>
        <v>0</v>
      </c>
      <c r="E3461" s="3">
        <v>500</v>
      </c>
      <c r="F3461" s="4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432"/>
        <v>126</v>
      </c>
      <c r="Q3461">
        <f t="shared" si="433"/>
        <v>17.53</v>
      </c>
      <c r="R3461" t="s">
        <v>8315</v>
      </c>
      <c r="S3461" t="s">
        <v>8316</v>
      </c>
      <c r="T3461" s="13">
        <f t="shared" si="434"/>
        <v>42480.479861111111</v>
      </c>
      <c r="U3461" s="13">
        <f t="shared" si="435"/>
        <v>42510.479861111111</v>
      </c>
      <c r="V3461">
        <f t="shared" si="436"/>
        <v>2016</v>
      </c>
      <c r="W3461" t="str">
        <f t="shared" si="437"/>
        <v>plays</v>
      </c>
      <c r="X3461" t="str">
        <f t="shared" si="438"/>
        <v>ExceededGoal</v>
      </c>
      <c r="Y3461" s="12">
        <f t="shared" si="439"/>
        <v>17.53</v>
      </c>
    </row>
    <row r="3462" spans="1:25" ht="43.2">
      <c r="A3462">
        <v>3460</v>
      </c>
      <c r="B3462" s="1" t="s">
        <v>3459</v>
      </c>
      <c r="C3462" s="1" t="s">
        <v>7570</v>
      </c>
      <c r="D3462" s="21" t="b" cm="1">
        <f t="array" ref="D3462">IF(OR(ISNUMBER(SEARCH({" COMEDY "," fun "," laugh ","hilarious"}," "&amp;B3462:C3462&amp;" "))),"Comedy",IF(OR(ISNUMBER(SEARCH({" sad "," thriller "," crime"," murder "," dark "," revenge "}," "&amp;B3462:C3462&amp;" "))),"thriller",IF(OR(ISNUMBER(SEARCH({" strange "," evil "," horror "," dark "," strange"}," "&amp;B3462:C3462&amp;" "))),"horror",IF(OR(ISNUMBER(SEARCH({" food "," kitchen "," yummy "," gourmet "," dining","bbq"}," "&amp;B3462:C3462&amp;" "))),"food"))))</f>
        <v>0</v>
      </c>
      <c r="E3462" s="3">
        <v>500</v>
      </c>
      <c r="F3462" s="4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432"/>
        <v>190</v>
      </c>
      <c r="Q3462">
        <f t="shared" si="433"/>
        <v>50</v>
      </c>
      <c r="R3462" t="s">
        <v>8315</v>
      </c>
      <c r="S3462" t="s">
        <v>8316</v>
      </c>
      <c r="T3462" s="13">
        <f t="shared" si="434"/>
        <v>41852.527222222219</v>
      </c>
      <c r="U3462" s="13">
        <f t="shared" si="435"/>
        <v>41866.527222222219</v>
      </c>
      <c r="V3462">
        <f t="shared" si="436"/>
        <v>2014</v>
      </c>
      <c r="W3462" t="str">
        <f t="shared" si="437"/>
        <v>plays</v>
      </c>
      <c r="X3462" t="str">
        <f t="shared" si="438"/>
        <v>ExceededGoal</v>
      </c>
      <c r="Y3462" s="12">
        <f t="shared" si="439"/>
        <v>50</v>
      </c>
    </row>
    <row r="3463" spans="1:25" ht="43.2">
      <c r="A3463">
        <v>3461</v>
      </c>
      <c r="B3463" s="1" t="s">
        <v>3460</v>
      </c>
      <c r="C3463" s="1" t="s">
        <v>7571</v>
      </c>
      <c r="D3463" s="21" t="b" cm="1">
        <f t="array" ref="D3463">IF(OR(ISNUMBER(SEARCH({" COMEDY "," fun "," laugh ","hilarious"}," "&amp;B3463:C3463&amp;" "))),"Comedy",IF(OR(ISNUMBER(SEARCH({" sad "," thriller "," crime"," murder "," dark "," revenge "}," "&amp;B3463:C3463&amp;" "))),"thriller",IF(OR(ISNUMBER(SEARCH({" strange "," evil "," horror "," dark "," strange"}," "&amp;B3463:C3463&amp;" "))),"horror",IF(OR(ISNUMBER(SEARCH({" food "," kitchen "," yummy "," gourmet "," dining","bbq"}," "&amp;B3463:C3463&amp;" "))),"food"))))</f>
        <v>0</v>
      </c>
      <c r="E3463" s="3">
        <v>500</v>
      </c>
      <c r="F3463" s="4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432"/>
        <v>139</v>
      </c>
      <c r="Q3463">
        <f t="shared" si="433"/>
        <v>57.92</v>
      </c>
      <c r="R3463" t="s">
        <v>8315</v>
      </c>
      <c r="S3463" t="s">
        <v>8316</v>
      </c>
      <c r="T3463" s="13">
        <f t="shared" si="434"/>
        <v>42643.632858796293</v>
      </c>
      <c r="U3463" s="13">
        <f t="shared" si="435"/>
        <v>42672.125</v>
      </c>
      <c r="V3463">
        <f t="shared" si="436"/>
        <v>2016</v>
      </c>
      <c r="W3463" t="str">
        <f t="shared" si="437"/>
        <v>plays</v>
      </c>
      <c r="X3463" t="str">
        <f t="shared" si="438"/>
        <v>ExceededGoal</v>
      </c>
      <c r="Y3463" s="12">
        <f t="shared" si="439"/>
        <v>57.92</v>
      </c>
    </row>
    <row r="3464" spans="1:25" ht="43.2">
      <c r="A3464">
        <v>3462</v>
      </c>
      <c r="B3464" s="1" t="s">
        <v>3461</v>
      </c>
      <c r="C3464" s="1" t="s">
        <v>7572</v>
      </c>
      <c r="D3464" s="21" t="b" cm="1">
        <f t="array" ref="D3464">IF(OR(ISNUMBER(SEARCH({" COMEDY "," fun "," laugh ","hilarious"}," "&amp;B3464:C3464&amp;" "))),"Comedy",IF(OR(ISNUMBER(SEARCH({" sad "," thriller "," crime"," murder "," dark "," revenge "}," "&amp;B3464:C3464&amp;" "))),"thriller",IF(OR(ISNUMBER(SEARCH({" strange "," evil "," horror "," dark "," strange"}," "&amp;B3464:C3464&amp;" "))),"horror",IF(OR(ISNUMBER(SEARCH({" food "," kitchen "," yummy "," gourmet "," dining","bbq"}," "&amp;B3464:C3464&amp;" "))),"food"))))</f>
        <v>0</v>
      </c>
      <c r="E3464" s="3">
        <v>250</v>
      </c>
      <c r="F3464" s="4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432"/>
        <v>202</v>
      </c>
      <c r="Q3464">
        <f t="shared" si="433"/>
        <v>29.71</v>
      </c>
      <c r="R3464" t="s">
        <v>8315</v>
      </c>
      <c r="S3464" t="s">
        <v>8316</v>
      </c>
      <c r="T3464" s="13">
        <f t="shared" si="434"/>
        <v>42179.898472222223</v>
      </c>
      <c r="U3464" s="13">
        <f t="shared" si="435"/>
        <v>42195.75</v>
      </c>
      <c r="V3464">
        <f t="shared" si="436"/>
        <v>2015</v>
      </c>
      <c r="W3464" t="str">
        <f t="shared" si="437"/>
        <v>plays</v>
      </c>
      <c r="X3464" t="str">
        <f t="shared" si="438"/>
        <v>ExceededGoal</v>
      </c>
      <c r="Y3464" s="12">
        <f t="shared" si="439"/>
        <v>29.71</v>
      </c>
    </row>
    <row r="3465" spans="1:25" ht="43.2">
      <c r="A3465">
        <v>3463</v>
      </c>
      <c r="B3465" s="1" t="s">
        <v>3462</v>
      </c>
      <c r="C3465" s="1" t="s">
        <v>7573</v>
      </c>
      <c r="D3465" s="21" t="b" cm="1">
        <f t="array" ref="D3465">IF(OR(ISNUMBER(SEARCH({" COMEDY "," fun "," laugh ","hilarious"}," "&amp;B3465:C3465&amp;" "))),"Comedy",IF(OR(ISNUMBER(SEARCH({" sad "," thriller "," crime"," murder "," dark "," revenge "}," "&amp;B3465:C3465&amp;" "))),"thriller",IF(OR(ISNUMBER(SEARCH({" strange "," evil "," horror "," dark "," strange"}," "&amp;B3465:C3465&amp;" "))),"horror",IF(OR(ISNUMBER(SEARCH({" food "," kitchen "," yummy "," gourmet "," dining","bbq"}," "&amp;B3465:C3465&amp;" "))),"food"))))</f>
        <v>0</v>
      </c>
      <c r="E3465" s="3">
        <v>10000</v>
      </c>
      <c r="F3465" s="4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432"/>
        <v>103</v>
      </c>
      <c r="Q3465">
        <f t="shared" si="433"/>
        <v>90.68</v>
      </c>
      <c r="R3465" t="s">
        <v>8315</v>
      </c>
      <c r="S3465" t="s">
        <v>8316</v>
      </c>
      <c r="T3465" s="13">
        <f t="shared" si="434"/>
        <v>42612.918807870374</v>
      </c>
      <c r="U3465" s="13">
        <f t="shared" si="435"/>
        <v>42654.165972222225</v>
      </c>
      <c r="V3465">
        <f t="shared" si="436"/>
        <v>2016</v>
      </c>
      <c r="W3465" t="str">
        <f t="shared" si="437"/>
        <v>plays</v>
      </c>
      <c r="X3465" t="str">
        <f t="shared" si="438"/>
        <v>ExceededGoal</v>
      </c>
      <c r="Y3465" s="12">
        <f t="shared" si="439"/>
        <v>90.68</v>
      </c>
    </row>
    <row r="3466" spans="1:25" ht="57.6">
      <c r="A3466">
        <v>3464</v>
      </c>
      <c r="B3466" s="1" t="s">
        <v>3463</v>
      </c>
      <c r="C3466" s="1" t="s">
        <v>7574</v>
      </c>
      <c r="D3466" s="21" t="b" cm="1">
        <f t="array" ref="D3466">IF(OR(ISNUMBER(SEARCH({" COMEDY "," fun "," laugh ","hilarious"}," "&amp;B3466:C3466&amp;" "))),"Comedy",IF(OR(ISNUMBER(SEARCH({" sad "," thriller "," crime"," murder "," dark "," revenge "}," "&amp;B3466:C3466&amp;" "))),"thriller",IF(OR(ISNUMBER(SEARCH({" strange "," evil "," horror "," dark "," strange"}," "&amp;B3466:C3466&amp;" "))),"horror",IF(OR(ISNUMBER(SEARCH({" food "," kitchen "," yummy "," gourmet "," dining","bbq"}," "&amp;B3466:C3466&amp;" "))),"food"))))</f>
        <v>0</v>
      </c>
      <c r="E3466" s="3">
        <v>5000</v>
      </c>
      <c r="F3466" s="4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432"/>
        <v>102</v>
      </c>
      <c r="Q3466">
        <f t="shared" si="433"/>
        <v>55.01</v>
      </c>
      <c r="R3466" t="s">
        <v>8315</v>
      </c>
      <c r="S3466" t="s">
        <v>8316</v>
      </c>
      <c r="T3466" s="13">
        <f t="shared" si="434"/>
        <v>42575.130057870367</v>
      </c>
      <c r="U3466" s="13">
        <f t="shared" si="435"/>
        <v>42605.130057870367</v>
      </c>
      <c r="V3466">
        <f t="shared" si="436"/>
        <v>2016</v>
      </c>
      <c r="W3466" t="str">
        <f t="shared" si="437"/>
        <v>plays</v>
      </c>
      <c r="X3466" t="str">
        <f t="shared" si="438"/>
        <v>ExceededGoal</v>
      </c>
      <c r="Y3466" s="12">
        <f t="shared" si="439"/>
        <v>55.01</v>
      </c>
    </row>
    <row r="3467" spans="1:25" ht="43.2">
      <c r="A3467">
        <v>3465</v>
      </c>
      <c r="B3467" s="1" t="s">
        <v>3464</v>
      </c>
      <c r="C3467" s="1" t="s">
        <v>7575</v>
      </c>
      <c r="D3467" s="21" t="b" cm="1">
        <f t="array" ref="D3467">IF(OR(ISNUMBER(SEARCH({" COMEDY "," fun "," laugh ","hilarious"}," "&amp;B3467:C3467&amp;" "))),"Comedy",IF(OR(ISNUMBER(SEARCH({" sad "," thriller "," crime"," murder "," dark "," revenge "}," "&amp;B3467:C3467&amp;" "))),"thriller",IF(OR(ISNUMBER(SEARCH({" strange "," evil "," horror "," dark "," strange"}," "&amp;B3467:C3467&amp;" "))),"horror",IF(OR(ISNUMBER(SEARCH({" food "," kitchen "," yummy "," gourmet "," dining","bbq"}," "&amp;B3467:C3467&amp;" "))),"food"))))</f>
        <v>0</v>
      </c>
      <c r="E3467" s="3">
        <v>2000</v>
      </c>
      <c r="F3467" s="4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432"/>
        <v>103</v>
      </c>
      <c r="Q3467">
        <f t="shared" si="433"/>
        <v>57.22</v>
      </c>
      <c r="R3467" t="s">
        <v>8315</v>
      </c>
      <c r="S3467" t="s">
        <v>8316</v>
      </c>
      <c r="T3467" s="13">
        <f t="shared" si="434"/>
        <v>42200.625833333332</v>
      </c>
      <c r="U3467" s="13">
        <f t="shared" si="435"/>
        <v>42225.666666666672</v>
      </c>
      <c r="V3467">
        <f t="shared" si="436"/>
        <v>2015</v>
      </c>
      <c r="W3467" t="str">
        <f t="shared" si="437"/>
        <v>plays</v>
      </c>
      <c r="X3467" t="str">
        <f t="shared" si="438"/>
        <v>ExceededGoal</v>
      </c>
      <c r="Y3467" s="12">
        <f t="shared" si="439"/>
        <v>57.22</v>
      </c>
    </row>
    <row r="3468" spans="1:25" ht="43.2">
      <c r="A3468">
        <v>3466</v>
      </c>
      <c r="B3468" s="1" t="s">
        <v>3465</v>
      </c>
      <c r="C3468" s="1" t="s">
        <v>7576</v>
      </c>
      <c r="D3468" s="21" t="b" cm="1">
        <f t="array" ref="D3468">IF(OR(ISNUMBER(SEARCH({" COMEDY "," fun "," laugh ","hilarious"}," "&amp;B3468:C3468&amp;" "))),"Comedy",IF(OR(ISNUMBER(SEARCH({" sad "," thriller "," crime"," murder "," dark "," revenge "}," "&amp;B3468:C3468&amp;" "))),"thriller",IF(OR(ISNUMBER(SEARCH({" strange "," evil "," horror "," dark "," strange"}," "&amp;B3468:C3468&amp;" "))),"horror",IF(OR(ISNUMBER(SEARCH({" food "," kitchen "," yummy "," gourmet "," dining","bbq"}," "&amp;B3468:C3468&amp;" "))),"food"))))</f>
        <v>0</v>
      </c>
      <c r="E3468" s="3">
        <v>3500</v>
      </c>
      <c r="F3468" s="4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432"/>
        <v>127</v>
      </c>
      <c r="Q3468">
        <f t="shared" si="433"/>
        <v>72.95</v>
      </c>
      <c r="R3468" t="s">
        <v>8315</v>
      </c>
      <c r="S3468" t="s">
        <v>8316</v>
      </c>
      <c r="T3468" s="13">
        <f t="shared" si="434"/>
        <v>42420.019097222219</v>
      </c>
      <c r="U3468" s="13">
        <f t="shared" si="435"/>
        <v>42479.977430555555</v>
      </c>
      <c r="V3468">
        <f t="shared" si="436"/>
        <v>2016</v>
      </c>
      <c r="W3468" t="str">
        <f t="shared" si="437"/>
        <v>plays</v>
      </c>
      <c r="X3468" t="str">
        <f t="shared" si="438"/>
        <v>ExceededGoal</v>
      </c>
      <c r="Y3468" s="12">
        <f t="shared" si="439"/>
        <v>72.95</v>
      </c>
    </row>
    <row r="3469" spans="1:25">
      <c r="A3469">
        <v>3467</v>
      </c>
      <c r="B3469" s="1" t="s">
        <v>3466</v>
      </c>
      <c r="C3469" s="1" t="s">
        <v>7577</v>
      </c>
      <c r="D3469" s="21" t="b" cm="1">
        <f t="array" ref="D3469">IF(OR(ISNUMBER(SEARCH({" COMEDY "," fun "," laugh ","hilarious"}," "&amp;B3469:C3469&amp;" "))),"Comedy",IF(OR(ISNUMBER(SEARCH({" sad "," thriller "," crime"," murder "," dark "," revenge "}," "&amp;B3469:C3469&amp;" "))),"thriller",IF(OR(ISNUMBER(SEARCH({" strange "," evil "," horror "," dark "," strange"}," "&amp;B3469:C3469&amp;" "))),"horror",IF(OR(ISNUMBER(SEARCH({" food "," kitchen "," yummy "," gourmet "," dining","bbq"}," "&amp;B3469:C3469&amp;" "))),"food"))))</f>
        <v>0</v>
      </c>
      <c r="E3469" s="3">
        <v>3000</v>
      </c>
      <c r="F3469" s="4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432"/>
        <v>101</v>
      </c>
      <c r="Q3469">
        <f t="shared" si="433"/>
        <v>64.47</v>
      </c>
      <c r="R3469" t="s">
        <v>8315</v>
      </c>
      <c r="S3469" t="s">
        <v>8316</v>
      </c>
      <c r="T3469" s="13">
        <f t="shared" si="434"/>
        <v>42053.671666666662</v>
      </c>
      <c r="U3469" s="13">
        <f t="shared" si="435"/>
        <v>42083.630000000005</v>
      </c>
      <c r="V3469">
        <f t="shared" si="436"/>
        <v>2015</v>
      </c>
      <c r="W3469" t="str">
        <f t="shared" si="437"/>
        <v>plays</v>
      </c>
      <c r="X3469" t="str">
        <f t="shared" si="438"/>
        <v>ExceededGoal</v>
      </c>
      <c r="Y3469" s="12">
        <f t="shared" si="439"/>
        <v>64.47</v>
      </c>
    </row>
    <row r="3470" spans="1:25" ht="43.2">
      <c r="A3470">
        <v>3468</v>
      </c>
      <c r="B3470" s="1" t="s">
        <v>3467</v>
      </c>
      <c r="C3470" s="1" t="s">
        <v>7578</v>
      </c>
      <c r="D3470" s="21" t="b" cm="1">
        <f t="array" ref="D3470">IF(OR(ISNUMBER(SEARCH({" COMEDY "," fun "," laugh ","hilarious"}," "&amp;B3470:C3470&amp;" "))),"Comedy",IF(OR(ISNUMBER(SEARCH({" sad "," thriller "," crime"," murder "," dark "," revenge "}," "&amp;B3470:C3470&amp;" "))),"thriller",IF(OR(ISNUMBER(SEARCH({" strange "," evil "," horror "," dark "," strange"}," "&amp;B3470:C3470&amp;" "))),"horror",IF(OR(ISNUMBER(SEARCH({" food "," kitchen "," yummy "," gourmet "," dining","bbq"}," "&amp;B3470:C3470&amp;" "))),"food"))))</f>
        <v>0</v>
      </c>
      <c r="E3470" s="3">
        <v>10000</v>
      </c>
      <c r="F3470" s="4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432"/>
        <v>122</v>
      </c>
      <c r="Q3470">
        <f t="shared" si="433"/>
        <v>716.35</v>
      </c>
      <c r="R3470" t="s">
        <v>8315</v>
      </c>
      <c r="S3470" t="s">
        <v>8316</v>
      </c>
      <c r="T3470" s="13">
        <f t="shared" si="434"/>
        <v>42605.765381944439</v>
      </c>
      <c r="U3470" s="13">
        <f t="shared" si="435"/>
        <v>42634.125</v>
      </c>
      <c r="V3470">
        <f t="shared" si="436"/>
        <v>2016</v>
      </c>
      <c r="W3470" t="str">
        <f t="shared" si="437"/>
        <v>plays</v>
      </c>
      <c r="X3470" t="str">
        <f t="shared" si="438"/>
        <v>ExceededGoal</v>
      </c>
      <c r="Y3470" s="12">
        <f t="shared" si="439"/>
        <v>716.35</v>
      </c>
    </row>
    <row r="3471" spans="1:25" ht="57.6">
      <c r="A3471">
        <v>3469</v>
      </c>
      <c r="B3471" s="1" t="s">
        <v>3468</v>
      </c>
      <c r="C3471" s="1" t="s">
        <v>7579</v>
      </c>
      <c r="D3471" s="21" t="b" cm="1">
        <f t="array" ref="D3471">IF(OR(ISNUMBER(SEARCH({" COMEDY "," fun "," laugh ","hilarious"}," "&amp;B3471:C3471&amp;" "))),"Comedy",IF(OR(ISNUMBER(SEARCH({" sad "," thriller "," crime"," murder "," dark "," revenge "}," "&amp;B3471:C3471&amp;" "))),"thriller",IF(OR(ISNUMBER(SEARCH({" strange "," evil "," horror "," dark "," strange"}," "&amp;B3471:C3471&amp;" "))),"horror",IF(OR(ISNUMBER(SEARCH({" food "," kitchen "," yummy "," gourmet "," dining","bbq"}," "&amp;B3471:C3471&amp;" "))),"food"))))</f>
        <v>0</v>
      </c>
      <c r="E3471" s="3">
        <v>2800</v>
      </c>
      <c r="F3471" s="4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432"/>
        <v>113</v>
      </c>
      <c r="Q3471">
        <f t="shared" si="433"/>
        <v>50.4</v>
      </c>
      <c r="R3471" t="s">
        <v>8315</v>
      </c>
      <c r="S3471" t="s">
        <v>8316</v>
      </c>
      <c r="T3471" s="13">
        <f t="shared" si="434"/>
        <v>42458.641724537039</v>
      </c>
      <c r="U3471" s="13">
        <f t="shared" si="435"/>
        <v>42488.641724537039</v>
      </c>
      <c r="V3471">
        <f t="shared" si="436"/>
        <v>2016</v>
      </c>
      <c r="W3471" t="str">
        <f t="shared" si="437"/>
        <v>plays</v>
      </c>
      <c r="X3471" t="str">
        <f t="shared" si="438"/>
        <v>ExceededGoal</v>
      </c>
      <c r="Y3471" s="12">
        <f t="shared" si="439"/>
        <v>50.4</v>
      </c>
    </row>
    <row r="3472" spans="1:25" ht="28.8">
      <c r="A3472">
        <v>3470</v>
      </c>
      <c r="B3472" s="1" t="s">
        <v>3469</v>
      </c>
      <c r="C3472" s="1" t="s">
        <v>7580</v>
      </c>
      <c r="D3472" s="21" t="b" cm="1">
        <f t="array" ref="D3472">IF(OR(ISNUMBER(SEARCH({" COMEDY "," fun "," laugh ","hilarious"}," "&amp;B3472:C3472&amp;" "))),"Comedy",IF(OR(ISNUMBER(SEARCH({" sad "," thriller "," crime"," murder "," dark "," revenge "}," "&amp;B3472:C3472&amp;" "))),"thriller",IF(OR(ISNUMBER(SEARCH({" strange "," evil "," horror "," dark "," strange"}," "&amp;B3472:C3472&amp;" "))),"horror",IF(OR(ISNUMBER(SEARCH({" food "," kitchen "," yummy "," gourmet "," dining","bbq"}," "&amp;B3472:C3472&amp;" "))),"food"))))</f>
        <v>0</v>
      </c>
      <c r="E3472" s="3">
        <v>250</v>
      </c>
      <c r="F3472" s="4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432"/>
        <v>150</v>
      </c>
      <c r="Q3472">
        <f t="shared" si="433"/>
        <v>41.67</v>
      </c>
      <c r="R3472" t="s">
        <v>8315</v>
      </c>
      <c r="S3472" t="s">
        <v>8316</v>
      </c>
      <c r="T3472" s="13">
        <f t="shared" si="434"/>
        <v>42529.022013888884</v>
      </c>
      <c r="U3472" s="13">
        <f t="shared" si="435"/>
        <v>42566.901388888888</v>
      </c>
      <c r="V3472">
        <f t="shared" si="436"/>
        <v>2016</v>
      </c>
      <c r="W3472" t="str">
        <f t="shared" si="437"/>
        <v>plays</v>
      </c>
      <c r="X3472" t="str">
        <f t="shared" si="438"/>
        <v>ExceededGoal</v>
      </c>
      <c r="Y3472" s="12">
        <f t="shared" si="439"/>
        <v>41.67</v>
      </c>
    </row>
    <row r="3473" spans="1:25" ht="43.2">
      <c r="A3473">
        <v>3471</v>
      </c>
      <c r="B3473" s="1" t="s">
        <v>3470</v>
      </c>
      <c r="C3473" s="1" t="s">
        <v>7581</v>
      </c>
      <c r="D3473" s="21" t="b" cm="1">
        <f t="array" ref="D3473">IF(OR(ISNUMBER(SEARCH({" COMEDY "," fun "," laugh ","hilarious"}," "&amp;B3473:C3473&amp;" "))),"Comedy",IF(OR(ISNUMBER(SEARCH({" sad "," thriller "," crime"," murder "," dark "," revenge "}," "&amp;B3473:C3473&amp;" "))),"thriller",IF(OR(ISNUMBER(SEARCH({" strange "," evil "," horror "," dark "," strange"}," "&amp;B3473:C3473&amp;" "))),"horror",IF(OR(ISNUMBER(SEARCH({" food "," kitchen "," yummy "," gourmet "," dining","bbq"}," "&amp;B3473:C3473&amp;" "))),"food"))))</f>
        <v>0</v>
      </c>
      <c r="E3473" s="3">
        <v>500</v>
      </c>
      <c r="F3473" s="4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432"/>
        <v>215</v>
      </c>
      <c r="Q3473">
        <f t="shared" si="433"/>
        <v>35.770000000000003</v>
      </c>
      <c r="R3473" t="s">
        <v>8315</v>
      </c>
      <c r="S3473" t="s">
        <v>8316</v>
      </c>
      <c r="T3473" s="13">
        <f t="shared" si="434"/>
        <v>41841.820486111108</v>
      </c>
      <c r="U3473" s="13">
        <f t="shared" si="435"/>
        <v>41882.833333333336</v>
      </c>
      <c r="V3473">
        <f t="shared" si="436"/>
        <v>2014</v>
      </c>
      <c r="W3473" t="str">
        <f t="shared" si="437"/>
        <v>plays</v>
      </c>
      <c r="X3473" t="str">
        <f t="shared" si="438"/>
        <v>ExceededGoal</v>
      </c>
      <c r="Y3473" s="12">
        <f t="shared" si="439"/>
        <v>35.770000000000003</v>
      </c>
    </row>
    <row r="3474" spans="1:25" ht="43.2">
      <c r="A3474">
        <v>3472</v>
      </c>
      <c r="B3474" s="1" t="s">
        <v>3471</v>
      </c>
      <c r="C3474" s="1" t="s">
        <v>7582</v>
      </c>
      <c r="D3474" s="21" t="b" cm="1">
        <f t="array" ref="D3474">IF(OR(ISNUMBER(SEARCH({" COMEDY "," fun "," laugh ","hilarious"}," "&amp;B3474:C3474&amp;" "))),"Comedy",IF(OR(ISNUMBER(SEARCH({" sad "," thriller "," crime"," murder "," dark "," revenge "}," "&amp;B3474:C3474&amp;" "))),"thriller",IF(OR(ISNUMBER(SEARCH({" strange "," evil "," horror "," dark "," strange"}," "&amp;B3474:C3474&amp;" "))),"horror",IF(OR(ISNUMBER(SEARCH({" food "," kitchen "," yummy "," gourmet "," dining","bbq"}," "&amp;B3474:C3474&amp;" "))),"food"))))</f>
        <v>0</v>
      </c>
      <c r="E3474" s="3">
        <v>2000</v>
      </c>
      <c r="F3474" s="4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432"/>
        <v>102</v>
      </c>
      <c r="Q3474">
        <f t="shared" si="433"/>
        <v>88.74</v>
      </c>
      <c r="R3474" t="s">
        <v>8315</v>
      </c>
      <c r="S3474" t="s">
        <v>8316</v>
      </c>
      <c r="T3474" s="13">
        <f t="shared" si="434"/>
        <v>41928.170497685183</v>
      </c>
      <c r="U3474" s="13">
        <f t="shared" si="435"/>
        <v>41949.249305555553</v>
      </c>
      <c r="V3474">
        <f t="shared" si="436"/>
        <v>2014</v>
      </c>
      <c r="W3474" t="str">
        <f t="shared" si="437"/>
        <v>plays</v>
      </c>
      <c r="X3474" t="str">
        <f t="shared" si="438"/>
        <v>ExceededGoal</v>
      </c>
      <c r="Y3474" s="12">
        <f t="shared" si="439"/>
        <v>88.74</v>
      </c>
    </row>
    <row r="3475" spans="1:25" ht="43.2">
      <c r="A3475">
        <v>3473</v>
      </c>
      <c r="B3475" s="1" t="s">
        <v>3472</v>
      </c>
      <c r="C3475" s="1" t="s">
        <v>7583</v>
      </c>
      <c r="D3475" s="21" t="b" cm="1">
        <f t="array" ref="D3475">IF(OR(ISNUMBER(SEARCH({" COMEDY "," fun "," laugh ","hilarious"}," "&amp;B3475:C3475&amp;" "))),"Comedy",IF(OR(ISNUMBER(SEARCH({" sad "," thriller "," crime"," murder "," dark "," revenge "}," "&amp;B3475:C3475&amp;" "))),"thriller",IF(OR(ISNUMBER(SEARCH({" strange "," evil "," horror "," dark "," strange"}," "&amp;B3475:C3475&amp;" "))),"horror",IF(OR(ISNUMBER(SEARCH({" food "," kitchen "," yummy "," gourmet "," dining","bbq"}," "&amp;B3475:C3475&amp;" "))),"food"))))</f>
        <v>0</v>
      </c>
      <c r="E3475" s="3">
        <v>4900</v>
      </c>
      <c r="F3475" s="4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432"/>
        <v>100</v>
      </c>
      <c r="Q3475">
        <f t="shared" si="433"/>
        <v>148.47999999999999</v>
      </c>
      <c r="R3475" t="s">
        <v>8315</v>
      </c>
      <c r="S3475" t="s">
        <v>8316</v>
      </c>
      <c r="T3475" s="13">
        <f t="shared" si="434"/>
        <v>42062.834444444445</v>
      </c>
      <c r="U3475" s="13">
        <f t="shared" si="435"/>
        <v>42083.852083333331</v>
      </c>
      <c r="V3475">
        <f t="shared" si="436"/>
        <v>2015</v>
      </c>
      <c r="W3475" t="str">
        <f t="shared" si="437"/>
        <v>plays</v>
      </c>
      <c r="X3475" t="str">
        <f t="shared" si="438"/>
        <v>UnderFunded</v>
      </c>
      <c r="Y3475" s="12">
        <f t="shared" si="439"/>
        <v>148.47999999999999</v>
      </c>
    </row>
    <row r="3476" spans="1:25" ht="43.2">
      <c r="A3476">
        <v>3474</v>
      </c>
      <c r="B3476" s="1" t="s">
        <v>3473</v>
      </c>
      <c r="C3476" s="1" t="s">
        <v>7584</v>
      </c>
      <c r="D3476" s="21" t="b" cm="1">
        <f t="array" ref="D3476">IF(OR(ISNUMBER(SEARCH({" COMEDY "," fun "," laugh ","hilarious"}," "&amp;B3476:C3476&amp;" "))),"Comedy",IF(OR(ISNUMBER(SEARCH({" sad "," thriller "," crime"," murder "," dark "," revenge "}," "&amp;B3476:C3476&amp;" "))),"thriller",IF(OR(ISNUMBER(SEARCH({" strange "," evil "," horror "," dark "," strange"}," "&amp;B3476:C3476&amp;" "))),"horror",IF(OR(ISNUMBER(SEARCH({" food "," kitchen "," yummy "," gourmet "," dining","bbq"}," "&amp;B3476:C3476&amp;" "))),"food"))))</f>
        <v>0</v>
      </c>
      <c r="E3476" s="3">
        <v>2000</v>
      </c>
      <c r="F3476" s="4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432"/>
        <v>101</v>
      </c>
      <c r="Q3476">
        <f t="shared" si="433"/>
        <v>51.79</v>
      </c>
      <c r="R3476" t="s">
        <v>8315</v>
      </c>
      <c r="S3476" t="s">
        <v>8316</v>
      </c>
      <c r="T3476" s="13">
        <f t="shared" si="434"/>
        <v>42541.501516203702</v>
      </c>
      <c r="U3476" s="13">
        <f t="shared" si="435"/>
        <v>42571.501516203702</v>
      </c>
      <c r="V3476">
        <f t="shared" si="436"/>
        <v>2016</v>
      </c>
      <c r="W3476" t="str">
        <f t="shared" si="437"/>
        <v>plays</v>
      </c>
      <c r="X3476" t="str">
        <f t="shared" si="438"/>
        <v>ExceededGoal</v>
      </c>
      <c r="Y3476" s="12">
        <f t="shared" si="439"/>
        <v>51.79</v>
      </c>
    </row>
    <row r="3477" spans="1:25" ht="43.2">
      <c r="A3477">
        <v>3475</v>
      </c>
      <c r="B3477" s="1" t="s">
        <v>3474</v>
      </c>
      <c r="C3477" s="1" t="s">
        <v>7585</v>
      </c>
      <c r="D3477" s="21" t="b" cm="1">
        <f t="array" ref="D3477">IF(OR(ISNUMBER(SEARCH({" COMEDY "," fun "," laugh ","hilarious"}," "&amp;B3477:C3477&amp;" "))),"Comedy",IF(OR(ISNUMBER(SEARCH({" sad "," thriller "," crime"," murder "," dark "," revenge "}," "&amp;B3477:C3477&amp;" "))),"thriller",IF(OR(ISNUMBER(SEARCH({" strange "," evil "," horror "," dark "," strange"}," "&amp;B3477:C3477&amp;" "))),"horror",IF(OR(ISNUMBER(SEARCH({" food "," kitchen "," yummy "," gourmet "," dining","bbq"}," "&amp;B3477:C3477&amp;" "))),"food"))))</f>
        <v>0</v>
      </c>
      <c r="E3477" s="3">
        <v>300</v>
      </c>
      <c r="F3477" s="4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432"/>
        <v>113</v>
      </c>
      <c r="Q3477">
        <f t="shared" si="433"/>
        <v>20</v>
      </c>
      <c r="R3477" t="s">
        <v>8315</v>
      </c>
      <c r="S3477" t="s">
        <v>8316</v>
      </c>
      <c r="T3477" s="13">
        <f t="shared" si="434"/>
        <v>41918.880833333329</v>
      </c>
      <c r="U3477" s="13">
        <f t="shared" si="435"/>
        <v>41946</v>
      </c>
      <c r="V3477">
        <f t="shared" si="436"/>
        <v>2014</v>
      </c>
      <c r="W3477" t="str">
        <f t="shared" si="437"/>
        <v>plays</v>
      </c>
      <c r="X3477" t="str">
        <f t="shared" si="438"/>
        <v>ExceededGoal</v>
      </c>
      <c r="Y3477" s="12">
        <f t="shared" si="439"/>
        <v>20</v>
      </c>
    </row>
    <row r="3478" spans="1:25" ht="43.2">
      <c r="A3478">
        <v>3476</v>
      </c>
      <c r="B3478" s="1" t="s">
        <v>3475</v>
      </c>
      <c r="C3478" s="1" t="s">
        <v>7586</v>
      </c>
      <c r="D3478" s="21" t="b" cm="1">
        <f t="array" ref="D3478">IF(OR(ISNUMBER(SEARCH({" COMEDY "," fun "," laugh ","hilarious"}," "&amp;B3478:C3478&amp;" "))),"Comedy",IF(OR(ISNUMBER(SEARCH({" sad "," thriller "," crime"," murder "," dark "," revenge "}," "&amp;B3478:C3478&amp;" "))),"thriller",IF(OR(ISNUMBER(SEARCH({" strange "," evil "," horror "," dark "," strange"}," "&amp;B3478:C3478&amp;" "))),"horror",IF(OR(ISNUMBER(SEARCH({" food "," kitchen "," yummy "," gourmet "," dining","bbq"}," "&amp;B3478:C3478&amp;" "))),"food"))))</f>
        <v>0</v>
      </c>
      <c r="E3478" s="3">
        <v>300</v>
      </c>
      <c r="F3478" s="4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432"/>
        <v>104</v>
      </c>
      <c r="Q3478">
        <f t="shared" si="433"/>
        <v>52</v>
      </c>
      <c r="R3478" t="s">
        <v>8315</v>
      </c>
      <c r="S3478" t="s">
        <v>8316</v>
      </c>
      <c r="T3478" s="13">
        <f t="shared" si="434"/>
        <v>41921.279976851853</v>
      </c>
      <c r="U3478" s="13">
        <f t="shared" si="435"/>
        <v>41939.125</v>
      </c>
      <c r="V3478">
        <f t="shared" si="436"/>
        <v>2014</v>
      </c>
      <c r="W3478" t="str">
        <f t="shared" si="437"/>
        <v>plays</v>
      </c>
      <c r="X3478" t="str">
        <f t="shared" si="438"/>
        <v>ExceededGoal</v>
      </c>
      <c r="Y3478" s="12">
        <f t="shared" si="439"/>
        <v>52</v>
      </c>
    </row>
    <row r="3479" spans="1:25" ht="43.2">
      <c r="A3479">
        <v>3477</v>
      </c>
      <c r="B3479" s="1" t="s">
        <v>3476</v>
      </c>
      <c r="C3479" s="1" t="s">
        <v>7587</v>
      </c>
      <c r="D3479" s="21" t="b" cm="1">
        <f t="array" ref="D3479">IF(OR(ISNUMBER(SEARCH({" COMEDY "," fun "," laugh ","hilarious"}," "&amp;B3479:C3479&amp;" "))),"Comedy",IF(OR(ISNUMBER(SEARCH({" sad "," thriller "," crime"," murder "," dark "," revenge "}," "&amp;B3479:C3479&amp;" "))),"thriller",IF(OR(ISNUMBER(SEARCH({" strange "," evil "," horror "," dark "," strange"}," "&amp;B3479:C3479&amp;" "))),"horror",IF(OR(ISNUMBER(SEARCH({" food "," kitchen "," yummy "," gourmet "," dining","bbq"}," "&amp;B3479:C3479&amp;" "))),"food"))))</f>
        <v>0</v>
      </c>
      <c r="E3479" s="3">
        <v>1800</v>
      </c>
      <c r="F3479" s="4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432"/>
        <v>115</v>
      </c>
      <c r="Q3479">
        <f t="shared" si="433"/>
        <v>53.23</v>
      </c>
      <c r="R3479" t="s">
        <v>8315</v>
      </c>
      <c r="S3479" t="s">
        <v>8316</v>
      </c>
      <c r="T3479" s="13">
        <f t="shared" si="434"/>
        <v>42128.736608796295</v>
      </c>
      <c r="U3479" s="13">
        <f t="shared" si="435"/>
        <v>42141.125</v>
      </c>
      <c r="V3479">
        <f t="shared" si="436"/>
        <v>2015</v>
      </c>
      <c r="W3479" t="str">
        <f t="shared" si="437"/>
        <v>plays</v>
      </c>
      <c r="X3479" t="str">
        <f t="shared" si="438"/>
        <v>ExceededGoal</v>
      </c>
      <c r="Y3479" s="12">
        <f t="shared" si="439"/>
        <v>53.23</v>
      </c>
    </row>
    <row r="3480" spans="1:25" ht="43.2">
      <c r="A3480">
        <v>3478</v>
      </c>
      <c r="B3480" s="1" t="s">
        <v>3477</v>
      </c>
      <c r="C3480" s="1" t="s">
        <v>7588</v>
      </c>
      <c r="D3480" s="21" t="b" cm="1">
        <f t="array" ref="D3480">IF(OR(ISNUMBER(SEARCH({" COMEDY "," fun "," laugh ","hilarious"}," "&amp;B3480:C3480&amp;" "))),"Comedy",IF(OR(ISNUMBER(SEARCH({" sad "," thriller "," crime"," murder "," dark "," revenge "}," "&amp;B3480:C3480&amp;" "))),"thriller",IF(OR(ISNUMBER(SEARCH({" strange "," evil "," horror "," dark "," strange"}," "&amp;B3480:C3480&amp;" "))),"horror",IF(OR(ISNUMBER(SEARCH({" food "," kitchen "," yummy "," gourmet "," dining","bbq"}," "&amp;B3480:C3480&amp;" "))),"food"))))</f>
        <v>0</v>
      </c>
      <c r="E3480" s="3">
        <v>2000</v>
      </c>
      <c r="F3480" s="4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432"/>
        <v>113</v>
      </c>
      <c r="Q3480">
        <f t="shared" si="433"/>
        <v>39.6</v>
      </c>
      <c r="R3480" t="s">
        <v>8315</v>
      </c>
      <c r="S3480" t="s">
        <v>8316</v>
      </c>
      <c r="T3480" s="13">
        <f t="shared" si="434"/>
        <v>42053.916921296302</v>
      </c>
      <c r="U3480" s="13">
        <f t="shared" si="435"/>
        <v>42079.875</v>
      </c>
      <c r="V3480">
        <f t="shared" si="436"/>
        <v>2015</v>
      </c>
      <c r="W3480" t="str">
        <f t="shared" si="437"/>
        <v>plays</v>
      </c>
      <c r="X3480" t="str">
        <f t="shared" si="438"/>
        <v>ExceededGoal</v>
      </c>
      <c r="Y3480" s="12">
        <f t="shared" si="439"/>
        <v>39.6</v>
      </c>
    </row>
    <row r="3481" spans="1:25" ht="43.2">
      <c r="A3481">
        <v>3479</v>
      </c>
      <c r="B3481" s="1" t="s">
        <v>3478</v>
      </c>
      <c r="C3481" s="1" t="s">
        <v>7589</v>
      </c>
      <c r="D3481" s="21" t="b" cm="1">
        <f t="array" ref="D3481">IF(OR(ISNUMBER(SEARCH({" COMEDY "," fun "," laugh ","hilarious"}," "&amp;B3481:C3481&amp;" "))),"Comedy",IF(OR(ISNUMBER(SEARCH({" sad "," thriller "," crime"," murder "," dark "," revenge "}," "&amp;B3481:C3481&amp;" "))),"thriller",IF(OR(ISNUMBER(SEARCH({" strange "," evil "," horror "," dark "," strange"}," "&amp;B3481:C3481&amp;" "))),"horror",IF(OR(ISNUMBER(SEARCH({" food "," kitchen "," yummy "," gourmet "," dining","bbq"}," "&amp;B3481:C3481&amp;" "))),"food"))))</f>
        <v>0</v>
      </c>
      <c r="E3481" s="3">
        <v>1500</v>
      </c>
      <c r="F3481" s="4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432"/>
        <v>128</v>
      </c>
      <c r="Q3481">
        <f t="shared" si="433"/>
        <v>34.25</v>
      </c>
      <c r="R3481" t="s">
        <v>8315</v>
      </c>
      <c r="S3481" t="s">
        <v>8316</v>
      </c>
      <c r="T3481" s="13">
        <f t="shared" si="434"/>
        <v>41781.855092592588</v>
      </c>
      <c r="U3481" s="13">
        <f t="shared" si="435"/>
        <v>41811.855092592588</v>
      </c>
      <c r="V3481">
        <f t="shared" si="436"/>
        <v>2014</v>
      </c>
      <c r="W3481" t="str">
        <f t="shared" si="437"/>
        <v>plays</v>
      </c>
      <c r="X3481" t="str">
        <f t="shared" si="438"/>
        <v>ExceededGoal</v>
      </c>
      <c r="Y3481" s="12">
        <f t="shared" si="439"/>
        <v>34.25</v>
      </c>
    </row>
    <row r="3482" spans="1:25" ht="43.2">
      <c r="A3482">
        <v>3480</v>
      </c>
      <c r="B3482" s="1" t="s">
        <v>3479</v>
      </c>
      <c r="C3482" s="1" t="s">
        <v>7590</v>
      </c>
      <c r="D3482" s="21" t="b" cm="1">
        <f t="array" ref="D3482">IF(OR(ISNUMBER(SEARCH({" COMEDY "," fun "," laugh ","hilarious"}," "&amp;B3482:C3482&amp;" "))),"Comedy",IF(OR(ISNUMBER(SEARCH({" sad "," thriller "," crime"," murder "," dark "," revenge "}," "&amp;B3482:C3482&amp;" "))),"thriller",IF(OR(ISNUMBER(SEARCH({" strange "," evil "," horror "," dark "," strange"}," "&amp;B3482:C3482&amp;" "))),"horror",IF(OR(ISNUMBER(SEARCH({" food "," kitchen "," yummy "," gourmet "," dining","bbq"}," "&amp;B3482:C3482&amp;" "))),"food"))))</f>
        <v>0</v>
      </c>
      <c r="E3482" s="3">
        <v>1500</v>
      </c>
      <c r="F3482" s="4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432"/>
        <v>143</v>
      </c>
      <c r="Q3482">
        <f t="shared" si="433"/>
        <v>164.62</v>
      </c>
      <c r="R3482" t="s">
        <v>8315</v>
      </c>
      <c r="S3482" t="s">
        <v>8316</v>
      </c>
      <c r="T3482" s="13">
        <f t="shared" si="434"/>
        <v>42171.317442129628</v>
      </c>
      <c r="U3482" s="13">
        <f t="shared" si="435"/>
        <v>42195.875</v>
      </c>
      <c r="V3482">
        <f t="shared" si="436"/>
        <v>2015</v>
      </c>
      <c r="W3482" t="str">
        <f t="shared" si="437"/>
        <v>plays</v>
      </c>
      <c r="X3482" t="str">
        <f t="shared" si="438"/>
        <v>ExceededGoal</v>
      </c>
      <c r="Y3482" s="12">
        <f t="shared" si="439"/>
        <v>164.62</v>
      </c>
    </row>
    <row r="3483" spans="1:25" ht="43.2">
      <c r="A3483">
        <v>3481</v>
      </c>
      <c r="B3483" s="1" t="s">
        <v>3480</v>
      </c>
      <c r="C3483" s="1" t="s">
        <v>7591</v>
      </c>
      <c r="D3483" s="21" t="b" cm="1">
        <f t="array" ref="D3483">IF(OR(ISNUMBER(SEARCH({" COMEDY "," fun "," laugh ","hilarious"}," "&amp;B3483:C3483&amp;" "))),"Comedy",IF(OR(ISNUMBER(SEARCH({" sad "," thriller "," crime"," murder "," dark "," revenge "}," "&amp;B3483:C3483&amp;" "))),"thriller",IF(OR(ISNUMBER(SEARCH({" strange "," evil "," horror "," dark "," strange"}," "&amp;B3483:C3483&amp;" "))),"horror",IF(OR(ISNUMBER(SEARCH({" food "," kitchen "," yummy "," gourmet "," dining","bbq"}," "&amp;B3483:C3483&amp;" "))),"food"))))</f>
        <v>0</v>
      </c>
      <c r="E3483" s="3">
        <v>10000</v>
      </c>
      <c r="F3483" s="4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432"/>
        <v>119</v>
      </c>
      <c r="Q3483">
        <f t="shared" si="433"/>
        <v>125.05</v>
      </c>
      <c r="R3483" t="s">
        <v>8315</v>
      </c>
      <c r="S3483" t="s">
        <v>8316</v>
      </c>
      <c r="T3483" s="13">
        <f t="shared" si="434"/>
        <v>41989.24754629629</v>
      </c>
      <c r="U3483" s="13">
        <f t="shared" si="435"/>
        <v>42006.24754629629</v>
      </c>
      <c r="V3483">
        <f t="shared" si="436"/>
        <v>2014</v>
      </c>
      <c r="W3483" t="str">
        <f t="shared" si="437"/>
        <v>plays</v>
      </c>
      <c r="X3483" t="str">
        <f t="shared" si="438"/>
        <v>ExceededGoal</v>
      </c>
      <c r="Y3483" s="12">
        <f t="shared" si="439"/>
        <v>125.05</v>
      </c>
    </row>
    <row r="3484" spans="1:25" ht="43.2">
      <c r="A3484">
        <v>3482</v>
      </c>
      <c r="B3484" s="1" t="s">
        <v>3481</v>
      </c>
      <c r="C3484" s="1" t="s">
        <v>7592</v>
      </c>
      <c r="D3484" s="21" t="b" cm="1">
        <f t="array" ref="D3484">IF(OR(ISNUMBER(SEARCH({" COMEDY "," fun "," laugh ","hilarious"}," "&amp;B3484:C3484&amp;" "))),"Comedy",IF(OR(ISNUMBER(SEARCH({" sad "," thriller "," crime"," murder "," dark "," revenge "}," "&amp;B3484:C3484&amp;" "))),"thriller",IF(OR(ISNUMBER(SEARCH({" strange "," evil "," horror "," dark "," strange"}," "&amp;B3484:C3484&amp;" "))),"horror",IF(OR(ISNUMBER(SEARCH({" food "," kitchen "," yummy "," gourmet "," dining","bbq"}," "&amp;B3484:C3484&amp;" "))),"food"))))</f>
        <v>0</v>
      </c>
      <c r="E3484" s="3">
        <v>3000</v>
      </c>
      <c r="F3484" s="4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432"/>
        <v>138</v>
      </c>
      <c r="Q3484">
        <f t="shared" si="433"/>
        <v>51.88</v>
      </c>
      <c r="R3484" t="s">
        <v>8315</v>
      </c>
      <c r="S3484" t="s">
        <v>8316</v>
      </c>
      <c r="T3484" s="13">
        <f t="shared" si="434"/>
        <v>41796.771597222221</v>
      </c>
      <c r="U3484" s="13">
        <f t="shared" si="435"/>
        <v>41826.771597222221</v>
      </c>
      <c r="V3484">
        <f t="shared" si="436"/>
        <v>2014</v>
      </c>
      <c r="W3484" t="str">
        <f t="shared" si="437"/>
        <v>plays</v>
      </c>
      <c r="X3484" t="str">
        <f t="shared" si="438"/>
        <v>ExceededGoal</v>
      </c>
      <c r="Y3484" s="12">
        <f t="shared" si="439"/>
        <v>51.88</v>
      </c>
    </row>
    <row r="3485" spans="1:25" ht="43.2">
      <c r="A3485">
        <v>3483</v>
      </c>
      <c r="B3485" s="1" t="s">
        <v>3482</v>
      </c>
      <c r="C3485" s="1" t="s">
        <v>7593</v>
      </c>
      <c r="D3485" s="21" t="b" cm="1">
        <f t="array" ref="D3485">IF(OR(ISNUMBER(SEARCH({" COMEDY "," fun "," laugh ","hilarious"}," "&amp;B3485:C3485&amp;" "))),"Comedy",IF(OR(ISNUMBER(SEARCH({" sad "," thriller "," crime"," murder "," dark "," revenge "}," "&amp;B3485:C3485&amp;" "))),"thriller",IF(OR(ISNUMBER(SEARCH({" strange "," evil "," horror "," dark "," strange"}," "&amp;B3485:C3485&amp;" "))),"horror",IF(OR(ISNUMBER(SEARCH({" food "," kitchen "," yummy "," gourmet "," dining","bbq"}," "&amp;B3485:C3485&amp;" "))),"food"))))</f>
        <v>0</v>
      </c>
      <c r="E3485" s="3">
        <v>3350</v>
      </c>
      <c r="F3485" s="4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432"/>
        <v>160</v>
      </c>
      <c r="Q3485">
        <f t="shared" si="433"/>
        <v>40.29</v>
      </c>
      <c r="R3485" t="s">
        <v>8315</v>
      </c>
      <c r="S3485" t="s">
        <v>8316</v>
      </c>
      <c r="T3485" s="13">
        <f t="shared" si="434"/>
        <v>41793.668761574074</v>
      </c>
      <c r="U3485" s="13">
        <f t="shared" si="435"/>
        <v>41823.668761574074</v>
      </c>
      <c r="V3485">
        <f t="shared" si="436"/>
        <v>2014</v>
      </c>
      <c r="W3485" t="str">
        <f t="shared" si="437"/>
        <v>plays</v>
      </c>
      <c r="X3485" t="str">
        <f t="shared" si="438"/>
        <v>ExceededGoal</v>
      </c>
      <c r="Y3485" s="12">
        <f t="shared" si="439"/>
        <v>40.29</v>
      </c>
    </row>
    <row r="3486" spans="1:25" ht="57.6">
      <c r="A3486">
        <v>3484</v>
      </c>
      <c r="B3486" s="1" t="s">
        <v>3483</v>
      </c>
      <c r="C3486" s="1" t="s">
        <v>7594</v>
      </c>
      <c r="D3486" s="21" t="b" cm="1">
        <f t="array" ref="D3486">IF(OR(ISNUMBER(SEARCH({" COMEDY "," fun "," laugh ","hilarious"}," "&amp;B3486:C3486&amp;" "))),"Comedy",IF(OR(ISNUMBER(SEARCH({" sad "," thriller "," crime"," murder "," dark "," revenge "}," "&amp;B3486:C3486&amp;" "))),"thriller",IF(OR(ISNUMBER(SEARCH({" strange "," evil "," horror "," dark "," strange"}," "&amp;B3486:C3486&amp;" "))),"horror",IF(OR(ISNUMBER(SEARCH({" food "," kitchen "," yummy "," gourmet "," dining","bbq"}," "&amp;B3486:C3486&amp;" "))),"food"))))</f>
        <v>0</v>
      </c>
      <c r="E3486" s="3">
        <v>2500</v>
      </c>
      <c r="F3486" s="4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432"/>
        <v>114</v>
      </c>
      <c r="Q3486">
        <f t="shared" si="433"/>
        <v>64.91</v>
      </c>
      <c r="R3486" t="s">
        <v>8315</v>
      </c>
      <c r="S3486" t="s">
        <v>8316</v>
      </c>
      <c r="T3486" s="13">
        <f t="shared" si="434"/>
        <v>42506.760405092587</v>
      </c>
      <c r="U3486" s="13">
        <f t="shared" si="435"/>
        <v>42536.760405092587</v>
      </c>
      <c r="V3486">
        <f t="shared" si="436"/>
        <v>2016</v>
      </c>
      <c r="W3486" t="str">
        <f t="shared" si="437"/>
        <v>plays</v>
      </c>
      <c r="X3486" t="str">
        <f t="shared" si="438"/>
        <v>ExceededGoal</v>
      </c>
      <c r="Y3486" s="12">
        <f t="shared" si="439"/>
        <v>64.91</v>
      </c>
    </row>
    <row r="3487" spans="1:25" ht="43.2">
      <c r="A3487">
        <v>3485</v>
      </c>
      <c r="B3487" s="1" t="s">
        <v>3484</v>
      </c>
      <c r="C3487" s="1" t="s">
        <v>7595</v>
      </c>
      <c r="D3487" s="21" t="b" cm="1">
        <f t="array" ref="D3487">IF(OR(ISNUMBER(SEARCH({" COMEDY "," fun "," laugh ","hilarious"}," "&amp;B3487:C3487&amp;" "))),"Comedy",IF(OR(ISNUMBER(SEARCH({" sad "," thriller "," crime"," murder "," dark "," revenge "}," "&amp;B3487:C3487&amp;" "))),"thriller",IF(OR(ISNUMBER(SEARCH({" strange "," evil "," horror "," dark "," strange"}," "&amp;B3487:C3487&amp;" "))),"horror",IF(OR(ISNUMBER(SEARCH({" food "," kitchen "," yummy "," gourmet "," dining","bbq"}," "&amp;B3487:C3487&amp;" "))),"food"))))</f>
        <v>0</v>
      </c>
      <c r="E3487" s="3">
        <v>1650</v>
      </c>
      <c r="F3487" s="4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432"/>
        <v>101</v>
      </c>
      <c r="Q3487">
        <f t="shared" si="433"/>
        <v>55.33</v>
      </c>
      <c r="R3487" t="s">
        <v>8315</v>
      </c>
      <c r="S3487" t="s">
        <v>8316</v>
      </c>
      <c r="T3487" s="13">
        <f t="shared" si="434"/>
        <v>42372.693055555559</v>
      </c>
      <c r="U3487" s="13">
        <f t="shared" si="435"/>
        <v>42402.693055555559</v>
      </c>
      <c r="V3487">
        <f t="shared" si="436"/>
        <v>2016</v>
      </c>
      <c r="W3487" t="str">
        <f t="shared" si="437"/>
        <v>plays</v>
      </c>
      <c r="X3487" t="str">
        <f t="shared" si="438"/>
        <v>ExceededGoal</v>
      </c>
      <c r="Y3487" s="12">
        <f t="shared" si="439"/>
        <v>55.33</v>
      </c>
    </row>
    <row r="3488" spans="1:25" ht="43.2">
      <c r="A3488">
        <v>3486</v>
      </c>
      <c r="B3488" s="1" t="s">
        <v>3485</v>
      </c>
      <c r="C3488" s="1" t="s">
        <v>7596</v>
      </c>
      <c r="D3488" s="21" t="b" cm="1">
        <f t="array" ref="D3488">IF(OR(ISNUMBER(SEARCH({" COMEDY "," fun "," laugh ","hilarious"}," "&amp;B3488:C3488&amp;" "))),"Comedy",IF(OR(ISNUMBER(SEARCH({" sad "," thriller "," crime"," murder "," dark "," revenge "}," "&amp;B3488:C3488&amp;" "))),"thriller",IF(OR(ISNUMBER(SEARCH({" strange "," evil "," horror "," dark "," strange"}," "&amp;B3488:C3488&amp;" "))),"horror",IF(OR(ISNUMBER(SEARCH({" food "," kitchen "," yummy "," gourmet "," dining","bbq"}," "&amp;B3488:C3488&amp;" "))),"food"))))</f>
        <v>0</v>
      </c>
      <c r="E3488" s="3">
        <v>3000</v>
      </c>
      <c r="F3488" s="4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432"/>
        <v>155</v>
      </c>
      <c r="Q3488">
        <f t="shared" si="433"/>
        <v>83.14</v>
      </c>
      <c r="R3488" t="s">
        <v>8315</v>
      </c>
      <c r="S3488" t="s">
        <v>8316</v>
      </c>
      <c r="T3488" s="13">
        <f t="shared" si="434"/>
        <v>42126.87501157407</v>
      </c>
      <c r="U3488" s="13">
        <f t="shared" si="435"/>
        <v>42158.290972222225</v>
      </c>
      <c r="V3488">
        <f t="shared" si="436"/>
        <v>2015</v>
      </c>
      <c r="W3488" t="str">
        <f t="shared" si="437"/>
        <v>plays</v>
      </c>
      <c r="X3488" t="str">
        <f t="shared" si="438"/>
        <v>ExceededGoal</v>
      </c>
      <c r="Y3488" s="12">
        <f t="shared" si="439"/>
        <v>83.14</v>
      </c>
    </row>
    <row r="3489" spans="1:25" ht="43.2">
      <c r="A3489">
        <v>3487</v>
      </c>
      <c r="B3489" s="1" t="s">
        <v>3486</v>
      </c>
      <c r="C3489" s="1" t="s">
        <v>7597</v>
      </c>
      <c r="D3489" s="21" t="b" cm="1">
        <f t="array" ref="D3489">IF(OR(ISNUMBER(SEARCH({" COMEDY "," fun "," laugh ","hilarious"}," "&amp;B3489:C3489&amp;" "))),"Comedy",IF(OR(ISNUMBER(SEARCH({" sad "," thriller "," crime"," murder "," dark "," revenge "}," "&amp;B3489:C3489&amp;" "))),"thriller",IF(OR(ISNUMBER(SEARCH({" strange "," evil "," horror "," dark "," strange"}," "&amp;B3489:C3489&amp;" "))),"horror",IF(OR(ISNUMBER(SEARCH({" food "," kitchen "," yummy "," gourmet "," dining","bbq"}," "&amp;B3489:C3489&amp;" "))),"food"))))</f>
        <v>0</v>
      </c>
      <c r="E3489" s="3">
        <v>2000</v>
      </c>
      <c r="F3489" s="4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432"/>
        <v>128</v>
      </c>
      <c r="Q3489">
        <f t="shared" si="433"/>
        <v>38.71</v>
      </c>
      <c r="R3489" t="s">
        <v>8315</v>
      </c>
      <c r="S3489" t="s">
        <v>8316</v>
      </c>
      <c r="T3489" s="13">
        <f t="shared" si="434"/>
        <v>42149.940416666665</v>
      </c>
      <c r="U3489" s="13">
        <f t="shared" si="435"/>
        <v>42179.940416666665</v>
      </c>
      <c r="V3489">
        <f t="shared" si="436"/>
        <v>2015</v>
      </c>
      <c r="W3489" t="str">
        <f t="shared" si="437"/>
        <v>plays</v>
      </c>
      <c r="X3489" t="str">
        <f t="shared" si="438"/>
        <v>ExceededGoal</v>
      </c>
      <c r="Y3489" s="12">
        <f t="shared" si="439"/>
        <v>38.71</v>
      </c>
    </row>
    <row r="3490" spans="1:25" ht="57.6">
      <c r="A3490">
        <v>3488</v>
      </c>
      <c r="B3490" s="1" t="s">
        <v>3487</v>
      </c>
      <c r="C3490" s="1" t="s">
        <v>7598</v>
      </c>
      <c r="D3490" s="21" t="b" cm="1">
        <f t="array" ref="D3490">IF(OR(ISNUMBER(SEARCH({" COMEDY "," fun "," laugh ","hilarious"}," "&amp;B3490:C3490&amp;" "))),"Comedy",IF(OR(ISNUMBER(SEARCH({" sad "," thriller "," crime"," murder "," dark "," revenge "}," "&amp;B3490:C3490&amp;" "))),"thriller",IF(OR(ISNUMBER(SEARCH({" strange "," evil "," horror "," dark "," strange"}," "&amp;B3490:C3490&amp;" "))),"horror",IF(OR(ISNUMBER(SEARCH({" food "," kitchen "," yummy "," gourmet "," dining","bbq"}," "&amp;B3490:C3490&amp;" "))),"food"))))</f>
        <v>0</v>
      </c>
      <c r="E3490" s="3">
        <v>3000</v>
      </c>
      <c r="F3490" s="4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432"/>
        <v>121</v>
      </c>
      <c r="Q3490">
        <f t="shared" si="433"/>
        <v>125.38</v>
      </c>
      <c r="R3490" t="s">
        <v>8315</v>
      </c>
      <c r="S3490" t="s">
        <v>8316</v>
      </c>
      <c r="T3490" s="13">
        <f t="shared" si="434"/>
        <v>42087.768055555556</v>
      </c>
      <c r="U3490" s="13">
        <f t="shared" si="435"/>
        <v>42111.666666666672</v>
      </c>
      <c r="V3490">
        <f t="shared" si="436"/>
        <v>2015</v>
      </c>
      <c r="W3490" t="str">
        <f t="shared" si="437"/>
        <v>plays</v>
      </c>
      <c r="X3490" t="str">
        <f t="shared" si="438"/>
        <v>ExceededGoal</v>
      </c>
      <c r="Y3490" s="12">
        <f t="shared" si="439"/>
        <v>125.38</v>
      </c>
    </row>
    <row r="3491" spans="1:25" ht="43.2">
      <c r="A3491">
        <v>3489</v>
      </c>
      <c r="B3491" s="1" t="s">
        <v>3488</v>
      </c>
      <c r="C3491" s="1" t="s">
        <v>7599</v>
      </c>
      <c r="D3491" s="21" t="b" cm="1">
        <f t="array" ref="D3491">IF(OR(ISNUMBER(SEARCH({" COMEDY "," fun "," laugh ","hilarious"}," "&amp;B3491:C3491&amp;" "))),"Comedy",IF(OR(ISNUMBER(SEARCH({" sad "," thriller "," crime"," murder "," dark "," revenge "}," "&amp;B3491:C3491&amp;" "))),"thriller",IF(OR(ISNUMBER(SEARCH({" strange "," evil "," horror "," dark "," strange"}," "&amp;B3491:C3491&amp;" "))),"horror",IF(OR(ISNUMBER(SEARCH({" food "," kitchen "," yummy "," gourmet "," dining","bbq"}," "&amp;B3491:C3491&amp;" "))),"food"))))</f>
        <v>0</v>
      </c>
      <c r="E3491" s="3">
        <v>5000</v>
      </c>
      <c r="F3491" s="4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432"/>
        <v>113</v>
      </c>
      <c r="Q3491">
        <f t="shared" si="433"/>
        <v>78.260000000000005</v>
      </c>
      <c r="R3491" t="s">
        <v>8315</v>
      </c>
      <c r="S3491" t="s">
        <v>8316</v>
      </c>
      <c r="T3491" s="13">
        <f t="shared" si="434"/>
        <v>41753.635775462964</v>
      </c>
      <c r="U3491" s="13">
        <f t="shared" si="435"/>
        <v>41783.875</v>
      </c>
      <c r="V3491">
        <f t="shared" si="436"/>
        <v>2014</v>
      </c>
      <c r="W3491" t="str">
        <f t="shared" si="437"/>
        <v>plays</v>
      </c>
      <c r="X3491" t="str">
        <f t="shared" si="438"/>
        <v>ExceededGoal</v>
      </c>
      <c r="Y3491" s="12">
        <f t="shared" si="439"/>
        <v>78.260000000000005</v>
      </c>
    </row>
    <row r="3492" spans="1:25" ht="43.2">
      <c r="A3492">
        <v>3490</v>
      </c>
      <c r="B3492" s="1" t="s">
        <v>3489</v>
      </c>
      <c r="C3492" s="1" t="s">
        <v>7600</v>
      </c>
      <c r="D3492" s="21" t="b" cm="1">
        <f t="array" ref="D3492">IF(OR(ISNUMBER(SEARCH({" COMEDY "," fun "," laugh ","hilarious"}," "&amp;B3492:C3492&amp;" "))),"Comedy",IF(OR(ISNUMBER(SEARCH({" sad "," thriller "," crime"," murder "," dark "," revenge "}," "&amp;B3492:C3492&amp;" "))),"thriller",IF(OR(ISNUMBER(SEARCH({" strange "," evil "," horror "," dark "," strange"}," "&amp;B3492:C3492&amp;" "))),"horror",IF(OR(ISNUMBER(SEARCH({" food "," kitchen "," yummy "," gourmet "," dining","bbq"}," "&amp;B3492:C3492&amp;" "))),"food"))))</f>
        <v>0</v>
      </c>
      <c r="E3492" s="3">
        <v>1000</v>
      </c>
      <c r="F3492" s="4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432"/>
        <v>128</v>
      </c>
      <c r="Q3492">
        <f t="shared" si="433"/>
        <v>47.22</v>
      </c>
      <c r="R3492" t="s">
        <v>8315</v>
      </c>
      <c r="S3492" t="s">
        <v>8316</v>
      </c>
      <c r="T3492" s="13">
        <f t="shared" si="434"/>
        <v>42443.802361111113</v>
      </c>
      <c r="U3492" s="13">
        <f t="shared" si="435"/>
        <v>42473.802361111113</v>
      </c>
      <c r="V3492">
        <f t="shared" si="436"/>
        <v>2016</v>
      </c>
      <c r="W3492" t="str">
        <f t="shared" si="437"/>
        <v>plays</v>
      </c>
      <c r="X3492" t="str">
        <f t="shared" si="438"/>
        <v>ExceededGoal</v>
      </c>
      <c r="Y3492" s="12">
        <f t="shared" si="439"/>
        <v>47.22</v>
      </c>
    </row>
    <row r="3493" spans="1:25" ht="43.2">
      <c r="A3493">
        <v>3491</v>
      </c>
      <c r="B3493" s="1" t="s">
        <v>3490</v>
      </c>
      <c r="C3493" s="1" t="s">
        <v>7601</v>
      </c>
      <c r="D3493" s="21" t="b" cm="1">
        <f t="array" ref="D3493">IF(OR(ISNUMBER(SEARCH({" COMEDY "," fun "," laugh ","hilarious"}," "&amp;B3493:C3493&amp;" "))),"Comedy",IF(OR(ISNUMBER(SEARCH({" sad "," thriller "," crime"," murder "," dark "," revenge "}," "&amp;B3493:C3493&amp;" "))),"thriller",IF(OR(ISNUMBER(SEARCH({" strange "," evil "," horror "," dark "," strange"}," "&amp;B3493:C3493&amp;" "))),"horror",IF(OR(ISNUMBER(SEARCH({" food "," kitchen "," yummy "," gourmet "," dining","bbq"}," "&amp;B3493:C3493&amp;" "))),"food"))))</f>
        <v>0</v>
      </c>
      <c r="E3493" s="3">
        <v>500</v>
      </c>
      <c r="F3493" s="4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432"/>
        <v>158</v>
      </c>
      <c r="Q3493">
        <f t="shared" si="433"/>
        <v>79.099999999999994</v>
      </c>
      <c r="R3493" t="s">
        <v>8315</v>
      </c>
      <c r="S3493" t="s">
        <v>8316</v>
      </c>
      <c r="T3493" s="13">
        <f t="shared" si="434"/>
        <v>42121.249814814815</v>
      </c>
      <c r="U3493" s="13">
        <f t="shared" si="435"/>
        <v>42142.249814814815</v>
      </c>
      <c r="V3493">
        <f t="shared" si="436"/>
        <v>2015</v>
      </c>
      <c r="W3493" t="str">
        <f t="shared" si="437"/>
        <v>plays</v>
      </c>
      <c r="X3493" t="str">
        <f t="shared" si="438"/>
        <v>ExceededGoal</v>
      </c>
      <c r="Y3493" s="12">
        <f t="shared" si="439"/>
        <v>79.099999999999994</v>
      </c>
    </row>
    <row r="3494" spans="1:25" ht="43.2">
      <c r="A3494">
        <v>3492</v>
      </c>
      <c r="B3494" s="1" t="s">
        <v>3491</v>
      </c>
      <c r="C3494" s="1" t="s">
        <v>7602</v>
      </c>
      <c r="D3494" s="21" t="b" cm="1">
        <f t="array" ref="D3494">IF(OR(ISNUMBER(SEARCH({" COMEDY "," fun "," laugh ","hilarious"}," "&amp;B3494:C3494&amp;" "))),"Comedy",IF(OR(ISNUMBER(SEARCH({" sad "," thriller "," crime"," murder "," dark "," revenge "}," "&amp;B3494:C3494&amp;" "))),"thriller",IF(OR(ISNUMBER(SEARCH({" strange "," evil "," horror "," dark "," strange"}," "&amp;B3494:C3494&amp;" "))),"horror",IF(OR(ISNUMBER(SEARCH({" food "," kitchen "," yummy "," gourmet "," dining","bbq"}," "&amp;B3494:C3494&amp;" "))),"food"))))</f>
        <v>0</v>
      </c>
      <c r="E3494" s="3">
        <v>3800</v>
      </c>
      <c r="F3494" s="4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432"/>
        <v>105</v>
      </c>
      <c r="Q3494">
        <f t="shared" si="433"/>
        <v>114.29</v>
      </c>
      <c r="R3494" t="s">
        <v>8315</v>
      </c>
      <c r="S3494" t="s">
        <v>8316</v>
      </c>
      <c r="T3494" s="13">
        <f t="shared" si="434"/>
        <v>42268.009224537032</v>
      </c>
      <c r="U3494" s="13">
        <f t="shared" si="435"/>
        <v>42303.009224537032</v>
      </c>
      <c r="V3494">
        <f t="shared" si="436"/>
        <v>2015</v>
      </c>
      <c r="W3494" t="str">
        <f t="shared" si="437"/>
        <v>plays</v>
      </c>
      <c r="X3494" t="str">
        <f t="shared" si="438"/>
        <v>ExceededGoal</v>
      </c>
      <c r="Y3494" s="12">
        <f t="shared" si="439"/>
        <v>114.29</v>
      </c>
    </row>
    <row r="3495" spans="1:25" ht="43.2">
      <c r="A3495">
        <v>3493</v>
      </c>
      <c r="B3495" s="1" t="s">
        <v>3492</v>
      </c>
      <c r="C3495" s="1" t="s">
        <v>7603</v>
      </c>
      <c r="D3495" s="21" t="b" cm="1">
        <f t="array" ref="D3495">IF(OR(ISNUMBER(SEARCH({" COMEDY "," fun "," laugh ","hilarious"}," "&amp;B3495:C3495&amp;" "))),"Comedy",IF(OR(ISNUMBER(SEARCH({" sad "," thriller "," crime"," murder "," dark "," revenge "}," "&amp;B3495:C3495&amp;" "))),"thriller",IF(OR(ISNUMBER(SEARCH({" strange "," evil "," horror "," dark "," strange"}," "&amp;B3495:C3495&amp;" "))),"horror",IF(OR(ISNUMBER(SEARCH({" food "," kitchen "," yummy "," gourmet "," dining","bbq"}," "&amp;B3495:C3495&amp;" "))),"food"))))</f>
        <v>0</v>
      </c>
      <c r="E3495" s="3">
        <v>1500</v>
      </c>
      <c r="F3495" s="4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432"/>
        <v>100</v>
      </c>
      <c r="Q3495">
        <f t="shared" si="433"/>
        <v>51.72</v>
      </c>
      <c r="R3495" t="s">
        <v>8315</v>
      </c>
      <c r="S3495" t="s">
        <v>8316</v>
      </c>
      <c r="T3495" s="13">
        <f t="shared" si="434"/>
        <v>41848.866157407407</v>
      </c>
      <c r="U3495" s="13">
        <f t="shared" si="435"/>
        <v>41868.21597222222</v>
      </c>
      <c r="V3495">
        <f t="shared" si="436"/>
        <v>2014</v>
      </c>
      <c r="W3495" t="str">
        <f t="shared" si="437"/>
        <v>plays</v>
      </c>
      <c r="X3495" t="str">
        <f t="shared" si="438"/>
        <v>UnderFunded</v>
      </c>
      <c r="Y3495" s="12">
        <f t="shared" si="439"/>
        <v>51.72</v>
      </c>
    </row>
    <row r="3496" spans="1:25" ht="43.2">
      <c r="A3496">
        <v>3494</v>
      </c>
      <c r="B3496" s="1" t="s">
        <v>3493</v>
      </c>
      <c r="C3496" s="1" t="s">
        <v>7604</v>
      </c>
      <c r="D3496" s="21" t="b" cm="1">
        <f t="array" ref="D3496">IF(OR(ISNUMBER(SEARCH({" COMEDY "," fun "," laugh ","hilarious"}," "&amp;B3496:C3496&amp;" "))),"Comedy",IF(OR(ISNUMBER(SEARCH({" sad "," thriller "," crime"," murder "," dark "," revenge "}," "&amp;B3496:C3496&amp;" "))),"thriller",IF(OR(ISNUMBER(SEARCH({" strange "," evil "," horror "," dark "," strange"}," "&amp;B3496:C3496&amp;" "))),"horror",IF(OR(ISNUMBER(SEARCH({" food "," kitchen "," yummy "," gourmet "," dining","bbq"}," "&amp;B3496:C3496&amp;" "))),"food"))))</f>
        <v>0</v>
      </c>
      <c r="E3496" s="3">
        <v>400</v>
      </c>
      <c r="F3496" s="4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432"/>
        <v>100</v>
      </c>
      <c r="Q3496">
        <f t="shared" si="433"/>
        <v>30.77</v>
      </c>
      <c r="R3496" t="s">
        <v>8315</v>
      </c>
      <c r="S3496" t="s">
        <v>8316</v>
      </c>
      <c r="T3496" s="13">
        <f t="shared" si="434"/>
        <v>42689.214988425927</v>
      </c>
      <c r="U3496" s="13">
        <f t="shared" si="435"/>
        <v>42700.25</v>
      </c>
      <c r="V3496">
        <f t="shared" si="436"/>
        <v>2016</v>
      </c>
      <c r="W3496" t="str">
        <f t="shared" si="437"/>
        <v>plays</v>
      </c>
      <c r="X3496" t="str">
        <f t="shared" si="438"/>
        <v>UnderFunded</v>
      </c>
      <c r="Y3496" s="12">
        <f t="shared" si="439"/>
        <v>30.77</v>
      </c>
    </row>
    <row r="3497" spans="1:25" ht="43.2">
      <c r="A3497">
        <v>3495</v>
      </c>
      <c r="B3497" s="1" t="s">
        <v>3494</v>
      </c>
      <c r="C3497" s="1" t="s">
        <v>7605</v>
      </c>
      <c r="D3497" s="21" t="b" cm="1">
        <f t="array" ref="D3497">IF(OR(ISNUMBER(SEARCH({" COMEDY "," fun "," laugh ","hilarious"}," "&amp;B3497:C3497&amp;" "))),"Comedy",IF(OR(ISNUMBER(SEARCH({" sad "," thriller "," crime"," murder "," dark "," revenge "}," "&amp;B3497:C3497&amp;" "))),"thriller",IF(OR(ISNUMBER(SEARCH({" strange "," evil "," horror "," dark "," strange"}," "&amp;B3497:C3497&amp;" "))),"horror",IF(OR(ISNUMBER(SEARCH({" food "," kitchen "," yummy "," gourmet "," dining","bbq"}," "&amp;B3497:C3497&amp;" "))),"food"))))</f>
        <v>0</v>
      </c>
      <c r="E3497" s="3">
        <v>5000</v>
      </c>
      <c r="F3497" s="4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432"/>
        <v>107</v>
      </c>
      <c r="Q3497">
        <f t="shared" si="433"/>
        <v>74.209999999999994</v>
      </c>
      <c r="R3497" t="s">
        <v>8315</v>
      </c>
      <c r="S3497" t="s">
        <v>8316</v>
      </c>
      <c r="T3497" s="13">
        <f t="shared" si="434"/>
        <v>41915.762835648151</v>
      </c>
      <c r="U3497" s="13">
        <f t="shared" si="435"/>
        <v>41944.720833333333</v>
      </c>
      <c r="V3497">
        <f t="shared" si="436"/>
        <v>2014</v>
      </c>
      <c r="W3497" t="str">
        <f t="shared" si="437"/>
        <v>plays</v>
      </c>
      <c r="X3497" t="str">
        <f t="shared" si="438"/>
        <v>ExceededGoal</v>
      </c>
      <c r="Y3497" s="12">
        <f t="shared" si="439"/>
        <v>74.209999999999994</v>
      </c>
    </row>
    <row r="3498" spans="1:25" ht="57.6">
      <c r="A3498">
        <v>3496</v>
      </c>
      <c r="B3498" s="1" t="s">
        <v>3495</v>
      </c>
      <c r="C3498" s="1" t="s">
        <v>7606</v>
      </c>
      <c r="D3498" s="21" t="b" cm="1">
        <f t="array" ref="D3498">IF(OR(ISNUMBER(SEARCH({" COMEDY "," fun "," laugh ","hilarious"}," "&amp;B3498:C3498&amp;" "))),"Comedy",IF(OR(ISNUMBER(SEARCH({" sad "," thriller "," crime"," murder "," dark "," revenge "}," "&amp;B3498:C3498&amp;" "))),"thriller",IF(OR(ISNUMBER(SEARCH({" strange "," evil "," horror "," dark "," strange"}," "&amp;B3498:C3498&amp;" "))),"horror",IF(OR(ISNUMBER(SEARCH({" food "," kitchen "," yummy "," gourmet "," dining","bbq"}," "&amp;B3498:C3498&amp;" "))),"food"))))</f>
        <v>0</v>
      </c>
      <c r="E3498" s="3">
        <v>3000</v>
      </c>
      <c r="F3498" s="4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432"/>
        <v>124</v>
      </c>
      <c r="Q3498">
        <f t="shared" si="433"/>
        <v>47.85</v>
      </c>
      <c r="R3498" t="s">
        <v>8315</v>
      </c>
      <c r="S3498" t="s">
        <v>8316</v>
      </c>
      <c r="T3498" s="13">
        <f t="shared" si="434"/>
        <v>42584.846828703703</v>
      </c>
      <c r="U3498" s="13">
        <f t="shared" si="435"/>
        <v>42624.846828703703</v>
      </c>
      <c r="V3498">
        <f t="shared" si="436"/>
        <v>2016</v>
      </c>
      <c r="W3498" t="str">
        <f t="shared" si="437"/>
        <v>plays</v>
      </c>
      <c r="X3498" t="str">
        <f t="shared" si="438"/>
        <v>ExceededGoal</v>
      </c>
      <c r="Y3498" s="12">
        <f t="shared" si="439"/>
        <v>47.85</v>
      </c>
    </row>
    <row r="3499" spans="1:25" ht="57.6">
      <c r="A3499">
        <v>3497</v>
      </c>
      <c r="B3499" s="1" t="s">
        <v>3496</v>
      </c>
      <c r="C3499" s="1" t="s">
        <v>7607</v>
      </c>
      <c r="D3499" s="21" t="b" cm="1">
        <f t="array" ref="D3499">IF(OR(ISNUMBER(SEARCH({" COMEDY "," fun "," laugh ","hilarious"}," "&amp;B3499:C3499&amp;" "))),"Comedy",IF(OR(ISNUMBER(SEARCH({" sad "," thriller "," crime"," murder "," dark "," revenge "}," "&amp;B3499:C3499&amp;" "))),"thriller",IF(OR(ISNUMBER(SEARCH({" strange "," evil "," horror "," dark "," strange"}," "&amp;B3499:C3499&amp;" "))),"horror",IF(OR(ISNUMBER(SEARCH({" food "," kitchen "," yummy "," gourmet "," dining","bbq"}," "&amp;B3499:C3499&amp;" "))),"food"))))</f>
        <v>0</v>
      </c>
      <c r="E3499" s="3">
        <v>1551</v>
      </c>
      <c r="F3499" s="4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432"/>
        <v>109</v>
      </c>
      <c r="Q3499">
        <f t="shared" si="433"/>
        <v>34.409999999999997</v>
      </c>
      <c r="R3499" t="s">
        <v>8315</v>
      </c>
      <c r="S3499" t="s">
        <v>8316</v>
      </c>
      <c r="T3499" s="13">
        <f t="shared" si="434"/>
        <v>42511.741944444439</v>
      </c>
      <c r="U3499" s="13">
        <f t="shared" si="435"/>
        <v>42523.916666666672</v>
      </c>
      <c r="V3499">
        <f t="shared" si="436"/>
        <v>2016</v>
      </c>
      <c r="W3499" t="str">
        <f t="shared" si="437"/>
        <v>plays</v>
      </c>
      <c r="X3499" t="str">
        <f t="shared" si="438"/>
        <v>ExceededGoal</v>
      </c>
      <c r="Y3499" s="12">
        <f t="shared" si="439"/>
        <v>34.409999999999997</v>
      </c>
    </row>
    <row r="3500" spans="1:25" ht="57.6">
      <c r="A3500">
        <v>3498</v>
      </c>
      <c r="B3500" s="1" t="s">
        <v>3497</v>
      </c>
      <c r="C3500" s="1" t="s">
        <v>7608</v>
      </c>
      <c r="D3500" s="21" t="str" cm="1">
        <f t="array" ref="D3500">IF(OR(ISNUMBER(SEARCH({" COMEDY "," fun "," laugh ","hilarious"}," "&amp;B3500:C3500&amp;" "))),"Comedy",IF(OR(ISNUMBER(SEARCH({" sad "," thriller "," crime"," murder "," dark "," revenge "}," "&amp;B3500:C3500&amp;" "))),"thriller",IF(OR(ISNUMBER(SEARCH({" strange "," evil "," horror "," dark "," strange"}," "&amp;B3500:C3500&amp;" "))),"horror",IF(OR(ISNUMBER(SEARCH({" food "," kitchen "," yummy "," gourmet "," dining","bbq"}," "&amp;B3500:C3500&amp;" "))),"food"))))</f>
        <v>horror</v>
      </c>
      <c r="E3500" s="3">
        <v>1650</v>
      </c>
      <c r="F3500" s="4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432"/>
        <v>102</v>
      </c>
      <c r="Q3500">
        <f t="shared" si="433"/>
        <v>40.24</v>
      </c>
      <c r="R3500" t="s">
        <v>8315</v>
      </c>
      <c r="S3500" t="s">
        <v>8316</v>
      </c>
      <c r="T3500" s="13">
        <f t="shared" si="434"/>
        <v>42459.15861111111</v>
      </c>
      <c r="U3500" s="13">
        <f t="shared" si="435"/>
        <v>42518.905555555553</v>
      </c>
      <c r="V3500">
        <f t="shared" si="436"/>
        <v>2016</v>
      </c>
      <c r="W3500" t="str">
        <f t="shared" si="437"/>
        <v>plays</v>
      </c>
      <c r="X3500" t="str">
        <f t="shared" si="438"/>
        <v>ExceededGoal</v>
      </c>
      <c r="Y3500" s="12">
        <f t="shared" si="439"/>
        <v>40.24</v>
      </c>
    </row>
    <row r="3501" spans="1:25" ht="43.2">
      <c r="A3501">
        <v>3499</v>
      </c>
      <c r="B3501" s="1" t="s">
        <v>3498</v>
      </c>
      <c r="C3501" s="1" t="s">
        <v>7609</v>
      </c>
      <c r="D3501" s="21" t="b" cm="1">
        <f t="array" ref="D3501">IF(OR(ISNUMBER(SEARCH({" COMEDY "," fun "," laugh ","hilarious"}," "&amp;B3501:C3501&amp;" "))),"Comedy",IF(OR(ISNUMBER(SEARCH({" sad "," thriller "," crime"," murder "," dark "," revenge "}," "&amp;B3501:C3501&amp;" "))),"thriller",IF(OR(ISNUMBER(SEARCH({" strange "," evil "," horror "," dark "," strange"}," "&amp;B3501:C3501&amp;" "))),"horror",IF(OR(ISNUMBER(SEARCH({" food "," kitchen "," yummy "," gourmet "," dining","bbq"}," "&amp;B3501:C3501&amp;" "))),"food"))))</f>
        <v>0</v>
      </c>
      <c r="E3501" s="3">
        <v>2000</v>
      </c>
      <c r="F3501" s="4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432"/>
        <v>106</v>
      </c>
      <c r="Q3501">
        <f t="shared" si="433"/>
        <v>60.29</v>
      </c>
      <c r="R3501" t="s">
        <v>8315</v>
      </c>
      <c r="S3501" t="s">
        <v>8316</v>
      </c>
      <c r="T3501" s="13">
        <f t="shared" si="434"/>
        <v>42132.036168981482</v>
      </c>
      <c r="U3501" s="13">
        <f t="shared" si="435"/>
        <v>42186.290972222225</v>
      </c>
      <c r="V3501">
        <f t="shared" si="436"/>
        <v>2015</v>
      </c>
      <c r="W3501" t="str">
        <f t="shared" si="437"/>
        <v>plays</v>
      </c>
      <c r="X3501" t="str">
        <f t="shared" si="438"/>
        <v>ExceededGoal</v>
      </c>
      <c r="Y3501" s="12">
        <f t="shared" si="439"/>
        <v>60.29</v>
      </c>
    </row>
    <row r="3502" spans="1:25" ht="57.6">
      <c r="A3502">
        <v>3500</v>
      </c>
      <c r="B3502" s="1" t="s">
        <v>3499</v>
      </c>
      <c r="C3502" s="1" t="s">
        <v>7610</v>
      </c>
      <c r="D3502" s="21" t="b" cm="1">
        <f t="array" ref="D3502">IF(OR(ISNUMBER(SEARCH({" COMEDY "," fun "," laugh ","hilarious"}," "&amp;B3502:C3502&amp;" "))),"Comedy",IF(OR(ISNUMBER(SEARCH({" sad "," thriller "," crime"," murder "," dark "," revenge "}," "&amp;B3502:C3502&amp;" "))),"thriller",IF(OR(ISNUMBER(SEARCH({" strange "," evil "," horror "," dark "," strange"}," "&amp;B3502:C3502&amp;" "))),"horror",IF(OR(ISNUMBER(SEARCH({" food "," kitchen "," yummy "," gourmet "," dining","bbq"}," "&amp;B3502:C3502&amp;" "))),"food"))))</f>
        <v>0</v>
      </c>
      <c r="E3502" s="3">
        <v>1000</v>
      </c>
      <c r="F3502" s="4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432"/>
        <v>106</v>
      </c>
      <c r="Q3502">
        <f t="shared" si="433"/>
        <v>25.31</v>
      </c>
      <c r="R3502" t="s">
        <v>8315</v>
      </c>
      <c r="S3502" t="s">
        <v>8316</v>
      </c>
      <c r="T3502" s="13">
        <f t="shared" si="434"/>
        <v>42419.91942129629</v>
      </c>
      <c r="U3502" s="13">
        <f t="shared" si="435"/>
        <v>42436.207638888889</v>
      </c>
      <c r="V3502">
        <f t="shared" si="436"/>
        <v>2016</v>
      </c>
      <c r="W3502" t="str">
        <f t="shared" si="437"/>
        <v>plays</v>
      </c>
      <c r="X3502" t="str">
        <f t="shared" si="438"/>
        <v>ExceededGoal</v>
      </c>
      <c r="Y3502" s="12">
        <f t="shared" si="439"/>
        <v>25.31</v>
      </c>
    </row>
    <row r="3503" spans="1:25" ht="43.2">
      <c r="A3503">
        <v>3501</v>
      </c>
      <c r="B3503" s="1" t="s">
        <v>3500</v>
      </c>
      <c r="C3503" s="1" t="s">
        <v>7611</v>
      </c>
      <c r="D3503" s="21" t="b" cm="1">
        <f t="array" ref="D3503">IF(OR(ISNUMBER(SEARCH({" COMEDY "," fun "," laugh ","hilarious"}," "&amp;B3503:C3503&amp;" "))),"Comedy",IF(OR(ISNUMBER(SEARCH({" sad "," thriller "," crime"," murder "," dark "," revenge "}," "&amp;B3503:C3503&amp;" "))),"thriller",IF(OR(ISNUMBER(SEARCH({" strange "," evil "," horror "," dark "," strange"}," "&amp;B3503:C3503&amp;" "))),"horror",IF(OR(ISNUMBER(SEARCH({" food "," kitchen "," yummy "," gourmet "," dining","bbq"}," "&amp;B3503:C3503&amp;" "))),"food"))))</f>
        <v>0</v>
      </c>
      <c r="E3503" s="3">
        <v>1500</v>
      </c>
      <c r="F3503" s="4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432"/>
        <v>101</v>
      </c>
      <c r="Q3503">
        <f t="shared" si="433"/>
        <v>35.950000000000003</v>
      </c>
      <c r="R3503" t="s">
        <v>8315</v>
      </c>
      <c r="S3503" t="s">
        <v>8316</v>
      </c>
      <c r="T3503" s="13">
        <f t="shared" si="434"/>
        <v>42233.763831018514</v>
      </c>
      <c r="U3503" s="13">
        <f t="shared" si="435"/>
        <v>42258.763831018514</v>
      </c>
      <c r="V3503">
        <f t="shared" si="436"/>
        <v>2015</v>
      </c>
      <c r="W3503" t="str">
        <f t="shared" si="437"/>
        <v>plays</v>
      </c>
      <c r="X3503" t="str">
        <f t="shared" si="438"/>
        <v>ExceededGoal</v>
      </c>
      <c r="Y3503" s="12">
        <f t="shared" si="439"/>
        <v>35.950000000000003</v>
      </c>
    </row>
    <row r="3504" spans="1:25" ht="43.2">
      <c r="A3504">
        <v>3502</v>
      </c>
      <c r="B3504" s="1" t="s">
        <v>3501</v>
      </c>
      <c r="C3504" s="1" t="s">
        <v>7612</v>
      </c>
      <c r="D3504" s="21" t="b" cm="1">
        <f t="array" ref="D3504">IF(OR(ISNUMBER(SEARCH({" COMEDY "," fun "," laugh ","hilarious"}," "&amp;B3504:C3504&amp;" "))),"Comedy",IF(OR(ISNUMBER(SEARCH({" sad "," thriller "," crime"," murder "," dark "," revenge "}," "&amp;B3504:C3504&amp;" "))),"thriller",IF(OR(ISNUMBER(SEARCH({" strange "," evil "," horror "," dark "," strange"}," "&amp;B3504:C3504&amp;" "))),"horror",IF(OR(ISNUMBER(SEARCH({" food "," kitchen "," yummy "," gourmet "," dining","bbq"}," "&amp;B3504:C3504&amp;" "))),"food"))))</f>
        <v>0</v>
      </c>
      <c r="E3504" s="3">
        <v>4000</v>
      </c>
      <c r="F3504" s="4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432"/>
        <v>105</v>
      </c>
      <c r="Q3504">
        <f t="shared" si="433"/>
        <v>136</v>
      </c>
      <c r="R3504" t="s">
        <v>8315</v>
      </c>
      <c r="S3504" t="s">
        <v>8316</v>
      </c>
      <c r="T3504" s="13">
        <f t="shared" si="434"/>
        <v>42430.839398148149</v>
      </c>
      <c r="U3504" s="13">
        <f t="shared" si="435"/>
        <v>42445.165972222225</v>
      </c>
      <c r="V3504">
        <f t="shared" si="436"/>
        <v>2016</v>
      </c>
      <c r="W3504" t="str">
        <f t="shared" si="437"/>
        <v>plays</v>
      </c>
      <c r="X3504" t="str">
        <f t="shared" si="438"/>
        <v>ExceededGoal</v>
      </c>
      <c r="Y3504" s="12">
        <f t="shared" si="439"/>
        <v>136</v>
      </c>
    </row>
    <row r="3505" spans="1:25" ht="43.2">
      <c r="A3505">
        <v>3503</v>
      </c>
      <c r="B3505" s="1" t="s">
        <v>3502</v>
      </c>
      <c r="C3505" s="1" t="s">
        <v>7613</v>
      </c>
      <c r="D3505" s="21" t="b" cm="1">
        <f t="array" ref="D3505">IF(OR(ISNUMBER(SEARCH({" COMEDY "," fun "," laugh ","hilarious"}," "&amp;B3505:C3505&amp;" "))),"Comedy",IF(OR(ISNUMBER(SEARCH({" sad "," thriller "," crime"," murder "," dark "," revenge "}," "&amp;B3505:C3505&amp;" "))),"thriller",IF(OR(ISNUMBER(SEARCH({" strange "," evil "," horror "," dark "," strange"}," "&amp;B3505:C3505&amp;" "))),"horror",IF(OR(ISNUMBER(SEARCH({" food "," kitchen "," yummy "," gourmet "," dining","bbq"}," "&amp;B3505:C3505&amp;" "))),"food"))))</f>
        <v>0</v>
      </c>
      <c r="E3505" s="3">
        <v>2500</v>
      </c>
      <c r="F3505" s="4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432"/>
        <v>108</v>
      </c>
      <c r="Q3505">
        <f t="shared" si="433"/>
        <v>70.760000000000005</v>
      </c>
      <c r="R3505" t="s">
        <v>8315</v>
      </c>
      <c r="S3505" t="s">
        <v>8316</v>
      </c>
      <c r="T3505" s="13">
        <f t="shared" si="434"/>
        <v>42545.478333333333</v>
      </c>
      <c r="U3505" s="13">
        <f t="shared" si="435"/>
        <v>42575.478333333333</v>
      </c>
      <c r="V3505">
        <f t="shared" si="436"/>
        <v>2016</v>
      </c>
      <c r="W3505" t="str">
        <f t="shared" si="437"/>
        <v>plays</v>
      </c>
      <c r="X3505" t="str">
        <f t="shared" si="438"/>
        <v>ExceededGoal</v>
      </c>
      <c r="Y3505" s="12">
        <f t="shared" si="439"/>
        <v>70.760000000000005</v>
      </c>
    </row>
    <row r="3506" spans="1:25" ht="43.2">
      <c r="A3506">
        <v>3504</v>
      </c>
      <c r="B3506" s="1" t="s">
        <v>3503</v>
      </c>
      <c r="C3506" s="1" t="s">
        <v>7614</v>
      </c>
      <c r="D3506" s="21" t="b" cm="1">
        <f t="array" ref="D3506">IF(OR(ISNUMBER(SEARCH({" COMEDY "," fun "," laugh ","hilarious"}," "&amp;B3506:C3506&amp;" "))),"Comedy",IF(OR(ISNUMBER(SEARCH({" sad "," thriller "," crime"," murder "," dark "," revenge "}," "&amp;B3506:C3506&amp;" "))),"thriller",IF(OR(ISNUMBER(SEARCH({" strange "," evil "," horror "," dark "," strange"}," "&amp;B3506:C3506&amp;" "))),"horror",IF(OR(ISNUMBER(SEARCH({" food "," kitchen "," yummy "," gourmet "," dining","bbq"}," "&amp;B3506:C3506&amp;" "))),"food"))))</f>
        <v>0</v>
      </c>
      <c r="E3506" s="3">
        <v>1000</v>
      </c>
      <c r="F3506" s="4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432"/>
        <v>100</v>
      </c>
      <c r="Q3506">
        <f t="shared" si="433"/>
        <v>125</v>
      </c>
      <c r="R3506" t="s">
        <v>8315</v>
      </c>
      <c r="S3506" t="s">
        <v>8316</v>
      </c>
      <c r="T3506" s="13">
        <f t="shared" si="434"/>
        <v>42297.748738425929</v>
      </c>
      <c r="U3506" s="13">
        <f t="shared" si="435"/>
        <v>42327.790405092594</v>
      </c>
      <c r="V3506">
        <f t="shared" si="436"/>
        <v>2015</v>
      </c>
      <c r="W3506" t="str">
        <f t="shared" si="437"/>
        <v>plays</v>
      </c>
      <c r="X3506" t="str">
        <f t="shared" si="438"/>
        <v>UnderFunded</v>
      </c>
      <c r="Y3506" s="12">
        <f t="shared" si="439"/>
        <v>125</v>
      </c>
    </row>
    <row r="3507" spans="1:25" ht="86.4">
      <c r="A3507">
        <v>3505</v>
      </c>
      <c r="B3507" s="1" t="s">
        <v>3504</v>
      </c>
      <c r="C3507" s="1" t="s">
        <v>7615</v>
      </c>
      <c r="D3507" s="21" t="b" cm="1">
        <f t="array" ref="D3507">IF(OR(ISNUMBER(SEARCH({" COMEDY "," fun "," laugh ","hilarious"}," "&amp;B3507:C3507&amp;" "))),"Comedy",IF(OR(ISNUMBER(SEARCH({" sad "," thriller "," crime"," murder "," dark "," revenge "}," "&amp;B3507:C3507&amp;" "))),"thriller",IF(OR(ISNUMBER(SEARCH({" strange "," evil "," horror "," dark "," strange"}," "&amp;B3507:C3507&amp;" "))),"horror",IF(OR(ISNUMBER(SEARCH({" food "," kitchen "," yummy "," gourmet "," dining","bbq"}," "&amp;B3507:C3507&amp;" "))),"food"))))</f>
        <v>0</v>
      </c>
      <c r="E3507" s="3">
        <v>2500</v>
      </c>
      <c r="F3507" s="4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432"/>
        <v>104</v>
      </c>
      <c r="Q3507">
        <f t="shared" si="433"/>
        <v>66.510000000000005</v>
      </c>
      <c r="R3507" t="s">
        <v>8315</v>
      </c>
      <c r="S3507" t="s">
        <v>8316</v>
      </c>
      <c r="T3507" s="13">
        <f t="shared" si="434"/>
        <v>41760.935706018521</v>
      </c>
      <c r="U3507" s="13">
        <f t="shared" si="435"/>
        <v>41772.166666666664</v>
      </c>
      <c r="V3507">
        <f t="shared" si="436"/>
        <v>2014</v>
      </c>
      <c r="W3507" t="str">
        <f t="shared" si="437"/>
        <v>plays</v>
      </c>
      <c r="X3507" t="str">
        <f t="shared" si="438"/>
        <v>ExceededGoal</v>
      </c>
      <c r="Y3507" s="12">
        <f t="shared" si="439"/>
        <v>66.510000000000005</v>
      </c>
    </row>
    <row r="3508" spans="1:25" ht="43.2">
      <c r="A3508">
        <v>3506</v>
      </c>
      <c r="B3508" s="1" t="s">
        <v>3505</v>
      </c>
      <c r="C3508" s="1" t="s">
        <v>7616</v>
      </c>
      <c r="D3508" s="21" t="b" cm="1">
        <f t="array" ref="D3508">IF(OR(ISNUMBER(SEARCH({" COMEDY "," fun "," laugh ","hilarious"}," "&amp;B3508:C3508&amp;" "))),"Comedy",IF(OR(ISNUMBER(SEARCH({" sad "," thriller "," crime"," murder "," dark "," revenge "}," "&amp;B3508:C3508&amp;" "))),"thriller",IF(OR(ISNUMBER(SEARCH({" strange "," evil "," horror "," dark "," strange"}," "&amp;B3508:C3508&amp;" "))),"horror",IF(OR(ISNUMBER(SEARCH({" food "," kitchen "," yummy "," gourmet "," dining","bbq"}," "&amp;B3508:C3508&amp;" "))),"food"))))</f>
        <v>0</v>
      </c>
      <c r="E3508" s="3">
        <v>3000</v>
      </c>
      <c r="F3508" s="4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432"/>
        <v>102</v>
      </c>
      <c r="Q3508">
        <f t="shared" si="433"/>
        <v>105</v>
      </c>
      <c r="R3508" t="s">
        <v>8315</v>
      </c>
      <c r="S3508" t="s">
        <v>8316</v>
      </c>
      <c r="T3508" s="13">
        <f t="shared" si="434"/>
        <v>41829.734259259261</v>
      </c>
      <c r="U3508" s="13">
        <f t="shared" si="435"/>
        <v>41874.734259259261</v>
      </c>
      <c r="V3508">
        <f t="shared" si="436"/>
        <v>2014</v>
      </c>
      <c r="W3508" t="str">
        <f t="shared" si="437"/>
        <v>plays</v>
      </c>
      <c r="X3508" t="str">
        <f t="shared" si="438"/>
        <v>ExceededGoal</v>
      </c>
      <c r="Y3508" s="12">
        <f t="shared" si="439"/>
        <v>105</v>
      </c>
    </row>
    <row r="3509" spans="1:25" ht="43.2">
      <c r="A3509">
        <v>3507</v>
      </c>
      <c r="B3509" s="1" t="s">
        <v>3506</v>
      </c>
      <c r="C3509" s="1" t="s">
        <v>7617</v>
      </c>
      <c r="D3509" s="21" t="b" cm="1">
        <f t="array" ref="D3509">IF(OR(ISNUMBER(SEARCH({" COMEDY "," fun "," laugh ","hilarious"}," "&amp;B3509:C3509&amp;" "))),"Comedy",IF(OR(ISNUMBER(SEARCH({" sad "," thriller "," crime"," murder "," dark "," revenge "}," "&amp;B3509:C3509&amp;" "))),"thriller",IF(OR(ISNUMBER(SEARCH({" strange "," evil "," horror "," dark "," strange"}," "&amp;B3509:C3509&amp;" "))),"horror",IF(OR(ISNUMBER(SEARCH({" food "," kitchen "," yummy "," gourmet "," dining","bbq"}," "&amp;B3509:C3509&amp;" "))),"food"))))</f>
        <v>0</v>
      </c>
      <c r="E3509" s="3">
        <v>10000</v>
      </c>
      <c r="F3509" s="4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432"/>
        <v>104</v>
      </c>
      <c r="Q3509">
        <f t="shared" si="433"/>
        <v>145</v>
      </c>
      <c r="R3509" t="s">
        <v>8315</v>
      </c>
      <c r="S3509" t="s">
        <v>8316</v>
      </c>
      <c r="T3509" s="13">
        <f t="shared" si="434"/>
        <v>42491.92288194444</v>
      </c>
      <c r="U3509" s="13">
        <f t="shared" si="435"/>
        <v>42521.92288194444</v>
      </c>
      <c r="V3509">
        <f t="shared" si="436"/>
        <v>2016</v>
      </c>
      <c r="W3509" t="str">
        <f t="shared" si="437"/>
        <v>plays</v>
      </c>
      <c r="X3509" t="str">
        <f t="shared" si="438"/>
        <v>ExceededGoal</v>
      </c>
      <c r="Y3509" s="12">
        <f t="shared" si="439"/>
        <v>145</v>
      </c>
    </row>
    <row r="3510" spans="1:25" ht="43.2">
      <c r="A3510">
        <v>3508</v>
      </c>
      <c r="B3510" s="1" t="s">
        <v>3507</v>
      </c>
      <c r="C3510" s="1" t="s">
        <v>7618</v>
      </c>
      <c r="D3510" s="21" t="b" cm="1">
        <f t="array" ref="D3510">IF(OR(ISNUMBER(SEARCH({" COMEDY "," fun "," laugh ","hilarious"}," "&amp;B3510:C3510&amp;" "))),"Comedy",IF(OR(ISNUMBER(SEARCH({" sad "," thriller "," crime"," murder "," dark "," revenge "}," "&amp;B3510:C3510&amp;" "))),"thriller",IF(OR(ISNUMBER(SEARCH({" strange "," evil "," horror "," dark "," strange"}," "&amp;B3510:C3510&amp;" "))),"horror",IF(OR(ISNUMBER(SEARCH({" food "," kitchen "," yummy "," gourmet "," dining","bbq"}," "&amp;B3510:C3510&amp;" "))),"food"))))</f>
        <v>0</v>
      </c>
      <c r="E3510" s="3">
        <v>100</v>
      </c>
      <c r="F3510" s="4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432"/>
        <v>180</v>
      </c>
      <c r="Q3510">
        <f t="shared" si="433"/>
        <v>12</v>
      </c>
      <c r="R3510" t="s">
        <v>8315</v>
      </c>
      <c r="S3510" t="s">
        <v>8316</v>
      </c>
      <c r="T3510" s="13">
        <f t="shared" si="434"/>
        <v>42477.729780092588</v>
      </c>
      <c r="U3510" s="13">
        <f t="shared" si="435"/>
        <v>42500.875</v>
      </c>
      <c r="V3510">
        <f t="shared" si="436"/>
        <v>2016</v>
      </c>
      <c r="W3510" t="str">
        <f t="shared" si="437"/>
        <v>plays</v>
      </c>
      <c r="X3510" t="str">
        <f t="shared" si="438"/>
        <v>ExceededGoal</v>
      </c>
      <c r="Y3510" s="12">
        <f t="shared" si="439"/>
        <v>12</v>
      </c>
    </row>
    <row r="3511" spans="1:25" ht="43.2">
      <c r="A3511">
        <v>3509</v>
      </c>
      <c r="B3511" s="1" t="s">
        <v>3508</v>
      </c>
      <c r="C3511" s="1" t="s">
        <v>7619</v>
      </c>
      <c r="D3511" s="21" t="b" cm="1">
        <f t="array" ref="D3511">IF(OR(ISNUMBER(SEARCH({" COMEDY "," fun "," laugh ","hilarious"}," "&amp;B3511:C3511&amp;" "))),"Comedy",IF(OR(ISNUMBER(SEARCH({" sad "," thriller "," crime"," murder "," dark "," revenge "}," "&amp;B3511:C3511&amp;" "))),"thriller",IF(OR(ISNUMBER(SEARCH({" strange "," evil "," horror "," dark "," strange"}," "&amp;B3511:C3511&amp;" "))),"horror",IF(OR(ISNUMBER(SEARCH({" food "," kitchen "," yummy "," gourmet "," dining","bbq"}," "&amp;B3511:C3511&amp;" "))),"food"))))</f>
        <v>0</v>
      </c>
      <c r="E3511" s="3">
        <v>3000</v>
      </c>
      <c r="F3511" s="4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432"/>
        <v>106</v>
      </c>
      <c r="Q3511">
        <f t="shared" si="433"/>
        <v>96.67</v>
      </c>
      <c r="R3511" t="s">
        <v>8315</v>
      </c>
      <c r="S3511" t="s">
        <v>8316</v>
      </c>
      <c r="T3511" s="13">
        <f t="shared" si="434"/>
        <v>41950.859560185185</v>
      </c>
      <c r="U3511" s="13">
        <f t="shared" si="435"/>
        <v>41964.204861111109</v>
      </c>
      <c r="V3511">
        <f t="shared" si="436"/>
        <v>2014</v>
      </c>
      <c r="W3511" t="str">
        <f t="shared" si="437"/>
        <v>plays</v>
      </c>
      <c r="X3511" t="str">
        <f t="shared" si="438"/>
        <v>ExceededGoal</v>
      </c>
      <c r="Y3511" s="12">
        <f t="shared" si="439"/>
        <v>96.67</v>
      </c>
    </row>
    <row r="3512" spans="1:25" ht="57.6">
      <c r="A3512">
        <v>3510</v>
      </c>
      <c r="B3512" s="1" t="s">
        <v>3509</v>
      </c>
      <c r="C3512" s="1" t="s">
        <v>7620</v>
      </c>
      <c r="D3512" s="21" t="b" cm="1">
        <f t="array" ref="D3512">IF(OR(ISNUMBER(SEARCH({" COMEDY "," fun "," laugh ","hilarious"}," "&amp;B3512:C3512&amp;" "))),"Comedy",IF(OR(ISNUMBER(SEARCH({" sad "," thriller "," crime"," murder "," dark "," revenge "}," "&amp;B3512:C3512&amp;" "))),"thriller",IF(OR(ISNUMBER(SEARCH({" strange "," evil "," horror "," dark "," strange"}," "&amp;B3512:C3512&amp;" "))),"horror",IF(OR(ISNUMBER(SEARCH({" food "," kitchen "," yummy "," gourmet "," dining","bbq"}," "&amp;B3512:C3512&amp;" "))),"food"))))</f>
        <v>0</v>
      </c>
      <c r="E3512" s="3">
        <v>900</v>
      </c>
      <c r="F3512" s="4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432"/>
        <v>101</v>
      </c>
      <c r="Q3512">
        <f t="shared" si="433"/>
        <v>60.33</v>
      </c>
      <c r="R3512" t="s">
        <v>8315</v>
      </c>
      <c r="S3512" t="s">
        <v>8316</v>
      </c>
      <c r="T3512" s="13">
        <f t="shared" si="434"/>
        <v>41802.62090277778</v>
      </c>
      <c r="U3512" s="13">
        <f t="shared" si="435"/>
        <v>41822.62090277778</v>
      </c>
      <c r="V3512">
        <f t="shared" si="436"/>
        <v>2014</v>
      </c>
      <c r="W3512" t="str">
        <f t="shared" si="437"/>
        <v>plays</v>
      </c>
      <c r="X3512" t="str">
        <f t="shared" si="438"/>
        <v>ExceededGoal</v>
      </c>
      <c r="Y3512" s="12">
        <f t="shared" si="439"/>
        <v>60.33</v>
      </c>
    </row>
    <row r="3513" spans="1:25" ht="43.2">
      <c r="A3513">
        <v>3511</v>
      </c>
      <c r="B3513" s="1" t="s">
        <v>3510</v>
      </c>
      <c r="C3513" s="1" t="s">
        <v>7621</v>
      </c>
      <c r="D3513" s="21" t="b" cm="1">
        <f t="array" ref="D3513">IF(OR(ISNUMBER(SEARCH({" COMEDY "," fun "," laugh ","hilarious"}," "&amp;B3513:C3513&amp;" "))),"Comedy",IF(OR(ISNUMBER(SEARCH({" sad "," thriller "," crime"," murder "," dark "," revenge "}," "&amp;B3513:C3513&amp;" "))),"thriller",IF(OR(ISNUMBER(SEARCH({" strange "," evil "," horror "," dark "," strange"}," "&amp;B3513:C3513&amp;" "))),"horror",IF(OR(ISNUMBER(SEARCH({" food "," kitchen "," yummy "," gourmet "," dining","bbq"}," "&amp;B3513:C3513&amp;" "))),"food"))))</f>
        <v>0</v>
      </c>
      <c r="E3513" s="3">
        <v>1500</v>
      </c>
      <c r="F3513" s="4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432"/>
        <v>101</v>
      </c>
      <c r="Q3513">
        <f t="shared" si="433"/>
        <v>79.89</v>
      </c>
      <c r="R3513" t="s">
        <v>8315</v>
      </c>
      <c r="S3513" t="s">
        <v>8316</v>
      </c>
      <c r="T3513" s="13">
        <f t="shared" si="434"/>
        <v>41927.873784722222</v>
      </c>
      <c r="U3513" s="13">
        <f t="shared" si="435"/>
        <v>41950.770833333336</v>
      </c>
      <c r="V3513">
        <f t="shared" si="436"/>
        <v>2014</v>
      </c>
      <c r="W3513" t="str">
        <f t="shared" si="437"/>
        <v>plays</v>
      </c>
      <c r="X3513" t="str">
        <f t="shared" si="438"/>
        <v>ExceededGoal</v>
      </c>
      <c r="Y3513" s="12">
        <f t="shared" si="439"/>
        <v>79.89</v>
      </c>
    </row>
    <row r="3514" spans="1:25" ht="43.2">
      <c r="A3514">
        <v>3512</v>
      </c>
      <c r="B3514" s="1" t="s">
        <v>3511</v>
      </c>
      <c r="C3514" s="1" t="s">
        <v>7622</v>
      </c>
      <c r="D3514" s="21" t="b" cm="1">
        <f t="array" ref="D3514">IF(OR(ISNUMBER(SEARCH({" COMEDY "," fun "," laugh ","hilarious"}," "&amp;B3514:C3514&amp;" "))),"Comedy",IF(OR(ISNUMBER(SEARCH({" sad "," thriller "," crime"," murder "," dark "," revenge "}," "&amp;B3514:C3514&amp;" "))),"thriller",IF(OR(ISNUMBER(SEARCH({" strange "," evil "," horror "," dark "," strange"}," "&amp;B3514:C3514&amp;" "))),"horror",IF(OR(ISNUMBER(SEARCH({" food "," kitchen "," yummy "," gourmet "," dining","bbq"}," "&amp;B3514:C3514&amp;" "))),"food"))))</f>
        <v>0</v>
      </c>
      <c r="E3514" s="3">
        <v>1000</v>
      </c>
      <c r="F3514" s="4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432"/>
        <v>100</v>
      </c>
      <c r="Q3514">
        <f t="shared" si="433"/>
        <v>58.82</v>
      </c>
      <c r="R3514" t="s">
        <v>8315</v>
      </c>
      <c r="S3514" t="s">
        <v>8316</v>
      </c>
      <c r="T3514" s="13">
        <f t="shared" si="434"/>
        <v>42057.536944444444</v>
      </c>
      <c r="U3514" s="13">
        <f t="shared" si="435"/>
        <v>42117.49527777778</v>
      </c>
      <c r="V3514">
        <f t="shared" si="436"/>
        <v>2015</v>
      </c>
      <c r="W3514" t="str">
        <f t="shared" si="437"/>
        <v>plays</v>
      </c>
      <c r="X3514" t="str">
        <f t="shared" si="438"/>
        <v>UnderFunded</v>
      </c>
      <c r="Y3514" s="12">
        <f t="shared" si="439"/>
        <v>58.82</v>
      </c>
    </row>
    <row r="3515" spans="1:25" ht="43.2">
      <c r="A3515">
        <v>3513</v>
      </c>
      <c r="B3515" s="1" t="s">
        <v>3512</v>
      </c>
      <c r="C3515" s="1" t="s">
        <v>7623</v>
      </c>
      <c r="D3515" s="21" t="b" cm="1">
        <f t="array" ref="D3515">IF(OR(ISNUMBER(SEARCH({" COMEDY "," fun "," laugh ","hilarious"}," "&amp;B3515:C3515&amp;" "))),"Comedy",IF(OR(ISNUMBER(SEARCH({" sad "," thriller "," crime"," murder "," dark "," revenge "}," "&amp;B3515:C3515&amp;" "))),"thriller",IF(OR(ISNUMBER(SEARCH({" strange "," evil "," horror "," dark "," strange"}," "&amp;B3515:C3515&amp;" "))),"horror",IF(OR(ISNUMBER(SEARCH({" food "," kitchen "," yummy "," gourmet "," dining","bbq"}," "&amp;B3515:C3515&amp;" "))),"food"))))</f>
        <v>0</v>
      </c>
      <c r="E3515" s="3">
        <v>2800</v>
      </c>
      <c r="F3515" s="4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432"/>
        <v>118</v>
      </c>
      <c r="Q3515">
        <f t="shared" si="433"/>
        <v>75.34</v>
      </c>
      <c r="R3515" t="s">
        <v>8315</v>
      </c>
      <c r="S3515" t="s">
        <v>8316</v>
      </c>
      <c r="T3515" s="13">
        <f t="shared" si="434"/>
        <v>41781.096203703702</v>
      </c>
      <c r="U3515" s="13">
        <f t="shared" si="435"/>
        <v>41794.207638888889</v>
      </c>
      <c r="V3515">
        <f t="shared" si="436"/>
        <v>2014</v>
      </c>
      <c r="W3515" t="str">
        <f t="shared" si="437"/>
        <v>plays</v>
      </c>
      <c r="X3515" t="str">
        <f t="shared" si="438"/>
        <v>ExceededGoal</v>
      </c>
      <c r="Y3515" s="12">
        <f t="shared" si="439"/>
        <v>75.34</v>
      </c>
    </row>
    <row r="3516" spans="1:25" ht="43.2">
      <c r="A3516">
        <v>3514</v>
      </c>
      <c r="B3516" s="1" t="s">
        <v>3513</v>
      </c>
      <c r="C3516" s="1" t="s">
        <v>7624</v>
      </c>
      <c r="D3516" s="21" t="b" cm="1">
        <f t="array" ref="D3516">IF(OR(ISNUMBER(SEARCH({" COMEDY "," fun "," laugh ","hilarious"}," "&amp;B3516:C3516&amp;" "))),"Comedy",IF(OR(ISNUMBER(SEARCH({" sad "," thriller "," crime"," murder "," dark "," revenge "}," "&amp;B3516:C3516&amp;" "))),"thriller",IF(OR(ISNUMBER(SEARCH({" strange "," evil "," horror "," dark "," strange"}," "&amp;B3516:C3516&amp;" "))),"horror",IF(OR(ISNUMBER(SEARCH({" food "," kitchen "," yummy "," gourmet "," dining","bbq"}," "&amp;B3516:C3516&amp;" "))),"food"))))</f>
        <v>0</v>
      </c>
      <c r="E3516" s="3">
        <v>500</v>
      </c>
      <c r="F3516" s="4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432"/>
        <v>110</v>
      </c>
      <c r="Q3516">
        <f t="shared" si="433"/>
        <v>55</v>
      </c>
      <c r="R3516" t="s">
        <v>8315</v>
      </c>
      <c r="S3516" t="s">
        <v>8316</v>
      </c>
      <c r="T3516" s="13">
        <f t="shared" si="434"/>
        <v>42020.846666666665</v>
      </c>
      <c r="U3516" s="13">
        <f t="shared" si="435"/>
        <v>42037.207638888889</v>
      </c>
      <c r="V3516">
        <f t="shared" si="436"/>
        <v>2015</v>
      </c>
      <c r="W3516" t="str">
        <f t="shared" si="437"/>
        <v>plays</v>
      </c>
      <c r="X3516" t="str">
        <f t="shared" si="438"/>
        <v>ExceededGoal</v>
      </c>
      <c r="Y3516" s="12">
        <f t="shared" si="439"/>
        <v>55</v>
      </c>
    </row>
    <row r="3517" spans="1:25" ht="43.2">
      <c r="A3517">
        <v>3515</v>
      </c>
      <c r="B3517" s="1" t="s">
        <v>3514</v>
      </c>
      <c r="C3517" s="1" t="s">
        <v>7625</v>
      </c>
      <c r="D3517" s="21" t="b" cm="1">
        <f t="array" ref="D3517">IF(OR(ISNUMBER(SEARCH({" COMEDY "," fun "," laugh ","hilarious"}," "&amp;B3517:C3517&amp;" "))),"Comedy",IF(OR(ISNUMBER(SEARCH({" sad "," thriller "," crime"," murder "," dark "," revenge "}," "&amp;B3517:C3517&amp;" "))),"thriller",IF(OR(ISNUMBER(SEARCH({" strange "," evil "," horror "," dark "," strange"}," "&amp;B3517:C3517&amp;" "))),"horror",IF(OR(ISNUMBER(SEARCH({" food "," kitchen "," yummy "," gourmet "," dining","bbq"}," "&amp;B3517:C3517&amp;" "))),"food"))))</f>
        <v>0</v>
      </c>
      <c r="E3517" s="3">
        <v>3000</v>
      </c>
      <c r="F3517" s="4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432"/>
        <v>103</v>
      </c>
      <c r="Q3517">
        <f t="shared" si="433"/>
        <v>66.959999999999994</v>
      </c>
      <c r="R3517" t="s">
        <v>8315</v>
      </c>
      <c r="S3517" t="s">
        <v>8316</v>
      </c>
      <c r="T3517" s="13">
        <f t="shared" si="434"/>
        <v>42125.772812499999</v>
      </c>
      <c r="U3517" s="13">
        <f t="shared" si="435"/>
        <v>42155.772812499999</v>
      </c>
      <c r="V3517">
        <f t="shared" si="436"/>
        <v>2015</v>
      </c>
      <c r="W3517" t="str">
        <f t="shared" si="437"/>
        <v>plays</v>
      </c>
      <c r="X3517" t="str">
        <f t="shared" si="438"/>
        <v>ExceededGoal</v>
      </c>
      <c r="Y3517" s="12">
        <f t="shared" si="439"/>
        <v>66.959999999999994</v>
      </c>
    </row>
    <row r="3518" spans="1:25" ht="43.2">
      <c r="A3518">
        <v>3516</v>
      </c>
      <c r="B3518" s="1" t="s">
        <v>3515</v>
      </c>
      <c r="C3518" s="1" t="s">
        <v>7626</v>
      </c>
      <c r="D3518" s="21" t="b" cm="1">
        <f t="array" ref="D3518">IF(OR(ISNUMBER(SEARCH({" COMEDY "," fun "," laugh ","hilarious"}," "&amp;B3518:C3518&amp;" "))),"Comedy",IF(OR(ISNUMBER(SEARCH({" sad "," thriller "," crime"," murder "," dark "," revenge "}," "&amp;B3518:C3518&amp;" "))),"thriller",IF(OR(ISNUMBER(SEARCH({" strange "," evil "," horror "," dark "," strange"}," "&amp;B3518:C3518&amp;" "))),"horror",IF(OR(ISNUMBER(SEARCH({" food "," kitchen "," yummy "," gourmet "," dining","bbq"}," "&amp;B3518:C3518&amp;" "))),"food"))))</f>
        <v>0</v>
      </c>
      <c r="E3518" s="3">
        <v>2500</v>
      </c>
      <c r="F3518" s="4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432"/>
        <v>100</v>
      </c>
      <c r="Q3518">
        <f t="shared" si="433"/>
        <v>227.27</v>
      </c>
      <c r="R3518" t="s">
        <v>8315</v>
      </c>
      <c r="S3518" t="s">
        <v>8316</v>
      </c>
      <c r="T3518" s="13">
        <f t="shared" si="434"/>
        <v>41856.010069444441</v>
      </c>
      <c r="U3518" s="13">
        <f t="shared" si="435"/>
        <v>41890.125</v>
      </c>
      <c r="V3518">
        <f t="shared" si="436"/>
        <v>2014</v>
      </c>
      <c r="W3518" t="str">
        <f t="shared" si="437"/>
        <v>plays</v>
      </c>
      <c r="X3518" t="str">
        <f t="shared" si="438"/>
        <v>UnderFunded</v>
      </c>
      <c r="Y3518" s="12">
        <f t="shared" si="439"/>
        <v>227.27</v>
      </c>
    </row>
    <row r="3519" spans="1:25" ht="43.2">
      <c r="A3519">
        <v>3517</v>
      </c>
      <c r="B3519" s="1" t="s">
        <v>3516</v>
      </c>
      <c r="C3519" s="1" t="s">
        <v>7627</v>
      </c>
      <c r="D3519" s="21" t="b" cm="1">
        <f t="array" ref="D3519">IF(OR(ISNUMBER(SEARCH({" COMEDY "," fun "," laugh ","hilarious"}," "&amp;B3519:C3519&amp;" "))),"Comedy",IF(OR(ISNUMBER(SEARCH({" sad "," thriller "," crime"," murder "," dark "," revenge "}," "&amp;B3519:C3519&amp;" "))),"thriller",IF(OR(ISNUMBER(SEARCH({" strange "," evil "," horror "," dark "," strange"}," "&amp;B3519:C3519&amp;" "))),"horror",IF(OR(ISNUMBER(SEARCH({" food "," kitchen "," yummy "," gourmet "," dining","bbq"}," "&amp;B3519:C3519&amp;" "))),"food"))))</f>
        <v>0</v>
      </c>
      <c r="E3519" s="3">
        <v>4000</v>
      </c>
      <c r="F3519" s="4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432"/>
        <v>100</v>
      </c>
      <c r="Q3519">
        <f t="shared" si="433"/>
        <v>307.69</v>
      </c>
      <c r="R3519" t="s">
        <v>8315</v>
      </c>
      <c r="S3519" t="s">
        <v>8316</v>
      </c>
      <c r="T3519" s="13">
        <f t="shared" si="434"/>
        <v>41794.817523148151</v>
      </c>
      <c r="U3519" s="13">
        <f t="shared" si="435"/>
        <v>41824.458333333336</v>
      </c>
      <c r="V3519">
        <f t="shared" si="436"/>
        <v>2014</v>
      </c>
      <c r="W3519" t="str">
        <f t="shared" si="437"/>
        <v>plays</v>
      </c>
      <c r="X3519" t="str">
        <f t="shared" si="438"/>
        <v>UnderFunded</v>
      </c>
      <c r="Y3519" s="12">
        <f t="shared" si="439"/>
        <v>307.69</v>
      </c>
    </row>
    <row r="3520" spans="1:25" ht="43.2">
      <c r="A3520">
        <v>3518</v>
      </c>
      <c r="B3520" s="1" t="s">
        <v>3517</v>
      </c>
      <c r="C3520" s="1" t="s">
        <v>7628</v>
      </c>
      <c r="D3520" s="21" t="b" cm="1">
        <f t="array" ref="D3520">IF(OR(ISNUMBER(SEARCH({" COMEDY "," fun "," laugh ","hilarious"}," "&amp;B3520:C3520&amp;" "))),"Comedy",IF(OR(ISNUMBER(SEARCH({" sad "," thriller "," crime"," murder "," dark "," revenge "}," "&amp;B3520:C3520&amp;" "))),"thriller",IF(OR(ISNUMBER(SEARCH({" strange "," evil "," horror "," dark "," strange"}," "&amp;B3520:C3520&amp;" "))),"horror",IF(OR(ISNUMBER(SEARCH({" food "," kitchen "," yummy "," gourmet "," dining","bbq"}," "&amp;B3520:C3520&amp;" "))),"food"))))</f>
        <v>0</v>
      </c>
      <c r="E3520" s="3">
        <v>1500</v>
      </c>
      <c r="F3520" s="4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432"/>
        <v>110</v>
      </c>
      <c r="Q3520">
        <f t="shared" si="433"/>
        <v>50.02</v>
      </c>
      <c r="R3520" t="s">
        <v>8315</v>
      </c>
      <c r="S3520" t="s">
        <v>8316</v>
      </c>
      <c r="T3520" s="13">
        <f t="shared" si="434"/>
        <v>41893.783553240741</v>
      </c>
      <c r="U3520" s="13">
        <f t="shared" si="435"/>
        <v>41914.597916666666</v>
      </c>
      <c r="V3520">
        <f t="shared" si="436"/>
        <v>2014</v>
      </c>
      <c r="W3520" t="str">
        <f t="shared" si="437"/>
        <v>plays</v>
      </c>
      <c r="X3520" t="str">
        <f t="shared" si="438"/>
        <v>ExceededGoal</v>
      </c>
      <c r="Y3520" s="12">
        <f t="shared" si="439"/>
        <v>50.02</v>
      </c>
    </row>
    <row r="3521" spans="1:25" ht="43.2">
      <c r="A3521">
        <v>3519</v>
      </c>
      <c r="B3521" s="1" t="s">
        <v>3518</v>
      </c>
      <c r="C3521" s="1" t="s">
        <v>7629</v>
      </c>
      <c r="D3521" s="21" t="b" cm="1">
        <f t="array" ref="D3521">IF(OR(ISNUMBER(SEARCH({" COMEDY "," fun "," laugh ","hilarious"}," "&amp;B3521:C3521&amp;" "))),"Comedy",IF(OR(ISNUMBER(SEARCH({" sad "," thriller "," crime"," murder "," dark "," revenge "}," "&amp;B3521:C3521&amp;" "))),"thriller",IF(OR(ISNUMBER(SEARCH({" strange "," evil "," horror "," dark "," strange"}," "&amp;B3521:C3521&amp;" "))),"horror",IF(OR(ISNUMBER(SEARCH({" food "," kitchen "," yummy "," gourmet "," dining","bbq"}," "&amp;B3521:C3521&amp;" "))),"food"))))</f>
        <v>0</v>
      </c>
      <c r="E3521" s="3">
        <v>2000</v>
      </c>
      <c r="F3521" s="4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432"/>
        <v>101</v>
      </c>
      <c r="Q3521">
        <f t="shared" si="433"/>
        <v>72.39</v>
      </c>
      <c r="R3521" t="s">
        <v>8315</v>
      </c>
      <c r="S3521" t="s">
        <v>8316</v>
      </c>
      <c r="T3521" s="13">
        <f t="shared" si="434"/>
        <v>42037.598958333328</v>
      </c>
      <c r="U3521" s="13">
        <f t="shared" si="435"/>
        <v>42067.598958333328</v>
      </c>
      <c r="V3521">
        <f t="shared" si="436"/>
        <v>2015</v>
      </c>
      <c r="W3521" t="str">
        <f t="shared" si="437"/>
        <v>plays</v>
      </c>
      <c r="X3521" t="str">
        <f t="shared" si="438"/>
        <v>ExceededGoal</v>
      </c>
      <c r="Y3521" s="12">
        <f t="shared" si="439"/>
        <v>72.39</v>
      </c>
    </row>
    <row r="3522" spans="1:25" ht="43.2">
      <c r="A3522">
        <v>3520</v>
      </c>
      <c r="B3522" s="1" t="s">
        <v>3519</v>
      </c>
      <c r="C3522" s="1" t="s">
        <v>7630</v>
      </c>
      <c r="D3522" s="21" t="b" cm="1">
        <f t="array" ref="D3522">IF(OR(ISNUMBER(SEARCH({" COMEDY "," fun "," laugh ","hilarious"}," "&amp;B3522:C3522&amp;" "))),"Comedy",IF(OR(ISNUMBER(SEARCH({" sad "," thriller "," crime"," murder "," dark "," revenge "}," "&amp;B3522:C3522&amp;" "))),"thriller",IF(OR(ISNUMBER(SEARCH({" strange "," evil "," horror "," dark "," strange"}," "&amp;B3522:C3522&amp;" "))),"horror",IF(OR(ISNUMBER(SEARCH({" food "," kitchen "," yummy "," gourmet "," dining","bbq"}," "&amp;B3522:C3522&amp;" "))),"food"))))</f>
        <v>0</v>
      </c>
      <c r="E3522" s="3">
        <v>2000</v>
      </c>
      <c r="F3522" s="4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432"/>
        <v>101</v>
      </c>
      <c r="Q3522">
        <f t="shared" si="433"/>
        <v>95.95</v>
      </c>
      <c r="R3522" t="s">
        <v>8315</v>
      </c>
      <c r="S3522" t="s">
        <v>8316</v>
      </c>
      <c r="T3522" s="13">
        <f t="shared" si="434"/>
        <v>42227.824212962965</v>
      </c>
      <c r="U3522" s="13">
        <f t="shared" si="435"/>
        <v>42253.57430555555</v>
      </c>
      <c r="V3522">
        <f t="shared" si="436"/>
        <v>2015</v>
      </c>
      <c r="W3522" t="str">
        <f t="shared" si="437"/>
        <v>plays</v>
      </c>
      <c r="X3522" t="str">
        <f t="shared" si="438"/>
        <v>ExceededGoal</v>
      </c>
      <c r="Y3522" s="12">
        <f t="shared" si="439"/>
        <v>95.95</v>
      </c>
    </row>
    <row r="3523" spans="1:25" ht="57.6">
      <c r="A3523">
        <v>3521</v>
      </c>
      <c r="B3523" s="1" t="s">
        <v>3520</v>
      </c>
      <c r="C3523" s="1" t="s">
        <v>7631</v>
      </c>
      <c r="D3523" s="21" t="b" cm="1">
        <f t="array" ref="D3523">IF(OR(ISNUMBER(SEARCH({" COMEDY "," fun "," laugh ","hilarious"}," "&amp;B3523:C3523&amp;" "))),"Comedy",IF(OR(ISNUMBER(SEARCH({" sad "," thriller "," crime"," murder "," dark "," revenge "}," "&amp;B3523:C3523&amp;" "))),"thriller",IF(OR(ISNUMBER(SEARCH({" strange "," evil "," horror "," dark "," strange"}," "&amp;B3523:C3523&amp;" "))),"horror",IF(OR(ISNUMBER(SEARCH({" food "," kitchen "," yummy "," gourmet "," dining","bbq"}," "&amp;B3523:C3523&amp;" "))),"food"))))</f>
        <v>0</v>
      </c>
      <c r="E3523" s="3">
        <v>350</v>
      </c>
      <c r="F3523" s="4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440">IFERROR(ROUND((F3523/E3523)*100,0),0)</f>
        <v>169</v>
      </c>
      <c r="Q3523">
        <f t="shared" ref="Q3523:Q3586" si="441">IFERROR(ROUND(F3523/M3523,2),0)</f>
        <v>45.62</v>
      </c>
      <c r="R3523" t="s">
        <v>8315</v>
      </c>
      <c r="S3523" t="s">
        <v>8316</v>
      </c>
      <c r="T3523" s="13">
        <f t="shared" ref="T3523:T3586" si="442">(((K3523/60)/60)/24)+DATE(1970,1,1)</f>
        <v>41881.361342592594</v>
      </c>
      <c r="U3523" s="13">
        <f t="shared" ref="U3523:U3586" si="443">(((J3523/60)/60)/24)+DATE(1970,1,1)</f>
        <v>41911.361342592594</v>
      </c>
      <c r="V3523">
        <f t="shared" ref="V3523:V3586" si="444">YEAR(T3523)</f>
        <v>2014</v>
      </c>
      <c r="W3523" t="str">
        <f t="shared" ref="W3523:W3586" si="445">IF(OR(S3523="musical","space"),"Musical and Spaces",S3523)</f>
        <v>plays</v>
      </c>
      <c r="X3523" t="str">
        <f t="shared" ref="X3523:X3586" si="446">IF(P3523-100&gt;0,"ExceededGoal","UnderFunded")</f>
        <v>ExceededGoal</v>
      </c>
      <c r="Y3523" s="12">
        <f t="shared" ref="Y3523:Y3586" si="447">IFERROR(IF(R3523="theater",ROUND(F3523/M3523,2)),0)</f>
        <v>45.62</v>
      </c>
    </row>
    <row r="3524" spans="1:25" ht="43.2">
      <c r="A3524">
        <v>3522</v>
      </c>
      <c r="B3524" s="1" t="s">
        <v>3521</v>
      </c>
      <c r="C3524" s="1" t="s">
        <v>7632</v>
      </c>
      <c r="D3524" s="21" t="b" cm="1">
        <f t="array" ref="D3524">IF(OR(ISNUMBER(SEARCH({" COMEDY "," fun "," laugh ","hilarious"}," "&amp;B3524:C3524&amp;" "))),"Comedy",IF(OR(ISNUMBER(SEARCH({" sad "," thriller "," crime"," murder "," dark "," revenge "}," "&amp;B3524:C3524&amp;" "))),"thriller",IF(OR(ISNUMBER(SEARCH({" strange "," evil "," horror "," dark "," strange"}," "&amp;B3524:C3524&amp;" "))),"horror",IF(OR(ISNUMBER(SEARCH({" food "," kitchen "," yummy "," gourmet "," dining","bbq"}," "&amp;B3524:C3524&amp;" "))),"food"))))</f>
        <v>0</v>
      </c>
      <c r="E3524" s="3">
        <v>1395</v>
      </c>
      <c r="F3524" s="4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440"/>
        <v>100</v>
      </c>
      <c r="Q3524">
        <f t="shared" si="441"/>
        <v>41.03</v>
      </c>
      <c r="R3524" t="s">
        <v>8315</v>
      </c>
      <c r="S3524" t="s">
        <v>8316</v>
      </c>
      <c r="T3524" s="13">
        <f t="shared" si="442"/>
        <v>42234.789884259255</v>
      </c>
      <c r="U3524" s="13">
        <f t="shared" si="443"/>
        <v>42262.420833333337</v>
      </c>
      <c r="V3524">
        <f t="shared" si="444"/>
        <v>2015</v>
      </c>
      <c r="W3524" t="str">
        <f t="shared" si="445"/>
        <v>plays</v>
      </c>
      <c r="X3524" t="str">
        <f t="shared" si="446"/>
        <v>UnderFunded</v>
      </c>
      <c r="Y3524" s="12">
        <f t="shared" si="447"/>
        <v>41.03</v>
      </c>
    </row>
    <row r="3525" spans="1:25" ht="43.2">
      <c r="A3525">
        <v>3523</v>
      </c>
      <c r="B3525" s="1" t="s">
        <v>3522</v>
      </c>
      <c r="C3525" s="1" t="s">
        <v>7633</v>
      </c>
      <c r="D3525" s="21" t="b" cm="1">
        <f t="array" ref="D3525">IF(OR(ISNUMBER(SEARCH({" COMEDY "," fun "," laugh ","hilarious"}," "&amp;B3525:C3525&amp;" "))),"Comedy",IF(OR(ISNUMBER(SEARCH({" sad "," thriller "," crime"," murder "," dark "," revenge "}," "&amp;B3525:C3525&amp;" "))),"thriller",IF(OR(ISNUMBER(SEARCH({" strange "," evil "," horror "," dark "," strange"}," "&amp;B3525:C3525&amp;" "))),"horror",IF(OR(ISNUMBER(SEARCH({" food "," kitchen "," yummy "," gourmet "," dining","bbq"}," "&amp;B3525:C3525&amp;" "))),"food"))))</f>
        <v>0</v>
      </c>
      <c r="E3525" s="3">
        <v>4000</v>
      </c>
      <c r="F3525" s="4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440"/>
        <v>114</v>
      </c>
      <c r="Q3525">
        <f t="shared" si="441"/>
        <v>56.83</v>
      </c>
      <c r="R3525" t="s">
        <v>8315</v>
      </c>
      <c r="S3525" t="s">
        <v>8316</v>
      </c>
      <c r="T3525" s="13">
        <f t="shared" si="442"/>
        <v>42581.397546296299</v>
      </c>
      <c r="U3525" s="13">
        <f t="shared" si="443"/>
        <v>42638.958333333328</v>
      </c>
      <c r="V3525">
        <f t="shared" si="444"/>
        <v>2016</v>
      </c>
      <c r="W3525" t="str">
        <f t="shared" si="445"/>
        <v>plays</v>
      </c>
      <c r="X3525" t="str">
        <f t="shared" si="446"/>
        <v>ExceededGoal</v>
      </c>
      <c r="Y3525" s="12">
        <f t="shared" si="447"/>
        <v>56.83</v>
      </c>
    </row>
    <row r="3526" spans="1:25" ht="43.2">
      <c r="A3526">
        <v>3524</v>
      </c>
      <c r="B3526" s="1" t="s">
        <v>3523</v>
      </c>
      <c r="C3526" s="1" t="s">
        <v>7634</v>
      </c>
      <c r="D3526" s="21" t="b" cm="1">
        <f t="array" ref="D3526">IF(OR(ISNUMBER(SEARCH({" COMEDY "," fun "," laugh ","hilarious"}," "&amp;B3526:C3526&amp;" "))),"Comedy",IF(OR(ISNUMBER(SEARCH({" sad "," thriller "," crime"," murder "," dark "," revenge "}," "&amp;B3526:C3526&amp;" "))),"thriller",IF(OR(ISNUMBER(SEARCH({" strange "," evil "," horror "," dark "," strange"}," "&amp;B3526:C3526&amp;" "))),"horror",IF(OR(ISNUMBER(SEARCH({" food "," kitchen "," yummy "," gourmet "," dining","bbq"}," "&amp;B3526:C3526&amp;" "))),"food"))))</f>
        <v>0</v>
      </c>
      <c r="E3526" s="3">
        <v>10000</v>
      </c>
      <c r="F3526" s="4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440"/>
        <v>102</v>
      </c>
      <c r="Q3526">
        <f t="shared" si="441"/>
        <v>137.24</v>
      </c>
      <c r="R3526" t="s">
        <v>8315</v>
      </c>
      <c r="S3526" t="s">
        <v>8316</v>
      </c>
      <c r="T3526" s="13">
        <f t="shared" si="442"/>
        <v>41880.76357638889</v>
      </c>
      <c r="U3526" s="13">
        <f t="shared" si="443"/>
        <v>41895.166666666664</v>
      </c>
      <c r="V3526">
        <f t="shared" si="444"/>
        <v>2014</v>
      </c>
      <c r="W3526" t="str">
        <f t="shared" si="445"/>
        <v>plays</v>
      </c>
      <c r="X3526" t="str">
        <f t="shared" si="446"/>
        <v>ExceededGoal</v>
      </c>
      <c r="Y3526" s="12">
        <f t="shared" si="447"/>
        <v>137.24</v>
      </c>
    </row>
    <row r="3527" spans="1:25" ht="43.2">
      <c r="A3527">
        <v>3525</v>
      </c>
      <c r="B3527" s="1" t="s">
        <v>3524</v>
      </c>
      <c r="C3527" s="1" t="s">
        <v>7635</v>
      </c>
      <c r="D3527" s="21" t="b" cm="1">
        <f t="array" ref="D3527">IF(OR(ISNUMBER(SEARCH({" COMEDY "," fun "," laugh ","hilarious"}," "&amp;B3527:C3527&amp;" "))),"Comedy",IF(OR(ISNUMBER(SEARCH({" sad "," thriller "," crime"," murder "," dark "," revenge "}," "&amp;B3527:C3527&amp;" "))),"thriller",IF(OR(ISNUMBER(SEARCH({" strange "," evil "," horror "," dark "," strange"}," "&amp;B3527:C3527&amp;" "))),"horror",IF(OR(ISNUMBER(SEARCH({" food "," kitchen "," yummy "," gourmet "," dining","bbq"}," "&amp;B3527:C3527&amp;" "))),"food"))))</f>
        <v>0</v>
      </c>
      <c r="E3527" s="3">
        <v>500</v>
      </c>
      <c r="F3527" s="4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440"/>
        <v>106</v>
      </c>
      <c r="Q3527">
        <f t="shared" si="441"/>
        <v>75.709999999999994</v>
      </c>
      <c r="R3527" t="s">
        <v>8315</v>
      </c>
      <c r="S3527" t="s">
        <v>8316</v>
      </c>
      <c r="T3527" s="13">
        <f t="shared" si="442"/>
        <v>42214.6956712963</v>
      </c>
      <c r="U3527" s="13">
        <f t="shared" si="443"/>
        <v>42225.666666666672</v>
      </c>
      <c r="V3527">
        <f t="shared" si="444"/>
        <v>2015</v>
      </c>
      <c r="W3527" t="str">
        <f t="shared" si="445"/>
        <v>plays</v>
      </c>
      <c r="X3527" t="str">
        <f t="shared" si="446"/>
        <v>ExceededGoal</v>
      </c>
      <c r="Y3527" s="12">
        <f t="shared" si="447"/>
        <v>75.709999999999994</v>
      </c>
    </row>
    <row r="3528" spans="1:25" ht="43.2">
      <c r="A3528">
        <v>3526</v>
      </c>
      <c r="B3528" s="1" t="s">
        <v>3525</v>
      </c>
      <c r="C3528" s="1" t="s">
        <v>7636</v>
      </c>
      <c r="D3528" s="21" t="b" cm="1">
        <f t="array" ref="D3528">IF(OR(ISNUMBER(SEARCH({" COMEDY "," fun "," laugh ","hilarious"}," "&amp;B3528:C3528&amp;" "))),"Comedy",IF(OR(ISNUMBER(SEARCH({" sad "," thriller "," crime"," murder "," dark "," revenge "}," "&amp;B3528:C3528&amp;" "))),"thriller",IF(OR(ISNUMBER(SEARCH({" strange "," evil "," horror "," dark "," strange"}," "&amp;B3528:C3528&amp;" "))),"horror",IF(OR(ISNUMBER(SEARCH({" food "," kitchen "," yummy "," gourmet "," dining","bbq"}," "&amp;B3528:C3528&amp;" "))),"food"))))</f>
        <v>0</v>
      </c>
      <c r="E3528" s="3">
        <v>3300</v>
      </c>
      <c r="F3528" s="4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440"/>
        <v>102</v>
      </c>
      <c r="Q3528">
        <f t="shared" si="441"/>
        <v>99</v>
      </c>
      <c r="R3528" t="s">
        <v>8315</v>
      </c>
      <c r="S3528" t="s">
        <v>8316</v>
      </c>
      <c r="T3528" s="13">
        <f t="shared" si="442"/>
        <v>42460.335312499999</v>
      </c>
      <c r="U3528" s="13">
        <f t="shared" si="443"/>
        <v>42488.249305555553</v>
      </c>
      <c r="V3528">
        <f t="shared" si="444"/>
        <v>2016</v>
      </c>
      <c r="W3528" t="str">
        <f t="shared" si="445"/>
        <v>plays</v>
      </c>
      <c r="X3528" t="str">
        <f t="shared" si="446"/>
        <v>ExceededGoal</v>
      </c>
      <c r="Y3528" s="12">
        <f t="shared" si="447"/>
        <v>99</v>
      </c>
    </row>
    <row r="3529" spans="1:25" ht="43.2">
      <c r="A3529">
        <v>3527</v>
      </c>
      <c r="B3529" s="1" t="s">
        <v>3526</v>
      </c>
      <c r="C3529" s="1" t="s">
        <v>7637</v>
      </c>
      <c r="D3529" s="21" t="b" cm="1">
        <f t="array" ref="D3529">IF(OR(ISNUMBER(SEARCH({" COMEDY "," fun "," laugh ","hilarious"}," "&amp;B3529:C3529&amp;" "))),"Comedy",IF(OR(ISNUMBER(SEARCH({" sad "," thriller "," crime"," murder "," dark "," revenge "}," "&amp;B3529:C3529&amp;" "))),"thriller",IF(OR(ISNUMBER(SEARCH({" strange "," evil "," horror "," dark "," strange"}," "&amp;B3529:C3529&amp;" "))),"horror",IF(OR(ISNUMBER(SEARCH({" food "," kitchen "," yummy "," gourmet "," dining","bbq"}," "&amp;B3529:C3529&amp;" "))),"food"))))</f>
        <v>0</v>
      </c>
      <c r="E3529" s="3">
        <v>6000</v>
      </c>
      <c r="F3529" s="4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440"/>
        <v>117</v>
      </c>
      <c r="Q3529">
        <f t="shared" si="441"/>
        <v>81.569999999999993</v>
      </c>
      <c r="R3529" t="s">
        <v>8315</v>
      </c>
      <c r="S3529" t="s">
        <v>8316</v>
      </c>
      <c r="T3529" s="13">
        <f t="shared" si="442"/>
        <v>42167.023206018523</v>
      </c>
      <c r="U3529" s="13">
        <f t="shared" si="443"/>
        <v>42196.165972222225</v>
      </c>
      <c r="V3529">
        <f t="shared" si="444"/>
        <v>2015</v>
      </c>
      <c r="W3529" t="str">
        <f t="shared" si="445"/>
        <v>plays</v>
      </c>
      <c r="X3529" t="str">
        <f t="shared" si="446"/>
        <v>ExceededGoal</v>
      </c>
      <c r="Y3529" s="12">
        <f t="shared" si="447"/>
        <v>81.569999999999993</v>
      </c>
    </row>
    <row r="3530" spans="1:25" ht="43.2">
      <c r="A3530">
        <v>3528</v>
      </c>
      <c r="B3530" s="1" t="s">
        <v>3527</v>
      </c>
      <c r="C3530" s="1" t="s">
        <v>7638</v>
      </c>
      <c r="D3530" s="21" t="b" cm="1">
        <f t="array" ref="D3530">IF(OR(ISNUMBER(SEARCH({" COMEDY "," fun "," laugh ","hilarious"}," "&amp;B3530:C3530&amp;" "))),"Comedy",IF(OR(ISNUMBER(SEARCH({" sad "," thriller "," crime"," murder "," dark "," revenge "}," "&amp;B3530:C3530&amp;" "))),"thriller",IF(OR(ISNUMBER(SEARCH({" strange "," evil "," horror "," dark "," strange"}," "&amp;B3530:C3530&amp;" "))),"horror",IF(OR(ISNUMBER(SEARCH({" food "," kitchen "," yummy "," gourmet "," dining","bbq"}," "&amp;B3530:C3530&amp;" "))),"food"))))</f>
        <v>0</v>
      </c>
      <c r="E3530" s="3">
        <v>1650</v>
      </c>
      <c r="F3530" s="4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440"/>
        <v>101</v>
      </c>
      <c r="Q3530">
        <f t="shared" si="441"/>
        <v>45.11</v>
      </c>
      <c r="R3530" t="s">
        <v>8315</v>
      </c>
      <c r="S3530" t="s">
        <v>8316</v>
      </c>
      <c r="T3530" s="13">
        <f t="shared" si="442"/>
        <v>42733.50136574074</v>
      </c>
      <c r="U3530" s="13">
        <f t="shared" si="443"/>
        <v>42753.50136574074</v>
      </c>
      <c r="V3530">
        <f t="shared" si="444"/>
        <v>2016</v>
      </c>
      <c r="W3530" t="str">
        <f t="shared" si="445"/>
        <v>plays</v>
      </c>
      <c r="X3530" t="str">
        <f t="shared" si="446"/>
        <v>ExceededGoal</v>
      </c>
      <c r="Y3530" s="12">
        <f t="shared" si="447"/>
        <v>45.11</v>
      </c>
    </row>
    <row r="3531" spans="1:25" ht="43.2">
      <c r="A3531">
        <v>3529</v>
      </c>
      <c r="B3531" s="1" t="s">
        <v>3528</v>
      </c>
      <c r="C3531" s="1" t="s">
        <v>7639</v>
      </c>
      <c r="D3531" s="21" t="b" cm="1">
        <f t="array" ref="D3531">IF(OR(ISNUMBER(SEARCH({" COMEDY "," fun "," laugh ","hilarious"}," "&amp;B3531:C3531&amp;" "))),"Comedy",IF(OR(ISNUMBER(SEARCH({" sad "," thriller "," crime"," murder "," dark "," revenge "}," "&amp;B3531:C3531&amp;" "))),"thriller",IF(OR(ISNUMBER(SEARCH({" strange "," evil "," horror "," dark "," strange"}," "&amp;B3531:C3531&amp;" "))),"horror",IF(OR(ISNUMBER(SEARCH({" food "," kitchen "," yummy "," gourmet "," dining","bbq"}," "&amp;B3531:C3531&amp;" "))),"food"))))</f>
        <v>0</v>
      </c>
      <c r="E3531" s="3">
        <v>500</v>
      </c>
      <c r="F3531" s="4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440"/>
        <v>132</v>
      </c>
      <c r="Q3531">
        <f t="shared" si="441"/>
        <v>36.67</v>
      </c>
      <c r="R3531" t="s">
        <v>8315</v>
      </c>
      <c r="S3531" t="s">
        <v>8316</v>
      </c>
      <c r="T3531" s="13">
        <f t="shared" si="442"/>
        <v>42177.761782407411</v>
      </c>
      <c r="U3531" s="13">
        <f t="shared" si="443"/>
        <v>42198.041666666672</v>
      </c>
      <c r="V3531">
        <f t="shared" si="444"/>
        <v>2015</v>
      </c>
      <c r="W3531" t="str">
        <f t="shared" si="445"/>
        <v>plays</v>
      </c>
      <c r="X3531" t="str">
        <f t="shared" si="446"/>
        <v>ExceededGoal</v>
      </c>
      <c r="Y3531" s="12">
        <f t="shared" si="447"/>
        <v>36.67</v>
      </c>
    </row>
    <row r="3532" spans="1:25" ht="43.2">
      <c r="A3532">
        <v>3530</v>
      </c>
      <c r="B3532" s="1" t="s">
        <v>3529</v>
      </c>
      <c r="C3532" s="1" t="s">
        <v>7640</v>
      </c>
      <c r="D3532" s="21" t="b" cm="1">
        <f t="array" ref="D3532">IF(OR(ISNUMBER(SEARCH({" COMEDY "," fun "," laugh ","hilarious"}," "&amp;B3532:C3532&amp;" "))),"Comedy",IF(OR(ISNUMBER(SEARCH({" sad "," thriller "," crime"," murder "," dark "," revenge "}," "&amp;B3532:C3532&amp;" "))),"thriller",IF(OR(ISNUMBER(SEARCH({" strange "," evil "," horror "," dark "," strange"}," "&amp;B3532:C3532&amp;" "))),"horror",IF(OR(ISNUMBER(SEARCH({" food "," kitchen "," yummy "," gourmet "," dining","bbq"}," "&amp;B3532:C3532&amp;" "))),"food"))))</f>
        <v>0</v>
      </c>
      <c r="E3532" s="3">
        <v>2750</v>
      </c>
      <c r="F3532" s="4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440"/>
        <v>100</v>
      </c>
      <c r="Q3532">
        <f t="shared" si="441"/>
        <v>125</v>
      </c>
      <c r="R3532" t="s">
        <v>8315</v>
      </c>
      <c r="S3532" t="s">
        <v>8316</v>
      </c>
      <c r="T3532" s="13">
        <f t="shared" si="442"/>
        <v>42442.623344907406</v>
      </c>
      <c r="U3532" s="13">
        <f t="shared" si="443"/>
        <v>42470.833333333328</v>
      </c>
      <c r="V3532">
        <f t="shared" si="444"/>
        <v>2016</v>
      </c>
      <c r="W3532" t="str">
        <f t="shared" si="445"/>
        <v>plays</v>
      </c>
      <c r="X3532" t="str">
        <f t="shared" si="446"/>
        <v>UnderFunded</v>
      </c>
      <c r="Y3532" s="12">
        <f t="shared" si="447"/>
        <v>125</v>
      </c>
    </row>
    <row r="3533" spans="1:25">
      <c r="A3533">
        <v>3531</v>
      </c>
      <c r="B3533" s="1" t="s">
        <v>3530</v>
      </c>
      <c r="C3533" s="1" t="s">
        <v>7641</v>
      </c>
      <c r="D3533" s="21" t="b" cm="1">
        <f t="array" ref="D3533">IF(OR(ISNUMBER(SEARCH({" COMEDY "," fun "," laugh ","hilarious"}," "&amp;B3533:C3533&amp;" "))),"Comedy",IF(OR(ISNUMBER(SEARCH({" sad "," thriller "," crime"," murder "," dark "," revenge "}," "&amp;B3533:C3533&amp;" "))),"thriller",IF(OR(ISNUMBER(SEARCH({" strange "," evil "," horror "," dark "," strange"}," "&amp;B3533:C3533&amp;" "))),"horror",IF(OR(ISNUMBER(SEARCH({" food "," kitchen "," yummy "," gourmet "," dining","bbq"}," "&amp;B3533:C3533&amp;" "))),"food"))))</f>
        <v>0</v>
      </c>
      <c r="E3533" s="3">
        <v>1000</v>
      </c>
      <c r="F3533" s="4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440"/>
        <v>128</v>
      </c>
      <c r="Q3533">
        <f t="shared" si="441"/>
        <v>49.23</v>
      </c>
      <c r="R3533" t="s">
        <v>8315</v>
      </c>
      <c r="S3533" t="s">
        <v>8316</v>
      </c>
      <c r="T3533" s="13">
        <f t="shared" si="442"/>
        <v>42521.654328703706</v>
      </c>
      <c r="U3533" s="13">
        <f t="shared" si="443"/>
        <v>42551.654328703706</v>
      </c>
      <c r="V3533">
        <f t="shared" si="444"/>
        <v>2016</v>
      </c>
      <c r="W3533" t="str">
        <f t="shared" si="445"/>
        <v>plays</v>
      </c>
      <c r="X3533" t="str">
        <f t="shared" si="446"/>
        <v>ExceededGoal</v>
      </c>
      <c r="Y3533" s="12">
        <f t="shared" si="447"/>
        <v>49.23</v>
      </c>
    </row>
    <row r="3534" spans="1:25" ht="57.6">
      <c r="A3534">
        <v>3532</v>
      </c>
      <c r="B3534" s="1" t="s">
        <v>3531</v>
      </c>
      <c r="C3534" s="1" t="s">
        <v>7642</v>
      </c>
      <c r="D3534" s="21" t="b" cm="1">
        <f t="array" ref="D3534">IF(OR(ISNUMBER(SEARCH({" COMEDY "," fun "," laugh ","hilarious"}," "&amp;B3534:C3534&amp;" "))),"Comedy",IF(OR(ISNUMBER(SEARCH({" sad "," thriller "," crime"," murder "," dark "," revenge "}," "&amp;B3534:C3534&amp;" "))),"thriller",IF(OR(ISNUMBER(SEARCH({" strange "," evil "," horror "," dark "," strange"}," "&amp;B3534:C3534&amp;" "))),"horror",IF(OR(ISNUMBER(SEARCH({" food "," kitchen "," yummy "," gourmet "," dining","bbq"}," "&amp;B3534:C3534&amp;" "))),"food"))))</f>
        <v>0</v>
      </c>
      <c r="E3534" s="3">
        <v>960</v>
      </c>
      <c r="F3534" s="4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440"/>
        <v>119</v>
      </c>
      <c r="Q3534">
        <f t="shared" si="441"/>
        <v>42.3</v>
      </c>
      <c r="R3534" t="s">
        <v>8315</v>
      </c>
      <c r="S3534" t="s">
        <v>8316</v>
      </c>
      <c r="T3534" s="13">
        <f t="shared" si="442"/>
        <v>41884.599849537037</v>
      </c>
      <c r="U3534" s="13">
        <f t="shared" si="443"/>
        <v>41900.165972222225</v>
      </c>
      <c r="V3534">
        <f t="shared" si="444"/>
        <v>2014</v>
      </c>
      <c r="W3534" t="str">
        <f t="shared" si="445"/>
        <v>plays</v>
      </c>
      <c r="X3534" t="str">
        <f t="shared" si="446"/>
        <v>ExceededGoal</v>
      </c>
      <c r="Y3534" s="12">
        <f t="shared" si="447"/>
        <v>42.3</v>
      </c>
    </row>
    <row r="3535" spans="1:25" ht="57.6">
      <c r="A3535">
        <v>3533</v>
      </c>
      <c r="B3535" s="1" t="s">
        <v>3532</v>
      </c>
      <c r="C3535" s="1" t="s">
        <v>7643</v>
      </c>
      <c r="D3535" s="21" t="b" cm="1">
        <f t="array" ref="D3535">IF(OR(ISNUMBER(SEARCH({" COMEDY "," fun "," laugh ","hilarious"}," "&amp;B3535:C3535&amp;" "))),"Comedy",IF(OR(ISNUMBER(SEARCH({" sad "," thriller "," crime"," murder "," dark "," revenge "}," "&amp;B3535:C3535&amp;" "))),"thriller",IF(OR(ISNUMBER(SEARCH({" strange "," evil "," horror "," dark "," strange"}," "&amp;B3535:C3535&amp;" "))),"horror",IF(OR(ISNUMBER(SEARCH({" food "," kitchen "," yummy "," gourmet "," dining","bbq"}," "&amp;B3535:C3535&amp;" "))),"food"))))</f>
        <v>0</v>
      </c>
      <c r="E3535" s="3">
        <v>500</v>
      </c>
      <c r="F3535" s="4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440"/>
        <v>126</v>
      </c>
      <c r="Q3535">
        <f t="shared" si="441"/>
        <v>78.88</v>
      </c>
      <c r="R3535" t="s">
        <v>8315</v>
      </c>
      <c r="S3535" t="s">
        <v>8316</v>
      </c>
      <c r="T3535" s="13">
        <f t="shared" si="442"/>
        <v>42289.761192129634</v>
      </c>
      <c r="U3535" s="13">
        <f t="shared" si="443"/>
        <v>42319.802858796291</v>
      </c>
      <c r="V3535">
        <f t="shared" si="444"/>
        <v>2015</v>
      </c>
      <c r="W3535" t="str">
        <f t="shared" si="445"/>
        <v>plays</v>
      </c>
      <c r="X3535" t="str">
        <f t="shared" si="446"/>
        <v>ExceededGoal</v>
      </c>
      <c r="Y3535" s="12">
        <f t="shared" si="447"/>
        <v>78.88</v>
      </c>
    </row>
    <row r="3536" spans="1:25" ht="43.2">
      <c r="A3536">
        <v>3534</v>
      </c>
      <c r="B3536" s="1" t="s">
        <v>3533</v>
      </c>
      <c r="C3536" s="1" t="s">
        <v>7644</v>
      </c>
      <c r="D3536" s="21" t="b" cm="1">
        <f t="array" ref="D3536">IF(OR(ISNUMBER(SEARCH({" COMEDY "," fun "," laugh ","hilarious"}," "&amp;B3536:C3536&amp;" "))),"Comedy",IF(OR(ISNUMBER(SEARCH({" sad "," thriller "," crime"," murder "," dark "," revenge "}," "&amp;B3536:C3536&amp;" "))),"thriller",IF(OR(ISNUMBER(SEARCH({" strange "," evil "," horror "," dark "," strange"}," "&amp;B3536:C3536&amp;" "))),"horror",IF(OR(ISNUMBER(SEARCH({" food "," kitchen "," yummy "," gourmet "," dining","bbq"}," "&amp;B3536:C3536&amp;" "))),"food"))))</f>
        <v>0</v>
      </c>
      <c r="E3536" s="3">
        <v>5000</v>
      </c>
      <c r="F3536" s="4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440"/>
        <v>156</v>
      </c>
      <c r="Q3536">
        <f t="shared" si="441"/>
        <v>38.28</v>
      </c>
      <c r="R3536" t="s">
        <v>8315</v>
      </c>
      <c r="S3536" t="s">
        <v>8316</v>
      </c>
      <c r="T3536" s="13">
        <f t="shared" si="442"/>
        <v>42243.6252662037</v>
      </c>
      <c r="U3536" s="13">
        <f t="shared" si="443"/>
        <v>42278.6252662037</v>
      </c>
      <c r="V3536">
        <f t="shared" si="444"/>
        <v>2015</v>
      </c>
      <c r="W3536" t="str">
        <f t="shared" si="445"/>
        <v>plays</v>
      </c>
      <c r="X3536" t="str">
        <f t="shared" si="446"/>
        <v>ExceededGoal</v>
      </c>
      <c r="Y3536" s="12">
        <f t="shared" si="447"/>
        <v>38.28</v>
      </c>
    </row>
    <row r="3537" spans="1:25" ht="43.2">
      <c r="A3537">
        <v>3535</v>
      </c>
      <c r="B3537" s="1" t="s">
        <v>3534</v>
      </c>
      <c r="C3537" s="1" t="s">
        <v>7645</v>
      </c>
      <c r="D3537" s="21" t="b" cm="1">
        <f t="array" ref="D3537">IF(OR(ISNUMBER(SEARCH({" COMEDY "," fun "," laugh ","hilarious"}," "&amp;B3537:C3537&amp;" "))),"Comedy",IF(OR(ISNUMBER(SEARCH({" sad "," thriller "," crime"," murder "," dark "," revenge "}," "&amp;B3537:C3537&amp;" "))),"thriller",IF(OR(ISNUMBER(SEARCH({" strange "," evil "," horror "," dark "," strange"}," "&amp;B3537:C3537&amp;" "))),"horror",IF(OR(ISNUMBER(SEARCH({" food "," kitchen "," yummy "," gourmet "," dining","bbq"}," "&amp;B3537:C3537&amp;" "))),"food"))))</f>
        <v>0</v>
      </c>
      <c r="E3537" s="3">
        <v>2000</v>
      </c>
      <c r="F3537" s="4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440"/>
        <v>103</v>
      </c>
      <c r="Q3537">
        <f t="shared" si="441"/>
        <v>44.85</v>
      </c>
      <c r="R3537" t="s">
        <v>8315</v>
      </c>
      <c r="S3537" t="s">
        <v>8316</v>
      </c>
      <c r="T3537" s="13">
        <f t="shared" si="442"/>
        <v>42248.640162037031</v>
      </c>
      <c r="U3537" s="13">
        <f t="shared" si="443"/>
        <v>42279.75</v>
      </c>
      <c r="V3537">
        <f t="shared" si="444"/>
        <v>2015</v>
      </c>
      <c r="W3537" t="str">
        <f t="shared" si="445"/>
        <v>plays</v>
      </c>
      <c r="X3537" t="str">
        <f t="shared" si="446"/>
        <v>ExceededGoal</v>
      </c>
      <c r="Y3537" s="12">
        <f t="shared" si="447"/>
        <v>44.85</v>
      </c>
    </row>
    <row r="3538" spans="1:25" ht="43.2">
      <c r="A3538">
        <v>3536</v>
      </c>
      <c r="B3538" s="1" t="s">
        <v>3535</v>
      </c>
      <c r="C3538" s="1" t="s">
        <v>7646</v>
      </c>
      <c r="D3538" s="21" t="str" cm="1">
        <f t="array" ref="D3538">IF(OR(ISNUMBER(SEARCH({" COMEDY "," fun "," laugh ","hilarious"}," "&amp;B3538:C3538&amp;" "))),"Comedy",IF(OR(ISNUMBER(SEARCH({" sad "," thriller "," crime"," murder "," dark "," revenge "}," "&amp;B3538:C3538&amp;" "))),"thriller",IF(OR(ISNUMBER(SEARCH({" strange "," evil "," horror "," dark "," strange"}," "&amp;B3538:C3538&amp;" "))),"horror",IF(OR(ISNUMBER(SEARCH({" food "," kitchen "," yummy "," gourmet "," dining","bbq"}," "&amp;B3538:C3538&amp;" "))),"food"))))</f>
        <v>Comedy</v>
      </c>
      <c r="E3538" s="3">
        <v>150</v>
      </c>
      <c r="F3538" s="4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440"/>
        <v>153</v>
      </c>
      <c r="Q3538">
        <f t="shared" si="441"/>
        <v>13.53</v>
      </c>
      <c r="R3538" t="s">
        <v>8315</v>
      </c>
      <c r="S3538" t="s">
        <v>8316</v>
      </c>
      <c r="T3538" s="13">
        <f t="shared" si="442"/>
        <v>42328.727141203708</v>
      </c>
      <c r="U3538" s="13">
        <f t="shared" si="443"/>
        <v>42358.499305555553</v>
      </c>
      <c r="V3538">
        <f t="shared" si="444"/>
        <v>2015</v>
      </c>
      <c r="W3538" t="str">
        <f t="shared" si="445"/>
        <v>plays</v>
      </c>
      <c r="X3538" t="str">
        <f t="shared" si="446"/>
        <v>ExceededGoal</v>
      </c>
      <c r="Y3538" s="12">
        <f t="shared" si="447"/>
        <v>13.53</v>
      </c>
    </row>
    <row r="3539" spans="1:25" ht="43.2">
      <c r="A3539">
        <v>3537</v>
      </c>
      <c r="B3539" s="1" t="s">
        <v>3536</v>
      </c>
      <c r="C3539" s="1" t="s">
        <v>7647</v>
      </c>
      <c r="D3539" s="21" t="b" cm="1">
        <f t="array" ref="D3539">IF(OR(ISNUMBER(SEARCH({" COMEDY "," fun "," laugh ","hilarious"}," "&amp;B3539:C3539&amp;" "))),"Comedy",IF(OR(ISNUMBER(SEARCH({" sad "," thriller "," crime"," murder "," dark "," revenge "}," "&amp;B3539:C3539&amp;" "))),"thriller",IF(OR(ISNUMBER(SEARCH({" strange "," evil "," horror "," dark "," strange"}," "&amp;B3539:C3539&amp;" "))),"horror",IF(OR(ISNUMBER(SEARCH({" food "," kitchen "," yummy "," gourmet "," dining","bbq"}," "&amp;B3539:C3539&amp;" "))),"food"))))</f>
        <v>0</v>
      </c>
      <c r="E3539" s="3">
        <v>675</v>
      </c>
      <c r="F3539" s="4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440"/>
        <v>180</v>
      </c>
      <c r="Q3539">
        <f t="shared" si="441"/>
        <v>43.5</v>
      </c>
      <c r="R3539" t="s">
        <v>8315</v>
      </c>
      <c r="S3539" t="s">
        <v>8316</v>
      </c>
      <c r="T3539" s="13">
        <f t="shared" si="442"/>
        <v>41923.354351851849</v>
      </c>
      <c r="U3539" s="13">
        <f t="shared" si="443"/>
        <v>41960.332638888889</v>
      </c>
      <c r="V3539">
        <f t="shared" si="444"/>
        <v>2014</v>
      </c>
      <c r="W3539" t="str">
        <f t="shared" si="445"/>
        <v>plays</v>
      </c>
      <c r="X3539" t="str">
        <f t="shared" si="446"/>
        <v>ExceededGoal</v>
      </c>
      <c r="Y3539" s="12">
        <f t="shared" si="447"/>
        <v>43.5</v>
      </c>
    </row>
    <row r="3540" spans="1:25" ht="43.2">
      <c r="A3540">
        <v>3538</v>
      </c>
      <c r="B3540" s="1" t="s">
        <v>3537</v>
      </c>
      <c r="C3540" s="1" t="s">
        <v>7648</v>
      </c>
      <c r="D3540" s="21" t="b" cm="1">
        <f t="array" ref="D3540">IF(OR(ISNUMBER(SEARCH({" COMEDY "," fun "," laugh ","hilarious"}," "&amp;B3540:C3540&amp;" "))),"Comedy",IF(OR(ISNUMBER(SEARCH({" sad "," thriller "," crime"," murder "," dark "," revenge "}," "&amp;B3540:C3540&amp;" "))),"thriller",IF(OR(ISNUMBER(SEARCH({" strange "," evil "," horror "," dark "," strange"}," "&amp;B3540:C3540&amp;" "))),"horror",IF(OR(ISNUMBER(SEARCH({" food "," kitchen "," yummy "," gourmet "," dining","bbq"}," "&amp;B3540:C3540&amp;" "))),"food"))))</f>
        <v>0</v>
      </c>
      <c r="E3540" s="3">
        <v>2000</v>
      </c>
      <c r="F3540" s="4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440"/>
        <v>128</v>
      </c>
      <c r="Q3540">
        <f t="shared" si="441"/>
        <v>30.95</v>
      </c>
      <c r="R3540" t="s">
        <v>8315</v>
      </c>
      <c r="S3540" t="s">
        <v>8316</v>
      </c>
      <c r="T3540" s="13">
        <f t="shared" si="442"/>
        <v>42571.420601851853</v>
      </c>
      <c r="U3540" s="13">
        <f t="shared" si="443"/>
        <v>42599.420601851853</v>
      </c>
      <c r="V3540">
        <f t="shared" si="444"/>
        <v>2016</v>
      </c>
      <c r="W3540" t="str">
        <f t="shared" si="445"/>
        <v>plays</v>
      </c>
      <c r="X3540" t="str">
        <f t="shared" si="446"/>
        <v>ExceededGoal</v>
      </c>
      <c r="Y3540" s="12">
        <f t="shared" si="447"/>
        <v>30.95</v>
      </c>
    </row>
    <row r="3541" spans="1:25" ht="43.2">
      <c r="A3541">
        <v>3539</v>
      </c>
      <c r="B3541" s="1" t="s">
        <v>3538</v>
      </c>
      <c r="C3541" s="1" t="s">
        <v>7649</v>
      </c>
      <c r="D3541" s="21" t="b" cm="1">
        <f t="array" ref="D3541">IF(OR(ISNUMBER(SEARCH({" COMEDY "," fun "," laugh ","hilarious"}," "&amp;B3541:C3541&amp;" "))),"Comedy",IF(OR(ISNUMBER(SEARCH({" sad "," thriller "," crime"," murder "," dark "," revenge "}," "&amp;B3541:C3541&amp;" "))),"thriller",IF(OR(ISNUMBER(SEARCH({" strange "," evil "," horror "," dark "," strange"}," "&amp;B3541:C3541&amp;" "))),"horror",IF(OR(ISNUMBER(SEARCH({" food "," kitchen "," yummy "," gourmet "," dining","bbq"}," "&amp;B3541:C3541&amp;" "))),"food"))))</f>
        <v>0</v>
      </c>
      <c r="E3541" s="3">
        <v>600</v>
      </c>
      <c r="F3541" s="4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440"/>
        <v>120</v>
      </c>
      <c r="Q3541">
        <f t="shared" si="441"/>
        <v>55.23</v>
      </c>
      <c r="R3541" t="s">
        <v>8315</v>
      </c>
      <c r="S3541" t="s">
        <v>8316</v>
      </c>
      <c r="T3541" s="13">
        <f t="shared" si="442"/>
        <v>42600.756041666667</v>
      </c>
      <c r="U3541" s="13">
        <f t="shared" si="443"/>
        <v>42621.756041666667</v>
      </c>
      <c r="V3541">
        <f t="shared" si="444"/>
        <v>2016</v>
      </c>
      <c r="W3541" t="str">
        <f t="shared" si="445"/>
        <v>plays</v>
      </c>
      <c r="X3541" t="str">
        <f t="shared" si="446"/>
        <v>ExceededGoal</v>
      </c>
      <c r="Y3541" s="12">
        <f t="shared" si="447"/>
        <v>55.23</v>
      </c>
    </row>
    <row r="3542" spans="1:25" ht="57.6">
      <c r="A3542">
        <v>3540</v>
      </c>
      <c r="B3542" s="1" t="s">
        <v>3539</v>
      </c>
      <c r="C3542" s="1" t="s">
        <v>7650</v>
      </c>
      <c r="D3542" s="21" t="b" cm="1">
        <f t="array" ref="D3542">IF(OR(ISNUMBER(SEARCH({" COMEDY "," fun "," laugh ","hilarious"}," "&amp;B3542:C3542&amp;" "))),"Comedy",IF(OR(ISNUMBER(SEARCH({" sad "," thriller "," crime"," murder "," dark "," revenge "}," "&amp;B3542:C3542&amp;" "))),"thriller",IF(OR(ISNUMBER(SEARCH({" strange "," evil "," horror "," dark "," strange"}," "&amp;B3542:C3542&amp;" "))),"horror",IF(OR(ISNUMBER(SEARCH({" food "," kitchen "," yummy "," gourmet "," dining","bbq"}," "&amp;B3542:C3542&amp;" "))),"food"))))</f>
        <v>0</v>
      </c>
      <c r="E3542" s="3">
        <v>300</v>
      </c>
      <c r="F3542" s="4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440"/>
        <v>123</v>
      </c>
      <c r="Q3542">
        <f t="shared" si="441"/>
        <v>46.13</v>
      </c>
      <c r="R3542" t="s">
        <v>8315</v>
      </c>
      <c r="S3542" t="s">
        <v>8316</v>
      </c>
      <c r="T3542" s="13">
        <f t="shared" si="442"/>
        <v>42517.003368055557</v>
      </c>
      <c r="U3542" s="13">
        <f t="shared" si="443"/>
        <v>42547.003368055557</v>
      </c>
      <c r="V3542">
        <f t="shared" si="444"/>
        <v>2016</v>
      </c>
      <c r="W3542" t="str">
        <f t="shared" si="445"/>
        <v>plays</v>
      </c>
      <c r="X3542" t="str">
        <f t="shared" si="446"/>
        <v>ExceededGoal</v>
      </c>
      <c r="Y3542" s="12">
        <f t="shared" si="447"/>
        <v>46.13</v>
      </c>
    </row>
    <row r="3543" spans="1:25" ht="43.2">
      <c r="A3543">
        <v>3541</v>
      </c>
      <c r="B3543" s="1" t="s">
        <v>3540</v>
      </c>
      <c r="C3543" s="1" t="s">
        <v>7651</v>
      </c>
      <c r="D3543" s="21" t="b" cm="1">
        <f t="array" ref="D3543">IF(OR(ISNUMBER(SEARCH({" COMEDY "," fun "," laugh ","hilarious"}," "&amp;B3543:C3543&amp;" "))),"Comedy",IF(OR(ISNUMBER(SEARCH({" sad "," thriller "," crime"," murder "," dark "," revenge "}," "&amp;B3543:C3543&amp;" "))),"thriller",IF(OR(ISNUMBER(SEARCH({" strange "," evil "," horror "," dark "," strange"}," "&amp;B3543:C3543&amp;" "))),"horror",IF(OR(ISNUMBER(SEARCH({" food "," kitchen "," yummy "," gourmet "," dining","bbq"}," "&amp;B3543:C3543&amp;" "))),"food"))))</f>
        <v>0</v>
      </c>
      <c r="E3543" s="3">
        <v>1200</v>
      </c>
      <c r="F3543" s="4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440"/>
        <v>105</v>
      </c>
      <c r="Q3543">
        <f t="shared" si="441"/>
        <v>39.380000000000003</v>
      </c>
      <c r="R3543" t="s">
        <v>8315</v>
      </c>
      <c r="S3543" t="s">
        <v>8316</v>
      </c>
      <c r="T3543" s="13">
        <f t="shared" si="442"/>
        <v>42222.730034722219</v>
      </c>
      <c r="U3543" s="13">
        <f t="shared" si="443"/>
        <v>42247.730034722219</v>
      </c>
      <c r="V3543">
        <f t="shared" si="444"/>
        <v>2015</v>
      </c>
      <c r="W3543" t="str">
        <f t="shared" si="445"/>
        <v>plays</v>
      </c>
      <c r="X3543" t="str">
        <f t="shared" si="446"/>
        <v>ExceededGoal</v>
      </c>
      <c r="Y3543" s="12">
        <f t="shared" si="447"/>
        <v>39.380000000000003</v>
      </c>
    </row>
    <row r="3544" spans="1:25" ht="43.2">
      <c r="A3544">
        <v>3542</v>
      </c>
      <c r="B3544" s="1" t="s">
        <v>3541</v>
      </c>
      <c r="C3544" s="1" t="s">
        <v>7652</v>
      </c>
      <c r="D3544" s="21" t="b" cm="1">
        <f t="array" ref="D3544">IF(OR(ISNUMBER(SEARCH({" COMEDY "," fun "," laugh ","hilarious"}," "&amp;B3544:C3544&amp;" "))),"Comedy",IF(OR(ISNUMBER(SEARCH({" sad "," thriller "," crime"," murder "," dark "," revenge "}," "&amp;B3544:C3544&amp;" "))),"thriller",IF(OR(ISNUMBER(SEARCH({" strange "," evil "," horror "," dark "," strange"}," "&amp;B3544:C3544&amp;" "))),"horror",IF(OR(ISNUMBER(SEARCH({" food "," kitchen "," yummy "," gourmet "," dining","bbq"}," "&amp;B3544:C3544&amp;" "))),"food"))))</f>
        <v>0</v>
      </c>
      <c r="E3544" s="3">
        <v>5500</v>
      </c>
      <c r="F3544" s="4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440"/>
        <v>102</v>
      </c>
      <c r="Q3544">
        <f t="shared" si="441"/>
        <v>66.150000000000006</v>
      </c>
      <c r="R3544" t="s">
        <v>8315</v>
      </c>
      <c r="S3544" t="s">
        <v>8316</v>
      </c>
      <c r="T3544" s="13">
        <f t="shared" si="442"/>
        <v>41829.599791666667</v>
      </c>
      <c r="U3544" s="13">
        <f t="shared" si="443"/>
        <v>41889.599791666667</v>
      </c>
      <c r="V3544">
        <f t="shared" si="444"/>
        <v>2014</v>
      </c>
      <c r="W3544" t="str">
        <f t="shared" si="445"/>
        <v>plays</v>
      </c>
      <c r="X3544" t="str">
        <f t="shared" si="446"/>
        <v>ExceededGoal</v>
      </c>
      <c r="Y3544" s="12">
        <f t="shared" si="447"/>
        <v>66.150000000000006</v>
      </c>
    </row>
    <row r="3545" spans="1:25" ht="43.2">
      <c r="A3545">
        <v>3543</v>
      </c>
      <c r="B3545" s="1" t="s">
        <v>3542</v>
      </c>
      <c r="C3545" s="1" t="s">
        <v>7653</v>
      </c>
      <c r="D3545" s="21" t="b" cm="1">
        <f t="array" ref="D3545">IF(OR(ISNUMBER(SEARCH({" COMEDY "," fun "," laugh ","hilarious"}," "&amp;B3545:C3545&amp;" "))),"Comedy",IF(OR(ISNUMBER(SEARCH({" sad "," thriller "," crime"," murder "," dark "," revenge "}," "&amp;B3545:C3545&amp;" "))),"thriller",IF(OR(ISNUMBER(SEARCH({" strange "," evil "," horror "," dark "," strange"}," "&amp;B3545:C3545&amp;" "))),"horror",IF(OR(ISNUMBER(SEARCH({" food "," kitchen "," yummy "," gourmet "," dining","bbq"}," "&amp;B3545:C3545&amp;" "))),"food"))))</f>
        <v>0</v>
      </c>
      <c r="E3545" s="3">
        <v>1500</v>
      </c>
      <c r="F3545" s="4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440"/>
        <v>105</v>
      </c>
      <c r="Q3545">
        <f t="shared" si="441"/>
        <v>54.14</v>
      </c>
      <c r="R3545" t="s">
        <v>8315</v>
      </c>
      <c r="S3545" t="s">
        <v>8316</v>
      </c>
      <c r="T3545" s="13">
        <f t="shared" si="442"/>
        <v>42150.755312499998</v>
      </c>
      <c r="U3545" s="13">
        <f t="shared" si="443"/>
        <v>42180.755312499998</v>
      </c>
      <c r="V3545">
        <f t="shared" si="444"/>
        <v>2015</v>
      </c>
      <c r="W3545" t="str">
        <f t="shared" si="445"/>
        <v>plays</v>
      </c>
      <c r="X3545" t="str">
        <f t="shared" si="446"/>
        <v>ExceededGoal</v>
      </c>
      <c r="Y3545" s="12">
        <f t="shared" si="447"/>
        <v>54.14</v>
      </c>
    </row>
    <row r="3546" spans="1:25" ht="28.8">
      <c r="A3546">
        <v>3544</v>
      </c>
      <c r="B3546" s="1" t="s">
        <v>3543</v>
      </c>
      <c r="C3546" s="1" t="s">
        <v>7654</v>
      </c>
      <c r="D3546" s="21" t="b" cm="1">
        <f t="array" ref="D3546">IF(OR(ISNUMBER(SEARCH({" COMEDY "," fun "," laugh ","hilarious"}," "&amp;B3546:C3546&amp;" "))),"Comedy",IF(OR(ISNUMBER(SEARCH({" sad "," thriller "," crime"," murder "," dark "," revenge "}," "&amp;B3546:C3546&amp;" "))),"thriller",IF(OR(ISNUMBER(SEARCH({" strange "," evil "," horror "," dark "," strange"}," "&amp;B3546:C3546&amp;" "))),"horror",IF(OR(ISNUMBER(SEARCH({" food "," kitchen "," yummy "," gourmet "," dining","bbq"}," "&amp;B3546:C3546&amp;" "))),"food"))))</f>
        <v>0</v>
      </c>
      <c r="E3546" s="3">
        <v>2500</v>
      </c>
      <c r="F3546" s="4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440"/>
        <v>100</v>
      </c>
      <c r="Q3546">
        <f t="shared" si="441"/>
        <v>104.17</v>
      </c>
      <c r="R3546" t="s">
        <v>8315</v>
      </c>
      <c r="S3546" t="s">
        <v>8316</v>
      </c>
      <c r="T3546" s="13">
        <f t="shared" si="442"/>
        <v>42040.831678240742</v>
      </c>
      <c r="U3546" s="13">
        <f t="shared" si="443"/>
        <v>42070.831678240742</v>
      </c>
      <c r="V3546">
        <f t="shared" si="444"/>
        <v>2015</v>
      </c>
      <c r="W3546" t="str">
        <f t="shared" si="445"/>
        <v>plays</v>
      </c>
      <c r="X3546" t="str">
        <f t="shared" si="446"/>
        <v>UnderFunded</v>
      </c>
      <c r="Y3546" s="12">
        <f t="shared" si="447"/>
        <v>104.17</v>
      </c>
    </row>
    <row r="3547" spans="1:25" ht="43.2">
      <c r="A3547">
        <v>3545</v>
      </c>
      <c r="B3547" s="1" t="s">
        <v>3544</v>
      </c>
      <c r="C3547" s="1" t="s">
        <v>7655</v>
      </c>
      <c r="D3547" s="21" t="b" cm="1">
        <f t="array" ref="D3547">IF(OR(ISNUMBER(SEARCH({" COMEDY "," fun "," laugh ","hilarious"}," "&amp;B3547:C3547&amp;" "))),"Comedy",IF(OR(ISNUMBER(SEARCH({" sad "," thriller "," crime"," murder "," dark "," revenge "}," "&amp;B3547:C3547&amp;" "))),"thriller",IF(OR(ISNUMBER(SEARCH({" strange "," evil "," horror "," dark "," strange"}," "&amp;B3547:C3547&amp;" "))),"horror",IF(OR(ISNUMBER(SEARCH({" food "," kitchen "," yummy "," gourmet "," dining","bbq"}," "&amp;B3547:C3547&amp;" "))),"food"))))</f>
        <v>0</v>
      </c>
      <c r="E3547" s="3">
        <v>250</v>
      </c>
      <c r="F3547" s="4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440"/>
        <v>100</v>
      </c>
      <c r="Q3547">
        <f t="shared" si="441"/>
        <v>31.38</v>
      </c>
      <c r="R3547" t="s">
        <v>8315</v>
      </c>
      <c r="S3547" t="s">
        <v>8316</v>
      </c>
      <c r="T3547" s="13">
        <f t="shared" si="442"/>
        <v>42075.807395833333</v>
      </c>
      <c r="U3547" s="13">
        <f t="shared" si="443"/>
        <v>42105.807395833333</v>
      </c>
      <c r="V3547">
        <f t="shared" si="444"/>
        <v>2015</v>
      </c>
      <c r="W3547" t="str">
        <f t="shared" si="445"/>
        <v>plays</v>
      </c>
      <c r="X3547" t="str">
        <f t="shared" si="446"/>
        <v>UnderFunded</v>
      </c>
      <c r="Y3547" s="12">
        <f t="shared" si="447"/>
        <v>31.38</v>
      </c>
    </row>
    <row r="3548" spans="1:25" ht="43.2">
      <c r="A3548">
        <v>3546</v>
      </c>
      <c r="B3548" s="1" t="s">
        <v>3545</v>
      </c>
      <c r="C3548" s="1" t="s">
        <v>7656</v>
      </c>
      <c r="D3548" s="21" t="b" cm="1">
        <f t="array" ref="D3548">IF(OR(ISNUMBER(SEARCH({" COMEDY "," fun "," laugh ","hilarious"}," "&amp;B3548:C3548&amp;" "))),"Comedy",IF(OR(ISNUMBER(SEARCH({" sad "," thriller "," crime"," murder "," dark "," revenge "}," "&amp;B3548:C3548&amp;" "))),"thriller",IF(OR(ISNUMBER(SEARCH({" strange "," evil "," horror "," dark "," strange"}," "&amp;B3548:C3548&amp;" "))),"horror",IF(OR(ISNUMBER(SEARCH({" food "," kitchen "," yummy "," gourmet "," dining","bbq"}," "&amp;B3548:C3548&amp;" "))),"food"))))</f>
        <v>0</v>
      </c>
      <c r="E3548" s="3">
        <v>1100</v>
      </c>
      <c r="F3548" s="4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440"/>
        <v>102</v>
      </c>
      <c r="Q3548">
        <f t="shared" si="441"/>
        <v>59.21</v>
      </c>
      <c r="R3548" t="s">
        <v>8315</v>
      </c>
      <c r="S3548" t="s">
        <v>8316</v>
      </c>
      <c r="T3548" s="13">
        <f t="shared" si="442"/>
        <v>42073.660694444443</v>
      </c>
      <c r="U3548" s="13">
        <f t="shared" si="443"/>
        <v>42095.165972222225</v>
      </c>
      <c r="V3548">
        <f t="shared" si="444"/>
        <v>2015</v>
      </c>
      <c r="W3548" t="str">
        <f t="shared" si="445"/>
        <v>plays</v>
      </c>
      <c r="X3548" t="str">
        <f t="shared" si="446"/>
        <v>ExceededGoal</v>
      </c>
      <c r="Y3548" s="12">
        <f t="shared" si="447"/>
        <v>59.21</v>
      </c>
    </row>
    <row r="3549" spans="1:25" ht="43.2">
      <c r="A3549">
        <v>3547</v>
      </c>
      <c r="B3549" s="1" t="s">
        <v>3546</v>
      </c>
      <c r="C3549" s="1" t="s">
        <v>7657</v>
      </c>
      <c r="D3549" s="21" t="b" cm="1">
        <f t="array" ref="D3549">IF(OR(ISNUMBER(SEARCH({" COMEDY "," fun "," laugh ","hilarious"}," "&amp;B3549:C3549&amp;" "))),"Comedy",IF(OR(ISNUMBER(SEARCH({" sad "," thriller "," crime"," murder "," dark "," revenge "}," "&amp;B3549:C3549&amp;" "))),"thriller",IF(OR(ISNUMBER(SEARCH({" strange "," evil "," horror "," dark "," strange"}," "&amp;B3549:C3549&amp;" "))),"horror",IF(OR(ISNUMBER(SEARCH({" food "," kitchen "," yummy "," gourmet "," dining","bbq"}," "&amp;B3549:C3549&amp;" "))),"food"))))</f>
        <v>0</v>
      </c>
      <c r="E3549" s="3">
        <v>35000</v>
      </c>
      <c r="F3549" s="4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440"/>
        <v>114</v>
      </c>
      <c r="Q3549">
        <f t="shared" si="441"/>
        <v>119.18</v>
      </c>
      <c r="R3549" t="s">
        <v>8315</v>
      </c>
      <c r="S3549" t="s">
        <v>8316</v>
      </c>
      <c r="T3549" s="13">
        <f t="shared" si="442"/>
        <v>42480.078715277778</v>
      </c>
      <c r="U3549" s="13">
        <f t="shared" si="443"/>
        <v>42504.165972222225</v>
      </c>
      <c r="V3549">
        <f t="shared" si="444"/>
        <v>2016</v>
      </c>
      <c r="W3549" t="str">
        <f t="shared" si="445"/>
        <v>plays</v>
      </c>
      <c r="X3549" t="str">
        <f t="shared" si="446"/>
        <v>ExceededGoal</v>
      </c>
      <c r="Y3549" s="12">
        <f t="shared" si="447"/>
        <v>119.18</v>
      </c>
    </row>
    <row r="3550" spans="1:25" ht="43.2">
      <c r="A3550">
        <v>3548</v>
      </c>
      <c r="B3550" s="1" t="s">
        <v>3547</v>
      </c>
      <c r="C3550" s="1" t="s">
        <v>7658</v>
      </c>
      <c r="D3550" s="21" t="b" cm="1">
        <f t="array" ref="D3550">IF(OR(ISNUMBER(SEARCH({" COMEDY "," fun "," laugh ","hilarious"}," "&amp;B3550:C3550&amp;" "))),"Comedy",IF(OR(ISNUMBER(SEARCH({" sad "," thriller "," crime"," murder "," dark "," revenge "}," "&amp;B3550:C3550&amp;" "))),"thriller",IF(OR(ISNUMBER(SEARCH({" strange "," evil "," horror "," dark "," strange"}," "&amp;B3550:C3550&amp;" "))),"horror",IF(OR(ISNUMBER(SEARCH({" food "," kitchen "," yummy "," gourmet "," dining","bbq"}," "&amp;B3550:C3550&amp;" "))),"food"))))</f>
        <v>0</v>
      </c>
      <c r="E3550" s="3">
        <v>2100</v>
      </c>
      <c r="F3550" s="4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440"/>
        <v>102</v>
      </c>
      <c r="Q3550">
        <f t="shared" si="441"/>
        <v>164.62</v>
      </c>
      <c r="R3550" t="s">
        <v>8315</v>
      </c>
      <c r="S3550" t="s">
        <v>8316</v>
      </c>
      <c r="T3550" s="13">
        <f t="shared" si="442"/>
        <v>42411.942291666666</v>
      </c>
      <c r="U3550" s="13">
        <f t="shared" si="443"/>
        <v>42434.041666666672</v>
      </c>
      <c r="V3550">
        <f t="shared" si="444"/>
        <v>2016</v>
      </c>
      <c r="W3550" t="str">
        <f t="shared" si="445"/>
        <v>plays</v>
      </c>
      <c r="X3550" t="str">
        <f t="shared" si="446"/>
        <v>ExceededGoal</v>
      </c>
      <c r="Y3550" s="12">
        <f t="shared" si="447"/>
        <v>164.62</v>
      </c>
    </row>
    <row r="3551" spans="1:25" ht="43.2">
      <c r="A3551">
        <v>3549</v>
      </c>
      <c r="B3551" s="1" t="s">
        <v>3548</v>
      </c>
      <c r="C3551" s="1" t="s">
        <v>7659</v>
      </c>
      <c r="D3551" s="21" t="b" cm="1">
        <f t="array" ref="D3551">IF(OR(ISNUMBER(SEARCH({" COMEDY "," fun "," laugh ","hilarious"}," "&amp;B3551:C3551&amp;" "))),"Comedy",IF(OR(ISNUMBER(SEARCH({" sad "," thriller "," crime"," murder "," dark "," revenge "}," "&amp;B3551:C3551&amp;" "))),"thriller",IF(OR(ISNUMBER(SEARCH({" strange "," evil "," horror "," dark "," strange"}," "&amp;B3551:C3551&amp;" "))),"horror",IF(OR(ISNUMBER(SEARCH({" food "," kitchen "," yummy "," gourmet "," dining","bbq"}," "&amp;B3551:C3551&amp;" "))),"food"))))</f>
        <v>0</v>
      </c>
      <c r="E3551" s="3">
        <v>1000</v>
      </c>
      <c r="F3551" s="4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440"/>
        <v>102</v>
      </c>
      <c r="Q3551">
        <f t="shared" si="441"/>
        <v>24.29</v>
      </c>
      <c r="R3551" t="s">
        <v>8315</v>
      </c>
      <c r="S3551" t="s">
        <v>8316</v>
      </c>
      <c r="T3551" s="13">
        <f t="shared" si="442"/>
        <v>42223.394363425927</v>
      </c>
      <c r="U3551" s="13">
        <f t="shared" si="443"/>
        <v>42251.394363425927</v>
      </c>
      <c r="V3551">
        <f t="shared" si="444"/>
        <v>2015</v>
      </c>
      <c r="W3551" t="str">
        <f t="shared" si="445"/>
        <v>plays</v>
      </c>
      <c r="X3551" t="str">
        <f t="shared" si="446"/>
        <v>ExceededGoal</v>
      </c>
      <c r="Y3551" s="12">
        <f t="shared" si="447"/>
        <v>24.29</v>
      </c>
    </row>
    <row r="3552" spans="1:25" ht="43.2">
      <c r="A3552">
        <v>3550</v>
      </c>
      <c r="B3552" s="1" t="s">
        <v>3549</v>
      </c>
      <c r="C3552" s="1" t="s">
        <v>7660</v>
      </c>
      <c r="D3552" s="21" t="b" cm="1">
        <f t="array" ref="D3552">IF(OR(ISNUMBER(SEARCH({" COMEDY "," fun "," laugh ","hilarious"}," "&amp;B3552:C3552&amp;" "))),"Comedy",IF(OR(ISNUMBER(SEARCH({" sad "," thriller "," crime"," murder "," dark "," revenge "}," "&amp;B3552:C3552&amp;" "))),"thriller",IF(OR(ISNUMBER(SEARCH({" strange "," evil "," horror "," dark "," strange"}," "&amp;B3552:C3552&amp;" "))),"horror",IF(OR(ISNUMBER(SEARCH({" food "," kitchen "," yummy "," gourmet "," dining","bbq"}," "&amp;B3552:C3552&amp;" "))),"food"))))</f>
        <v>0</v>
      </c>
      <c r="E3552" s="3">
        <v>2500</v>
      </c>
      <c r="F3552" s="4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440"/>
        <v>105</v>
      </c>
      <c r="Q3552">
        <f t="shared" si="441"/>
        <v>40.94</v>
      </c>
      <c r="R3552" t="s">
        <v>8315</v>
      </c>
      <c r="S3552" t="s">
        <v>8316</v>
      </c>
      <c r="T3552" s="13">
        <f t="shared" si="442"/>
        <v>42462.893495370372</v>
      </c>
      <c r="U3552" s="13">
        <f t="shared" si="443"/>
        <v>42492.893495370372</v>
      </c>
      <c r="V3552">
        <f t="shared" si="444"/>
        <v>2016</v>
      </c>
      <c r="W3552" t="str">
        <f t="shared" si="445"/>
        <v>plays</v>
      </c>
      <c r="X3552" t="str">
        <f t="shared" si="446"/>
        <v>ExceededGoal</v>
      </c>
      <c r="Y3552" s="12">
        <f t="shared" si="447"/>
        <v>40.94</v>
      </c>
    </row>
    <row r="3553" spans="1:25" ht="43.2">
      <c r="A3553">
        <v>3551</v>
      </c>
      <c r="B3553" s="1" t="s">
        <v>3550</v>
      </c>
      <c r="C3553" s="1" t="s">
        <v>7661</v>
      </c>
      <c r="D3553" s="21" t="b" cm="1">
        <f t="array" ref="D3553">IF(OR(ISNUMBER(SEARCH({" COMEDY "," fun "," laugh ","hilarious"}," "&amp;B3553:C3553&amp;" "))),"Comedy",IF(OR(ISNUMBER(SEARCH({" sad "," thriller "," crime"," murder "," dark "," revenge "}," "&amp;B3553:C3553&amp;" "))),"thriller",IF(OR(ISNUMBER(SEARCH({" strange "," evil "," horror "," dark "," strange"}," "&amp;B3553:C3553&amp;" "))),"horror",IF(OR(ISNUMBER(SEARCH({" food "," kitchen "," yummy "," gourmet "," dining","bbq"}," "&amp;B3553:C3553&amp;" "))),"food"))))</f>
        <v>0</v>
      </c>
      <c r="E3553" s="3">
        <v>1500</v>
      </c>
      <c r="F3553" s="4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440"/>
        <v>102</v>
      </c>
      <c r="Q3553">
        <f t="shared" si="441"/>
        <v>61.1</v>
      </c>
      <c r="R3553" t="s">
        <v>8315</v>
      </c>
      <c r="S3553" t="s">
        <v>8316</v>
      </c>
      <c r="T3553" s="13">
        <f t="shared" si="442"/>
        <v>41753.515856481477</v>
      </c>
      <c r="U3553" s="13">
        <f t="shared" si="443"/>
        <v>41781.921527777777</v>
      </c>
      <c r="V3553">
        <f t="shared" si="444"/>
        <v>2014</v>
      </c>
      <c r="W3553" t="str">
        <f t="shared" si="445"/>
        <v>plays</v>
      </c>
      <c r="X3553" t="str">
        <f t="shared" si="446"/>
        <v>ExceededGoal</v>
      </c>
      <c r="Y3553" s="12">
        <f t="shared" si="447"/>
        <v>61.1</v>
      </c>
    </row>
    <row r="3554" spans="1:25" ht="43.2">
      <c r="A3554">
        <v>3552</v>
      </c>
      <c r="B3554" s="1" t="s">
        <v>3551</v>
      </c>
      <c r="C3554" s="1" t="s">
        <v>7662</v>
      </c>
      <c r="D3554" s="21" t="b" cm="1">
        <f t="array" ref="D3554">IF(OR(ISNUMBER(SEARCH({" COMEDY "," fun "," laugh ","hilarious"}," "&amp;B3554:C3554&amp;" "))),"Comedy",IF(OR(ISNUMBER(SEARCH({" sad "," thriller "," crime"," murder "," dark "," revenge "}," "&amp;B3554:C3554&amp;" "))),"thriller",IF(OR(ISNUMBER(SEARCH({" strange "," evil "," horror "," dark "," strange"}," "&amp;B3554:C3554&amp;" "))),"horror",IF(OR(ISNUMBER(SEARCH({" food "," kitchen "," yummy "," gourmet "," dining","bbq"}," "&amp;B3554:C3554&amp;" "))),"food"))))</f>
        <v>0</v>
      </c>
      <c r="E3554" s="3">
        <v>773</v>
      </c>
      <c r="F3554" s="4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440"/>
        <v>100</v>
      </c>
      <c r="Q3554">
        <f t="shared" si="441"/>
        <v>38.65</v>
      </c>
      <c r="R3554" t="s">
        <v>8315</v>
      </c>
      <c r="S3554" t="s">
        <v>8316</v>
      </c>
      <c r="T3554" s="13">
        <f t="shared" si="442"/>
        <v>41788.587083333332</v>
      </c>
      <c r="U3554" s="13">
        <f t="shared" si="443"/>
        <v>41818.587083333332</v>
      </c>
      <c r="V3554">
        <f t="shared" si="444"/>
        <v>2014</v>
      </c>
      <c r="W3554" t="str">
        <f t="shared" si="445"/>
        <v>plays</v>
      </c>
      <c r="X3554" t="str">
        <f t="shared" si="446"/>
        <v>UnderFunded</v>
      </c>
      <c r="Y3554" s="12">
        <f t="shared" si="447"/>
        <v>38.65</v>
      </c>
    </row>
    <row r="3555" spans="1:25" ht="43.2">
      <c r="A3555">
        <v>3553</v>
      </c>
      <c r="B3555" s="1" t="s">
        <v>3552</v>
      </c>
      <c r="C3555" s="1" t="s">
        <v>7663</v>
      </c>
      <c r="D3555" s="21" t="b" cm="1">
        <f t="array" ref="D3555">IF(OR(ISNUMBER(SEARCH({" COMEDY "," fun "," laugh ","hilarious"}," "&amp;B3555:C3555&amp;" "))),"Comedy",IF(OR(ISNUMBER(SEARCH({" sad "," thriller "," crime"," murder "," dark "," revenge "}," "&amp;B3555:C3555&amp;" "))),"thriller",IF(OR(ISNUMBER(SEARCH({" strange "," evil "," horror "," dark "," strange"}," "&amp;B3555:C3555&amp;" "))),"horror",IF(OR(ISNUMBER(SEARCH({" food "," kitchen "," yummy "," gourmet "," dining","bbq"}," "&amp;B3555:C3555&amp;" "))),"food"))))</f>
        <v>0</v>
      </c>
      <c r="E3555" s="3">
        <v>5500</v>
      </c>
      <c r="F3555" s="4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440"/>
        <v>106</v>
      </c>
      <c r="Q3555">
        <f t="shared" si="441"/>
        <v>56.2</v>
      </c>
      <c r="R3555" t="s">
        <v>8315</v>
      </c>
      <c r="S3555" t="s">
        <v>8316</v>
      </c>
      <c r="T3555" s="13">
        <f t="shared" si="442"/>
        <v>42196.028703703705</v>
      </c>
      <c r="U3555" s="13">
        <f t="shared" si="443"/>
        <v>42228</v>
      </c>
      <c r="V3555">
        <f t="shared" si="444"/>
        <v>2015</v>
      </c>
      <c r="W3555" t="str">
        <f t="shared" si="445"/>
        <v>plays</v>
      </c>
      <c r="X3555" t="str">
        <f t="shared" si="446"/>
        <v>ExceededGoal</v>
      </c>
      <c r="Y3555" s="12">
        <f t="shared" si="447"/>
        <v>56.2</v>
      </c>
    </row>
    <row r="3556" spans="1:25" ht="43.2">
      <c r="A3556">
        <v>3554</v>
      </c>
      <c r="B3556" s="1" t="s">
        <v>3553</v>
      </c>
      <c r="C3556" s="1" t="s">
        <v>7664</v>
      </c>
      <c r="D3556" s="21" t="b" cm="1">
        <f t="array" ref="D3556">IF(OR(ISNUMBER(SEARCH({" COMEDY "," fun "," laugh ","hilarious"}," "&amp;B3556:C3556&amp;" "))),"Comedy",IF(OR(ISNUMBER(SEARCH({" sad "," thriller "," crime"," murder "," dark "," revenge "}," "&amp;B3556:C3556&amp;" "))),"thriller",IF(OR(ISNUMBER(SEARCH({" strange "," evil "," horror "," dark "," strange"}," "&amp;B3556:C3556&amp;" "))),"horror",IF(OR(ISNUMBER(SEARCH({" food "," kitchen "," yummy "," gourmet "," dining","bbq"}," "&amp;B3556:C3556&amp;" "))),"food"))))</f>
        <v>0</v>
      </c>
      <c r="E3556" s="3">
        <v>5000</v>
      </c>
      <c r="F3556" s="4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440"/>
        <v>113</v>
      </c>
      <c r="Q3556">
        <f t="shared" si="441"/>
        <v>107</v>
      </c>
      <c r="R3556" t="s">
        <v>8315</v>
      </c>
      <c r="S3556" t="s">
        <v>8316</v>
      </c>
      <c r="T3556" s="13">
        <f t="shared" si="442"/>
        <v>42016.050451388888</v>
      </c>
      <c r="U3556" s="13">
        <f t="shared" si="443"/>
        <v>42046.708333333328</v>
      </c>
      <c r="V3556">
        <f t="shared" si="444"/>
        <v>2015</v>
      </c>
      <c r="W3556" t="str">
        <f t="shared" si="445"/>
        <v>plays</v>
      </c>
      <c r="X3556" t="str">
        <f t="shared" si="446"/>
        <v>ExceededGoal</v>
      </c>
      <c r="Y3556" s="12">
        <f t="shared" si="447"/>
        <v>107</v>
      </c>
    </row>
    <row r="3557" spans="1:25" ht="43.2">
      <c r="A3557">
        <v>3555</v>
      </c>
      <c r="B3557" s="1" t="s">
        <v>3554</v>
      </c>
      <c r="C3557" s="1" t="s">
        <v>7665</v>
      </c>
      <c r="D3557" s="21" t="b" cm="1">
        <f t="array" ref="D3557">IF(OR(ISNUMBER(SEARCH({" COMEDY "," fun "," laugh ","hilarious"}," "&amp;B3557:C3557&amp;" "))),"Comedy",IF(OR(ISNUMBER(SEARCH({" sad "," thriller "," crime"," murder "," dark "," revenge "}," "&amp;B3557:C3557&amp;" "))),"thriller",IF(OR(ISNUMBER(SEARCH({" strange "," evil "," horror "," dark "," strange"}," "&amp;B3557:C3557&amp;" "))),"horror",IF(OR(ISNUMBER(SEARCH({" food "," kitchen "," yummy "," gourmet "," dining","bbq"}," "&amp;B3557:C3557&amp;" "))),"food"))))</f>
        <v>0</v>
      </c>
      <c r="E3557" s="3">
        <v>2400</v>
      </c>
      <c r="F3557" s="4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440"/>
        <v>100</v>
      </c>
      <c r="Q3557">
        <f t="shared" si="441"/>
        <v>171.43</v>
      </c>
      <c r="R3557" t="s">
        <v>8315</v>
      </c>
      <c r="S3557" t="s">
        <v>8316</v>
      </c>
      <c r="T3557" s="13">
        <f t="shared" si="442"/>
        <v>42661.442060185189</v>
      </c>
      <c r="U3557" s="13">
        <f t="shared" si="443"/>
        <v>42691.483726851846</v>
      </c>
      <c r="V3557">
        <f t="shared" si="444"/>
        <v>2016</v>
      </c>
      <c r="W3557" t="str">
        <f t="shared" si="445"/>
        <v>plays</v>
      </c>
      <c r="X3557" t="str">
        <f t="shared" si="446"/>
        <v>UnderFunded</v>
      </c>
      <c r="Y3557" s="12">
        <f t="shared" si="447"/>
        <v>171.43</v>
      </c>
    </row>
    <row r="3558" spans="1:25" ht="43.2">
      <c r="A3558">
        <v>3556</v>
      </c>
      <c r="B3558" s="1" t="s">
        <v>3555</v>
      </c>
      <c r="C3558" s="1" t="s">
        <v>7666</v>
      </c>
      <c r="D3558" s="21" t="b" cm="1">
        <f t="array" ref="D3558">IF(OR(ISNUMBER(SEARCH({" COMEDY "," fun "," laugh ","hilarious"}," "&amp;B3558:C3558&amp;" "))),"Comedy",IF(OR(ISNUMBER(SEARCH({" sad "," thriller "," crime"," murder "," dark "," revenge "}," "&amp;B3558:C3558&amp;" "))),"thriller",IF(OR(ISNUMBER(SEARCH({" strange "," evil "," horror "," dark "," strange"}," "&amp;B3558:C3558&amp;" "))),"horror",IF(OR(ISNUMBER(SEARCH({" food "," kitchen "," yummy "," gourmet "," dining","bbq"}," "&amp;B3558:C3558&amp;" "))),"food"))))</f>
        <v>0</v>
      </c>
      <c r="E3558" s="3">
        <v>2200</v>
      </c>
      <c r="F3558" s="4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440"/>
        <v>100</v>
      </c>
      <c r="Q3558">
        <f t="shared" si="441"/>
        <v>110.5</v>
      </c>
      <c r="R3558" t="s">
        <v>8315</v>
      </c>
      <c r="S3558" t="s">
        <v>8316</v>
      </c>
      <c r="T3558" s="13">
        <f t="shared" si="442"/>
        <v>41808.649583333332</v>
      </c>
      <c r="U3558" s="13">
        <f t="shared" si="443"/>
        <v>41868.649583333332</v>
      </c>
      <c r="V3558">
        <f t="shared" si="444"/>
        <v>2014</v>
      </c>
      <c r="W3558" t="str">
        <f t="shared" si="445"/>
        <v>plays</v>
      </c>
      <c r="X3558" t="str">
        <f t="shared" si="446"/>
        <v>UnderFunded</v>
      </c>
      <c r="Y3558" s="12">
        <f t="shared" si="447"/>
        <v>110.5</v>
      </c>
    </row>
    <row r="3559" spans="1:25" ht="57.6">
      <c r="A3559">
        <v>3557</v>
      </c>
      <c r="B3559" s="1" t="s">
        <v>3556</v>
      </c>
      <c r="C3559" s="1" t="s">
        <v>7667</v>
      </c>
      <c r="D3559" s="21" t="b" cm="1">
        <f t="array" ref="D3559">IF(OR(ISNUMBER(SEARCH({" COMEDY "," fun "," laugh ","hilarious"}," "&amp;B3559:C3559&amp;" "))),"Comedy",IF(OR(ISNUMBER(SEARCH({" sad "," thriller "," crime"," murder "," dark "," revenge "}," "&amp;B3559:C3559&amp;" "))),"thriller",IF(OR(ISNUMBER(SEARCH({" strange "," evil "," horror "," dark "," strange"}," "&amp;B3559:C3559&amp;" "))),"horror",IF(OR(ISNUMBER(SEARCH({" food "," kitchen "," yummy "," gourmet "," dining","bbq"}," "&amp;B3559:C3559&amp;" "))),"food"))))</f>
        <v>0</v>
      </c>
      <c r="E3559" s="3">
        <v>100000</v>
      </c>
      <c r="F3559" s="4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440"/>
        <v>100</v>
      </c>
      <c r="Q3559">
        <f t="shared" si="441"/>
        <v>179.28</v>
      </c>
      <c r="R3559" t="s">
        <v>8315</v>
      </c>
      <c r="S3559" t="s">
        <v>8316</v>
      </c>
      <c r="T3559" s="13">
        <f t="shared" si="442"/>
        <v>41730.276747685188</v>
      </c>
      <c r="U3559" s="13">
        <f t="shared" si="443"/>
        <v>41764.276747685188</v>
      </c>
      <c r="V3559">
        <f t="shared" si="444"/>
        <v>2014</v>
      </c>
      <c r="W3559" t="str">
        <f t="shared" si="445"/>
        <v>plays</v>
      </c>
      <c r="X3559" t="str">
        <f t="shared" si="446"/>
        <v>UnderFunded</v>
      </c>
      <c r="Y3559" s="12">
        <f t="shared" si="447"/>
        <v>179.28</v>
      </c>
    </row>
    <row r="3560" spans="1:25" ht="43.2">
      <c r="A3560">
        <v>3558</v>
      </c>
      <c r="B3560" s="1" t="s">
        <v>3557</v>
      </c>
      <c r="C3560" s="1" t="s">
        <v>7668</v>
      </c>
      <c r="D3560" s="21" t="b" cm="1">
        <f t="array" ref="D3560">IF(OR(ISNUMBER(SEARCH({" COMEDY "," fun "," laugh ","hilarious"}," "&amp;B3560:C3560&amp;" "))),"Comedy",IF(OR(ISNUMBER(SEARCH({" sad "," thriller "," crime"," murder "," dark "," revenge "}," "&amp;B3560:C3560&amp;" "))),"thriller",IF(OR(ISNUMBER(SEARCH({" strange "," evil "," horror "," dark "," strange"}," "&amp;B3560:C3560&amp;" "))),"horror",IF(OR(ISNUMBER(SEARCH({" food "," kitchen "," yummy "," gourmet "," dining","bbq"}," "&amp;B3560:C3560&amp;" "))),"food"))))</f>
        <v>0</v>
      </c>
      <c r="E3560" s="3">
        <v>350</v>
      </c>
      <c r="F3560" s="4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440"/>
        <v>144</v>
      </c>
      <c r="Q3560">
        <f t="shared" si="441"/>
        <v>22.91</v>
      </c>
      <c r="R3560" t="s">
        <v>8315</v>
      </c>
      <c r="S3560" t="s">
        <v>8316</v>
      </c>
      <c r="T3560" s="13">
        <f t="shared" si="442"/>
        <v>42139.816840277781</v>
      </c>
      <c r="U3560" s="13">
        <f t="shared" si="443"/>
        <v>42181.875</v>
      </c>
      <c r="V3560">
        <f t="shared" si="444"/>
        <v>2015</v>
      </c>
      <c r="W3560" t="str">
        <f t="shared" si="445"/>
        <v>plays</v>
      </c>
      <c r="X3560" t="str">
        <f t="shared" si="446"/>
        <v>ExceededGoal</v>
      </c>
      <c r="Y3560" s="12">
        <f t="shared" si="447"/>
        <v>22.91</v>
      </c>
    </row>
    <row r="3561" spans="1:25" ht="57.6">
      <c r="A3561">
        <v>3559</v>
      </c>
      <c r="B3561" s="1" t="s">
        <v>3558</v>
      </c>
      <c r="C3561" s="1" t="s">
        <v>7669</v>
      </c>
      <c r="D3561" s="21" t="b" cm="1">
        <f t="array" ref="D3561">IF(OR(ISNUMBER(SEARCH({" COMEDY "," fun "," laugh ","hilarious"}," "&amp;B3561:C3561&amp;" "))),"Comedy",IF(OR(ISNUMBER(SEARCH({" sad "," thriller "," crime"," murder "," dark "," revenge "}," "&amp;B3561:C3561&amp;" "))),"thriller",IF(OR(ISNUMBER(SEARCH({" strange "," evil "," horror "," dark "," strange"}," "&amp;B3561:C3561&amp;" "))),"horror",IF(OR(ISNUMBER(SEARCH({" food "," kitchen "," yummy "," gourmet "," dining","bbq"}," "&amp;B3561:C3561&amp;" "))),"food"))))</f>
        <v>0</v>
      </c>
      <c r="E3561" s="3">
        <v>1000</v>
      </c>
      <c r="F3561" s="4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440"/>
        <v>104</v>
      </c>
      <c r="Q3561">
        <f t="shared" si="441"/>
        <v>43.13</v>
      </c>
      <c r="R3561" t="s">
        <v>8315</v>
      </c>
      <c r="S3561" t="s">
        <v>8316</v>
      </c>
      <c r="T3561" s="13">
        <f t="shared" si="442"/>
        <v>42194.096157407403</v>
      </c>
      <c r="U3561" s="13">
        <f t="shared" si="443"/>
        <v>42216.373611111107</v>
      </c>
      <c r="V3561">
        <f t="shared" si="444"/>
        <v>2015</v>
      </c>
      <c r="W3561" t="str">
        <f t="shared" si="445"/>
        <v>plays</v>
      </c>
      <c r="X3561" t="str">
        <f t="shared" si="446"/>
        <v>ExceededGoal</v>
      </c>
      <c r="Y3561" s="12">
        <f t="shared" si="447"/>
        <v>43.13</v>
      </c>
    </row>
    <row r="3562" spans="1:25" ht="43.2">
      <c r="A3562">
        <v>3560</v>
      </c>
      <c r="B3562" s="1" t="s">
        <v>3559</v>
      </c>
      <c r="C3562" s="1" t="s">
        <v>7670</v>
      </c>
      <c r="D3562" s="21" t="str" cm="1">
        <f t="array" ref="D3562">IF(OR(ISNUMBER(SEARCH({" COMEDY "," fun "," laugh ","hilarious"}," "&amp;B3562:C3562&amp;" "))),"Comedy",IF(OR(ISNUMBER(SEARCH({" sad "," thriller "," crime"," murder "," dark "," revenge "}," "&amp;B3562:C3562&amp;" "))),"thriller",IF(OR(ISNUMBER(SEARCH({" strange "," evil "," horror "," dark "," strange"}," "&amp;B3562:C3562&amp;" "))),"horror",IF(OR(ISNUMBER(SEARCH({" food "," kitchen "," yummy "," gourmet "," dining","bbq"}," "&amp;B3562:C3562&amp;" "))),"food"))))</f>
        <v>Comedy</v>
      </c>
      <c r="E3562" s="3">
        <v>3200</v>
      </c>
      <c r="F3562" s="4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440"/>
        <v>108</v>
      </c>
      <c r="Q3562">
        <f t="shared" si="441"/>
        <v>46.89</v>
      </c>
      <c r="R3562" t="s">
        <v>8315</v>
      </c>
      <c r="S3562" t="s">
        <v>8316</v>
      </c>
      <c r="T3562" s="13">
        <f t="shared" si="442"/>
        <v>42115.889652777783</v>
      </c>
      <c r="U3562" s="13">
        <f t="shared" si="443"/>
        <v>42151.114583333328</v>
      </c>
      <c r="V3562">
        <f t="shared" si="444"/>
        <v>2015</v>
      </c>
      <c r="W3562" t="str">
        <f t="shared" si="445"/>
        <v>plays</v>
      </c>
      <c r="X3562" t="str">
        <f t="shared" si="446"/>
        <v>ExceededGoal</v>
      </c>
      <c r="Y3562" s="12">
        <f t="shared" si="447"/>
        <v>46.89</v>
      </c>
    </row>
    <row r="3563" spans="1:25" ht="115.2">
      <c r="A3563">
        <v>3561</v>
      </c>
      <c r="B3563" s="1" t="s">
        <v>3560</v>
      </c>
      <c r="C3563" s="1" t="s">
        <v>7671</v>
      </c>
      <c r="D3563" s="21" t="b" cm="1">
        <f t="array" ref="D3563">IF(OR(ISNUMBER(SEARCH({" COMEDY "," fun "," laugh ","hilarious"}," "&amp;B3563:C3563&amp;" "))),"Comedy",IF(OR(ISNUMBER(SEARCH({" sad "," thriller "," crime"," murder "," dark "," revenge "}," "&amp;B3563:C3563&amp;" "))),"thriller",IF(OR(ISNUMBER(SEARCH({" strange "," evil "," horror "," dark "," strange"}," "&amp;B3563:C3563&amp;" "))),"horror",IF(OR(ISNUMBER(SEARCH({" food "," kitchen "," yummy "," gourmet "," dining","bbq"}," "&amp;B3563:C3563&amp;" "))),"food"))))</f>
        <v>0</v>
      </c>
      <c r="E3563" s="3">
        <v>2500</v>
      </c>
      <c r="F3563" s="4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440"/>
        <v>102</v>
      </c>
      <c r="Q3563">
        <f t="shared" si="441"/>
        <v>47.41</v>
      </c>
      <c r="R3563" t="s">
        <v>8315</v>
      </c>
      <c r="S3563" t="s">
        <v>8316</v>
      </c>
      <c r="T3563" s="13">
        <f t="shared" si="442"/>
        <v>42203.680300925931</v>
      </c>
      <c r="U3563" s="13">
        <f t="shared" si="443"/>
        <v>42221.774999999994</v>
      </c>
      <c r="V3563">
        <f t="shared" si="444"/>
        <v>2015</v>
      </c>
      <c r="W3563" t="str">
        <f t="shared" si="445"/>
        <v>plays</v>
      </c>
      <c r="X3563" t="str">
        <f t="shared" si="446"/>
        <v>ExceededGoal</v>
      </c>
      <c r="Y3563" s="12">
        <f t="shared" si="447"/>
        <v>47.41</v>
      </c>
    </row>
    <row r="3564" spans="1:25" ht="43.2">
      <c r="A3564">
        <v>3562</v>
      </c>
      <c r="B3564" s="1" t="s">
        <v>3561</v>
      </c>
      <c r="C3564" s="1" t="s">
        <v>7672</v>
      </c>
      <c r="D3564" s="21" t="b" cm="1">
        <f t="array" ref="D3564">IF(OR(ISNUMBER(SEARCH({" COMEDY "," fun "," laugh ","hilarious"}," "&amp;B3564:C3564&amp;" "))),"Comedy",IF(OR(ISNUMBER(SEARCH({" sad "," thriller "," crime"," murder "," dark "," revenge "}," "&amp;B3564:C3564&amp;" "))),"thriller",IF(OR(ISNUMBER(SEARCH({" strange "," evil "," horror "," dark "," strange"}," "&amp;B3564:C3564&amp;" "))),"horror",IF(OR(ISNUMBER(SEARCH({" food "," kitchen "," yummy "," gourmet "," dining","bbq"}," "&amp;B3564:C3564&amp;" "))),"food"))))</f>
        <v>0</v>
      </c>
      <c r="E3564" s="3">
        <v>315</v>
      </c>
      <c r="F3564" s="4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440"/>
        <v>149</v>
      </c>
      <c r="Q3564">
        <f t="shared" si="441"/>
        <v>15.13</v>
      </c>
      <c r="R3564" t="s">
        <v>8315</v>
      </c>
      <c r="S3564" t="s">
        <v>8316</v>
      </c>
      <c r="T3564" s="13">
        <f t="shared" si="442"/>
        <v>42433.761886574073</v>
      </c>
      <c r="U3564" s="13">
        <f t="shared" si="443"/>
        <v>42442.916666666672</v>
      </c>
      <c r="V3564">
        <f t="shared" si="444"/>
        <v>2016</v>
      </c>
      <c r="W3564" t="str">
        <f t="shared" si="445"/>
        <v>plays</v>
      </c>
      <c r="X3564" t="str">
        <f t="shared" si="446"/>
        <v>ExceededGoal</v>
      </c>
      <c r="Y3564" s="12">
        <f t="shared" si="447"/>
        <v>15.13</v>
      </c>
    </row>
    <row r="3565" spans="1:25" ht="43.2">
      <c r="A3565">
        <v>3563</v>
      </c>
      <c r="B3565" s="1" t="s">
        <v>3562</v>
      </c>
      <c r="C3565" s="1" t="s">
        <v>7673</v>
      </c>
      <c r="D3565" s="21" t="b" cm="1">
        <f t="array" ref="D3565">IF(OR(ISNUMBER(SEARCH({" COMEDY "," fun "," laugh ","hilarious"}," "&amp;B3565:C3565&amp;" "))),"Comedy",IF(OR(ISNUMBER(SEARCH({" sad "," thriller "," crime"," murder "," dark "," revenge "}," "&amp;B3565:C3565&amp;" "))),"thriller",IF(OR(ISNUMBER(SEARCH({" strange "," evil "," horror "," dark "," strange"}," "&amp;B3565:C3565&amp;" "))),"horror",IF(OR(ISNUMBER(SEARCH({" food "," kitchen "," yummy "," gourmet "," dining","bbq"}," "&amp;B3565:C3565&amp;" "))),"food"))))</f>
        <v>0</v>
      </c>
      <c r="E3565" s="3">
        <v>500</v>
      </c>
      <c r="F3565" s="4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440"/>
        <v>105</v>
      </c>
      <c r="Q3565">
        <f t="shared" si="441"/>
        <v>21.1</v>
      </c>
      <c r="R3565" t="s">
        <v>8315</v>
      </c>
      <c r="S3565" t="s">
        <v>8316</v>
      </c>
      <c r="T3565" s="13">
        <f t="shared" si="442"/>
        <v>42555.671944444446</v>
      </c>
      <c r="U3565" s="13">
        <f t="shared" si="443"/>
        <v>42583.791666666672</v>
      </c>
      <c r="V3565">
        <f t="shared" si="444"/>
        <v>2016</v>
      </c>
      <c r="W3565" t="str">
        <f t="shared" si="445"/>
        <v>plays</v>
      </c>
      <c r="X3565" t="str">
        <f t="shared" si="446"/>
        <v>ExceededGoal</v>
      </c>
      <c r="Y3565" s="12">
        <f t="shared" si="447"/>
        <v>21.1</v>
      </c>
    </row>
    <row r="3566" spans="1:25" ht="28.8">
      <c r="A3566">
        <v>3564</v>
      </c>
      <c r="B3566" s="1" t="s">
        <v>3563</v>
      </c>
      <c r="C3566" s="1" t="s">
        <v>7674</v>
      </c>
      <c r="D3566" s="21" t="b" cm="1">
        <f t="array" ref="D3566">IF(OR(ISNUMBER(SEARCH({" COMEDY "," fun "," laugh ","hilarious"}," "&amp;B3566:C3566&amp;" "))),"Comedy",IF(OR(ISNUMBER(SEARCH({" sad "," thriller "," crime"," murder "," dark "," revenge "}," "&amp;B3566:C3566&amp;" "))),"thriller",IF(OR(ISNUMBER(SEARCH({" strange "," evil "," horror "," dark "," strange"}," "&amp;B3566:C3566&amp;" "))),"horror",IF(OR(ISNUMBER(SEARCH({" food "," kitchen "," yummy "," gourmet "," dining","bbq"}," "&amp;B3566:C3566&amp;" "))),"food"))))</f>
        <v>0</v>
      </c>
      <c r="E3566" s="3">
        <v>1000</v>
      </c>
      <c r="F3566" s="4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440"/>
        <v>101</v>
      </c>
      <c r="Q3566">
        <f t="shared" si="441"/>
        <v>59.12</v>
      </c>
      <c r="R3566" t="s">
        <v>8315</v>
      </c>
      <c r="S3566" t="s">
        <v>8316</v>
      </c>
      <c r="T3566" s="13">
        <f t="shared" si="442"/>
        <v>42236.623252314821</v>
      </c>
      <c r="U3566" s="13">
        <f t="shared" si="443"/>
        <v>42282.666666666672</v>
      </c>
      <c r="V3566">
        <f t="shared" si="444"/>
        <v>2015</v>
      </c>
      <c r="W3566" t="str">
        <f t="shared" si="445"/>
        <v>plays</v>
      </c>
      <c r="X3566" t="str">
        <f t="shared" si="446"/>
        <v>ExceededGoal</v>
      </c>
      <c r="Y3566" s="12">
        <f t="shared" si="447"/>
        <v>59.12</v>
      </c>
    </row>
    <row r="3567" spans="1:25" ht="43.2">
      <c r="A3567">
        <v>3565</v>
      </c>
      <c r="B3567" s="1" t="s">
        <v>3564</v>
      </c>
      <c r="C3567" s="1" t="s">
        <v>7675</v>
      </c>
      <c r="D3567" s="21" t="b" cm="1">
        <f t="array" ref="D3567">IF(OR(ISNUMBER(SEARCH({" COMEDY "," fun "," laugh ","hilarious"}," "&amp;B3567:C3567&amp;" "))),"Comedy",IF(OR(ISNUMBER(SEARCH({" sad "," thriller "," crime"," murder "," dark "," revenge "}," "&amp;B3567:C3567&amp;" "))),"thriller",IF(OR(ISNUMBER(SEARCH({" strange "," evil "," horror "," dark "," strange"}," "&amp;B3567:C3567&amp;" "))),"horror",IF(OR(ISNUMBER(SEARCH({" food "," kitchen "," yummy "," gourmet "," dining","bbq"}," "&amp;B3567:C3567&amp;" "))),"food"))))</f>
        <v>0</v>
      </c>
      <c r="E3567" s="3">
        <v>900</v>
      </c>
      <c r="F3567" s="4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440"/>
        <v>131</v>
      </c>
      <c r="Q3567">
        <f t="shared" si="441"/>
        <v>97.92</v>
      </c>
      <c r="R3567" t="s">
        <v>8315</v>
      </c>
      <c r="S3567" t="s">
        <v>8316</v>
      </c>
      <c r="T3567" s="13">
        <f t="shared" si="442"/>
        <v>41974.743148148147</v>
      </c>
      <c r="U3567" s="13">
        <f t="shared" si="443"/>
        <v>42004.743148148147</v>
      </c>
      <c r="V3567">
        <f t="shared" si="444"/>
        <v>2014</v>
      </c>
      <c r="W3567" t="str">
        <f t="shared" si="445"/>
        <v>plays</v>
      </c>
      <c r="X3567" t="str">
        <f t="shared" si="446"/>
        <v>ExceededGoal</v>
      </c>
      <c r="Y3567" s="12">
        <f t="shared" si="447"/>
        <v>97.92</v>
      </c>
    </row>
    <row r="3568" spans="1:25" ht="43.2">
      <c r="A3568">
        <v>3566</v>
      </c>
      <c r="B3568" s="1" t="s">
        <v>3565</v>
      </c>
      <c r="C3568" s="1" t="s">
        <v>7676</v>
      </c>
      <c r="D3568" s="21" t="b" cm="1">
        <f t="array" ref="D3568">IF(OR(ISNUMBER(SEARCH({" COMEDY "," fun "," laugh ","hilarious"}," "&amp;B3568:C3568&amp;" "))),"Comedy",IF(OR(ISNUMBER(SEARCH({" sad "," thriller "," crime"," murder "," dark "," revenge "}," "&amp;B3568:C3568&amp;" "))),"thriller",IF(OR(ISNUMBER(SEARCH({" strange "," evil "," horror "," dark "," strange"}," "&amp;B3568:C3568&amp;" "))),"horror",IF(OR(ISNUMBER(SEARCH({" food "," kitchen "," yummy "," gourmet "," dining","bbq"}," "&amp;B3568:C3568&amp;" "))),"food"))))</f>
        <v>0</v>
      </c>
      <c r="E3568" s="3">
        <v>2000</v>
      </c>
      <c r="F3568" s="4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440"/>
        <v>105</v>
      </c>
      <c r="Q3568">
        <f t="shared" si="441"/>
        <v>55.13</v>
      </c>
      <c r="R3568" t="s">
        <v>8315</v>
      </c>
      <c r="S3568" t="s">
        <v>8316</v>
      </c>
      <c r="T3568" s="13">
        <f t="shared" si="442"/>
        <v>41997.507905092592</v>
      </c>
      <c r="U3568" s="13">
        <f t="shared" si="443"/>
        <v>42027.507905092592</v>
      </c>
      <c r="V3568">
        <f t="shared" si="444"/>
        <v>2014</v>
      </c>
      <c r="W3568" t="str">
        <f t="shared" si="445"/>
        <v>plays</v>
      </c>
      <c r="X3568" t="str">
        <f t="shared" si="446"/>
        <v>ExceededGoal</v>
      </c>
      <c r="Y3568" s="12">
        <f t="shared" si="447"/>
        <v>55.13</v>
      </c>
    </row>
    <row r="3569" spans="1:25" ht="43.2">
      <c r="A3569">
        <v>3567</v>
      </c>
      <c r="B3569" s="1" t="s">
        <v>3566</v>
      </c>
      <c r="C3569" s="1" t="s">
        <v>7677</v>
      </c>
      <c r="D3569" s="21" t="b" cm="1">
        <f t="array" ref="D3569">IF(OR(ISNUMBER(SEARCH({" COMEDY "," fun "," laugh ","hilarious"}," "&amp;B3569:C3569&amp;" "))),"Comedy",IF(OR(ISNUMBER(SEARCH({" sad "," thriller "," crime"," murder "," dark "," revenge "}," "&amp;B3569:C3569&amp;" "))),"thriller",IF(OR(ISNUMBER(SEARCH({" strange "," evil "," horror "," dark "," strange"}," "&amp;B3569:C3569&amp;" "))),"horror",IF(OR(ISNUMBER(SEARCH({" food "," kitchen "," yummy "," gourmet "," dining","bbq"}," "&amp;B3569:C3569&amp;" "))),"food"))))</f>
        <v>0</v>
      </c>
      <c r="E3569" s="3">
        <v>1000</v>
      </c>
      <c r="F3569" s="4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440"/>
        <v>109</v>
      </c>
      <c r="Q3569">
        <f t="shared" si="441"/>
        <v>26.54</v>
      </c>
      <c r="R3569" t="s">
        <v>8315</v>
      </c>
      <c r="S3569" t="s">
        <v>8316</v>
      </c>
      <c r="T3569" s="13">
        <f t="shared" si="442"/>
        <v>42135.810694444444</v>
      </c>
      <c r="U3569" s="13">
        <f t="shared" si="443"/>
        <v>42165.810694444444</v>
      </c>
      <c r="V3569">
        <f t="shared" si="444"/>
        <v>2015</v>
      </c>
      <c r="W3569" t="str">
        <f t="shared" si="445"/>
        <v>plays</v>
      </c>
      <c r="X3569" t="str">
        <f t="shared" si="446"/>
        <v>ExceededGoal</v>
      </c>
      <c r="Y3569" s="12">
        <f t="shared" si="447"/>
        <v>26.54</v>
      </c>
    </row>
    <row r="3570" spans="1:25" ht="43.2">
      <c r="A3570">
        <v>3568</v>
      </c>
      <c r="B3570" s="1" t="s">
        <v>3567</v>
      </c>
      <c r="C3570" s="1" t="s">
        <v>7678</v>
      </c>
      <c r="D3570" s="21" t="b" cm="1">
        <f t="array" ref="D3570">IF(OR(ISNUMBER(SEARCH({" COMEDY "," fun "," laugh ","hilarious"}," "&amp;B3570:C3570&amp;" "))),"Comedy",IF(OR(ISNUMBER(SEARCH({" sad "," thriller "," crime"," murder "," dark "," revenge "}," "&amp;B3570:C3570&amp;" "))),"thriller",IF(OR(ISNUMBER(SEARCH({" strange "," evil "," horror "," dark "," strange"}," "&amp;B3570:C3570&amp;" "))),"horror",IF(OR(ISNUMBER(SEARCH({" food "," kitchen "," yummy "," gourmet "," dining","bbq"}," "&amp;B3570:C3570&amp;" "))),"food"))))</f>
        <v>0</v>
      </c>
      <c r="E3570" s="3">
        <v>1000</v>
      </c>
      <c r="F3570" s="4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440"/>
        <v>111</v>
      </c>
      <c r="Q3570">
        <f t="shared" si="441"/>
        <v>58.42</v>
      </c>
      <c r="R3570" t="s">
        <v>8315</v>
      </c>
      <c r="S3570" t="s">
        <v>8316</v>
      </c>
      <c r="T3570" s="13">
        <f t="shared" si="442"/>
        <v>41869.740671296298</v>
      </c>
      <c r="U3570" s="13">
        <f t="shared" si="443"/>
        <v>41899.740671296298</v>
      </c>
      <c r="V3570">
        <f t="shared" si="444"/>
        <v>2014</v>
      </c>
      <c r="W3570" t="str">
        <f t="shared" si="445"/>
        <v>plays</v>
      </c>
      <c r="X3570" t="str">
        <f t="shared" si="446"/>
        <v>ExceededGoal</v>
      </c>
      <c r="Y3570" s="12">
        <f t="shared" si="447"/>
        <v>58.42</v>
      </c>
    </row>
    <row r="3571" spans="1:25" ht="43.2">
      <c r="A3571">
        <v>3569</v>
      </c>
      <c r="B3571" s="1" t="s">
        <v>3568</v>
      </c>
      <c r="C3571" s="1" t="s">
        <v>7679</v>
      </c>
      <c r="D3571" s="21" t="b" cm="1">
        <f t="array" ref="D3571">IF(OR(ISNUMBER(SEARCH({" COMEDY "," fun "," laugh ","hilarious"}," "&amp;B3571:C3571&amp;" "))),"Comedy",IF(OR(ISNUMBER(SEARCH({" sad "," thriller "," crime"," murder "," dark "," revenge "}," "&amp;B3571:C3571&amp;" "))),"thriller",IF(OR(ISNUMBER(SEARCH({" strange "," evil "," horror "," dark "," strange"}," "&amp;B3571:C3571&amp;" "))),"horror",IF(OR(ISNUMBER(SEARCH({" food "," kitchen "," yummy "," gourmet "," dining","bbq"}," "&amp;B3571:C3571&amp;" "))),"food"))))</f>
        <v>0</v>
      </c>
      <c r="E3571" s="3">
        <v>5000</v>
      </c>
      <c r="F3571" s="4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440"/>
        <v>100</v>
      </c>
      <c r="Q3571">
        <f t="shared" si="441"/>
        <v>122.54</v>
      </c>
      <c r="R3571" t="s">
        <v>8315</v>
      </c>
      <c r="S3571" t="s">
        <v>8316</v>
      </c>
      <c r="T3571" s="13">
        <f t="shared" si="442"/>
        <v>41982.688611111109</v>
      </c>
      <c r="U3571" s="13">
        <f t="shared" si="443"/>
        <v>42012.688611111109</v>
      </c>
      <c r="V3571">
        <f t="shared" si="444"/>
        <v>2014</v>
      </c>
      <c r="W3571" t="str">
        <f t="shared" si="445"/>
        <v>plays</v>
      </c>
      <c r="X3571" t="str">
        <f t="shared" si="446"/>
        <v>UnderFunded</v>
      </c>
      <c r="Y3571" s="12">
        <f t="shared" si="447"/>
        <v>122.54</v>
      </c>
    </row>
    <row r="3572" spans="1:25" ht="43.2">
      <c r="A3572">
        <v>3570</v>
      </c>
      <c r="B3572" s="1" t="s">
        <v>3569</v>
      </c>
      <c r="C3572" s="1" t="s">
        <v>7680</v>
      </c>
      <c r="D3572" s="21" t="b" cm="1">
        <f t="array" ref="D3572">IF(OR(ISNUMBER(SEARCH({" COMEDY "," fun "," laugh ","hilarious"}," "&amp;B3572:C3572&amp;" "))),"Comedy",IF(OR(ISNUMBER(SEARCH({" sad "," thriller "," crime"," murder "," dark "," revenge "}," "&amp;B3572:C3572&amp;" "))),"thriller",IF(OR(ISNUMBER(SEARCH({" strange "," evil "," horror "," dark "," strange"}," "&amp;B3572:C3572&amp;" "))),"horror",IF(OR(ISNUMBER(SEARCH({" food "," kitchen "," yummy "," gourmet "," dining","bbq"}," "&amp;B3572:C3572&amp;" "))),"food"))))</f>
        <v>0</v>
      </c>
      <c r="E3572" s="3">
        <v>2000</v>
      </c>
      <c r="F3572" s="4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440"/>
        <v>114</v>
      </c>
      <c r="Q3572">
        <f t="shared" si="441"/>
        <v>87.96</v>
      </c>
      <c r="R3572" t="s">
        <v>8315</v>
      </c>
      <c r="S3572" t="s">
        <v>8316</v>
      </c>
      <c r="T3572" s="13">
        <f t="shared" si="442"/>
        <v>41976.331979166673</v>
      </c>
      <c r="U3572" s="13">
        <f t="shared" si="443"/>
        <v>42004.291666666672</v>
      </c>
      <c r="V3572">
        <f t="shared" si="444"/>
        <v>2014</v>
      </c>
      <c r="W3572" t="str">
        <f t="shared" si="445"/>
        <v>plays</v>
      </c>
      <c r="X3572" t="str">
        <f t="shared" si="446"/>
        <v>ExceededGoal</v>
      </c>
      <c r="Y3572" s="12">
        <f t="shared" si="447"/>
        <v>87.96</v>
      </c>
    </row>
    <row r="3573" spans="1:25" ht="43.2">
      <c r="A3573">
        <v>3571</v>
      </c>
      <c r="B3573" s="1" t="s">
        <v>3570</v>
      </c>
      <c r="C3573" s="1" t="s">
        <v>7681</v>
      </c>
      <c r="D3573" s="21" t="b" cm="1">
        <f t="array" ref="D3573">IF(OR(ISNUMBER(SEARCH({" COMEDY "," fun "," laugh ","hilarious"}," "&amp;B3573:C3573&amp;" "))),"Comedy",IF(OR(ISNUMBER(SEARCH({" sad "," thriller "," crime"," murder "," dark "," revenge "}," "&amp;B3573:C3573&amp;" "))),"thriller",IF(OR(ISNUMBER(SEARCH({" strange "," evil "," horror "," dark "," strange"}," "&amp;B3573:C3573&amp;" "))),"horror",IF(OR(ISNUMBER(SEARCH({" food "," kitchen "," yummy "," gourmet "," dining","bbq"}," "&amp;B3573:C3573&amp;" "))),"food"))))</f>
        <v>0</v>
      </c>
      <c r="E3573" s="3">
        <v>1500</v>
      </c>
      <c r="F3573" s="4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440"/>
        <v>122</v>
      </c>
      <c r="Q3573">
        <f t="shared" si="441"/>
        <v>73.239999999999995</v>
      </c>
      <c r="R3573" t="s">
        <v>8315</v>
      </c>
      <c r="S3573" t="s">
        <v>8316</v>
      </c>
      <c r="T3573" s="13">
        <f t="shared" si="442"/>
        <v>41912.858946759261</v>
      </c>
      <c r="U3573" s="13">
        <f t="shared" si="443"/>
        <v>41942.858946759261</v>
      </c>
      <c r="V3573">
        <f t="shared" si="444"/>
        <v>2014</v>
      </c>
      <c r="W3573" t="str">
        <f t="shared" si="445"/>
        <v>plays</v>
      </c>
      <c r="X3573" t="str">
        <f t="shared" si="446"/>
        <v>ExceededGoal</v>
      </c>
      <c r="Y3573" s="12">
        <f t="shared" si="447"/>
        <v>73.239999999999995</v>
      </c>
    </row>
    <row r="3574" spans="1:25" ht="28.8">
      <c r="A3574">
        <v>3572</v>
      </c>
      <c r="B3574" s="1" t="s">
        <v>3571</v>
      </c>
      <c r="C3574" s="1" t="s">
        <v>7682</v>
      </c>
      <c r="D3574" s="21" t="b" cm="1">
        <f t="array" ref="D3574">IF(OR(ISNUMBER(SEARCH({" COMEDY "," fun "," laugh ","hilarious"}," "&amp;B3574:C3574&amp;" "))),"Comedy",IF(OR(ISNUMBER(SEARCH({" sad "," thriller "," crime"," murder "," dark "," revenge "}," "&amp;B3574:C3574&amp;" "))),"thriller",IF(OR(ISNUMBER(SEARCH({" strange "," evil "," horror "," dark "," strange"}," "&amp;B3574:C3574&amp;" "))),"horror",IF(OR(ISNUMBER(SEARCH({" food "," kitchen "," yummy "," gourmet "," dining","bbq"}," "&amp;B3574:C3574&amp;" "))),"food"))))</f>
        <v>0</v>
      </c>
      <c r="E3574" s="3">
        <v>500</v>
      </c>
      <c r="F3574" s="4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440"/>
        <v>100</v>
      </c>
      <c r="Q3574">
        <f t="shared" si="441"/>
        <v>55.56</v>
      </c>
      <c r="R3574" t="s">
        <v>8315</v>
      </c>
      <c r="S3574" t="s">
        <v>8316</v>
      </c>
      <c r="T3574" s="13">
        <f t="shared" si="442"/>
        <v>42146.570393518516</v>
      </c>
      <c r="U3574" s="13">
        <f t="shared" si="443"/>
        <v>42176.570393518516</v>
      </c>
      <c r="V3574">
        <f t="shared" si="444"/>
        <v>2015</v>
      </c>
      <c r="W3574" t="str">
        <f t="shared" si="445"/>
        <v>plays</v>
      </c>
      <c r="X3574" t="str">
        <f t="shared" si="446"/>
        <v>UnderFunded</v>
      </c>
      <c r="Y3574" s="12">
        <f t="shared" si="447"/>
        <v>55.56</v>
      </c>
    </row>
    <row r="3575" spans="1:25" ht="43.2">
      <c r="A3575">
        <v>3573</v>
      </c>
      <c r="B3575" s="1" t="s">
        <v>3572</v>
      </c>
      <c r="C3575" s="1" t="s">
        <v>7683</v>
      </c>
      <c r="D3575" s="21" t="b" cm="1">
        <f t="array" ref="D3575">IF(OR(ISNUMBER(SEARCH({" COMEDY "," fun "," laugh ","hilarious"}," "&amp;B3575:C3575&amp;" "))),"Comedy",IF(OR(ISNUMBER(SEARCH({" sad "," thriller "," crime"," murder "," dark "," revenge "}," "&amp;B3575:C3575&amp;" "))),"thriller",IF(OR(ISNUMBER(SEARCH({" strange "," evil "," horror "," dark "," strange"}," "&amp;B3575:C3575&amp;" "))),"horror",IF(OR(ISNUMBER(SEARCH({" food "," kitchen "," yummy "," gourmet "," dining","bbq"}," "&amp;B3575:C3575&amp;" "))),"food"))))</f>
        <v>0</v>
      </c>
      <c r="E3575" s="3">
        <v>3000</v>
      </c>
      <c r="F3575" s="4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440"/>
        <v>103</v>
      </c>
      <c r="Q3575">
        <f t="shared" si="441"/>
        <v>39.54</v>
      </c>
      <c r="R3575" t="s">
        <v>8315</v>
      </c>
      <c r="S3575" t="s">
        <v>8316</v>
      </c>
      <c r="T3575" s="13">
        <f t="shared" si="442"/>
        <v>41921.375532407408</v>
      </c>
      <c r="U3575" s="13">
        <f t="shared" si="443"/>
        <v>41951.417199074072</v>
      </c>
      <c r="V3575">
        <f t="shared" si="444"/>
        <v>2014</v>
      </c>
      <c r="W3575" t="str">
        <f t="shared" si="445"/>
        <v>plays</v>
      </c>
      <c r="X3575" t="str">
        <f t="shared" si="446"/>
        <v>ExceededGoal</v>
      </c>
      <c r="Y3575" s="12">
        <f t="shared" si="447"/>
        <v>39.54</v>
      </c>
    </row>
    <row r="3576" spans="1:25" ht="43.2">
      <c r="A3576">
        <v>3574</v>
      </c>
      <c r="B3576" s="1" t="s">
        <v>3573</v>
      </c>
      <c r="C3576" s="1" t="s">
        <v>7684</v>
      </c>
      <c r="D3576" s="21" t="b" cm="1">
        <f t="array" ref="D3576">IF(OR(ISNUMBER(SEARCH({" COMEDY "," fun "," laugh ","hilarious"}," "&amp;B3576:C3576&amp;" "))),"Comedy",IF(OR(ISNUMBER(SEARCH({" sad "," thriller "," crime"," murder "," dark "," revenge "}," "&amp;B3576:C3576&amp;" "))),"thriller",IF(OR(ISNUMBER(SEARCH({" strange "," evil "," horror "," dark "," strange"}," "&amp;B3576:C3576&amp;" "))),"horror",IF(OR(ISNUMBER(SEARCH({" food "," kitchen "," yummy "," gourmet "," dining","bbq"}," "&amp;B3576:C3576&amp;" "))),"food"))))</f>
        <v>0</v>
      </c>
      <c r="E3576" s="3">
        <v>5800</v>
      </c>
      <c r="F3576" s="4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440"/>
        <v>106</v>
      </c>
      <c r="Q3576">
        <f t="shared" si="441"/>
        <v>136.78</v>
      </c>
      <c r="R3576" t="s">
        <v>8315</v>
      </c>
      <c r="S3576" t="s">
        <v>8316</v>
      </c>
      <c r="T3576" s="13">
        <f t="shared" si="442"/>
        <v>41926.942685185182</v>
      </c>
      <c r="U3576" s="13">
        <f t="shared" si="443"/>
        <v>41956.984351851846</v>
      </c>
      <c r="V3576">
        <f t="shared" si="444"/>
        <v>2014</v>
      </c>
      <c r="W3576" t="str">
        <f t="shared" si="445"/>
        <v>plays</v>
      </c>
      <c r="X3576" t="str">
        <f t="shared" si="446"/>
        <v>ExceededGoal</v>
      </c>
      <c r="Y3576" s="12">
        <f t="shared" si="447"/>
        <v>136.78</v>
      </c>
    </row>
    <row r="3577" spans="1:25" ht="43.2">
      <c r="A3577">
        <v>3575</v>
      </c>
      <c r="B3577" s="1" t="s">
        <v>3574</v>
      </c>
      <c r="C3577" s="1" t="s">
        <v>7685</v>
      </c>
      <c r="D3577" s="21" t="b" cm="1">
        <f t="array" ref="D3577">IF(OR(ISNUMBER(SEARCH({" COMEDY "," fun "," laugh ","hilarious"}," "&amp;B3577:C3577&amp;" "))),"Comedy",IF(OR(ISNUMBER(SEARCH({" sad "," thriller "," crime"," murder "," dark "," revenge "}," "&amp;B3577:C3577&amp;" "))),"thriller",IF(OR(ISNUMBER(SEARCH({" strange "," evil "," horror "," dark "," strange"}," "&amp;B3577:C3577&amp;" "))),"horror",IF(OR(ISNUMBER(SEARCH({" food "," kitchen "," yummy "," gourmet "," dining","bbq"}," "&amp;B3577:C3577&amp;" "))),"food"))))</f>
        <v>0</v>
      </c>
      <c r="E3577" s="3">
        <v>10000</v>
      </c>
      <c r="F3577" s="4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440"/>
        <v>101</v>
      </c>
      <c r="Q3577">
        <f t="shared" si="441"/>
        <v>99.34</v>
      </c>
      <c r="R3577" t="s">
        <v>8315</v>
      </c>
      <c r="S3577" t="s">
        <v>8316</v>
      </c>
      <c r="T3577" s="13">
        <f t="shared" si="442"/>
        <v>42561.783877314811</v>
      </c>
      <c r="U3577" s="13">
        <f t="shared" si="443"/>
        <v>42593.165972222225</v>
      </c>
      <c r="V3577">
        <f t="shared" si="444"/>
        <v>2016</v>
      </c>
      <c r="W3577" t="str">
        <f t="shared" si="445"/>
        <v>plays</v>
      </c>
      <c r="X3577" t="str">
        <f t="shared" si="446"/>
        <v>ExceededGoal</v>
      </c>
      <c r="Y3577" s="12">
        <f t="shared" si="447"/>
        <v>99.34</v>
      </c>
    </row>
    <row r="3578" spans="1:25" ht="43.2">
      <c r="A3578">
        <v>3576</v>
      </c>
      <c r="B3578" s="1" t="s">
        <v>3575</v>
      </c>
      <c r="C3578" s="1" t="s">
        <v>7686</v>
      </c>
      <c r="D3578" s="21" t="b" cm="1">
        <f t="array" ref="D3578">IF(OR(ISNUMBER(SEARCH({" COMEDY "," fun "," laugh ","hilarious"}," "&amp;B3578:C3578&amp;" "))),"Comedy",IF(OR(ISNUMBER(SEARCH({" sad "," thriller "," crime"," murder "," dark "," revenge "}," "&amp;B3578:C3578&amp;" "))),"thriller",IF(OR(ISNUMBER(SEARCH({" strange "," evil "," horror "," dark "," strange"}," "&amp;B3578:C3578&amp;" "))),"horror",IF(OR(ISNUMBER(SEARCH({" food "," kitchen "," yummy "," gourmet "," dining","bbq"}," "&amp;B3578:C3578&amp;" "))),"food"))))</f>
        <v>0</v>
      </c>
      <c r="E3578" s="3">
        <v>100</v>
      </c>
      <c r="F3578" s="4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440"/>
        <v>100</v>
      </c>
      <c r="Q3578">
        <f t="shared" si="441"/>
        <v>20</v>
      </c>
      <c r="R3578" t="s">
        <v>8315</v>
      </c>
      <c r="S3578" t="s">
        <v>8316</v>
      </c>
      <c r="T3578" s="13">
        <f t="shared" si="442"/>
        <v>42649.54923611111</v>
      </c>
      <c r="U3578" s="13">
        <f t="shared" si="443"/>
        <v>42709.590902777782</v>
      </c>
      <c r="V3578">
        <f t="shared" si="444"/>
        <v>2016</v>
      </c>
      <c r="W3578" t="str">
        <f t="shared" si="445"/>
        <v>plays</v>
      </c>
      <c r="X3578" t="str">
        <f t="shared" si="446"/>
        <v>UnderFunded</v>
      </c>
      <c r="Y3578" s="12">
        <f t="shared" si="447"/>
        <v>20</v>
      </c>
    </row>
    <row r="3579" spans="1:25" ht="43.2">
      <c r="A3579">
        <v>3577</v>
      </c>
      <c r="B3579" s="1" t="s">
        <v>3576</v>
      </c>
      <c r="C3579" s="1" t="s">
        <v>7687</v>
      </c>
      <c r="D3579" s="21" t="b" cm="1">
        <f t="array" ref="D3579">IF(OR(ISNUMBER(SEARCH({" COMEDY "," fun "," laugh ","hilarious"}," "&amp;B3579:C3579&amp;" "))),"Comedy",IF(OR(ISNUMBER(SEARCH({" sad "," thriller "," crime"," murder "," dark "," revenge "}," "&amp;B3579:C3579&amp;" "))),"thriller",IF(OR(ISNUMBER(SEARCH({" strange "," evil "," horror "," dark "," strange"}," "&amp;B3579:C3579&amp;" "))),"horror",IF(OR(ISNUMBER(SEARCH({" food "," kitchen "," yummy "," gourmet "," dining","bbq"}," "&amp;B3579:C3579&amp;" "))),"food"))))</f>
        <v>0</v>
      </c>
      <c r="E3579" s="3">
        <v>600</v>
      </c>
      <c r="F3579" s="4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440"/>
        <v>130</v>
      </c>
      <c r="Q3579">
        <f t="shared" si="441"/>
        <v>28.89</v>
      </c>
      <c r="R3579" t="s">
        <v>8315</v>
      </c>
      <c r="S3579" t="s">
        <v>8316</v>
      </c>
      <c r="T3579" s="13">
        <f t="shared" si="442"/>
        <v>42093.786840277782</v>
      </c>
      <c r="U3579" s="13">
        <f t="shared" si="443"/>
        <v>42120.26944444445</v>
      </c>
      <c r="V3579">
        <f t="shared" si="444"/>
        <v>2015</v>
      </c>
      <c r="W3579" t="str">
        <f t="shared" si="445"/>
        <v>plays</v>
      </c>
      <c r="X3579" t="str">
        <f t="shared" si="446"/>
        <v>ExceededGoal</v>
      </c>
      <c r="Y3579" s="12">
        <f t="shared" si="447"/>
        <v>28.89</v>
      </c>
    </row>
    <row r="3580" spans="1:25" ht="43.2">
      <c r="A3580">
        <v>3578</v>
      </c>
      <c r="B3580" s="1" t="s">
        <v>3577</v>
      </c>
      <c r="C3580" s="1" t="s">
        <v>7688</v>
      </c>
      <c r="D3580" s="21" t="b" cm="1">
        <f t="array" ref="D3580">IF(OR(ISNUMBER(SEARCH({" COMEDY "," fun "," laugh ","hilarious"}," "&amp;B3580:C3580&amp;" "))),"Comedy",IF(OR(ISNUMBER(SEARCH({" sad "," thriller "," crime"," murder "," dark "," revenge "}," "&amp;B3580:C3580&amp;" "))),"thriller",IF(OR(ISNUMBER(SEARCH({" strange "," evil "," horror "," dark "," strange"}," "&amp;B3580:C3580&amp;" "))),"horror",IF(OR(ISNUMBER(SEARCH({" food "," kitchen "," yummy "," gourmet "," dining","bbq"}," "&amp;B3580:C3580&amp;" "))),"food"))))</f>
        <v>0</v>
      </c>
      <c r="E3580" s="3">
        <v>1500</v>
      </c>
      <c r="F3580" s="4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440"/>
        <v>100</v>
      </c>
      <c r="Q3580">
        <f t="shared" si="441"/>
        <v>40.549999999999997</v>
      </c>
      <c r="R3580" t="s">
        <v>8315</v>
      </c>
      <c r="S3580" t="s">
        <v>8316</v>
      </c>
      <c r="T3580" s="13">
        <f t="shared" si="442"/>
        <v>42460.733530092592</v>
      </c>
      <c r="U3580" s="13">
        <f t="shared" si="443"/>
        <v>42490.733530092592</v>
      </c>
      <c r="V3580">
        <f t="shared" si="444"/>
        <v>2016</v>
      </c>
      <c r="W3580" t="str">
        <f t="shared" si="445"/>
        <v>plays</v>
      </c>
      <c r="X3580" t="str">
        <f t="shared" si="446"/>
        <v>UnderFunded</v>
      </c>
      <c r="Y3580" s="12">
        <f t="shared" si="447"/>
        <v>40.549999999999997</v>
      </c>
    </row>
    <row r="3581" spans="1:25" ht="43.2">
      <c r="A3581">
        <v>3579</v>
      </c>
      <c r="B3581" s="1" t="s">
        <v>3578</v>
      </c>
      <c r="C3581" s="1" t="s">
        <v>7689</v>
      </c>
      <c r="D3581" s="21" t="b" cm="1">
        <f t="array" ref="D3581">IF(OR(ISNUMBER(SEARCH({" COMEDY "," fun "," laugh ","hilarious"}," "&amp;B3581:C3581&amp;" "))),"Comedy",IF(OR(ISNUMBER(SEARCH({" sad "," thriller "," crime"," murder "," dark "," revenge "}," "&amp;B3581:C3581&amp;" "))),"thriller",IF(OR(ISNUMBER(SEARCH({" strange "," evil "," horror "," dark "," strange"}," "&amp;B3581:C3581&amp;" "))),"horror",IF(OR(ISNUMBER(SEARCH({" food "," kitchen "," yummy "," gourmet "," dining","bbq"}," "&amp;B3581:C3581&amp;" "))),"food"))))</f>
        <v>0</v>
      </c>
      <c r="E3581" s="3">
        <v>500</v>
      </c>
      <c r="F3581" s="4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440"/>
        <v>100</v>
      </c>
      <c r="Q3581">
        <f t="shared" si="441"/>
        <v>35.71</v>
      </c>
      <c r="R3581" t="s">
        <v>8315</v>
      </c>
      <c r="S3581" t="s">
        <v>8316</v>
      </c>
      <c r="T3581" s="13">
        <f t="shared" si="442"/>
        <v>42430.762222222227</v>
      </c>
      <c r="U3581" s="13">
        <f t="shared" si="443"/>
        <v>42460.720555555556</v>
      </c>
      <c r="V3581">
        <f t="shared" si="444"/>
        <v>2016</v>
      </c>
      <c r="W3581" t="str">
        <f t="shared" si="445"/>
        <v>plays</v>
      </c>
      <c r="X3581" t="str">
        <f t="shared" si="446"/>
        <v>UnderFunded</v>
      </c>
      <c r="Y3581" s="12">
        <f t="shared" si="447"/>
        <v>35.71</v>
      </c>
    </row>
    <row r="3582" spans="1:25" ht="43.2">
      <c r="A3582">
        <v>3580</v>
      </c>
      <c r="B3582" s="1" t="s">
        <v>3579</v>
      </c>
      <c r="C3582" s="1" t="s">
        <v>7690</v>
      </c>
      <c r="D3582" s="21" t="b" cm="1">
        <f t="array" ref="D3582">IF(OR(ISNUMBER(SEARCH({" COMEDY "," fun "," laugh ","hilarious"}," "&amp;B3582:C3582&amp;" "))),"Comedy",IF(OR(ISNUMBER(SEARCH({" sad "," thriller "," crime"," murder "," dark "," revenge "}," "&amp;B3582:C3582&amp;" "))),"thriller",IF(OR(ISNUMBER(SEARCH({" strange "," evil "," horror "," dark "," strange"}," "&amp;B3582:C3582&amp;" "))),"horror",IF(OR(ISNUMBER(SEARCH({" food "," kitchen "," yummy "," gourmet "," dining","bbq"}," "&amp;B3582:C3582&amp;" "))),"food"))))</f>
        <v>0</v>
      </c>
      <c r="E3582" s="3">
        <v>900</v>
      </c>
      <c r="F3582" s="4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440"/>
        <v>114</v>
      </c>
      <c r="Q3582">
        <f t="shared" si="441"/>
        <v>37.96</v>
      </c>
      <c r="R3582" t="s">
        <v>8315</v>
      </c>
      <c r="S3582" t="s">
        <v>8316</v>
      </c>
      <c r="T3582" s="13">
        <f t="shared" si="442"/>
        <v>42026.176180555558</v>
      </c>
      <c r="U3582" s="13">
        <f t="shared" si="443"/>
        <v>42064.207638888889</v>
      </c>
      <c r="V3582">
        <f t="shared" si="444"/>
        <v>2015</v>
      </c>
      <c r="W3582" t="str">
        <f t="shared" si="445"/>
        <v>plays</v>
      </c>
      <c r="X3582" t="str">
        <f t="shared" si="446"/>
        <v>ExceededGoal</v>
      </c>
      <c r="Y3582" s="12">
        <f t="shared" si="447"/>
        <v>37.96</v>
      </c>
    </row>
    <row r="3583" spans="1:25" ht="43.2">
      <c r="A3583">
        <v>3581</v>
      </c>
      <c r="B3583" s="1" t="s">
        <v>3580</v>
      </c>
      <c r="C3583" s="1" t="s">
        <v>7691</v>
      </c>
      <c r="D3583" s="21" t="b" cm="1">
        <f t="array" ref="D3583">IF(OR(ISNUMBER(SEARCH({" COMEDY "," fun "," laugh ","hilarious"}," "&amp;B3583:C3583&amp;" "))),"Comedy",IF(OR(ISNUMBER(SEARCH({" sad "," thriller "," crime"," murder "," dark "," revenge "}," "&amp;B3583:C3583&amp;" "))),"thriller",IF(OR(ISNUMBER(SEARCH({" strange "," evil "," horror "," dark "," strange"}," "&amp;B3583:C3583&amp;" "))),"horror",IF(OR(ISNUMBER(SEARCH({" food "," kitchen "," yummy "," gourmet "," dining","bbq"}," "&amp;B3583:C3583&amp;" "))),"food"))))</f>
        <v>0</v>
      </c>
      <c r="E3583" s="3">
        <v>1500</v>
      </c>
      <c r="F3583" s="4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440"/>
        <v>100</v>
      </c>
      <c r="Q3583">
        <f t="shared" si="441"/>
        <v>33.33</v>
      </c>
      <c r="R3583" t="s">
        <v>8315</v>
      </c>
      <c r="S3583" t="s">
        <v>8316</v>
      </c>
      <c r="T3583" s="13">
        <f t="shared" si="442"/>
        <v>41836.471180555556</v>
      </c>
      <c r="U3583" s="13">
        <f t="shared" si="443"/>
        <v>41850.471180555556</v>
      </c>
      <c r="V3583">
        <f t="shared" si="444"/>
        <v>2014</v>
      </c>
      <c r="W3583" t="str">
        <f t="shared" si="445"/>
        <v>plays</v>
      </c>
      <c r="X3583" t="str">
        <f t="shared" si="446"/>
        <v>UnderFunded</v>
      </c>
      <c r="Y3583" s="12">
        <f t="shared" si="447"/>
        <v>33.33</v>
      </c>
    </row>
    <row r="3584" spans="1:25" ht="43.2">
      <c r="A3584">
        <v>3582</v>
      </c>
      <c r="B3584" s="1" t="s">
        <v>3581</v>
      </c>
      <c r="C3584" s="1" t="s">
        <v>7692</v>
      </c>
      <c r="D3584" s="21" t="b" cm="1">
        <f t="array" ref="D3584">IF(OR(ISNUMBER(SEARCH({" COMEDY "," fun "," laugh ","hilarious"}," "&amp;B3584:C3584&amp;" "))),"Comedy",IF(OR(ISNUMBER(SEARCH({" sad "," thriller "," crime"," murder "," dark "," revenge "}," "&amp;B3584:C3584&amp;" "))),"thriller",IF(OR(ISNUMBER(SEARCH({" strange "," evil "," horror "," dark "," strange"}," "&amp;B3584:C3584&amp;" "))),"horror",IF(OR(ISNUMBER(SEARCH({" food "," kitchen "," yummy "," gourmet "," dining","bbq"}," "&amp;B3584:C3584&amp;" "))),"food"))))</f>
        <v>0</v>
      </c>
      <c r="E3584" s="3">
        <v>1000</v>
      </c>
      <c r="F3584" s="4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440"/>
        <v>287</v>
      </c>
      <c r="Q3584">
        <f t="shared" si="441"/>
        <v>58.57</v>
      </c>
      <c r="R3584" t="s">
        <v>8315</v>
      </c>
      <c r="S3584" t="s">
        <v>8316</v>
      </c>
      <c r="T3584" s="13">
        <f t="shared" si="442"/>
        <v>42451.095856481479</v>
      </c>
      <c r="U3584" s="13">
        <f t="shared" si="443"/>
        <v>42465.095856481479</v>
      </c>
      <c r="V3584">
        <f t="shared" si="444"/>
        <v>2016</v>
      </c>
      <c r="W3584" t="str">
        <f t="shared" si="445"/>
        <v>plays</v>
      </c>
      <c r="X3584" t="str">
        <f t="shared" si="446"/>
        <v>ExceededGoal</v>
      </c>
      <c r="Y3584" s="12">
        <f t="shared" si="447"/>
        <v>58.57</v>
      </c>
    </row>
    <row r="3585" spans="1:25" ht="43.2">
      <c r="A3585">
        <v>3583</v>
      </c>
      <c r="B3585" s="1" t="s">
        <v>3582</v>
      </c>
      <c r="C3585" s="1" t="s">
        <v>7693</v>
      </c>
      <c r="D3585" s="21" t="b" cm="1">
        <f t="array" ref="D3585">IF(OR(ISNUMBER(SEARCH({" COMEDY "," fun "," laugh ","hilarious"}," "&amp;B3585:C3585&amp;" "))),"Comedy",IF(OR(ISNUMBER(SEARCH({" sad "," thriller "," crime"," murder "," dark "," revenge "}," "&amp;B3585:C3585&amp;" "))),"thriller",IF(OR(ISNUMBER(SEARCH({" strange "," evil "," horror "," dark "," strange"}," "&amp;B3585:C3585&amp;" "))),"horror",IF(OR(ISNUMBER(SEARCH({" food "," kitchen "," yummy "," gourmet "," dining","bbq"}," "&amp;B3585:C3585&amp;" "))),"food"))))</f>
        <v>0</v>
      </c>
      <c r="E3585" s="3">
        <v>3000</v>
      </c>
      <c r="F3585" s="4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440"/>
        <v>109</v>
      </c>
      <c r="Q3585">
        <f t="shared" si="441"/>
        <v>135.63</v>
      </c>
      <c r="R3585" t="s">
        <v>8315</v>
      </c>
      <c r="S3585" t="s">
        <v>8316</v>
      </c>
      <c r="T3585" s="13">
        <f t="shared" si="442"/>
        <v>42418.425983796296</v>
      </c>
      <c r="U3585" s="13">
        <f t="shared" si="443"/>
        <v>42478.384317129632</v>
      </c>
      <c r="V3585">
        <f t="shared" si="444"/>
        <v>2016</v>
      </c>
      <c r="W3585" t="str">
        <f t="shared" si="445"/>
        <v>plays</v>
      </c>
      <c r="X3585" t="str">
        <f t="shared" si="446"/>
        <v>ExceededGoal</v>
      </c>
      <c r="Y3585" s="12">
        <f t="shared" si="447"/>
        <v>135.63</v>
      </c>
    </row>
    <row r="3586" spans="1:25" ht="86.4">
      <c r="A3586">
        <v>3584</v>
      </c>
      <c r="B3586" s="1" t="s">
        <v>3583</v>
      </c>
      <c r="C3586" s="1" t="s">
        <v>7694</v>
      </c>
      <c r="D3586" s="21" t="b" cm="1">
        <f t="array" ref="D3586">IF(OR(ISNUMBER(SEARCH({" COMEDY "," fun "," laugh ","hilarious"}," "&amp;B3586:C3586&amp;" "))),"Comedy",IF(OR(ISNUMBER(SEARCH({" sad "," thriller "," crime"," murder "," dark "," revenge "}," "&amp;B3586:C3586&amp;" "))),"thriller",IF(OR(ISNUMBER(SEARCH({" strange "," evil "," horror "," dark "," strange"}," "&amp;B3586:C3586&amp;" "))),"horror",IF(OR(ISNUMBER(SEARCH({" food "," kitchen "," yummy "," gourmet "," dining","bbq"}," "&amp;B3586:C3586&amp;" "))),"food"))))</f>
        <v>0</v>
      </c>
      <c r="E3586" s="3">
        <v>3000</v>
      </c>
      <c r="F3586" s="4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440"/>
        <v>116</v>
      </c>
      <c r="Q3586">
        <f t="shared" si="441"/>
        <v>30.94</v>
      </c>
      <c r="R3586" t="s">
        <v>8315</v>
      </c>
      <c r="S3586" t="s">
        <v>8316</v>
      </c>
      <c r="T3586" s="13">
        <f t="shared" si="442"/>
        <v>42168.316481481481</v>
      </c>
      <c r="U3586" s="13">
        <f t="shared" si="443"/>
        <v>42198.316481481481</v>
      </c>
      <c r="V3586">
        <f t="shared" si="444"/>
        <v>2015</v>
      </c>
      <c r="W3586" t="str">
        <f t="shared" si="445"/>
        <v>plays</v>
      </c>
      <c r="X3586" t="str">
        <f t="shared" si="446"/>
        <v>ExceededGoal</v>
      </c>
      <c r="Y3586" s="12">
        <f t="shared" si="447"/>
        <v>30.94</v>
      </c>
    </row>
    <row r="3587" spans="1:25" ht="43.2">
      <c r="A3587">
        <v>3585</v>
      </c>
      <c r="B3587" s="1" t="s">
        <v>3584</v>
      </c>
      <c r="C3587" s="1" t="s">
        <v>7695</v>
      </c>
      <c r="D3587" s="21" t="b" cm="1">
        <f t="array" ref="D3587">IF(OR(ISNUMBER(SEARCH({" COMEDY "," fun "," laugh ","hilarious"}," "&amp;B3587:C3587&amp;" "))),"Comedy",IF(OR(ISNUMBER(SEARCH({" sad "," thriller "," crime"," murder "," dark "," revenge "}," "&amp;B3587:C3587&amp;" "))),"thriller",IF(OR(ISNUMBER(SEARCH({" strange "," evil "," horror "," dark "," strange"}," "&amp;B3587:C3587&amp;" "))),"horror",IF(OR(ISNUMBER(SEARCH({" food "," kitchen "," yummy "," gourmet "," dining","bbq"}," "&amp;B3587:C3587&amp;" "))),"food"))))</f>
        <v>0</v>
      </c>
      <c r="E3587" s="3">
        <v>3400</v>
      </c>
      <c r="F3587" s="4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448">IFERROR(ROUND((F3587/E3587)*100,0),0)</f>
        <v>119</v>
      </c>
      <c r="Q3587">
        <f t="shared" ref="Q3587:Q3650" si="449">IFERROR(ROUND(F3587/M3587,2),0)</f>
        <v>176.09</v>
      </c>
      <c r="R3587" t="s">
        <v>8315</v>
      </c>
      <c r="S3587" t="s">
        <v>8316</v>
      </c>
      <c r="T3587" s="13">
        <f t="shared" ref="T3587:T3650" si="450">(((K3587/60)/60)/24)+DATE(1970,1,1)</f>
        <v>41964.716319444444</v>
      </c>
      <c r="U3587" s="13">
        <f t="shared" ref="U3587:U3650" si="451">(((J3587/60)/60)/24)+DATE(1970,1,1)</f>
        <v>41994.716319444444</v>
      </c>
      <c r="V3587">
        <f t="shared" ref="V3587:V3650" si="452">YEAR(T3587)</f>
        <v>2014</v>
      </c>
      <c r="W3587" t="str">
        <f t="shared" ref="W3587:W3650" si="453">IF(OR(S3587="musical","space"),"Musical and Spaces",S3587)</f>
        <v>plays</v>
      </c>
      <c r="X3587" t="str">
        <f t="shared" ref="X3587:X3650" si="454">IF(P3587-100&gt;0,"ExceededGoal","UnderFunded")</f>
        <v>ExceededGoal</v>
      </c>
      <c r="Y3587" s="12">
        <f t="shared" ref="Y3587:Y3650" si="455">IFERROR(IF(R3587="theater",ROUND(F3587/M3587,2)),0)</f>
        <v>176.09</v>
      </c>
    </row>
    <row r="3588" spans="1:25">
      <c r="A3588">
        <v>3586</v>
      </c>
      <c r="B3588" s="1" t="s">
        <v>3585</v>
      </c>
      <c r="C3588" s="1" t="s">
        <v>7696</v>
      </c>
      <c r="D3588" s="21" t="b" cm="1">
        <f t="array" ref="D3588">IF(OR(ISNUMBER(SEARCH({" COMEDY "," fun "," laugh ","hilarious"}," "&amp;B3588:C3588&amp;" "))),"Comedy",IF(OR(ISNUMBER(SEARCH({" sad "," thriller "," crime"," murder "," dark "," revenge "}," "&amp;B3588:C3588&amp;" "))),"thriller",IF(OR(ISNUMBER(SEARCH({" strange "," evil "," horror "," dark "," strange"}," "&amp;B3588:C3588&amp;" "))),"horror",IF(OR(ISNUMBER(SEARCH({" food "," kitchen "," yummy "," gourmet "," dining","bbq"}," "&amp;B3588:C3588&amp;" "))),"food"))))</f>
        <v>0</v>
      </c>
      <c r="E3588" s="3">
        <v>7500</v>
      </c>
      <c r="F3588" s="4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448"/>
        <v>109</v>
      </c>
      <c r="Q3588">
        <f t="shared" si="449"/>
        <v>151.97999999999999</v>
      </c>
      <c r="R3588" t="s">
        <v>8315</v>
      </c>
      <c r="S3588" t="s">
        <v>8316</v>
      </c>
      <c r="T3588" s="13">
        <f t="shared" si="450"/>
        <v>42576.697569444441</v>
      </c>
      <c r="U3588" s="13">
        <f t="shared" si="451"/>
        <v>42636.697569444441</v>
      </c>
      <c r="V3588">
        <f t="shared" si="452"/>
        <v>2016</v>
      </c>
      <c r="W3588" t="str">
        <f t="shared" si="453"/>
        <v>plays</v>
      </c>
      <c r="X3588" t="str">
        <f t="shared" si="454"/>
        <v>ExceededGoal</v>
      </c>
      <c r="Y3588" s="12">
        <f t="shared" si="455"/>
        <v>151.97999999999999</v>
      </c>
    </row>
    <row r="3589" spans="1:25" ht="43.2">
      <c r="A3589">
        <v>3587</v>
      </c>
      <c r="B3589" s="1" t="s">
        <v>3586</v>
      </c>
      <c r="C3589" s="1" t="s">
        <v>7697</v>
      </c>
      <c r="D3589" s="21" t="b" cm="1">
        <f t="array" ref="D3589">IF(OR(ISNUMBER(SEARCH({" COMEDY "," fun "," laugh ","hilarious"}," "&amp;B3589:C3589&amp;" "))),"Comedy",IF(OR(ISNUMBER(SEARCH({" sad "," thriller "," crime"," murder "," dark "," revenge "}," "&amp;B3589:C3589&amp;" "))),"thriller",IF(OR(ISNUMBER(SEARCH({" strange "," evil "," horror "," dark "," strange"}," "&amp;B3589:C3589&amp;" "))),"horror",IF(OR(ISNUMBER(SEARCH({" food "," kitchen "," yummy "," gourmet "," dining","bbq"}," "&amp;B3589:C3589&amp;" "))),"food"))))</f>
        <v>0</v>
      </c>
      <c r="E3589" s="3">
        <v>500</v>
      </c>
      <c r="F3589" s="4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448"/>
        <v>127</v>
      </c>
      <c r="Q3589">
        <f t="shared" si="449"/>
        <v>22.61</v>
      </c>
      <c r="R3589" t="s">
        <v>8315</v>
      </c>
      <c r="S3589" t="s">
        <v>8316</v>
      </c>
      <c r="T3589" s="13">
        <f t="shared" si="450"/>
        <v>42503.539976851855</v>
      </c>
      <c r="U3589" s="13">
        <f t="shared" si="451"/>
        <v>42548.791666666672</v>
      </c>
      <c r="V3589">
        <f t="shared" si="452"/>
        <v>2016</v>
      </c>
      <c r="W3589" t="str">
        <f t="shared" si="453"/>
        <v>plays</v>
      </c>
      <c r="X3589" t="str">
        <f t="shared" si="454"/>
        <v>ExceededGoal</v>
      </c>
      <c r="Y3589" s="12">
        <f t="shared" si="455"/>
        <v>22.61</v>
      </c>
    </row>
    <row r="3590" spans="1:25" ht="43.2">
      <c r="A3590">
        <v>3588</v>
      </c>
      <c r="B3590" s="1" t="s">
        <v>3587</v>
      </c>
      <c r="C3590" s="1" t="s">
        <v>7698</v>
      </c>
      <c r="D3590" s="21" t="b" cm="1">
        <f t="array" ref="D3590">IF(OR(ISNUMBER(SEARCH({" COMEDY "," fun "," laugh ","hilarious"}," "&amp;B3590:C3590&amp;" "))),"Comedy",IF(OR(ISNUMBER(SEARCH({" sad "," thriller "," crime"," murder "," dark "," revenge "}," "&amp;B3590:C3590&amp;" "))),"thriller",IF(OR(ISNUMBER(SEARCH({" strange "," evil "," horror "," dark "," strange"}," "&amp;B3590:C3590&amp;" "))),"horror",IF(OR(ISNUMBER(SEARCH({" food "," kitchen "," yummy "," gourmet "," dining","bbq"}," "&amp;B3590:C3590&amp;" "))),"food"))))</f>
        <v>0</v>
      </c>
      <c r="E3590" s="3">
        <v>200</v>
      </c>
      <c r="F3590" s="4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448"/>
        <v>101</v>
      </c>
      <c r="Q3590">
        <f t="shared" si="449"/>
        <v>18.27</v>
      </c>
      <c r="R3590" t="s">
        <v>8315</v>
      </c>
      <c r="S3590" t="s">
        <v>8316</v>
      </c>
      <c r="T3590" s="13">
        <f t="shared" si="450"/>
        <v>42101.828819444447</v>
      </c>
      <c r="U3590" s="13">
        <f t="shared" si="451"/>
        <v>42123.958333333328</v>
      </c>
      <c r="V3590">
        <f t="shared" si="452"/>
        <v>2015</v>
      </c>
      <c r="W3590" t="str">
        <f t="shared" si="453"/>
        <v>plays</v>
      </c>
      <c r="X3590" t="str">
        <f t="shared" si="454"/>
        <v>ExceededGoal</v>
      </c>
      <c r="Y3590" s="12">
        <f t="shared" si="455"/>
        <v>18.27</v>
      </c>
    </row>
    <row r="3591" spans="1:25" ht="43.2">
      <c r="A3591">
        <v>3589</v>
      </c>
      <c r="B3591" s="1" t="s">
        <v>3588</v>
      </c>
      <c r="C3591" s="1" t="s">
        <v>7699</v>
      </c>
      <c r="D3591" s="21" t="b" cm="1">
        <f t="array" ref="D3591">IF(OR(ISNUMBER(SEARCH({" COMEDY "," fun "," laugh ","hilarious"}," "&amp;B3591:C3591&amp;" "))),"Comedy",IF(OR(ISNUMBER(SEARCH({" sad "," thriller "," crime"," murder "," dark "," revenge "}," "&amp;B3591:C3591&amp;" "))),"thriller",IF(OR(ISNUMBER(SEARCH({" strange "," evil "," horror "," dark "," strange"}," "&amp;B3591:C3591&amp;" "))),"horror",IF(OR(ISNUMBER(SEARCH({" food "," kitchen "," yummy "," gourmet "," dining","bbq"}," "&amp;B3591:C3591&amp;" "))),"food"))))</f>
        <v>0</v>
      </c>
      <c r="E3591" s="3">
        <v>4000</v>
      </c>
      <c r="F3591" s="4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448"/>
        <v>128</v>
      </c>
      <c r="Q3591">
        <f t="shared" si="449"/>
        <v>82.26</v>
      </c>
      <c r="R3591" t="s">
        <v>8315</v>
      </c>
      <c r="S3591" t="s">
        <v>8316</v>
      </c>
      <c r="T3591" s="13">
        <f t="shared" si="450"/>
        <v>42125.647534722222</v>
      </c>
      <c r="U3591" s="13">
        <f t="shared" si="451"/>
        <v>42150.647534722222</v>
      </c>
      <c r="V3591">
        <f t="shared" si="452"/>
        <v>2015</v>
      </c>
      <c r="W3591" t="str">
        <f t="shared" si="453"/>
        <v>plays</v>
      </c>
      <c r="X3591" t="str">
        <f t="shared" si="454"/>
        <v>ExceededGoal</v>
      </c>
      <c r="Y3591" s="12">
        <f t="shared" si="455"/>
        <v>82.26</v>
      </c>
    </row>
    <row r="3592" spans="1:25" ht="43.2">
      <c r="A3592">
        <v>3590</v>
      </c>
      <c r="B3592" s="1" t="s">
        <v>3589</v>
      </c>
      <c r="C3592" s="1" t="s">
        <v>7700</v>
      </c>
      <c r="D3592" s="21" t="b" cm="1">
        <f t="array" ref="D3592">IF(OR(ISNUMBER(SEARCH({" COMEDY "," fun "," laugh ","hilarious"}," "&amp;B3592:C3592&amp;" "))),"Comedy",IF(OR(ISNUMBER(SEARCH({" sad "," thriller "," crime"," murder "," dark "," revenge "}," "&amp;B3592:C3592&amp;" "))),"thriller",IF(OR(ISNUMBER(SEARCH({" strange "," evil "," horror "," dark "," strange"}," "&amp;B3592:C3592&amp;" "))),"horror",IF(OR(ISNUMBER(SEARCH({" food "," kitchen "," yummy "," gourmet "," dining","bbq"}," "&amp;B3592:C3592&amp;" "))),"food"))))</f>
        <v>0</v>
      </c>
      <c r="E3592" s="3">
        <v>5000</v>
      </c>
      <c r="F3592" s="4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448"/>
        <v>100</v>
      </c>
      <c r="Q3592">
        <f t="shared" si="449"/>
        <v>68.53</v>
      </c>
      <c r="R3592" t="s">
        <v>8315</v>
      </c>
      <c r="S3592" t="s">
        <v>8316</v>
      </c>
      <c r="T3592" s="13">
        <f t="shared" si="450"/>
        <v>41902.333726851852</v>
      </c>
      <c r="U3592" s="13">
        <f t="shared" si="451"/>
        <v>41932.333726851852</v>
      </c>
      <c r="V3592">
        <f t="shared" si="452"/>
        <v>2014</v>
      </c>
      <c r="W3592" t="str">
        <f t="shared" si="453"/>
        <v>plays</v>
      </c>
      <c r="X3592" t="str">
        <f t="shared" si="454"/>
        <v>UnderFunded</v>
      </c>
      <c r="Y3592" s="12">
        <f t="shared" si="455"/>
        <v>68.53</v>
      </c>
    </row>
    <row r="3593" spans="1:25" ht="43.2">
      <c r="A3593">
        <v>3591</v>
      </c>
      <c r="B3593" s="1" t="s">
        <v>3590</v>
      </c>
      <c r="C3593" s="1" t="s">
        <v>7701</v>
      </c>
      <c r="D3593" s="21" t="b" cm="1">
        <f t="array" ref="D3593">IF(OR(ISNUMBER(SEARCH({" COMEDY "," fun "," laugh ","hilarious"}," "&amp;B3593:C3593&amp;" "))),"Comedy",IF(OR(ISNUMBER(SEARCH({" sad "," thriller "," crime"," murder "," dark "," revenge "}," "&amp;B3593:C3593&amp;" "))),"thriller",IF(OR(ISNUMBER(SEARCH({" strange "," evil "," horror "," dark "," strange"}," "&amp;B3593:C3593&amp;" "))),"horror",IF(OR(ISNUMBER(SEARCH({" food "," kitchen "," yummy "," gourmet "," dining","bbq"}," "&amp;B3593:C3593&amp;" "))),"food"))))</f>
        <v>0</v>
      </c>
      <c r="E3593" s="3">
        <v>700</v>
      </c>
      <c r="F3593" s="4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448"/>
        <v>175</v>
      </c>
      <c r="Q3593">
        <f t="shared" si="449"/>
        <v>68.06</v>
      </c>
      <c r="R3593" t="s">
        <v>8315</v>
      </c>
      <c r="S3593" t="s">
        <v>8316</v>
      </c>
      <c r="T3593" s="13">
        <f t="shared" si="450"/>
        <v>42003.948425925926</v>
      </c>
      <c r="U3593" s="13">
        <f t="shared" si="451"/>
        <v>42028.207638888889</v>
      </c>
      <c r="V3593">
        <f t="shared" si="452"/>
        <v>2014</v>
      </c>
      <c r="W3593" t="str">
        <f t="shared" si="453"/>
        <v>plays</v>
      </c>
      <c r="X3593" t="str">
        <f t="shared" si="454"/>
        <v>ExceededGoal</v>
      </c>
      <c r="Y3593" s="12">
        <f t="shared" si="455"/>
        <v>68.06</v>
      </c>
    </row>
    <row r="3594" spans="1:25" ht="43.2">
      <c r="A3594">
        <v>3592</v>
      </c>
      <c r="B3594" s="1" t="s">
        <v>3591</v>
      </c>
      <c r="C3594" s="1" t="s">
        <v>7702</v>
      </c>
      <c r="D3594" s="21" t="b" cm="1">
        <f t="array" ref="D3594">IF(OR(ISNUMBER(SEARCH({" COMEDY "," fun "," laugh ","hilarious"}," "&amp;B3594:C3594&amp;" "))),"Comedy",IF(OR(ISNUMBER(SEARCH({" sad "," thriller "," crime"," murder "," dark "," revenge "}," "&amp;B3594:C3594&amp;" "))),"thriller",IF(OR(ISNUMBER(SEARCH({" strange "," evil "," horror "," dark "," strange"}," "&amp;B3594:C3594&amp;" "))),"horror",IF(OR(ISNUMBER(SEARCH({" food "," kitchen "," yummy "," gourmet "," dining","bbq"}," "&amp;B3594:C3594&amp;" "))),"food"))))</f>
        <v>0</v>
      </c>
      <c r="E3594" s="3">
        <v>2000</v>
      </c>
      <c r="F3594" s="4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448"/>
        <v>127</v>
      </c>
      <c r="Q3594">
        <f t="shared" si="449"/>
        <v>72.709999999999994</v>
      </c>
      <c r="R3594" t="s">
        <v>8315</v>
      </c>
      <c r="S3594" t="s">
        <v>8316</v>
      </c>
      <c r="T3594" s="13">
        <f t="shared" si="450"/>
        <v>41988.829942129625</v>
      </c>
      <c r="U3594" s="13">
        <f t="shared" si="451"/>
        <v>42046.207638888889</v>
      </c>
      <c r="V3594">
        <f t="shared" si="452"/>
        <v>2014</v>
      </c>
      <c r="W3594" t="str">
        <f t="shared" si="453"/>
        <v>plays</v>
      </c>
      <c r="X3594" t="str">
        <f t="shared" si="454"/>
        <v>ExceededGoal</v>
      </c>
      <c r="Y3594" s="12">
        <f t="shared" si="455"/>
        <v>72.709999999999994</v>
      </c>
    </row>
    <row r="3595" spans="1:25" ht="43.2">
      <c r="A3595">
        <v>3593</v>
      </c>
      <c r="B3595" s="1" t="s">
        <v>3592</v>
      </c>
      <c r="C3595" s="1" t="s">
        <v>7703</v>
      </c>
      <c r="D3595" s="21" t="b" cm="1">
        <f t="array" ref="D3595">IF(OR(ISNUMBER(SEARCH({" COMEDY "," fun "," laugh ","hilarious"}," "&amp;B3595:C3595&amp;" "))),"Comedy",IF(OR(ISNUMBER(SEARCH({" sad "," thriller "," crime"," murder "," dark "," revenge "}," "&amp;B3595:C3595&amp;" "))),"thriller",IF(OR(ISNUMBER(SEARCH({" strange "," evil "," horror "," dark "," strange"}," "&amp;B3595:C3595&amp;" "))),"horror",IF(OR(ISNUMBER(SEARCH({" food "," kitchen "," yummy "," gourmet "," dining","bbq"}," "&amp;B3595:C3595&amp;" "))),"food"))))</f>
        <v>0</v>
      </c>
      <c r="E3595" s="3">
        <v>3000</v>
      </c>
      <c r="F3595" s="4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448"/>
        <v>111</v>
      </c>
      <c r="Q3595">
        <f t="shared" si="449"/>
        <v>77.19</v>
      </c>
      <c r="R3595" t="s">
        <v>8315</v>
      </c>
      <c r="S3595" t="s">
        <v>8316</v>
      </c>
      <c r="T3595" s="13">
        <f t="shared" si="450"/>
        <v>41974.898599537039</v>
      </c>
      <c r="U3595" s="13">
        <f t="shared" si="451"/>
        <v>42009.851388888885</v>
      </c>
      <c r="V3595">
        <f t="shared" si="452"/>
        <v>2014</v>
      </c>
      <c r="W3595" t="str">
        <f t="shared" si="453"/>
        <v>plays</v>
      </c>
      <c r="X3595" t="str">
        <f t="shared" si="454"/>
        <v>ExceededGoal</v>
      </c>
      <c r="Y3595" s="12">
        <f t="shared" si="455"/>
        <v>77.19</v>
      </c>
    </row>
    <row r="3596" spans="1:25" ht="43.2">
      <c r="A3596">
        <v>3594</v>
      </c>
      <c r="B3596" s="1" t="s">
        <v>3593</v>
      </c>
      <c r="C3596" s="1" t="s">
        <v>7704</v>
      </c>
      <c r="D3596" s="21" t="b" cm="1">
        <f t="array" ref="D3596">IF(OR(ISNUMBER(SEARCH({" COMEDY "," fun "," laugh ","hilarious"}," "&amp;B3596:C3596&amp;" "))),"Comedy",IF(OR(ISNUMBER(SEARCH({" sad "," thriller "," crime"," murder "," dark "," revenge "}," "&amp;B3596:C3596&amp;" "))),"thriller",IF(OR(ISNUMBER(SEARCH({" strange "," evil "," horror "," dark "," strange"}," "&amp;B3596:C3596&amp;" "))),"horror",IF(OR(ISNUMBER(SEARCH({" food "," kitchen "," yummy "," gourmet "," dining","bbq"}," "&amp;B3596:C3596&amp;" "))),"food"))))</f>
        <v>0</v>
      </c>
      <c r="E3596" s="3">
        <v>1600</v>
      </c>
      <c r="F3596" s="4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448"/>
        <v>126</v>
      </c>
      <c r="Q3596">
        <f t="shared" si="449"/>
        <v>55.97</v>
      </c>
      <c r="R3596" t="s">
        <v>8315</v>
      </c>
      <c r="S3596" t="s">
        <v>8316</v>
      </c>
      <c r="T3596" s="13">
        <f t="shared" si="450"/>
        <v>42592.066921296297</v>
      </c>
      <c r="U3596" s="13">
        <f t="shared" si="451"/>
        <v>42617.066921296297</v>
      </c>
      <c r="V3596">
        <f t="shared" si="452"/>
        <v>2016</v>
      </c>
      <c r="W3596" t="str">
        <f t="shared" si="453"/>
        <v>plays</v>
      </c>
      <c r="X3596" t="str">
        <f t="shared" si="454"/>
        <v>ExceededGoal</v>
      </c>
      <c r="Y3596" s="12">
        <f t="shared" si="455"/>
        <v>55.97</v>
      </c>
    </row>
    <row r="3597" spans="1:25" ht="28.8">
      <c r="A3597">
        <v>3595</v>
      </c>
      <c r="B3597" s="1" t="s">
        <v>3594</v>
      </c>
      <c r="C3597" s="1" t="s">
        <v>7705</v>
      </c>
      <c r="D3597" s="21" t="b" cm="1">
        <f t="array" ref="D3597">IF(OR(ISNUMBER(SEARCH({" COMEDY "," fun "," laugh ","hilarious"}," "&amp;B3597:C3597&amp;" "))),"Comedy",IF(OR(ISNUMBER(SEARCH({" sad "," thriller "," crime"," murder "," dark "," revenge "}," "&amp;B3597:C3597&amp;" "))),"thriller",IF(OR(ISNUMBER(SEARCH({" strange "," evil "," horror "," dark "," strange"}," "&amp;B3597:C3597&amp;" "))),"horror",IF(OR(ISNUMBER(SEARCH({" food "," kitchen "," yummy "," gourmet "," dining","bbq"}," "&amp;B3597:C3597&amp;" "))),"food"))))</f>
        <v>0</v>
      </c>
      <c r="E3597" s="3">
        <v>2600</v>
      </c>
      <c r="F3597" s="4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448"/>
        <v>119</v>
      </c>
      <c r="Q3597">
        <f t="shared" si="449"/>
        <v>49.69</v>
      </c>
      <c r="R3597" t="s">
        <v>8315</v>
      </c>
      <c r="S3597" t="s">
        <v>8316</v>
      </c>
      <c r="T3597" s="13">
        <f t="shared" si="450"/>
        <v>42050.008368055554</v>
      </c>
      <c r="U3597" s="13">
        <f t="shared" si="451"/>
        <v>42076.290972222225</v>
      </c>
      <c r="V3597">
        <f t="shared" si="452"/>
        <v>2015</v>
      </c>
      <c r="W3597" t="str">
        <f t="shared" si="453"/>
        <v>plays</v>
      </c>
      <c r="X3597" t="str">
        <f t="shared" si="454"/>
        <v>ExceededGoal</v>
      </c>
      <c r="Y3597" s="12">
        <f t="shared" si="455"/>
        <v>49.69</v>
      </c>
    </row>
    <row r="3598" spans="1:25" ht="43.2">
      <c r="A3598">
        <v>3596</v>
      </c>
      <c r="B3598" s="1" t="s">
        <v>3595</v>
      </c>
      <c r="C3598" s="1" t="s">
        <v>7706</v>
      </c>
      <c r="D3598" s="21" t="b" cm="1">
        <f t="array" ref="D3598">IF(OR(ISNUMBER(SEARCH({" COMEDY "," fun "," laugh ","hilarious"}," "&amp;B3598:C3598&amp;" "))),"Comedy",IF(OR(ISNUMBER(SEARCH({" sad "," thriller "," crime"," murder "," dark "," revenge "}," "&amp;B3598:C3598&amp;" "))),"thriller",IF(OR(ISNUMBER(SEARCH({" strange "," evil "," horror "," dark "," strange"}," "&amp;B3598:C3598&amp;" "))),"horror",IF(OR(ISNUMBER(SEARCH({" food "," kitchen "," yummy "," gourmet "," dining","bbq"}," "&amp;B3598:C3598&amp;" "))),"food"))))</f>
        <v>0</v>
      </c>
      <c r="E3598" s="3">
        <v>1100</v>
      </c>
      <c r="F3598" s="4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448"/>
        <v>108</v>
      </c>
      <c r="Q3598">
        <f t="shared" si="449"/>
        <v>79</v>
      </c>
      <c r="R3598" t="s">
        <v>8315</v>
      </c>
      <c r="S3598" t="s">
        <v>8316</v>
      </c>
      <c r="T3598" s="13">
        <f t="shared" si="450"/>
        <v>41856.715069444443</v>
      </c>
      <c r="U3598" s="13">
        <f t="shared" si="451"/>
        <v>41877.715069444443</v>
      </c>
      <c r="V3598">
        <f t="shared" si="452"/>
        <v>2014</v>
      </c>
      <c r="W3598" t="str">
        <f t="shared" si="453"/>
        <v>plays</v>
      </c>
      <c r="X3598" t="str">
        <f t="shared" si="454"/>
        <v>ExceededGoal</v>
      </c>
      <c r="Y3598" s="12">
        <f t="shared" si="455"/>
        <v>79</v>
      </c>
    </row>
    <row r="3599" spans="1:25" ht="28.8">
      <c r="A3599">
        <v>3597</v>
      </c>
      <c r="B3599" s="1" t="s">
        <v>3596</v>
      </c>
      <c r="C3599" s="1" t="s">
        <v>7707</v>
      </c>
      <c r="D3599" s="21" t="b" cm="1">
        <f t="array" ref="D3599">IF(OR(ISNUMBER(SEARCH({" COMEDY "," fun "," laugh ","hilarious"}," "&amp;B3599:C3599&amp;" "))),"Comedy",IF(OR(ISNUMBER(SEARCH({" sad "," thriller "," crime"," murder "," dark "," revenge "}," "&amp;B3599:C3599&amp;" "))),"thriller",IF(OR(ISNUMBER(SEARCH({" strange "," evil "," horror "," dark "," strange"}," "&amp;B3599:C3599&amp;" "))),"horror",IF(OR(ISNUMBER(SEARCH({" food "," kitchen "," yummy "," gourmet "," dining","bbq"}," "&amp;B3599:C3599&amp;" "))),"food"))))</f>
        <v>0</v>
      </c>
      <c r="E3599" s="3">
        <v>2500</v>
      </c>
      <c r="F3599" s="4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448"/>
        <v>103</v>
      </c>
      <c r="Q3599">
        <f t="shared" si="449"/>
        <v>77.73</v>
      </c>
      <c r="R3599" t="s">
        <v>8315</v>
      </c>
      <c r="S3599" t="s">
        <v>8316</v>
      </c>
      <c r="T3599" s="13">
        <f t="shared" si="450"/>
        <v>42417.585532407407</v>
      </c>
      <c r="U3599" s="13">
        <f t="shared" si="451"/>
        <v>42432.249305555553</v>
      </c>
      <c r="V3599">
        <f t="shared" si="452"/>
        <v>2016</v>
      </c>
      <c r="W3599" t="str">
        <f t="shared" si="453"/>
        <v>plays</v>
      </c>
      <c r="X3599" t="str">
        <f t="shared" si="454"/>
        <v>ExceededGoal</v>
      </c>
      <c r="Y3599" s="12">
        <f t="shared" si="455"/>
        <v>77.73</v>
      </c>
    </row>
    <row r="3600" spans="1:25" ht="43.2">
      <c r="A3600">
        <v>3598</v>
      </c>
      <c r="B3600" s="1" t="s">
        <v>3597</v>
      </c>
      <c r="C3600" s="1" t="s">
        <v>7708</v>
      </c>
      <c r="D3600" s="21" t="b" cm="1">
        <f t="array" ref="D3600">IF(OR(ISNUMBER(SEARCH({" COMEDY "," fun "," laugh ","hilarious"}," "&amp;B3600:C3600&amp;" "))),"Comedy",IF(OR(ISNUMBER(SEARCH({" sad "," thriller "," crime"," murder "," dark "," revenge "}," "&amp;B3600:C3600&amp;" "))),"thriller",IF(OR(ISNUMBER(SEARCH({" strange "," evil "," horror "," dark "," strange"}," "&amp;B3600:C3600&amp;" "))),"horror",IF(OR(ISNUMBER(SEARCH({" food "," kitchen "," yummy "," gourmet "," dining","bbq"}," "&amp;B3600:C3600&amp;" "))),"food"))))</f>
        <v>0</v>
      </c>
      <c r="E3600" s="3">
        <v>1000</v>
      </c>
      <c r="F3600" s="4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448"/>
        <v>110</v>
      </c>
      <c r="Q3600">
        <f t="shared" si="449"/>
        <v>40.78</v>
      </c>
      <c r="R3600" t="s">
        <v>8315</v>
      </c>
      <c r="S3600" t="s">
        <v>8316</v>
      </c>
      <c r="T3600" s="13">
        <f t="shared" si="450"/>
        <v>41866.79886574074</v>
      </c>
      <c r="U3600" s="13">
        <f t="shared" si="451"/>
        <v>41885.207638888889</v>
      </c>
      <c r="V3600">
        <f t="shared" si="452"/>
        <v>2014</v>
      </c>
      <c r="W3600" t="str">
        <f t="shared" si="453"/>
        <v>plays</v>
      </c>
      <c r="X3600" t="str">
        <f t="shared" si="454"/>
        <v>ExceededGoal</v>
      </c>
      <c r="Y3600" s="12">
        <f t="shared" si="455"/>
        <v>40.78</v>
      </c>
    </row>
    <row r="3601" spans="1:25" ht="43.2">
      <c r="A3601">
        <v>3599</v>
      </c>
      <c r="B3601" s="1" t="s">
        <v>3598</v>
      </c>
      <c r="C3601" s="1" t="s">
        <v>7709</v>
      </c>
      <c r="D3601" s="21" t="b" cm="1">
        <f t="array" ref="D3601">IF(OR(ISNUMBER(SEARCH({" COMEDY "," fun "," laugh ","hilarious"}," "&amp;B3601:C3601&amp;" "))),"Comedy",IF(OR(ISNUMBER(SEARCH({" sad "," thriller "," crime"," murder "," dark "," revenge "}," "&amp;B3601:C3601&amp;" "))),"thriller",IF(OR(ISNUMBER(SEARCH({" strange "," evil "," horror "," dark "," strange"}," "&amp;B3601:C3601&amp;" "))),"horror",IF(OR(ISNUMBER(SEARCH({" food "," kitchen "," yummy "," gourmet "," dining","bbq"}," "&amp;B3601:C3601&amp;" "))),"food"))))</f>
        <v>0</v>
      </c>
      <c r="E3601" s="3">
        <v>500</v>
      </c>
      <c r="F3601" s="4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448"/>
        <v>202</v>
      </c>
      <c r="Q3601">
        <f t="shared" si="449"/>
        <v>59.41</v>
      </c>
      <c r="R3601" t="s">
        <v>8315</v>
      </c>
      <c r="S3601" t="s">
        <v>8316</v>
      </c>
      <c r="T3601" s="13">
        <f t="shared" si="450"/>
        <v>42220.79487268519</v>
      </c>
      <c r="U3601" s="13">
        <f t="shared" si="451"/>
        <v>42246</v>
      </c>
      <c r="V3601">
        <f t="shared" si="452"/>
        <v>2015</v>
      </c>
      <c r="W3601" t="str">
        <f t="shared" si="453"/>
        <v>plays</v>
      </c>
      <c r="X3601" t="str">
        <f t="shared" si="454"/>
        <v>ExceededGoal</v>
      </c>
      <c r="Y3601" s="12">
        <f t="shared" si="455"/>
        <v>59.41</v>
      </c>
    </row>
    <row r="3602" spans="1:25" ht="28.8">
      <c r="A3602">
        <v>3600</v>
      </c>
      <c r="B3602" s="1" t="s">
        <v>3599</v>
      </c>
      <c r="C3602" s="1" t="s">
        <v>7710</v>
      </c>
      <c r="D3602" s="21" t="b" cm="1">
        <f t="array" ref="D3602">IF(OR(ISNUMBER(SEARCH({" COMEDY "," fun "," laugh ","hilarious"}," "&amp;B3602:C3602&amp;" "))),"Comedy",IF(OR(ISNUMBER(SEARCH({" sad "," thriller "," crime"," murder "," dark "," revenge "}," "&amp;B3602:C3602&amp;" "))),"thriller",IF(OR(ISNUMBER(SEARCH({" strange "," evil "," horror "," dark "," strange"}," "&amp;B3602:C3602&amp;" "))),"horror",IF(OR(ISNUMBER(SEARCH({" food "," kitchen "," yummy "," gourmet "," dining","bbq"}," "&amp;B3602:C3602&amp;" "))),"food"))))</f>
        <v>0</v>
      </c>
      <c r="E3602" s="3">
        <v>10</v>
      </c>
      <c r="F3602" s="4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448"/>
        <v>130</v>
      </c>
      <c r="Q3602">
        <f t="shared" si="449"/>
        <v>3.25</v>
      </c>
      <c r="R3602" t="s">
        <v>8315</v>
      </c>
      <c r="S3602" t="s">
        <v>8316</v>
      </c>
      <c r="T3602" s="13">
        <f t="shared" si="450"/>
        <v>42628.849120370374</v>
      </c>
      <c r="U3602" s="13">
        <f t="shared" si="451"/>
        <v>42656.849120370374</v>
      </c>
      <c r="V3602">
        <f t="shared" si="452"/>
        <v>2016</v>
      </c>
      <c r="W3602" t="str">
        <f t="shared" si="453"/>
        <v>plays</v>
      </c>
      <c r="X3602" t="str">
        <f t="shared" si="454"/>
        <v>ExceededGoal</v>
      </c>
      <c r="Y3602" s="12">
        <f t="shared" si="455"/>
        <v>3.25</v>
      </c>
    </row>
    <row r="3603" spans="1:25" ht="43.2">
      <c r="A3603">
        <v>3601</v>
      </c>
      <c r="B3603" s="1" t="s">
        <v>3600</v>
      </c>
      <c r="C3603" s="1" t="s">
        <v>7711</v>
      </c>
      <c r="D3603" s="21" t="b" cm="1">
        <f t="array" ref="D3603">IF(OR(ISNUMBER(SEARCH({" COMEDY "," fun "," laugh ","hilarious"}," "&amp;B3603:C3603&amp;" "))),"Comedy",IF(OR(ISNUMBER(SEARCH({" sad "," thriller "," crime"," murder "," dark "," revenge "}," "&amp;B3603:C3603&amp;" "))),"thriller",IF(OR(ISNUMBER(SEARCH({" strange "," evil "," horror "," dark "," strange"}," "&amp;B3603:C3603&amp;" "))),"horror",IF(OR(ISNUMBER(SEARCH({" food "," kitchen "," yummy "," gourmet "," dining","bbq"}," "&amp;B3603:C3603&amp;" "))),"food"))))</f>
        <v>0</v>
      </c>
      <c r="E3603" s="3">
        <v>2000</v>
      </c>
      <c r="F3603" s="4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448"/>
        <v>104</v>
      </c>
      <c r="Q3603">
        <f t="shared" si="449"/>
        <v>39.380000000000003</v>
      </c>
      <c r="R3603" t="s">
        <v>8315</v>
      </c>
      <c r="S3603" t="s">
        <v>8316</v>
      </c>
      <c r="T3603" s="13">
        <f t="shared" si="450"/>
        <v>41990.99863425926</v>
      </c>
      <c r="U3603" s="13">
        <f t="shared" si="451"/>
        <v>42020.99863425926</v>
      </c>
      <c r="V3603">
        <f t="shared" si="452"/>
        <v>2014</v>
      </c>
      <c r="W3603" t="str">
        <f t="shared" si="453"/>
        <v>plays</v>
      </c>
      <c r="X3603" t="str">
        <f t="shared" si="454"/>
        <v>ExceededGoal</v>
      </c>
      <c r="Y3603" s="12">
        <f t="shared" si="455"/>
        <v>39.380000000000003</v>
      </c>
    </row>
    <row r="3604" spans="1:25" ht="57.6">
      <c r="A3604">
        <v>3602</v>
      </c>
      <c r="B3604" s="1" t="s">
        <v>3601</v>
      </c>
      <c r="C3604" s="1" t="s">
        <v>7712</v>
      </c>
      <c r="D3604" s="21" t="b" cm="1">
        <f t="array" ref="D3604">IF(OR(ISNUMBER(SEARCH({" COMEDY "," fun "," laugh ","hilarious"}," "&amp;B3604:C3604&amp;" "))),"Comedy",IF(OR(ISNUMBER(SEARCH({" sad "," thriller "," crime"," murder "," dark "," revenge "}," "&amp;B3604:C3604&amp;" "))),"thriller",IF(OR(ISNUMBER(SEARCH({" strange "," evil "," horror "," dark "," strange"}," "&amp;B3604:C3604&amp;" "))),"horror",IF(OR(ISNUMBER(SEARCH({" food "," kitchen "," yummy "," gourmet "," dining","bbq"}," "&amp;B3604:C3604&amp;" "))),"food"))))</f>
        <v>0</v>
      </c>
      <c r="E3604" s="3">
        <v>4000</v>
      </c>
      <c r="F3604" s="4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448"/>
        <v>100</v>
      </c>
      <c r="Q3604">
        <f t="shared" si="449"/>
        <v>81.67</v>
      </c>
      <c r="R3604" t="s">
        <v>8315</v>
      </c>
      <c r="S3604" t="s">
        <v>8316</v>
      </c>
      <c r="T3604" s="13">
        <f t="shared" si="450"/>
        <v>42447.894432870366</v>
      </c>
      <c r="U3604" s="13">
        <f t="shared" si="451"/>
        <v>42507.894432870366</v>
      </c>
      <c r="V3604">
        <f t="shared" si="452"/>
        <v>2016</v>
      </c>
      <c r="W3604" t="str">
        <f t="shared" si="453"/>
        <v>plays</v>
      </c>
      <c r="X3604" t="str">
        <f t="shared" si="454"/>
        <v>UnderFunded</v>
      </c>
      <c r="Y3604" s="12">
        <f t="shared" si="455"/>
        <v>81.67</v>
      </c>
    </row>
    <row r="3605" spans="1:25" ht="43.2">
      <c r="A3605">
        <v>3603</v>
      </c>
      <c r="B3605" s="1" t="s">
        <v>3602</v>
      </c>
      <c r="C3605" s="1" t="s">
        <v>7713</v>
      </c>
      <c r="D3605" s="21" t="b" cm="1">
        <f t="array" ref="D3605">IF(OR(ISNUMBER(SEARCH({" COMEDY "," fun "," laugh ","hilarious"}," "&amp;B3605:C3605&amp;" "))),"Comedy",IF(OR(ISNUMBER(SEARCH({" sad "," thriller "," crime"," murder "," dark "," revenge "}," "&amp;B3605:C3605&amp;" "))),"thriller",IF(OR(ISNUMBER(SEARCH({" strange "," evil "," horror "," dark "," strange"}," "&amp;B3605:C3605&amp;" "))),"horror",IF(OR(ISNUMBER(SEARCH({" food "," kitchen "," yummy "," gourmet "," dining","bbq"}," "&amp;B3605:C3605&amp;" "))),"food"))))</f>
        <v>0</v>
      </c>
      <c r="E3605" s="3">
        <v>1500</v>
      </c>
      <c r="F3605" s="4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448"/>
        <v>171</v>
      </c>
      <c r="Q3605">
        <f t="shared" si="449"/>
        <v>44.91</v>
      </c>
      <c r="R3605" t="s">
        <v>8315</v>
      </c>
      <c r="S3605" t="s">
        <v>8316</v>
      </c>
      <c r="T3605" s="13">
        <f t="shared" si="450"/>
        <v>42283.864351851851</v>
      </c>
      <c r="U3605" s="13">
        <f t="shared" si="451"/>
        <v>42313.906018518523</v>
      </c>
      <c r="V3605">
        <f t="shared" si="452"/>
        <v>2015</v>
      </c>
      <c r="W3605" t="str">
        <f t="shared" si="453"/>
        <v>plays</v>
      </c>
      <c r="X3605" t="str">
        <f t="shared" si="454"/>
        <v>ExceededGoal</v>
      </c>
      <c r="Y3605" s="12">
        <f t="shared" si="455"/>
        <v>44.91</v>
      </c>
    </row>
    <row r="3606" spans="1:25" ht="43.2">
      <c r="A3606">
        <v>3604</v>
      </c>
      <c r="B3606" s="1" t="s">
        <v>3603</v>
      </c>
      <c r="C3606" s="1" t="s">
        <v>7714</v>
      </c>
      <c r="D3606" s="21" t="b" cm="1">
        <f t="array" ref="D3606">IF(OR(ISNUMBER(SEARCH({" COMEDY "," fun "," laugh ","hilarious"}," "&amp;B3606:C3606&amp;" "))),"Comedy",IF(OR(ISNUMBER(SEARCH({" sad "," thriller "," crime"," murder "," dark "," revenge "}," "&amp;B3606:C3606&amp;" "))),"thriller",IF(OR(ISNUMBER(SEARCH({" strange "," evil "," horror "," dark "," strange"}," "&amp;B3606:C3606&amp;" "))),"horror",IF(OR(ISNUMBER(SEARCH({" food "," kitchen "," yummy "," gourmet "," dining","bbq"}," "&amp;B3606:C3606&amp;" "))),"food"))))</f>
        <v>0</v>
      </c>
      <c r="E3606" s="3">
        <v>3000</v>
      </c>
      <c r="F3606" s="4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448"/>
        <v>113</v>
      </c>
      <c r="Q3606">
        <f t="shared" si="449"/>
        <v>49.06</v>
      </c>
      <c r="R3606" t="s">
        <v>8315</v>
      </c>
      <c r="S3606" t="s">
        <v>8316</v>
      </c>
      <c r="T3606" s="13">
        <f t="shared" si="450"/>
        <v>42483.015694444446</v>
      </c>
      <c r="U3606" s="13">
        <f t="shared" si="451"/>
        <v>42489.290972222225</v>
      </c>
      <c r="V3606">
        <f t="shared" si="452"/>
        <v>2016</v>
      </c>
      <c r="W3606" t="str">
        <f t="shared" si="453"/>
        <v>plays</v>
      </c>
      <c r="X3606" t="str">
        <f t="shared" si="454"/>
        <v>ExceededGoal</v>
      </c>
      <c r="Y3606" s="12">
        <f t="shared" si="455"/>
        <v>49.06</v>
      </c>
    </row>
    <row r="3607" spans="1:25" ht="57.6">
      <c r="A3607">
        <v>3605</v>
      </c>
      <c r="B3607" s="1" t="s">
        <v>3604</v>
      </c>
      <c r="C3607" s="1" t="s">
        <v>7715</v>
      </c>
      <c r="D3607" s="21" t="b" cm="1">
        <f t="array" ref="D3607">IF(OR(ISNUMBER(SEARCH({" COMEDY "," fun "," laugh ","hilarious"}," "&amp;B3607:C3607&amp;" "))),"Comedy",IF(OR(ISNUMBER(SEARCH({" sad "," thriller "," crime"," murder "," dark "," revenge "}," "&amp;B3607:C3607&amp;" "))),"thriller",IF(OR(ISNUMBER(SEARCH({" strange "," evil "," horror "," dark "," strange"}," "&amp;B3607:C3607&amp;" "))),"horror",IF(OR(ISNUMBER(SEARCH({" food "," kitchen "," yummy "," gourmet "," dining","bbq"}," "&amp;B3607:C3607&amp;" "))),"food"))))</f>
        <v>0</v>
      </c>
      <c r="E3607" s="3">
        <v>250</v>
      </c>
      <c r="F3607" s="4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448"/>
        <v>184</v>
      </c>
      <c r="Q3607">
        <f t="shared" si="449"/>
        <v>30.67</v>
      </c>
      <c r="R3607" t="s">
        <v>8315</v>
      </c>
      <c r="S3607" t="s">
        <v>8316</v>
      </c>
      <c r="T3607" s="13">
        <f t="shared" si="450"/>
        <v>42383.793124999997</v>
      </c>
      <c r="U3607" s="13">
        <f t="shared" si="451"/>
        <v>42413.793124999997</v>
      </c>
      <c r="V3607">
        <f t="shared" si="452"/>
        <v>2016</v>
      </c>
      <c r="W3607" t="str">
        <f t="shared" si="453"/>
        <v>plays</v>
      </c>
      <c r="X3607" t="str">
        <f t="shared" si="454"/>
        <v>ExceededGoal</v>
      </c>
      <c r="Y3607" s="12">
        <f t="shared" si="455"/>
        <v>30.67</v>
      </c>
    </row>
    <row r="3608" spans="1:25" ht="43.2">
      <c r="A3608">
        <v>3606</v>
      </c>
      <c r="B3608" s="1" t="s">
        <v>3605</v>
      </c>
      <c r="C3608" s="1" t="s">
        <v>7716</v>
      </c>
      <c r="D3608" s="21" t="b" cm="1">
        <f t="array" ref="D3608">IF(OR(ISNUMBER(SEARCH({" COMEDY "," fun "," laugh ","hilarious"}," "&amp;B3608:C3608&amp;" "))),"Comedy",IF(OR(ISNUMBER(SEARCH({" sad "," thriller "," crime"," murder "," dark "," revenge "}," "&amp;B3608:C3608&amp;" "))),"thriller",IF(OR(ISNUMBER(SEARCH({" strange "," evil "," horror "," dark "," strange"}," "&amp;B3608:C3608&amp;" "))),"horror",IF(OR(ISNUMBER(SEARCH({" food "," kitchen "," yummy "," gourmet "," dining","bbq"}," "&amp;B3608:C3608&amp;" "))),"food"))))</f>
        <v>0</v>
      </c>
      <c r="E3608" s="3">
        <v>3000</v>
      </c>
      <c r="F3608" s="4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448"/>
        <v>130</v>
      </c>
      <c r="Q3608">
        <f t="shared" si="449"/>
        <v>61.06</v>
      </c>
      <c r="R3608" t="s">
        <v>8315</v>
      </c>
      <c r="S3608" t="s">
        <v>8316</v>
      </c>
      <c r="T3608" s="13">
        <f t="shared" si="450"/>
        <v>42566.604826388888</v>
      </c>
      <c r="U3608" s="13">
        <f t="shared" si="451"/>
        <v>42596.604826388888</v>
      </c>
      <c r="V3608">
        <f t="shared" si="452"/>
        <v>2016</v>
      </c>
      <c r="W3608" t="str">
        <f t="shared" si="453"/>
        <v>plays</v>
      </c>
      <c r="X3608" t="str">
        <f t="shared" si="454"/>
        <v>ExceededGoal</v>
      </c>
      <c r="Y3608" s="12">
        <f t="shared" si="455"/>
        <v>61.06</v>
      </c>
    </row>
    <row r="3609" spans="1:25" ht="28.8">
      <c r="A3609">
        <v>3607</v>
      </c>
      <c r="B3609" s="1" t="s">
        <v>3606</v>
      </c>
      <c r="C3609" s="1" t="s">
        <v>7717</v>
      </c>
      <c r="D3609" s="21" t="b" cm="1">
        <f t="array" ref="D3609">IF(OR(ISNUMBER(SEARCH({" COMEDY "," fun "," laugh ","hilarious"}," "&amp;B3609:C3609&amp;" "))),"Comedy",IF(OR(ISNUMBER(SEARCH({" sad "," thriller "," crime"," murder "," dark "," revenge "}," "&amp;B3609:C3609&amp;" "))),"thriller",IF(OR(ISNUMBER(SEARCH({" strange "," evil "," horror "," dark "," strange"}," "&amp;B3609:C3609&amp;" "))),"horror",IF(OR(ISNUMBER(SEARCH({" food "," kitchen "," yummy "," gourmet "," dining","bbq"}," "&amp;B3609:C3609&amp;" "))),"food"))))</f>
        <v>0</v>
      </c>
      <c r="E3609" s="3">
        <v>550</v>
      </c>
      <c r="F3609" s="4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448"/>
        <v>105</v>
      </c>
      <c r="Q3609">
        <f t="shared" si="449"/>
        <v>29</v>
      </c>
      <c r="R3609" t="s">
        <v>8315</v>
      </c>
      <c r="S3609" t="s">
        <v>8316</v>
      </c>
      <c r="T3609" s="13">
        <f t="shared" si="450"/>
        <v>42338.963912037041</v>
      </c>
      <c r="U3609" s="13">
        <f t="shared" si="451"/>
        <v>42353</v>
      </c>
      <c r="V3609">
        <f t="shared" si="452"/>
        <v>2015</v>
      </c>
      <c r="W3609" t="str">
        <f t="shared" si="453"/>
        <v>plays</v>
      </c>
      <c r="X3609" t="str">
        <f t="shared" si="454"/>
        <v>ExceededGoal</v>
      </c>
      <c r="Y3609" s="12">
        <f t="shared" si="455"/>
        <v>29</v>
      </c>
    </row>
    <row r="3610" spans="1:25" ht="43.2">
      <c r="A3610">
        <v>3608</v>
      </c>
      <c r="B3610" s="1" t="s">
        <v>3607</v>
      </c>
      <c r="C3610" s="1" t="s">
        <v>7718</v>
      </c>
      <c r="D3610" s="21" t="b" cm="1">
        <f t="array" ref="D3610">IF(OR(ISNUMBER(SEARCH({" COMEDY "," fun "," laugh ","hilarious"}," "&amp;B3610:C3610&amp;" "))),"Comedy",IF(OR(ISNUMBER(SEARCH({" sad "," thriller "," crime"," murder "," dark "," revenge "}," "&amp;B3610:C3610&amp;" "))),"thriller",IF(OR(ISNUMBER(SEARCH({" strange "," evil "," horror "," dark "," strange"}," "&amp;B3610:C3610&amp;" "))),"horror",IF(OR(ISNUMBER(SEARCH({" food "," kitchen "," yummy "," gourmet "," dining","bbq"}," "&amp;B3610:C3610&amp;" "))),"food"))))</f>
        <v>0</v>
      </c>
      <c r="E3610" s="3">
        <v>800</v>
      </c>
      <c r="F3610" s="4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448"/>
        <v>100</v>
      </c>
      <c r="Q3610">
        <f t="shared" si="449"/>
        <v>29.63</v>
      </c>
      <c r="R3610" t="s">
        <v>8315</v>
      </c>
      <c r="S3610" t="s">
        <v>8316</v>
      </c>
      <c r="T3610" s="13">
        <f t="shared" si="450"/>
        <v>42506.709375000006</v>
      </c>
      <c r="U3610" s="13">
        <f t="shared" si="451"/>
        <v>42538.583333333328</v>
      </c>
      <c r="V3610">
        <f t="shared" si="452"/>
        <v>2016</v>
      </c>
      <c r="W3610" t="str">
        <f t="shared" si="453"/>
        <v>plays</v>
      </c>
      <c r="X3610" t="str">
        <f t="shared" si="454"/>
        <v>UnderFunded</v>
      </c>
      <c r="Y3610" s="12">
        <f t="shared" si="455"/>
        <v>29.63</v>
      </c>
    </row>
    <row r="3611" spans="1:25" ht="43.2">
      <c r="A3611">
        <v>3609</v>
      </c>
      <c r="B3611" s="1" t="s">
        <v>3608</v>
      </c>
      <c r="C3611" s="1" t="s">
        <v>7719</v>
      </c>
      <c r="D3611" s="21" t="b" cm="1">
        <f t="array" ref="D3611">IF(OR(ISNUMBER(SEARCH({" COMEDY "," fun "," laugh ","hilarious"}," "&amp;B3611:C3611&amp;" "))),"Comedy",IF(OR(ISNUMBER(SEARCH({" sad "," thriller "," crime"," murder "," dark "," revenge "}," "&amp;B3611:C3611&amp;" "))),"thriller",IF(OR(ISNUMBER(SEARCH({" strange "," evil "," horror "," dark "," strange"}," "&amp;B3611:C3611&amp;" "))),"horror",IF(OR(ISNUMBER(SEARCH({" food "," kitchen "," yummy "," gourmet "," dining","bbq"}," "&amp;B3611:C3611&amp;" "))),"food"))))</f>
        <v>0</v>
      </c>
      <c r="E3611" s="3">
        <v>1960</v>
      </c>
      <c r="F3611" s="4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448"/>
        <v>153</v>
      </c>
      <c r="Q3611">
        <f t="shared" si="449"/>
        <v>143.1</v>
      </c>
      <c r="R3611" t="s">
        <v>8315</v>
      </c>
      <c r="S3611" t="s">
        <v>8316</v>
      </c>
      <c r="T3611" s="13">
        <f t="shared" si="450"/>
        <v>42429.991724537031</v>
      </c>
      <c r="U3611" s="13">
        <f t="shared" si="451"/>
        <v>42459.950057870374</v>
      </c>
      <c r="V3611">
        <f t="shared" si="452"/>
        <v>2016</v>
      </c>
      <c r="W3611" t="str">
        <f t="shared" si="453"/>
        <v>plays</v>
      </c>
      <c r="X3611" t="str">
        <f t="shared" si="454"/>
        <v>ExceededGoal</v>
      </c>
      <c r="Y3611" s="12">
        <f t="shared" si="455"/>
        <v>143.1</v>
      </c>
    </row>
    <row r="3612" spans="1:25" ht="43.2">
      <c r="A3612">
        <v>3610</v>
      </c>
      <c r="B3612" s="1" t="s">
        <v>3609</v>
      </c>
      <c r="C3612" s="1" t="s">
        <v>7720</v>
      </c>
      <c r="D3612" s="21" t="b" cm="1">
        <f t="array" ref="D3612">IF(OR(ISNUMBER(SEARCH({" COMEDY "," fun "," laugh ","hilarious"}," "&amp;B3612:C3612&amp;" "))),"Comedy",IF(OR(ISNUMBER(SEARCH({" sad "," thriller "," crime"," murder "," dark "," revenge "}," "&amp;B3612:C3612&amp;" "))),"thriller",IF(OR(ISNUMBER(SEARCH({" strange "," evil "," horror "," dark "," strange"}," "&amp;B3612:C3612&amp;" "))),"horror",IF(OR(ISNUMBER(SEARCH({" food "," kitchen "," yummy "," gourmet "," dining","bbq"}," "&amp;B3612:C3612&amp;" "))),"food"))))</f>
        <v>0</v>
      </c>
      <c r="E3612" s="3">
        <v>1000</v>
      </c>
      <c r="F3612" s="4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448"/>
        <v>162</v>
      </c>
      <c r="Q3612">
        <f t="shared" si="449"/>
        <v>52.35</v>
      </c>
      <c r="R3612" t="s">
        <v>8315</v>
      </c>
      <c r="S3612" t="s">
        <v>8316</v>
      </c>
      <c r="T3612" s="13">
        <f t="shared" si="450"/>
        <v>42203.432129629626</v>
      </c>
      <c r="U3612" s="13">
        <f t="shared" si="451"/>
        <v>42233.432129629626</v>
      </c>
      <c r="V3612">
        <f t="shared" si="452"/>
        <v>2015</v>
      </c>
      <c r="W3612" t="str">
        <f t="shared" si="453"/>
        <v>plays</v>
      </c>
      <c r="X3612" t="str">
        <f t="shared" si="454"/>
        <v>ExceededGoal</v>
      </c>
      <c r="Y3612" s="12">
        <f t="shared" si="455"/>
        <v>52.35</v>
      </c>
    </row>
    <row r="3613" spans="1:25" ht="43.2">
      <c r="A3613">
        <v>3611</v>
      </c>
      <c r="B3613" s="1" t="s">
        <v>3610</v>
      </c>
      <c r="C3613" s="1" t="s">
        <v>7721</v>
      </c>
      <c r="D3613" s="21" t="b" cm="1">
        <f t="array" ref="D3613">IF(OR(ISNUMBER(SEARCH({" COMEDY "," fun "," laugh ","hilarious"}," "&amp;B3613:C3613&amp;" "))),"Comedy",IF(OR(ISNUMBER(SEARCH({" sad "," thriller "," crime"," murder "," dark "," revenge "}," "&amp;B3613:C3613&amp;" "))),"thriller",IF(OR(ISNUMBER(SEARCH({" strange "," evil "," horror "," dark "," strange"}," "&amp;B3613:C3613&amp;" "))),"horror",IF(OR(ISNUMBER(SEARCH({" food "," kitchen "," yummy "," gourmet "," dining","bbq"}," "&amp;B3613:C3613&amp;" "))),"food"))))</f>
        <v>0</v>
      </c>
      <c r="E3613" s="3">
        <v>2500</v>
      </c>
      <c r="F3613" s="4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448"/>
        <v>136</v>
      </c>
      <c r="Q3613">
        <f t="shared" si="449"/>
        <v>66.67</v>
      </c>
      <c r="R3613" t="s">
        <v>8315</v>
      </c>
      <c r="S3613" t="s">
        <v>8316</v>
      </c>
      <c r="T3613" s="13">
        <f t="shared" si="450"/>
        <v>42072.370381944449</v>
      </c>
      <c r="U3613" s="13">
        <f t="shared" si="451"/>
        <v>42102.370381944449</v>
      </c>
      <c r="V3613">
        <f t="shared" si="452"/>
        <v>2015</v>
      </c>
      <c r="W3613" t="str">
        <f t="shared" si="453"/>
        <v>plays</v>
      </c>
      <c r="X3613" t="str">
        <f t="shared" si="454"/>
        <v>ExceededGoal</v>
      </c>
      <c r="Y3613" s="12">
        <f t="shared" si="455"/>
        <v>66.67</v>
      </c>
    </row>
    <row r="3614" spans="1:25" ht="43.2">
      <c r="A3614">
        <v>3612</v>
      </c>
      <c r="B3614" s="1" t="s">
        <v>3611</v>
      </c>
      <c r="C3614" s="1" t="s">
        <v>7722</v>
      </c>
      <c r="D3614" s="21" t="b" cm="1">
        <f t="array" ref="D3614">IF(OR(ISNUMBER(SEARCH({" COMEDY "," fun "," laugh ","hilarious"}," "&amp;B3614:C3614&amp;" "))),"Comedy",IF(OR(ISNUMBER(SEARCH({" sad "," thriller "," crime"," murder "," dark "," revenge "}," "&amp;B3614:C3614&amp;" "))),"thriller",IF(OR(ISNUMBER(SEARCH({" strange "," evil "," horror "," dark "," strange"}," "&amp;B3614:C3614&amp;" "))),"horror",IF(OR(ISNUMBER(SEARCH({" food "," kitchen "," yummy "," gourmet "," dining","bbq"}," "&amp;B3614:C3614&amp;" "))),"food"))))</f>
        <v>0</v>
      </c>
      <c r="E3614" s="3">
        <v>5000</v>
      </c>
      <c r="F3614" s="4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448"/>
        <v>144</v>
      </c>
      <c r="Q3614">
        <f t="shared" si="449"/>
        <v>126.67</v>
      </c>
      <c r="R3614" t="s">
        <v>8315</v>
      </c>
      <c r="S3614" t="s">
        <v>8316</v>
      </c>
      <c r="T3614" s="13">
        <f t="shared" si="450"/>
        <v>41789.726979166669</v>
      </c>
      <c r="U3614" s="13">
        <f t="shared" si="451"/>
        <v>41799.726979166669</v>
      </c>
      <c r="V3614">
        <f t="shared" si="452"/>
        <v>2014</v>
      </c>
      <c r="W3614" t="str">
        <f t="shared" si="453"/>
        <v>plays</v>
      </c>
      <c r="X3614" t="str">
        <f t="shared" si="454"/>
        <v>ExceededGoal</v>
      </c>
      <c r="Y3614" s="12">
        <f t="shared" si="455"/>
        <v>126.67</v>
      </c>
    </row>
    <row r="3615" spans="1:25" ht="43.2">
      <c r="A3615">
        <v>3613</v>
      </c>
      <c r="B3615" s="1" t="s">
        <v>3612</v>
      </c>
      <c r="C3615" s="1" t="s">
        <v>7723</v>
      </c>
      <c r="D3615" s="21" t="b" cm="1">
        <f t="array" ref="D3615">IF(OR(ISNUMBER(SEARCH({" COMEDY "," fun "," laugh ","hilarious"}," "&amp;B3615:C3615&amp;" "))),"Comedy",IF(OR(ISNUMBER(SEARCH({" sad "," thriller "," crime"," murder "," dark "," revenge "}," "&amp;B3615:C3615&amp;" "))),"thriller",IF(OR(ISNUMBER(SEARCH({" strange "," evil "," horror "," dark "," strange"}," "&amp;B3615:C3615&amp;" "))),"horror",IF(OR(ISNUMBER(SEARCH({" food "," kitchen "," yummy "," gourmet "," dining","bbq"}," "&amp;B3615:C3615&amp;" "))),"food"))))</f>
        <v>0</v>
      </c>
      <c r="E3615" s="3">
        <v>1250</v>
      </c>
      <c r="F3615" s="4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448"/>
        <v>100</v>
      </c>
      <c r="Q3615">
        <f t="shared" si="449"/>
        <v>62.5</v>
      </c>
      <c r="R3615" t="s">
        <v>8315</v>
      </c>
      <c r="S3615" t="s">
        <v>8316</v>
      </c>
      <c r="T3615" s="13">
        <f t="shared" si="450"/>
        <v>41788.58997685185</v>
      </c>
      <c r="U3615" s="13">
        <f t="shared" si="451"/>
        <v>41818.58997685185</v>
      </c>
      <c r="V3615">
        <f t="shared" si="452"/>
        <v>2014</v>
      </c>
      <c r="W3615" t="str">
        <f t="shared" si="453"/>
        <v>plays</v>
      </c>
      <c r="X3615" t="str">
        <f t="shared" si="454"/>
        <v>UnderFunded</v>
      </c>
      <c r="Y3615" s="12">
        <f t="shared" si="455"/>
        <v>62.5</v>
      </c>
    </row>
    <row r="3616" spans="1:25" ht="43.2">
      <c r="A3616">
        <v>3614</v>
      </c>
      <c r="B3616" s="1" t="s">
        <v>3439</v>
      </c>
      <c r="C3616" s="1" t="s">
        <v>7724</v>
      </c>
      <c r="D3616" s="21" t="b" cm="1">
        <f t="array" ref="D3616">IF(OR(ISNUMBER(SEARCH({" COMEDY "," fun "," laugh ","hilarious"}," "&amp;B3616:C3616&amp;" "))),"Comedy",IF(OR(ISNUMBER(SEARCH({" sad "," thriller "," crime"," murder "," dark "," revenge "}," "&amp;B3616:C3616&amp;" "))),"thriller",IF(OR(ISNUMBER(SEARCH({" strange "," evil "," horror "," dark "," strange"}," "&amp;B3616:C3616&amp;" "))),"horror",IF(OR(ISNUMBER(SEARCH({" food "," kitchen "," yummy "," gourmet "," dining","bbq"}," "&amp;B3616:C3616&amp;" "))),"food"))))</f>
        <v>0</v>
      </c>
      <c r="E3616" s="3">
        <v>2500</v>
      </c>
      <c r="F3616" s="4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448"/>
        <v>101</v>
      </c>
      <c r="Q3616">
        <f t="shared" si="449"/>
        <v>35.49</v>
      </c>
      <c r="R3616" t="s">
        <v>8315</v>
      </c>
      <c r="S3616" t="s">
        <v>8316</v>
      </c>
      <c r="T3616" s="13">
        <f t="shared" si="450"/>
        <v>42144.041851851856</v>
      </c>
      <c r="U3616" s="13">
        <f t="shared" si="451"/>
        <v>42174.041851851856</v>
      </c>
      <c r="V3616">
        <f t="shared" si="452"/>
        <v>2015</v>
      </c>
      <c r="W3616" t="str">
        <f t="shared" si="453"/>
        <v>plays</v>
      </c>
      <c r="X3616" t="str">
        <f t="shared" si="454"/>
        <v>ExceededGoal</v>
      </c>
      <c r="Y3616" s="12">
        <f t="shared" si="455"/>
        <v>35.49</v>
      </c>
    </row>
    <row r="3617" spans="1:25" ht="43.2">
      <c r="A3617">
        <v>3615</v>
      </c>
      <c r="B3617" s="1" t="s">
        <v>3613</v>
      </c>
      <c r="C3617" s="1" t="s">
        <v>7725</v>
      </c>
      <c r="D3617" s="21" t="b" cm="1">
        <f t="array" ref="D3617">IF(OR(ISNUMBER(SEARCH({" COMEDY "," fun "," laugh ","hilarious"}," "&amp;B3617:C3617&amp;" "))),"Comedy",IF(OR(ISNUMBER(SEARCH({" sad "," thriller "," crime"," murder "," dark "," revenge "}," "&amp;B3617:C3617&amp;" "))),"thriller",IF(OR(ISNUMBER(SEARCH({" strange "," evil "," horror "," dark "," strange"}," "&amp;B3617:C3617&amp;" "))),"horror",IF(OR(ISNUMBER(SEARCH({" food "," kitchen "," yummy "," gourmet "," dining","bbq"}," "&amp;B3617:C3617&amp;" "))),"food"))))</f>
        <v>0</v>
      </c>
      <c r="E3617" s="3">
        <v>2500</v>
      </c>
      <c r="F3617" s="4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448"/>
        <v>107</v>
      </c>
      <c r="Q3617">
        <f t="shared" si="449"/>
        <v>37.08</v>
      </c>
      <c r="R3617" t="s">
        <v>8315</v>
      </c>
      <c r="S3617" t="s">
        <v>8316</v>
      </c>
      <c r="T3617" s="13">
        <f t="shared" si="450"/>
        <v>42318.593703703707</v>
      </c>
      <c r="U3617" s="13">
        <f t="shared" si="451"/>
        <v>42348.593703703707</v>
      </c>
      <c r="V3617">
        <f t="shared" si="452"/>
        <v>2015</v>
      </c>
      <c r="W3617" t="str">
        <f t="shared" si="453"/>
        <v>plays</v>
      </c>
      <c r="X3617" t="str">
        <f t="shared" si="454"/>
        <v>ExceededGoal</v>
      </c>
      <c r="Y3617" s="12">
        <f t="shared" si="455"/>
        <v>37.08</v>
      </c>
    </row>
    <row r="3618" spans="1:25" ht="43.2">
      <c r="A3618">
        <v>3616</v>
      </c>
      <c r="B3618" s="1" t="s">
        <v>3614</v>
      </c>
      <c r="C3618" s="1" t="s">
        <v>7726</v>
      </c>
      <c r="D3618" s="21" t="b" cm="1">
        <f t="array" ref="D3618">IF(OR(ISNUMBER(SEARCH({" COMEDY "," fun "," laugh ","hilarious"}," "&amp;B3618:C3618&amp;" "))),"Comedy",IF(OR(ISNUMBER(SEARCH({" sad "," thriller "," crime"," murder "," dark "," revenge "}," "&amp;B3618:C3618&amp;" "))),"thriller",IF(OR(ISNUMBER(SEARCH({" strange "," evil "," horror "," dark "," strange"}," "&amp;B3618:C3618&amp;" "))),"horror",IF(OR(ISNUMBER(SEARCH({" food "," kitchen "," yummy "," gourmet "," dining","bbq"}," "&amp;B3618:C3618&amp;" "))),"food"))))</f>
        <v>0</v>
      </c>
      <c r="E3618" s="3">
        <v>2500</v>
      </c>
      <c r="F3618" s="4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448"/>
        <v>125</v>
      </c>
      <c r="Q3618">
        <f t="shared" si="449"/>
        <v>69.33</v>
      </c>
      <c r="R3618" t="s">
        <v>8315</v>
      </c>
      <c r="S3618" t="s">
        <v>8316</v>
      </c>
      <c r="T3618" s="13">
        <f t="shared" si="450"/>
        <v>42052.949814814812</v>
      </c>
      <c r="U3618" s="13">
        <f t="shared" si="451"/>
        <v>42082.908148148148</v>
      </c>
      <c r="V3618">
        <f t="shared" si="452"/>
        <v>2015</v>
      </c>
      <c r="W3618" t="str">
        <f t="shared" si="453"/>
        <v>plays</v>
      </c>
      <c r="X3618" t="str">
        <f t="shared" si="454"/>
        <v>ExceededGoal</v>
      </c>
      <c r="Y3618" s="12">
        <f t="shared" si="455"/>
        <v>69.33</v>
      </c>
    </row>
    <row r="3619" spans="1:25" ht="43.2">
      <c r="A3619">
        <v>3617</v>
      </c>
      <c r="B3619" s="1" t="s">
        <v>3615</v>
      </c>
      <c r="C3619" s="1" t="s">
        <v>7727</v>
      </c>
      <c r="D3619" s="21" t="b" cm="1">
        <f t="array" ref="D3619">IF(OR(ISNUMBER(SEARCH({" COMEDY "," fun "," laugh ","hilarious"}," "&amp;B3619:C3619&amp;" "))),"Comedy",IF(OR(ISNUMBER(SEARCH({" sad "," thriller "," crime"," murder "," dark "," revenge "}," "&amp;B3619:C3619&amp;" "))),"thriller",IF(OR(ISNUMBER(SEARCH({" strange "," evil "," horror "," dark "," strange"}," "&amp;B3619:C3619&amp;" "))),"horror",IF(OR(ISNUMBER(SEARCH({" food "," kitchen "," yummy "," gourmet "," dining","bbq"}," "&amp;B3619:C3619&amp;" "))),"food"))))</f>
        <v>0</v>
      </c>
      <c r="E3619" s="3">
        <v>740</v>
      </c>
      <c r="F3619" s="4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448"/>
        <v>119</v>
      </c>
      <c r="Q3619">
        <f t="shared" si="449"/>
        <v>17.25</v>
      </c>
      <c r="R3619" t="s">
        <v>8315</v>
      </c>
      <c r="S3619" t="s">
        <v>8316</v>
      </c>
      <c r="T3619" s="13">
        <f t="shared" si="450"/>
        <v>42779.610289351855</v>
      </c>
      <c r="U3619" s="13">
        <f t="shared" si="451"/>
        <v>42794</v>
      </c>
      <c r="V3619">
        <f t="shared" si="452"/>
        <v>2017</v>
      </c>
      <c r="W3619" t="str">
        <f t="shared" si="453"/>
        <v>plays</v>
      </c>
      <c r="X3619" t="str">
        <f t="shared" si="454"/>
        <v>ExceededGoal</v>
      </c>
      <c r="Y3619" s="12">
        <f t="shared" si="455"/>
        <v>17.25</v>
      </c>
    </row>
    <row r="3620" spans="1:25" ht="43.2">
      <c r="A3620">
        <v>3618</v>
      </c>
      <c r="B3620" s="1" t="s">
        <v>3616</v>
      </c>
      <c r="C3620" s="1" t="s">
        <v>7728</v>
      </c>
      <c r="D3620" s="21" t="b" cm="1">
        <f t="array" ref="D3620">IF(OR(ISNUMBER(SEARCH({" COMEDY "," fun "," laugh ","hilarious"}," "&amp;B3620:C3620&amp;" "))),"Comedy",IF(OR(ISNUMBER(SEARCH({" sad "," thriller "," crime"," murder "," dark "," revenge "}," "&amp;B3620:C3620&amp;" "))),"thriller",IF(OR(ISNUMBER(SEARCH({" strange "," evil "," horror "," dark "," strange"}," "&amp;B3620:C3620&amp;" "))),"horror",IF(OR(ISNUMBER(SEARCH({" food "," kitchen "," yummy "," gourmet "," dining","bbq"}," "&amp;B3620:C3620&amp;" "))),"food"))))</f>
        <v>0</v>
      </c>
      <c r="E3620" s="3">
        <v>2000</v>
      </c>
      <c r="F3620" s="4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448"/>
        <v>101</v>
      </c>
      <c r="Q3620">
        <f t="shared" si="449"/>
        <v>36.07</v>
      </c>
      <c r="R3620" t="s">
        <v>8315</v>
      </c>
      <c r="S3620" t="s">
        <v>8316</v>
      </c>
      <c r="T3620" s="13">
        <f t="shared" si="450"/>
        <v>42128.627893518518</v>
      </c>
      <c r="U3620" s="13">
        <f t="shared" si="451"/>
        <v>42158.627893518518</v>
      </c>
      <c r="V3620">
        <f t="shared" si="452"/>
        <v>2015</v>
      </c>
      <c r="W3620" t="str">
        <f t="shared" si="453"/>
        <v>plays</v>
      </c>
      <c r="X3620" t="str">
        <f t="shared" si="454"/>
        <v>ExceededGoal</v>
      </c>
      <c r="Y3620" s="12">
        <f t="shared" si="455"/>
        <v>36.07</v>
      </c>
    </row>
    <row r="3621" spans="1:25" ht="43.2">
      <c r="A3621">
        <v>3619</v>
      </c>
      <c r="B3621" s="1" t="s">
        <v>3617</v>
      </c>
      <c r="C3621" s="1" t="s">
        <v>7729</v>
      </c>
      <c r="D3621" s="21" t="b" cm="1">
        <f t="array" ref="D3621">IF(OR(ISNUMBER(SEARCH({" COMEDY "," fun "," laugh ","hilarious"}," "&amp;B3621:C3621&amp;" "))),"Comedy",IF(OR(ISNUMBER(SEARCH({" sad "," thriller "," crime"," murder "," dark "," revenge "}," "&amp;B3621:C3621&amp;" "))),"thriller",IF(OR(ISNUMBER(SEARCH({" strange "," evil "," horror "," dark "," strange"}," "&amp;B3621:C3621&amp;" "))),"horror",IF(OR(ISNUMBER(SEARCH({" food "," kitchen "," yummy "," gourmet "," dining","bbq"}," "&amp;B3621:C3621&amp;" "))),"food"))))</f>
        <v>0</v>
      </c>
      <c r="E3621" s="3">
        <v>1000</v>
      </c>
      <c r="F3621" s="4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448"/>
        <v>113</v>
      </c>
      <c r="Q3621">
        <f t="shared" si="449"/>
        <v>66.47</v>
      </c>
      <c r="R3621" t="s">
        <v>8315</v>
      </c>
      <c r="S3621" t="s">
        <v>8316</v>
      </c>
      <c r="T3621" s="13">
        <f t="shared" si="450"/>
        <v>42661.132245370376</v>
      </c>
      <c r="U3621" s="13">
        <f t="shared" si="451"/>
        <v>42693.916666666672</v>
      </c>
      <c r="V3621">
        <f t="shared" si="452"/>
        <v>2016</v>
      </c>
      <c r="W3621" t="str">
        <f t="shared" si="453"/>
        <v>plays</v>
      </c>
      <c r="X3621" t="str">
        <f t="shared" si="454"/>
        <v>ExceededGoal</v>
      </c>
      <c r="Y3621" s="12">
        <f t="shared" si="455"/>
        <v>66.47</v>
      </c>
    </row>
    <row r="3622" spans="1:25" ht="43.2">
      <c r="A3622">
        <v>3620</v>
      </c>
      <c r="B3622" s="1" t="s">
        <v>3618</v>
      </c>
      <c r="C3622" s="1" t="s">
        <v>7730</v>
      </c>
      <c r="D3622" s="21" t="b" cm="1">
        <f t="array" ref="D3622">IF(OR(ISNUMBER(SEARCH({" COMEDY "," fun "," laugh ","hilarious"}," "&amp;B3622:C3622&amp;" "))),"Comedy",IF(OR(ISNUMBER(SEARCH({" sad "," thriller "," crime"," murder "," dark "," revenge "}," "&amp;B3622:C3622&amp;" "))),"thriller",IF(OR(ISNUMBER(SEARCH({" strange "," evil "," horror "," dark "," strange"}," "&amp;B3622:C3622&amp;" "))),"horror",IF(OR(ISNUMBER(SEARCH({" food "," kitchen "," yummy "," gourmet "," dining","bbq"}," "&amp;B3622:C3622&amp;" "))),"food"))))</f>
        <v>0</v>
      </c>
      <c r="E3622" s="3">
        <v>10500</v>
      </c>
      <c r="F3622" s="4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448"/>
        <v>105</v>
      </c>
      <c r="Q3622">
        <f t="shared" si="449"/>
        <v>56.07</v>
      </c>
      <c r="R3622" t="s">
        <v>8315</v>
      </c>
      <c r="S3622" t="s">
        <v>8316</v>
      </c>
      <c r="T3622" s="13">
        <f t="shared" si="450"/>
        <v>42037.938206018516</v>
      </c>
      <c r="U3622" s="13">
        <f t="shared" si="451"/>
        <v>42068.166666666672</v>
      </c>
      <c r="V3622">
        <f t="shared" si="452"/>
        <v>2015</v>
      </c>
      <c r="W3622" t="str">
        <f t="shared" si="453"/>
        <v>plays</v>
      </c>
      <c r="X3622" t="str">
        <f t="shared" si="454"/>
        <v>ExceededGoal</v>
      </c>
      <c r="Y3622" s="12">
        <f t="shared" si="455"/>
        <v>56.07</v>
      </c>
    </row>
    <row r="3623" spans="1:25" ht="43.2">
      <c r="A3623">
        <v>3621</v>
      </c>
      <c r="B3623" s="1" t="s">
        <v>3619</v>
      </c>
      <c r="C3623" s="1" t="s">
        <v>7731</v>
      </c>
      <c r="D3623" s="21" t="b" cm="1">
        <f t="array" ref="D3623">IF(OR(ISNUMBER(SEARCH({" COMEDY "," fun "," laugh ","hilarious"}," "&amp;B3623:C3623&amp;" "))),"Comedy",IF(OR(ISNUMBER(SEARCH({" sad "," thriller "," crime"," murder "," dark "," revenge "}," "&amp;B3623:C3623&amp;" "))),"thriller",IF(OR(ISNUMBER(SEARCH({" strange "," evil "," horror "," dark "," strange"}," "&amp;B3623:C3623&amp;" "))),"horror",IF(OR(ISNUMBER(SEARCH({" food "," kitchen "," yummy "," gourmet "," dining","bbq"}," "&amp;B3623:C3623&amp;" "))),"food"))))</f>
        <v>0</v>
      </c>
      <c r="E3623" s="3">
        <v>3000</v>
      </c>
      <c r="F3623" s="4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448"/>
        <v>110</v>
      </c>
      <c r="Q3623">
        <f t="shared" si="449"/>
        <v>47.03</v>
      </c>
      <c r="R3623" t="s">
        <v>8315</v>
      </c>
      <c r="S3623" t="s">
        <v>8316</v>
      </c>
      <c r="T3623" s="13">
        <f t="shared" si="450"/>
        <v>42619.935694444444</v>
      </c>
      <c r="U3623" s="13">
        <f t="shared" si="451"/>
        <v>42643.875</v>
      </c>
      <c r="V3623">
        <f t="shared" si="452"/>
        <v>2016</v>
      </c>
      <c r="W3623" t="str">
        <f t="shared" si="453"/>
        <v>plays</v>
      </c>
      <c r="X3623" t="str">
        <f t="shared" si="454"/>
        <v>ExceededGoal</v>
      </c>
      <c r="Y3623" s="12">
        <f t="shared" si="455"/>
        <v>47.03</v>
      </c>
    </row>
    <row r="3624" spans="1:25" ht="28.8">
      <c r="A3624">
        <v>3622</v>
      </c>
      <c r="B3624" s="1" t="s">
        <v>3620</v>
      </c>
      <c r="C3624" s="1" t="s">
        <v>7732</v>
      </c>
      <c r="D3624" s="21" t="b" cm="1">
        <f t="array" ref="D3624">IF(OR(ISNUMBER(SEARCH({" COMEDY "," fun "," laugh ","hilarious"}," "&amp;B3624:C3624&amp;" "))),"Comedy",IF(OR(ISNUMBER(SEARCH({" sad "," thriller "," crime"," murder "," dark "," revenge "}," "&amp;B3624:C3624&amp;" "))),"thriller",IF(OR(ISNUMBER(SEARCH({" strange "," evil "," horror "," dark "," strange"}," "&amp;B3624:C3624&amp;" "))),"horror",IF(OR(ISNUMBER(SEARCH({" food "," kitchen "," yummy "," gourmet "," dining","bbq"}," "&amp;B3624:C3624&amp;" "))),"food"))))</f>
        <v>0</v>
      </c>
      <c r="E3624" s="3">
        <v>1000</v>
      </c>
      <c r="F3624" s="4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448"/>
        <v>100</v>
      </c>
      <c r="Q3624">
        <f t="shared" si="449"/>
        <v>47.67</v>
      </c>
      <c r="R3624" t="s">
        <v>8315</v>
      </c>
      <c r="S3624" t="s">
        <v>8316</v>
      </c>
      <c r="T3624" s="13">
        <f t="shared" si="450"/>
        <v>41877.221886574072</v>
      </c>
      <c r="U3624" s="13">
        <f t="shared" si="451"/>
        <v>41910.140972222223</v>
      </c>
      <c r="V3624">
        <f t="shared" si="452"/>
        <v>2014</v>
      </c>
      <c r="W3624" t="str">
        <f t="shared" si="453"/>
        <v>plays</v>
      </c>
      <c r="X3624" t="str">
        <f t="shared" si="454"/>
        <v>UnderFunded</v>
      </c>
      <c r="Y3624" s="12">
        <f t="shared" si="455"/>
        <v>47.67</v>
      </c>
    </row>
    <row r="3625" spans="1:25" ht="28.8">
      <c r="A3625">
        <v>3623</v>
      </c>
      <c r="B3625" s="1" t="s">
        <v>3621</v>
      </c>
      <c r="C3625" s="1" t="s">
        <v>7733</v>
      </c>
      <c r="D3625" s="21" t="b" cm="1">
        <f t="array" ref="D3625">IF(OR(ISNUMBER(SEARCH({" COMEDY "," fun "," laugh ","hilarious"}," "&amp;B3625:C3625&amp;" "))),"Comedy",IF(OR(ISNUMBER(SEARCH({" sad "," thriller "," crime"," murder "," dark "," revenge "}," "&amp;B3625:C3625&amp;" "))),"thriller",IF(OR(ISNUMBER(SEARCH({" strange "," evil "," horror "," dark "," strange"}," "&amp;B3625:C3625&amp;" "))),"horror",IF(OR(ISNUMBER(SEARCH({" food "," kitchen "," yummy "," gourmet "," dining","bbq"}," "&amp;B3625:C3625&amp;" "))),"food"))))</f>
        <v>0</v>
      </c>
      <c r="E3625" s="3">
        <v>2500</v>
      </c>
      <c r="F3625" s="4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448"/>
        <v>120</v>
      </c>
      <c r="Q3625">
        <f t="shared" si="449"/>
        <v>88.24</v>
      </c>
      <c r="R3625" t="s">
        <v>8315</v>
      </c>
      <c r="S3625" t="s">
        <v>8316</v>
      </c>
      <c r="T3625" s="13">
        <f t="shared" si="450"/>
        <v>41828.736921296295</v>
      </c>
      <c r="U3625" s="13">
        <f t="shared" si="451"/>
        <v>41846.291666666664</v>
      </c>
      <c r="V3625">
        <f t="shared" si="452"/>
        <v>2014</v>
      </c>
      <c r="W3625" t="str">
        <f t="shared" si="453"/>
        <v>plays</v>
      </c>
      <c r="X3625" t="str">
        <f t="shared" si="454"/>
        <v>ExceededGoal</v>
      </c>
      <c r="Y3625" s="12">
        <f t="shared" si="455"/>
        <v>88.24</v>
      </c>
    </row>
    <row r="3626" spans="1:25" ht="72">
      <c r="A3626">
        <v>3624</v>
      </c>
      <c r="B3626" s="1" t="s">
        <v>3622</v>
      </c>
      <c r="C3626" s="1" t="s">
        <v>7734</v>
      </c>
      <c r="D3626" s="21" t="b" cm="1">
        <f t="array" ref="D3626">IF(OR(ISNUMBER(SEARCH({" COMEDY "," fun "," laugh ","hilarious"}," "&amp;B3626:C3626&amp;" "))),"Comedy",IF(OR(ISNUMBER(SEARCH({" sad "," thriller "," crime"," murder "," dark "," revenge "}," "&amp;B3626:C3626&amp;" "))),"thriller",IF(OR(ISNUMBER(SEARCH({" strange "," evil "," horror "," dark "," strange"}," "&amp;B3626:C3626&amp;" "))),"horror",IF(OR(ISNUMBER(SEARCH({" food "," kitchen "," yummy "," gourmet "," dining","bbq"}," "&amp;B3626:C3626&amp;" "))),"food"))))</f>
        <v>0</v>
      </c>
      <c r="E3626" s="3">
        <v>3000</v>
      </c>
      <c r="F3626" s="4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448"/>
        <v>105</v>
      </c>
      <c r="Q3626">
        <f t="shared" si="449"/>
        <v>80.72</v>
      </c>
      <c r="R3626" t="s">
        <v>8315</v>
      </c>
      <c r="S3626" t="s">
        <v>8316</v>
      </c>
      <c r="T3626" s="13">
        <f t="shared" si="450"/>
        <v>42545.774189814809</v>
      </c>
      <c r="U3626" s="13">
        <f t="shared" si="451"/>
        <v>42605.774189814809</v>
      </c>
      <c r="V3626">
        <f t="shared" si="452"/>
        <v>2016</v>
      </c>
      <c r="W3626" t="str">
        <f t="shared" si="453"/>
        <v>plays</v>
      </c>
      <c r="X3626" t="str">
        <f t="shared" si="454"/>
        <v>ExceededGoal</v>
      </c>
      <c r="Y3626" s="12">
        <f t="shared" si="455"/>
        <v>80.72</v>
      </c>
    </row>
    <row r="3627" spans="1:25" ht="57.6">
      <c r="A3627">
        <v>3625</v>
      </c>
      <c r="B3627" s="1" t="s">
        <v>3623</v>
      </c>
      <c r="C3627" s="1" t="s">
        <v>7735</v>
      </c>
      <c r="D3627" s="21" t="b" cm="1">
        <f t="array" ref="D3627">IF(OR(ISNUMBER(SEARCH({" COMEDY "," fun "," laugh ","hilarious"}," "&amp;B3627:C3627&amp;" "))),"Comedy",IF(OR(ISNUMBER(SEARCH({" sad "," thriller "," crime"," murder "," dark "," revenge "}," "&amp;B3627:C3627&amp;" "))),"thriller",IF(OR(ISNUMBER(SEARCH({" strange "," evil "," horror "," dark "," strange"}," "&amp;B3627:C3627&amp;" "))),"horror",IF(OR(ISNUMBER(SEARCH({" food "," kitchen "," yummy "," gourmet "," dining","bbq"}," "&amp;B3627:C3627&amp;" "))),"food"))))</f>
        <v>0</v>
      </c>
      <c r="E3627" s="3">
        <v>3000</v>
      </c>
      <c r="F3627" s="4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448"/>
        <v>103</v>
      </c>
      <c r="Q3627">
        <f t="shared" si="449"/>
        <v>39.49</v>
      </c>
      <c r="R3627" t="s">
        <v>8315</v>
      </c>
      <c r="S3627" t="s">
        <v>8316</v>
      </c>
      <c r="T3627" s="13">
        <f t="shared" si="450"/>
        <v>42157.652511574073</v>
      </c>
      <c r="U3627" s="13">
        <f t="shared" si="451"/>
        <v>42187.652511574073</v>
      </c>
      <c r="V3627">
        <f t="shared" si="452"/>
        <v>2015</v>
      </c>
      <c r="W3627" t="str">
        <f t="shared" si="453"/>
        <v>plays</v>
      </c>
      <c r="X3627" t="str">
        <f t="shared" si="454"/>
        <v>ExceededGoal</v>
      </c>
      <c r="Y3627" s="12">
        <f t="shared" si="455"/>
        <v>39.49</v>
      </c>
    </row>
    <row r="3628" spans="1:25" ht="43.2">
      <c r="A3628">
        <v>3626</v>
      </c>
      <c r="B3628" s="1" t="s">
        <v>3624</v>
      </c>
      <c r="C3628" s="1" t="s">
        <v>7736</v>
      </c>
      <c r="D3628" s="21" t="b" cm="1">
        <f t="array" ref="D3628">IF(OR(ISNUMBER(SEARCH({" COMEDY "," fun "," laugh ","hilarious"}," "&amp;B3628:C3628&amp;" "))),"Comedy",IF(OR(ISNUMBER(SEARCH({" sad "," thriller "," crime"," murder "," dark "," revenge "}," "&amp;B3628:C3628&amp;" "))),"thriller",IF(OR(ISNUMBER(SEARCH({" strange "," evil "," horror "," dark "," strange"}," "&amp;B3628:C3628&amp;" "))),"horror",IF(OR(ISNUMBER(SEARCH({" food "," kitchen "," yummy "," gourmet "," dining","bbq"}," "&amp;B3628:C3628&amp;" "))),"food"))))</f>
        <v>0</v>
      </c>
      <c r="E3628" s="3">
        <v>4000</v>
      </c>
      <c r="F3628" s="4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448"/>
        <v>102</v>
      </c>
      <c r="Q3628">
        <f t="shared" si="449"/>
        <v>84.85</v>
      </c>
      <c r="R3628" t="s">
        <v>8315</v>
      </c>
      <c r="S3628" t="s">
        <v>8316</v>
      </c>
      <c r="T3628" s="13">
        <f t="shared" si="450"/>
        <v>41846.667326388888</v>
      </c>
      <c r="U3628" s="13">
        <f t="shared" si="451"/>
        <v>41867.667326388888</v>
      </c>
      <c r="V3628">
        <f t="shared" si="452"/>
        <v>2014</v>
      </c>
      <c r="W3628" t="str">
        <f t="shared" si="453"/>
        <v>plays</v>
      </c>
      <c r="X3628" t="str">
        <f t="shared" si="454"/>
        <v>ExceededGoal</v>
      </c>
      <c r="Y3628" s="12">
        <f t="shared" si="455"/>
        <v>84.85</v>
      </c>
    </row>
    <row r="3629" spans="1:25" ht="43.2">
      <c r="A3629">
        <v>3627</v>
      </c>
      <c r="B3629" s="1" t="s">
        <v>3625</v>
      </c>
      <c r="C3629" s="1" t="s">
        <v>7737</v>
      </c>
      <c r="D3629" s="21" t="b" cm="1">
        <f t="array" ref="D3629">IF(OR(ISNUMBER(SEARCH({" COMEDY "," fun "," laugh ","hilarious"}," "&amp;B3629:C3629&amp;" "))),"Comedy",IF(OR(ISNUMBER(SEARCH({" sad "," thriller "," crime"," murder "," dark "," revenge "}," "&amp;B3629:C3629&amp;" "))),"thriller",IF(OR(ISNUMBER(SEARCH({" strange "," evil "," horror "," dark "," strange"}," "&amp;B3629:C3629&amp;" "))),"horror",IF(OR(ISNUMBER(SEARCH({" food "," kitchen "," yummy "," gourmet "," dining","bbq"}," "&amp;B3629:C3629&amp;" "))),"food"))))</f>
        <v>0</v>
      </c>
      <c r="E3629" s="3">
        <v>2000</v>
      </c>
      <c r="F3629" s="4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448"/>
        <v>100</v>
      </c>
      <c r="Q3629">
        <f t="shared" si="449"/>
        <v>68.97</v>
      </c>
      <c r="R3629" t="s">
        <v>8315</v>
      </c>
      <c r="S3629" t="s">
        <v>8316</v>
      </c>
      <c r="T3629" s="13">
        <f t="shared" si="450"/>
        <v>42460.741747685184</v>
      </c>
      <c r="U3629" s="13">
        <f t="shared" si="451"/>
        <v>42511.165972222225</v>
      </c>
      <c r="V3629">
        <f t="shared" si="452"/>
        <v>2016</v>
      </c>
      <c r="W3629" t="str">
        <f t="shared" si="453"/>
        <v>plays</v>
      </c>
      <c r="X3629" t="str">
        <f t="shared" si="454"/>
        <v>UnderFunded</v>
      </c>
      <c r="Y3629" s="12">
        <f t="shared" si="455"/>
        <v>68.97</v>
      </c>
    </row>
    <row r="3630" spans="1:25" ht="43.2">
      <c r="A3630">
        <v>3628</v>
      </c>
      <c r="B3630" s="1" t="s">
        <v>3626</v>
      </c>
      <c r="C3630" s="1" t="s">
        <v>7738</v>
      </c>
      <c r="D3630" s="21" t="b" cm="1">
        <f t="array" ref="D3630">IF(OR(ISNUMBER(SEARCH({" COMEDY "," fun "," laugh ","hilarious"}," "&amp;B3630:C3630&amp;" "))),"Comedy",IF(OR(ISNUMBER(SEARCH({" sad "," thriller "," crime"," murder "," dark "," revenge "}," "&amp;B3630:C3630&amp;" "))),"thriller",IF(OR(ISNUMBER(SEARCH({" strange "," evil "," horror "," dark "," strange"}," "&amp;B3630:C3630&amp;" "))),"horror",IF(OR(ISNUMBER(SEARCH({" food "," kitchen "," yummy "," gourmet "," dining","bbq"}," "&amp;B3630:C3630&amp;" "))),"food"))))</f>
        <v>0</v>
      </c>
      <c r="E3630" s="3">
        <v>100000</v>
      </c>
      <c r="F3630" s="4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448"/>
        <v>0</v>
      </c>
      <c r="Q3630">
        <f t="shared" si="449"/>
        <v>0</v>
      </c>
      <c r="R3630" t="s">
        <v>8315</v>
      </c>
      <c r="S3630" t="s">
        <v>8357</v>
      </c>
      <c r="T3630" s="13">
        <f t="shared" si="450"/>
        <v>42291.833287037036</v>
      </c>
      <c r="U3630" s="13">
        <f t="shared" si="451"/>
        <v>42351.874953703707</v>
      </c>
      <c r="V3630">
        <f t="shared" si="452"/>
        <v>2015</v>
      </c>
      <c r="W3630" t="str">
        <f t="shared" si="453"/>
        <v>Musical and Spaces</v>
      </c>
      <c r="X3630" t="str">
        <f t="shared" si="454"/>
        <v>UnderFunded</v>
      </c>
      <c r="Y3630" s="12">
        <f t="shared" si="455"/>
        <v>0</v>
      </c>
    </row>
    <row r="3631" spans="1:25" ht="57.6">
      <c r="A3631">
        <v>3629</v>
      </c>
      <c r="B3631" s="1" t="s">
        <v>3627</v>
      </c>
      <c r="C3631" s="1" t="s">
        <v>7739</v>
      </c>
      <c r="D3631" s="21" t="b" cm="1">
        <f t="array" ref="D3631">IF(OR(ISNUMBER(SEARCH({" COMEDY "," fun "," laugh ","hilarious"}," "&amp;B3631:C3631&amp;" "))),"Comedy",IF(OR(ISNUMBER(SEARCH({" sad "," thriller "," crime"," murder "," dark "," revenge "}," "&amp;B3631:C3631&amp;" "))),"thriller",IF(OR(ISNUMBER(SEARCH({" strange "," evil "," horror "," dark "," strange"}," "&amp;B3631:C3631&amp;" "))),"horror",IF(OR(ISNUMBER(SEARCH({" food "," kitchen "," yummy "," gourmet "," dining","bbq"}," "&amp;B3631:C3631&amp;" "))),"food"))))</f>
        <v>0</v>
      </c>
      <c r="E3631" s="3">
        <v>1000000</v>
      </c>
      <c r="F3631" s="4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448"/>
        <v>0</v>
      </c>
      <c r="Q3631">
        <f t="shared" si="449"/>
        <v>1</v>
      </c>
      <c r="R3631" t="s">
        <v>8315</v>
      </c>
      <c r="S3631" t="s">
        <v>8357</v>
      </c>
      <c r="T3631" s="13">
        <f t="shared" si="450"/>
        <v>42437.094490740739</v>
      </c>
      <c r="U3631" s="13">
        <f t="shared" si="451"/>
        <v>42495.708333333328</v>
      </c>
      <c r="V3631">
        <f t="shared" si="452"/>
        <v>2016</v>
      </c>
      <c r="W3631" t="str">
        <f t="shared" si="453"/>
        <v>Musical and Spaces</v>
      </c>
      <c r="X3631" t="str">
        <f t="shared" si="454"/>
        <v>UnderFunded</v>
      </c>
      <c r="Y3631" s="12">
        <f t="shared" si="455"/>
        <v>1</v>
      </c>
    </row>
    <row r="3632" spans="1:25" ht="43.2">
      <c r="A3632">
        <v>3630</v>
      </c>
      <c r="B3632" s="1" t="s">
        <v>3628</v>
      </c>
      <c r="C3632" s="1" t="s">
        <v>7740</v>
      </c>
      <c r="D3632" s="21" t="b" cm="1">
        <f t="array" ref="D3632">IF(OR(ISNUMBER(SEARCH({" COMEDY "," fun "," laugh ","hilarious"}," "&amp;B3632:C3632&amp;" "))),"Comedy",IF(OR(ISNUMBER(SEARCH({" sad "," thriller "," crime"," murder "," dark "," revenge "}," "&amp;B3632:C3632&amp;" "))),"thriller",IF(OR(ISNUMBER(SEARCH({" strange "," evil "," horror "," dark "," strange"}," "&amp;B3632:C3632&amp;" "))),"horror",IF(OR(ISNUMBER(SEARCH({" food "," kitchen "," yummy "," gourmet "," dining","bbq"}," "&amp;B3632:C3632&amp;" "))),"food"))))</f>
        <v>0</v>
      </c>
      <c r="E3632" s="3">
        <v>3000</v>
      </c>
      <c r="F3632" s="4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448"/>
        <v>0</v>
      </c>
      <c r="Q3632">
        <f t="shared" si="449"/>
        <v>1</v>
      </c>
      <c r="R3632" t="s">
        <v>8315</v>
      </c>
      <c r="S3632" t="s">
        <v>8357</v>
      </c>
      <c r="T3632" s="13">
        <f t="shared" si="450"/>
        <v>41942.84710648148</v>
      </c>
      <c r="U3632" s="13">
        <f t="shared" si="451"/>
        <v>41972.888773148152</v>
      </c>
      <c r="V3632">
        <f t="shared" si="452"/>
        <v>2014</v>
      </c>
      <c r="W3632" t="str">
        <f t="shared" si="453"/>
        <v>Musical and Spaces</v>
      </c>
      <c r="X3632" t="str">
        <f t="shared" si="454"/>
        <v>UnderFunded</v>
      </c>
      <c r="Y3632" s="12">
        <f t="shared" si="455"/>
        <v>1</v>
      </c>
    </row>
    <row r="3633" spans="1:25" ht="57.6">
      <c r="A3633">
        <v>3631</v>
      </c>
      <c r="B3633" s="1" t="s">
        <v>3629</v>
      </c>
      <c r="C3633" s="1" t="s">
        <v>7741</v>
      </c>
      <c r="D3633" s="21" t="b" cm="1">
        <f t="array" ref="D3633">IF(OR(ISNUMBER(SEARCH({" COMEDY "," fun "," laugh ","hilarious"}," "&amp;B3633:C3633&amp;" "))),"Comedy",IF(OR(ISNUMBER(SEARCH({" sad "," thriller "," crime"," murder "," dark "," revenge "}," "&amp;B3633:C3633&amp;" "))),"thriller",IF(OR(ISNUMBER(SEARCH({" strange "," evil "," horror "," dark "," strange"}," "&amp;B3633:C3633&amp;" "))),"horror",IF(OR(ISNUMBER(SEARCH({" food "," kitchen "," yummy "," gourmet "," dining","bbq"}," "&amp;B3633:C3633&amp;" "))),"food"))))</f>
        <v>0</v>
      </c>
      <c r="E3633" s="3">
        <v>17100</v>
      </c>
      <c r="F3633" s="4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448"/>
        <v>51</v>
      </c>
      <c r="Q3633">
        <f t="shared" si="449"/>
        <v>147.88</v>
      </c>
      <c r="R3633" t="s">
        <v>8315</v>
      </c>
      <c r="S3633" t="s">
        <v>8357</v>
      </c>
      <c r="T3633" s="13">
        <f t="shared" si="450"/>
        <v>41880.753437499996</v>
      </c>
      <c r="U3633" s="13">
        <f t="shared" si="451"/>
        <v>41905.165972222225</v>
      </c>
      <c r="V3633">
        <f t="shared" si="452"/>
        <v>2014</v>
      </c>
      <c r="W3633" t="str">
        <f t="shared" si="453"/>
        <v>Musical and Spaces</v>
      </c>
      <c r="X3633" t="str">
        <f t="shared" si="454"/>
        <v>UnderFunded</v>
      </c>
      <c r="Y3633" s="12">
        <f t="shared" si="455"/>
        <v>147.88</v>
      </c>
    </row>
    <row r="3634" spans="1:25" ht="43.2">
      <c r="A3634">
        <v>3632</v>
      </c>
      <c r="B3634" s="1" t="s">
        <v>3630</v>
      </c>
      <c r="C3634" s="1" t="s">
        <v>7742</v>
      </c>
      <c r="D3634" s="21" t="b" cm="1">
        <f t="array" ref="D3634">IF(OR(ISNUMBER(SEARCH({" COMEDY "," fun "," laugh ","hilarious"}," "&amp;B3634:C3634&amp;" "))),"Comedy",IF(OR(ISNUMBER(SEARCH({" sad "," thriller "," crime"," murder "," dark "," revenge "}," "&amp;B3634:C3634&amp;" "))),"thriller",IF(OR(ISNUMBER(SEARCH({" strange "," evil "," horror "," dark "," strange"}," "&amp;B3634:C3634&amp;" "))),"horror",IF(OR(ISNUMBER(SEARCH({" food "," kitchen "," yummy "," gourmet "," dining","bbq"}," "&amp;B3634:C3634&amp;" "))),"food"))))</f>
        <v>0</v>
      </c>
      <c r="E3634" s="3">
        <v>500</v>
      </c>
      <c r="F3634" s="4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448"/>
        <v>20</v>
      </c>
      <c r="Q3634">
        <f t="shared" si="449"/>
        <v>100</v>
      </c>
      <c r="R3634" t="s">
        <v>8315</v>
      </c>
      <c r="S3634" t="s">
        <v>8357</v>
      </c>
      <c r="T3634" s="13">
        <f t="shared" si="450"/>
        <v>41946.936909722222</v>
      </c>
      <c r="U3634" s="13">
        <f t="shared" si="451"/>
        <v>41966.936909722222</v>
      </c>
      <c r="V3634">
        <f t="shared" si="452"/>
        <v>2014</v>
      </c>
      <c r="W3634" t="str">
        <f t="shared" si="453"/>
        <v>Musical and Spaces</v>
      </c>
      <c r="X3634" t="str">
        <f t="shared" si="454"/>
        <v>UnderFunded</v>
      </c>
      <c r="Y3634" s="12">
        <f t="shared" si="455"/>
        <v>100</v>
      </c>
    </row>
    <row r="3635" spans="1:25" ht="43.2">
      <c r="A3635">
        <v>3633</v>
      </c>
      <c r="B3635" s="1" t="s">
        <v>3631</v>
      </c>
      <c r="C3635" s="1" t="s">
        <v>7743</v>
      </c>
      <c r="D3635" s="21" t="b" cm="1">
        <f t="array" ref="D3635">IF(OR(ISNUMBER(SEARCH({" COMEDY "," fun "," laugh ","hilarious"}," "&amp;B3635:C3635&amp;" "))),"Comedy",IF(OR(ISNUMBER(SEARCH({" sad "," thriller "," crime"," murder "," dark "," revenge "}," "&amp;B3635:C3635&amp;" "))),"thriller",IF(OR(ISNUMBER(SEARCH({" strange "," evil "," horror "," dark "," strange"}," "&amp;B3635:C3635&amp;" "))),"horror",IF(OR(ISNUMBER(SEARCH({" food "," kitchen "," yummy "," gourmet "," dining","bbq"}," "&amp;B3635:C3635&amp;" "))),"food"))))</f>
        <v>0</v>
      </c>
      <c r="E3635" s="3">
        <v>5000</v>
      </c>
      <c r="F3635" s="4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448"/>
        <v>35</v>
      </c>
      <c r="Q3635">
        <f t="shared" si="449"/>
        <v>56.84</v>
      </c>
      <c r="R3635" t="s">
        <v>8315</v>
      </c>
      <c r="S3635" t="s">
        <v>8357</v>
      </c>
      <c r="T3635" s="13">
        <f t="shared" si="450"/>
        <v>42649.623460648145</v>
      </c>
      <c r="U3635" s="13">
        <f t="shared" si="451"/>
        <v>42693.041666666672</v>
      </c>
      <c r="V3635">
        <f t="shared" si="452"/>
        <v>2016</v>
      </c>
      <c r="W3635" t="str">
        <f t="shared" si="453"/>
        <v>Musical and Spaces</v>
      </c>
      <c r="X3635" t="str">
        <f t="shared" si="454"/>
        <v>UnderFunded</v>
      </c>
      <c r="Y3635" s="12">
        <f t="shared" si="455"/>
        <v>56.84</v>
      </c>
    </row>
    <row r="3636" spans="1:25" ht="43.2">
      <c r="A3636">
        <v>3634</v>
      </c>
      <c r="B3636" s="1" t="s">
        <v>3632</v>
      </c>
      <c r="C3636" s="1" t="s">
        <v>7744</v>
      </c>
      <c r="D3636" s="21" t="b" cm="1">
        <f t="array" ref="D3636">IF(OR(ISNUMBER(SEARCH({" COMEDY "," fun "," laugh ","hilarious"}," "&amp;B3636:C3636&amp;" "))),"Comedy",IF(OR(ISNUMBER(SEARCH({" sad "," thriller "," crime"," murder "," dark "," revenge "}," "&amp;B3636:C3636&amp;" "))),"thriller",IF(OR(ISNUMBER(SEARCH({" strange "," evil "," horror "," dark "," strange"}," "&amp;B3636:C3636&amp;" "))),"horror",IF(OR(ISNUMBER(SEARCH({" food "," kitchen "," yummy "," gourmet "," dining","bbq"}," "&amp;B3636:C3636&amp;" "))),"food"))))</f>
        <v>0</v>
      </c>
      <c r="E3636" s="3">
        <v>75000</v>
      </c>
      <c r="F3636" s="4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448"/>
        <v>4</v>
      </c>
      <c r="Q3636">
        <f t="shared" si="449"/>
        <v>176.94</v>
      </c>
      <c r="R3636" t="s">
        <v>8315</v>
      </c>
      <c r="S3636" t="s">
        <v>8357</v>
      </c>
      <c r="T3636" s="13">
        <f t="shared" si="450"/>
        <v>42701.166365740741</v>
      </c>
      <c r="U3636" s="13">
        <f t="shared" si="451"/>
        <v>42749.165972222225</v>
      </c>
      <c r="V3636">
        <f t="shared" si="452"/>
        <v>2016</v>
      </c>
      <c r="W3636" t="str">
        <f t="shared" si="453"/>
        <v>Musical and Spaces</v>
      </c>
      <c r="X3636" t="str">
        <f t="shared" si="454"/>
        <v>UnderFunded</v>
      </c>
      <c r="Y3636" s="12">
        <f t="shared" si="455"/>
        <v>176.94</v>
      </c>
    </row>
    <row r="3637" spans="1:25" ht="28.8">
      <c r="A3637">
        <v>3635</v>
      </c>
      <c r="B3637" s="1" t="s">
        <v>3633</v>
      </c>
      <c r="C3637" s="1" t="s">
        <v>7745</v>
      </c>
      <c r="D3637" s="21" t="b" cm="1">
        <f t="array" ref="D3637">IF(OR(ISNUMBER(SEARCH({" COMEDY "," fun "," laugh ","hilarious"}," "&amp;B3637:C3637&amp;" "))),"Comedy",IF(OR(ISNUMBER(SEARCH({" sad "," thriller "," crime"," murder "," dark "," revenge "}," "&amp;B3637:C3637&amp;" "))),"thriller",IF(OR(ISNUMBER(SEARCH({" strange "," evil "," horror "," dark "," strange"}," "&amp;B3637:C3637&amp;" "))),"horror",IF(OR(ISNUMBER(SEARCH({" food "," kitchen "," yummy "," gourmet "," dining","bbq"}," "&amp;B3637:C3637&amp;" "))),"food"))))</f>
        <v>0</v>
      </c>
      <c r="E3637" s="3">
        <v>3500</v>
      </c>
      <c r="F3637" s="4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448"/>
        <v>36</v>
      </c>
      <c r="Q3637">
        <f t="shared" si="449"/>
        <v>127.6</v>
      </c>
      <c r="R3637" t="s">
        <v>8315</v>
      </c>
      <c r="S3637" t="s">
        <v>8357</v>
      </c>
      <c r="T3637" s="13">
        <f t="shared" si="450"/>
        <v>42450.88282407407</v>
      </c>
      <c r="U3637" s="13">
        <f t="shared" si="451"/>
        <v>42480.88282407407</v>
      </c>
      <c r="V3637">
        <f t="shared" si="452"/>
        <v>2016</v>
      </c>
      <c r="W3637" t="str">
        <f t="shared" si="453"/>
        <v>Musical and Spaces</v>
      </c>
      <c r="X3637" t="str">
        <f t="shared" si="454"/>
        <v>UnderFunded</v>
      </c>
      <c r="Y3637" s="12">
        <f t="shared" si="455"/>
        <v>127.6</v>
      </c>
    </row>
    <row r="3638" spans="1:25" ht="43.2">
      <c r="A3638">
        <v>3636</v>
      </c>
      <c r="B3638" s="1" t="s">
        <v>3634</v>
      </c>
      <c r="C3638" s="1" t="s">
        <v>7746</v>
      </c>
      <c r="D3638" s="21" t="b" cm="1">
        <f t="array" ref="D3638">IF(OR(ISNUMBER(SEARCH({" COMEDY "," fun "," laugh ","hilarious"}," "&amp;B3638:C3638&amp;" "))),"Comedy",IF(OR(ISNUMBER(SEARCH({" sad "," thriller "," crime"," murder "," dark "," revenge "}," "&amp;B3638:C3638&amp;" "))),"thriller",IF(OR(ISNUMBER(SEARCH({" strange "," evil "," horror "," dark "," strange"}," "&amp;B3638:C3638&amp;" "))),"horror",IF(OR(ISNUMBER(SEARCH({" food "," kitchen "," yummy "," gourmet "," dining","bbq"}," "&amp;B3638:C3638&amp;" "))),"food"))))</f>
        <v>0</v>
      </c>
      <c r="E3638" s="3">
        <v>150000</v>
      </c>
      <c r="F3638" s="4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448"/>
        <v>0</v>
      </c>
      <c r="Q3638">
        <f t="shared" si="449"/>
        <v>0</v>
      </c>
      <c r="R3638" t="s">
        <v>8315</v>
      </c>
      <c r="S3638" t="s">
        <v>8357</v>
      </c>
      <c r="T3638" s="13">
        <f t="shared" si="450"/>
        <v>42226.694780092599</v>
      </c>
      <c r="U3638" s="13">
        <f t="shared" si="451"/>
        <v>42261.694780092599</v>
      </c>
      <c r="V3638">
        <f t="shared" si="452"/>
        <v>2015</v>
      </c>
      <c r="W3638" t="str">
        <f t="shared" si="453"/>
        <v>Musical and Spaces</v>
      </c>
      <c r="X3638" t="str">
        <f t="shared" si="454"/>
        <v>UnderFunded</v>
      </c>
      <c r="Y3638" s="12">
        <f t="shared" si="455"/>
        <v>0</v>
      </c>
    </row>
    <row r="3639" spans="1:25" ht="57.6">
      <c r="A3639">
        <v>3637</v>
      </c>
      <c r="B3639" s="1" t="s">
        <v>3635</v>
      </c>
      <c r="C3639" s="1" t="s">
        <v>7747</v>
      </c>
      <c r="D3639" s="21" t="b" cm="1">
        <f t="array" ref="D3639">IF(OR(ISNUMBER(SEARCH({" COMEDY "," fun "," laugh ","hilarious"}," "&amp;B3639:C3639&amp;" "))),"Comedy",IF(OR(ISNUMBER(SEARCH({" sad "," thriller "," crime"," murder "," dark "," revenge "}," "&amp;B3639:C3639&amp;" "))),"thriller",IF(OR(ISNUMBER(SEARCH({" strange "," evil "," horror "," dark "," strange"}," "&amp;B3639:C3639&amp;" "))),"horror",IF(OR(ISNUMBER(SEARCH({" food "," kitchen "," yummy "," gourmet "," dining","bbq"}," "&amp;B3639:C3639&amp;" "))),"food"))))</f>
        <v>0</v>
      </c>
      <c r="E3639" s="3">
        <v>3000</v>
      </c>
      <c r="F3639" s="4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448"/>
        <v>31</v>
      </c>
      <c r="Q3639">
        <f t="shared" si="449"/>
        <v>66.14</v>
      </c>
      <c r="R3639" t="s">
        <v>8315</v>
      </c>
      <c r="S3639" t="s">
        <v>8357</v>
      </c>
      <c r="T3639" s="13">
        <f t="shared" si="450"/>
        <v>41975.700636574074</v>
      </c>
      <c r="U3639" s="13">
        <f t="shared" si="451"/>
        <v>42005.700636574074</v>
      </c>
      <c r="V3639">
        <f t="shared" si="452"/>
        <v>2014</v>
      </c>
      <c r="W3639" t="str">
        <f t="shared" si="453"/>
        <v>Musical and Spaces</v>
      </c>
      <c r="X3639" t="str">
        <f t="shared" si="454"/>
        <v>UnderFunded</v>
      </c>
      <c r="Y3639" s="12">
        <f t="shared" si="455"/>
        <v>66.14</v>
      </c>
    </row>
    <row r="3640" spans="1:25" ht="28.8">
      <c r="A3640">
        <v>3638</v>
      </c>
      <c r="B3640" s="1" t="s">
        <v>3636</v>
      </c>
      <c r="C3640" s="1" t="s">
        <v>7748</v>
      </c>
      <c r="D3640" s="21" t="b" cm="1">
        <f t="array" ref="D3640">IF(OR(ISNUMBER(SEARCH({" COMEDY "," fun "," laugh ","hilarious"}," "&amp;B3640:C3640&amp;" "))),"Comedy",IF(OR(ISNUMBER(SEARCH({" sad "," thriller "," crime"," murder "," dark "," revenge "}," "&amp;B3640:C3640&amp;" "))),"thriller",IF(OR(ISNUMBER(SEARCH({" strange "," evil "," horror "," dark "," strange"}," "&amp;B3640:C3640&amp;" "))),"horror",IF(OR(ISNUMBER(SEARCH({" food "," kitchen "," yummy "," gourmet "," dining","bbq"}," "&amp;B3640:C3640&amp;" "))),"food"))))</f>
        <v>0</v>
      </c>
      <c r="E3640" s="3">
        <v>3300</v>
      </c>
      <c r="F3640" s="4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448"/>
        <v>7</v>
      </c>
      <c r="Q3640">
        <f t="shared" si="449"/>
        <v>108</v>
      </c>
      <c r="R3640" t="s">
        <v>8315</v>
      </c>
      <c r="S3640" t="s">
        <v>8357</v>
      </c>
      <c r="T3640" s="13">
        <f t="shared" si="450"/>
        <v>42053.672824074078</v>
      </c>
      <c r="U3640" s="13">
        <f t="shared" si="451"/>
        <v>42113.631157407406</v>
      </c>
      <c r="V3640">
        <f t="shared" si="452"/>
        <v>2015</v>
      </c>
      <c r="W3640" t="str">
        <f t="shared" si="453"/>
        <v>Musical and Spaces</v>
      </c>
      <c r="X3640" t="str">
        <f t="shared" si="454"/>
        <v>UnderFunded</v>
      </c>
      <c r="Y3640" s="12">
        <f t="shared" si="455"/>
        <v>108</v>
      </c>
    </row>
    <row r="3641" spans="1:25" ht="43.2">
      <c r="A3641">
        <v>3639</v>
      </c>
      <c r="B3641" s="1" t="s">
        <v>3637</v>
      </c>
      <c r="C3641" s="1" t="s">
        <v>7749</v>
      </c>
      <c r="D3641" s="21" t="b" cm="1">
        <f t="array" ref="D3641">IF(OR(ISNUMBER(SEARCH({" COMEDY "," fun "," laugh ","hilarious"}," "&amp;B3641:C3641&amp;" "))),"Comedy",IF(OR(ISNUMBER(SEARCH({" sad "," thriller "," crime"," murder "," dark "," revenge "}," "&amp;B3641:C3641&amp;" "))),"thriller",IF(OR(ISNUMBER(SEARCH({" strange "," evil "," horror "," dark "," strange"}," "&amp;B3641:C3641&amp;" "))),"horror",IF(OR(ISNUMBER(SEARCH({" food "," kitchen "," yummy "," gourmet "," dining","bbq"}," "&amp;B3641:C3641&amp;" "))),"food"))))</f>
        <v>0</v>
      </c>
      <c r="E3641" s="3">
        <v>25000</v>
      </c>
      <c r="F3641" s="4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448"/>
        <v>0</v>
      </c>
      <c r="Q3641">
        <f t="shared" si="449"/>
        <v>1</v>
      </c>
      <c r="R3641" t="s">
        <v>8315</v>
      </c>
      <c r="S3641" t="s">
        <v>8357</v>
      </c>
      <c r="T3641" s="13">
        <f t="shared" si="450"/>
        <v>42590.677152777775</v>
      </c>
      <c r="U3641" s="13">
        <f t="shared" si="451"/>
        <v>42650.632638888885</v>
      </c>
      <c r="V3641">
        <f t="shared" si="452"/>
        <v>2016</v>
      </c>
      <c r="W3641" t="str">
        <f t="shared" si="453"/>
        <v>Musical and Spaces</v>
      </c>
      <c r="X3641" t="str">
        <f t="shared" si="454"/>
        <v>UnderFunded</v>
      </c>
      <c r="Y3641" s="12">
        <f t="shared" si="455"/>
        <v>1</v>
      </c>
    </row>
    <row r="3642" spans="1:25" ht="72">
      <c r="A3642">
        <v>3640</v>
      </c>
      <c r="B3642" s="1" t="s">
        <v>3638</v>
      </c>
      <c r="C3642" s="1" t="s">
        <v>7750</v>
      </c>
      <c r="D3642" s="21" t="b" cm="1">
        <f t="array" ref="D3642">IF(OR(ISNUMBER(SEARCH({" COMEDY "," fun "," laugh ","hilarious"}," "&amp;B3642:C3642&amp;" "))),"Comedy",IF(OR(ISNUMBER(SEARCH({" sad "," thriller "," crime"," murder "," dark "," revenge "}," "&amp;B3642:C3642&amp;" "))),"thriller",IF(OR(ISNUMBER(SEARCH({" strange "," evil "," horror "," dark "," strange"}," "&amp;B3642:C3642&amp;" "))),"horror",IF(OR(ISNUMBER(SEARCH({" food "," kitchen "," yummy "," gourmet "," dining","bbq"}," "&amp;B3642:C3642&amp;" "))),"food"))))</f>
        <v>0</v>
      </c>
      <c r="E3642" s="3">
        <v>1000</v>
      </c>
      <c r="F3642" s="4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448"/>
        <v>6</v>
      </c>
      <c r="Q3642">
        <f t="shared" si="449"/>
        <v>18.329999999999998</v>
      </c>
      <c r="R3642" t="s">
        <v>8315</v>
      </c>
      <c r="S3642" t="s">
        <v>8357</v>
      </c>
      <c r="T3642" s="13">
        <f t="shared" si="450"/>
        <v>42104.781597222223</v>
      </c>
      <c r="U3642" s="13">
        <f t="shared" si="451"/>
        <v>42134.781597222223</v>
      </c>
      <c r="V3642">
        <f t="shared" si="452"/>
        <v>2015</v>
      </c>
      <c r="W3642" t="str">
        <f t="shared" si="453"/>
        <v>Musical and Spaces</v>
      </c>
      <c r="X3642" t="str">
        <f t="shared" si="454"/>
        <v>UnderFunded</v>
      </c>
      <c r="Y3642" s="12">
        <f t="shared" si="455"/>
        <v>18.329999999999998</v>
      </c>
    </row>
    <row r="3643" spans="1:25" ht="43.2">
      <c r="A3643">
        <v>3641</v>
      </c>
      <c r="B3643" s="1" t="s">
        <v>3639</v>
      </c>
      <c r="C3643" s="1" t="s">
        <v>7751</v>
      </c>
      <c r="D3643" s="21" t="b" cm="1">
        <f t="array" ref="D3643">IF(OR(ISNUMBER(SEARCH({" COMEDY "," fun "," laugh ","hilarious"}," "&amp;B3643:C3643&amp;" "))),"Comedy",IF(OR(ISNUMBER(SEARCH({" sad "," thriller "," crime"," murder "," dark "," revenge "}," "&amp;B3643:C3643&amp;" "))),"thriller",IF(OR(ISNUMBER(SEARCH({" strange "," evil "," horror "," dark "," strange"}," "&amp;B3643:C3643&amp;" "))),"horror",IF(OR(ISNUMBER(SEARCH({" food "," kitchen "," yummy "," gourmet "," dining","bbq"}," "&amp;B3643:C3643&amp;" "))),"food"))))</f>
        <v>0</v>
      </c>
      <c r="E3643" s="3">
        <v>3000</v>
      </c>
      <c r="F3643" s="4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448"/>
        <v>0</v>
      </c>
      <c r="Q3643">
        <f t="shared" si="449"/>
        <v>0</v>
      </c>
      <c r="R3643" t="s">
        <v>8315</v>
      </c>
      <c r="S3643" t="s">
        <v>8357</v>
      </c>
      <c r="T3643" s="13">
        <f t="shared" si="450"/>
        <v>41899.627071759263</v>
      </c>
      <c r="U3643" s="13">
        <f t="shared" si="451"/>
        <v>41917.208333333336</v>
      </c>
      <c r="V3643">
        <f t="shared" si="452"/>
        <v>2014</v>
      </c>
      <c r="W3643" t="str">
        <f t="shared" si="453"/>
        <v>Musical and Spaces</v>
      </c>
      <c r="X3643" t="str">
        <f t="shared" si="454"/>
        <v>UnderFunded</v>
      </c>
      <c r="Y3643" s="12">
        <f t="shared" si="455"/>
        <v>0</v>
      </c>
    </row>
    <row r="3644" spans="1:25" ht="57.6">
      <c r="A3644">
        <v>3642</v>
      </c>
      <c r="B3644" s="1" t="s">
        <v>3640</v>
      </c>
      <c r="C3644" s="1" t="s">
        <v>7752</v>
      </c>
      <c r="D3644" s="21" t="b" cm="1">
        <f t="array" ref="D3644">IF(OR(ISNUMBER(SEARCH({" COMEDY "," fun "," laugh ","hilarious"}," "&amp;B3644:C3644&amp;" "))),"Comedy",IF(OR(ISNUMBER(SEARCH({" sad "," thriller "," crime"," murder "," dark "," revenge "}," "&amp;B3644:C3644&amp;" "))),"thriller",IF(OR(ISNUMBER(SEARCH({" strange "," evil "," horror "," dark "," strange"}," "&amp;B3644:C3644&amp;" "))),"horror",IF(OR(ISNUMBER(SEARCH({" food "," kitchen "," yummy "," gourmet "," dining","bbq"}," "&amp;B3644:C3644&amp;" "))),"food"))))</f>
        <v>0</v>
      </c>
      <c r="E3644" s="3">
        <v>700</v>
      </c>
      <c r="F3644" s="4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448"/>
        <v>2</v>
      </c>
      <c r="Q3644">
        <f t="shared" si="449"/>
        <v>7.5</v>
      </c>
      <c r="R3644" t="s">
        <v>8315</v>
      </c>
      <c r="S3644" t="s">
        <v>8357</v>
      </c>
      <c r="T3644" s="13">
        <f t="shared" si="450"/>
        <v>42297.816284722227</v>
      </c>
      <c r="U3644" s="13">
        <f t="shared" si="451"/>
        <v>42338.708333333328</v>
      </c>
      <c r="V3644">
        <f t="shared" si="452"/>
        <v>2015</v>
      </c>
      <c r="W3644" t="str">
        <f t="shared" si="453"/>
        <v>Musical and Spaces</v>
      </c>
      <c r="X3644" t="str">
        <f t="shared" si="454"/>
        <v>UnderFunded</v>
      </c>
      <c r="Y3644" s="12">
        <f t="shared" si="455"/>
        <v>7.5</v>
      </c>
    </row>
    <row r="3645" spans="1:25" ht="43.2">
      <c r="A3645">
        <v>3643</v>
      </c>
      <c r="B3645" s="1" t="s">
        <v>3641</v>
      </c>
      <c r="C3645" s="1" t="s">
        <v>7753</v>
      </c>
      <c r="D3645" s="21" t="b" cm="1">
        <f t="array" ref="D3645">IF(OR(ISNUMBER(SEARCH({" COMEDY "," fun "," laugh ","hilarious"}," "&amp;B3645:C3645&amp;" "))),"Comedy",IF(OR(ISNUMBER(SEARCH({" sad "," thriller "," crime"," murder "," dark "," revenge "}," "&amp;B3645:C3645&amp;" "))),"thriller",IF(OR(ISNUMBER(SEARCH({" strange "," evil "," horror "," dark "," strange"}," "&amp;B3645:C3645&amp;" "))),"horror",IF(OR(ISNUMBER(SEARCH({" food "," kitchen "," yummy "," gourmet "," dining","bbq"}," "&amp;B3645:C3645&amp;" "))),"food"))))</f>
        <v>0</v>
      </c>
      <c r="E3645" s="3">
        <v>25000</v>
      </c>
      <c r="F3645" s="4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448"/>
        <v>0</v>
      </c>
      <c r="Q3645">
        <f t="shared" si="449"/>
        <v>0</v>
      </c>
      <c r="R3645" t="s">
        <v>8315</v>
      </c>
      <c r="S3645" t="s">
        <v>8357</v>
      </c>
      <c r="T3645" s="13">
        <f t="shared" si="450"/>
        <v>42285.143969907411</v>
      </c>
      <c r="U3645" s="13">
        <f t="shared" si="451"/>
        <v>42325.185636574075</v>
      </c>
      <c r="V3645">
        <f t="shared" si="452"/>
        <v>2015</v>
      </c>
      <c r="W3645" t="str">
        <f t="shared" si="453"/>
        <v>Musical and Spaces</v>
      </c>
      <c r="X3645" t="str">
        <f t="shared" si="454"/>
        <v>UnderFunded</v>
      </c>
      <c r="Y3645" s="12">
        <f t="shared" si="455"/>
        <v>0</v>
      </c>
    </row>
    <row r="3646" spans="1:25" ht="43.2">
      <c r="A3646">
        <v>3644</v>
      </c>
      <c r="B3646" s="1" t="s">
        <v>3642</v>
      </c>
      <c r="C3646" s="1" t="s">
        <v>7754</v>
      </c>
      <c r="D3646" s="21" t="b" cm="1">
        <f t="array" ref="D3646">IF(OR(ISNUMBER(SEARCH({" COMEDY "," fun "," laugh ","hilarious"}," "&amp;B3646:C3646&amp;" "))),"Comedy",IF(OR(ISNUMBER(SEARCH({" sad "," thriller "," crime"," murder "," dark "," revenge "}," "&amp;B3646:C3646&amp;" "))),"thriller",IF(OR(ISNUMBER(SEARCH({" strange "," evil "," horror "," dark "," strange"}," "&amp;B3646:C3646&amp;" "))),"horror",IF(OR(ISNUMBER(SEARCH({" food "," kitchen "," yummy "," gourmet "," dining","bbq"}," "&amp;B3646:C3646&amp;" "))),"food"))))</f>
        <v>0</v>
      </c>
      <c r="E3646" s="3">
        <v>5000</v>
      </c>
      <c r="F3646" s="4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448"/>
        <v>16</v>
      </c>
      <c r="Q3646">
        <f t="shared" si="449"/>
        <v>68.42</v>
      </c>
      <c r="R3646" t="s">
        <v>8315</v>
      </c>
      <c r="S3646" t="s">
        <v>8357</v>
      </c>
      <c r="T3646" s="13">
        <f t="shared" si="450"/>
        <v>42409.241747685184</v>
      </c>
      <c r="U3646" s="13">
        <f t="shared" si="451"/>
        <v>42437.207638888889</v>
      </c>
      <c r="V3646">
        <f t="shared" si="452"/>
        <v>2016</v>
      </c>
      <c r="W3646" t="str">
        <f t="shared" si="453"/>
        <v>Musical and Spaces</v>
      </c>
      <c r="X3646" t="str">
        <f t="shared" si="454"/>
        <v>UnderFunded</v>
      </c>
      <c r="Y3646" s="12">
        <f t="shared" si="455"/>
        <v>68.42</v>
      </c>
    </row>
    <row r="3647" spans="1:25" ht="43.2">
      <c r="A3647">
        <v>3645</v>
      </c>
      <c r="B3647" s="1" t="s">
        <v>3643</v>
      </c>
      <c r="C3647" s="1" t="s">
        <v>7755</v>
      </c>
      <c r="D3647" s="21" t="b" cm="1">
        <f t="array" ref="D3647">IF(OR(ISNUMBER(SEARCH({" COMEDY "," fun "," laugh ","hilarious"}," "&amp;B3647:C3647&amp;" "))),"Comedy",IF(OR(ISNUMBER(SEARCH({" sad "," thriller "," crime"," murder "," dark "," revenge "}," "&amp;B3647:C3647&amp;" "))),"thriller",IF(OR(ISNUMBER(SEARCH({" strange "," evil "," horror "," dark "," strange"}," "&amp;B3647:C3647&amp;" "))),"horror",IF(OR(ISNUMBER(SEARCH({" food "," kitchen "," yummy "," gourmet "," dining","bbq"}," "&amp;B3647:C3647&amp;" "))),"food"))))</f>
        <v>0</v>
      </c>
      <c r="E3647" s="3">
        <v>1000</v>
      </c>
      <c r="F3647" s="4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448"/>
        <v>0</v>
      </c>
      <c r="Q3647">
        <f t="shared" si="449"/>
        <v>1</v>
      </c>
      <c r="R3647" t="s">
        <v>8315</v>
      </c>
      <c r="S3647" t="s">
        <v>8357</v>
      </c>
      <c r="T3647" s="13">
        <f t="shared" si="450"/>
        <v>42665.970347222217</v>
      </c>
      <c r="U3647" s="13">
        <f t="shared" si="451"/>
        <v>42696.012013888889</v>
      </c>
      <c r="V3647">
        <f t="shared" si="452"/>
        <v>2016</v>
      </c>
      <c r="W3647" t="str">
        <f t="shared" si="453"/>
        <v>Musical and Spaces</v>
      </c>
      <c r="X3647" t="str">
        <f t="shared" si="454"/>
        <v>UnderFunded</v>
      </c>
      <c r="Y3647" s="12">
        <f t="shared" si="455"/>
        <v>1</v>
      </c>
    </row>
    <row r="3648" spans="1:25" ht="43.2">
      <c r="A3648">
        <v>3646</v>
      </c>
      <c r="B3648" s="1" t="s">
        <v>3644</v>
      </c>
      <c r="C3648" s="1" t="s">
        <v>7756</v>
      </c>
      <c r="D3648" s="21" t="b" cm="1">
        <f t="array" ref="D3648">IF(OR(ISNUMBER(SEARCH({" COMEDY "," fun "," laugh ","hilarious"}," "&amp;B3648:C3648&amp;" "))),"Comedy",IF(OR(ISNUMBER(SEARCH({" sad "," thriller "," crime"," murder "," dark "," revenge "}," "&amp;B3648:C3648&amp;" "))),"thriller",IF(OR(ISNUMBER(SEARCH({" strange "," evil "," horror "," dark "," strange"}," "&amp;B3648:C3648&amp;" "))),"horror",IF(OR(ISNUMBER(SEARCH({" food "," kitchen "," yummy "," gourmet "," dining","bbq"}," "&amp;B3648:C3648&amp;" "))),"food"))))</f>
        <v>0</v>
      </c>
      <c r="E3648" s="3">
        <v>10000</v>
      </c>
      <c r="F3648" s="4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448"/>
        <v>5</v>
      </c>
      <c r="Q3648">
        <f t="shared" si="449"/>
        <v>60.13</v>
      </c>
      <c r="R3648" t="s">
        <v>8315</v>
      </c>
      <c r="S3648" t="s">
        <v>8357</v>
      </c>
      <c r="T3648" s="13">
        <f t="shared" si="450"/>
        <v>42140.421319444446</v>
      </c>
      <c r="U3648" s="13">
        <f t="shared" si="451"/>
        <v>42171.979166666672</v>
      </c>
      <c r="V3648">
        <f t="shared" si="452"/>
        <v>2015</v>
      </c>
      <c r="W3648" t="str">
        <f t="shared" si="453"/>
        <v>Musical and Spaces</v>
      </c>
      <c r="X3648" t="str">
        <f t="shared" si="454"/>
        <v>UnderFunded</v>
      </c>
      <c r="Y3648" s="12">
        <f t="shared" si="455"/>
        <v>60.13</v>
      </c>
    </row>
    <row r="3649" spans="1:25" ht="43.2">
      <c r="A3649">
        <v>3647</v>
      </c>
      <c r="B3649" s="1" t="s">
        <v>3645</v>
      </c>
      <c r="C3649" s="1" t="s">
        <v>7757</v>
      </c>
      <c r="D3649" s="21" t="b" cm="1">
        <f t="array" ref="D3649">IF(OR(ISNUMBER(SEARCH({" COMEDY "," fun "," laugh ","hilarious"}," "&amp;B3649:C3649&amp;" "))),"Comedy",IF(OR(ISNUMBER(SEARCH({" sad "," thriller "," crime"," murder "," dark "," revenge "}," "&amp;B3649:C3649&amp;" "))),"thriller",IF(OR(ISNUMBER(SEARCH({" strange "," evil "," horror "," dark "," strange"}," "&amp;B3649:C3649&amp;" "))),"horror",IF(OR(ISNUMBER(SEARCH({" food "," kitchen "," yummy "," gourmet "," dining","bbq"}," "&amp;B3649:C3649&amp;" "))),"food"))))</f>
        <v>0</v>
      </c>
      <c r="E3649" s="3">
        <v>500</v>
      </c>
      <c r="F3649" s="4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448"/>
        <v>6</v>
      </c>
      <c r="Q3649">
        <f t="shared" si="449"/>
        <v>15</v>
      </c>
      <c r="R3649" t="s">
        <v>8315</v>
      </c>
      <c r="S3649" t="s">
        <v>8357</v>
      </c>
      <c r="T3649" s="13">
        <f t="shared" si="450"/>
        <v>42598.749155092592</v>
      </c>
      <c r="U3649" s="13">
        <f t="shared" si="451"/>
        <v>42643.749155092592</v>
      </c>
      <c r="V3649">
        <f t="shared" si="452"/>
        <v>2016</v>
      </c>
      <c r="W3649" t="str">
        <f t="shared" si="453"/>
        <v>Musical and Spaces</v>
      </c>
      <c r="X3649" t="str">
        <f t="shared" si="454"/>
        <v>UnderFunded</v>
      </c>
      <c r="Y3649" s="12">
        <f t="shared" si="455"/>
        <v>15</v>
      </c>
    </row>
    <row r="3650" spans="1:25" ht="28.8">
      <c r="A3650">
        <v>3648</v>
      </c>
      <c r="B3650" s="1" t="s">
        <v>3646</v>
      </c>
      <c r="C3650" s="1" t="s">
        <v>7758</v>
      </c>
      <c r="D3650" s="21" t="b" cm="1">
        <f t="array" ref="D3650">IF(OR(ISNUMBER(SEARCH({" COMEDY "," fun "," laugh ","hilarious"}," "&amp;B3650:C3650&amp;" "))),"Comedy",IF(OR(ISNUMBER(SEARCH({" sad "," thriller "," crime"," murder "," dark "," revenge "}," "&amp;B3650:C3650&amp;" "))),"thriller",IF(OR(ISNUMBER(SEARCH({" strange "," evil "," horror "," dark "," strange"}," "&amp;B3650:C3650&amp;" "))),"horror",IF(OR(ISNUMBER(SEARCH({" food "," kitchen "," yummy "," gourmet "," dining","bbq"}," "&amp;B3650:C3650&amp;" "))),"food"))))</f>
        <v>0</v>
      </c>
      <c r="E3650" s="3">
        <v>40000</v>
      </c>
      <c r="F3650" s="4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448"/>
        <v>100</v>
      </c>
      <c r="Q3650">
        <f t="shared" si="449"/>
        <v>550.04</v>
      </c>
      <c r="R3650" t="s">
        <v>8315</v>
      </c>
      <c r="S3650" t="s">
        <v>8316</v>
      </c>
      <c r="T3650" s="13">
        <f t="shared" si="450"/>
        <v>41887.292187500003</v>
      </c>
      <c r="U3650" s="13">
        <f t="shared" si="451"/>
        <v>41917.292187500003</v>
      </c>
      <c r="V3650">
        <f t="shared" si="452"/>
        <v>2014</v>
      </c>
      <c r="W3650" t="str">
        <f t="shared" si="453"/>
        <v>plays</v>
      </c>
      <c r="X3650" t="str">
        <f t="shared" si="454"/>
        <v>UnderFunded</v>
      </c>
      <c r="Y3650" s="12">
        <f t="shared" si="455"/>
        <v>550.04</v>
      </c>
    </row>
    <row r="3651" spans="1:25" ht="43.2">
      <c r="A3651">
        <v>3649</v>
      </c>
      <c r="B3651" s="1" t="s">
        <v>3647</v>
      </c>
      <c r="C3651" s="1" t="s">
        <v>7759</v>
      </c>
      <c r="D3651" s="21" t="b" cm="1">
        <f t="array" ref="D3651">IF(OR(ISNUMBER(SEARCH({" COMEDY "," fun "," laugh ","hilarious"}," "&amp;B3651:C3651&amp;" "))),"Comedy",IF(OR(ISNUMBER(SEARCH({" sad "," thriller "," crime"," murder "," dark "," revenge "}," "&amp;B3651:C3651&amp;" "))),"thriller",IF(OR(ISNUMBER(SEARCH({" strange "," evil "," horror "," dark "," strange"}," "&amp;B3651:C3651&amp;" "))),"horror",IF(OR(ISNUMBER(SEARCH({" food "," kitchen "," yummy "," gourmet "," dining","bbq"}," "&amp;B3651:C3651&amp;" "))),"food"))))</f>
        <v>0</v>
      </c>
      <c r="E3651" s="3">
        <v>750</v>
      </c>
      <c r="F3651" s="4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456">IFERROR(ROUND((F3651/E3651)*100,0),0)</f>
        <v>104</v>
      </c>
      <c r="Q3651">
        <f t="shared" ref="Q3651:Q3714" si="457">IFERROR(ROUND(F3651/M3651,2),0)</f>
        <v>97.5</v>
      </c>
      <c r="R3651" t="s">
        <v>8315</v>
      </c>
      <c r="S3651" t="s">
        <v>8316</v>
      </c>
      <c r="T3651" s="13">
        <f t="shared" ref="T3651:T3714" si="458">(((K3651/60)/60)/24)+DATE(1970,1,1)</f>
        <v>41780.712893518517</v>
      </c>
      <c r="U3651" s="13">
        <f t="shared" ref="U3651:U3714" si="459">(((J3651/60)/60)/24)+DATE(1970,1,1)</f>
        <v>41806.712893518517</v>
      </c>
      <c r="V3651">
        <f t="shared" ref="V3651:V3714" si="460">YEAR(T3651)</f>
        <v>2014</v>
      </c>
      <c r="W3651" t="str">
        <f t="shared" ref="W3651:W3714" si="461">IF(OR(S3651="musical","space"),"Musical and Spaces",S3651)</f>
        <v>plays</v>
      </c>
      <c r="X3651" t="str">
        <f t="shared" ref="X3651:X3714" si="462">IF(P3651-100&gt;0,"ExceededGoal","UnderFunded")</f>
        <v>ExceededGoal</v>
      </c>
      <c r="Y3651" s="12">
        <f t="shared" ref="Y3651:Y3714" si="463">IFERROR(IF(R3651="theater",ROUND(F3651/M3651,2)),0)</f>
        <v>97.5</v>
      </c>
    </row>
    <row r="3652" spans="1:25" ht="43.2">
      <c r="A3652">
        <v>3650</v>
      </c>
      <c r="B3652" s="1" t="s">
        <v>3648</v>
      </c>
      <c r="C3652" s="1" t="s">
        <v>7760</v>
      </c>
      <c r="D3652" s="21" t="b" cm="1">
        <f t="array" ref="D3652">IF(OR(ISNUMBER(SEARCH({" COMEDY "," fun "," laugh ","hilarious"}," "&amp;B3652:C3652&amp;" "))),"Comedy",IF(OR(ISNUMBER(SEARCH({" sad "," thriller "," crime"," murder "," dark "," revenge "}," "&amp;B3652:C3652&amp;" "))),"thriller",IF(OR(ISNUMBER(SEARCH({" strange "," evil "," horror "," dark "," strange"}," "&amp;B3652:C3652&amp;" "))),"horror",IF(OR(ISNUMBER(SEARCH({" food "," kitchen "," yummy "," gourmet "," dining","bbq"}," "&amp;B3652:C3652&amp;" "))),"food"))))</f>
        <v>0</v>
      </c>
      <c r="E3652" s="3">
        <v>500</v>
      </c>
      <c r="F3652" s="4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456"/>
        <v>100</v>
      </c>
      <c r="Q3652">
        <f t="shared" si="457"/>
        <v>29.41</v>
      </c>
      <c r="R3652" t="s">
        <v>8315</v>
      </c>
      <c r="S3652" t="s">
        <v>8316</v>
      </c>
      <c r="T3652" s="13">
        <f t="shared" si="458"/>
        <v>42381.478981481487</v>
      </c>
      <c r="U3652" s="13">
        <f t="shared" si="459"/>
        <v>42402.478981481487</v>
      </c>
      <c r="V3652">
        <f t="shared" si="460"/>
        <v>2016</v>
      </c>
      <c r="W3652" t="str">
        <f t="shared" si="461"/>
        <v>plays</v>
      </c>
      <c r="X3652" t="str">
        <f t="shared" si="462"/>
        <v>UnderFunded</v>
      </c>
      <c r="Y3652" s="12">
        <f t="shared" si="463"/>
        <v>29.41</v>
      </c>
    </row>
    <row r="3653" spans="1:25" ht="43.2">
      <c r="A3653">
        <v>3651</v>
      </c>
      <c r="B3653" s="1" t="s">
        <v>3649</v>
      </c>
      <c r="C3653" s="1" t="s">
        <v>7761</v>
      </c>
      <c r="D3653" s="21" t="b" cm="1">
        <f t="array" ref="D3653">IF(OR(ISNUMBER(SEARCH({" COMEDY "," fun "," laugh ","hilarious"}," "&amp;B3653:C3653&amp;" "))),"Comedy",IF(OR(ISNUMBER(SEARCH({" sad "," thriller "," crime"," murder "," dark "," revenge "}," "&amp;B3653:C3653&amp;" "))),"thriller",IF(OR(ISNUMBER(SEARCH({" strange "," evil "," horror "," dark "," strange"}," "&amp;B3653:C3653&amp;" "))),"horror",IF(OR(ISNUMBER(SEARCH({" food "," kitchen "," yummy "," gourmet "," dining","bbq"}," "&amp;B3653:C3653&amp;" "))),"food"))))</f>
        <v>0</v>
      </c>
      <c r="E3653" s="3">
        <v>500</v>
      </c>
      <c r="F3653" s="4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456"/>
        <v>104</v>
      </c>
      <c r="Q3653">
        <f t="shared" si="457"/>
        <v>57.78</v>
      </c>
      <c r="R3653" t="s">
        <v>8315</v>
      </c>
      <c r="S3653" t="s">
        <v>8316</v>
      </c>
      <c r="T3653" s="13">
        <f t="shared" si="458"/>
        <v>41828.646319444444</v>
      </c>
      <c r="U3653" s="13">
        <f t="shared" si="459"/>
        <v>41861.665972222225</v>
      </c>
      <c r="V3653">
        <f t="shared" si="460"/>
        <v>2014</v>
      </c>
      <c r="W3653" t="str">
        <f t="shared" si="461"/>
        <v>plays</v>
      </c>
      <c r="X3653" t="str">
        <f t="shared" si="462"/>
        <v>ExceededGoal</v>
      </c>
      <c r="Y3653" s="12">
        <f t="shared" si="463"/>
        <v>57.78</v>
      </c>
    </row>
    <row r="3654" spans="1:25" ht="43.2">
      <c r="A3654">
        <v>3652</v>
      </c>
      <c r="B3654" s="1" t="s">
        <v>2867</v>
      </c>
      <c r="C3654" s="1" t="s">
        <v>7762</v>
      </c>
      <c r="D3654" s="21" t="b" cm="1">
        <f t="array" ref="D3654">IF(OR(ISNUMBER(SEARCH({" COMEDY "," fun "," laugh ","hilarious"}," "&amp;B3654:C3654&amp;" "))),"Comedy",IF(OR(ISNUMBER(SEARCH({" sad "," thriller "," crime"," murder "," dark "," revenge "}," "&amp;B3654:C3654&amp;" "))),"thriller",IF(OR(ISNUMBER(SEARCH({" strange "," evil "," horror "," dark "," strange"}," "&amp;B3654:C3654&amp;" "))),"horror",IF(OR(ISNUMBER(SEARCH({" food "," kitchen "," yummy "," gourmet "," dining","bbq"}," "&amp;B3654:C3654&amp;" "))),"food"))))</f>
        <v>0</v>
      </c>
      <c r="E3654" s="3">
        <v>300</v>
      </c>
      <c r="F3654" s="4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456"/>
        <v>251</v>
      </c>
      <c r="Q3654">
        <f t="shared" si="457"/>
        <v>44.24</v>
      </c>
      <c r="R3654" t="s">
        <v>8315</v>
      </c>
      <c r="S3654" t="s">
        <v>8316</v>
      </c>
      <c r="T3654" s="13">
        <f t="shared" si="458"/>
        <v>42596.644699074073</v>
      </c>
      <c r="U3654" s="13">
        <f t="shared" si="459"/>
        <v>42607.165972222225</v>
      </c>
      <c r="V3654">
        <f t="shared" si="460"/>
        <v>2016</v>
      </c>
      <c r="W3654" t="str">
        <f t="shared" si="461"/>
        <v>plays</v>
      </c>
      <c r="X3654" t="str">
        <f t="shared" si="462"/>
        <v>ExceededGoal</v>
      </c>
      <c r="Y3654" s="12">
        <f t="shared" si="463"/>
        <v>44.24</v>
      </c>
    </row>
    <row r="3655" spans="1:25" ht="43.2">
      <c r="A3655">
        <v>3653</v>
      </c>
      <c r="B3655" s="1" t="s">
        <v>3650</v>
      </c>
      <c r="C3655" s="1" t="s">
        <v>7763</v>
      </c>
      <c r="D3655" s="21" t="b" cm="1">
        <f t="array" ref="D3655">IF(OR(ISNUMBER(SEARCH({" COMEDY "," fun "," laugh ","hilarious"}," "&amp;B3655:C3655&amp;" "))),"Comedy",IF(OR(ISNUMBER(SEARCH({" sad "," thriller "," crime"," murder "," dark "," revenge "}," "&amp;B3655:C3655&amp;" "))),"thriller",IF(OR(ISNUMBER(SEARCH({" strange "," evil "," horror "," dark "," strange"}," "&amp;B3655:C3655&amp;" "))),"horror",IF(OR(ISNUMBER(SEARCH({" food "," kitchen "," yummy "," gourmet "," dining","bbq"}," "&amp;B3655:C3655&amp;" "))),"food"))))</f>
        <v>0</v>
      </c>
      <c r="E3655" s="3">
        <v>2000</v>
      </c>
      <c r="F3655" s="4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456"/>
        <v>101</v>
      </c>
      <c r="Q3655">
        <f t="shared" si="457"/>
        <v>60.91</v>
      </c>
      <c r="R3655" t="s">
        <v>8315</v>
      </c>
      <c r="S3655" t="s">
        <v>8316</v>
      </c>
      <c r="T3655" s="13">
        <f t="shared" si="458"/>
        <v>42191.363506944443</v>
      </c>
      <c r="U3655" s="13">
        <f t="shared" si="459"/>
        <v>42221.363506944443</v>
      </c>
      <c r="V3655">
        <f t="shared" si="460"/>
        <v>2015</v>
      </c>
      <c r="W3655" t="str">
        <f t="shared" si="461"/>
        <v>plays</v>
      </c>
      <c r="X3655" t="str">
        <f t="shared" si="462"/>
        <v>ExceededGoal</v>
      </c>
      <c r="Y3655" s="12">
        <f t="shared" si="463"/>
        <v>60.91</v>
      </c>
    </row>
    <row r="3656" spans="1:25" ht="57.6">
      <c r="A3656">
        <v>3654</v>
      </c>
      <c r="B3656" s="1" t="s">
        <v>3651</v>
      </c>
      <c r="C3656" s="1" t="s">
        <v>7764</v>
      </c>
      <c r="D3656" s="21" t="str" cm="1">
        <f t="array" ref="D3656">IF(OR(ISNUMBER(SEARCH({" COMEDY "," fun "," laugh ","hilarious"}," "&amp;B3656:C3656&amp;" "))),"Comedy",IF(OR(ISNUMBER(SEARCH({" sad "," thriller "," crime"," murder "," dark "," revenge "}," "&amp;B3656:C3656&amp;" "))),"thriller",IF(OR(ISNUMBER(SEARCH({" strange "," evil "," horror "," dark "," strange"}," "&amp;B3656:C3656&amp;" "))),"horror",IF(OR(ISNUMBER(SEARCH({" food "," kitchen "," yummy "," gourmet "," dining","bbq"}," "&amp;B3656:C3656&amp;" "))),"food"))))</f>
        <v>Comedy</v>
      </c>
      <c r="E3656" s="3">
        <v>1500</v>
      </c>
      <c r="F3656" s="4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456"/>
        <v>174</v>
      </c>
      <c r="Q3656">
        <f t="shared" si="457"/>
        <v>68.84</v>
      </c>
      <c r="R3656" t="s">
        <v>8315</v>
      </c>
      <c r="S3656" t="s">
        <v>8316</v>
      </c>
      <c r="T3656" s="13">
        <f t="shared" si="458"/>
        <v>42440.416504629626</v>
      </c>
      <c r="U3656" s="13">
        <f t="shared" si="459"/>
        <v>42463.708333333328</v>
      </c>
      <c r="V3656">
        <f t="shared" si="460"/>
        <v>2016</v>
      </c>
      <c r="W3656" t="str">
        <f t="shared" si="461"/>
        <v>plays</v>
      </c>
      <c r="X3656" t="str">
        <f t="shared" si="462"/>
        <v>ExceededGoal</v>
      </c>
      <c r="Y3656" s="12">
        <f t="shared" si="463"/>
        <v>68.84</v>
      </c>
    </row>
    <row r="3657" spans="1:25" ht="57.6">
      <c r="A3657">
        <v>3655</v>
      </c>
      <c r="B3657" s="1" t="s">
        <v>3652</v>
      </c>
      <c r="C3657" s="1" t="s">
        <v>7765</v>
      </c>
      <c r="D3657" s="21" t="b" cm="1">
        <f t="array" ref="D3657">IF(OR(ISNUMBER(SEARCH({" COMEDY "," fun "," laugh ","hilarious"}," "&amp;B3657:C3657&amp;" "))),"Comedy",IF(OR(ISNUMBER(SEARCH({" sad "," thriller "," crime"," murder "," dark "," revenge "}," "&amp;B3657:C3657&amp;" "))),"thriller",IF(OR(ISNUMBER(SEARCH({" strange "," evil "," horror "," dark "," strange"}," "&amp;B3657:C3657&amp;" "))),"horror",IF(OR(ISNUMBER(SEARCH({" food "," kitchen "," yummy "," gourmet "," dining","bbq"}," "&amp;B3657:C3657&amp;" "))),"food"))))</f>
        <v>0</v>
      </c>
      <c r="E3657" s="3">
        <v>5000</v>
      </c>
      <c r="F3657" s="4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456"/>
        <v>116</v>
      </c>
      <c r="Q3657">
        <f t="shared" si="457"/>
        <v>73.58</v>
      </c>
      <c r="R3657" t="s">
        <v>8315</v>
      </c>
      <c r="S3657" t="s">
        <v>8316</v>
      </c>
      <c r="T3657" s="13">
        <f t="shared" si="458"/>
        <v>42173.803217592591</v>
      </c>
      <c r="U3657" s="13">
        <f t="shared" si="459"/>
        <v>42203.290972222225</v>
      </c>
      <c r="V3657">
        <f t="shared" si="460"/>
        <v>2015</v>
      </c>
      <c r="W3657" t="str">
        <f t="shared" si="461"/>
        <v>plays</v>
      </c>
      <c r="X3657" t="str">
        <f t="shared" si="462"/>
        <v>ExceededGoal</v>
      </c>
      <c r="Y3657" s="12">
        <f t="shared" si="463"/>
        <v>73.58</v>
      </c>
    </row>
    <row r="3658" spans="1:25" ht="43.2">
      <c r="A3658">
        <v>3656</v>
      </c>
      <c r="B3658" s="1" t="s">
        <v>3653</v>
      </c>
      <c r="C3658" s="1" t="s">
        <v>7766</v>
      </c>
      <c r="D3658" s="21" t="b" cm="1">
        <f t="array" ref="D3658">IF(OR(ISNUMBER(SEARCH({" COMEDY "," fun "," laugh ","hilarious"}," "&amp;B3658:C3658&amp;" "))),"Comedy",IF(OR(ISNUMBER(SEARCH({" sad "," thriller "," crime"," murder "," dark "," revenge "}," "&amp;B3658:C3658&amp;" "))),"thriller",IF(OR(ISNUMBER(SEARCH({" strange "," evil "," horror "," dark "," strange"}," "&amp;B3658:C3658&amp;" "))),"horror",IF(OR(ISNUMBER(SEARCH({" food "," kitchen "," yummy "," gourmet "," dining","bbq"}," "&amp;B3658:C3658&amp;" "))),"food"))))</f>
        <v>0</v>
      </c>
      <c r="E3658" s="3">
        <v>5000</v>
      </c>
      <c r="F3658" s="4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456"/>
        <v>106</v>
      </c>
      <c r="Q3658">
        <f t="shared" si="457"/>
        <v>115.02</v>
      </c>
      <c r="R3658" t="s">
        <v>8315</v>
      </c>
      <c r="S3658" t="s">
        <v>8316</v>
      </c>
      <c r="T3658" s="13">
        <f t="shared" si="458"/>
        <v>42737.910138888896</v>
      </c>
      <c r="U3658" s="13">
        <f t="shared" si="459"/>
        <v>42767.957638888889</v>
      </c>
      <c r="V3658">
        <f t="shared" si="460"/>
        <v>2017</v>
      </c>
      <c r="W3658" t="str">
        <f t="shared" si="461"/>
        <v>plays</v>
      </c>
      <c r="X3658" t="str">
        <f t="shared" si="462"/>
        <v>ExceededGoal</v>
      </c>
      <c r="Y3658" s="12">
        <f t="shared" si="463"/>
        <v>115.02</v>
      </c>
    </row>
    <row r="3659" spans="1:25" ht="43.2">
      <c r="A3659">
        <v>3657</v>
      </c>
      <c r="B3659" s="1" t="s">
        <v>3654</v>
      </c>
      <c r="C3659" s="1" t="s">
        <v>7767</v>
      </c>
      <c r="D3659" s="21" t="b" cm="1">
        <f t="array" ref="D3659">IF(OR(ISNUMBER(SEARCH({" COMEDY "," fun "," laugh ","hilarious"}," "&amp;B3659:C3659&amp;" "))),"Comedy",IF(OR(ISNUMBER(SEARCH({" sad "," thriller "," crime"," murder "," dark "," revenge "}," "&amp;B3659:C3659&amp;" "))),"thriller",IF(OR(ISNUMBER(SEARCH({" strange "," evil "," horror "," dark "," strange"}," "&amp;B3659:C3659&amp;" "))),"horror",IF(OR(ISNUMBER(SEARCH({" food "," kitchen "," yummy "," gourmet "," dining","bbq"}," "&amp;B3659:C3659&amp;" "))),"food"))))</f>
        <v>0</v>
      </c>
      <c r="E3659" s="3">
        <v>2000</v>
      </c>
      <c r="F3659" s="4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456"/>
        <v>111</v>
      </c>
      <c r="Q3659">
        <f t="shared" si="457"/>
        <v>110.75</v>
      </c>
      <c r="R3659" t="s">
        <v>8315</v>
      </c>
      <c r="S3659" t="s">
        <v>8316</v>
      </c>
      <c r="T3659" s="13">
        <f t="shared" si="458"/>
        <v>42499.629849537043</v>
      </c>
      <c r="U3659" s="13">
        <f t="shared" si="459"/>
        <v>42522.904166666667</v>
      </c>
      <c r="V3659">
        <f t="shared" si="460"/>
        <v>2016</v>
      </c>
      <c r="W3659" t="str">
        <f t="shared" si="461"/>
        <v>plays</v>
      </c>
      <c r="X3659" t="str">
        <f t="shared" si="462"/>
        <v>ExceededGoal</v>
      </c>
      <c r="Y3659" s="12">
        <f t="shared" si="463"/>
        <v>110.75</v>
      </c>
    </row>
    <row r="3660" spans="1:25" ht="28.8">
      <c r="A3660">
        <v>3658</v>
      </c>
      <c r="B3660" s="1" t="s">
        <v>3655</v>
      </c>
      <c r="C3660" s="1" t="s">
        <v>7768</v>
      </c>
      <c r="D3660" s="21" t="b" cm="1">
        <f t="array" ref="D3660">IF(OR(ISNUMBER(SEARCH({" COMEDY "," fun "," laugh ","hilarious"}," "&amp;B3660:C3660&amp;" "))),"Comedy",IF(OR(ISNUMBER(SEARCH({" sad "," thriller "," crime"," murder "," dark "," revenge "}," "&amp;B3660:C3660&amp;" "))),"thriller",IF(OR(ISNUMBER(SEARCH({" strange "," evil "," horror "," dark "," strange"}," "&amp;B3660:C3660&amp;" "))),"horror",IF(OR(ISNUMBER(SEARCH({" food "," kitchen "," yummy "," gourmet "," dining","bbq"}," "&amp;B3660:C3660&amp;" "))),"food"))))</f>
        <v>0</v>
      </c>
      <c r="E3660" s="3">
        <v>1500</v>
      </c>
      <c r="F3660" s="4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456"/>
        <v>101</v>
      </c>
      <c r="Q3660">
        <f t="shared" si="457"/>
        <v>75.5</v>
      </c>
      <c r="R3660" t="s">
        <v>8315</v>
      </c>
      <c r="S3660" t="s">
        <v>8316</v>
      </c>
      <c r="T3660" s="13">
        <f t="shared" si="458"/>
        <v>41775.858564814815</v>
      </c>
      <c r="U3660" s="13">
        <f t="shared" si="459"/>
        <v>41822.165972222225</v>
      </c>
      <c r="V3660">
        <f t="shared" si="460"/>
        <v>2014</v>
      </c>
      <c r="W3660" t="str">
        <f t="shared" si="461"/>
        <v>plays</v>
      </c>
      <c r="X3660" t="str">
        <f t="shared" si="462"/>
        <v>ExceededGoal</v>
      </c>
      <c r="Y3660" s="12">
        <f t="shared" si="463"/>
        <v>75.5</v>
      </c>
    </row>
    <row r="3661" spans="1:25" ht="43.2">
      <c r="A3661">
        <v>3659</v>
      </c>
      <c r="B3661" s="1" t="s">
        <v>3656</v>
      </c>
      <c r="C3661" s="1" t="s">
        <v>7769</v>
      </c>
      <c r="D3661" s="21" t="b" cm="1">
        <f t="array" ref="D3661">IF(OR(ISNUMBER(SEARCH({" COMEDY "," fun "," laugh ","hilarious"}," "&amp;B3661:C3661&amp;" "))),"Comedy",IF(OR(ISNUMBER(SEARCH({" sad "," thriller "," crime"," murder "," dark "," revenge "}," "&amp;B3661:C3661&amp;" "))),"thriller",IF(OR(ISNUMBER(SEARCH({" strange "," evil "," horror "," dark "," strange"}," "&amp;B3661:C3661&amp;" "))),"horror",IF(OR(ISNUMBER(SEARCH({" food "," kitchen "," yummy "," gourmet "," dining","bbq"}," "&amp;B3661:C3661&amp;" "))),"food"))))</f>
        <v>0</v>
      </c>
      <c r="E3661" s="3">
        <v>3000</v>
      </c>
      <c r="F3661" s="4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456"/>
        <v>102</v>
      </c>
      <c r="Q3661">
        <f t="shared" si="457"/>
        <v>235.46</v>
      </c>
      <c r="R3661" t="s">
        <v>8315</v>
      </c>
      <c r="S3661" t="s">
        <v>8316</v>
      </c>
      <c r="T3661" s="13">
        <f t="shared" si="458"/>
        <v>42055.277199074073</v>
      </c>
      <c r="U3661" s="13">
        <f t="shared" si="459"/>
        <v>42082.610416666663</v>
      </c>
      <c r="V3661">
        <f t="shared" si="460"/>
        <v>2015</v>
      </c>
      <c r="W3661" t="str">
        <f t="shared" si="461"/>
        <v>plays</v>
      </c>
      <c r="X3661" t="str">
        <f t="shared" si="462"/>
        <v>ExceededGoal</v>
      </c>
      <c r="Y3661" s="12">
        <f t="shared" si="463"/>
        <v>235.46</v>
      </c>
    </row>
    <row r="3662" spans="1:25" ht="57.6">
      <c r="A3662">
        <v>3660</v>
      </c>
      <c r="B3662" s="1" t="s">
        <v>3657</v>
      </c>
      <c r="C3662" s="1" t="s">
        <v>7770</v>
      </c>
      <c r="D3662" s="21" t="b" cm="1">
        <f t="array" ref="D3662">IF(OR(ISNUMBER(SEARCH({" COMEDY "," fun "," laugh ","hilarious"}," "&amp;B3662:C3662&amp;" "))),"Comedy",IF(OR(ISNUMBER(SEARCH({" sad "," thriller "," crime"," murder "," dark "," revenge "}," "&amp;B3662:C3662&amp;" "))),"thriller",IF(OR(ISNUMBER(SEARCH({" strange "," evil "," horror "," dark "," strange"}," "&amp;B3662:C3662&amp;" "))),"horror",IF(OR(ISNUMBER(SEARCH({" food "," kitchen "," yummy "," gourmet "," dining","bbq"}," "&amp;B3662:C3662&amp;" "))),"food"))))</f>
        <v>0</v>
      </c>
      <c r="E3662" s="3">
        <v>250</v>
      </c>
      <c r="F3662" s="4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456"/>
        <v>100</v>
      </c>
      <c r="Q3662">
        <f t="shared" si="457"/>
        <v>11.36</v>
      </c>
      <c r="R3662" t="s">
        <v>8315</v>
      </c>
      <c r="S3662" t="s">
        <v>8316</v>
      </c>
      <c r="T3662" s="13">
        <f t="shared" si="458"/>
        <v>41971.881076388891</v>
      </c>
      <c r="U3662" s="13">
        <f t="shared" si="459"/>
        <v>41996.881076388891</v>
      </c>
      <c r="V3662">
        <f t="shared" si="460"/>
        <v>2014</v>
      </c>
      <c r="W3662" t="str">
        <f t="shared" si="461"/>
        <v>plays</v>
      </c>
      <c r="X3662" t="str">
        <f t="shared" si="462"/>
        <v>UnderFunded</v>
      </c>
      <c r="Y3662" s="12">
        <f t="shared" si="463"/>
        <v>11.36</v>
      </c>
    </row>
    <row r="3663" spans="1:25" ht="43.2">
      <c r="A3663">
        <v>3661</v>
      </c>
      <c r="B3663" s="1" t="s">
        <v>3658</v>
      </c>
      <c r="C3663" s="1" t="s">
        <v>7771</v>
      </c>
      <c r="D3663" s="21" t="b" cm="1">
        <f t="array" ref="D3663">IF(OR(ISNUMBER(SEARCH({" COMEDY "," fun "," laugh ","hilarious"}," "&amp;B3663:C3663&amp;" "))),"Comedy",IF(OR(ISNUMBER(SEARCH({" sad "," thriller "," crime"," murder "," dark "," revenge "}," "&amp;B3663:C3663&amp;" "))),"thriller",IF(OR(ISNUMBER(SEARCH({" strange "," evil "," horror "," dark "," strange"}," "&amp;B3663:C3663&amp;" "))),"horror",IF(OR(ISNUMBER(SEARCH({" food "," kitchen "," yummy "," gourmet "," dining","bbq"}," "&amp;B3663:C3663&amp;" "))),"food"))))</f>
        <v>0</v>
      </c>
      <c r="E3663" s="3">
        <v>3000</v>
      </c>
      <c r="F3663" s="4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456"/>
        <v>111</v>
      </c>
      <c r="Q3663">
        <f t="shared" si="457"/>
        <v>92.5</v>
      </c>
      <c r="R3663" t="s">
        <v>8315</v>
      </c>
      <c r="S3663" t="s">
        <v>8316</v>
      </c>
      <c r="T3663" s="13">
        <f t="shared" si="458"/>
        <v>42447.896666666667</v>
      </c>
      <c r="U3663" s="13">
        <f t="shared" si="459"/>
        <v>42470.166666666672</v>
      </c>
      <c r="V3663">
        <f t="shared" si="460"/>
        <v>2016</v>
      </c>
      <c r="W3663" t="str">
        <f t="shared" si="461"/>
        <v>plays</v>
      </c>
      <c r="X3663" t="str">
        <f t="shared" si="462"/>
        <v>ExceededGoal</v>
      </c>
      <c r="Y3663" s="12">
        <f t="shared" si="463"/>
        <v>92.5</v>
      </c>
    </row>
    <row r="3664" spans="1:25" ht="57.6">
      <c r="A3664">
        <v>3662</v>
      </c>
      <c r="B3664" s="1" t="s">
        <v>3659</v>
      </c>
      <c r="C3664" s="1" t="s">
        <v>7772</v>
      </c>
      <c r="D3664" s="21" t="b" cm="1">
        <f t="array" ref="D3664">IF(OR(ISNUMBER(SEARCH({" COMEDY "," fun "," laugh ","hilarious"}," "&amp;B3664:C3664&amp;" "))),"Comedy",IF(OR(ISNUMBER(SEARCH({" sad "," thriller "," crime"," murder "," dark "," revenge "}," "&amp;B3664:C3664&amp;" "))),"thriller",IF(OR(ISNUMBER(SEARCH({" strange "," evil "," horror "," dark "," strange"}," "&amp;B3664:C3664&amp;" "))),"horror",IF(OR(ISNUMBER(SEARCH({" food "," kitchen "," yummy "," gourmet "," dining","bbq"}," "&amp;B3664:C3664&amp;" "))),"food"))))</f>
        <v>0</v>
      </c>
      <c r="E3664" s="3">
        <v>8000</v>
      </c>
      <c r="F3664" s="4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456"/>
        <v>101</v>
      </c>
      <c r="Q3664">
        <f t="shared" si="457"/>
        <v>202.85</v>
      </c>
      <c r="R3664" t="s">
        <v>8315</v>
      </c>
      <c r="S3664" t="s">
        <v>8316</v>
      </c>
      <c r="T3664" s="13">
        <f t="shared" si="458"/>
        <v>42064.220069444447</v>
      </c>
      <c r="U3664" s="13">
        <f t="shared" si="459"/>
        <v>42094.178402777776</v>
      </c>
      <c r="V3664">
        <f t="shared" si="460"/>
        <v>2015</v>
      </c>
      <c r="W3664" t="str">
        <f t="shared" si="461"/>
        <v>plays</v>
      </c>
      <c r="X3664" t="str">
        <f t="shared" si="462"/>
        <v>ExceededGoal</v>
      </c>
      <c r="Y3664" s="12">
        <f t="shared" si="463"/>
        <v>202.85</v>
      </c>
    </row>
    <row r="3665" spans="1:25" ht="43.2">
      <c r="A3665">
        <v>3663</v>
      </c>
      <c r="B3665" s="1" t="s">
        <v>3660</v>
      </c>
      <c r="C3665" s="1" t="s">
        <v>7773</v>
      </c>
      <c r="D3665" s="21" t="str" cm="1">
        <f t="array" ref="D3665">IF(OR(ISNUMBER(SEARCH({" COMEDY "," fun "," laugh ","hilarious"}," "&amp;B3665:C3665&amp;" "))),"Comedy",IF(OR(ISNUMBER(SEARCH({" sad "," thriller "," crime"," murder "," dark "," revenge "}," "&amp;B3665:C3665&amp;" "))),"thriller",IF(OR(ISNUMBER(SEARCH({" strange "," evil "," horror "," dark "," strange"}," "&amp;B3665:C3665&amp;" "))),"horror",IF(OR(ISNUMBER(SEARCH({" food "," kitchen "," yummy "," gourmet "," dining","bbq"}," "&amp;B3665:C3665&amp;" "))),"food"))))</f>
        <v>Comedy</v>
      </c>
      <c r="E3665" s="3">
        <v>225</v>
      </c>
      <c r="F3665" s="4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456"/>
        <v>104</v>
      </c>
      <c r="Q3665">
        <f t="shared" si="457"/>
        <v>26</v>
      </c>
      <c r="R3665" t="s">
        <v>8315</v>
      </c>
      <c r="S3665" t="s">
        <v>8316</v>
      </c>
      <c r="T3665" s="13">
        <f t="shared" si="458"/>
        <v>42665.451736111107</v>
      </c>
      <c r="U3665" s="13">
        <f t="shared" si="459"/>
        <v>42725.493402777778</v>
      </c>
      <c r="V3665">
        <f t="shared" si="460"/>
        <v>2016</v>
      </c>
      <c r="W3665" t="str">
        <f t="shared" si="461"/>
        <v>plays</v>
      </c>
      <c r="X3665" t="str">
        <f t="shared" si="462"/>
        <v>ExceededGoal</v>
      </c>
      <c r="Y3665" s="12">
        <f t="shared" si="463"/>
        <v>26</v>
      </c>
    </row>
    <row r="3666" spans="1:25" ht="43.2">
      <c r="A3666">
        <v>3664</v>
      </c>
      <c r="B3666" s="1" t="s">
        <v>3661</v>
      </c>
      <c r="C3666" s="1" t="s">
        <v>7774</v>
      </c>
      <c r="D3666" s="21" t="b" cm="1">
        <f t="array" ref="D3666">IF(OR(ISNUMBER(SEARCH({" COMEDY "," fun "," laugh ","hilarious"}," "&amp;B3666:C3666&amp;" "))),"Comedy",IF(OR(ISNUMBER(SEARCH({" sad "," thriller "," crime"," murder "," dark "," revenge "}," "&amp;B3666:C3666&amp;" "))),"thriller",IF(OR(ISNUMBER(SEARCH({" strange "," evil "," horror "," dark "," strange"}," "&amp;B3666:C3666&amp;" "))),"horror",IF(OR(ISNUMBER(SEARCH({" food "," kitchen "," yummy "," gourmet "," dining","bbq"}," "&amp;B3666:C3666&amp;" "))),"food"))))</f>
        <v>0</v>
      </c>
      <c r="E3666" s="3">
        <v>800</v>
      </c>
      <c r="F3666" s="4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456"/>
        <v>109</v>
      </c>
      <c r="Q3666">
        <f t="shared" si="457"/>
        <v>46.05</v>
      </c>
      <c r="R3666" t="s">
        <v>8315</v>
      </c>
      <c r="S3666" t="s">
        <v>8316</v>
      </c>
      <c r="T3666" s="13">
        <f t="shared" si="458"/>
        <v>42523.248715277776</v>
      </c>
      <c r="U3666" s="13">
        <f t="shared" si="459"/>
        <v>42537.248715277776</v>
      </c>
      <c r="V3666">
        <f t="shared" si="460"/>
        <v>2016</v>
      </c>
      <c r="W3666" t="str">
        <f t="shared" si="461"/>
        <v>plays</v>
      </c>
      <c r="X3666" t="str">
        <f t="shared" si="462"/>
        <v>ExceededGoal</v>
      </c>
      <c r="Y3666" s="12">
        <f t="shared" si="463"/>
        <v>46.05</v>
      </c>
    </row>
    <row r="3667" spans="1:25" ht="43.2">
      <c r="A3667">
        <v>3665</v>
      </c>
      <c r="B3667" s="1" t="s">
        <v>3662</v>
      </c>
      <c r="C3667" s="1" t="s">
        <v>7775</v>
      </c>
      <c r="D3667" s="21" t="b" cm="1">
        <f t="array" ref="D3667">IF(OR(ISNUMBER(SEARCH({" COMEDY "," fun "," laugh ","hilarious"}," "&amp;B3667:C3667&amp;" "))),"Comedy",IF(OR(ISNUMBER(SEARCH({" sad "," thriller "," crime"," murder "," dark "," revenge "}," "&amp;B3667:C3667&amp;" "))),"thriller",IF(OR(ISNUMBER(SEARCH({" strange "," evil "," horror "," dark "," strange"}," "&amp;B3667:C3667&amp;" "))),"horror",IF(OR(ISNUMBER(SEARCH({" food "," kitchen "," yummy "," gourmet "," dining","bbq"}," "&amp;B3667:C3667&amp;" "))),"food"))))</f>
        <v>0</v>
      </c>
      <c r="E3667" s="3">
        <v>620</v>
      </c>
      <c r="F3667" s="4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456"/>
        <v>115</v>
      </c>
      <c r="Q3667">
        <f t="shared" si="457"/>
        <v>51</v>
      </c>
      <c r="R3667" t="s">
        <v>8315</v>
      </c>
      <c r="S3667" t="s">
        <v>8316</v>
      </c>
      <c r="T3667" s="13">
        <f t="shared" si="458"/>
        <v>42294.808124999996</v>
      </c>
      <c r="U3667" s="13">
        <f t="shared" si="459"/>
        <v>42305.829166666663</v>
      </c>
      <c r="V3667">
        <f t="shared" si="460"/>
        <v>2015</v>
      </c>
      <c r="W3667" t="str">
        <f t="shared" si="461"/>
        <v>plays</v>
      </c>
      <c r="X3667" t="str">
        <f t="shared" si="462"/>
        <v>ExceededGoal</v>
      </c>
      <c r="Y3667" s="12">
        <f t="shared" si="463"/>
        <v>51</v>
      </c>
    </row>
    <row r="3668" spans="1:25" ht="28.8">
      <c r="A3668">
        <v>3666</v>
      </c>
      <c r="B3668" s="1" t="s">
        <v>3663</v>
      </c>
      <c r="C3668" s="1" t="s">
        <v>7776</v>
      </c>
      <c r="D3668" s="21" t="b" cm="1">
        <f t="array" ref="D3668">IF(OR(ISNUMBER(SEARCH({" COMEDY "," fun "," laugh ","hilarious"}," "&amp;B3668:C3668&amp;" "))),"Comedy",IF(OR(ISNUMBER(SEARCH({" sad "," thriller "," crime"," murder "," dark "," revenge "}," "&amp;B3668:C3668&amp;" "))),"thriller",IF(OR(ISNUMBER(SEARCH({" strange "," evil "," horror "," dark "," strange"}," "&amp;B3668:C3668&amp;" "))),"horror",IF(OR(ISNUMBER(SEARCH({" food "," kitchen "," yummy "," gourmet "," dining","bbq"}," "&amp;B3668:C3668&amp;" "))),"food"))))</f>
        <v>0</v>
      </c>
      <c r="E3668" s="3">
        <v>1200</v>
      </c>
      <c r="F3668" s="4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456"/>
        <v>100</v>
      </c>
      <c r="Q3668">
        <f t="shared" si="457"/>
        <v>31.58</v>
      </c>
      <c r="R3668" t="s">
        <v>8315</v>
      </c>
      <c r="S3668" t="s">
        <v>8316</v>
      </c>
      <c r="T3668" s="13">
        <f t="shared" si="458"/>
        <v>41822.90488425926</v>
      </c>
      <c r="U3668" s="13">
        <f t="shared" si="459"/>
        <v>41844.291666666664</v>
      </c>
      <c r="V3668">
        <f t="shared" si="460"/>
        <v>2014</v>
      </c>
      <c r="W3668" t="str">
        <f t="shared" si="461"/>
        <v>plays</v>
      </c>
      <c r="X3668" t="str">
        <f t="shared" si="462"/>
        <v>UnderFunded</v>
      </c>
      <c r="Y3668" s="12">
        <f t="shared" si="463"/>
        <v>31.58</v>
      </c>
    </row>
    <row r="3669" spans="1:25" ht="43.2">
      <c r="A3669">
        <v>3667</v>
      </c>
      <c r="B3669" s="1" t="s">
        <v>3664</v>
      </c>
      <c r="C3669" s="1" t="s">
        <v>7777</v>
      </c>
      <c r="D3669" s="21" t="b" cm="1">
        <f t="array" ref="D3669">IF(OR(ISNUMBER(SEARCH({" COMEDY "," fun "," laugh ","hilarious"}," "&amp;B3669:C3669&amp;" "))),"Comedy",IF(OR(ISNUMBER(SEARCH({" sad "," thriller "," crime"," murder "," dark "," revenge "}," "&amp;B3669:C3669&amp;" "))),"thriller",IF(OR(ISNUMBER(SEARCH({" strange "," evil "," horror "," dark "," strange"}," "&amp;B3669:C3669&amp;" "))),"horror",IF(OR(ISNUMBER(SEARCH({" food "," kitchen "," yummy "," gourmet "," dining","bbq"}," "&amp;B3669:C3669&amp;" "))),"food"))))</f>
        <v>0</v>
      </c>
      <c r="E3669" s="3">
        <v>3000</v>
      </c>
      <c r="F3669" s="4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456"/>
        <v>103</v>
      </c>
      <c r="Q3669">
        <f t="shared" si="457"/>
        <v>53.36</v>
      </c>
      <c r="R3669" t="s">
        <v>8315</v>
      </c>
      <c r="S3669" t="s">
        <v>8316</v>
      </c>
      <c r="T3669" s="13">
        <f t="shared" si="458"/>
        <v>42173.970127314817</v>
      </c>
      <c r="U3669" s="13">
        <f t="shared" si="459"/>
        <v>42203.970127314817</v>
      </c>
      <c r="V3669">
        <f t="shared" si="460"/>
        <v>2015</v>
      </c>
      <c r="W3669" t="str">
        <f t="shared" si="461"/>
        <v>plays</v>
      </c>
      <c r="X3669" t="str">
        <f t="shared" si="462"/>
        <v>ExceededGoal</v>
      </c>
      <c r="Y3669" s="12">
        <f t="shared" si="463"/>
        <v>53.36</v>
      </c>
    </row>
    <row r="3670" spans="1:25" ht="43.2">
      <c r="A3670">
        <v>3668</v>
      </c>
      <c r="B3670" s="1" t="s">
        <v>3665</v>
      </c>
      <c r="C3670" s="1" t="s">
        <v>7778</v>
      </c>
      <c r="D3670" s="21" t="b" cm="1">
        <f t="array" ref="D3670">IF(OR(ISNUMBER(SEARCH({" COMEDY "," fun "," laugh ","hilarious"}," "&amp;B3670:C3670&amp;" "))),"Comedy",IF(OR(ISNUMBER(SEARCH({" sad "," thriller "," crime"," murder "," dark "," revenge "}," "&amp;B3670:C3670&amp;" "))),"thriller",IF(OR(ISNUMBER(SEARCH({" strange "," evil "," horror "," dark "," strange"}," "&amp;B3670:C3670&amp;" "))),"horror",IF(OR(ISNUMBER(SEARCH({" food "," kitchen "," yummy "," gourmet "," dining","bbq"}," "&amp;B3670:C3670&amp;" "))),"food"))))</f>
        <v>0</v>
      </c>
      <c r="E3670" s="3">
        <v>1000</v>
      </c>
      <c r="F3670" s="4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456"/>
        <v>104</v>
      </c>
      <c r="Q3670">
        <f t="shared" si="457"/>
        <v>36.96</v>
      </c>
      <c r="R3670" t="s">
        <v>8315</v>
      </c>
      <c r="S3670" t="s">
        <v>8316</v>
      </c>
      <c r="T3670" s="13">
        <f t="shared" si="458"/>
        <v>42185.556157407409</v>
      </c>
      <c r="U3670" s="13">
        <f t="shared" si="459"/>
        <v>42208.772916666669</v>
      </c>
      <c r="V3670">
        <f t="shared" si="460"/>
        <v>2015</v>
      </c>
      <c r="W3670" t="str">
        <f t="shared" si="461"/>
        <v>plays</v>
      </c>
      <c r="X3670" t="str">
        <f t="shared" si="462"/>
        <v>ExceededGoal</v>
      </c>
      <c r="Y3670" s="12">
        <f t="shared" si="463"/>
        <v>36.96</v>
      </c>
    </row>
    <row r="3671" spans="1:25" ht="43.2">
      <c r="A3671">
        <v>3669</v>
      </c>
      <c r="B3671" s="1" t="s">
        <v>3666</v>
      </c>
      <c r="C3671" s="1" t="s">
        <v>7779</v>
      </c>
      <c r="D3671" s="21" t="b" cm="1">
        <f t="array" ref="D3671">IF(OR(ISNUMBER(SEARCH({" COMEDY "," fun "," laugh ","hilarious"}," "&amp;B3671:C3671&amp;" "))),"Comedy",IF(OR(ISNUMBER(SEARCH({" sad "," thriller "," crime"," murder "," dark "," revenge "}," "&amp;B3671:C3671&amp;" "))),"thriller",IF(OR(ISNUMBER(SEARCH({" strange "," evil "," horror "," dark "," strange"}," "&amp;B3671:C3671&amp;" "))),"horror",IF(OR(ISNUMBER(SEARCH({" food "," kitchen "," yummy "," gourmet "," dining","bbq"}," "&amp;B3671:C3671&amp;" "))),"food"))))</f>
        <v>0</v>
      </c>
      <c r="E3671" s="3">
        <v>1000</v>
      </c>
      <c r="F3671" s="4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456"/>
        <v>138</v>
      </c>
      <c r="Q3671">
        <f t="shared" si="457"/>
        <v>81.290000000000006</v>
      </c>
      <c r="R3671" t="s">
        <v>8315</v>
      </c>
      <c r="S3671" t="s">
        <v>8316</v>
      </c>
      <c r="T3671" s="13">
        <f t="shared" si="458"/>
        <v>42136.675196759257</v>
      </c>
      <c r="U3671" s="13">
        <f t="shared" si="459"/>
        <v>42166.675196759257</v>
      </c>
      <c r="V3671">
        <f t="shared" si="460"/>
        <v>2015</v>
      </c>
      <c r="W3671" t="str">
        <f t="shared" si="461"/>
        <v>plays</v>
      </c>
      <c r="X3671" t="str">
        <f t="shared" si="462"/>
        <v>ExceededGoal</v>
      </c>
      <c r="Y3671" s="12">
        <f t="shared" si="463"/>
        <v>81.290000000000006</v>
      </c>
    </row>
    <row r="3672" spans="1:25" ht="43.2">
      <c r="A3672">
        <v>3670</v>
      </c>
      <c r="B3672" s="1" t="s">
        <v>3667</v>
      </c>
      <c r="C3672" s="1" t="s">
        <v>7780</v>
      </c>
      <c r="D3672" s="21" t="b" cm="1">
        <f t="array" ref="D3672">IF(OR(ISNUMBER(SEARCH({" COMEDY "," fun "," laugh ","hilarious"}," "&amp;B3672:C3672&amp;" "))),"Comedy",IF(OR(ISNUMBER(SEARCH({" sad "," thriller "," crime"," murder "," dark "," revenge "}," "&amp;B3672:C3672&amp;" "))),"thriller",IF(OR(ISNUMBER(SEARCH({" strange "," evil "," horror "," dark "," strange"}," "&amp;B3672:C3672&amp;" "))),"horror",IF(OR(ISNUMBER(SEARCH({" food "," kitchen "," yummy "," gourmet "," dining","bbq"}," "&amp;B3672:C3672&amp;" "))),"food"))))</f>
        <v>0</v>
      </c>
      <c r="E3672" s="3">
        <v>220</v>
      </c>
      <c r="F3672" s="4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456"/>
        <v>110</v>
      </c>
      <c r="Q3672">
        <f t="shared" si="457"/>
        <v>20.079999999999998</v>
      </c>
      <c r="R3672" t="s">
        <v>8315</v>
      </c>
      <c r="S3672" t="s">
        <v>8316</v>
      </c>
      <c r="T3672" s="13">
        <f t="shared" si="458"/>
        <v>42142.514016203699</v>
      </c>
      <c r="U3672" s="13">
        <f t="shared" si="459"/>
        <v>42155.958333333328</v>
      </c>
      <c r="V3672">
        <f t="shared" si="460"/>
        <v>2015</v>
      </c>
      <c r="W3672" t="str">
        <f t="shared" si="461"/>
        <v>plays</v>
      </c>
      <c r="X3672" t="str">
        <f t="shared" si="462"/>
        <v>ExceededGoal</v>
      </c>
      <c r="Y3672" s="12">
        <f t="shared" si="463"/>
        <v>20.079999999999998</v>
      </c>
    </row>
    <row r="3673" spans="1:25" ht="43.2">
      <c r="A3673">
        <v>3671</v>
      </c>
      <c r="B3673" s="1" t="s">
        <v>3668</v>
      </c>
      <c r="C3673" s="1" t="s">
        <v>7781</v>
      </c>
      <c r="D3673" s="21" t="b" cm="1">
        <f t="array" ref="D3673">IF(OR(ISNUMBER(SEARCH({" COMEDY "," fun "," laugh ","hilarious"}," "&amp;B3673:C3673&amp;" "))),"Comedy",IF(OR(ISNUMBER(SEARCH({" sad "," thriller "," crime"," murder "," dark "," revenge "}," "&amp;B3673:C3673&amp;" "))),"thriller",IF(OR(ISNUMBER(SEARCH({" strange "," evil "," horror "," dark "," strange"}," "&amp;B3673:C3673&amp;" "))),"horror",IF(OR(ISNUMBER(SEARCH({" food "," kitchen "," yummy "," gourmet "," dining","bbq"}," "&amp;B3673:C3673&amp;" "))),"food"))))</f>
        <v>0</v>
      </c>
      <c r="E3673" s="3">
        <v>3500</v>
      </c>
      <c r="F3673" s="4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456"/>
        <v>101</v>
      </c>
      <c r="Q3673">
        <f t="shared" si="457"/>
        <v>88.25</v>
      </c>
      <c r="R3673" t="s">
        <v>8315</v>
      </c>
      <c r="S3673" t="s">
        <v>8316</v>
      </c>
      <c r="T3673" s="13">
        <f t="shared" si="458"/>
        <v>41820.62809027778</v>
      </c>
      <c r="U3673" s="13">
        <f t="shared" si="459"/>
        <v>41841.165972222225</v>
      </c>
      <c r="V3673">
        <f t="shared" si="460"/>
        <v>2014</v>
      </c>
      <c r="W3673" t="str">
        <f t="shared" si="461"/>
        <v>plays</v>
      </c>
      <c r="X3673" t="str">
        <f t="shared" si="462"/>
        <v>ExceededGoal</v>
      </c>
      <c r="Y3673" s="12">
        <f t="shared" si="463"/>
        <v>88.25</v>
      </c>
    </row>
    <row r="3674" spans="1:25" ht="57.6">
      <c r="A3674">
        <v>3672</v>
      </c>
      <c r="B3674" s="1" t="s">
        <v>3669</v>
      </c>
      <c r="C3674" s="1" t="s">
        <v>7782</v>
      </c>
      <c r="D3674" s="21" t="b" cm="1">
        <f t="array" ref="D3674">IF(OR(ISNUMBER(SEARCH({" COMEDY "," fun "," laugh ","hilarious"}," "&amp;B3674:C3674&amp;" "))),"Comedy",IF(OR(ISNUMBER(SEARCH({" sad "," thriller "," crime"," murder "," dark "," revenge "}," "&amp;B3674:C3674&amp;" "))),"thriller",IF(OR(ISNUMBER(SEARCH({" strange "," evil "," horror "," dark "," strange"}," "&amp;B3674:C3674&amp;" "))),"horror",IF(OR(ISNUMBER(SEARCH({" food "," kitchen "," yummy "," gourmet "," dining","bbq"}," "&amp;B3674:C3674&amp;" "))),"food"))))</f>
        <v>0</v>
      </c>
      <c r="E3674" s="3">
        <v>3000</v>
      </c>
      <c r="F3674" s="4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456"/>
        <v>102</v>
      </c>
      <c r="Q3674">
        <f t="shared" si="457"/>
        <v>53.44</v>
      </c>
      <c r="R3674" t="s">
        <v>8315</v>
      </c>
      <c r="S3674" t="s">
        <v>8316</v>
      </c>
      <c r="T3674" s="13">
        <f t="shared" si="458"/>
        <v>41878.946574074071</v>
      </c>
      <c r="U3674" s="13">
        <f t="shared" si="459"/>
        <v>41908.946574074071</v>
      </c>
      <c r="V3674">
        <f t="shared" si="460"/>
        <v>2014</v>
      </c>
      <c r="W3674" t="str">
        <f t="shared" si="461"/>
        <v>plays</v>
      </c>
      <c r="X3674" t="str">
        <f t="shared" si="462"/>
        <v>ExceededGoal</v>
      </c>
      <c r="Y3674" s="12">
        <f t="shared" si="463"/>
        <v>53.44</v>
      </c>
    </row>
    <row r="3675" spans="1:25" ht="43.2">
      <c r="A3675">
        <v>3673</v>
      </c>
      <c r="B3675" s="1" t="s">
        <v>3670</v>
      </c>
      <c r="C3675" s="1" t="s">
        <v>7783</v>
      </c>
      <c r="D3675" s="21" t="b" cm="1">
        <f t="array" ref="D3675">IF(OR(ISNUMBER(SEARCH({" COMEDY "," fun "," laugh ","hilarious"}," "&amp;B3675:C3675&amp;" "))),"Comedy",IF(OR(ISNUMBER(SEARCH({" sad "," thriller "," crime"," murder "," dark "," revenge "}," "&amp;B3675:C3675&amp;" "))),"thriller",IF(OR(ISNUMBER(SEARCH({" strange "," evil "," horror "," dark "," strange"}," "&amp;B3675:C3675&amp;" "))),"horror",IF(OR(ISNUMBER(SEARCH({" food "," kitchen "," yummy "," gourmet "," dining","bbq"}," "&amp;B3675:C3675&amp;" "))),"food"))))</f>
        <v>0</v>
      </c>
      <c r="E3675" s="3">
        <v>4000</v>
      </c>
      <c r="F3675" s="4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456"/>
        <v>114</v>
      </c>
      <c r="Q3675">
        <f t="shared" si="457"/>
        <v>39.869999999999997</v>
      </c>
      <c r="R3675" t="s">
        <v>8315</v>
      </c>
      <c r="S3675" t="s">
        <v>8316</v>
      </c>
      <c r="T3675" s="13">
        <f t="shared" si="458"/>
        <v>41914.295104166667</v>
      </c>
      <c r="U3675" s="13">
        <f t="shared" si="459"/>
        <v>41948.536111111112</v>
      </c>
      <c r="V3675">
        <f t="shared" si="460"/>
        <v>2014</v>
      </c>
      <c r="W3675" t="str">
        <f t="shared" si="461"/>
        <v>plays</v>
      </c>
      <c r="X3675" t="str">
        <f t="shared" si="462"/>
        <v>ExceededGoal</v>
      </c>
      <c r="Y3675" s="12">
        <f t="shared" si="463"/>
        <v>39.869999999999997</v>
      </c>
    </row>
    <row r="3676" spans="1:25" ht="43.2">
      <c r="A3676">
        <v>3674</v>
      </c>
      <c r="B3676" s="1" t="s">
        <v>3671</v>
      </c>
      <c r="C3676" s="1" t="s">
        <v>7784</v>
      </c>
      <c r="D3676" s="21" t="b" cm="1">
        <f t="array" ref="D3676">IF(OR(ISNUMBER(SEARCH({" COMEDY "," fun "," laugh ","hilarious"}," "&amp;B3676:C3676&amp;" "))),"Comedy",IF(OR(ISNUMBER(SEARCH({" sad "," thriller "," crime"," murder "," dark "," revenge "}," "&amp;B3676:C3676&amp;" "))),"thriller",IF(OR(ISNUMBER(SEARCH({" strange "," evil "," horror "," dark "," strange"}," "&amp;B3676:C3676&amp;" "))),"horror",IF(OR(ISNUMBER(SEARCH({" food "," kitchen "," yummy "," gourmet "," dining","bbq"}," "&amp;B3676:C3676&amp;" "))),"food"))))</f>
        <v>0</v>
      </c>
      <c r="E3676" s="3">
        <v>4500</v>
      </c>
      <c r="F3676" s="4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456"/>
        <v>100</v>
      </c>
      <c r="Q3676">
        <f t="shared" si="457"/>
        <v>145.16</v>
      </c>
      <c r="R3676" t="s">
        <v>8315</v>
      </c>
      <c r="S3676" t="s">
        <v>8316</v>
      </c>
      <c r="T3676" s="13">
        <f t="shared" si="458"/>
        <v>42556.873020833329</v>
      </c>
      <c r="U3676" s="13">
        <f t="shared" si="459"/>
        <v>42616.873020833329</v>
      </c>
      <c r="V3676">
        <f t="shared" si="460"/>
        <v>2016</v>
      </c>
      <c r="W3676" t="str">
        <f t="shared" si="461"/>
        <v>plays</v>
      </c>
      <c r="X3676" t="str">
        <f t="shared" si="462"/>
        <v>UnderFunded</v>
      </c>
      <c r="Y3676" s="12">
        <f t="shared" si="463"/>
        <v>145.16</v>
      </c>
    </row>
    <row r="3677" spans="1:25" ht="43.2">
      <c r="A3677">
        <v>3675</v>
      </c>
      <c r="B3677" s="1" t="s">
        <v>3672</v>
      </c>
      <c r="C3677" s="1" t="s">
        <v>7785</v>
      </c>
      <c r="D3677" s="21" t="b" cm="1">
        <f t="array" ref="D3677">IF(OR(ISNUMBER(SEARCH({" COMEDY "," fun "," laugh ","hilarious"}," "&amp;B3677:C3677&amp;" "))),"Comedy",IF(OR(ISNUMBER(SEARCH({" sad "," thriller "," crime"," murder "," dark "," revenge "}," "&amp;B3677:C3677&amp;" "))),"thriller",IF(OR(ISNUMBER(SEARCH({" strange "," evil "," horror "," dark "," strange"}," "&amp;B3677:C3677&amp;" "))),"horror",IF(OR(ISNUMBER(SEARCH({" food "," kitchen "," yummy "," gourmet "," dining","bbq"}," "&amp;B3677:C3677&amp;" "))),"food"))))</f>
        <v>0</v>
      </c>
      <c r="E3677" s="3">
        <v>50</v>
      </c>
      <c r="F3677" s="4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456"/>
        <v>140</v>
      </c>
      <c r="Q3677">
        <f t="shared" si="457"/>
        <v>23.33</v>
      </c>
      <c r="R3677" t="s">
        <v>8315</v>
      </c>
      <c r="S3677" t="s">
        <v>8316</v>
      </c>
      <c r="T3677" s="13">
        <f t="shared" si="458"/>
        <v>42493.597013888888</v>
      </c>
      <c r="U3677" s="13">
        <f t="shared" si="459"/>
        <v>42505.958333333328</v>
      </c>
      <c r="V3677">
        <f t="shared" si="460"/>
        <v>2016</v>
      </c>
      <c r="W3677" t="str">
        <f t="shared" si="461"/>
        <v>plays</v>
      </c>
      <c r="X3677" t="str">
        <f t="shared" si="462"/>
        <v>ExceededGoal</v>
      </c>
      <c r="Y3677" s="12">
        <f t="shared" si="463"/>
        <v>23.33</v>
      </c>
    </row>
    <row r="3678" spans="1:25" ht="43.2">
      <c r="A3678">
        <v>3676</v>
      </c>
      <c r="B3678" s="1" t="s">
        <v>3673</v>
      </c>
      <c r="C3678" s="1" t="s">
        <v>7786</v>
      </c>
      <c r="D3678" s="21" t="b" cm="1">
        <f t="array" ref="D3678">IF(OR(ISNUMBER(SEARCH({" COMEDY "," fun "," laugh ","hilarious"}," "&amp;B3678:C3678&amp;" "))),"Comedy",IF(OR(ISNUMBER(SEARCH({" sad "," thriller "," crime"," murder "," dark "," revenge "}," "&amp;B3678:C3678&amp;" "))),"thriller",IF(OR(ISNUMBER(SEARCH({" strange "," evil "," horror "," dark "," strange"}," "&amp;B3678:C3678&amp;" "))),"horror",IF(OR(ISNUMBER(SEARCH({" food "," kitchen "," yummy "," gourmet "," dining","bbq"}," "&amp;B3678:C3678&amp;" "))),"food"))))</f>
        <v>0</v>
      </c>
      <c r="E3678" s="3">
        <v>800</v>
      </c>
      <c r="F3678" s="4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456"/>
        <v>129</v>
      </c>
      <c r="Q3678">
        <f t="shared" si="457"/>
        <v>64.38</v>
      </c>
      <c r="R3678" t="s">
        <v>8315</v>
      </c>
      <c r="S3678" t="s">
        <v>8316</v>
      </c>
      <c r="T3678" s="13">
        <f t="shared" si="458"/>
        <v>41876.815787037034</v>
      </c>
      <c r="U3678" s="13">
        <f t="shared" si="459"/>
        <v>41894.815787037034</v>
      </c>
      <c r="V3678">
        <f t="shared" si="460"/>
        <v>2014</v>
      </c>
      <c r="W3678" t="str">
        <f t="shared" si="461"/>
        <v>plays</v>
      </c>
      <c r="X3678" t="str">
        <f t="shared" si="462"/>
        <v>ExceededGoal</v>
      </c>
      <c r="Y3678" s="12">
        <f t="shared" si="463"/>
        <v>64.38</v>
      </c>
    </row>
    <row r="3679" spans="1:25" ht="43.2">
      <c r="A3679">
        <v>3677</v>
      </c>
      <c r="B3679" s="1" t="s">
        <v>3674</v>
      </c>
      <c r="C3679" s="1" t="s">
        <v>7787</v>
      </c>
      <c r="D3679" s="21" t="b" cm="1">
        <f t="array" ref="D3679">IF(OR(ISNUMBER(SEARCH({" COMEDY "," fun "," laugh ","hilarious"}," "&amp;B3679:C3679&amp;" "))),"Comedy",IF(OR(ISNUMBER(SEARCH({" sad "," thriller "," crime"," murder "," dark "," revenge "}," "&amp;B3679:C3679&amp;" "))),"thriller",IF(OR(ISNUMBER(SEARCH({" strange "," evil "," horror "," dark "," strange"}," "&amp;B3679:C3679&amp;" "))),"horror",IF(OR(ISNUMBER(SEARCH({" food "," kitchen "," yummy "," gourmet "," dining","bbq"}," "&amp;B3679:C3679&amp;" "))),"food"))))</f>
        <v>0</v>
      </c>
      <c r="E3679" s="3">
        <v>12000</v>
      </c>
      <c r="F3679" s="4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456"/>
        <v>103</v>
      </c>
      <c r="Q3679">
        <f t="shared" si="457"/>
        <v>62.05</v>
      </c>
      <c r="R3679" t="s">
        <v>8315</v>
      </c>
      <c r="S3679" t="s">
        <v>8316</v>
      </c>
      <c r="T3679" s="13">
        <f t="shared" si="458"/>
        <v>41802.574282407404</v>
      </c>
      <c r="U3679" s="13">
        <f t="shared" si="459"/>
        <v>41823.165972222225</v>
      </c>
      <c r="V3679">
        <f t="shared" si="460"/>
        <v>2014</v>
      </c>
      <c r="W3679" t="str">
        <f t="shared" si="461"/>
        <v>plays</v>
      </c>
      <c r="X3679" t="str">
        <f t="shared" si="462"/>
        <v>ExceededGoal</v>
      </c>
      <c r="Y3679" s="12">
        <f t="shared" si="463"/>
        <v>62.05</v>
      </c>
    </row>
    <row r="3680" spans="1:25" ht="43.2">
      <c r="A3680">
        <v>3678</v>
      </c>
      <c r="B3680" s="1" t="s">
        <v>3675</v>
      </c>
      <c r="C3680" s="1" t="s">
        <v>7788</v>
      </c>
      <c r="D3680" s="21" t="b" cm="1">
        <f t="array" ref="D3680">IF(OR(ISNUMBER(SEARCH({" COMEDY "," fun "," laugh ","hilarious"}," "&amp;B3680:C3680&amp;" "))),"Comedy",IF(OR(ISNUMBER(SEARCH({" sad "," thriller "," crime"," murder "," dark "," revenge "}," "&amp;B3680:C3680&amp;" "))),"thriller",IF(OR(ISNUMBER(SEARCH({" strange "," evil "," horror "," dark "," strange"}," "&amp;B3680:C3680&amp;" "))),"horror",IF(OR(ISNUMBER(SEARCH({" food "," kitchen "," yummy "," gourmet "," dining","bbq"}," "&amp;B3680:C3680&amp;" "))),"food"))))</f>
        <v>0</v>
      </c>
      <c r="E3680" s="3">
        <v>2000</v>
      </c>
      <c r="F3680" s="4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456"/>
        <v>103</v>
      </c>
      <c r="Q3680">
        <f t="shared" si="457"/>
        <v>66.13</v>
      </c>
      <c r="R3680" t="s">
        <v>8315</v>
      </c>
      <c r="S3680" t="s">
        <v>8316</v>
      </c>
      <c r="T3680" s="13">
        <f t="shared" si="458"/>
        <v>42120.531226851846</v>
      </c>
      <c r="U3680" s="13">
        <f t="shared" si="459"/>
        <v>42155.531226851846</v>
      </c>
      <c r="V3680">
        <f t="shared" si="460"/>
        <v>2015</v>
      </c>
      <c r="W3680" t="str">
        <f t="shared" si="461"/>
        <v>plays</v>
      </c>
      <c r="X3680" t="str">
        <f t="shared" si="462"/>
        <v>ExceededGoal</v>
      </c>
      <c r="Y3680" s="12">
        <f t="shared" si="463"/>
        <v>66.13</v>
      </c>
    </row>
    <row r="3681" spans="1:25" ht="43.2">
      <c r="A3681">
        <v>3679</v>
      </c>
      <c r="B3681" s="1" t="s">
        <v>3676</v>
      </c>
      <c r="C3681" s="1" t="s">
        <v>7789</v>
      </c>
      <c r="D3681" s="21" t="b" cm="1">
        <f t="array" ref="D3681">IF(OR(ISNUMBER(SEARCH({" COMEDY "," fun "," laugh ","hilarious"}," "&amp;B3681:C3681&amp;" "))),"Comedy",IF(OR(ISNUMBER(SEARCH({" sad "," thriller "," crime"," murder "," dark "," revenge "}," "&amp;B3681:C3681&amp;" "))),"thriller",IF(OR(ISNUMBER(SEARCH({" strange "," evil "," horror "," dark "," strange"}," "&amp;B3681:C3681&amp;" "))),"horror",IF(OR(ISNUMBER(SEARCH({" food "," kitchen "," yummy "," gourmet "," dining","bbq"}," "&amp;B3681:C3681&amp;" "))),"food"))))</f>
        <v>0</v>
      </c>
      <c r="E3681" s="3">
        <v>2000</v>
      </c>
      <c r="F3681" s="4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456"/>
        <v>110</v>
      </c>
      <c r="Q3681">
        <f t="shared" si="457"/>
        <v>73.400000000000006</v>
      </c>
      <c r="R3681" t="s">
        <v>8315</v>
      </c>
      <c r="S3681" t="s">
        <v>8316</v>
      </c>
      <c r="T3681" s="13">
        <f t="shared" si="458"/>
        <v>41786.761354166665</v>
      </c>
      <c r="U3681" s="13">
        <f t="shared" si="459"/>
        <v>41821.207638888889</v>
      </c>
      <c r="V3681">
        <f t="shared" si="460"/>
        <v>2014</v>
      </c>
      <c r="W3681" t="str">
        <f t="shared" si="461"/>
        <v>plays</v>
      </c>
      <c r="X3681" t="str">
        <f t="shared" si="462"/>
        <v>ExceededGoal</v>
      </c>
      <c r="Y3681" s="12">
        <f t="shared" si="463"/>
        <v>73.400000000000006</v>
      </c>
    </row>
    <row r="3682" spans="1:25" ht="43.2">
      <c r="A3682">
        <v>3680</v>
      </c>
      <c r="B3682" s="1" t="s">
        <v>3677</v>
      </c>
      <c r="C3682" s="1" t="s">
        <v>7790</v>
      </c>
      <c r="D3682" s="21" t="b" cm="1">
        <f t="array" ref="D3682">IF(OR(ISNUMBER(SEARCH({" COMEDY "," fun "," laugh ","hilarious"}," "&amp;B3682:C3682&amp;" "))),"Comedy",IF(OR(ISNUMBER(SEARCH({" sad "," thriller "," crime"," murder "," dark "," revenge "}," "&amp;B3682:C3682&amp;" "))),"thriller",IF(OR(ISNUMBER(SEARCH({" strange "," evil "," horror "," dark "," strange"}," "&amp;B3682:C3682&amp;" "))),"horror",IF(OR(ISNUMBER(SEARCH({" food "," kitchen "," yummy "," gourmet "," dining","bbq"}," "&amp;B3682:C3682&amp;" "))),"food"))))</f>
        <v>0</v>
      </c>
      <c r="E3682" s="3">
        <v>3000</v>
      </c>
      <c r="F3682" s="4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456"/>
        <v>113</v>
      </c>
      <c r="Q3682">
        <f t="shared" si="457"/>
        <v>99.5</v>
      </c>
      <c r="R3682" t="s">
        <v>8315</v>
      </c>
      <c r="S3682" t="s">
        <v>8316</v>
      </c>
      <c r="T3682" s="13">
        <f t="shared" si="458"/>
        <v>42627.454097222217</v>
      </c>
      <c r="U3682" s="13">
        <f t="shared" si="459"/>
        <v>42648.454097222217</v>
      </c>
      <c r="V3682">
        <f t="shared" si="460"/>
        <v>2016</v>
      </c>
      <c r="W3682" t="str">
        <f t="shared" si="461"/>
        <v>plays</v>
      </c>
      <c r="X3682" t="str">
        <f t="shared" si="462"/>
        <v>ExceededGoal</v>
      </c>
      <c r="Y3682" s="12">
        <f t="shared" si="463"/>
        <v>99.5</v>
      </c>
    </row>
    <row r="3683" spans="1:25" ht="57.6">
      <c r="A3683">
        <v>3681</v>
      </c>
      <c r="B3683" s="1" t="s">
        <v>3678</v>
      </c>
      <c r="C3683" s="1" t="s">
        <v>7791</v>
      </c>
      <c r="D3683" s="21" t="b" cm="1">
        <f t="array" ref="D3683">IF(OR(ISNUMBER(SEARCH({" COMEDY "," fun "," laugh ","hilarious"}," "&amp;B3683:C3683&amp;" "))),"Comedy",IF(OR(ISNUMBER(SEARCH({" sad "," thriller "," crime"," murder "," dark "," revenge "}," "&amp;B3683:C3683&amp;" "))),"thriller",IF(OR(ISNUMBER(SEARCH({" strange "," evil "," horror "," dark "," strange"}," "&amp;B3683:C3683&amp;" "))),"horror",IF(OR(ISNUMBER(SEARCH({" food "," kitchen "," yummy "," gourmet "," dining","bbq"}," "&amp;B3683:C3683&amp;" "))),"food"))))</f>
        <v>0</v>
      </c>
      <c r="E3683" s="3">
        <v>1000</v>
      </c>
      <c r="F3683" s="4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456"/>
        <v>112</v>
      </c>
      <c r="Q3683">
        <f t="shared" si="457"/>
        <v>62.17</v>
      </c>
      <c r="R3683" t="s">
        <v>8315</v>
      </c>
      <c r="S3683" t="s">
        <v>8316</v>
      </c>
      <c r="T3683" s="13">
        <f t="shared" si="458"/>
        <v>42374.651504629626</v>
      </c>
      <c r="U3683" s="13">
        <f t="shared" si="459"/>
        <v>42384.651504629626</v>
      </c>
      <c r="V3683">
        <f t="shared" si="460"/>
        <v>2016</v>
      </c>
      <c r="W3683" t="str">
        <f t="shared" si="461"/>
        <v>plays</v>
      </c>
      <c r="X3683" t="str">
        <f t="shared" si="462"/>
        <v>ExceededGoal</v>
      </c>
      <c r="Y3683" s="12">
        <f t="shared" si="463"/>
        <v>62.17</v>
      </c>
    </row>
    <row r="3684" spans="1:25" ht="43.2">
      <c r="A3684">
        <v>3682</v>
      </c>
      <c r="B3684" s="1" t="s">
        <v>3679</v>
      </c>
      <c r="C3684" s="1" t="s">
        <v>7792</v>
      </c>
      <c r="D3684" s="21" t="b" cm="1">
        <f t="array" ref="D3684">IF(OR(ISNUMBER(SEARCH({" COMEDY "," fun "," laugh ","hilarious"}," "&amp;B3684:C3684&amp;" "))),"Comedy",IF(OR(ISNUMBER(SEARCH({" sad "," thriller "," crime"," murder "," dark "," revenge "}," "&amp;B3684:C3684&amp;" "))),"thriller",IF(OR(ISNUMBER(SEARCH({" strange "," evil "," horror "," dark "," strange"}," "&amp;B3684:C3684&amp;" "))),"horror",IF(OR(ISNUMBER(SEARCH({" food "," kitchen "," yummy "," gourmet "," dining","bbq"}," "&amp;B3684:C3684&amp;" "))),"food"))))</f>
        <v>0</v>
      </c>
      <c r="E3684" s="3">
        <v>3000</v>
      </c>
      <c r="F3684" s="4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456"/>
        <v>139</v>
      </c>
      <c r="Q3684">
        <f t="shared" si="457"/>
        <v>62.33</v>
      </c>
      <c r="R3684" t="s">
        <v>8315</v>
      </c>
      <c r="S3684" t="s">
        <v>8316</v>
      </c>
      <c r="T3684" s="13">
        <f t="shared" si="458"/>
        <v>41772.685393518521</v>
      </c>
      <c r="U3684" s="13">
        <f t="shared" si="459"/>
        <v>41806.290972222225</v>
      </c>
      <c r="V3684">
        <f t="shared" si="460"/>
        <v>2014</v>
      </c>
      <c r="W3684" t="str">
        <f t="shared" si="461"/>
        <v>plays</v>
      </c>
      <c r="X3684" t="str">
        <f t="shared" si="462"/>
        <v>ExceededGoal</v>
      </c>
      <c r="Y3684" s="12">
        <f t="shared" si="463"/>
        <v>62.33</v>
      </c>
    </row>
    <row r="3685" spans="1:25" ht="43.2">
      <c r="A3685">
        <v>3683</v>
      </c>
      <c r="B3685" s="1" t="s">
        <v>3680</v>
      </c>
      <c r="C3685" s="1" t="s">
        <v>7793</v>
      </c>
      <c r="D3685" s="21" t="b" cm="1">
        <f t="array" ref="D3685">IF(OR(ISNUMBER(SEARCH({" COMEDY "," fun "," laugh ","hilarious"}," "&amp;B3685:C3685&amp;" "))),"Comedy",IF(OR(ISNUMBER(SEARCH({" sad "," thriller "," crime"," murder "," dark "," revenge "}," "&amp;B3685:C3685&amp;" "))),"thriller",IF(OR(ISNUMBER(SEARCH({" strange "," evil "," horror "," dark "," strange"}," "&amp;B3685:C3685&amp;" "))),"horror",IF(OR(ISNUMBER(SEARCH({" food "," kitchen "," yummy "," gourmet "," dining","bbq"}," "&amp;B3685:C3685&amp;" "))),"food"))))</f>
        <v>0</v>
      </c>
      <c r="E3685" s="3">
        <v>3500</v>
      </c>
      <c r="F3685" s="4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456"/>
        <v>111</v>
      </c>
      <c r="Q3685">
        <f t="shared" si="457"/>
        <v>58.79</v>
      </c>
      <c r="R3685" t="s">
        <v>8315</v>
      </c>
      <c r="S3685" t="s">
        <v>8316</v>
      </c>
      <c r="T3685" s="13">
        <f t="shared" si="458"/>
        <v>42633.116851851853</v>
      </c>
      <c r="U3685" s="13">
        <f t="shared" si="459"/>
        <v>42663.116851851853</v>
      </c>
      <c r="V3685">
        <f t="shared" si="460"/>
        <v>2016</v>
      </c>
      <c r="W3685" t="str">
        <f t="shared" si="461"/>
        <v>plays</v>
      </c>
      <c r="X3685" t="str">
        <f t="shared" si="462"/>
        <v>ExceededGoal</v>
      </c>
      <c r="Y3685" s="12">
        <f t="shared" si="463"/>
        <v>58.79</v>
      </c>
    </row>
    <row r="3686" spans="1:25" ht="43.2">
      <c r="A3686">
        <v>3684</v>
      </c>
      <c r="B3686" s="1" t="s">
        <v>3681</v>
      </c>
      <c r="C3686" s="1" t="s">
        <v>7794</v>
      </c>
      <c r="D3686" s="21" t="b" cm="1">
        <f t="array" ref="D3686">IF(OR(ISNUMBER(SEARCH({" COMEDY "," fun "," laugh ","hilarious"}," "&amp;B3686:C3686&amp;" "))),"Comedy",IF(OR(ISNUMBER(SEARCH({" sad "," thriller "," crime"," murder "," dark "," revenge "}," "&amp;B3686:C3686&amp;" "))),"thriller",IF(OR(ISNUMBER(SEARCH({" strange "," evil "," horror "," dark "," strange"}," "&amp;B3686:C3686&amp;" "))),"horror",IF(OR(ISNUMBER(SEARCH({" food "," kitchen "," yummy "," gourmet "," dining","bbq"}," "&amp;B3686:C3686&amp;" "))),"food"))))</f>
        <v>0</v>
      </c>
      <c r="E3686" s="3">
        <v>750</v>
      </c>
      <c r="F3686" s="4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456"/>
        <v>139</v>
      </c>
      <c r="Q3686">
        <f t="shared" si="457"/>
        <v>45.35</v>
      </c>
      <c r="R3686" t="s">
        <v>8315</v>
      </c>
      <c r="S3686" t="s">
        <v>8316</v>
      </c>
      <c r="T3686" s="13">
        <f t="shared" si="458"/>
        <v>42219.180393518516</v>
      </c>
      <c r="U3686" s="13">
        <f t="shared" si="459"/>
        <v>42249.180393518516</v>
      </c>
      <c r="V3686">
        <f t="shared" si="460"/>
        <v>2015</v>
      </c>
      <c r="W3686" t="str">
        <f t="shared" si="461"/>
        <v>plays</v>
      </c>
      <c r="X3686" t="str">
        <f t="shared" si="462"/>
        <v>ExceededGoal</v>
      </c>
      <c r="Y3686" s="12">
        <f t="shared" si="463"/>
        <v>45.35</v>
      </c>
    </row>
    <row r="3687" spans="1:25" ht="43.2">
      <c r="A3687">
        <v>3685</v>
      </c>
      <c r="B3687" s="1" t="s">
        <v>3682</v>
      </c>
      <c r="C3687" s="1" t="s">
        <v>7795</v>
      </c>
      <c r="D3687" s="21" t="b" cm="1">
        <f t="array" ref="D3687">IF(OR(ISNUMBER(SEARCH({" COMEDY "," fun "," laugh ","hilarious"}," "&amp;B3687:C3687&amp;" "))),"Comedy",IF(OR(ISNUMBER(SEARCH({" sad "," thriller "," crime"," murder "," dark "," revenge "}," "&amp;B3687:C3687&amp;" "))),"thriller",IF(OR(ISNUMBER(SEARCH({" strange "," evil "," horror "," dark "," strange"}," "&amp;B3687:C3687&amp;" "))),"horror",IF(OR(ISNUMBER(SEARCH({" food "," kitchen "," yummy "," gourmet "," dining","bbq"}," "&amp;B3687:C3687&amp;" "))),"food"))))</f>
        <v>0</v>
      </c>
      <c r="E3687" s="3">
        <v>5000</v>
      </c>
      <c r="F3687" s="4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456"/>
        <v>106</v>
      </c>
      <c r="Q3687">
        <f t="shared" si="457"/>
        <v>41.94</v>
      </c>
      <c r="R3687" t="s">
        <v>8315</v>
      </c>
      <c r="S3687" t="s">
        <v>8316</v>
      </c>
      <c r="T3687" s="13">
        <f t="shared" si="458"/>
        <v>41753.593275462961</v>
      </c>
      <c r="U3687" s="13">
        <f t="shared" si="459"/>
        <v>41778.875</v>
      </c>
      <c r="V3687">
        <f t="shared" si="460"/>
        <v>2014</v>
      </c>
      <c r="W3687" t="str">
        <f t="shared" si="461"/>
        <v>plays</v>
      </c>
      <c r="X3687" t="str">
        <f t="shared" si="462"/>
        <v>ExceededGoal</v>
      </c>
      <c r="Y3687" s="12">
        <f t="shared" si="463"/>
        <v>41.94</v>
      </c>
    </row>
    <row r="3688" spans="1:25" ht="43.2">
      <c r="A3688">
        <v>3686</v>
      </c>
      <c r="B3688" s="1" t="s">
        <v>3683</v>
      </c>
      <c r="C3688" s="1" t="s">
        <v>7796</v>
      </c>
      <c r="D3688" s="21" t="b" cm="1">
        <f t="array" ref="D3688">IF(OR(ISNUMBER(SEARCH({" COMEDY "," fun "," laugh ","hilarious"}," "&amp;B3688:C3688&amp;" "))),"Comedy",IF(OR(ISNUMBER(SEARCH({" sad "," thriller "," crime"," murder "," dark "," revenge "}," "&amp;B3688:C3688&amp;" "))),"thriller",IF(OR(ISNUMBER(SEARCH({" strange "," evil "," horror "," dark "," strange"}," "&amp;B3688:C3688&amp;" "))),"horror",IF(OR(ISNUMBER(SEARCH({" food "," kitchen "," yummy "," gourmet "," dining","bbq"}," "&amp;B3688:C3688&amp;" "))),"food"))))</f>
        <v>0</v>
      </c>
      <c r="E3688" s="3">
        <v>350</v>
      </c>
      <c r="F3688" s="4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456"/>
        <v>101</v>
      </c>
      <c r="Q3688">
        <f t="shared" si="457"/>
        <v>59.17</v>
      </c>
      <c r="R3688" t="s">
        <v>8315</v>
      </c>
      <c r="S3688" t="s">
        <v>8316</v>
      </c>
      <c r="T3688" s="13">
        <f t="shared" si="458"/>
        <v>42230.662731481483</v>
      </c>
      <c r="U3688" s="13">
        <f t="shared" si="459"/>
        <v>42245.165972222225</v>
      </c>
      <c r="V3688">
        <f t="shared" si="460"/>
        <v>2015</v>
      </c>
      <c r="W3688" t="str">
        <f t="shared" si="461"/>
        <v>plays</v>
      </c>
      <c r="X3688" t="str">
        <f t="shared" si="462"/>
        <v>ExceededGoal</v>
      </c>
      <c r="Y3688" s="12">
        <f t="shared" si="463"/>
        <v>59.17</v>
      </c>
    </row>
    <row r="3689" spans="1:25" ht="43.2">
      <c r="A3689">
        <v>3687</v>
      </c>
      <c r="B3689" s="1" t="s">
        <v>3684</v>
      </c>
      <c r="C3689" s="1" t="s">
        <v>7797</v>
      </c>
      <c r="D3689" s="21" t="b" cm="1">
        <f t="array" ref="D3689">IF(OR(ISNUMBER(SEARCH({" COMEDY "," fun "," laugh ","hilarious"}," "&amp;B3689:C3689&amp;" "))),"Comedy",IF(OR(ISNUMBER(SEARCH({" sad "," thriller "," crime"," murder "," dark "," revenge "}," "&amp;B3689:C3689&amp;" "))),"thriller",IF(OR(ISNUMBER(SEARCH({" strange "," evil "," horror "," dark "," strange"}," "&amp;B3689:C3689&amp;" "))),"horror",IF(OR(ISNUMBER(SEARCH({" food "," kitchen "," yummy "," gourmet "," dining","bbq"}," "&amp;B3689:C3689&amp;" "))),"food"))))</f>
        <v>0</v>
      </c>
      <c r="E3689" s="3">
        <v>5000</v>
      </c>
      <c r="F3689" s="4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456"/>
        <v>100</v>
      </c>
      <c r="Q3689">
        <f t="shared" si="457"/>
        <v>200.49</v>
      </c>
      <c r="R3689" t="s">
        <v>8315</v>
      </c>
      <c r="S3689" t="s">
        <v>8316</v>
      </c>
      <c r="T3689" s="13">
        <f t="shared" si="458"/>
        <v>41787.218229166669</v>
      </c>
      <c r="U3689" s="13">
        <f t="shared" si="459"/>
        <v>41817.218229166669</v>
      </c>
      <c r="V3689">
        <f t="shared" si="460"/>
        <v>2014</v>
      </c>
      <c r="W3689" t="str">
        <f t="shared" si="461"/>
        <v>plays</v>
      </c>
      <c r="X3689" t="str">
        <f t="shared" si="462"/>
        <v>UnderFunded</v>
      </c>
      <c r="Y3689" s="12">
        <f t="shared" si="463"/>
        <v>200.49</v>
      </c>
    </row>
    <row r="3690" spans="1:25" ht="43.2">
      <c r="A3690">
        <v>3688</v>
      </c>
      <c r="B3690" s="1" t="s">
        <v>3685</v>
      </c>
      <c r="C3690" s="1" t="s">
        <v>7798</v>
      </c>
      <c r="D3690" s="21" t="b" cm="1">
        <f t="array" ref="D3690">IF(OR(ISNUMBER(SEARCH({" COMEDY "," fun "," laugh ","hilarious"}," "&amp;B3690:C3690&amp;" "))),"Comedy",IF(OR(ISNUMBER(SEARCH({" sad "," thriller "," crime"," murder "," dark "," revenge "}," "&amp;B3690:C3690&amp;" "))),"thriller",IF(OR(ISNUMBER(SEARCH({" strange "," evil "," horror "," dark "," strange"}," "&amp;B3690:C3690&amp;" "))),"horror",IF(OR(ISNUMBER(SEARCH({" food "," kitchen "," yummy "," gourmet "," dining","bbq"}," "&amp;B3690:C3690&amp;" "))),"food"))))</f>
        <v>0</v>
      </c>
      <c r="E3690" s="3">
        <v>3000</v>
      </c>
      <c r="F3690" s="4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456"/>
        <v>109</v>
      </c>
      <c r="Q3690">
        <f t="shared" si="457"/>
        <v>83.97</v>
      </c>
      <c r="R3690" t="s">
        <v>8315</v>
      </c>
      <c r="S3690" t="s">
        <v>8316</v>
      </c>
      <c r="T3690" s="13">
        <f t="shared" si="458"/>
        <v>41829.787083333329</v>
      </c>
      <c r="U3690" s="13">
        <f t="shared" si="459"/>
        <v>41859.787083333329</v>
      </c>
      <c r="V3690">
        <f t="shared" si="460"/>
        <v>2014</v>
      </c>
      <c r="W3690" t="str">
        <f t="shared" si="461"/>
        <v>plays</v>
      </c>
      <c r="X3690" t="str">
        <f t="shared" si="462"/>
        <v>ExceededGoal</v>
      </c>
      <c r="Y3690" s="12">
        <f t="shared" si="463"/>
        <v>83.97</v>
      </c>
    </row>
    <row r="3691" spans="1:25" ht="43.2">
      <c r="A3691">
        <v>3689</v>
      </c>
      <c r="B3691" s="1" t="s">
        <v>3686</v>
      </c>
      <c r="C3691" s="1" t="s">
        <v>7799</v>
      </c>
      <c r="D3691" s="21" t="b" cm="1">
        <f t="array" ref="D3691">IF(OR(ISNUMBER(SEARCH({" COMEDY "," fun "," laugh ","hilarious"}," "&amp;B3691:C3691&amp;" "))),"Comedy",IF(OR(ISNUMBER(SEARCH({" sad "," thriller "," crime"," murder "," dark "," revenge "}," "&amp;B3691:C3691&amp;" "))),"thriller",IF(OR(ISNUMBER(SEARCH({" strange "," evil "," horror "," dark "," strange"}," "&amp;B3691:C3691&amp;" "))),"horror",IF(OR(ISNUMBER(SEARCH({" food "," kitchen "," yummy "," gourmet "," dining","bbq"}," "&amp;B3691:C3691&amp;" "))),"food"))))</f>
        <v>0</v>
      </c>
      <c r="E3691" s="3">
        <v>3000</v>
      </c>
      <c r="F3691" s="4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456"/>
        <v>118</v>
      </c>
      <c r="Q3691">
        <f t="shared" si="457"/>
        <v>57.26</v>
      </c>
      <c r="R3691" t="s">
        <v>8315</v>
      </c>
      <c r="S3691" t="s">
        <v>8316</v>
      </c>
      <c r="T3691" s="13">
        <f t="shared" si="458"/>
        <v>42147.826840277776</v>
      </c>
      <c r="U3691" s="13">
        <f t="shared" si="459"/>
        <v>42176.934027777781</v>
      </c>
      <c r="V3691">
        <f t="shared" si="460"/>
        <v>2015</v>
      </c>
      <c r="W3691" t="str">
        <f t="shared" si="461"/>
        <v>plays</v>
      </c>
      <c r="X3691" t="str">
        <f t="shared" si="462"/>
        <v>ExceededGoal</v>
      </c>
      <c r="Y3691" s="12">
        <f t="shared" si="463"/>
        <v>57.26</v>
      </c>
    </row>
    <row r="3692" spans="1:25" ht="43.2">
      <c r="A3692">
        <v>3690</v>
      </c>
      <c r="B3692" s="1" t="s">
        <v>3687</v>
      </c>
      <c r="C3692" s="1" t="s">
        <v>7800</v>
      </c>
      <c r="D3692" s="21" t="b" cm="1">
        <f t="array" ref="D3692">IF(OR(ISNUMBER(SEARCH({" COMEDY "," fun "," laugh ","hilarious"}," "&amp;B3692:C3692&amp;" "))),"Comedy",IF(OR(ISNUMBER(SEARCH({" sad "," thriller "," crime"," murder "," dark "," revenge "}," "&amp;B3692:C3692&amp;" "))),"thriller",IF(OR(ISNUMBER(SEARCH({" strange "," evil "," horror "," dark "," strange"}," "&amp;B3692:C3692&amp;" "))),"horror",IF(OR(ISNUMBER(SEARCH({" food "," kitchen "," yummy "," gourmet "," dining","bbq"}," "&amp;B3692:C3692&amp;" "))),"food"))))</f>
        <v>0</v>
      </c>
      <c r="E3692" s="3">
        <v>1500</v>
      </c>
      <c r="F3692" s="4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456"/>
        <v>120</v>
      </c>
      <c r="Q3692">
        <f t="shared" si="457"/>
        <v>58.06</v>
      </c>
      <c r="R3692" t="s">
        <v>8315</v>
      </c>
      <c r="S3692" t="s">
        <v>8316</v>
      </c>
      <c r="T3692" s="13">
        <f t="shared" si="458"/>
        <v>41940.598182870373</v>
      </c>
      <c r="U3692" s="13">
        <f t="shared" si="459"/>
        <v>41970.639849537038</v>
      </c>
      <c r="V3692">
        <f t="shared" si="460"/>
        <v>2014</v>
      </c>
      <c r="W3692" t="str">
        <f t="shared" si="461"/>
        <v>plays</v>
      </c>
      <c r="X3692" t="str">
        <f t="shared" si="462"/>
        <v>ExceededGoal</v>
      </c>
      <c r="Y3692" s="12">
        <f t="shared" si="463"/>
        <v>58.06</v>
      </c>
    </row>
    <row r="3693" spans="1:25" ht="28.8">
      <c r="A3693">
        <v>3691</v>
      </c>
      <c r="B3693" s="1" t="s">
        <v>3688</v>
      </c>
      <c r="C3693" s="1" t="s">
        <v>7801</v>
      </c>
      <c r="D3693" s="21" t="b" cm="1">
        <f t="array" ref="D3693">IF(OR(ISNUMBER(SEARCH({" COMEDY "," fun "," laugh ","hilarious"}," "&amp;B3693:C3693&amp;" "))),"Comedy",IF(OR(ISNUMBER(SEARCH({" sad "," thriller "," crime"," murder "," dark "," revenge "}," "&amp;B3693:C3693&amp;" "))),"thriller",IF(OR(ISNUMBER(SEARCH({" strange "," evil "," horror "," dark "," strange"}," "&amp;B3693:C3693&amp;" "))),"horror",IF(OR(ISNUMBER(SEARCH({" food "," kitchen "," yummy "," gourmet "," dining","bbq"}," "&amp;B3693:C3693&amp;" "))),"food"))))</f>
        <v>0</v>
      </c>
      <c r="E3693" s="3">
        <v>40000</v>
      </c>
      <c r="F3693" s="4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456"/>
        <v>128</v>
      </c>
      <c r="Q3693">
        <f t="shared" si="457"/>
        <v>186.8</v>
      </c>
      <c r="R3693" t="s">
        <v>8315</v>
      </c>
      <c r="S3693" t="s">
        <v>8316</v>
      </c>
      <c r="T3693" s="13">
        <f t="shared" si="458"/>
        <v>42020.700567129628</v>
      </c>
      <c r="U3693" s="13">
        <f t="shared" si="459"/>
        <v>42065.207638888889</v>
      </c>
      <c r="V3693">
        <f t="shared" si="460"/>
        <v>2015</v>
      </c>
      <c r="W3693" t="str">
        <f t="shared" si="461"/>
        <v>plays</v>
      </c>
      <c r="X3693" t="str">
        <f t="shared" si="462"/>
        <v>ExceededGoal</v>
      </c>
      <c r="Y3693" s="12">
        <f t="shared" si="463"/>
        <v>186.8</v>
      </c>
    </row>
    <row r="3694" spans="1:25" ht="28.8">
      <c r="A3694">
        <v>3692</v>
      </c>
      <c r="B3694" s="1" t="s">
        <v>3689</v>
      </c>
      <c r="C3694" s="1" t="s">
        <v>7802</v>
      </c>
      <c r="D3694" s="21" t="b" cm="1">
        <f t="array" ref="D3694">IF(OR(ISNUMBER(SEARCH({" COMEDY "," fun "," laugh ","hilarious"}," "&amp;B3694:C3694&amp;" "))),"Comedy",IF(OR(ISNUMBER(SEARCH({" sad "," thriller "," crime"," murder "," dark "," revenge "}," "&amp;B3694:C3694&amp;" "))),"thriller",IF(OR(ISNUMBER(SEARCH({" strange "," evil "," horror "," dark "," strange"}," "&amp;B3694:C3694&amp;" "))),"horror",IF(OR(ISNUMBER(SEARCH({" food "," kitchen "," yummy "," gourmet "," dining","bbq"}," "&amp;B3694:C3694&amp;" "))),"food"))))</f>
        <v>0</v>
      </c>
      <c r="E3694" s="3">
        <v>1000</v>
      </c>
      <c r="F3694" s="4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456"/>
        <v>126</v>
      </c>
      <c r="Q3694">
        <f t="shared" si="457"/>
        <v>74.12</v>
      </c>
      <c r="R3694" t="s">
        <v>8315</v>
      </c>
      <c r="S3694" t="s">
        <v>8316</v>
      </c>
      <c r="T3694" s="13">
        <f t="shared" si="458"/>
        <v>41891.96503472222</v>
      </c>
      <c r="U3694" s="13">
        <f t="shared" si="459"/>
        <v>41901</v>
      </c>
      <c r="V3694">
        <f t="shared" si="460"/>
        <v>2014</v>
      </c>
      <c r="W3694" t="str">
        <f t="shared" si="461"/>
        <v>plays</v>
      </c>
      <c r="X3694" t="str">
        <f t="shared" si="462"/>
        <v>ExceededGoal</v>
      </c>
      <c r="Y3694" s="12">
        <f t="shared" si="463"/>
        <v>74.12</v>
      </c>
    </row>
    <row r="3695" spans="1:25" ht="43.2">
      <c r="A3695">
        <v>3693</v>
      </c>
      <c r="B3695" s="1" t="s">
        <v>3690</v>
      </c>
      <c r="C3695" s="1" t="s">
        <v>7803</v>
      </c>
      <c r="D3695" s="21" t="b" cm="1">
        <f t="array" ref="D3695">IF(OR(ISNUMBER(SEARCH({" COMEDY "," fun "," laugh ","hilarious"}," "&amp;B3695:C3695&amp;" "))),"Comedy",IF(OR(ISNUMBER(SEARCH({" sad "," thriller "," crime"," murder "," dark "," revenge "}," "&amp;B3695:C3695&amp;" "))),"thriller",IF(OR(ISNUMBER(SEARCH({" strange "," evil "," horror "," dark "," strange"}," "&amp;B3695:C3695&amp;" "))),"horror",IF(OR(ISNUMBER(SEARCH({" food "," kitchen "," yummy "," gourmet "," dining","bbq"}," "&amp;B3695:C3695&amp;" "))),"food"))))</f>
        <v>0</v>
      </c>
      <c r="E3695" s="3">
        <v>333</v>
      </c>
      <c r="F3695" s="4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456"/>
        <v>129</v>
      </c>
      <c r="Q3695">
        <f t="shared" si="457"/>
        <v>30.71</v>
      </c>
      <c r="R3695" t="s">
        <v>8315</v>
      </c>
      <c r="S3695" t="s">
        <v>8316</v>
      </c>
      <c r="T3695" s="13">
        <f t="shared" si="458"/>
        <v>42309.191307870366</v>
      </c>
      <c r="U3695" s="13">
        <f t="shared" si="459"/>
        <v>42338.9375</v>
      </c>
      <c r="V3695">
        <f t="shared" si="460"/>
        <v>2015</v>
      </c>
      <c r="W3695" t="str">
        <f t="shared" si="461"/>
        <v>plays</v>
      </c>
      <c r="X3695" t="str">
        <f t="shared" si="462"/>
        <v>ExceededGoal</v>
      </c>
      <c r="Y3695" s="12">
        <f t="shared" si="463"/>
        <v>30.71</v>
      </c>
    </row>
    <row r="3696" spans="1:25" ht="57.6">
      <c r="A3696">
        <v>3694</v>
      </c>
      <c r="B3696" s="1" t="s">
        <v>3691</v>
      </c>
      <c r="C3696" s="1" t="s">
        <v>7804</v>
      </c>
      <c r="D3696" s="21" t="b" cm="1">
        <f t="array" ref="D3696">IF(OR(ISNUMBER(SEARCH({" COMEDY "," fun "," laugh ","hilarious"}," "&amp;B3696:C3696&amp;" "))),"Comedy",IF(OR(ISNUMBER(SEARCH({" sad "," thriller "," crime"," murder "," dark "," revenge "}," "&amp;B3696:C3696&amp;" "))),"thriller",IF(OR(ISNUMBER(SEARCH({" strange "," evil "," horror "," dark "," strange"}," "&amp;B3696:C3696&amp;" "))),"horror",IF(OR(ISNUMBER(SEARCH({" food "," kitchen "," yummy "," gourmet "," dining","bbq"}," "&amp;B3696:C3696&amp;" "))),"food"))))</f>
        <v>0</v>
      </c>
      <c r="E3696" s="3">
        <v>3500</v>
      </c>
      <c r="F3696" s="4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456"/>
        <v>107</v>
      </c>
      <c r="Q3696">
        <f t="shared" si="457"/>
        <v>62.67</v>
      </c>
      <c r="R3696" t="s">
        <v>8315</v>
      </c>
      <c r="S3696" t="s">
        <v>8316</v>
      </c>
      <c r="T3696" s="13">
        <f t="shared" si="458"/>
        <v>42490.133877314816</v>
      </c>
      <c r="U3696" s="13">
        <f t="shared" si="459"/>
        <v>42527.083333333328</v>
      </c>
      <c r="V3696">
        <f t="shared" si="460"/>
        <v>2016</v>
      </c>
      <c r="W3696" t="str">
        <f t="shared" si="461"/>
        <v>plays</v>
      </c>
      <c r="X3696" t="str">
        <f t="shared" si="462"/>
        <v>ExceededGoal</v>
      </c>
      <c r="Y3696" s="12">
        <f t="shared" si="463"/>
        <v>62.67</v>
      </c>
    </row>
    <row r="3697" spans="1:25" ht="57.6">
      <c r="A3697">
        <v>3695</v>
      </c>
      <c r="B3697" s="1" t="s">
        <v>3692</v>
      </c>
      <c r="C3697" s="1" t="s">
        <v>7805</v>
      </c>
      <c r="D3697" s="21" t="b" cm="1">
        <f t="array" ref="D3697">IF(OR(ISNUMBER(SEARCH({" COMEDY "," fun "," laugh ","hilarious"}," "&amp;B3697:C3697&amp;" "))),"Comedy",IF(OR(ISNUMBER(SEARCH({" sad "," thriller "," crime"," murder "," dark "," revenge "}," "&amp;B3697:C3697&amp;" "))),"thriller",IF(OR(ISNUMBER(SEARCH({" strange "," evil "," horror "," dark "," strange"}," "&amp;B3697:C3697&amp;" "))),"horror",IF(OR(ISNUMBER(SEARCH({" food "," kitchen "," yummy "," gourmet "," dining","bbq"}," "&amp;B3697:C3697&amp;" "))),"food"))))</f>
        <v>0</v>
      </c>
      <c r="E3697" s="3">
        <v>4000</v>
      </c>
      <c r="F3697" s="4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456"/>
        <v>100</v>
      </c>
      <c r="Q3697">
        <f t="shared" si="457"/>
        <v>121.36</v>
      </c>
      <c r="R3697" t="s">
        <v>8315</v>
      </c>
      <c r="S3697" t="s">
        <v>8316</v>
      </c>
      <c r="T3697" s="13">
        <f t="shared" si="458"/>
        <v>41995.870486111111</v>
      </c>
      <c r="U3697" s="13">
        <f t="shared" si="459"/>
        <v>42015.870486111111</v>
      </c>
      <c r="V3697">
        <f t="shared" si="460"/>
        <v>2014</v>
      </c>
      <c r="W3697" t="str">
        <f t="shared" si="461"/>
        <v>plays</v>
      </c>
      <c r="X3697" t="str">
        <f t="shared" si="462"/>
        <v>UnderFunded</v>
      </c>
      <c r="Y3697" s="12">
        <f t="shared" si="463"/>
        <v>121.36</v>
      </c>
    </row>
    <row r="3698" spans="1:25" ht="43.2">
      <c r="A3698">
        <v>3696</v>
      </c>
      <c r="B3698" s="1" t="s">
        <v>3693</v>
      </c>
      <c r="C3698" s="1" t="s">
        <v>7806</v>
      </c>
      <c r="D3698" s="21" t="b" cm="1">
        <f t="array" ref="D3698">IF(OR(ISNUMBER(SEARCH({" COMEDY "," fun "," laugh ","hilarious"}," "&amp;B3698:C3698&amp;" "))),"Comedy",IF(OR(ISNUMBER(SEARCH({" sad "," thriller "," crime"," murder "," dark "," revenge "}," "&amp;B3698:C3698&amp;" "))),"thriller",IF(OR(ISNUMBER(SEARCH({" strange "," evil "," horror "," dark "," strange"}," "&amp;B3698:C3698&amp;" "))),"horror",IF(OR(ISNUMBER(SEARCH({" food "," kitchen "," yummy "," gourmet "," dining","bbq"}," "&amp;B3698:C3698&amp;" "))),"food"))))</f>
        <v>0</v>
      </c>
      <c r="E3698" s="3">
        <v>2000</v>
      </c>
      <c r="F3698" s="4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456"/>
        <v>155</v>
      </c>
      <c r="Q3698">
        <f t="shared" si="457"/>
        <v>39.74</v>
      </c>
      <c r="R3698" t="s">
        <v>8315</v>
      </c>
      <c r="S3698" t="s">
        <v>8316</v>
      </c>
      <c r="T3698" s="13">
        <f t="shared" si="458"/>
        <v>41988.617083333331</v>
      </c>
      <c r="U3698" s="13">
        <f t="shared" si="459"/>
        <v>42048.617083333331</v>
      </c>
      <c r="V3698">
        <f t="shared" si="460"/>
        <v>2014</v>
      </c>
      <c r="W3698" t="str">
        <f t="shared" si="461"/>
        <v>plays</v>
      </c>
      <c r="X3698" t="str">
        <f t="shared" si="462"/>
        <v>ExceededGoal</v>
      </c>
      <c r="Y3698" s="12">
        <f t="shared" si="463"/>
        <v>39.74</v>
      </c>
    </row>
    <row r="3699" spans="1:25" ht="43.2">
      <c r="A3699">
        <v>3697</v>
      </c>
      <c r="B3699" s="1" t="s">
        <v>3694</v>
      </c>
      <c r="C3699" s="1" t="s">
        <v>7807</v>
      </c>
      <c r="D3699" s="21" t="b" cm="1">
        <f t="array" ref="D3699">IF(OR(ISNUMBER(SEARCH({" COMEDY "," fun "," laugh ","hilarious"}," "&amp;B3699:C3699&amp;" "))),"Comedy",IF(OR(ISNUMBER(SEARCH({" sad "," thriller "," crime"," murder "," dark "," revenge "}," "&amp;B3699:C3699&amp;" "))),"thriller",IF(OR(ISNUMBER(SEARCH({" strange "," evil "," horror "," dark "," strange"}," "&amp;B3699:C3699&amp;" "))),"horror",IF(OR(ISNUMBER(SEARCH({" food "," kitchen "," yummy "," gourmet "," dining","bbq"}," "&amp;B3699:C3699&amp;" "))),"food"))))</f>
        <v>0</v>
      </c>
      <c r="E3699" s="3">
        <v>2000</v>
      </c>
      <c r="F3699" s="4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456"/>
        <v>108</v>
      </c>
      <c r="Q3699">
        <f t="shared" si="457"/>
        <v>72</v>
      </c>
      <c r="R3699" t="s">
        <v>8315</v>
      </c>
      <c r="S3699" t="s">
        <v>8316</v>
      </c>
      <c r="T3699" s="13">
        <f t="shared" si="458"/>
        <v>42479.465833333335</v>
      </c>
      <c r="U3699" s="13">
        <f t="shared" si="459"/>
        <v>42500.465833333335</v>
      </c>
      <c r="V3699">
        <f t="shared" si="460"/>
        <v>2016</v>
      </c>
      <c r="W3699" t="str">
        <f t="shared" si="461"/>
        <v>plays</v>
      </c>
      <c r="X3699" t="str">
        <f t="shared" si="462"/>
        <v>ExceededGoal</v>
      </c>
      <c r="Y3699" s="12">
        <f t="shared" si="463"/>
        <v>72</v>
      </c>
    </row>
    <row r="3700" spans="1:25" ht="43.2">
      <c r="A3700">
        <v>3698</v>
      </c>
      <c r="B3700" s="1" t="s">
        <v>3695</v>
      </c>
      <c r="C3700" s="1" t="s">
        <v>7808</v>
      </c>
      <c r="D3700" s="21" t="b" cm="1">
        <f t="array" ref="D3700">IF(OR(ISNUMBER(SEARCH({" COMEDY "," fun "," laugh ","hilarious"}," "&amp;B3700:C3700&amp;" "))),"Comedy",IF(OR(ISNUMBER(SEARCH({" sad "," thriller "," crime"," murder "," dark "," revenge "}," "&amp;B3700:C3700&amp;" "))),"thriller",IF(OR(ISNUMBER(SEARCH({" strange "," evil "," horror "," dark "," strange"}," "&amp;B3700:C3700&amp;" "))),"horror",IF(OR(ISNUMBER(SEARCH({" food "," kitchen "," yummy "," gourmet "," dining","bbq"}," "&amp;B3700:C3700&amp;" "))),"food"))))</f>
        <v>0</v>
      </c>
      <c r="E3700" s="3">
        <v>5000</v>
      </c>
      <c r="F3700" s="4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456"/>
        <v>111</v>
      </c>
      <c r="Q3700">
        <f t="shared" si="457"/>
        <v>40.630000000000003</v>
      </c>
      <c r="R3700" t="s">
        <v>8315</v>
      </c>
      <c r="S3700" t="s">
        <v>8316</v>
      </c>
      <c r="T3700" s="13">
        <f t="shared" si="458"/>
        <v>42401.806562500002</v>
      </c>
      <c r="U3700" s="13">
        <f t="shared" si="459"/>
        <v>42431.806562500002</v>
      </c>
      <c r="V3700">
        <f t="shared" si="460"/>
        <v>2016</v>
      </c>
      <c r="W3700" t="str">
        <f t="shared" si="461"/>
        <v>plays</v>
      </c>
      <c r="X3700" t="str">
        <f t="shared" si="462"/>
        <v>ExceededGoal</v>
      </c>
      <c r="Y3700" s="12">
        <f t="shared" si="463"/>
        <v>40.630000000000003</v>
      </c>
    </row>
    <row r="3701" spans="1:25" ht="43.2">
      <c r="A3701">
        <v>3699</v>
      </c>
      <c r="B3701" s="1" t="s">
        <v>3696</v>
      </c>
      <c r="C3701" s="1" t="s">
        <v>7809</v>
      </c>
      <c r="D3701" s="21" t="b" cm="1">
        <f t="array" ref="D3701">IF(OR(ISNUMBER(SEARCH({" COMEDY "," fun "," laugh ","hilarious"}," "&amp;B3701:C3701&amp;" "))),"Comedy",IF(OR(ISNUMBER(SEARCH({" sad "," thriller "," crime"," murder "," dark "," revenge "}," "&amp;B3701:C3701&amp;" "))),"thriller",IF(OR(ISNUMBER(SEARCH({" strange "," evil "," horror "," dark "," strange"}," "&amp;B3701:C3701&amp;" "))),"horror",IF(OR(ISNUMBER(SEARCH({" food "," kitchen "," yummy "," gourmet "," dining","bbq"}," "&amp;B3701:C3701&amp;" "))),"food"))))</f>
        <v>0</v>
      </c>
      <c r="E3701" s="3">
        <v>2500</v>
      </c>
      <c r="F3701" s="4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456"/>
        <v>101</v>
      </c>
      <c r="Q3701">
        <f t="shared" si="457"/>
        <v>63</v>
      </c>
      <c r="R3701" t="s">
        <v>8315</v>
      </c>
      <c r="S3701" t="s">
        <v>8316</v>
      </c>
      <c r="T3701" s="13">
        <f t="shared" si="458"/>
        <v>41897.602037037039</v>
      </c>
      <c r="U3701" s="13">
        <f t="shared" si="459"/>
        <v>41927.602037037039</v>
      </c>
      <c r="V3701">
        <f t="shared" si="460"/>
        <v>2014</v>
      </c>
      <c r="W3701" t="str">
        <f t="shared" si="461"/>
        <v>plays</v>
      </c>
      <c r="X3701" t="str">
        <f t="shared" si="462"/>
        <v>ExceededGoal</v>
      </c>
      <c r="Y3701" s="12">
        <f t="shared" si="463"/>
        <v>63</v>
      </c>
    </row>
    <row r="3702" spans="1:25" ht="28.8">
      <c r="A3702">
        <v>3700</v>
      </c>
      <c r="B3702" s="1" t="s">
        <v>3697</v>
      </c>
      <c r="C3702" s="1" t="s">
        <v>7810</v>
      </c>
      <c r="D3702" s="21" t="b" cm="1">
        <f t="array" ref="D3702">IF(OR(ISNUMBER(SEARCH({" COMEDY "," fun "," laugh ","hilarious"}," "&amp;B3702:C3702&amp;" "))),"Comedy",IF(OR(ISNUMBER(SEARCH({" sad "," thriller "," crime"," murder "," dark "," revenge "}," "&amp;B3702:C3702&amp;" "))),"thriller",IF(OR(ISNUMBER(SEARCH({" strange "," evil "," horror "," dark "," strange"}," "&amp;B3702:C3702&amp;" "))),"horror",IF(OR(ISNUMBER(SEARCH({" food "," kitchen "," yummy "," gourmet "," dining","bbq"}," "&amp;B3702:C3702&amp;" "))),"food"))))</f>
        <v>0</v>
      </c>
      <c r="E3702" s="3">
        <v>500</v>
      </c>
      <c r="F3702" s="4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456"/>
        <v>121</v>
      </c>
      <c r="Q3702">
        <f t="shared" si="457"/>
        <v>33.67</v>
      </c>
      <c r="R3702" t="s">
        <v>8315</v>
      </c>
      <c r="S3702" t="s">
        <v>8316</v>
      </c>
      <c r="T3702" s="13">
        <f t="shared" si="458"/>
        <v>41882.585648148146</v>
      </c>
      <c r="U3702" s="13">
        <f t="shared" si="459"/>
        <v>41912.666666666664</v>
      </c>
      <c r="V3702">
        <f t="shared" si="460"/>
        <v>2014</v>
      </c>
      <c r="W3702" t="str">
        <f t="shared" si="461"/>
        <v>plays</v>
      </c>
      <c r="X3702" t="str">
        <f t="shared" si="462"/>
        <v>ExceededGoal</v>
      </c>
      <c r="Y3702" s="12">
        <f t="shared" si="463"/>
        <v>33.67</v>
      </c>
    </row>
    <row r="3703" spans="1:25" ht="43.2">
      <c r="A3703">
        <v>3701</v>
      </c>
      <c r="B3703" s="1" t="s">
        <v>3698</v>
      </c>
      <c r="C3703" s="1" t="s">
        <v>7811</v>
      </c>
      <c r="D3703" s="21" t="b" cm="1">
        <f t="array" ref="D3703">IF(OR(ISNUMBER(SEARCH({" COMEDY "," fun "," laugh ","hilarious"}," "&amp;B3703:C3703&amp;" "))),"Comedy",IF(OR(ISNUMBER(SEARCH({" sad "," thriller "," crime"," murder "," dark "," revenge "}," "&amp;B3703:C3703&amp;" "))),"thriller",IF(OR(ISNUMBER(SEARCH({" strange "," evil "," horror "," dark "," strange"}," "&amp;B3703:C3703&amp;" "))),"horror",IF(OR(ISNUMBER(SEARCH({" food "," kitchen "," yummy "," gourmet "," dining","bbq"}," "&amp;B3703:C3703&amp;" "))),"food"))))</f>
        <v>0</v>
      </c>
      <c r="E3703" s="3">
        <v>1500</v>
      </c>
      <c r="F3703" s="4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456"/>
        <v>100</v>
      </c>
      <c r="Q3703">
        <f t="shared" si="457"/>
        <v>38.590000000000003</v>
      </c>
      <c r="R3703" t="s">
        <v>8315</v>
      </c>
      <c r="S3703" t="s">
        <v>8316</v>
      </c>
      <c r="T3703" s="13">
        <f t="shared" si="458"/>
        <v>42129.541585648149</v>
      </c>
      <c r="U3703" s="13">
        <f t="shared" si="459"/>
        <v>42159.541585648149</v>
      </c>
      <c r="V3703">
        <f t="shared" si="460"/>
        <v>2015</v>
      </c>
      <c r="W3703" t="str">
        <f t="shared" si="461"/>
        <v>plays</v>
      </c>
      <c r="X3703" t="str">
        <f t="shared" si="462"/>
        <v>UnderFunded</v>
      </c>
      <c r="Y3703" s="12">
        <f t="shared" si="463"/>
        <v>38.590000000000003</v>
      </c>
    </row>
    <row r="3704" spans="1:25" ht="57.6">
      <c r="A3704">
        <v>3702</v>
      </c>
      <c r="B3704" s="1" t="s">
        <v>3699</v>
      </c>
      <c r="C3704" s="1" t="s">
        <v>7812</v>
      </c>
      <c r="D3704" s="21" t="b" cm="1">
        <f t="array" ref="D3704">IF(OR(ISNUMBER(SEARCH({" COMEDY "," fun "," laugh ","hilarious"}," "&amp;B3704:C3704&amp;" "))),"Comedy",IF(OR(ISNUMBER(SEARCH({" sad "," thriller "," crime"," murder "," dark "," revenge "}," "&amp;B3704:C3704&amp;" "))),"thriller",IF(OR(ISNUMBER(SEARCH({" strange "," evil "," horror "," dark "," strange"}," "&amp;B3704:C3704&amp;" "))),"horror",IF(OR(ISNUMBER(SEARCH({" food "," kitchen "," yummy "," gourmet "," dining","bbq"}," "&amp;B3704:C3704&amp;" "))),"food"))))</f>
        <v>0</v>
      </c>
      <c r="E3704" s="3">
        <v>3000</v>
      </c>
      <c r="F3704" s="4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456"/>
        <v>109</v>
      </c>
      <c r="Q3704">
        <f t="shared" si="457"/>
        <v>155.94999999999999</v>
      </c>
      <c r="R3704" t="s">
        <v>8315</v>
      </c>
      <c r="S3704" t="s">
        <v>8316</v>
      </c>
      <c r="T3704" s="13">
        <f t="shared" si="458"/>
        <v>42524.53800925926</v>
      </c>
      <c r="U3704" s="13">
        <f t="shared" si="459"/>
        <v>42561.957638888889</v>
      </c>
      <c r="V3704">
        <f t="shared" si="460"/>
        <v>2016</v>
      </c>
      <c r="W3704" t="str">
        <f t="shared" si="461"/>
        <v>plays</v>
      </c>
      <c r="X3704" t="str">
        <f t="shared" si="462"/>
        <v>ExceededGoal</v>
      </c>
      <c r="Y3704" s="12">
        <f t="shared" si="463"/>
        <v>155.94999999999999</v>
      </c>
    </row>
    <row r="3705" spans="1:25" ht="43.2">
      <c r="A3705">
        <v>3703</v>
      </c>
      <c r="B3705" s="1" t="s">
        <v>3700</v>
      </c>
      <c r="C3705" s="1" t="s">
        <v>7813</v>
      </c>
      <c r="D3705" s="21" t="b" cm="1">
        <f t="array" ref="D3705">IF(OR(ISNUMBER(SEARCH({" COMEDY "," fun "," laugh ","hilarious"}," "&amp;B3705:C3705&amp;" "))),"Comedy",IF(OR(ISNUMBER(SEARCH({" sad "," thriller "," crime"," murder "," dark "," revenge "}," "&amp;B3705:C3705&amp;" "))),"thriller",IF(OR(ISNUMBER(SEARCH({" strange "," evil "," horror "," dark "," strange"}," "&amp;B3705:C3705&amp;" "))),"horror",IF(OR(ISNUMBER(SEARCH({" food "," kitchen "," yummy "," gourmet "," dining","bbq"}," "&amp;B3705:C3705&amp;" "))),"food"))))</f>
        <v>0</v>
      </c>
      <c r="E3705" s="3">
        <v>1050</v>
      </c>
      <c r="F3705" s="4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456"/>
        <v>123</v>
      </c>
      <c r="Q3705">
        <f t="shared" si="457"/>
        <v>43.2</v>
      </c>
      <c r="R3705" t="s">
        <v>8315</v>
      </c>
      <c r="S3705" t="s">
        <v>8316</v>
      </c>
      <c r="T3705" s="13">
        <f t="shared" si="458"/>
        <v>42556.504490740743</v>
      </c>
      <c r="U3705" s="13">
        <f t="shared" si="459"/>
        <v>42595.290972222225</v>
      </c>
      <c r="V3705">
        <f t="shared" si="460"/>
        <v>2016</v>
      </c>
      <c r="W3705" t="str">
        <f t="shared" si="461"/>
        <v>plays</v>
      </c>
      <c r="X3705" t="str">
        <f t="shared" si="462"/>
        <v>ExceededGoal</v>
      </c>
      <c r="Y3705" s="12">
        <f t="shared" si="463"/>
        <v>43.2</v>
      </c>
    </row>
    <row r="3706" spans="1:25" ht="43.2">
      <c r="A3706">
        <v>3704</v>
      </c>
      <c r="B3706" s="1" t="s">
        <v>3701</v>
      </c>
      <c r="C3706" s="1" t="s">
        <v>7814</v>
      </c>
      <c r="D3706" s="21" t="b" cm="1">
        <f t="array" ref="D3706">IF(OR(ISNUMBER(SEARCH({" COMEDY "," fun "," laugh ","hilarious"}," "&amp;B3706:C3706&amp;" "))),"Comedy",IF(OR(ISNUMBER(SEARCH({" sad "," thriller "," crime"," murder "," dark "," revenge "}," "&amp;B3706:C3706&amp;" "))),"thriller",IF(OR(ISNUMBER(SEARCH({" strange "," evil "," horror "," dark "," strange"}," "&amp;B3706:C3706&amp;" "))),"horror",IF(OR(ISNUMBER(SEARCH({" food "," kitchen "," yummy "," gourmet "," dining","bbq"}," "&amp;B3706:C3706&amp;" "))),"food"))))</f>
        <v>0</v>
      </c>
      <c r="E3706" s="3">
        <v>300</v>
      </c>
      <c r="F3706" s="4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456"/>
        <v>136</v>
      </c>
      <c r="Q3706">
        <f t="shared" si="457"/>
        <v>15.15</v>
      </c>
      <c r="R3706" t="s">
        <v>8315</v>
      </c>
      <c r="S3706" t="s">
        <v>8316</v>
      </c>
      <c r="T3706" s="13">
        <f t="shared" si="458"/>
        <v>42461.689745370371</v>
      </c>
      <c r="U3706" s="13">
        <f t="shared" si="459"/>
        <v>42521.689745370371</v>
      </c>
      <c r="V3706">
        <f t="shared" si="460"/>
        <v>2016</v>
      </c>
      <c r="W3706" t="str">
        <f t="shared" si="461"/>
        <v>plays</v>
      </c>
      <c r="X3706" t="str">
        <f t="shared" si="462"/>
        <v>ExceededGoal</v>
      </c>
      <c r="Y3706" s="12">
        <f t="shared" si="463"/>
        <v>15.15</v>
      </c>
    </row>
    <row r="3707" spans="1:25" ht="43.2">
      <c r="A3707">
        <v>3705</v>
      </c>
      <c r="B3707" s="1" t="s">
        <v>3702</v>
      </c>
      <c r="C3707" s="1" t="s">
        <v>7815</v>
      </c>
      <c r="D3707" s="21" t="str" cm="1">
        <f t="array" ref="D3707">IF(OR(ISNUMBER(SEARCH({" COMEDY "," fun "," laugh ","hilarious"}," "&amp;B3707:C3707&amp;" "))),"Comedy",IF(OR(ISNUMBER(SEARCH({" sad "," thriller "," crime"," murder "," dark "," revenge "}," "&amp;B3707:C3707&amp;" "))),"thriller",IF(OR(ISNUMBER(SEARCH({" strange "," evil "," horror "," dark "," strange"}," "&amp;B3707:C3707&amp;" "))),"horror",IF(OR(ISNUMBER(SEARCH({" food "," kitchen "," yummy "," gourmet "," dining","bbq"}," "&amp;B3707:C3707&amp;" "))),"food"))))</f>
        <v>Comedy</v>
      </c>
      <c r="E3707" s="3">
        <v>2827</v>
      </c>
      <c r="F3707" s="4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456"/>
        <v>103</v>
      </c>
      <c r="Q3707">
        <f t="shared" si="457"/>
        <v>83.57</v>
      </c>
      <c r="R3707" t="s">
        <v>8315</v>
      </c>
      <c r="S3707" t="s">
        <v>8316</v>
      </c>
      <c r="T3707" s="13">
        <f t="shared" si="458"/>
        <v>41792.542986111112</v>
      </c>
      <c r="U3707" s="13">
        <f t="shared" si="459"/>
        <v>41813.75</v>
      </c>
      <c r="V3707">
        <f t="shared" si="460"/>
        <v>2014</v>
      </c>
      <c r="W3707" t="str">
        <f t="shared" si="461"/>
        <v>plays</v>
      </c>
      <c r="X3707" t="str">
        <f t="shared" si="462"/>
        <v>ExceededGoal</v>
      </c>
      <c r="Y3707" s="12">
        <f t="shared" si="463"/>
        <v>83.57</v>
      </c>
    </row>
    <row r="3708" spans="1:25" ht="43.2">
      <c r="A3708">
        <v>3706</v>
      </c>
      <c r="B3708" s="1" t="s">
        <v>3703</v>
      </c>
      <c r="C3708" s="1" t="s">
        <v>7816</v>
      </c>
      <c r="D3708" s="21" t="str" cm="1">
        <f t="array" ref="D3708">IF(OR(ISNUMBER(SEARCH({" COMEDY "," fun "," laugh ","hilarious"}," "&amp;B3708:C3708&amp;" "))),"Comedy",IF(OR(ISNUMBER(SEARCH({" sad "," thriller "," crime"," murder "," dark "," revenge "}," "&amp;B3708:C3708&amp;" "))),"thriller",IF(OR(ISNUMBER(SEARCH({" strange "," evil "," horror "," dark "," strange"}," "&amp;B3708:C3708&amp;" "))),"horror",IF(OR(ISNUMBER(SEARCH({" food "," kitchen "," yummy "," gourmet "," dining","bbq"}," "&amp;B3708:C3708&amp;" "))),"food"))))</f>
        <v>Comedy</v>
      </c>
      <c r="E3708" s="3">
        <v>1500</v>
      </c>
      <c r="F3708" s="4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456"/>
        <v>121</v>
      </c>
      <c r="Q3708">
        <f t="shared" si="457"/>
        <v>140</v>
      </c>
      <c r="R3708" t="s">
        <v>8315</v>
      </c>
      <c r="S3708" t="s">
        <v>8316</v>
      </c>
      <c r="T3708" s="13">
        <f t="shared" si="458"/>
        <v>41879.913761574076</v>
      </c>
      <c r="U3708" s="13">
        <f t="shared" si="459"/>
        <v>41894.913761574076</v>
      </c>
      <c r="V3708">
        <f t="shared" si="460"/>
        <v>2014</v>
      </c>
      <c r="W3708" t="str">
        <f t="shared" si="461"/>
        <v>plays</v>
      </c>
      <c r="X3708" t="str">
        <f t="shared" si="462"/>
        <v>ExceededGoal</v>
      </c>
      <c r="Y3708" s="12">
        <f t="shared" si="463"/>
        <v>140</v>
      </c>
    </row>
    <row r="3709" spans="1:25" ht="43.2">
      <c r="A3709">
        <v>3707</v>
      </c>
      <c r="B3709" s="1" t="s">
        <v>3704</v>
      </c>
      <c r="C3709" s="1" t="s">
        <v>7817</v>
      </c>
      <c r="D3709" s="21" t="b" cm="1">
        <f t="array" ref="D3709">IF(OR(ISNUMBER(SEARCH({" COMEDY "," fun "," laugh ","hilarious"}," "&amp;B3709:C3709&amp;" "))),"Comedy",IF(OR(ISNUMBER(SEARCH({" sad "," thriller "," crime"," murder "," dark "," revenge "}," "&amp;B3709:C3709&amp;" "))),"thriller",IF(OR(ISNUMBER(SEARCH({" strange "," evil "," horror "," dark "," strange"}," "&amp;B3709:C3709&amp;" "))),"horror",IF(OR(ISNUMBER(SEARCH({" food "," kitchen "," yummy "," gourmet "," dining","bbq"}," "&amp;B3709:C3709&amp;" "))),"food"))))</f>
        <v>0</v>
      </c>
      <c r="E3709" s="3">
        <v>1000</v>
      </c>
      <c r="F3709" s="4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456"/>
        <v>186</v>
      </c>
      <c r="Q3709">
        <f t="shared" si="457"/>
        <v>80.87</v>
      </c>
      <c r="R3709" t="s">
        <v>8315</v>
      </c>
      <c r="S3709" t="s">
        <v>8316</v>
      </c>
      <c r="T3709" s="13">
        <f t="shared" si="458"/>
        <v>42552.048356481479</v>
      </c>
      <c r="U3709" s="13">
        <f t="shared" si="459"/>
        <v>42573.226388888885</v>
      </c>
      <c r="V3709">
        <f t="shared" si="460"/>
        <v>2016</v>
      </c>
      <c r="W3709" t="str">
        <f t="shared" si="461"/>
        <v>plays</v>
      </c>
      <c r="X3709" t="str">
        <f t="shared" si="462"/>
        <v>ExceededGoal</v>
      </c>
      <c r="Y3709" s="12">
        <f t="shared" si="463"/>
        <v>80.87</v>
      </c>
    </row>
    <row r="3710" spans="1:25" ht="57.6">
      <c r="A3710">
        <v>3708</v>
      </c>
      <c r="B3710" s="1" t="s">
        <v>3705</v>
      </c>
      <c r="C3710" s="1" t="s">
        <v>7818</v>
      </c>
      <c r="D3710" s="21" t="b" cm="1">
        <f t="array" ref="D3710">IF(OR(ISNUMBER(SEARCH({" COMEDY "," fun "," laugh ","hilarious"}," "&amp;B3710:C3710&amp;" "))),"Comedy",IF(OR(ISNUMBER(SEARCH({" sad "," thriller "," crime"," murder "," dark "," revenge "}," "&amp;B3710:C3710&amp;" "))),"thriller",IF(OR(ISNUMBER(SEARCH({" strange "," evil "," horror "," dark "," strange"}," "&amp;B3710:C3710&amp;" "))),"horror",IF(OR(ISNUMBER(SEARCH({" food "," kitchen "," yummy "," gourmet "," dining","bbq"}," "&amp;B3710:C3710&amp;" "))),"food"))))</f>
        <v>0</v>
      </c>
      <c r="E3710" s="3">
        <v>700</v>
      </c>
      <c r="F3710" s="4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456"/>
        <v>300</v>
      </c>
      <c r="Q3710">
        <f t="shared" si="457"/>
        <v>53.85</v>
      </c>
      <c r="R3710" t="s">
        <v>8315</v>
      </c>
      <c r="S3710" t="s">
        <v>8316</v>
      </c>
      <c r="T3710" s="13">
        <f t="shared" si="458"/>
        <v>41810.142199074071</v>
      </c>
      <c r="U3710" s="13">
        <f t="shared" si="459"/>
        <v>41824.142199074071</v>
      </c>
      <c r="V3710">
        <f t="shared" si="460"/>
        <v>2014</v>
      </c>
      <c r="W3710" t="str">
        <f t="shared" si="461"/>
        <v>plays</v>
      </c>
      <c r="X3710" t="str">
        <f t="shared" si="462"/>
        <v>ExceededGoal</v>
      </c>
      <c r="Y3710" s="12">
        <f t="shared" si="463"/>
        <v>53.85</v>
      </c>
    </row>
    <row r="3711" spans="1:25" ht="43.2">
      <c r="A3711">
        <v>3709</v>
      </c>
      <c r="B3711" s="1" t="s">
        <v>3706</v>
      </c>
      <c r="C3711" s="1" t="s">
        <v>7819</v>
      </c>
      <c r="D3711" s="21" t="b" cm="1">
        <f t="array" ref="D3711">IF(OR(ISNUMBER(SEARCH({" COMEDY "," fun "," laugh ","hilarious"}," "&amp;B3711:C3711&amp;" "))),"Comedy",IF(OR(ISNUMBER(SEARCH({" sad "," thriller "," crime"," murder "," dark "," revenge "}," "&amp;B3711:C3711&amp;" "))),"thriller",IF(OR(ISNUMBER(SEARCH({" strange "," evil "," horror "," dark "," strange"}," "&amp;B3711:C3711&amp;" "))),"horror",IF(OR(ISNUMBER(SEARCH({" food "," kitchen "," yummy "," gourmet "," dining","bbq"}," "&amp;B3711:C3711&amp;" "))),"food"))))</f>
        <v>0</v>
      </c>
      <c r="E3711" s="3">
        <v>1000</v>
      </c>
      <c r="F3711" s="4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456"/>
        <v>108</v>
      </c>
      <c r="Q3711">
        <f t="shared" si="457"/>
        <v>30.93</v>
      </c>
      <c r="R3711" t="s">
        <v>8315</v>
      </c>
      <c r="S3711" t="s">
        <v>8316</v>
      </c>
      <c r="T3711" s="13">
        <f t="shared" si="458"/>
        <v>41785.707708333335</v>
      </c>
      <c r="U3711" s="13">
        <f t="shared" si="459"/>
        <v>41815.707708333335</v>
      </c>
      <c r="V3711">
        <f t="shared" si="460"/>
        <v>2014</v>
      </c>
      <c r="W3711" t="str">
        <f t="shared" si="461"/>
        <v>plays</v>
      </c>
      <c r="X3711" t="str">
        <f t="shared" si="462"/>
        <v>ExceededGoal</v>
      </c>
      <c r="Y3711" s="12">
        <f t="shared" si="463"/>
        <v>30.93</v>
      </c>
    </row>
    <row r="3712" spans="1:25" ht="28.8">
      <c r="A3712">
        <v>3710</v>
      </c>
      <c r="B3712" s="1" t="s">
        <v>3707</v>
      </c>
      <c r="C3712" s="1" t="s">
        <v>7820</v>
      </c>
      <c r="D3712" s="21" t="b" cm="1">
        <f t="array" ref="D3712">IF(OR(ISNUMBER(SEARCH({" COMEDY "," fun "," laugh ","hilarious"}," "&amp;B3712:C3712&amp;" "))),"Comedy",IF(OR(ISNUMBER(SEARCH({" sad "," thriller "," crime"," murder "," dark "," revenge "}," "&amp;B3712:C3712&amp;" "))),"thriller",IF(OR(ISNUMBER(SEARCH({" strange "," evil "," horror "," dark "," strange"}," "&amp;B3712:C3712&amp;" "))),"horror",IF(OR(ISNUMBER(SEARCH({" food "," kitchen "," yummy "," gourmet "," dining","bbq"}," "&amp;B3712:C3712&amp;" "))),"food"))))</f>
        <v>0</v>
      </c>
      <c r="E3712" s="3">
        <v>1300</v>
      </c>
      <c r="F3712" s="4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456"/>
        <v>141</v>
      </c>
      <c r="Q3712">
        <f t="shared" si="457"/>
        <v>67.959999999999994</v>
      </c>
      <c r="R3712" t="s">
        <v>8315</v>
      </c>
      <c r="S3712" t="s">
        <v>8316</v>
      </c>
      <c r="T3712" s="13">
        <f t="shared" si="458"/>
        <v>42072.576249999998</v>
      </c>
      <c r="U3712" s="13">
        <f t="shared" si="459"/>
        <v>42097.576249999998</v>
      </c>
      <c r="V3712">
        <f t="shared" si="460"/>
        <v>2015</v>
      </c>
      <c r="W3712" t="str">
        <f t="shared" si="461"/>
        <v>plays</v>
      </c>
      <c r="X3712" t="str">
        <f t="shared" si="462"/>
        <v>ExceededGoal</v>
      </c>
      <c r="Y3712" s="12">
        <f t="shared" si="463"/>
        <v>67.959999999999994</v>
      </c>
    </row>
    <row r="3713" spans="1:25" ht="28.8">
      <c r="A3713">
        <v>3711</v>
      </c>
      <c r="B3713" s="1" t="s">
        <v>3708</v>
      </c>
      <c r="C3713" s="1" t="s">
        <v>7821</v>
      </c>
      <c r="D3713" s="21" t="b" cm="1">
        <f t="array" ref="D3713">IF(OR(ISNUMBER(SEARCH({" COMEDY "," fun "," laugh ","hilarious"}," "&amp;B3713:C3713&amp;" "))),"Comedy",IF(OR(ISNUMBER(SEARCH({" sad "," thriller "," crime"," murder "," dark "," revenge "}," "&amp;B3713:C3713&amp;" "))),"thriller",IF(OR(ISNUMBER(SEARCH({" strange "," evil "," horror "," dark "," strange"}," "&amp;B3713:C3713&amp;" "))),"horror",IF(OR(ISNUMBER(SEARCH({" food "," kitchen "," yummy "," gourmet "," dining","bbq"}," "&amp;B3713:C3713&amp;" "))),"food"))))</f>
        <v>0</v>
      </c>
      <c r="E3713" s="3">
        <v>500</v>
      </c>
      <c r="F3713" s="4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456"/>
        <v>114</v>
      </c>
      <c r="Q3713">
        <f t="shared" si="457"/>
        <v>27.14</v>
      </c>
      <c r="R3713" t="s">
        <v>8315</v>
      </c>
      <c r="S3713" t="s">
        <v>8316</v>
      </c>
      <c r="T3713" s="13">
        <f t="shared" si="458"/>
        <v>41779.724224537036</v>
      </c>
      <c r="U3713" s="13">
        <f t="shared" si="459"/>
        <v>41805.666666666664</v>
      </c>
      <c r="V3713">
        <f t="shared" si="460"/>
        <v>2014</v>
      </c>
      <c r="W3713" t="str">
        <f t="shared" si="461"/>
        <v>plays</v>
      </c>
      <c r="X3713" t="str">
        <f t="shared" si="462"/>
        <v>ExceededGoal</v>
      </c>
      <c r="Y3713" s="12">
        <f t="shared" si="463"/>
        <v>27.14</v>
      </c>
    </row>
    <row r="3714" spans="1:25" ht="57.6">
      <c r="A3714">
        <v>3712</v>
      </c>
      <c r="B3714" s="1" t="s">
        <v>3709</v>
      </c>
      <c r="C3714" s="1" t="s">
        <v>7822</v>
      </c>
      <c r="D3714" s="21" t="b" cm="1">
        <f t="array" ref="D3714">IF(OR(ISNUMBER(SEARCH({" COMEDY "," fun "," laugh ","hilarious"}," "&amp;B3714:C3714&amp;" "))),"Comedy",IF(OR(ISNUMBER(SEARCH({" sad "," thriller "," crime"," murder "," dark "," revenge "}," "&amp;B3714:C3714&amp;" "))),"thriller",IF(OR(ISNUMBER(SEARCH({" strange "," evil "," horror "," dark "," strange"}," "&amp;B3714:C3714&amp;" "))),"horror",IF(OR(ISNUMBER(SEARCH({" food "," kitchen "," yummy "," gourmet "," dining","bbq"}," "&amp;B3714:C3714&amp;" "))),"food"))))</f>
        <v>0</v>
      </c>
      <c r="E3714" s="3">
        <v>7500</v>
      </c>
      <c r="F3714" s="4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456"/>
        <v>154</v>
      </c>
      <c r="Q3714">
        <f t="shared" si="457"/>
        <v>110.87</v>
      </c>
      <c r="R3714" t="s">
        <v>8315</v>
      </c>
      <c r="S3714" t="s">
        <v>8316</v>
      </c>
      <c r="T3714" s="13">
        <f t="shared" si="458"/>
        <v>42134.172071759262</v>
      </c>
      <c r="U3714" s="13">
        <f t="shared" si="459"/>
        <v>42155.290972222225</v>
      </c>
      <c r="V3714">
        <f t="shared" si="460"/>
        <v>2015</v>
      </c>
      <c r="W3714" t="str">
        <f t="shared" si="461"/>
        <v>plays</v>
      </c>
      <c r="X3714" t="str">
        <f t="shared" si="462"/>
        <v>ExceededGoal</v>
      </c>
      <c r="Y3714" s="12">
        <f t="shared" si="463"/>
        <v>110.87</v>
      </c>
    </row>
    <row r="3715" spans="1:25" ht="43.2">
      <c r="A3715">
        <v>3713</v>
      </c>
      <c r="B3715" s="1" t="s">
        <v>3710</v>
      </c>
      <c r="C3715" s="1" t="s">
        <v>7823</v>
      </c>
      <c r="D3715" s="21" t="b" cm="1">
        <f t="array" ref="D3715">IF(OR(ISNUMBER(SEARCH({" COMEDY "," fun "," laugh ","hilarious"}," "&amp;B3715:C3715&amp;" "))),"Comedy",IF(OR(ISNUMBER(SEARCH({" sad "," thriller "," crime"," murder "," dark "," revenge "}," "&amp;B3715:C3715&amp;" "))),"thriller",IF(OR(ISNUMBER(SEARCH({" strange "," evil "," horror "," dark "," strange"}," "&amp;B3715:C3715&amp;" "))),"horror",IF(OR(ISNUMBER(SEARCH({" food "," kitchen "," yummy "," gourmet "," dining","bbq"}," "&amp;B3715:C3715&amp;" "))),"food"))))</f>
        <v>0</v>
      </c>
      <c r="E3715" s="3">
        <v>2000</v>
      </c>
      <c r="F3715" s="4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464">IFERROR(ROUND((F3715/E3715)*100,0),0)</f>
        <v>102</v>
      </c>
      <c r="Q3715">
        <f t="shared" ref="Q3715:Q3778" si="465">IFERROR(ROUND(F3715/M3715,2),0)</f>
        <v>106.84</v>
      </c>
      <c r="R3715" t="s">
        <v>8315</v>
      </c>
      <c r="S3715" t="s">
        <v>8316</v>
      </c>
      <c r="T3715" s="13">
        <f t="shared" ref="T3715:T3778" si="466">(((K3715/60)/60)/24)+DATE(1970,1,1)</f>
        <v>42505.738032407404</v>
      </c>
      <c r="U3715" s="13">
        <f t="shared" ref="U3715:U3778" si="467">(((J3715/60)/60)/24)+DATE(1970,1,1)</f>
        <v>42525.738032407404</v>
      </c>
      <c r="V3715">
        <f t="shared" ref="V3715:V3778" si="468">YEAR(T3715)</f>
        <v>2016</v>
      </c>
      <c r="W3715" t="str">
        <f t="shared" ref="W3715:W3778" si="469">IF(OR(S3715="musical","space"),"Musical and Spaces",S3715)</f>
        <v>plays</v>
      </c>
      <c r="X3715" t="str">
        <f t="shared" ref="X3715:X3778" si="470">IF(P3715-100&gt;0,"ExceededGoal","UnderFunded")</f>
        <v>ExceededGoal</v>
      </c>
      <c r="Y3715" s="12">
        <f t="shared" ref="Y3715:Y3778" si="471">IFERROR(IF(R3715="theater",ROUND(F3715/M3715,2)),0)</f>
        <v>106.84</v>
      </c>
    </row>
    <row r="3716" spans="1:25" ht="43.2">
      <c r="A3716">
        <v>3714</v>
      </c>
      <c r="B3716" s="1" t="s">
        <v>3711</v>
      </c>
      <c r="C3716" s="1" t="s">
        <v>7824</v>
      </c>
      <c r="D3716" s="21" t="b" cm="1">
        <f t="array" ref="D3716">IF(OR(ISNUMBER(SEARCH({" COMEDY "," fun "," laugh ","hilarious"}," "&amp;B3716:C3716&amp;" "))),"Comedy",IF(OR(ISNUMBER(SEARCH({" sad "," thriller "," crime"," murder "," dark "," revenge "}," "&amp;B3716:C3716&amp;" "))),"thriller",IF(OR(ISNUMBER(SEARCH({" strange "," evil "," horror "," dark "," strange"}," "&amp;B3716:C3716&amp;" "))),"horror",IF(OR(ISNUMBER(SEARCH({" food "," kitchen "," yummy "," gourmet "," dining","bbq"}," "&amp;B3716:C3716&amp;" "))),"food"))))</f>
        <v>0</v>
      </c>
      <c r="E3716" s="3">
        <v>10000</v>
      </c>
      <c r="F3716" s="4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464"/>
        <v>102</v>
      </c>
      <c r="Q3716">
        <f t="shared" si="465"/>
        <v>105.52</v>
      </c>
      <c r="R3716" t="s">
        <v>8315</v>
      </c>
      <c r="S3716" t="s">
        <v>8316</v>
      </c>
      <c r="T3716" s="13">
        <f t="shared" si="466"/>
        <v>42118.556331018524</v>
      </c>
      <c r="U3716" s="13">
        <f t="shared" si="467"/>
        <v>42150.165972222225</v>
      </c>
      <c r="V3716">
        <f t="shared" si="468"/>
        <v>2015</v>
      </c>
      <c r="W3716" t="str">
        <f t="shared" si="469"/>
        <v>plays</v>
      </c>
      <c r="X3716" t="str">
        <f t="shared" si="470"/>
        <v>ExceededGoal</v>
      </c>
      <c r="Y3716" s="12">
        <f t="shared" si="471"/>
        <v>105.52</v>
      </c>
    </row>
    <row r="3717" spans="1:25" ht="43.2">
      <c r="A3717">
        <v>3715</v>
      </c>
      <c r="B3717" s="1" t="s">
        <v>3712</v>
      </c>
      <c r="C3717" s="1" t="s">
        <v>7825</v>
      </c>
      <c r="D3717" s="21" t="b" cm="1">
        <f t="array" ref="D3717">IF(OR(ISNUMBER(SEARCH({" COMEDY "," fun "," laugh ","hilarious"}," "&amp;B3717:C3717&amp;" "))),"Comedy",IF(OR(ISNUMBER(SEARCH({" sad "," thriller "," crime"," murder "," dark "," revenge "}," "&amp;B3717:C3717&amp;" "))),"thriller",IF(OR(ISNUMBER(SEARCH({" strange "," evil "," horror "," dark "," strange"}," "&amp;B3717:C3717&amp;" "))),"horror",IF(OR(ISNUMBER(SEARCH({" food "," kitchen "," yummy "," gourmet "," dining","bbq"}," "&amp;B3717:C3717&amp;" "))),"food"))))</f>
        <v>0</v>
      </c>
      <c r="E3717" s="3">
        <v>3500</v>
      </c>
      <c r="F3717" s="4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464"/>
        <v>103</v>
      </c>
      <c r="Q3717">
        <f t="shared" si="465"/>
        <v>132.96</v>
      </c>
      <c r="R3717" t="s">
        <v>8315</v>
      </c>
      <c r="S3717" t="s">
        <v>8316</v>
      </c>
      <c r="T3717" s="13">
        <f t="shared" si="466"/>
        <v>42036.995590277773</v>
      </c>
      <c r="U3717" s="13">
        <f t="shared" si="467"/>
        <v>42094.536111111112</v>
      </c>
      <c r="V3717">
        <f t="shared" si="468"/>
        <v>2015</v>
      </c>
      <c r="W3717" t="str">
        <f t="shared" si="469"/>
        <v>plays</v>
      </c>
      <c r="X3717" t="str">
        <f t="shared" si="470"/>
        <v>ExceededGoal</v>
      </c>
      <c r="Y3717" s="12">
        <f t="shared" si="471"/>
        <v>132.96</v>
      </c>
    </row>
    <row r="3718" spans="1:25" ht="43.2">
      <c r="A3718">
        <v>3716</v>
      </c>
      <c r="B3718" s="1" t="s">
        <v>3713</v>
      </c>
      <c r="C3718" s="1" t="s">
        <v>7826</v>
      </c>
      <c r="D3718" s="21" t="b" cm="1">
        <f t="array" ref="D3718">IF(OR(ISNUMBER(SEARCH({" COMEDY "," fun "," laugh ","hilarious"}," "&amp;B3718:C3718&amp;" "))),"Comedy",IF(OR(ISNUMBER(SEARCH({" sad "," thriller "," crime"," murder "," dark "," revenge "}," "&amp;B3718:C3718&amp;" "))),"thriller",IF(OR(ISNUMBER(SEARCH({" strange "," evil "," horror "," dark "," strange"}," "&amp;B3718:C3718&amp;" "))),"horror",IF(OR(ISNUMBER(SEARCH({" food "," kitchen "," yummy "," gourmet "," dining","bbq"}," "&amp;B3718:C3718&amp;" "))),"food"))))</f>
        <v>0</v>
      </c>
      <c r="E3718" s="3">
        <v>800</v>
      </c>
      <c r="F3718" s="4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464"/>
        <v>156</v>
      </c>
      <c r="Q3718">
        <f t="shared" si="465"/>
        <v>51.92</v>
      </c>
      <c r="R3718" t="s">
        <v>8315</v>
      </c>
      <c r="S3718" t="s">
        <v>8316</v>
      </c>
      <c r="T3718" s="13">
        <f t="shared" si="466"/>
        <v>42360.887835648144</v>
      </c>
      <c r="U3718" s="13">
        <f t="shared" si="467"/>
        <v>42390.887835648144</v>
      </c>
      <c r="V3718">
        <f t="shared" si="468"/>
        <v>2015</v>
      </c>
      <c r="W3718" t="str">
        <f t="shared" si="469"/>
        <v>plays</v>
      </c>
      <c r="X3718" t="str">
        <f t="shared" si="470"/>
        <v>ExceededGoal</v>
      </c>
      <c r="Y3718" s="12">
        <f t="shared" si="471"/>
        <v>51.92</v>
      </c>
    </row>
    <row r="3719" spans="1:25" ht="43.2">
      <c r="A3719">
        <v>3717</v>
      </c>
      <c r="B3719" s="1" t="s">
        <v>3714</v>
      </c>
      <c r="C3719" s="1" t="s">
        <v>7827</v>
      </c>
      <c r="D3719" s="21" t="b" cm="1">
        <f t="array" ref="D3719">IF(OR(ISNUMBER(SEARCH({" COMEDY "," fun "," laugh ","hilarious"}," "&amp;B3719:C3719&amp;" "))),"Comedy",IF(OR(ISNUMBER(SEARCH({" sad "," thriller "," crime"," murder "," dark "," revenge "}," "&amp;B3719:C3719&amp;" "))),"thriller",IF(OR(ISNUMBER(SEARCH({" strange "," evil "," horror "," dark "," strange"}," "&amp;B3719:C3719&amp;" "))),"horror",IF(OR(ISNUMBER(SEARCH({" food "," kitchen "," yummy "," gourmet "," dining","bbq"}," "&amp;B3719:C3719&amp;" "))),"food"))))</f>
        <v>0</v>
      </c>
      <c r="E3719" s="3">
        <v>4000</v>
      </c>
      <c r="F3719" s="4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464"/>
        <v>101</v>
      </c>
      <c r="Q3719">
        <f t="shared" si="465"/>
        <v>310</v>
      </c>
      <c r="R3719" t="s">
        <v>8315</v>
      </c>
      <c r="S3719" t="s">
        <v>8316</v>
      </c>
      <c r="T3719" s="13">
        <f t="shared" si="466"/>
        <v>42102.866307870368</v>
      </c>
      <c r="U3719" s="13">
        <f t="shared" si="467"/>
        <v>42133.866307870368</v>
      </c>
      <c r="V3719">
        <f t="shared" si="468"/>
        <v>2015</v>
      </c>
      <c r="W3719" t="str">
        <f t="shared" si="469"/>
        <v>plays</v>
      </c>
      <c r="X3719" t="str">
        <f t="shared" si="470"/>
        <v>ExceededGoal</v>
      </c>
      <c r="Y3719" s="12">
        <f t="shared" si="471"/>
        <v>310</v>
      </c>
    </row>
    <row r="3720" spans="1:25" ht="43.2">
      <c r="A3720">
        <v>3718</v>
      </c>
      <c r="B3720" s="1" t="s">
        <v>3715</v>
      </c>
      <c r="C3720" s="1" t="s">
        <v>7828</v>
      </c>
      <c r="D3720" s="21" t="b" cm="1">
        <f t="array" ref="D3720">IF(OR(ISNUMBER(SEARCH({" COMEDY "," fun "," laugh ","hilarious"}," "&amp;B3720:C3720&amp;" "))),"Comedy",IF(OR(ISNUMBER(SEARCH({" sad "," thriller "," crime"," murder "," dark "," revenge "}," "&amp;B3720:C3720&amp;" "))),"thriller",IF(OR(ISNUMBER(SEARCH({" strange "," evil "," horror "," dark "," strange"}," "&amp;B3720:C3720&amp;" "))),"horror",IF(OR(ISNUMBER(SEARCH({" food "," kitchen "," yummy "," gourmet "," dining","bbq"}," "&amp;B3720:C3720&amp;" "))),"food"))))</f>
        <v>0</v>
      </c>
      <c r="E3720" s="3">
        <v>500</v>
      </c>
      <c r="F3720" s="4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464"/>
        <v>239</v>
      </c>
      <c r="Q3720">
        <f t="shared" si="465"/>
        <v>26.02</v>
      </c>
      <c r="R3720" t="s">
        <v>8315</v>
      </c>
      <c r="S3720" t="s">
        <v>8316</v>
      </c>
      <c r="T3720" s="13">
        <f t="shared" si="466"/>
        <v>42032.716145833328</v>
      </c>
      <c r="U3720" s="13">
        <f t="shared" si="467"/>
        <v>42062.716145833328</v>
      </c>
      <c r="V3720">
        <f t="shared" si="468"/>
        <v>2015</v>
      </c>
      <c r="W3720" t="str">
        <f t="shared" si="469"/>
        <v>plays</v>
      </c>
      <c r="X3720" t="str">
        <f t="shared" si="470"/>
        <v>ExceededGoal</v>
      </c>
      <c r="Y3720" s="12">
        <f t="shared" si="471"/>
        <v>26.02</v>
      </c>
    </row>
    <row r="3721" spans="1:25" ht="28.8">
      <c r="A3721">
        <v>3719</v>
      </c>
      <c r="B3721" s="1" t="s">
        <v>3716</v>
      </c>
      <c r="C3721" s="1" t="s">
        <v>7829</v>
      </c>
      <c r="D3721" s="21" t="b" cm="1">
        <f t="array" ref="D3721">IF(OR(ISNUMBER(SEARCH({" COMEDY "," fun "," laugh ","hilarious"}," "&amp;B3721:C3721&amp;" "))),"Comedy",IF(OR(ISNUMBER(SEARCH({" sad "," thriller "," crime"," murder "," dark "," revenge "}," "&amp;B3721:C3721&amp;" "))),"thriller",IF(OR(ISNUMBER(SEARCH({" strange "," evil "," horror "," dark "," strange"}," "&amp;B3721:C3721&amp;" "))),"horror",IF(OR(ISNUMBER(SEARCH({" food "," kitchen "," yummy "," gourmet "," dining","bbq"}," "&amp;B3721:C3721&amp;" "))),"food"))))</f>
        <v>0</v>
      </c>
      <c r="E3721" s="3">
        <v>200</v>
      </c>
      <c r="F3721" s="4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464"/>
        <v>210</v>
      </c>
      <c r="Q3721">
        <f t="shared" si="465"/>
        <v>105</v>
      </c>
      <c r="R3721" t="s">
        <v>8315</v>
      </c>
      <c r="S3721" t="s">
        <v>8316</v>
      </c>
      <c r="T3721" s="13">
        <f t="shared" si="466"/>
        <v>42147.729930555557</v>
      </c>
      <c r="U3721" s="13">
        <f t="shared" si="467"/>
        <v>42177.729930555557</v>
      </c>
      <c r="V3721">
        <f t="shared" si="468"/>
        <v>2015</v>
      </c>
      <c r="W3721" t="str">
        <f t="shared" si="469"/>
        <v>plays</v>
      </c>
      <c r="X3721" t="str">
        <f t="shared" si="470"/>
        <v>ExceededGoal</v>
      </c>
      <c r="Y3721" s="12">
        <f t="shared" si="471"/>
        <v>105</v>
      </c>
    </row>
    <row r="3722" spans="1:25" ht="28.8">
      <c r="A3722">
        <v>3720</v>
      </c>
      <c r="B3722" s="1" t="s">
        <v>3717</v>
      </c>
      <c r="C3722" s="1" t="s">
        <v>7830</v>
      </c>
      <c r="D3722" s="21" t="b" cm="1">
        <f t="array" ref="D3722">IF(OR(ISNUMBER(SEARCH({" COMEDY "," fun "," laugh ","hilarious"}," "&amp;B3722:C3722&amp;" "))),"Comedy",IF(OR(ISNUMBER(SEARCH({" sad "," thriller "," crime"," murder "," dark "," revenge "}," "&amp;B3722:C3722&amp;" "))),"thriller",IF(OR(ISNUMBER(SEARCH({" strange "," evil "," horror "," dark "," strange"}," "&amp;B3722:C3722&amp;" "))),"horror",IF(OR(ISNUMBER(SEARCH({" food "," kitchen "," yummy "," gourmet "," dining","bbq"}," "&amp;B3722:C3722&amp;" "))),"food"))))</f>
        <v>0</v>
      </c>
      <c r="E3722" s="3">
        <v>3300</v>
      </c>
      <c r="F3722" s="4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464"/>
        <v>105</v>
      </c>
      <c r="Q3722">
        <f t="shared" si="465"/>
        <v>86.23</v>
      </c>
      <c r="R3722" t="s">
        <v>8315</v>
      </c>
      <c r="S3722" t="s">
        <v>8316</v>
      </c>
      <c r="T3722" s="13">
        <f t="shared" si="466"/>
        <v>42165.993125000001</v>
      </c>
      <c r="U3722" s="13">
        <f t="shared" si="467"/>
        <v>42187.993125000001</v>
      </c>
      <c r="V3722">
        <f t="shared" si="468"/>
        <v>2015</v>
      </c>
      <c r="W3722" t="str">
        <f t="shared" si="469"/>
        <v>plays</v>
      </c>
      <c r="X3722" t="str">
        <f t="shared" si="470"/>
        <v>ExceededGoal</v>
      </c>
      <c r="Y3722" s="12">
        <f t="shared" si="471"/>
        <v>86.23</v>
      </c>
    </row>
    <row r="3723" spans="1:25" ht="57.6">
      <c r="A3723">
        <v>3721</v>
      </c>
      <c r="B3723" s="1" t="s">
        <v>3718</v>
      </c>
      <c r="C3723" s="1" t="s">
        <v>7831</v>
      </c>
      <c r="D3723" s="21" t="b" cm="1">
        <f t="array" ref="D3723">IF(OR(ISNUMBER(SEARCH({" COMEDY "," fun "," laugh ","hilarious"}," "&amp;B3723:C3723&amp;" "))),"Comedy",IF(OR(ISNUMBER(SEARCH({" sad "," thriller "," crime"," murder "," dark "," revenge "}," "&amp;B3723:C3723&amp;" "))),"thriller",IF(OR(ISNUMBER(SEARCH({" strange "," evil "," horror "," dark "," strange"}," "&amp;B3723:C3723&amp;" "))),"horror",IF(OR(ISNUMBER(SEARCH({" food "," kitchen "," yummy "," gourmet "," dining","bbq"}," "&amp;B3723:C3723&amp;" "))),"food"))))</f>
        <v>0</v>
      </c>
      <c r="E3723" s="3">
        <v>5000</v>
      </c>
      <c r="F3723" s="4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464"/>
        <v>101</v>
      </c>
      <c r="Q3723">
        <f t="shared" si="465"/>
        <v>114.55</v>
      </c>
      <c r="R3723" t="s">
        <v>8315</v>
      </c>
      <c r="S3723" t="s">
        <v>8316</v>
      </c>
      <c r="T3723" s="13">
        <f t="shared" si="466"/>
        <v>41927.936157407406</v>
      </c>
      <c r="U3723" s="13">
        <f t="shared" si="467"/>
        <v>41948.977824074071</v>
      </c>
      <c r="V3723">
        <f t="shared" si="468"/>
        <v>2014</v>
      </c>
      <c r="W3723" t="str">
        <f t="shared" si="469"/>
        <v>plays</v>
      </c>
      <c r="X3723" t="str">
        <f t="shared" si="470"/>
        <v>ExceededGoal</v>
      </c>
      <c r="Y3723" s="12">
        <f t="shared" si="471"/>
        <v>114.55</v>
      </c>
    </row>
    <row r="3724" spans="1:25" ht="57.6">
      <c r="A3724">
        <v>3722</v>
      </c>
      <c r="B3724" s="1" t="s">
        <v>3719</v>
      </c>
      <c r="C3724" s="1" t="s">
        <v>7832</v>
      </c>
      <c r="D3724" s="21" t="b" cm="1">
        <f t="array" ref="D3724">IF(OR(ISNUMBER(SEARCH({" COMEDY "," fun "," laugh ","hilarious"}," "&amp;B3724:C3724&amp;" "))),"Comedy",IF(OR(ISNUMBER(SEARCH({" sad "," thriller "," crime"," murder "," dark "," revenge "}," "&amp;B3724:C3724&amp;" "))),"thriller",IF(OR(ISNUMBER(SEARCH({" strange "," evil "," horror "," dark "," strange"}," "&amp;B3724:C3724&amp;" "))),"horror",IF(OR(ISNUMBER(SEARCH({" food "," kitchen "," yummy "," gourmet "," dining","bbq"}," "&amp;B3724:C3724&amp;" "))),"food"))))</f>
        <v>0</v>
      </c>
      <c r="E3724" s="3">
        <v>1500</v>
      </c>
      <c r="F3724" s="4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464"/>
        <v>111</v>
      </c>
      <c r="Q3724">
        <f t="shared" si="465"/>
        <v>47.66</v>
      </c>
      <c r="R3724" t="s">
        <v>8315</v>
      </c>
      <c r="S3724" t="s">
        <v>8316</v>
      </c>
      <c r="T3724" s="13">
        <f t="shared" si="466"/>
        <v>42381.671840277777</v>
      </c>
      <c r="U3724" s="13">
        <f t="shared" si="467"/>
        <v>42411.957638888889</v>
      </c>
      <c r="V3724">
        <f t="shared" si="468"/>
        <v>2016</v>
      </c>
      <c r="W3724" t="str">
        <f t="shared" si="469"/>
        <v>plays</v>
      </c>
      <c r="X3724" t="str">
        <f t="shared" si="470"/>
        <v>ExceededGoal</v>
      </c>
      <c r="Y3724" s="12">
        <f t="shared" si="471"/>
        <v>47.66</v>
      </c>
    </row>
    <row r="3725" spans="1:25" ht="28.8">
      <c r="A3725">
        <v>3723</v>
      </c>
      <c r="B3725" s="1" t="s">
        <v>3720</v>
      </c>
      <c r="C3725" s="1" t="s">
        <v>7833</v>
      </c>
      <c r="D3725" s="21" t="b" cm="1">
        <f t="array" ref="D3725">IF(OR(ISNUMBER(SEARCH({" COMEDY "," fun "," laugh ","hilarious"}," "&amp;B3725:C3725&amp;" "))),"Comedy",IF(OR(ISNUMBER(SEARCH({" sad "," thriller "," crime"," murder "," dark "," revenge "}," "&amp;B3725:C3725&amp;" "))),"thriller",IF(OR(ISNUMBER(SEARCH({" strange "," evil "," horror "," dark "," strange"}," "&amp;B3725:C3725&amp;" "))),"horror",IF(OR(ISNUMBER(SEARCH({" food "," kitchen "," yummy "," gourmet "," dining","bbq"}," "&amp;B3725:C3725&amp;" "))),"food"))))</f>
        <v>0</v>
      </c>
      <c r="E3725" s="3">
        <v>4500</v>
      </c>
      <c r="F3725" s="4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464"/>
        <v>102</v>
      </c>
      <c r="Q3725">
        <f t="shared" si="465"/>
        <v>72.89</v>
      </c>
      <c r="R3725" t="s">
        <v>8315</v>
      </c>
      <c r="S3725" t="s">
        <v>8316</v>
      </c>
      <c r="T3725" s="13">
        <f t="shared" si="466"/>
        <v>41943.753032407411</v>
      </c>
      <c r="U3725" s="13">
        <f t="shared" si="467"/>
        <v>41973.794699074075</v>
      </c>
      <c r="V3725">
        <f t="shared" si="468"/>
        <v>2014</v>
      </c>
      <c r="W3725" t="str">
        <f t="shared" si="469"/>
        <v>plays</v>
      </c>
      <c r="X3725" t="str">
        <f t="shared" si="470"/>
        <v>ExceededGoal</v>
      </c>
      <c r="Y3725" s="12">
        <f t="shared" si="471"/>
        <v>72.89</v>
      </c>
    </row>
    <row r="3726" spans="1:25" ht="43.2">
      <c r="A3726">
        <v>3724</v>
      </c>
      <c r="B3726" s="1" t="s">
        <v>3721</v>
      </c>
      <c r="C3726" s="1" t="s">
        <v>7834</v>
      </c>
      <c r="D3726" s="21" t="b" cm="1">
        <f t="array" ref="D3726">IF(OR(ISNUMBER(SEARCH({" COMEDY "," fun "," laugh ","hilarious"}," "&amp;B3726:C3726&amp;" "))),"Comedy",IF(OR(ISNUMBER(SEARCH({" sad "," thriller "," crime"," murder "," dark "," revenge "}," "&amp;B3726:C3726&amp;" "))),"thriller",IF(OR(ISNUMBER(SEARCH({" strange "," evil "," horror "," dark "," strange"}," "&amp;B3726:C3726&amp;" "))),"horror",IF(OR(ISNUMBER(SEARCH({" food "," kitchen "," yummy "," gourmet "," dining","bbq"}," "&amp;B3726:C3726&amp;" "))),"food"))))</f>
        <v>0</v>
      </c>
      <c r="E3726" s="3">
        <v>4300</v>
      </c>
      <c r="F3726" s="4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464"/>
        <v>103</v>
      </c>
      <c r="Q3726">
        <f t="shared" si="465"/>
        <v>49.55</v>
      </c>
      <c r="R3726" t="s">
        <v>8315</v>
      </c>
      <c r="S3726" t="s">
        <v>8316</v>
      </c>
      <c r="T3726" s="13">
        <f t="shared" si="466"/>
        <v>42465.491435185191</v>
      </c>
      <c r="U3726" s="13">
        <f t="shared" si="467"/>
        <v>42494.958333333328</v>
      </c>
      <c r="V3726">
        <f t="shared" si="468"/>
        <v>2016</v>
      </c>
      <c r="W3726" t="str">
        <f t="shared" si="469"/>
        <v>plays</v>
      </c>
      <c r="X3726" t="str">
        <f t="shared" si="470"/>
        <v>ExceededGoal</v>
      </c>
      <c r="Y3726" s="12">
        <f t="shared" si="471"/>
        <v>49.55</v>
      </c>
    </row>
    <row r="3727" spans="1:25" ht="43.2">
      <c r="A3727">
        <v>3725</v>
      </c>
      <c r="B3727" s="1" t="s">
        <v>3722</v>
      </c>
      <c r="C3727" s="1" t="s">
        <v>7835</v>
      </c>
      <c r="D3727" s="21" t="b" cm="1">
        <f t="array" ref="D3727">IF(OR(ISNUMBER(SEARCH({" COMEDY "," fun "," laugh ","hilarious"}," "&amp;B3727:C3727&amp;" "))),"Comedy",IF(OR(ISNUMBER(SEARCH({" sad "," thriller "," crime"," murder "," dark "," revenge "}," "&amp;B3727:C3727&amp;" "))),"thriller",IF(OR(ISNUMBER(SEARCH({" strange "," evil "," horror "," dark "," strange"}," "&amp;B3727:C3727&amp;" "))),"horror",IF(OR(ISNUMBER(SEARCH({" food "," kitchen "," yummy "," gourmet "," dining","bbq"}," "&amp;B3727:C3727&amp;" "))),"food"))))</f>
        <v>0</v>
      </c>
      <c r="E3727" s="3">
        <v>300</v>
      </c>
      <c r="F3727" s="4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464"/>
        <v>127</v>
      </c>
      <c r="Q3727">
        <f t="shared" si="465"/>
        <v>25.4</v>
      </c>
      <c r="R3727" t="s">
        <v>8315</v>
      </c>
      <c r="S3727" t="s">
        <v>8316</v>
      </c>
      <c r="T3727" s="13">
        <f t="shared" si="466"/>
        <v>42401.945219907408</v>
      </c>
      <c r="U3727" s="13">
        <f t="shared" si="467"/>
        <v>42418.895833333328</v>
      </c>
      <c r="V3727">
        <f t="shared" si="468"/>
        <v>2016</v>
      </c>
      <c r="W3727" t="str">
        <f t="shared" si="469"/>
        <v>plays</v>
      </c>
      <c r="X3727" t="str">
        <f t="shared" si="470"/>
        <v>ExceededGoal</v>
      </c>
      <c r="Y3727" s="12">
        <f t="shared" si="471"/>
        <v>25.4</v>
      </c>
    </row>
    <row r="3728" spans="1:25" ht="43.2">
      <c r="A3728">
        <v>3726</v>
      </c>
      <c r="B3728" s="1" t="s">
        <v>3723</v>
      </c>
      <c r="C3728" s="1" t="s">
        <v>7836</v>
      </c>
      <c r="D3728" s="21" t="b" cm="1">
        <f t="array" ref="D3728">IF(OR(ISNUMBER(SEARCH({" COMEDY "," fun "," laugh ","hilarious"}," "&amp;B3728:C3728&amp;" "))),"Comedy",IF(OR(ISNUMBER(SEARCH({" sad "," thriller "," crime"," murder "," dark "," revenge "}," "&amp;B3728:C3728&amp;" "))),"thriller",IF(OR(ISNUMBER(SEARCH({" strange "," evil "," horror "," dark "," strange"}," "&amp;B3728:C3728&amp;" "))),"horror",IF(OR(ISNUMBER(SEARCH({" food "," kitchen "," yummy "," gourmet "," dining","bbq"}," "&amp;B3728:C3728&amp;" "))),"food"))))</f>
        <v>0</v>
      </c>
      <c r="E3728" s="3">
        <v>850</v>
      </c>
      <c r="F3728" s="4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464"/>
        <v>339</v>
      </c>
      <c r="Q3728">
        <f t="shared" si="465"/>
        <v>62.59</v>
      </c>
      <c r="R3728" t="s">
        <v>8315</v>
      </c>
      <c r="S3728" t="s">
        <v>8316</v>
      </c>
      <c r="T3728" s="13">
        <f t="shared" si="466"/>
        <v>42462.140868055561</v>
      </c>
      <c r="U3728" s="13">
        <f t="shared" si="467"/>
        <v>42489.875</v>
      </c>
      <c r="V3728">
        <f t="shared" si="468"/>
        <v>2016</v>
      </c>
      <c r="W3728" t="str">
        <f t="shared" si="469"/>
        <v>plays</v>
      </c>
      <c r="X3728" t="str">
        <f t="shared" si="470"/>
        <v>ExceededGoal</v>
      </c>
      <c r="Y3728" s="12">
        <f t="shared" si="471"/>
        <v>62.59</v>
      </c>
    </row>
    <row r="3729" spans="1:25" ht="43.2">
      <c r="A3729">
        <v>3727</v>
      </c>
      <c r="B3729" s="1" t="s">
        <v>3724</v>
      </c>
      <c r="C3729" s="1" t="s">
        <v>7837</v>
      </c>
      <c r="D3729" s="21" t="b" cm="1">
        <f t="array" ref="D3729">IF(OR(ISNUMBER(SEARCH({" COMEDY "," fun "," laugh ","hilarious"}," "&amp;B3729:C3729&amp;" "))),"Comedy",IF(OR(ISNUMBER(SEARCH({" sad "," thriller "," crime"," murder "," dark "," revenge "}," "&amp;B3729:C3729&amp;" "))),"thriller",IF(OR(ISNUMBER(SEARCH({" strange "," evil "," horror "," dark "," strange"}," "&amp;B3729:C3729&amp;" "))),"horror",IF(OR(ISNUMBER(SEARCH({" food "," kitchen "," yummy "," gourmet "," dining","bbq"}," "&amp;B3729:C3729&amp;" "))),"food"))))</f>
        <v>0</v>
      </c>
      <c r="E3729" s="3">
        <v>2000</v>
      </c>
      <c r="F3729" s="4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464"/>
        <v>101</v>
      </c>
      <c r="Q3729">
        <f t="shared" si="465"/>
        <v>61.06</v>
      </c>
      <c r="R3729" t="s">
        <v>8315</v>
      </c>
      <c r="S3729" t="s">
        <v>8316</v>
      </c>
      <c r="T3729" s="13">
        <f t="shared" si="466"/>
        <v>42632.348310185189</v>
      </c>
      <c r="U3729" s="13">
        <f t="shared" si="467"/>
        <v>42663.204861111109</v>
      </c>
      <c r="V3729">
        <f t="shared" si="468"/>
        <v>2016</v>
      </c>
      <c r="W3729" t="str">
        <f t="shared" si="469"/>
        <v>plays</v>
      </c>
      <c r="X3729" t="str">
        <f t="shared" si="470"/>
        <v>ExceededGoal</v>
      </c>
      <c r="Y3729" s="12">
        <f t="shared" si="471"/>
        <v>61.06</v>
      </c>
    </row>
    <row r="3730" spans="1:25" ht="43.2">
      <c r="A3730">
        <v>3728</v>
      </c>
      <c r="B3730" s="1" t="s">
        <v>3725</v>
      </c>
      <c r="C3730" s="1" t="s">
        <v>7838</v>
      </c>
      <c r="D3730" s="21" t="b" cm="1">
        <f t="array" ref="D3730">IF(OR(ISNUMBER(SEARCH({" COMEDY "," fun "," laugh ","hilarious"}," "&amp;B3730:C3730&amp;" "))),"Comedy",IF(OR(ISNUMBER(SEARCH({" sad "," thriller "," crime"," murder "," dark "," revenge "}," "&amp;B3730:C3730&amp;" "))),"thriller",IF(OR(ISNUMBER(SEARCH({" strange "," evil "," horror "," dark "," strange"}," "&amp;B3730:C3730&amp;" "))),"horror",IF(OR(ISNUMBER(SEARCH({" food "," kitchen "," yummy "," gourmet "," dining","bbq"}," "&amp;B3730:C3730&amp;" "))),"food"))))</f>
        <v>0</v>
      </c>
      <c r="E3730" s="3">
        <v>20000</v>
      </c>
      <c r="F3730" s="4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464"/>
        <v>9</v>
      </c>
      <c r="Q3730">
        <f t="shared" si="465"/>
        <v>60.06</v>
      </c>
      <c r="R3730" t="s">
        <v>8315</v>
      </c>
      <c r="S3730" t="s">
        <v>8316</v>
      </c>
      <c r="T3730" s="13">
        <f t="shared" si="466"/>
        <v>42205.171018518522</v>
      </c>
      <c r="U3730" s="13">
        <f t="shared" si="467"/>
        <v>42235.171018518522</v>
      </c>
      <c r="V3730">
        <f t="shared" si="468"/>
        <v>2015</v>
      </c>
      <c r="W3730" t="str">
        <f t="shared" si="469"/>
        <v>plays</v>
      </c>
      <c r="X3730" t="str">
        <f t="shared" si="470"/>
        <v>UnderFunded</v>
      </c>
      <c r="Y3730" s="12">
        <f t="shared" si="471"/>
        <v>60.06</v>
      </c>
    </row>
    <row r="3731" spans="1:25" ht="43.2">
      <c r="A3731">
        <v>3729</v>
      </c>
      <c r="B3731" s="1" t="s">
        <v>3726</v>
      </c>
      <c r="C3731" s="1" t="s">
        <v>7839</v>
      </c>
      <c r="D3731" s="21" t="b" cm="1">
        <f t="array" ref="D3731">IF(OR(ISNUMBER(SEARCH({" COMEDY "," fun "," laugh ","hilarious"}," "&amp;B3731:C3731&amp;" "))),"Comedy",IF(OR(ISNUMBER(SEARCH({" sad "," thriller "," crime"," murder "," dark "," revenge "}," "&amp;B3731:C3731&amp;" "))),"thriller",IF(OR(ISNUMBER(SEARCH({" strange "," evil "," horror "," dark "," strange"}," "&amp;B3731:C3731&amp;" "))),"horror",IF(OR(ISNUMBER(SEARCH({" food "," kitchen "," yummy "," gourmet "," dining","bbq"}," "&amp;B3731:C3731&amp;" "))),"food"))))</f>
        <v>0</v>
      </c>
      <c r="E3731" s="3">
        <v>5000</v>
      </c>
      <c r="F3731" s="4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464"/>
        <v>7</v>
      </c>
      <c r="Q3731">
        <f t="shared" si="465"/>
        <v>72.400000000000006</v>
      </c>
      <c r="R3731" t="s">
        <v>8315</v>
      </c>
      <c r="S3731" t="s">
        <v>8316</v>
      </c>
      <c r="T3731" s="13">
        <f t="shared" si="466"/>
        <v>42041.205000000002</v>
      </c>
      <c r="U3731" s="13">
        <f t="shared" si="467"/>
        <v>42086.16333333333</v>
      </c>
      <c r="V3731">
        <f t="shared" si="468"/>
        <v>2015</v>
      </c>
      <c r="W3731" t="str">
        <f t="shared" si="469"/>
        <v>plays</v>
      </c>
      <c r="X3731" t="str">
        <f t="shared" si="470"/>
        <v>UnderFunded</v>
      </c>
      <c r="Y3731" s="12">
        <f t="shared" si="471"/>
        <v>72.400000000000006</v>
      </c>
    </row>
    <row r="3732" spans="1:25" ht="43.2">
      <c r="A3732">
        <v>3730</v>
      </c>
      <c r="B3732" s="1" t="s">
        <v>3727</v>
      </c>
      <c r="C3732" s="1" t="s">
        <v>7840</v>
      </c>
      <c r="D3732" s="21" t="b" cm="1">
        <f t="array" ref="D3732">IF(OR(ISNUMBER(SEARCH({" COMEDY "," fun "," laugh ","hilarious"}," "&amp;B3732:C3732&amp;" "))),"Comedy",IF(OR(ISNUMBER(SEARCH({" sad "," thriller "," crime"," murder "," dark "," revenge "}," "&amp;B3732:C3732&amp;" "))),"thriller",IF(OR(ISNUMBER(SEARCH({" strange "," evil "," horror "," dark "," strange"}," "&amp;B3732:C3732&amp;" "))),"horror",IF(OR(ISNUMBER(SEARCH({" food "," kitchen "," yummy "," gourmet "," dining","bbq"}," "&amp;B3732:C3732&amp;" "))),"food"))))</f>
        <v>0</v>
      </c>
      <c r="E3732" s="3">
        <v>1000</v>
      </c>
      <c r="F3732" s="4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464"/>
        <v>10</v>
      </c>
      <c r="Q3732">
        <f t="shared" si="465"/>
        <v>100</v>
      </c>
      <c r="R3732" t="s">
        <v>8315</v>
      </c>
      <c r="S3732" t="s">
        <v>8316</v>
      </c>
      <c r="T3732" s="13">
        <f t="shared" si="466"/>
        <v>42203.677766203706</v>
      </c>
      <c r="U3732" s="13">
        <f t="shared" si="467"/>
        <v>42233.677766203706</v>
      </c>
      <c r="V3732">
        <f t="shared" si="468"/>
        <v>2015</v>
      </c>
      <c r="W3732" t="str">
        <f t="shared" si="469"/>
        <v>plays</v>
      </c>
      <c r="X3732" t="str">
        <f t="shared" si="470"/>
        <v>UnderFunded</v>
      </c>
      <c r="Y3732" s="12">
        <f t="shared" si="471"/>
        <v>100</v>
      </c>
    </row>
    <row r="3733" spans="1:25" ht="43.2">
      <c r="A3733">
        <v>3731</v>
      </c>
      <c r="B3733" s="1" t="s">
        <v>3728</v>
      </c>
      <c r="C3733" s="1" t="s">
        <v>7841</v>
      </c>
      <c r="D3733" s="21" t="b" cm="1">
        <f t="array" ref="D3733">IF(OR(ISNUMBER(SEARCH({" COMEDY "," fun "," laugh ","hilarious"}," "&amp;B3733:C3733&amp;" "))),"Comedy",IF(OR(ISNUMBER(SEARCH({" sad "," thriller "," crime"," murder "," dark "," revenge "}," "&amp;B3733:C3733&amp;" "))),"thriller",IF(OR(ISNUMBER(SEARCH({" strange "," evil "," horror "," dark "," strange"}," "&amp;B3733:C3733&amp;" "))),"horror",IF(OR(ISNUMBER(SEARCH({" food "," kitchen "," yummy "," gourmet "," dining","bbq"}," "&amp;B3733:C3733&amp;" "))),"food"))))</f>
        <v>0</v>
      </c>
      <c r="E3733" s="3">
        <v>5500</v>
      </c>
      <c r="F3733" s="4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464"/>
        <v>11</v>
      </c>
      <c r="Q3733">
        <f t="shared" si="465"/>
        <v>51.67</v>
      </c>
      <c r="R3733" t="s">
        <v>8315</v>
      </c>
      <c r="S3733" t="s">
        <v>8316</v>
      </c>
      <c r="T3733" s="13">
        <f t="shared" si="466"/>
        <v>41983.752847222218</v>
      </c>
      <c r="U3733" s="13">
        <f t="shared" si="467"/>
        <v>42014.140972222223</v>
      </c>
      <c r="V3733">
        <f t="shared" si="468"/>
        <v>2014</v>
      </c>
      <c r="W3733" t="str">
        <f t="shared" si="469"/>
        <v>plays</v>
      </c>
      <c r="X3733" t="str">
        <f t="shared" si="470"/>
        <v>UnderFunded</v>
      </c>
      <c r="Y3733" s="12">
        <f t="shared" si="471"/>
        <v>51.67</v>
      </c>
    </row>
    <row r="3734" spans="1:25" ht="43.2">
      <c r="A3734">
        <v>3732</v>
      </c>
      <c r="B3734" s="1" t="s">
        <v>3729</v>
      </c>
      <c r="C3734" s="1" t="s">
        <v>7842</v>
      </c>
      <c r="D3734" s="21" t="b" cm="1">
        <f t="array" ref="D3734">IF(OR(ISNUMBER(SEARCH({" COMEDY "," fun "," laugh ","hilarious"}," "&amp;B3734:C3734&amp;" "))),"Comedy",IF(OR(ISNUMBER(SEARCH({" sad "," thriller "," crime"," murder "," dark "," revenge "}," "&amp;B3734:C3734&amp;" "))),"thriller",IF(OR(ISNUMBER(SEARCH({" strange "," evil "," horror "," dark "," strange"}," "&amp;B3734:C3734&amp;" "))),"horror",IF(OR(ISNUMBER(SEARCH({" food "," kitchen "," yummy "," gourmet "," dining","bbq"}," "&amp;B3734:C3734&amp;" "))),"food"))))</f>
        <v>0</v>
      </c>
      <c r="E3734" s="3">
        <v>850</v>
      </c>
      <c r="F3734" s="4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464"/>
        <v>15</v>
      </c>
      <c r="Q3734">
        <f t="shared" si="465"/>
        <v>32.75</v>
      </c>
      <c r="R3734" t="s">
        <v>8315</v>
      </c>
      <c r="S3734" t="s">
        <v>8316</v>
      </c>
      <c r="T3734" s="13">
        <f t="shared" si="466"/>
        <v>41968.677465277782</v>
      </c>
      <c r="U3734" s="13">
        <f t="shared" si="467"/>
        <v>42028.5</v>
      </c>
      <c r="V3734">
        <f t="shared" si="468"/>
        <v>2014</v>
      </c>
      <c r="W3734" t="str">
        <f t="shared" si="469"/>
        <v>plays</v>
      </c>
      <c r="X3734" t="str">
        <f t="shared" si="470"/>
        <v>UnderFunded</v>
      </c>
      <c r="Y3734" s="12">
        <f t="shared" si="471"/>
        <v>32.75</v>
      </c>
    </row>
    <row r="3735" spans="1:25" ht="43.2">
      <c r="A3735">
        <v>3733</v>
      </c>
      <c r="B3735" s="1" t="s">
        <v>3730</v>
      </c>
      <c r="C3735" s="1" t="s">
        <v>7843</v>
      </c>
      <c r="D3735" s="21" t="b" cm="1">
        <f t="array" ref="D3735">IF(OR(ISNUMBER(SEARCH({" COMEDY "," fun "," laugh ","hilarious"}," "&amp;B3735:C3735&amp;" "))),"Comedy",IF(OR(ISNUMBER(SEARCH({" sad "," thriller "," crime"," murder "," dark "," revenge "}," "&amp;B3735:C3735&amp;" "))),"thriller",IF(OR(ISNUMBER(SEARCH({" strange "," evil "," horror "," dark "," strange"}," "&amp;B3735:C3735&amp;" "))),"horror",IF(OR(ISNUMBER(SEARCH({" food "," kitchen "," yummy "," gourmet "," dining","bbq"}," "&amp;B3735:C3735&amp;" "))),"food"))))</f>
        <v>0</v>
      </c>
      <c r="E3735" s="3">
        <v>1500</v>
      </c>
      <c r="F3735" s="4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464"/>
        <v>0</v>
      </c>
      <c r="Q3735">
        <f t="shared" si="465"/>
        <v>0</v>
      </c>
      <c r="R3735" t="s">
        <v>8315</v>
      </c>
      <c r="S3735" t="s">
        <v>8316</v>
      </c>
      <c r="T3735" s="13">
        <f t="shared" si="466"/>
        <v>42103.024398148147</v>
      </c>
      <c r="U3735" s="13">
        <f t="shared" si="467"/>
        <v>42112.9375</v>
      </c>
      <c r="V3735">
        <f t="shared" si="468"/>
        <v>2015</v>
      </c>
      <c r="W3735" t="str">
        <f t="shared" si="469"/>
        <v>plays</v>
      </c>
      <c r="X3735" t="str">
        <f t="shared" si="470"/>
        <v>UnderFunded</v>
      </c>
      <c r="Y3735" s="12">
        <f t="shared" si="471"/>
        <v>0</v>
      </c>
    </row>
    <row r="3736" spans="1:25" ht="57.6">
      <c r="A3736">
        <v>3734</v>
      </c>
      <c r="B3736" s="1" t="s">
        <v>3731</v>
      </c>
      <c r="C3736" s="1" t="s">
        <v>7844</v>
      </c>
      <c r="D3736" s="21" t="b" cm="1">
        <f t="array" ref="D3736">IF(OR(ISNUMBER(SEARCH({" COMEDY "," fun "," laugh ","hilarious"}," "&amp;B3736:C3736&amp;" "))),"Comedy",IF(OR(ISNUMBER(SEARCH({" sad "," thriller "," crime"," murder "," dark "," revenge "}," "&amp;B3736:C3736&amp;" "))),"thriller",IF(OR(ISNUMBER(SEARCH({" strange "," evil "," horror "," dark "," strange"}," "&amp;B3736:C3736&amp;" "))),"horror",IF(OR(ISNUMBER(SEARCH({" food "," kitchen "," yummy "," gourmet "," dining","bbq"}," "&amp;B3736:C3736&amp;" "))),"food"))))</f>
        <v>0</v>
      </c>
      <c r="E3736" s="3">
        <v>1500</v>
      </c>
      <c r="F3736" s="4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464"/>
        <v>28</v>
      </c>
      <c r="Q3736">
        <f t="shared" si="465"/>
        <v>61</v>
      </c>
      <c r="R3736" t="s">
        <v>8315</v>
      </c>
      <c r="S3736" t="s">
        <v>8316</v>
      </c>
      <c r="T3736" s="13">
        <f t="shared" si="466"/>
        <v>42089.901574074072</v>
      </c>
      <c r="U3736" s="13">
        <f t="shared" si="467"/>
        <v>42149.901574074072</v>
      </c>
      <c r="V3736">
        <f t="shared" si="468"/>
        <v>2015</v>
      </c>
      <c r="W3736" t="str">
        <f t="shared" si="469"/>
        <v>plays</v>
      </c>
      <c r="X3736" t="str">
        <f t="shared" si="470"/>
        <v>UnderFunded</v>
      </c>
      <c r="Y3736" s="12">
        <f t="shared" si="471"/>
        <v>61</v>
      </c>
    </row>
    <row r="3737" spans="1:25" ht="28.8">
      <c r="A3737">
        <v>3735</v>
      </c>
      <c r="B3737" s="1" t="s">
        <v>3732</v>
      </c>
      <c r="C3737" s="1" t="s">
        <v>7845</v>
      </c>
      <c r="D3737" s="21" t="b" cm="1">
        <f t="array" ref="D3737">IF(OR(ISNUMBER(SEARCH({" COMEDY "," fun "," laugh ","hilarious"}," "&amp;B3737:C3737&amp;" "))),"Comedy",IF(OR(ISNUMBER(SEARCH({" sad "," thriller "," crime"," murder "," dark "," revenge "}," "&amp;B3737:C3737&amp;" "))),"thriller",IF(OR(ISNUMBER(SEARCH({" strange "," evil "," horror "," dark "," strange"}," "&amp;B3737:C3737&amp;" "))),"horror",IF(OR(ISNUMBER(SEARCH({" food "," kitchen "," yummy "," gourmet "," dining","bbq"}," "&amp;B3737:C3737&amp;" "))),"food"))))</f>
        <v>0</v>
      </c>
      <c r="E3737" s="3">
        <v>150</v>
      </c>
      <c r="F3737" s="4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464"/>
        <v>13</v>
      </c>
      <c r="Q3737">
        <f t="shared" si="465"/>
        <v>10</v>
      </c>
      <c r="R3737" t="s">
        <v>8315</v>
      </c>
      <c r="S3737" t="s">
        <v>8316</v>
      </c>
      <c r="T3737" s="13">
        <f t="shared" si="466"/>
        <v>42122.693159722221</v>
      </c>
      <c r="U3737" s="13">
        <f t="shared" si="467"/>
        <v>42152.693159722221</v>
      </c>
      <c r="V3737">
        <f t="shared" si="468"/>
        <v>2015</v>
      </c>
      <c r="W3737" t="str">
        <f t="shared" si="469"/>
        <v>plays</v>
      </c>
      <c r="X3737" t="str">
        <f t="shared" si="470"/>
        <v>UnderFunded</v>
      </c>
      <c r="Y3737" s="12">
        <f t="shared" si="471"/>
        <v>10</v>
      </c>
    </row>
    <row r="3738" spans="1:25" ht="43.2">
      <c r="A3738">
        <v>3736</v>
      </c>
      <c r="B3738" s="1" t="s">
        <v>3733</v>
      </c>
      <c r="C3738" s="1" t="s">
        <v>7846</v>
      </c>
      <c r="D3738" s="21" t="b" cm="1">
        <f t="array" ref="D3738">IF(OR(ISNUMBER(SEARCH({" COMEDY "," fun "," laugh ","hilarious"}," "&amp;B3738:C3738&amp;" "))),"Comedy",IF(OR(ISNUMBER(SEARCH({" sad "," thriller "," crime"," murder "," dark "," revenge "}," "&amp;B3738:C3738&amp;" "))),"thriller",IF(OR(ISNUMBER(SEARCH({" strange "," evil "," horror "," dark "," strange"}," "&amp;B3738:C3738&amp;" "))),"horror",IF(OR(ISNUMBER(SEARCH({" food "," kitchen "," yummy "," gourmet "," dining","bbq"}," "&amp;B3738:C3738&amp;" "))),"food"))))</f>
        <v>0</v>
      </c>
      <c r="E3738" s="3">
        <v>1500</v>
      </c>
      <c r="F3738" s="4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464"/>
        <v>1</v>
      </c>
      <c r="Q3738">
        <f t="shared" si="465"/>
        <v>10</v>
      </c>
      <c r="R3738" t="s">
        <v>8315</v>
      </c>
      <c r="S3738" t="s">
        <v>8316</v>
      </c>
      <c r="T3738" s="13">
        <f t="shared" si="466"/>
        <v>42048.711724537032</v>
      </c>
      <c r="U3738" s="13">
        <f t="shared" si="467"/>
        <v>42086.75</v>
      </c>
      <c r="V3738">
        <f t="shared" si="468"/>
        <v>2015</v>
      </c>
      <c r="W3738" t="str">
        <f t="shared" si="469"/>
        <v>plays</v>
      </c>
      <c r="X3738" t="str">
        <f t="shared" si="470"/>
        <v>UnderFunded</v>
      </c>
      <c r="Y3738" s="12">
        <f t="shared" si="471"/>
        <v>10</v>
      </c>
    </row>
    <row r="3739" spans="1:25" ht="43.2">
      <c r="A3739">
        <v>3737</v>
      </c>
      <c r="B3739" s="1" t="s">
        <v>3734</v>
      </c>
      <c r="C3739" s="1" t="s">
        <v>7847</v>
      </c>
      <c r="D3739" s="21" t="b" cm="1">
        <f t="array" ref="D3739">IF(OR(ISNUMBER(SEARCH({" COMEDY "," fun "," laugh ","hilarious"}," "&amp;B3739:C3739&amp;" "))),"Comedy",IF(OR(ISNUMBER(SEARCH({" sad "," thriller "," crime"," murder "," dark "," revenge "}," "&amp;B3739:C3739&amp;" "))),"thriller",IF(OR(ISNUMBER(SEARCH({" strange "," evil "," horror "," dark "," strange"}," "&amp;B3739:C3739&amp;" "))),"horror",IF(OR(ISNUMBER(SEARCH({" food "," kitchen "," yummy "," gourmet "," dining","bbq"}," "&amp;B3739:C3739&amp;" "))),"food"))))</f>
        <v>0</v>
      </c>
      <c r="E3739" s="3">
        <v>700</v>
      </c>
      <c r="F3739" s="4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464"/>
        <v>21</v>
      </c>
      <c r="Q3739">
        <f t="shared" si="465"/>
        <v>37.5</v>
      </c>
      <c r="R3739" t="s">
        <v>8315</v>
      </c>
      <c r="S3739" t="s">
        <v>8316</v>
      </c>
      <c r="T3739" s="13">
        <f t="shared" si="466"/>
        <v>42297.691006944442</v>
      </c>
      <c r="U3739" s="13">
        <f t="shared" si="467"/>
        <v>42320.290972222225</v>
      </c>
      <c r="V3739">
        <f t="shared" si="468"/>
        <v>2015</v>
      </c>
      <c r="W3739" t="str">
        <f t="shared" si="469"/>
        <v>plays</v>
      </c>
      <c r="X3739" t="str">
        <f t="shared" si="470"/>
        <v>UnderFunded</v>
      </c>
      <c r="Y3739" s="12">
        <f t="shared" si="471"/>
        <v>37.5</v>
      </c>
    </row>
    <row r="3740" spans="1:25" ht="28.8">
      <c r="A3740">
        <v>3738</v>
      </c>
      <c r="B3740" s="1" t="s">
        <v>3735</v>
      </c>
      <c r="C3740" s="1" t="s">
        <v>7848</v>
      </c>
      <c r="D3740" s="21" t="b" cm="1">
        <f t="array" ref="D3740">IF(OR(ISNUMBER(SEARCH({" COMEDY "," fun "," laugh ","hilarious"}," "&amp;B3740:C3740&amp;" "))),"Comedy",IF(OR(ISNUMBER(SEARCH({" sad "," thriller "," crime"," murder "," dark "," revenge "}," "&amp;B3740:C3740&amp;" "))),"thriller",IF(OR(ISNUMBER(SEARCH({" strange "," evil "," horror "," dark "," strange"}," "&amp;B3740:C3740&amp;" "))),"horror",IF(OR(ISNUMBER(SEARCH({" food "," kitchen "," yummy "," gourmet "," dining","bbq"}," "&amp;B3740:C3740&amp;" "))),"food"))))</f>
        <v>0</v>
      </c>
      <c r="E3740" s="3">
        <v>1500</v>
      </c>
      <c r="F3740" s="4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464"/>
        <v>18</v>
      </c>
      <c r="Q3740">
        <f t="shared" si="465"/>
        <v>45</v>
      </c>
      <c r="R3740" t="s">
        <v>8315</v>
      </c>
      <c r="S3740" t="s">
        <v>8316</v>
      </c>
      <c r="T3740" s="13">
        <f t="shared" si="466"/>
        <v>41813.938715277778</v>
      </c>
      <c r="U3740" s="13">
        <f t="shared" si="467"/>
        <v>41835.916666666664</v>
      </c>
      <c r="V3740">
        <f t="shared" si="468"/>
        <v>2014</v>
      </c>
      <c r="W3740" t="str">
        <f t="shared" si="469"/>
        <v>plays</v>
      </c>
      <c r="X3740" t="str">
        <f t="shared" si="470"/>
        <v>UnderFunded</v>
      </c>
      <c r="Y3740" s="12">
        <f t="shared" si="471"/>
        <v>45</v>
      </c>
    </row>
    <row r="3741" spans="1:25" ht="43.2">
      <c r="A3741">
        <v>3739</v>
      </c>
      <c r="B3741" s="1" t="s">
        <v>3736</v>
      </c>
      <c r="C3741" s="1" t="s">
        <v>7849</v>
      </c>
      <c r="D3741" s="21" t="b" cm="1">
        <f t="array" ref="D3741">IF(OR(ISNUMBER(SEARCH({" COMEDY "," fun "," laugh ","hilarious"}," "&amp;B3741:C3741&amp;" "))),"Comedy",IF(OR(ISNUMBER(SEARCH({" sad "," thriller "," crime"," murder "," dark "," revenge "}," "&amp;B3741:C3741&amp;" "))),"thriller",IF(OR(ISNUMBER(SEARCH({" strange "," evil "," horror "," dark "," strange"}," "&amp;B3741:C3741&amp;" "))),"horror",IF(OR(ISNUMBER(SEARCH({" food "," kitchen "," yummy "," gourmet "," dining","bbq"}," "&amp;B3741:C3741&amp;" "))),"food"))))</f>
        <v>0</v>
      </c>
      <c r="E3741" s="3">
        <v>4000</v>
      </c>
      <c r="F3741" s="4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464"/>
        <v>20</v>
      </c>
      <c r="Q3741">
        <f t="shared" si="465"/>
        <v>100.63</v>
      </c>
      <c r="R3741" t="s">
        <v>8315</v>
      </c>
      <c r="S3741" t="s">
        <v>8316</v>
      </c>
      <c r="T3741" s="13">
        <f t="shared" si="466"/>
        <v>42548.449861111112</v>
      </c>
      <c r="U3741" s="13">
        <f t="shared" si="467"/>
        <v>42568.449861111112</v>
      </c>
      <c r="V3741">
        <f t="shared" si="468"/>
        <v>2016</v>
      </c>
      <c r="W3741" t="str">
        <f t="shared" si="469"/>
        <v>plays</v>
      </c>
      <c r="X3741" t="str">
        <f t="shared" si="470"/>
        <v>UnderFunded</v>
      </c>
      <c r="Y3741" s="12">
        <f t="shared" si="471"/>
        <v>100.63</v>
      </c>
    </row>
    <row r="3742" spans="1:25" ht="43.2">
      <c r="A3742">
        <v>3740</v>
      </c>
      <c r="B3742" s="1" t="s">
        <v>3737</v>
      </c>
      <c r="C3742" s="1" t="s">
        <v>7850</v>
      </c>
      <c r="D3742" s="21" t="b" cm="1">
        <f t="array" ref="D3742">IF(OR(ISNUMBER(SEARCH({" COMEDY "," fun "," laugh ","hilarious"}," "&amp;B3742:C3742&amp;" "))),"Comedy",IF(OR(ISNUMBER(SEARCH({" sad "," thriller "," crime"," murder "," dark "," revenge "}," "&amp;B3742:C3742&amp;" "))),"thriller",IF(OR(ISNUMBER(SEARCH({" strange "," evil "," horror "," dark "," strange"}," "&amp;B3742:C3742&amp;" "))),"horror",IF(OR(ISNUMBER(SEARCH({" food "," kitchen "," yummy "," gourmet "," dining","bbq"}," "&amp;B3742:C3742&amp;" "))),"food"))))</f>
        <v>0</v>
      </c>
      <c r="E3742" s="3">
        <v>2000</v>
      </c>
      <c r="F3742" s="4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464"/>
        <v>18</v>
      </c>
      <c r="Q3742">
        <f t="shared" si="465"/>
        <v>25.57</v>
      </c>
      <c r="R3742" t="s">
        <v>8315</v>
      </c>
      <c r="S3742" t="s">
        <v>8316</v>
      </c>
      <c r="T3742" s="13">
        <f t="shared" si="466"/>
        <v>41833.089756944442</v>
      </c>
      <c r="U3742" s="13">
        <f t="shared" si="467"/>
        <v>41863.079143518517</v>
      </c>
      <c r="V3742">
        <f t="shared" si="468"/>
        <v>2014</v>
      </c>
      <c r="W3742" t="str">
        <f t="shared" si="469"/>
        <v>plays</v>
      </c>
      <c r="X3742" t="str">
        <f t="shared" si="470"/>
        <v>UnderFunded</v>
      </c>
      <c r="Y3742" s="12">
        <f t="shared" si="471"/>
        <v>25.57</v>
      </c>
    </row>
    <row r="3743" spans="1:25" ht="43.2">
      <c r="A3743">
        <v>3741</v>
      </c>
      <c r="B3743" s="1" t="s">
        <v>3738</v>
      </c>
      <c r="C3743" s="1" t="s">
        <v>7851</v>
      </c>
      <c r="D3743" s="21" t="b" cm="1">
        <f t="array" ref="D3743">IF(OR(ISNUMBER(SEARCH({" COMEDY "," fun "," laugh ","hilarious"}," "&amp;B3743:C3743&amp;" "))),"Comedy",IF(OR(ISNUMBER(SEARCH({" sad "," thriller "," crime"," murder "," dark "," revenge "}," "&amp;B3743:C3743&amp;" "))),"thriller",IF(OR(ISNUMBER(SEARCH({" strange "," evil "," horror "," dark "," strange"}," "&amp;B3743:C3743&amp;" "))),"horror",IF(OR(ISNUMBER(SEARCH({" food "," kitchen "," yummy "," gourmet "," dining","bbq"}," "&amp;B3743:C3743&amp;" "))),"food"))))</f>
        <v>0</v>
      </c>
      <c r="E3743" s="3">
        <v>20000</v>
      </c>
      <c r="F3743" s="4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464"/>
        <v>0</v>
      </c>
      <c r="Q3743">
        <f t="shared" si="465"/>
        <v>0</v>
      </c>
      <c r="R3743" t="s">
        <v>8315</v>
      </c>
      <c r="S3743" t="s">
        <v>8316</v>
      </c>
      <c r="T3743" s="13">
        <f t="shared" si="466"/>
        <v>42325.920717592591</v>
      </c>
      <c r="U3743" s="13">
        <f t="shared" si="467"/>
        <v>42355.920717592591</v>
      </c>
      <c r="V3743">
        <f t="shared" si="468"/>
        <v>2015</v>
      </c>
      <c r="W3743" t="str">
        <f t="shared" si="469"/>
        <v>plays</v>
      </c>
      <c r="X3743" t="str">
        <f t="shared" si="470"/>
        <v>UnderFunded</v>
      </c>
      <c r="Y3743" s="12">
        <f t="shared" si="471"/>
        <v>0</v>
      </c>
    </row>
    <row r="3744" spans="1:25" ht="43.2">
      <c r="A3744">
        <v>3742</v>
      </c>
      <c r="B3744" s="1" t="s">
        <v>3739</v>
      </c>
      <c r="C3744" s="1" t="s">
        <v>7852</v>
      </c>
      <c r="D3744" s="21" t="b" cm="1">
        <f t="array" ref="D3744">IF(OR(ISNUMBER(SEARCH({" COMEDY "," fun "," laugh ","hilarious"}," "&amp;B3744:C3744&amp;" "))),"Comedy",IF(OR(ISNUMBER(SEARCH({" sad "," thriller "," crime"," murder "," dark "," revenge "}," "&amp;B3744:C3744&amp;" "))),"thriller",IF(OR(ISNUMBER(SEARCH({" strange "," evil "," horror "," dark "," strange"}," "&amp;B3744:C3744&amp;" "))),"horror",IF(OR(ISNUMBER(SEARCH({" food "," kitchen "," yummy "," gourmet "," dining","bbq"}," "&amp;B3744:C3744&amp;" "))),"food"))))</f>
        <v>0</v>
      </c>
      <c r="E3744" s="3">
        <v>5000</v>
      </c>
      <c r="F3744" s="4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464"/>
        <v>2</v>
      </c>
      <c r="Q3744">
        <f t="shared" si="465"/>
        <v>25</v>
      </c>
      <c r="R3744" t="s">
        <v>8315</v>
      </c>
      <c r="S3744" t="s">
        <v>8316</v>
      </c>
      <c r="T3744" s="13">
        <f t="shared" si="466"/>
        <v>41858.214629629627</v>
      </c>
      <c r="U3744" s="13">
        <f t="shared" si="467"/>
        <v>41888.214629629627</v>
      </c>
      <c r="V3744">
        <f t="shared" si="468"/>
        <v>2014</v>
      </c>
      <c r="W3744" t="str">
        <f t="shared" si="469"/>
        <v>plays</v>
      </c>
      <c r="X3744" t="str">
        <f t="shared" si="470"/>
        <v>UnderFunded</v>
      </c>
      <c r="Y3744" s="12">
        <f t="shared" si="471"/>
        <v>25</v>
      </c>
    </row>
    <row r="3745" spans="1:25" ht="28.8">
      <c r="A3745">
        <v>3743</v>
      </c>
      <c r="B3745" s="1" t="s">
        <v>3740</v>
      </c>
      <c r="C3745" s="1" t="s">
        <v>7853</v>
      </c>
      <c r="D3745" s="21" t="b" cm="1">
        <f t="array" ref="D3745">IF(OR(ISNUMBER(SEARCH({" COMEDY "," fun "," laugh ","hilarious"}," "&amp;B3745:C3745&amp;" "))),"Comedy",IF(OR(ISNUMBER(SEARCH({" sad "," thriller "," crime"," murder "," dark "," revenge "}," "&amp;B3745:C3745&amp;" "))),"thriller",IF(OR(ISNUMBER(SEARCH({" strange "," evil "," horror "," dark "," strange"}," "&amp;B3745:C3745&amp;" "))),"horror",IF(OR(ISNUMBER(SEARCH({" food "," kitchen "," yummy "," gourmet "," dining","bbq"}," "&amp;B3745:C3745&amp;" "))),"food"))))</f>
        <v>0</v>
      </c>
      <c r="E3745" s="3">
        <v>2200</v>
      </c>
      <c r="F3745" s="4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464"/>
        <v>0</v>
      </c>
      <c r="Q3745">
        <f t="shared" si="465"/>
        <v>0</v>
      </c>
      <c r="R3745" t="s">
        <v>8315</v>
      </c>
      <c r="S3745" t="s">
        <v>8316</v>
      </c>
      <c r="T3745" s="13">
        <f t="shared" si="466"/>
        <v>41793.710231481484</v>
      </c>
      <c r="U3745" s="13">
        <f t="shared" si="467"/>
        <v>41823.710231481484</v>
      </c>
      <c r="V3745">
        <f t="shared" si="468"/>
        <v>2014</v>
      </c>
      <c r="W3745" t="str">
        <f t="shared" si="469"/>
        <v>plays</v>
      </c>
      <c r="X3745" t="str">
        <f t="shared" si="470"/>
        <v>UnderFunded</v>
      </c>
      <c r="Y3745" s="12">
        <f t="shared" si="471"/>
        <v>0</v>
      </c>
    </row>
    <row r="3746" spans="1:25" ht="57.6">
      <c r="A3746">
        <v>3744</v>
      </c>
      <c r="B3746" s="1" t="s">
        <v>3741</v>
      </c>
      <c r="C3746" s="1" t="s">
        <v>7854</v>
      </c>
      <c r="D3746" s="21" t="b" cm="1">
        <f t="array" ref="D3746">IF(OR(ISNUMBER(SEARCH({" COMEDY "," fun "," laugh ","hilarious"}," "&amp;B3746:C3746&amp;" "))),"Comedy",IF(OR(ISNUMBER(SEARCH({" sad "," thriller "," crime"," murder "," dark "," revenge "}," "&amp;B3746:C3746&amp;" "))),"thriller",IF(OR(ISNUMBER(SEARCH({" strange "," evil "," horror "," dark "," strange"}," "&amp;B3746:C3746&amp;" "))),"horror",IF(OR(ISNUMBER(SEARCH({" food "," kitchen "," yummy "," gourmet "," dining","bbq"}," "&amp;B3746:C3746&amp;" "))),"food"))))</f>
        <v>0</v>
      </c>
      <c r="E3746" s="3">
        <v>1200</v>
      </c>
      <c r="F3746" s="4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464"/>
        <v>0</v>
      </c>
      <c r="Q3746">
        <f t="shared" si="465"/>
        <v>0</v>
      </c>
      <c r="R3746" t="s">
        <v>8315</v>
      </c>
      <c r="S3746" t="s">
        <v>8316</v>
      </c>
      <c r="T3746" s="13">
        <f t="shared" si="466"/>
        <v>41793.814259259263</v>
      </c>
      <c r="U3746" s="13">
        <f t="shared" si="467"/>
        <v>41825.165972222225</v>
      </c>
      <c r="V3746">
        <f t="shared" si="468"/>
        <v>2014</v>
      </c>
      <c r="W3746" t="str">
        <f t="shared" si="469"/>
        <v>plays</v>
      </c>
      <c r="X3746" t="str">
        <f t="shared" si="470"/>
        <v>UnderFunded</v>
      </c>
      <c r="Y3746" s="12">
        <f t="shared" si="471"/>
        <v>0</v>
      </c>
    </row>
    <row r="3747" spans="1:25" ht="43.2">
      <c r="A3747">
        <v>3745</v>
      </c>
      <c r="B3747" s="1" t="s">
        <v>3742</v>
      </c>
      <c r="C3747" s="1" t="s">
        <v>7855</v>
      </c>
      <c r="D3747" s="21" t="b" cm="1">
        <f t="array" ref="D3747">IF(OR(ISNUMBER(SEARCH({" COMEDY "," fun "," laugh ","hilarious"}," "&amp;B3747:C3747&amp;" "))),"Comedy",IF(OR(ISNUMBER(SEARCH({" sad "," thriller "," crime"," murder "," dark "," revenge "}," "&amp;B3747:C3747&amp;" "))),"thriller",IF(OR(ISNUMBER(SEARCH({" strange "," evil "," horror "," dark "," strange"}," "&amp;B3747:C3747&amp;" "))),"horror",IF(OR(ISNUMBER(SEARCH({" food "," kitchen "," yummy "," gourmet "," dining","bbq"}," "&amp;B3747:C3747&amp;" "))),"food"))))</f>
        <v>0</v>
      </c>
      <c r="E3747" s="3">
        <v>100</v>
      </c>
      <c r="F3747" s="4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464"/>
        <v>10</v>
      </c>
      <c r="Q3747">
        <f t="shared" si="465"/>
        <v>10</v>
      </c>
      <c r="R3747" t="s">
        <v>8315</v>
      </c>
      <c r="S3747" t="s">
        <v>8316</v>
      </c>
      <c r="T3747" s="13">
        <f t="shared" si="466"/>
        <v>41831.697939814818</v>
      </c>
      <c r="U3747" s="13">
        <f t="shared" si="467"/>
        <v>41861.697939814818</v>
      </c>
      <c r="V3747">
        <f t="shared" si="468"/>
        <v>2014</v>
      </c>
      <c r="W3747" t="str">
        <f t="shared" si="469"/>
        <v>plays</v>
      </c>
      <c r="X3747" t="str">
        <f t="shared" si="470"/>
        <v>UnderFunded</v>
      </c>
      <c r="Y3747" s="12">
        <f t="shared" si="471"/>
        <v>10</v>
      </c>
    </row>
    <row r="3748" spans="1:25">
      <c r="A3748">
        <v>3746</v>
      </c>
      <c r="B3748" s="1" t="s">
        <v>3743</v>
      </c>
      <c r="C3748" s="1" t="s">
        <v>7856</v>
      </c>
      <c r="D3748" s="21" t="b" cm="1">
        <f t="array" ref="D3748">IF(OR(ISNUMBER(SEARCH({" COMEDY "," fun "," laugh ","hilarious"}," "&amp;B3748:C3748&amp;" "))),"Comedy",IF(OR(ISNUMBER(SEARCH({" sad "," thriller "," crime"," murder "," dark "," revenge "}," "&amp;B3748:C3748&amp;" "))),"thriller",IF(OR(ISNUMBER(SEARCH({" strange "," evil "," horror "," dark "," strange"}," "&amp;B3748:C3748&amp;" "))),"horror",IF(OR(ISNUMBER(SEARCH({" food "," kitchen "," yummy "," gourmet "," dining","bbq"}," "&amp;B3748:C3748&amp;" "))),"food"))))</f>
        <v>0</v>
      </c>
      <c r="E3748" s="3">
        <v>8500</v>
      </c>
      <c r="F3748" s="4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464"/>
        <v>2</v>
      </c>
      <c r="Q3748">
        <f t="shared" si="465"/>
        <v>202</v>
      </c>
      <c r="R3748" t="s">
        <v>8315</v>
      </c>
      <c r="S3748" t="s">
        <v>8316</v>
      </c>
      <c r="T3748" s="13">
        <f t="shared" si="466"/>
        <v>42621.389340277776</v>
      </c>
      <c r="U3748" s="13">
        <f t="shared" si="467"/>
        <v>42651.389340277776</v>
      </c>
      <c r="V3748">
        <f t="shared" si="468"/>
        <v>2016</v>
      </c>
      <c r="W3748" t="str">
        <f t="shared" si="469"/>
        <v>plays</v>
      </c>
      <c r="X3748" t="str">
        <f t="shared" si="470"/>
        <v>UnderFunded</v>
      </c>
      <c r="Y3748" s="12">
        <f t="shared" si="471"/>
        <v>202</v>
      </c>
    </row>
    <row r="3749" spans="1:25" ht="28.8">
      <c r="A3749">
        <v>3747</v>
      </c>
      <c r="B3749" s="1" t="s">
        <v>3744</v>
      </c>
      <c r="C3749" s="1" t="s">
        <v>7857</v>
      </c>
      <c r="D3749" s="21" t="b" cm="1">
        <f t="array" ref="D3749">IF(OR(ISNUMBER(SEARCH({" COMEDY "," fun "," laugh ","hilarious"}," "&amp;B3749:C3749&amp;" "))),"Comedy",IF(OR(ISNUMBER(SEARCH({" sad "," thriller "," crime"," murder "," dark "," revenge "}," "&amp;B3749:C3749&amp;" "))),"thriller",IF(OR(ISNUMBER(SEARCH({" strange "," evil "," horror "," dark "," strange"}," "&amp;B3749:C3749&amp;" "))),"horror",IF(OR(ISNUMBER(SEARCH({" food "," kitchen "," yummy "," gourmet "," dining","bbq"}," "&amp;B3749:C3749&amp;" "))),"food"))))</f>
        <v>0</v>
      </c>
      <c r="E3749" s="3">
        <v>2500</v>
      </c>
      <c r="F3749" s="4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464"/>
        <v>1</v>
      </c>
      <c r="Q3749">
        <f t="shared" si="465"/>
        <v>25</v>
      </c>
      <c r="R3749" t="s">
        <v>8315</v>
      </c>
      <c r="S3749" t="s">
        <v>8316</v>
      </c>
      <c r="T3749" s="13">
        <f t="shared" si="466"/>
        <v>42164.299722222218</v>
      </c>
      <c r="U3749" s="13">
        <f t="shared" si="467"/>
        <v>42190.957638888889</v>
      </c>
      <c r="V3749">
        <f t="shared" si="468"/>
        <v>2015</v>
      </c>
      <c r="W3749" t="str">
        <f t="shared" si="469"/>
        <v>plays</v>
      </c>
      <c r="X3749" t="str">
        <f t="shared" si="470"/>
        <v>UnderFunded</v>
      </c>
      <c r="Y3749" s="12">
        <f t="shared" si="471"/>
        <v>25</v>
      </c>
    </row>
    <row r="3750" spans="1:25" ht="43.2">
      <c r="A3750">
        <v>3748</v>
      </c>
      <c r="B3750" s="1" t="s">
        <v>3745</v>
      </c>
      <c r="C3750" s="1" t="s">
        <v>7858</v>
      </c>
      <c r="D3750" s="21" t="b" cm="1">
        <f t="array" ref="D3750">IF(OR(ISNUMBER(SEARCH({" COMEDY "," fun "," laugh ","hilarious"}," "&amp;B3750:C3750&amp;" "))),"Comedy",IF(OR(ISNUMBER(SEARCH({" sad "," thriller "," crime"," murder "," dark "," revenge "}," "&amp;B3750:C3750&amp;" "))),"thriller",IF(OR(ISNUMBER(SEARCH({" strange "," evil "," horror "," dark "," strange"}," "&amp;B3750:C3750&amp;" "))),"horror",IF(OR(ISNUMBER(SEARCH({" food "," kitchen "," yummy "," gourmet "," dining","bbq"}," "&amp;B3750:C3750&amp;" "))),"food"))))</f>
        <v>0</v>
      </c>
      <c r="E3750" s="3">
        <v>5000</v>
      </c>
      <c r="F3750" s="4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464"/>
        <v>104</v>
      </c>
      <c r="Q3750">
        <f t="shared" si="465"/>
        <v>99.54</v>
      </c>
      <c r="R3750" t="s">
        <v>8315</v>
      </c>
      <c r="S3750" t="s">
        <v>8357</v>
      </c>
      <c r="T3750" s="13">
        <f t="shared" si="466"/>
        <v>42395.706435185188</v>
      </c>
      <c r="U3750" s="13">
        <f t="shared" si="467"/>
        <v>42416.249305555553</v>
      </c>
      <c r="V3750">
        <f t="shared" si="468"/>
        <v>2016</v>
      </c>
      <c r="W3750" t="str">
        <f t="shared" si="469"/>
        <v>Musical and Spaces</v>
      </c>
      <c r="X3750" t="str">
        <f t="shared" si="470"/>
        <v>ExceededGoal</v>
      </c>
      <c r="Y3750" s="12">
        <f t="shared" si="471"/>
        <v>99.54</v>
      </c>
    </row>
    <row r="3751" spans="1:25" ht="43.2">
      <c r="A3751">
        <v>3749</v>
      </c>
      <c r="B3751" s="1" t="s">
        <v>3746</v>
      </c>
      <c r="C3751" s="1" t="s">
        <v>7859</v>
      </c>
      <c r="D3751" s="21" t="b" cm="1">
        <f t="array" ref="D3751">IF(OR(ISNUMBER(SEARCH({" COMEDY "," fun "," laugh ","hilarious"}," "&amp;B3751:C3751&amp;" "))),"Comedy",IF(OR(ISNUMBER(SEARCH({" sad "," thriller "," crime"," murder "," dark "," revenge "}," "&amp;B3751:C3751&amp;" "))),"thriller",IF(OR(ISNUMBER(SEARCH({" strange "," evil "," horror "," dark "," strange"}," "&amp;B3751:C3751&amp;" "))),"horror",IF(OR(ISNUMBER(SEARCH({" food "," kitchen "," yummy "," gourmet "," dining","bbq"}," "&amp;B3751:C3751&amp;" "))),"food"))))</f>
        <v>0</v>
      </c>
      <c r="E3751" s="3">
        <v>500</v>
      </c>
      <c r="F3751" s="4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464"/>
        <v>105</v>
      </c>
      <c r="Q3751">
        <f t="shared" si="465"/>
        <v>75</v>
      </c>
      <c r="R3751" t="s">
        <v>8315</v>
      </c>
      <c r="S3751" t="s">
        <v>8357</v>
      </c>
      <c r="T3751" s="13">
        <f t="shared" si="466"/>
        <v>42458.127175925925</v>
      </c>
      <c r="U3751" s="13">
        <f t="shared" si="467"/>
        <v>42489.165972222225</v>
      </c>
      <c r="V3751">
        <f t="shared" si="468"/>
        <v>2016</v>
      </c>
      <c r="W3751" t="str">
        <f t="shared" si="469"/>
        <v>Musical and Spaces</v>
      </c>
      <c r="X3751" t="str">
        <f t="shared" si="470"/>
        <v>ExceededGoal</v>
      </c>
      <c r="Y3751" s="12">
        <f t="shared" si="471"/>
        <v>75</v>
      </c>
    </row>
    <row r="3752" spans="1:25" ht="86.4">
      <c r="A3752">
        <v>3750</v>
      </c>
      <c r="B3752" s="1" t="s">
        <v>3747</v>
      </c>
      <c r="C3752" s="1" t="s">
        <v>7860</v>
      </c>
      <c r="D3752" s="21" t="b" cm="1">
        <f t="array" ref="D3752">IF(OR(ISNUMBER(SEARCH({" COMEDY "," fun "," laugh ","hilarious"}," "&amp;B3752:C3752&amp;" "))),"Comedy",IF(OR(ISNUMBER(SEARCH({" sad "," thriller "," crime"," murder "," dark "," revenge "}," "&amp;B3752:C3752&amp;" "))),"thriller",IF(OR(ISNUMBER(SEARCH({" strange "," evil "," horror "," dark "," strange"}," "&amp;B3752:C3752&amp;" "))),"horror",IF(OR(ISNUMBER(SEARCH({" food "," kitchen "," yummy "," gourmet "," dining","bbq"}," "&amp;B3752:C3752&amp;" "))),"food"))))</f>
        <v>0</v>
      </c>
      <c r="E3752" s="3">
        <v>6000</v>
      </c>
      <c r="F3752" s="4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464"/>
        <v>100</v>
      </c>
      <c r="Q3752">
        <f t="shared" si="465"/>
        <v>215.25</v>
      </c>
      <c r="R3752" t="s">
        <v>8315</v>
      </c>
      <c r="S3752" t="s">
        <v>8357</v>
      </c>
      <c r="T3752" s="13">
        <f t="shared" si="466"/>
        <v>42016.981574074074</v>
      </c>
      <c r="U3752" s="13">
        <f t="shared" si="467"/>
        <v>42045.332638888889</v>
      </c>
      <c r="V3752">
        <f t="shared" si="468"/>
        <v>2015</v>
      </c>
      <c r="W3752" t="str">
        <f t="shared" si="469"/>
        <v>Musical and Spaces</v>
      </c>
      <c r="X3752" t="str">
        <f t="shared" si="470"/>
        <v>UnderFunded</v>
      </c>
      <c r="Y3752" s="12">
        <f t="shared" si="471"/>
        <v>215.25</v>
      </c>
    </row>
    <row r="3753" spans="1:25" ht="43.2">
      <c r="A3753">
        <v>3751</v>
      </c>
      <c r="B3753" s="1" t="s">
        <v>3748</v>
      </c>
      <c r="C3753" s="1" t="s">
        <v>7861</v>
      </c>
      <c r="D3753" s="21" t="b" cm="1">
        <f t="array" ref="D3753">IF(OR(ISNUMBER(SEARCH({" COMEDY "," fun "," laugh ","hilarious"}," "&amp;B3753:C3753&amp;" "))),"Comedy",IF(OR(ISNUMBER(SEARCH({" sad "," thriller "," crime"," murder "," dark "," revenge "}," "&amp;B3753:C3753&amp;" "))),"thriller",IF(OR(ISNUMBER(SEARCH({" strange "," evil "," horror "," dark "," strange"}," "&amp;B3753:C3753&amp;" "))),"horror",IF(OR(ISNUMBER(SEARCH({" food "," kitchen "," yummy "," gourmet "," dining","bbq"}," "&amp;B3753:C3753&amp;" "))),"food"))))</f>
        <v>0</v>
      </c>
      <c r="E3753" s="3">
        <v>1000</v>
      </c>
      <c r="F3753" s="4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464"/>
        <v>133</v>
      </c>
      <c r="Q3753">
        <f t="shared" si="465"/>
        <v>120.55</v>
      </c>
      <c r="R3753" t="s">
        <v>8315</v>
      </c>
      <c r="S3753" t="s">
        <v>8357</v>
      </c>
      <c r="T3753" s="13">
        <f t="shared" si="466"/>
        <v>42403.035567129627</v>
      </c>
      <c r="U3753" s="13">
        <f t="shared" si="467"/>
        <v>42462.993900462956</v>
      </c>
      <c r="V3753">
        <f t="shared" si="468"/>
        <v>2016</v>
      </c>
      <c r="W3753" t="str">
        <f t="shared" si="469"/>
        <v>Musical and Spaces</v>
      </c>
      <c r="X3753" t="str">
        <f t="shared" si="470"/>
        <v>ExceededGoal</v>
      </c>
      <c r="Y3753" s="12">
        <f t="shared" si="471"/>
        <v>120.55</v>
      </c>
    </row>
    <row r="3754" spans="1:25" ht="57.6">
      <c r="A3754">
        <v>3752</v>
      </c>
      <c r="B3754" s="1" t="s">
        <v>3749</v>
      </c>
      <c r="C3754" s="1" t="s">
        <v>7862</v>
      </c>
      <c r="D3754" s="21" t="b" cm="1">
        <f t="array" ref="D3754">IF(OR(ISNUMBER(SEARCH({" COMEDY "," fun "," laugh ","hilarious"}," "&amp;B3754:C3754&amp;" "))),"Comedy",IF(OR(ISNUMBER(SEARCH({" sad "," thriller "," crime"," murder "," dark "," revenge "}," "&amp;B3754:C3754&amp;" "))),"thriller",IF(OR(ISNUMBER(SEARCH({" strange "," evil "," horror "," dark "," strange"}," "&amp;B3754:C3754&amp;" "))),"horror",IF(OR(ISNUMBER(SEARCH({" food "," kitchen "," yummy "," gourmet "," dining","bbq"}," "&amp;B3754:C3754&amp;" "))),"food"))))</f>
        <v>0</v>
      </c>
      <c r="E3754" s="3">
        <v>500</v>
      </c>
      <c r="F3754" s="4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464"/>
        <v>113</v>
      </c>
      <c r="Q3754">
        <f t="shared" si="465"/>
        <v>37.67</v>
      </c>
      <c r="R3754" t="s">
        <v>8315</v>
      </c>
      <c r="S3754" t="s">
        <v>8357</v>
      </c>
      <c r="T3754" s="13">
        <f t="shared" si="466"/>
        <v>42619.802488425921</v>
      </c>
      <c r="U3754" s="13">
        <f t="shared" si="467"/>
        <v>42659.875</v>
      </c>
      <c r="V3754">
        <f t="shared" si="468"/>
        <v>2016</v>
      </c>
      <c r="W3754" t="str">
        <f t="shared" si="469"/>
        <v>Musical and Spaces</v>
      </c>
      <c r="X3754" t="str">
        <f t="shared" si="470"/>
        <v>ExceededGoal</v>
      </c>
      <c r="Y3754" s="12">
        <f t="shared" si="471"/>
        <v>37.67</v>
      </c>
    </row>
    <row r="3755" spans="1:25" ht="43.2">
      <c r="A3755">
        <v>3753</v>
      </c>
      <c r="B3755" s="1" t="s">
        <v>3750</v>
      </c>
      <c r="C3755" s="1" t="s">
        <v>7863</v>
      </c>
      <c r="D3755" s="21" t="b" cm="1">
        <f t="array" ref="D3755">IF(OR(ISNUMBER(SEARCH({" COMEDY "," fun "," laugh ","hilarious"}," "&amp;B3755:C3755&amp;" "))),"Comedy",IF(OR(ISNUMBER(SEARCH({" sad "," thriller "," crime"," murder "," dark "," revenge "}," "&amp;B3755:C3755&amp;" "))),"thriller",IF(OR(ISNUMBER(SEARCH({" strange "," evil "," horror "," dark "," strange"}," "&amp;B3755:C3755&amp;" "))),"horror",IF(OR(ISNUMBER(SEARCH({" food "," kitchen "," yummy "," gourmet "," dining","bbq"}," "&amp;B3755:C3755&amp;" "))),"food"))))</f>
        <v>0</v>
      </c>
      <c r="E3755" s="3">
        <v>5000</v>
      </c>
      <c r="F3755" s="4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464"/>
        <v>103</v>
      </c>
      <c r="Q3755">
        <f t="shared" si="465"/>
        <v>172.23</v>
      </c>
      <c r="R3755" t="s">
        <v>8315</v>
      </c>
      <c r="S3755" t="s">
        <v>8357</v>
      </c>
      <c r="T3755" s="13">
        <f t="shared" si="466"/>
        <v>42128.824074074073</v>
      </c>
      <c r="U3755" s="13">
        <f t="shared" si="467"/>
        <v>42158</v>
      </c>
      <c r="V3755">
        <f t="shared" si="468"/>
        <v>2015</v>
      </c>
      <c r="W3755" t="str">
        <f t="shared" si="469"/>
        <v>Musical and Spaces</v>
      </c>
      <c r="X3755" t="str">
        <f t="shared" si="470"/>
        <v>ExceededGoal</v>
      </c>
      <c r="Y3755" s="12">
        <f t="shared" si="471"/>
        <v>172.23</v>
      </c>
    </row>
    <row r="3756" spans="1:25" ht="43.2">
      <c r="A3756">
        <v>3754</v>
      </c>
      <c r="B3756" s="1" t="s">
        <v>3751</v>
      </c>
      <c r="C3756" s="1" t="s">
        <v>7864</v>
      </c>
      <c r="D3756" s="21" t="b" cm="1">
        <f t="array" ref="D3756">IF(OR(ISNUMBER(SEARCH({" COMEDY "," fun "," laugh ","hilarious"}," "&amp;B3756:C3756&amp;" "))),"Comedy",IF(OR(ISNUMBER(SEARCH({" sad "," thriller "," crime"," murder "," dark "," revenge "}," "&amp;B3756:C3756&amp;" "))),"thriller",IF(OR(ISNUMBER(SEARCH({" strange "," evil "," horror "," dark "," strange"}," "&amp;B3756:C3756&amp;" "))),"horror",IF(OR(ISNUMBER(SEARCH({" food "," kitchen "," yummy "," gourmet "," dining","bbq"}," "&amp;B3756:C3756&amp;" "))),"food"))))</f>
        <v>0</v>
      </c>
      <c r="E3756" s="3">
        <v>2500</v>
      </c>
      <c r="F3756" s="4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464"/>
        <v>120</v>
      </c>
      <c r="Q3756">
        <f t="shared" si="465"/>
        <v>111.11</v>
      </c>
      <c r="R3756" t="s">
        <v>8315</v>
      </c>
      <c r="S3756" t="s">
        <v>8357</v>
      </c>
      <c r="T3756" s="13">
        <f t="shared" si="466"/>
        <v>41808.881215277775</v>
      </c>
      <c r="U3756" s="13">
        <f t="shared" si="467"/>
        <v>41846.207638888889</v>
      </c>
      <c r="V3756">
        <f t="shared" si="468"/>
        <v>2014</v>
      </c>
      <c r="W3756" t="str">
        <f t="shared" si="469"/>
        <v>Musical and Spaces</v>
      </c>
      <c r="X3756" t="str">
        <f t="shared" si="470"/>
        <v>ExceededGoal</v>
      </c>
      <c r="Y3756" s="12">
        <f t="shared" si="471"/>
        <v>111.11</v>
      </c>
    </row>
    <row r="3757" spans="1:25" ht="43.2">
      <c r="A3757">
        <v>3755</v>
      </c>
      <c r="B3757" s="1" t="s">
        <v>3752</v>
      </c>
      <c r="C3757" s="1" t="s">
        <v>7865</v>
      </c>
      <c r="D3757" s="21" t="b" cm="1">
        <f t="array" ref="D3757">IF(OR(ISNUMBER(SEARCH({" COMEDY "," fun "," laugh ","hilarious"}," "&amp;B3757:C3757&amp;" "))),"Comedy",IF(OR(ISNUMBER(SEARCH({" sad "," thriller "," crime"," murder "," dark "," revenge "}," "&amp;B3757:C3757&amp;" "))),"thriller",IF(OR(ISNUMBER(SEARCH({" strange "," evil "," horror "," dark "," strange"}," "&amp;B3757:C3757&amp;" "))),"horror",IF(OR(ISNUMBER(SEARCH({" food "," kitchen "," yummy "," gourmet "," dining","bbq"}," "&amp;B3757:C3757&amp;" "))),"food"))))</f>
        <v>0</v>
      </c>
      <c r="E3757" s="3">
        <v>550</v>
      </c>
      <c r="F3757" s="4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464"/>
        <v>130</v>
      </c>
      <c r="Q3757">
        <f t="shared" si="465"/>
        <v>25.46</v>
      </c>
      <c r="R3757" t="s">
        <v>8315</v>
      </c>
      <c r="S3757" t="s">
        <v>8357</v>
      </c>
      <c r="T3757" s="13">
        <f t="shared" si="466"/>
        <v>42445.866979166662</v>
      </c>
      <c r="U3757" s="13">
        <f t="shared" si="467"/>
        <v>42475.866979166662</v>
      </c>
      <c r="V3757">
        <f t="shared" si="468"/>
        <v>2016</v>
      </c>
      <c r="W3757" t="str">
        <f t="shared" si="469"/>
        <v>Musical and Spaces</v>
      </c>
      <c r="X3757" t="str">
        <f t="shared" si="470"/>
        <v>ExceededGoal</v>
      </c>
      <c r="Y3757" s="12">
        <f t="shared" si="471"/>
        <v>25.46</v>
      </c>
    </row>
    <row r="3758" spans="1:25" ht="43.2">
      <c r="A3758">
        <v>3756</v>
      </c>
      <c r="B3758" s="1" t="s">
        <v>3753</v>
      </c>
      <c r="C3758" s="1" t="s">
        <v>7866</v>
      </c>
      <c r="D3758" s="21" t="b" cm="1">
        <f t="array" ref="D3758">IF(OR(ISNUMBER(SEARCH({" COMEDY "," fun "," laugh ","hilarious"}," "&amp;B3758:C3758&amp;" "))),"Comedy",IF(OR(ISNUMBER(SEARCH({" sad "," thriller "," crime"," murder "," dark "," revenge "}," "&amp;B3758:C3758&amp;" "))),"thriller",IF(OR(ISNUMBER(SEARCH({" strange "," evil "," horror "," dark "," strange"}," "&amp;B3758:C3758&amp;" "))),"horror",IF(OR(ISNUMBER(SEARCH({" food "," kitchen "," yummy "," gourmet "," dining","bbq"}," "&amp;B3758:C3758&amp;" "))),"food"))))</f>
        <v>0</v>
      </c>
      <c r="E3758" s="3">
        <v>4500</v>
      </c>
      <c r="F3758" s="4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464"/>
        <v>101</v>
      </c>
      <c r="Q3758">
        <f t="shared" si="465"/>
        <v>267.64999999999998</v>
      </c>
      <c r="R3758" t="s">
        <v>8315</v>
      </c>
      <c r="S3758" t="s">
        <v>8357</v>
      </c>
      <c r="T3758" s="13">
        <f t="shared" si="466"/>
        <v>41771.814791666664</v>
      </c>
      <c r="U3758" s="13">
        <f t="shared" si="467"/>
        <v>41801.814791666664</v>
      </c>
      <c r="V3758">
        <f t="shared" si="468"/>
        <v>2014</v>
      </c>
      <c r="W3758" t="str">
        <f t="shared" si="469"/>
        <v>Musical and Spaces</v>
      </c>
      <c r="X3758" t="str">
        <f t="shared" si="470"/>
        <v>ExceededGoal</v>
      </c>
      <c r="Y3758" s="12">
        <f t="shared" si="471"/>
        <v>267.64999999999998</v>
      </c>
    </row>
    <row r="3759" spans="1:25" ht="43.2">
      <c r="A3759">
        <v>3757</v>
      </c>
      <c r="B3759" s="1" t="s">
        <v>3754</v>
      </c>
      <c r="C3759" s="1" t="s">
        <v>7867</v>
      </c>
      <c r="D3759" s="21" t="b" cm="1">
        <f t="array" ref="D3759">IF(OR(ISNUMBER(SEARCH({" COMEDY "," fun "," laugh ","hilarious"}," "&amp;B3759:C3759&amp;" "))),"Comedy",IF(OR(ISNUMBER(SEARCH({" sad "," thriller "," crime"," murder "," dark "," revenge "}," "&amp;B3759:C3759&amp;" "))),"thriller",IF(OR(ISNUMBER(SEARCH({" strange "," evil "," horror "," dark "," strange"}," "&amp;B3759:C3759&amp;" "))),"horror",IF(OR(ISNUMBER(SEARCH({" food "," kitchen "," yummy "," gourmet "," dining","bbq"}," "&amp;B3759:C3759&amp;" "))),"food"))))</f>
        <v>0</v>
      </c>
      <c r="E3759" s="3">
        <v>3500</v>
      </c>
      <c r="F3759" s="4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464"/>
        <v>109</v>
      </c>
      <c r="Q3759">
        <f t="shared" si="465"/>
        <v>75.959999999999994</v>
      </c>
      <c r="R3759" t="s">
        <v>8315</v>
      </c>
      <c r="S3759" t="s">
        <v>8357</v>
      </c>
      <c r="T3759" s="13">
        <f t="shared" si="466"/>
        <v>41954.850868055553</v>
      </c>
      <c r="U3759" s="13">
        <f t="shared" si="467"/>
        <v>41974.850868055553</v>
      </c>
      <c r="V3759">
        <f t="shared" si="468"/>
        <v>2014</v>
      </c>
      <c r="W3759" t="str">
        <f t="shared" si="469"/>
        <v>Musical and Spaces</v>
      </c>
      <c r="X3759" t="str">
        <f t="shared" si="470"/>
        <v>ExceededGoal</v>
      </c>
      <c r="Y3759" s="12">
        <f t="shared" si="471"/>
        <v>75.959999999999994</v>
      </c>
    </row>
    <row r="3760" spans="1:25" ht="28.8">
      <c r="A3760">
        <v>3758</v>
      </c>
      <c r="B3760" s="1" t="s">
        <v>3755</v>
      </c>
      <c r="C3760" s="1" t="s">
        <v>7868</v>
      </c>
      <c r="D3760" s="21" t="b" cm="1">
        <f t="array" ref="D3760">IF(OR(ISNUMBER(SEARCH({" COMEDY "," fun "," laugh ","hilarious"}," "&amp;B3760:C3760&amp;" "))),"Comedy",IF(OR(ISNUMBER(SEARCH({" sad "," thriller "," crime"," murder "," dark "," revenge "}," "&amp;B3760:C3760&amp;" "))),"thriller",IF(OR(ISNUMBER(SEARCH({" strange "," evil "," horror "," dark "," strange"}," "&amp;B3760:C3760&amp;" "))),"horror",IF(OR(ISNUMBER(SEARCH({" food "," kitchen "," yummy "," gourmet "," dining","bbq"}," "&amp;B3760:C3760&amp;" "))),"food"))))</f>
        <v>0</v>
      </c>
      <c r="E3760" s="3">
        <v>1500</v>
      </c>
      <c r="F3760" s="4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464"/>
        <v>102</v>
      </c>
      <c r="Q3760">
        <f t="shared" si="465"/>
        <v>59.04</v>
      </c>
      <c r="R3760" t="s">
        <v>8315</v>
      </c>
      <c r="S3760" t="s">
        <v>8357</v>
      </c>
      <c r="T3760" s="13">
        <f t="shared" si="466"/>
        <v>41747.471504629626</v>
      </c>
      <c r="U3760" s="13">
        <f t="shared" si="467"/>
        <v>41778.208333333336</v>
      </c>
      <c r="V3760">
        <f t="shared" si="468"/>
        <v>2014</v>
      </c>
      <c r="W3760" t="str">
        <f t="shared" si="469"/>
        <v>Musical and Spaces</v>
      </c>
      <c r="X3760" t="str">
        <f t="shared" si="470"/>
        <v>ExceededGoal</v>
      </c>
      <c r="Y3760" s="12">
        <f t="shared" si="471"/>
        <v>59.04</v>
      </c>
    </row>
    <row r="3761" spans="1:25" ht="28.8">
      <c r="A3761">
        <v>3759</v>
      </c>
      <c r="B3761" s="1" t="s">
        <v>3756</v>
      </c>
      <c r="C3761" s="1" t="s">
        <v>7869</v>
      </c>
      <c r="D3761" s="21" t="b" cm="1">
        <f t="array" ref="D3761">IF(OR(ISNUMBER(SEARCH({" COMEDY "," fun "," laugh ","hilarious"}," "&amp;B3761:C3761&amp;" "))),"Comedy",IF(OR(ISNUMBER(SEARCH({" sad "," thriller "," crime"," murder "," dark "," revenge "}," "&amp;B3761:C3761&amp;" "))),"thriller",IF(OR(ISNUMBER(SEARCH({" strange "," evil "," horror "," dark "," strange"}," "&amp;B3761:C3761&amp;" "))),"horror",IF(OR(ISNUMBER(SEARCH({" food "," kitchen "," yummy "," gourmet "," dining","bbq"}," "&amp;B3761:C3761&amp;" "))),"food"))))</f>
        <v>0</v>
      </c>
      <c r="E3761" s="3">
        <v>4000</v>
      </c>
      <c r="F3761" s="4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464"/>
        <v>110</v>
      </c>
      <c r="Q3761">
        <f t="shared" si="465"/>
        <v>50.11</v>
      </c>
      <c r="R3761" t="s">
        <v>8315</v>
      </c>
      <c r="S3761" t="s">
        <v>8357</v>
      </c>
      <c r="T3761" s="13">
        <f t="shared" si="466"/>
        <v>42182.108252314814</v>
      </c>
      <c r="U3761" s="13">
        <f t="shared" si="467"/>
        <v>42242.108252314814</v>
      </c>
      <c r="V3761">
        <f t="shared" si="468"/>
        <v>2015</v>
      </c>
      <c r="W3761" t="str">
        <f t="shared" si="469"/>
        <v>Musical and Spaces</v>
      </c>
      <c r="X3761" t="str">
        <f t="shared" si="470"/>
        <v>ExceededGoal</v>
      </c>
      <c r="Y3761" s="12">
        <f t="shared" si="471"/>
        <v>50.11</v>
      </c>
    </row>
    <row r="3762" spans="1:25" ht="43.2">
      <c r="A3762">
        <v>3760</v>
      </c>
      <c r="B3762" s="1" t="s">
        <v>3757</v>
      </c>
      <c r="C3762" s="1" t="s">
        <v>7870</v>
      </c>
      <c r="D3762" s="21" t="b" cm="1">
        <f t="array" ref="D3762">IF(OR(ISNUMBER(SEARCH({" COMEDY "," fun "," laugh ","hilarious"}," "&amp;B3762:C3762&amp;" "))),"Comedy",IF(OR(ISNUMBER(SEARCH({" sad "," thriller "," crime"," murder "," dark "," revenge "}," "&amp;B3762:C3762&amp;" "))),"thriller",IF(OR(ISNUMBER(SEARCH({" strange "," evil "," horror "," dark "," strange"}," "&amp;B3762:C3762&amp;" "))),"horror",IF(OR(ISNUMBER(SEARCH({" food "," kitchen "," yummy "," gourmet "," dining","bbq"}," "&amp;B3762:C3762&amp;" "))),"food"))))</f>
        <v>0</v>
      </c>
      <c r="E3762" s="3">
        <v>5000</v>
      </c>
      <c r="F3762" s="4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464"/>
        <v>101</v>
      </c>
      <c r="Q3762">
        <f t="shared" si="465"/>
        <v>55.5</v>
      </c>
      <c r="R3762" t="s">
        <v>8315</v>
      </c>
      <c r="S3762" t="s">
        <v>8357</v>
      </c>
      <c r="T3762" s="13">
        <f t="shared" si="466"/>
        <v>41739.525300925925</v>
      </c>
      <c r="U3762" s="13">
        <f t="shared" si="467"/>
        <v>41764.525300925925</v>
      </c>
      <c r="V3762">
        <f t="shared" si="468"/>
        <v>2014</v>
      </c>
      <c r="W3762" t="str">
        <f t="shared" si="469"/>
        <v>Musical and Spaces</v>
      </c>
      <c r="X3762" t="str">
        <f t="shared" si="470"/>
        <v>ExceededGoal</v>
      </c>
      <c r="Y3762" s="12">
        <f t="shared" si="471"/>
        <v>55.5</v>
      </c>
    </row>
    <row r="3763" spans="1:25" ht="57.6">
      <c r="A3763">
        <v>3761</v>
      </c>
      <c r="B3763" s="1" t="s">
        <v>3758</v>
      </c>
      <c r="C3763" s="1" t="s">
        <v>7871</v>
      </c>
      <c r="D3763" s="21" t="b" cm="1">
        <f t="array" ref="D3763">IF(OR(ISNUMBER(SEARCH({" COMEDY "," fun "," laugh ","hilarious"}," "&amp;B3763:C3763&amp;" "))),"Comedy",IF(OR(ISNUMBER(SEARCH({" sad "," thriller "," crime"," murder "," dark "," revenge "}," "&amp;B3763:C3763&amp;" "))),"thriller",IF(OR(ISNUMBER(SEARCH({" strange "," evil "," horror "," dark "," strange"}," "&amp;B3763:C3763&amp;" "))),"horror",IF(OR(ISNUMBER(SEARCH({" food "," kitchen "," yummy "," gourmet "," dining","bbq"}," "&amp;B3763:C3763&amp;" "))),"food"))))</f>
        <v>0</v>
      </c>
      <c r="E3763" s="3">
        <v>500</v>
      </c>
      <c r="F3763" s="4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464"/>
        <v>100</v>
      </c>
      <c r="Q3763">
        <f t="shared" si="465"/>
        <v>166.67</v>
      </c>
      <c r="R3763" t="s">
        <v>8315</v>
      </c>
      <c r="S3763" t="s">
        <v>8357</v>
      </c>
      <c r="T3763" s="13">
        <f t="shared" si="466"/>
        <v>42173.466863425929</v>
      </c>
      <c r="U3763" s="13">
        <f t="shared" si="467"/>
        <v>42226.958333333328</v>
      </c>
      <c r="V3763">
        <f t="shared" si="468"/>
        <v>2015</v>
      </c>
      <c r="W3763" t="str">
        <f t="shared" si="469"/>
        <v>Musical and Spaces</v>
      </c>
      <c r="X3763" t="str">
        <f t="shared" si="470"/>
        <v>UnderFunded</v>
      </c>
      <c r="Y3763" s="12">
        <f t="shared" si="471"/>
        <v>166.67</v>
      </c>
    </row>
    <row r="3764" spans="1:25" ht="43.2">
      <c r="A3764">
        <v>3762</v>
      </c>
      <c r="B3764" s="1" t="s">
        <v>3759</v>
      </c>
      <c r="C3764" s="1" t="s">
        <v>7872</v>
      </c>
      <c r="D3764" s="21" t="b" cm="1">
        <f t="array" ref="D3764">IF(OR(ISNUMBER(SEARCH({" COMEDY "," fun "," laugh ","hilarious"}," "&amp;B3764:C3764&amp;" "))),"Comedy",IF(OR(ISNUMBER(SEARCH({" sad "," thriller "," crime"," murder "," dark "," revenge "}," "&amp;B3764:C3764&amp;" "))),"thriller",IF(OR(ISNUMBER(SEARCH({" strange "," evil "," horror "," dark "," strange"}," "&amp;B3764:C3764&amp;" "))),"horror",IF(OR(ISNUMBER(SEARCH({" food "," kitchen "," yummy "," gourmet "," dining","bbq"}," "&amp;B3764:C3764&amp;" "))),"food"))))</f>
        <v>0</v>
      </c>
      <c r="E3764" s="3">
        <v>1250</v>
      </c>
      <c r="F3764" s="4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464"/>
        <v>106</v>
      </c>
      <c r="Q3764">
        <f t="shared" si="465"/>
        <v>47.43</v>
      </c>
      <c r="R3764" t="s">
        <v>8315</v>
      </c>
      <c r="S3764" t="s">
        <v>8357</v>
      </c>
      <c r="T3764" s="13">
        <f t="shared" si="466"/>
        <v>42193.813530092593</v>
      </c>
      <c r="U3764" s="13">
        <f t="shared" si="467"/>
        <v>42218.813530092593</v>
      </c>
      <c r="V3764">
        <f t="shared" si="468"/>
        <v>2015</v>
      </c>
      <c r="W3764" t="str">
        <f t="shared" si="469"/>
        <v>Musical and Spaces</v>
      </c>
      <c r="X3764" t="str">
        <f t="shared" si="470"/>
        <v>ExceededGoal</v>
      </c>
      <c r="Y3764" s="12">
        <f t="shared" si="471"/>
        <v>47.43</v>
      </c>
    </row>
    <row r="3765" spans="1:25" ht="28.8">
      <c r="A3765">
        <v>3763</v>
      </c>
      <c r="B3765" s="1" t="s">
        <v>3760</v>
      </c>
      <c r="C3765" s="1" t="s">
        <v>7873</v>
      </c>
      <c r="D3765" s="21" t="b" cm="1">
        <f t="array" ref="D3765">IF(OR(ISNUMBER(SEARCH({" COMEDY "," fun "," laugh ","hilarious"}," "&amp;B3765:C3765&amp;" "))),"Comedy",IF(OR(ISNUMBER(SEARCH({" sad "," thriller "," crime"," murder "," dark "," revenge "}," "&amp;B3765:C3765&amp;" "))),"thriller",IF(OR(ISNUMBER(SEARCH({" strange "," evil "," horror "," dark "," strange"}," "&amp;B3765:C3765&amp;" "))),"horror",IF(OR(ISNUMBER(SEARCH({" food "," kitchen "," yummy "," gourmet "," dining","bbq"}," "&amp;B3765:C3765&amp;" "))),"food"))))</f>
        <v>0</v>
      </c>
      <c r="E3765" s="3">
        <v>5000</v>
      </c>
      <c r="F3765" s="4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464"/>
        <v>100</v>
      </c>
      <c r="Q3765">
        <f t="shared" si="465"/>
        <v>64.94</v>
      </c>
      <c r="R3765" t="s">
        <v>8315</v>
      </c>
      <c r="S3765" t="s">
        <v>8357</v>
      </c>
      <c r="T3765" s="13">
        <f t="shared" si="466"/>
        <v>42065.750300925924</v>
      </c>
      <c r="U3765" s="13">
        <f t="shared" si="467"/>
        <v>42095.708634259259</v>
      </c>
      <c r="V3765">
        <f t="shared" si="468"/>
        <v>2015</v>
      </c>
      <c r="W3765" t="str">
        <f t="shared" si="469"/>
        <v>Musical and Spaces</v>
      </c>
      <c r="X3765" t="str">
        <f t="shared" si="470"/>
        <v>UnderFunded</v>
      </c>
      <c r="Y3765" s="12">
        <f t="shared" si="471"/>
        <v>64.94</v>
      </c>
    </row>
    <row r="3766" spans="1:25" ht="43.2">
      <c r="A3766">
        <v>3764</v>
      </c>
      <c r="B3766" s="1" t="s">
        <v>3761</v>
      </c>
      <c r="C3766" s="1" t="s">
        <v>7874</v>
      </c>
      <c r="D3766" s="21" t="b" cm="1">
        <f t="array" ref="D3766">IF(OR(ISNUMBER(SEARCH({" COMEDY "," fun "," laugh ","hilarious"}," "&amp;B3766:C3766&amp;" "))),"Comedy",IF(OR(ISNUMBER(SEARCH({" sad "," thriller "," crime"," murder "," dark "," revenge "}," "&amp;B3766:C3766&amp;" "))),"thriller",IF(OR(ISNUMBER(SEARCH({" strange "," evil "," horror "," dark "," strange"}," "&amp;B3766:C3766&amp;" "))),"horror",IF(OR(ISNUMBER(SEARCH({" food "," kitchen "," yummy "," gourmet "," dining","bbq"}," "&amp;B3766:C3766&amp;" "))),"food"))))</f>
        <v>0</v>
      </c>
      <c r="E3766" s="3">
        <v>1500</v>
      </c>
      <c r="F3766" s="4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464"/>
        <v>100</v>
      </c>
      <c r="Q3766">
        <f t="shared" si="465"/>
        <v>55.56</v>
      </c>
      <c r="R3766" t="s">
        <v>8315</v>
      </c>
      <c r="S3766" t="s">
        <v>8357</v>
      </c>
      <c r="T3766" s="13">
        <f t="shared" si="466"/>
        <v>42499.842962962968</v>
      </c>
      <c r="U3766" s="13">
        <f t="shared" si="467"/>
        <v>42519.024999999994</v>
      </c>
      <c r="V3766">
        <f t="shared" si="468"/>
        <v>2016</v>
      </c>
      <c r="W3766" t="str">
        <f t="shared" si="469"/>
        <v>Musical and Spaces</v>
      </c>
      <c r="X3766" t="str">
        <f t="shared" si="470"/>
        <v>UnderFunded</v>
      </c>
      <c r="Y3766" s="12">
        <f t="shared" si="471"/>
        <v>55.56</v>
      </c>
    </row>
    <row r="3767" spans="1:25" ht="43.2">
      <c r="A3767">
        <v>3765</v>
      </c>
      <c r="B3767" s="1" t="s">
        <v>3762</v>
      </c>
      <c r="C3767" s="1" t="s">
        <v>7875</v>
      </c>
      <c r="D3767" s="21" t="b" cm="1">
        <f t="array" ref="D3767">IF(OR(ISNUMBER(SEARCH({" COMEDY "," fun "," laugh ","hilarious"}," "&amp;B3767:C3767&amp;" "))),"Comedy",IF(OR(ISNUMBER(SEARCH({" sad "," thriller "," crime"," murder "," dark "," revenge "}," "&amp;B3767:C3767&amp;" "))),"thriller",IF(OR(ISNUMBER(SEARCH({" strange "," evil "," horror "," dark "," strange"}," "&amp;B3767:C3767&amp;" "))),"horror",IF(OR(ISNUMBER(SEARCH({" food "," kitchen "," yummy "," gourmet "," dining","bbq"}," "&amp;B3767:C3767&amp;" "))),"food"))))</f>
        <v>0</v>
      </c>
      <c r="E3767" s="3">
        <v>7000</v>
      </c>
      <c r="F3767" s="4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464"/>
        <v>113</v>
      </c>
      <c r="Q3767">
        <f t="shared" si="465"/>
        <v>74.22</v>
      </c>
      <c r="R3767" t="s">
        <v>8315</v>
      </c>
      <c r="S3767" t="s">
        <v>8357</v>
      </c>
      <c r="T3767" s="13">
        <f t="shared" si="466"/>
        <v>41820.776412037041</v>
      </c>
      <c r="U3767" s="13">
        <f t="shared" si="467"/>
        <v>41850.776412037041</v>
      </c>
      <c r="V3767">
        <f t="shared" si="468"/>
        <v>2014</v>
      </c>
      <c r="W3767" t="str">
        <f t="shared" si="469"/>
        <v>Musical and Spaces</v>
      </c>
      <c r="X3767" t="str">
        <f t="shared" si="470"/>
        <v>ExceededGoal</v>
      </c>
      <c r="Y3767" s="12">
        <f t="shared" si="471"/>
        <v>74.22</v>
      </c>
    </row>
    <row r="3768" spans="1:25" ht="43.2">
      <c r="A3768">
        <v>3766</v>
      </c>
      <c r="B3768" s="1" t="s">
        <v>3763</v>
      </c>
      <c r="C3768" s="1" t="s">
        <v>7876</v>
      </c>
      <c r="D3768" s="21" t="b" cm="1">
        <f t="array" ref="D3768">IF(OR(ISNUMBER(SEARCH({" COMEDY "," fun "," laugh ","hilarious"}," "&amp;B3768:C3768&amp;" "))),"Comedy",IF(OR(ISNUMBER(SEARCH({" sad "," thriller "," crime"," murder "," dark "," revenge "}," "&amp;B3768:C3768&amp;" "))),"thriller",IF(OR(ISNUMBER(SEARCH({" strange "," evil "," horror "," dark "," strange"}," "&amp;B3768:C3768&amp;" "))),"horror",IF(OR(ISNUMBER(SEARCH({" food "," kitchen "," yummy "," gourmet "," dining","bbq"}," "&amp;B3768:C3768&amp;" "))),"food"))))</f>
        <v>0</v>
      </c>
      <c r="E3768" s="3">
        <v>10000</v>
      </c>
      <c r="F3768" s="4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464"/>
        <v>103</v>
      </c>
      <c r="Q3768">
        <f t="shared" si="465"/>
        <v>106.93</v>
      </c>
      <c r="R3768" t="s">
        <v>8315</v>
      </c>
      <c r="S3768" t="s">
        <v>8357</v>
      </c>
      <c r="T3768" s="13">
        <f t="shared" si="466"/>
        <v>41788.167187500003</v>
      </c>
      <c r="U3768" s="13">
        <f t="shared" si="467"/>
        <v>41823.167187500003</v>
      </c>
      <c r="V3768">
        <f t="shared" si="468"/>
        <v>2014</v>
      </c>
      <c r="W3768" t="str">
        <f t="shared" si="469"/>
        <v>Musical and Spaces</v>
      </c>
      <c r="X3768" t="str">
        <f t="shared" si="470"/>
        <v>ExceededGoal</v>
      </c>
      <c r="Y3768" s="12">
        <f t="shared" si="471"/>
        <v>106.93</v>
      </c>
    </row>
    <row r="3769" spans="1:25" ht="43.2">
      <c r="A3769">
        <v>3767</v>
      </c>
      <c r="B3769" s="1" t="s">
        <v>3764</v>
      </c>
      <c r="C3769" s="1" t="s">
        <v>7877</v>
      </c>
      <c r="D3769" s="21" t="b" cm="1">
        <f t="array" ref="D3769">IF(OR(ISNUMBER(SEARCH({" COMEDY "," fun "," laugh ","hilarious"}," "&amp;B3769:C3769&amp;" "))),"Comedy",IF(OR(ISNUMBER(SEARCH({" sad "," thriller "," crime"," murder "," dark "," revenge "}," "&amp;B3769:C3769&amp;" "))),"thriller",IF(OR(ISNUMBER(SEARCH({" strange "," evil "," horror "," dark "," strange"}," "&amp;B3769:C3769&amp;" "))),"horror",IF(OR(ISNUMBER(SEARCH({" food "," kitchen "," yummy "," gourmet "," dining","bbq"}," "&amp;B3769:C3769&amp;" "))),"food"))))</f>
        <v>0</v>
      </c>
      <c r="E3769" s="3">
        <v>2000</v>
      </c>
      <c r="F3769" s="4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464"/>
        <v>117</v>
      </c>
      <c r="Q3769">
        <f t="shared" si="465"/>
        <v>41.7</v>
      </c>
      <c r="R3769" t="s">
        <v>8315</v>
      </c>
      <c r="S3769" t="s">
        <v>8357</v>
      </c>
      <c r="T3769" s="13">
        <f t="shared" si="466"/>
        <v>42050.019641203704</v>
      </c>
      <c r="U3769" s="13">
        <f t="shared" si="467"/>
        <v>42064.207638888889</v>
      </c>
      <c r="V3769">
        <f t="shared" si="468"/>
        <v>2015</v>
      </c>
      <c r="W3769" t="str">
        <f t="shared" si="469"/>
        <v>Musical and Spaces</v>
      </c>
      <c r="X3769" t="str">
        <f t="shared" si="470"/>
        <v>ExceededGoal</v>
      </c>
      <c r="Y3769" s="12">
        <f t="shared" si="471"/>
        <v>41.7</v>
      </c>
    </row>
    <row r="3770" spans="1:25" ht="43.2">
      <c r="A3770">
        <v>3768</v>
      </c>
      <c r="B3770" s="1" t="s">
        <v>3765</v>
      </c>
      <c r="C3770" s="1" t="s">
        <v>7878</v>
      </c>
      <c r="D3770" s="21" t="b" cm="1">
        <f t="array" ref="D3770">IF(OR(ISNUMBER(SEARCH({" COMEDY "," fun "," laugh ","hilarious"}," "&amp;B3770:C3770&amp;" "))),"Comedy",IF(OR(ISNUMBER(SEARCH({" sad "," thriller "," crime"," murder "," dark "," revenge "}," "&amp;B3770:C3770&amp;" "))),"thriller",IF(OR(ISNUMBER(SEARCH({" strange "," evil "," horror "," dark "," strange"}," "&amp;B3770:C3770&amp;" "))),"horror",IF(OR(ISNUMBER(SEARCH({" food "," kitchen "," yummy "," gourmet "," dining","bbq"}," "&amp;B3770:C3770&amp;" "))),"food"))))</f>
        <v>0</v>
      </c>
      <c r="E3770" s="3">
        <v>4000</v>
      </c>
      <c r="F3770" s="4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464"/>
        <v>108</v>
      </c>
      <c r="Q3770">
        <f t="shared" si="465"/>
        <v>74.239999999999995</v>
      </c>
      <c r="R3770" t="s">
        <v>8315</v>
      </c>
      <c r="S3770" t="s">
        <v>8357</v>
      </c>
      <c r="T3770" s="13">
        <f t="shared" si="466"/>
        <v>41772.727893518517</v>
      </c>
      <c r="U3770" s="13">
        <f t="shared" si="467"/>
        <v>41802.727893518517</v>
      </c>
      <c r="V3770">
        <f t="shared" si="468"/>
        <v>2014</v>
      </c>
      <c r="W3770" t="str">
        <f t="shared" si="469"/>
        <v>Musical and Spaces</v>
      </c>
      <c r="X3770" t="str">
        <f t="shared" si="470"/>
        <v>ExceededGoal</v>
      </c>
      <c r="Y3770" s="12">
        <f t="shared" si="471"/>
        <v>74.239999999999995</v>
      </c>
    </row>
    <row r="3771" spans="1:25" ht="43.2">
      <c r="A3771">
        <v>3769</v>
      </c>
      <c r="B3771" s="1" t="s">
        <v>3766</v>
      </c>
      <c r="C3771" s="1" t="s">
        <v>7879</v>
      </c>
      <c r="D3771" s="21" t="b" cm="1">
        <f t="array" ref="D3771">IF(OR(ISNUMBER(SEARCH({" COMEDY "," fun "," laugh ","hilarious"}," "&amp;B3771:C3771&amp;" "))),"Comedy",IF(OR(ISNUMBER(SEARCH({" sad "," thriller "," crime"," murder "," dark "," revenge "}," "&amp;B3771:C3771&amp;" "))),"thriller",IF(OR(ISNUMBER(SEARCH({" strange "," evil "," horror "," dark "," strange"}," "&amp;B3771:C3771&amp;" "))),"horror",IF(OR(ISNUMBER(SEARCH({" food "," kitchen "," yummy "," gourmet "," dining","bbq"}," "&amp;B3771:C3771&amp;" "))),"food"))))</f>
        <v>0</v>
      </c>
      <c r="E3771" s="3">
        <v>1100</v>
      </c>
      <c r="F3771" s="4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464"/>
        <v>100</v>
      </c>
      <c r="Q3771">
        <f t="shared" si="465"/>
        <v>73.33</v>
      </c>
      <c r="R3771" t="s">
        <v>8315</v>
      </c>
      <c r="S3771" t="s">
        <v>8357</v>
      </c>
      <c r="T3771" s="13">
        <f t="shared" si="466"/>
        <v>42445.598136574074</v>
      </c>
      <c r="U3771" s="13">
        <f t="shared" si="467"/>
        <v>42475.598136574074</v>
      </c>
      <c r="V3771">
        <f t="shared" si="468"/>
        <v>2016</v>
      </c>
      <c r="W3771" t="str">
        <f t="shared" si="469"/>
        <v>Musical and Spaces</v>
      </c>
      <c r="X3771" t="str">
        <f t="shared" si="470"/>
        <v>UnderFunded</v>
      </c>
      <c r="Y3771" s="12">
        <f t="shared" si="471"/>
        <v>73.33</v>
      </c>
    </row>
    <row r="3772" spans="1:25" ht="43.2">
      <c r="A3772">
        <v>3770</v>
      </c>
      <c r="B3772" s="1" t="s">
        <v>3767</v>
      </c>
      <c r="C3772" s="1" t="s">
        <v>7880</v>
      </c>
      <c r="D3772" s="21" t="b" cm="1">
        <f t="array" ref="D3772">IF(OR(ISNUMBER(SEARCH({" COMEDY "," fun "," laugh ","hilarious"}," "&amp;B3772:C3772&amp;" "))),"Comedy",IF(OR(ISNUMBER(SEARCH({" sad "," thriller "," crime"," murder "," dark "," revenge "}," "&amp;B3772:C3772&amp;" "))),"thriller",IF(OR(ISNUMBER(SEARCH({" strange "," evil "," horror "," dark "," strange"}," "&amp;B3772:C3772&amp;" "))),"horror",IF(OR(ISNUMBER(SEARCH({" food "," kitchen "," yummy "," gourmet "," dining","bbq"}," "&amp;B3772:C3772&amp;" "))),"food"))))</f>
        <v>0</v>
      </c>
      <c r="E3772" s="3">
        <v>2000</v>
      </c>
      <c r="F3772" s="4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464"/>
        <v>100</v>
      </c>
      <c r="Q3772">
        <f t="shared" si="465"/>
        <v>100</v>
      </c>
      <c r="R3772" t="s">
        <v>8315</v>
      </c>
      <c r="S3772" t="s">
        <v>8357</v>
      </c>
      <c r="T3772" s="13">
        <f t="shared" si="466"/>
        <v>42138.930671296301</v>
      </c>
      <c r="U3772" s="13">
        <f t="shared" si="467"/>
        <v>42168.930671296301</v>
      </c>
      <c r="V3772">
        <f t="shared" si="468"/>
        <v>2015</v>
      </c>
      <c r="W3772" t="str">
        <f t="shared" si="469"/>
        <v>Musical and Spaces</v>
      </c>
      <c r="X3772" t="str">
        <f t="shared" si="470"/>
        <v>UnderFunded</v>
      </c>
      <c r="Y3772" s="12">
        <f t="shared" si="471"/>
        <v>100</v>
      </c>
    </row>
    <row r="3773" spans="1:25" ht="28.8">
      <c r="A3773">
        <v>3771</v>
      </c>
      <c r="B3773" s="1" t="s">
        <v>3768</v>
      </c>
      <c r="C3773" s="1" t="s">
        <v>7881</v>
      </c>
      <c r="D3773" s="21" t="b" cm="1">
        <f t="array" ref="D3773">IF(OR(ISNUMBER(SEARCH({" COMEDY "," fun "," laugh ","hilarious"}," "&amp;B3773:C3773&amp;" "))),"Comedy",IF(OR(ISNUMBER(SEARCH({" sad "," thriller "," crime"," murder "," dark "," revenge "}," "&amp;B3773:C3773&amp;" "))),"thriller",IF(OR(ISNUMBER(SEARCH({" strange "," evil "," horror "," dark "," strange"}," "&amp;B3773:C3773&amp;" "))),"horror",IF(OR(ISNUMBER(SEARCH({" food "," kitchen "," yummy "," gourmet "," dining","bbq"}," "&amp;B3773:C3773&amp;" "))),"food"))))</f>
        <v>0</v>
      </c>
      <c r="E3773" s="3">
        <v>1000</v>
      </c>
      <c r="F3773" s="4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464"/>
        <v>146</v>
      </c>
      <c r="Q3773">
        <f t="shared" si="465"/>
        <v>38.42</v>
      </c>
      <c r="R3773" t="s">
        <v>8315</v>
      </c>
      <c r="S3773" t="s">
        <v>8357</v>
      </c>
      <c r="T3773" s="13">
        <f t="shared" si="466"/>
        <v>42493.857083333336</v>
      </c>
      <c r="U3773" s="13">
        <f t="shared" si="467"/>
        <v>42508</v>
      </c>
      <c r="V3773">
        <f t="shared" si="468"/>
        <v>2016</v>
      </c>
      <c r="W3773" t="str">
        <f t="shared" si="469"/>
        <v>Musical and Spaces</v>
      </c>
      <c r="X3773" t="str">
        <f t="shared" si="470"/>
        <v>ExceededGoal</v>
      </c>
      <c r="Y3773" s="12">
        <f t="shared" si="471"/>
        <v>38.42</v>
      </c>
    </row>
    <row r="3774" spans="1:25" ht="43.2">
      <c r="A3774">
        <v>3772</v>
      </c>
      <c r="B3774" s="1" t="s">
        <v>3769</v>
      </c>
      <c r="C3774" s="1" t="s">
        <v>7882</v>
      </c>
      <c r="D3774" s="21" t="b" cm="1">
        <f t="array" ref="D3774">IF(OR(ISNUMBER(SEARCH({" COMEDY "," fun "," laugh ","hilarious"}," "&amp;B3774:C3774&amp;" "))),"Comedy",IF(OR(ISNUMBER(SEARCH({" sad "," thriller "," crime"," murder "," dark "," revenge "}," "&amp;B3774:C3774&amp;" "))),"thriller",IF(OR(ISNUMBER(SEARCH({" strange "," evil "," horror "," dark "," strange"}," "&amp;B3774:C3774&amp;" "))),"horror",IF(OR(ISNUMBER(SEARCH({" food "," kitchen "," yummy "," gourmet "," dining","bbq"}," "&amp;B3774:C3774&amp;" "))),"food"))))</f>
        <v>0</v>
      </c>
      <c r="E3774" s="3">
        <v>5000</v>
      </c>
      <c r="F3774" s="4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464"/>
        <v>110</v>
      </c>
      <c r="Q3774">
        <f t="shared" si="465"/>
        <v>166.97</v>
      </c>
      <c r="R3774" t="s">
        <v>8315</v>
      </c>
      <c r="S3774" t="s">
        <v>8357</v>
      </c>
      <c r="T3774" s="13">
        <f t="shared" si="466"/>
        <v>42682.616967592592</v>
      </c>
      <c r="U3774" s="13">
        <f t="shared" si="467"/>
        <v>42703.25</v>
      </c>
      <c r="V3774">
        <f t="shared" si="468"/>
        <v>2016</v>
      </c>
      <c r="W3774" t="str">
        <f t="shared" si="469"/>
        <v>Musical and Spaces</v>
      </c>
      <c r="X3774" t="str">
        <f t="shared" si="470"/>
        <v>ExceededGoal</v>
      </c>
      <c r="Y3774" s="12">
        <f t="shared" si="471"/>
        <v>166.97</v>
      </c>
    </row>
    <row r="3775" spans="1:25" ht="28.8">
      <c r="A3775">
        <v>3773</v>
      </c>
      <c r="B3775" s="1" t="s">
        <v>3770</v>
      </c>
      <c r="C3775" s="1" t="s">
        <v>7883</v>
      </c>
      <c r="D3775" s="21" t="b" cm="1">
        <f t="array" ref="D3775">IF(OR(ISNUMBER(SEARCH({" COMEDY "," fun "," laugh ","hilarious"}," "&amp;B3775:C3775&amp;" "))),"Comedy",IF(OR(ISNUMBER(SEARCH({" sad "," thriller "," crime"," murder "," dark "," revenge "}," "&amp;B3775:C3775&amp;" "))),"thriller",IF(OR(ISNUMBER(SEARCH({" strange "," evil "," horror "," dark "," strange"}," "&amp;B3775:C3775&amp;" "))),"horror",IF(OR(ISNUMBER(SEARCH({" food "," kitchen "," yummy "," gourmet "," dining","bbq"}," "&amp;B3775:C3775&amp;" "))),"food"))))</f>
        <v>0</v>
      </c>
      <c r="E3775" s="3">
        <v>5000</v>
      </c>
      <c r="F3775" s="4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464"/>
        <v>108</v>
      </c>
      <c r="Q3775">
        <f t="shared" si="465"/>
        <v>94.91</v>
      </c>
      <c r="R3775" t="s">
        <v>8315</v>
      </c>
      <c r="S3775" t="s">
        <v>8357</v>
      </c>
      <c r="T3775" s="13">
        <f t="shared" si="466"/>
        <v>42656.005173611105</v>
      </c>
      <c r="U3775" s="13">
        <f t="shared" si="467"/>
        <v>42689.088888888888</v>
      </c>
      <c r="V3775">
        <f t="shared" si="468"/>
        <v>2016</v>
      </c>
      <c r="W3775" t="str">
        <f t="shared" si="469"/>
        <v>Musical and Spaces</v>
      </c>
      <c r="X3775" t="str">
        <f t="shared" si="470"/>
        <v>ExceededGoal</v>
      </c>
      <c r="Y3775" s="12">
        <f t="shared" si="471"/>
        <v>94.91</v>
      </c>
    </row>
    <row r="3776" spans="1:25" ht="57.6">
      <c r="A3776">
        <v>3774</v>
      </c>
      <c r="B3776" s="1" t="s">
        <v>3771</v>
      </c>
      <c r="C3776" s="1" t="s">
        <v>7884</v>
      </c>
      <c r="D3776" s="21" t="b" cm="1">
        <f t="array" ref="D3776">IF(OR(ISNUMBER(SEARCH({" COMEDY "," fun "," laugh ","hilarious"}," "&amp;B3776:C3776&amp;" "))),"Comedy",IF(OR(ISNUMBER(SEARCH({" sad "," thriller "," crime"," murder "," dark "," revenge "}," "&amp;B3776:C3776&amp;" "))),"thriller",IF(OR(ISNUMBER(SEARCH({" strange "," evil "," horror "," dark "," strange"}," "&amp;B3776:C3776&amp;" "))),"horror",IF(OR(ISNUMBER(SEARCH({" food "," kitchen "," yummy "," gourmet "," dining","bbq"}," "&amp;B3776:C3776&amp;" "))),"food"))))</f>
        <v>0</v>
      </c>
      <c r="E3776" s="3">
        <v>2500</v>
      </c>
      <c r="F3776" s="4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464"/>
        <v>100</v>
      </c>
      <c r="Q3776">
        <f t="shared" si="465"/>
        <v>100</v>
      </c>
      <c r="R3776" t="s">
        <v>8315</v>
      </c>
      <c r="S3776" t="s">
        <v>8357</v>
      </c>
      <c r="T3776" s="13">
        <f t="shared" si="466"/>
        <v>42087.792303240742</v>
      </c>
      <c r="U3776" s="13">
        <f t="shared" si="467"/>
        <v>42103.792303240742</v>
      </c>
      <c r="V3776">
        <f t="shared" si="468"/>
        <v>2015</v>
      </c>
      <c r="W3776" t="str">
        <f t="shared" si="469"/>
        <v>Musical and Spaces</v>
      </c>
      <c r="X3776" t="str">
        <f t="shared" si="470"/>
        <v>UnderFunded</v>
      </c>
      <c r="Y3776" s="12">
        <f t="shared" si="471"/>
        <v>100</v>
      </c>
    </row>
    <row r="3777" spans="1:25" ht="43.2">
      <c r="A3777">
        <v>3775</v>
      </c>
      <c r="B3777" s="1" t="s">
        <v>3772</v>
      </c>
      <c r="C3777" s="1" t="s">
        <v>7885</v>
      </c>
      <c r="D3777" s="21" t="b" cm="1">
        <f t="array" ref="D3777">IF(OR(ISNUMBER(SEARCH({" COMEDY "," fun "," laugh ","hilarious"}," "&amp;B3777:C3777&amp;" "))),"Comedy",IF(OR(ISNUMBER(SEARCH({" sad "," thriller "," crime"," murder "," dark "," revenge "}," "&amp;B3777:C3777&amp;" "))),"thriller",IF(OR(ISNUMBER(SEARCH({" strange "," evil "," horror "," dark "," strange"}," "&amp;B3777:C3777&amp;" "))),"horror",IF(OR(ISNUMBER(SEARCH({" food "," kitchen "," yummy "," gourmet "," dining","bbq"}," "&amp;B3777:C3777&amp;" "))),"food"))))</f>
        <v>0</v>
      </c>
      <c r="E3777" s="3">
        <v>2000</v>
      </c>
      <c r="F3777" s="4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464"/>
        <v>100</v>
      </c>
      <c r="Q3777">
        <f t="shared" si="465"/>
        <v>143.21</v>
      </c>
      <c r="R3777" t="s">
        <v>8315</v>
      </c>
      <c r="S3777" t="s">
        <v>8357</v>
      </c>
      <c r="T3777" s="13">
        <f t="shared" si="466"/>
        <v>42075.942627314813</v>
      </c>
      <c r="U3777" s="13">
        <f t="shared" si="467"/>
        <v>42103.166666666672</v>
      </c>
      <c r="V3777">
        <f t="shared" si="468"/>
        <v>2015</v>
      </c>
      <c r="W3777" t="str">
        <f t="shared" si="469"/>
        <v>Musical and Spaces</v>
      </c>
      <c r="X3777" t="str">
        <f t="shared" si="470"/>
        <v>UnderFunded</v>
      </c>
      <c r="Y3777" s="12">
        <f t="shared" si="471"/>
        <v>143.21</v>
      </c>
    </row>
    <row r="3778" spans="1:25" ht="57.6">
      <c r="A3778">
        <v>3776</v>
      </c>
      <c r="B3778" s="1" t="s">
        <v>3773</v>
      </c>
      <c r="C3778" s="1" t="s">
        <v>7886</v>
      </c>
      <c r="D3778" s="21" t="b" cm="1">
        <f t="array" ref="D3778">IF(OR(ISNUMBER(SEARCH({" COMEDY "," fun "," laugh ","hilarious"}," "&amp;B3778:C3778&amp;" "))),"Comedy",IF(OR(ISNUMBER(SEARCH({" sad "," thriller "," crime"," murder "," dark "," revenge "}," "&amp;B3778:C3778&amp;" "))),"thriller",IF(OR(ISNUMBER(SEARCH({" strange "," evil "," horror "," dark "," strange"}," "&amp;B3778:C3778&amp;" "))),"horror",IF(OR(ISNUMBER(SEARCH({" food "," kitchen "," yummy "," gourmet "," dining","bbq"}," "&amp;B3778:C3778&amp;" "))),"food"))))</f>
        <v>0</v>
      </c>
      <c r="E3778" s="3">
        <v>8000</v>
      </c>
      <c r="F3778" s="4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464"/>
        <v>107</v>
      </c>
      <c r="Q3778">
        <f t="shared" si="465"/>
        <v>90.82</v>
      </c>
      <c r="R3778" t="s">
        <v>8315</v>
      </c>
      <c r="S3778" t="s">
        <v>8357</v>
      </c>
      <c r="T3778" s="13">
        <f t="shared" si="466"/>
        <v>41814.367800925924</v>
      </c>
      <c r="U3778" s="13">
        <f t="shared" si="467"/>
        <v>41852.041666666664</v>
      </c>
      <c r="V3778">
        <f t="shared" si="468"/>
        <v>2014</v>
      </c>
      <c r="W3778" t="str">
        <f t="shared" si="469"/>
        <v>Musical and Spaces</v>
      </c>
      <c r="X3778" t="str">
        <f t="shared" si="470"/>
        <v>ExceededGoal</v>
      </c>
      <c r="Y3778" s="12">
        <f t="shared" si="471"/>
        <v>90.82</v>
      </c>
    </row>
    <row r="3779" spans="1:25" ht="43.2">
      <c r="A3779">
        <v>3777</v>
      </c>
      <c r="B3779" s="1" t="s">
        <v>3774</v>
      </c>
      <c r="C3779" s="1" t="s">
        <v>7887</v>
      </c>
      <c r="D3779" s="21" t="b" cm="1">
        <f t="array" ref="D3779">IF(OR(ISNUMBER(SEARCH({" COMEDY "," fun "," laugh ","hilarious"}," "&amp;B3779:C3779&amp;" "))),"Comedy",IF(OR(ISNUMBER(SEARCH({" sad "," thriller "," crime"," murder "," dark "," revenge "}," "&amp;B3779:C3779&amp;" "))),"thriller",IF(OR(ISNUMBER(SEARCH({" strange "," evil "," horror "," dark "," strange"}," "&amp;B3779:C3779&amp;" "))),"horror",IF(OR(ISNUMBER(SEARCH({" food "," kitchen "," yummy "," gourmet "," dining","bbq"}," "&amp;B3779:C3779&amp;" "))),"food"))))</f>
        <v>0</v>
      </c>
      <c r="E3779" s="3">
        <v>2000</v>
      </c>
      <c r="F3779" s="4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472">IFERROR(ROUND((F3779/E3779)*100,0),0)</f>
        <v>143</v>
      </c>
      <c r="Q3779">
        <f t="shared" ref="Q3779:Q3842" si="473">IFERROR(ROUND(F3779/M3779,2),0)</f>
        <v>48.54</v>
      </c>
      <c r="R3779" t="s">
        <v>8315</v>
      </c>
      <c r="S3779" t="s">
        <v>8357</v>
      </c>
      <c r="T3779" s="13">
        <f t="shared" ref="T3779:T3842" si="474">(((K3779/60)/60)/24)+DATE(1970,1,1)</f>
        <v>41887.111354166671</v>
      </c>
      <c r="U3779" s="13">
        <f t="shared" ref="U3779:U3842" si="475">(((J3779/60)/60)/24)+DATE(1970,1,1)</f>
        <v>41909.166666666664</v>
      </c>
      <c r="V3779">
        <f t="shared" ref="V3779:V3842" si="476">YEAR(T3779)</f>
        <v>2014</v>
      </c>
      <c r="W3779" t="str">
        <f t="shared" ref="W3779:W3842" si="477">IF(OR(S3779="musical","space"),"Musical and Spaces",S3779)</f>
        <v>Musical and Spaces</v>
      </c>
      <c r="X3779" t="str">
        <f t="shared" ref="X3779:X3842" si="478">IF(P3779-100&gt;0,"ExceededGoal","UnderFunded")</f>
        <v>ExceededGoal</v>
      </c>
      <c r="Y3779" s="12">
        <f t="shared" ref="Y3779:Y3842" si="479">IFERROR(IF(R3779="theater",ROUND(F3779/M3779,2)),0)</f>
        <v>48.54</v>
      </c>
    </row>
    <row r="3780" spans="1:25" ht="28.8">
      <c r="A3780">
        <v>3778</v>
      </c>
      <c r="B3780" s="1" t="s">
        <v>3775</v>
      </c>
      <c r="C3780" s="1" t="s">
        <v>7888</v>
      </c>
      <c r="D3780" s="21" t="b" cm="1">
        <f t="array" ref="D3780">IF(OR(ISNUMBER(SEARCH({" COMEDY "," fun "," laugh ","hilarious"}," "&amp;B3780:C3780&amp;" "))),"Comedy",IF(OR(ISNUMBER(SEARCH({" sad "," thriller "," crime"," murder "," dark "," revenge "}," "&amp;B3780:C3780&amp;" "))),"thriller",IF(OR(ISNUMBER(SEARCH({" strange "," evil "," horror "," dark "," strange"}," "&amp;B3780:C3780&amp;" "))),"horror",IF(OR(ISNUMBER(SEARCH({" food "," kitchen "," yummy "," gourmet "," dining","bbq"}," "&amp;B3780:C3780&amp;" "))),"food"))))</f>
        <v>0</v>
      </c>
      <c r="E3780" s="3">
        <v>2400</v>
      </c>
      <c r="F3780" s="4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472"/>
        <v>105</v>
      </c>
      <c r="Q3780">
        <f t="shared" si="473"/>
        <v>70.03</v>
      </c>
      <c r="R3780" t="s">
        <v>8315</v>
      </c>
      <c r="S3780" t="s">
        <v>8357</v>
      </c>
      <c r="T3780" s="13">
        <f t="shared" si="474"/>
        <v>41989.819212962961</v>
      </c>
      <c r="U3780" s="13">
        <f t="shared" si="475"/>
        <v>42049.819212962961</v>
      </c>
      <c r="V3780">
        <f t="shared" si="476"/>
        <v>2014</v>
      </c>
      <c r="W3780" t="str">
        <f t="shared" si="477"/>
        <v>Musical and Spaces</v>
      </c>
      <c r="X3780" t="str">
        <f t="shared" si="478"/>
        <v>ExceededGoal</v>
      </c>
      <c r="Y3780" s="12">
        <f t="shared" si="479"/>
        <v>70.03</v>
      </c>
    </row>
    <row r="3781" spans="1:25" ht="28.8">
      <c r="A3781">
        <v>3779</v>
      </c>
      <c r="B3781" s="1" t="s">
        <v>3776</v>
      </c>
      <c r="C3781" s="1" t="s">
        <v>7889</v>
      </c>
      <c r="D3781" s="21" t="b" cm="1">
        <f t="array" ref="D3781">IF(OR(ISNUMBER(SEARCH({" COMEDY "," fun "," laugh ","hilarious"}," "&amp;B3781:C3781&amp;" "))),"Comedy",IF(OR(ISNUMBER(SEARCH({" sad "," thriller "," crime"," murder "," dark "," revenge "}," "&amp;B3781:C3781&amp;" "))),"thriller",IF(OR(ISNUMBER(SEARCH({" strange "," evil "," horror "," dark "," strange"}," "&amp;B3781:C3781&amp;" "))),"horror",IF(OR(ISNUMBER(SEARCH({" food "," kitchen "," yummy "," gourmet "," dining","bbq"}," "&amp;B3781:C3781&amp;" "))),"food"))))</f>
        <v>0</v>
      </c>
      <c r="E3781" s="3">
        <v>15000</v>
      </c>
      <c r="F3781" s="4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472"/>
        <v>104</v>
      </c>
      <c r="Q3781">
        <f t="shared" si="473"/>
        <v>135.63</v>
      </c>
      <c r="R3781" t="s">
        <v>8315</v>
      </c>
      <c r="S3781" t="s">
        <v>8357</v>
      </c>
      <c r="T3781" s="13">
        <f t="shared" si="474"/>
        <v>42425.735416666663</v>
      </c>
      <c r="U3781" s="13">
        <f t="shared" si="475"/>
        <v>42455.693750000006</v>
      </c>
      <c r="V3781">
        <f t="shared" si="476"/>
        <v>2016</v>
      </c>
      <c r="W3781" t="str">
        <f t="shared" si="477"/>
        <v>Musical and Spaces</v>
      </c>
      <c r="X3781" t="str">
        <f t="shared" si="478"/>
        <v>ExceededGoal</v>
      </c>
      <c r="Y3781" s="12">
        <f t="shared" si="479"/>
        <v>135.63</v>
      </c>
    </row>
    <row r="3782" spans="1:25" ht="43.2">
      <c r="A3782">
        <v>3780</v>
      </c>
      <c r="B3782" s="1" t="s">
        <v>3777</v>
      </c>
      <c r="C3782" s="1" t="s">
        <v>7890</v>
      </c>
      <c r="D3782" s="21" t="b" cm="1">
        <f t="array" ref="D3782">IF(OR(ISNUMBER(SEARCH({" COMEDY "," fun "," laugh ","hilarious"}," "&amp;B3782:C3782&amp;" "))),"Comedy",IF(OR(ISNUMBER(SEARCH({" sad "," thriller "," crime"," murder "," dark "," revenge "}," "&amp;B3782:C3782&amp;" "))),"thriller",IF(OR(ISNUMBER(SEARCH({" strange "," evil "," horror "," dark "," strange"}," "&amp;B3782:C3782&amp;" "))),"horror",IF(OR(ISNUMBER(SEARCH({" food "," kitchen "," yummy "," gourmet "," dining","bbq"}," "&amp;B3782:C3782&amp;" "))),"food"))))</f>
        <v>0</v>
      </c>
      <c r="E3782" s="3">
        <v>2500</v>
      </c>
      <c r="F3782" s="4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472"/>
        <v>120</v>
      </c>
      <c r="Q3782">
        <f t="shared" si="473"/>
        <v>100</v>
      </c>
      <c r="R3782" t="s">
        <v>8315</v>
      </c>
      <c r="S3782" t="s">
        <v>8357</v>
      </c>
      <c r="T3782" s="13">
        <f t="shared" si="474"/>
        <v>42166.219733796301</v>
      </c>
      <c r="U3782" s="13">
        <f t="shared" si="475"/>
        <v>42198.837499999994</v>
      </c>
      <c r="V3782">
        <f t="shared" si="476"/>
        <v>2015</v>
      </c>
      <c r="W3782" t="str">
        <f t="shared" si="477"/>
        <v>Musical and Spaces</v>
      </c>
      <c r="X3782" t="str">
        <f t="shared" si="478"/>
        <v>ExceededGoal</v>
      </c>
      <c r="Y3782" s="12">
        <f t="shared" si="479"/>
        <v>100</v>
      </c>
    </row>
    <row r="3783" spans="1:25" ht="57.6">
      <c r="A3783">
        <v>3781</v>
      </c>
      <c r="B3783" s="1" t="s">
        <v>3778</v>
      </c>
      <c r="C3783" s="1" t="s">
        <v>7891</v>
      </c>
      <c r="D3783" s="21" t="b" cm="1">
        <f t="array" ref="D3783">IF(OR(ISNUMBER(SEARCH({" COMEDY "," fun "," laugh ","hilarious"}," "&amp;B3783:C3783&amp;" "))),"Comedy",IF(OR(ISNUMBER(SEARCH({" sad "," thriller "," crime"," murder "," dark "," revenge "}," "&amp;B3783:C3783&amp;" "))),"thriller",IF(OR(ISNUMBER(SEARCH({" strange "," evil "," horror "," dark "," strange"}," "&amp;B3783:C3783&amp;" "))),"horror",IF(OR(ISNUMBER(SEARCH({" food "," kitchen "," yummy "," gourmet "," dining","bbq"}," "&amp;B3783:C3783&amp;" "))),"food"))))</f>
        <v>0</v>
      </c>
      <c r="E3783" s="3">
        <v>4500</v>
      </c>
      <c r="F3783" s="4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472"/>
        <v>110</v>
      </c>
      <c r="Q3783">
        <f t="shared" si="473"/>
        <v>94.9</v>
      </c>
      <c r="R3783" t="s">
        <v>8315</v>
      </c>
      <c r="S3783" t="s">
        <v>8357</v>
      </c>
      <c r="T3783" s="13">
        <f t="shared" si="474"/>
        <v>41865.882928240739</v>
      </c>
      <c r="U3783" s="13">
        <f t="shared" si="475"/>
        <v>41890.882928240739</v>
      </c>
      <c r="V3783">
        <f t="shared" si="476"/>
        <v>2014</v>
      </c>
      <c r="W3783" t="str">
        <f t="shared" si="477"/>
        <v>Musical and Spaces</v>
      </c>
      <c r="X3783" t="str">
        <f t="shared" si="478"/>
        <v>ExceededGoal</v>
      </c>
      <c r="Y3783" s="12">
        <f t="shared" si="479"/>
        <v>94.9</v>
      </c>
    </row>
    <row r="3784" spans="1:25" ht="43.2">
      <c r="A3784">
        <v>3782</v>
      </c>
      <c r="B3784" s="1" t="s">
        <v>3779</v>
      </c>
      <c r="C3784" s="1" t="s">
        <v>7892</v>
      </c>
      <c r="D3784" s="21" t="b" cm="1">
        <f t="array" ref="D3784">IF(OR(ISNUMBER(SEARCH({" COMEDY "," fun "," laugh ","hilarious"}," "&amp;B3784:C3784&amp;" "))),"Comedy",IF(OR(ISNUMBER(SEARCH({" sad "," thriller "," crime"," murder "," dark "," revenge "}," "&amp;B3784:C3784&amp;" "))),"thriller",IF(OR(ISNUMBER(SEARCH({" strange "," evil "," horror "," dark "," strange"}," "&amp;B3784:C3784&amp;" "))),"horror",IF(OR(ISNUMBER(SEARCH({" food "," kitchen "," yummy "," gourmet "," dining","bbq"}," "&amp;B3784:C3784&amp;" "))),"food"))))</f>
        <v>0</v>
      </c>
      <c r="E3784" s="3">
        <v>2000</v>
      </c>
      <c r="F3784" s="4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472"/>
        <v>102</v>
      </c>
      <c r="Q3784">
        <f t="shared" si="473"/>
        <v>75.37</v>
      </c>
      <c r="R3784" t="s">
        <v>8315</v>
      </c>
      <c r="S3784" t="s">
        <v>8357</v>
      </c>
      <c r="T3784" s="13">
        <f t="shared" si="474"/>
        <v>42546.862233796302</v>
      </c>
      <c r="U3784" s="13">
        <f t="shared" si="475"/>
        <v>42575.958333333328</v>
      </c>
      <c r="V3784">
        <f t="shared" si="476"/>
        <v>2016</v>
      </c>
      <c r="W3784" t="str">
        <f t="shared" si="477"/>
        <v>Musical and Spaces</v>
      </c>
      <c r="X3784" t="str">
        <f t="shared" si="478"/>
        <v>ExceededGoal</v>
      </c>
      <c r="Y3784" s="12">
        <f t="shared" si="479"/>
        <v>75.37</v>
      </c>
    </row>
    <row r="3785" spans="1:25" ht="43.2">
      <c r="A3785">
        <v>3783</v>
      </c>
      <c r="B3785" s="1" t="s">
        <v>3780</v>
      </c>
      <c r="C3785" s="1" t="s">
        <v>7893</v>
      </c>
      <c r="D3785" s="21" t="b" cm="1">
        <f t="array" ref="D3785">IF(OR(ISNUMBER(SEARCH({" COMEDY "," fun "," laugh ","hilarious"}," "&amp;B3785:C3785&amp;" "))),"Comedy",IF(OR(ISNUMBER(SEARCH({" sad "," thriller "," crime"," murder "," dark "," revenge "}," "&amp;B3785:C3785&amp;" "))),"thriller",IF(OR(ISNUMBER(SEARCH({" strange "," evil "," horror "," dark "," strange"}," "&amp;B3785:C3785&amp;" "))),"horror",IF(OR(ISNUMBER(SEARCH({" food "," kitchen "," yummy "," gourmet "," dining","bbq"}," "&amp;B3785:C3785&amp;" "))),"food"))))</f>
        <v>0</v>
      </c>
      <c r="E3785" s="3">
        <v>1200</v>
      </c>
      <c r="F3785" s="4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472"/>
        <v>129</v>
      </c>
      <c r="Q3785">
        <f t="shared" si="473"/>
        <v>64.459999999999994</v>
      </c>
      <c r="R3785" t="s">
        <v>8315</v>
      </c>
      <c r="S3785" t="s">
        <v>8357</v>
      </c>
      <c r="T3785" s="13">
        <f t="shared" si="474"/>
        <v>42420.140277777777</v>
      </c>
      <c r="U3785" s="13">
        <f t="shared" si="475"/>
        <v>42444.666666666672</v>
      </c>
      <c r="V3785">
        <f t="shared" si="476"/>
        <v>2016</v>
      </c>
      <c r="W3785" t="str">
        <f t="shared" si="477"/>
        <v>Musical and Spaces</v>
      </c>
      <c r="X3785" t="str">
        <f t="shared" si="478"/>
        <v>ExceededGoal</v>
      </c>
      <c r="Y3785" s="12">
        <f t="shared" si="479"/>
        <v>64.459999999999994</v>
      </c>
    </row>
    <row r="3786" spans="1:25" ht="43.2">
      <c r="A3786">
        <v>3784</v>
      </c>
      <c r="B3786" s="1" t="s">
        <v>3781</v>
      </c>
      <c r="C3786" s="1" t="s">
        <v>7894</v>
      </c>
      <c r="D3786" s="21" t="b" cm="1">
        <f t="array" ref="D3786">IF(OR(ISNUMBER(SEARCH({" COMEDY "," fun "," laugh ","hilarious"}," "&amp;B3786:C3786&amp;" "))),"Comedy",IF(OR(ISNUMBER(SEARCH({" sad "," thriller "," crime"," murder "," dark "," revenge "}," "&amp;B3786:C3786&amp;" "))),"thriller",IF(OR(ISNUMBER(SEARCH({" strange "," evil "," horror "," dark "," strange"}," "&amp;B3786:C3786&amp;" "))),"horror",IF(OR(ISNUMBER(SEARCH({" food "," kitchen "," yummy "," gourmet "," dining","bbq"}," "&amp;B3786:C3786&amp;" "))),"food"))))</f>
        <v>0</v>
      </c>
      <c r="E3786" s="3">
        <v>1000</v>
      </c>
      <c r="F3786" s="4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472"/>
        <v>115</v>
      </c>
      <c r="Q3786">
        <f t="shared" si="473"/>
        <v>115</v>
      </c>
      <c r="R3786" t="s">
        <v>8315</v>
      </c>
      <c r="S3786" t="s">
        <v>8357</v>
      </c>
      <c r="T3786" s="13">
        <f t="shared" si="474"/>
        <v>42531.980694444443</v>
      </c>
      <c r="U3786" s="13">
        <f t="shared" si="475"/>
        <v>42561.980694444443</v>
      </c>
      <c r="V3786">
        <f t="shared" si="476"/>
        <v>2016</v>
      </c>
      <c r="W3786" t="str">
        <f t="shared" si="477"/>
        <v>Musical and Spaces</v>
      </c>
      <c r="X3786" t="str">
        <f t="shared" si="478"/>
        <v>ExceededGoal</v>
      </c>
      <c r="Y3786" s="12">
        <f t="shared" si="479"/>
        <v>115</v>
      </c>
    </row>
    <row r="3787" spans="1:25" ht="43.2">
      <c r="A3787">
        <v>3785</v>
      </c>
      <c r="B3787" s="1" t="s">
        <v>3782</v>
      </c>
      <c r="C3787" s="1" t="s">
        <v>7895</v>
      </c>
      <c r="D3787" s="21" t="b" cm="1">
        <f t="array" ref="D3787">IF(OR(ISNUMBER(SEARCH({" COMEDY "," fun "," laugh ","hilarious"}," "&amp;B3787:C3787&amp;" "))),"Comedy",IF(OR(ISNUMBER(SEARCH({" sad "," thriller "," crime"," murder "," dark "," revenge "}," "&amp;B3787:C3787&amp;" "))),"thriller",IF(OR(ISNUMBER(SEARCH({" strange "," evil "," horror "," dark "," strange"}," "&amp;B3787:C3787&amp;" "))),"horror",IF(OR(ISNUMBER(SEARCH({" food "," kitchen "," yummy "," gourmet "," dining","bbq"}," "&amp;B3787:C3787&amp;" "))),"food"))))</f>
        <v>0</v>
      </c>
      <c r="E3787" s="3">
        <v>2000</v>
      </c>
      <c r="F3787" s="4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472"/>
        <v>151</v>
      </c>
      <c r="Q3787">
        <f t="shared" si="473"/>
        <v>100.5</v>
      </c>
      <c r="R3787" t="s">
        <v>8315</v>
      </c>
      <c r="S3787" t="s">
        <v>8357</v>
      </c>
      <c r="T3787" s="13">
        <f t="shared" si="474"/>
        <v>42548.63853009259</v>
      </c>
      <c r="U3787" s="13">
        <f t="shared" si="475"/>
        <v>42584.418749999997</v>
      </c>
      <c r="V3787">
        <f t="shared" si="476"/>
        <v>2016</v>
      </c>
      <c r="W3787" t="str">
        <f t="shared" si="477"/>
        <v>Musical and Spaces</v>
      </c>
      <c r="X3787" t="str">
        <f t="shared" si="478"/>
        <v>ExceededGoal</v>
      </c>
      <c r="Y3787" s="12">
        <f t="shared" si="479"/>
        <v>100.5</v>
      </c>
    </row>
    <row r="3788" spans="1:25" ht="43.2">
      <c r="A3788">
        <v>3786</v>
      </c>
      <c r="B3788" s="1" t="s">
        <v>3783</v>
      </c>
      <c r="C3788" s="1" t="s">
        <v>7896</v>
      </c>
      <c r="D3788" s="21" t="b" cm="1">
        <f t="array" ref="D3788">IF(OR(ISNUMBER(SEARCH({" COMEDY "," fun "," laugh ","hilarious"}," "&amp;B3788:C3788&amp;" "))),"Comedy",IF(OR(ISNUMBER(SEARCH({" sad "," thriller "," crime"," murder "," dark "," revenge "}," "&amp;B3788:C3788&amp;" "))),"thriller",IF(OR(ISNUMBER(SEARCH({" strange "," evil "," horror "," dark "," strange"}," "&amp;B3788:C3788&amp;" "))),"horror",IF(OR(ISNUMBER(SEARCH({" food "," kitchen "," yummy "," gourmet "," dining","bbq"}," "&amp;B3788:C3788&amp;" "))),"food"))))</f>
        <v>0</v>
      </c>
      <c r="E3788" s="3">
        <v>6000</v>
      </c>
      <c r="F3788" s="4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472"/>
        <v>111</v>
      </c>
      <c r="Q3788">
        <f t="shared" si="473"/>
        <v>93.77</v>
      </c>
      <c r="R3788" t="s">
        <v>8315</v>
      </c>
      <c r="S3788" t="s">
        <v>8357</v>
      </c>
      <c r="T3788" s="13">
        <f t="shared" si="474"/>
        <v>42487.037905092591</v>
      </c>
      <c r="U3788" s="13">
        <f t="shared" si="475"/>
        <v>42517.037905092591</v>
      </c>
      <c r="V3788">
        <f t="shared" si="476"/>
        <v>2016</v>
      </c>
      <c r="W3788" t="str">
        <f t="shared" si="477"/>
        <v>Musical and Spaces</v>
      </c>
      <c r="X3788" t="str">
        <f t="shared" si="478"/>
        <v>ExceededGoal</v>
      </c>
      <c r="Y3788" s="12">
        <f t="shared" si="479"/>
        <v>93.77</v>
      </c>
    </row>
    <row r="3789" spans="1:25" ht="43.2">
      <c r="A3789">
        <v>3787</v>
      </c>
      <c r="B3789" s="1" t="s">
        <v>3784</v>
      </c>
      <c r="C3789" s="1" t="s">
        <v>7897</v>
      </c>
      <c r="D3789" s="21" t="b" cm="1">
        <f t="array" ref="D3789">IF(OR(ISNUMBER(SEARCH({" COMEDY "," fun "," laugh ","hilarious"}," "&amp;B3789:C3789&amp;" "))),"Comedy",IF(OR(ISNUMBER(SEARCH({" sad "," thriller "," crime"," murder "," dark "," revenge "}," "&amp;B3789:C3789&amp;" "))),"thriller",IF(OR(ISNUMBER(SEARCH({" strange "," evil "," horror "," dark "," strange"}," "&amp;B3789:C3789&amp;" "))),"horror",IF(OR(ISNUMBER(SEARCH({" food "," kitchen "," yummy "," gourmet "," dining","bbq"}," "&amp;B3789:C3789&amp;" "))),"food"))))</f>
        <v>0</v>
      </c>
      <c r="E3789" s="3">
        <v>350</v>
      </c>
      <c r="F3789" s="4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472"/>
        <v>100</v>
      </c>
      <c r="Q3789">
        <f t="shared" si="473"/>
        <v>35.1</v>
      </c>
      <c r="R3789" t="s">
        <v>8315</v>
      </c>
      <c r="S3789" t="s">
        <v>8357</v>
      </c>
      <c r="T3789" s="13">
        <f t="shared" si="474"/>
        <v>42167.534791666665</v>
      </c>
      <c r="U3789" s="13">
        <f t="shared" si="475"/>
        <v>42196.165972222225</v>
      </c>
      <c r="V3789">
        <f t="shared" si="476"/>
        <v>2015</v>
      </c>
      <c r="W3789" t="str">
        <f t="shared" si="477"/>
        <v>Musical and Spaces</v>
      </c>
      <c r="X3789" t="str">
        <f t="shared" si="478"/>
        <v>UnderFunded</v>
      </c>
      <c r="Y3789" s="12">
        <f t="shared" si="479"/>
        <v>35.1</v>
      </c>
    </row>
    <row r="3790" spans="1:25" ht="72">
      <c r="A3790">
        <v>3788</v>
      </c>
      <c r="B3790" s="1" t="s">
        <v>3785</v>
      </c>
      <c r="C3790" s="1" t="s">
        <v>7898</v>
      </c>
      <c r="D3790" s="21" t="b" cm="1">
        <f t="array" ref="D3790">IF(OR(ISNUMBER(SEARCH({" COMEDY "," fun "," laugh ","hilarious"}," "&amp;B3790:C3790&amp;" "))),"Comedy",IF(OR(ISNUMBER(SEARCH({" sad "," thriller "," crime"," murder "," dark "," revenge "}," "&amp;B3790:C3790&amp;" "))),"thriller",IF(OR(ISNUMBER(SEARCH({" strange "," evil "," horror "," dark "," strange"}," "&amp;B3790:C3790&amp;" "))),"horror",IF(OR(ISNUMBER(SEARCH({" food "," kitchen "," yummy "," gourmet "," dining","bbq"}," "&amp;B3790:C3790&amp;" "))),"food"))))</f>
        <v>0</v>
      </c>
      <c r="E3790" s="3">
        <v>75000</v>
      </c>
      <c r="F3790" s="4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472"/>
        <v>1</v>
      </c>
      <c r="Q3790">
        <f t="shared" si="473"/>
        <v>500</v>
      </c>
      <c r="R3790" t="s">
        <v>8315</v>
      </c>
      <c r="S3790" t="s">
        <v>8357</v>
      </c>
      <c r="T3790" s="13">
        <f t="shared" si="474"/>
        <v>42333.695821759262</v>
      </c>
      <c r="U3790" s="13">
        <f t="shared" si="475"/>
        <v>42361.679166666669</v>
      </c>
      <c r="V3790">
        <f t="shared" si="476"/>
        <v>2015</v>
      </c>
      <c r="W3790" t="str">
        <f t="shared" si="477"/>
        <v>Musical and Spaces</v>
      </c>
      <c r="X3790" t="str">
        <f t="shared" si="478"/>
        <v>UnderFunded</v>
      </c>
      <c r="Y3790" s="12">
        <f t="shared" si="479"/>
        <v>500</v>
      </c>
    </row>
    <row r="3791" spans="1:25" ht="43.2">
      <c r="A3791">
        <v>3789</v>
      </c>
      <c r="B3791" s="1" t="s">
        <v>3786</v>
      </c>
      <c r="C3791" s="1" t="s">
        <v>7899</v>
      </c>
      <c r="D3791" s="21" t="b" cm="1">
        <f t="array" ref="D3791">IF(OR(ISNUMBER(SEARCH({" COMEDY "," fun "," laugh ","hilarious"}," "&amp;B3791:C3791&amp;" "))),"Comedy",IF(OR(ISNUMBER(SEARCH({" sad "," thriller "," crime"," murder "," dark "," revenge "}," "&amp;B3791:C3791&amp;" "))),"thriller",IF(OR(ISNUMBER(SEARCH({" strange "," evil "," horror "," dark "," strange"}," "&amp;B3791:C3791&amp;" "))),"horror",IF(OR(ISNUMBER(SEARCH({" food "," kitchen "," yummy "," gourmet "," dining","bbq"}," "&amp;B3791:C3791&amp;" "))),"food"))))</f>
        <v>0</v>
      </c>
      <c r="E3791" s="3">
        <v>3550</v>
      </c>
      <c r="F3791" s="4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472"/>
        <v>3</v>
      </c>
      <c r="Q3791">
        <f t="shared" si="473"/>
        <v>29</v>
      </c>
      <c r="R3791" t="s">
        <v>8315</v>
      </c>
      <c r="S3791" t="s">
        <v>8357</v>
      </c>
      <c r="T3791" s="13">
        <f t="shared" si="474"/>
        <v>42138.798819444448</v>
      </c>
      <c r="U3791" s="13">
        <f t="shared" si="475"/>
        <v>42170.798819444448</v>
      </c>
      <c r="V3791">
        <f t="shared" si="476"/>
        <v>2015</v>
      </c>
      <c r="W3791" t="str">
        <f t="shared" si="477"/>
        <v>Musical and Spaces</v>
      </c>
      <c r="X3791" t="str">
        <f t="shared" si="478"/>
        <v>UnderFunded</v>
      </c>
      <c r="Y3791" s="12">
        <f t="shared" si="479"/>
        <v>29</v>
      </c>
    </row>
    <row r="3792" spans="1:25" ht="43.2">
      <c r="A3792">
        <v>3790</v>
      </c>
      <c r="B3792" s="1" t="s">
        <v>3787</v>
      </c>
      <c r="C3792" s="1" t="s">
        <v>7900</v>
      </c>
      <c r="D3792" s="21" t="b" cm="1">
        <f t="array" ref="D3792">IF(OR(ISNUMBER(SEARCH({" COMEDY "," fun "," laugh ","hilarious"}," "&amp;B3792:C3792&amp;" "))),"Comedy",IF(OR(ISNUMBER(SEARCH({" sad "," thriller "," crime"," murder "," dark "," revenge "}," "&amp;B3792:C3792&amp;" "))),"thriller",IF(OR(ISNUMBER(SEARCH({" strange "," evil "," horror "," dark "," strange"}," "&amp;B3792:C3792&amp;" "))),"horror",IF(OR(ISNUMBER(SEARCH({" food "," kitchen "," yummy "," gourmet "," dining","bbq"}," "&amp;B3792:C3792&amp;" "))),"food"))))</f>
        <v>0</v>
      </c>
      <c r="E3792" s="3">
        <v>15000</v>
      </c>
      <c r="F3792" s="4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472"/>
        <v>0</v>
      </c>
      <c r="Q3792">
        <f t="shared" si="473"/>
        <v>0</v>
      </c>
      <c r="R3792" t="s">
        <v>8315</v>
      </c>
      <c r="S3792" t="s">
        <v>8357</v>
      </c>
      <c r="T3792" s="13">
        <f t="shared" si="474"/>
        <v>42666.666932870372</v>
      </c>
      <c r="U3792" s="13">
        <f t="shared" si="475"/>
        <v>42696.708599537036</v>
      </c>
      <c r="V3792">
        <f t="shared" si="476"/>
        <v>2016</v>
      </c>
      <c r="W3792" t="str">
        <f t="shared" si="477"/>
        <v>Musical and Spaces</v>
      </c>
      <c r="X3792" t="str">
        <f t="shared" si="478"/>
        <v>UnderFunded</v>
      </c>
      <c r="Y3792" s="12">
        <f t="shared" si="479"/>
        <v>0</v>
      </c>
    </row>
    <row r="3793" spans="1:25" ht="28.8">
      <c r="A3793">
        <v>3791</v>
      </c>
      <c r="B3793" s="1" t="s">
        <v>3788</v>
      </c>
      <c r="C3793" s="1" t="s">
        <v>7901</v>
      </c>
      <c r="D3793" s="21" t="b" cm="1">
        <f t="array" ref="D3793">IF(OR(ISNUMBER(SEARCH({" COMEDY "," fun "," laugh ","hilarious"}," "&amp;B3793:C3793&amp;" "))),"Comedy",IF(OR(ISNUMBER(SEARCH({" sad "," thriller "," crime"," murder "," dark "," revenge "}," "&amp;B3793:C3793&amp;" "))),"thriller",IF(OR(ISNUMBER(SEARCH({" strange "," evil "," horror "," dark "," strange"}," "&amp;B3793:C3793&amp;" "))),"horror",IF(OR(ISNUMBER(SEARCH({" food "," kitchen "," yummy "," gourmet "," dining","bbq"}," "&amp;B3793:C3793&amp;" "))),"food"))))</f>
        <v>0</v>
      </c>
      <c r="E3793" s="3">
        <v>1500</v>
      </c>
      <c r="F3793" s="4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472"/>
        <v>0</v>
      </c>
      <c r="Q3793">
        <f t="shared" si="473"/>
        <v>0</v>
      </c>
      <c r="R3793" t="s">
        <v>8315</v>
      </c>
      <c r="S3793" t="s">
        <v>8357</v>
      </c>
      <c r="T3793" s="13">
        <f t="shared" si="474"/>
        <v>41766.692037037035</v>
      </c>
      <c r="U3793" s="13">
        <f t="shared" si="475"/>
        <v>41826.692037037035</v>
      </c>
      <c r="V3793">
        <f t="shared" si="476"/>
        <v>2014</v>
      </c>
      <c r="W3793" t="str">
        <f t="shared" si="477"/>
        <v>Musical and Spaces</v>
      </c>
      <c r="X3793" t="str">
        <f t="shared" si="478"/>
        <v>UnderFunded</v>
      </c>
      <c r="Y3793" s="12">
        <f t="shared" si="479"/>
        <v>0</v>
      </c>
    </row>
    <row r="3794" spans="1:25" ht="28.8">
      <c r="A3794">
        <v>3792</v>
      </c>
      <c r="B3794" s="1" t="s">
        <v>3789</v>
      </c>
      <c r="C3794" s="1" t="s">
        <v>7902</v>
      </c>
      <c r="D3794" s="21" t="b" cm="1">
        <f t="array" ref="D3794">IF(OR(ISNUMBER(SEARCH({" COMEDY "," fun "," laugh ","hilarious"}," "&amp;B3794:C3794&amp;" "))),"Comedy",IF(OR(ISNUMBER(SEARCH({" sad "," thriller "," crime"," murder "," dark "," revenge "}," "&amp;B3794:C3794&amp;" "))),"thriller",IF(OR(ISNUMBER(SEARCH({" strange "," evil "," horror "," dark "," strange"}," "&amp;B3794:C3794&amp;" "))),"horror",IF(OR(ISNUMBER(SEARCH({" food "," kitchen "," yummy "," gourmet "," dining","bbq"}," "&amp;B3794:C3794&amp;" "))),"food"))))</f>
        <v>0</v>
      </c>
      <c r="E3794" s="3">
        <v>12500</v>
      </c>
      <c r="F3794" s="4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472"/>
        <v>0</v>
      </c>
      <c r="Q3794">
        <f t="shared" si="473"/>
        <v>17.5</v>
      </c>
      <c r="R3794" t="s">
        <v>8315</v>
      </c>
      <c r="S3794" t="s">
        <v>8357</v>
      </c>
      <c r="T3794" s="13">
        <f t="shared" si="474"/>
        <v>42170.447013888886</v>
      </c>
      <c r="U3794" s="13">
        <f t="shared" si="475"/>
        <v>42200.447013888886</v>
      </c>
      <c r="V3794">
        <f t="shared" si="476"/>
        <v>2015</v>
      </c>
      <c r="W3794" t="str">
        <f t="shared" si="477"/>
        <v>Musical and Spaces</v>
      </c>
      <c r="X3794" t="str">
        <f t="shared" si="478"/>
        <v>UnderFunded</v>
      </c>
      <c r="Y3794" s="12">
        <f t="shared" si="479"/>
        <v>17.5</v>
      </c>
    </row>
    <row r="3795" spans="1:25" ht="43.2">
      <c r="A3795">
        <v>3793</v>
      </c>
      <c r="B3795" s="1" t="s">
        <v>3790</v>
      </c>
      <c r="C3795" s="1" t="s">
        <v>7903</v>
      </c>
      <c r="D3795" s="21" t="b" cm="1">
        <f t="array" ref="D3795">IF(OR(ISNUMBER(SEARCH({" COMEDY "," fun "," laugh ","hilarious"}," "&amp;B3795:C3795&amp;" "))),"Comedy",IF(OR(ISNUMBER(SEARCH({" sad "," thriller "," crime"," murder "," dark "," revenge "}," "&amp;B3795:C3795&amp;" "))),"thriller",IF(OR(ISNUMBER(SEARCH({" strange "," evil "," horror "," dark "," strange"}," "&amp;B3795:C3795&amp;" "))),"horror",IF(OR(ISNUMBER(SEARCH({" food "," kitchen "," yummy "," gourmet "," dining","bbq"}," "&amp;B3795:C3795&amp;" "))),"food"))))</f>
        <v>0</v>
      </c>
      <c r="E3795" s="3">
        <v>7000</v>
      </c>
      <c r="F3795" s="4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472"/>
        <v>60</v>
      </c>
      <c r="Q3795">
        <f t="shared" si="473"/>
        <v>174</v>
      </c>
      <c r="R3795" t="s">
        <v>8315</v>
      </c>
      <c r="S3795" t="s">
        <v>8357</v>
      </c>
      <c r="T3795" s="13">
        <f t="shared" si="474"/>
        <v>41968.938993055555</v>
      </c>
      <c r="U3795" s="13">
        <f t="shared" si="475"/>
        <v>41989.938993055555</v>
      </c>
      <c r="V3795">
        <f t="shared" si="476"/>
        <v>2014</v>
      </c>
      <c r="W3795" t="str">
        <f t="shared" si="477"/>
        <v>Musical and Spaces</v>
      </c>
      <c r="X3795" t="str">
        <f t="shared" si="478"/>
        <v>UnderFunded</v>
      </c>
      <c r="Y3795" s="12">
        <f t="shared" si="479"/>
        <v>174</v>
      </c>
    </row>
    <row r="3796" spans="1:25" ht="43.2">
      <c r="A3796">
        <v>3794</v>
      </c>
      <c r="B3796" s="1" t="s">
        <v>3791</v>
      </c>
      <c r="C3796" s="1" t="s">
        <v>7904</v>
      </c>
      <c r="D3796" s="21" t="b" cm="1">
        <f t="array" ref="D3796">IF(OR(ISNUMBER(SEARCH({" COMEDY "," fun "," laugh ","hilarious"}," "&amp;B3796:C3796&amp;" "))),"Comedy",IF(OR(ISNUMBER(SEARCH({" sad "," thriller "," crime"," murder "," dark "," revenge "}," "&amp;B3796:C3796&amp;" "))),"thriller",IF(OR(ISNUMBER(SEARCH({" strange "," evil "," horror "," dark "," strange"}," "&amp;B3796:C3796&amp;" "))),"horror",IF(OR(ISNUMBER(SEARCH({" food "," kitchen "," yummy "," gourmet "," dining","bbq"}," "&amp;B3796:C3796&amp;" "))),"food"))))</f>
        <v>0</v>
      </c>
      <c r="E3796" s="3">
        <v>5000</v>
      </c>
      <c r="F3796" s="4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472"/>
        <v>1</v>
      </c>
      <c r="Q3796">
        <f t="shared" si="473"/>
        <v>50</v>
      </c>
      <c r="R3796" t="s">
        <v>8315</v>
      </c>
      <c r="S3796" t="s">
        <v>8357</v>
      </c>
      <c r="T3796" s="13">
        <f t="shared" si="474"/>
        <v>42132.58048611111</v>
      </c>
      <c r="U3796" s="13">
        <f t="shared" si="475"/>
        <v>42162.58048611111</v>
      </c>
      <c r="V3796">
        <f t="shared" si="476"/>
        <v>2015</v>
      </c>
      <c r="W3796" t="str">
        <f t="shared" si="477"/>
        <v>Musical and Spaces</v>
      </c>
      <c r="X3796" t="str">
        <f t="shared" si="478"/>
        <v>UnderFunded</v>
      </c>
      <c r="Y3796" s="12">
        <f t="shared" si="479"/>
        <v>50</v>
      </c>
    </row>
    <row r="3797" spans="1:25" ht="43.2">
      <c r="A3797">
        <v>3795</v>
      </c>
      <c r="B3797" s="1" t="s">
        <v>3792</v>
      </c>
      <c r="C3797" s="1" t="s">
        <v>7905</v>
      </c>
      <c r="D3797" s="21" t="b" cm="1">
        <f t="array" ref="D3797">IF(OR(ISNUMBER(SEARCH({" COMEDY "," fun "," laugh ","hilarious"}," "&amp;B3797:C3797&amp;" "))),"Comedy",IF(OR(ISNUMBER(SEARCH({" sad "," thriller "," crime"," murder "," dark "," revenge "}," "&amp;B3797:C3797&amp;" "))),"thriller",IF(OR(ISNUMBER(SEARCH({" strange "," evil "," horror "," dark "," strange"}," "&amp;B3797:C3797&amp;" "))),"horror",IF(OR(ISNUMBER(SEARCH({" food "," kitchen "," yummy "," gourmet "," dining","bbq"}," "&amp;B3797:C3797&amp;" "))),"food"))))</f>
        <v>0</v>
      </c>
      <c r="E3797" s="3">
        <v>600</v>
      </c>
      <c r="F3797" s="4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472"/>
        <v>2</v>
      </c>
      <c r="Q3797">
        <f t="shared" si="473"/>
        <v>5</v>
      </c>
      <c r="R3797" t="s">
        <v>8315</v>
      </c>
      <c r="S3797" t="s">
        <v>8357</v>
      </c>
      <c r="T3797" s="13">
        <f t="shared" si="474"/>
        <v>42201.436226851853</v>
      </c>
      <c r="U3797" s="13">
        <f t="shared" si="475"/>
        <v>42244.9375</v>
      </c>
      <c r="V3797">
        <f t="shared" si="476"/>
        <v>2015</v>
      </c>
      <c r="W3797" t="str">
        <f t="shared" si="477"/>
        <v>Musical and Spaces</v>
      </c>
      <c r="X3797" t="str">
        <f t="shared" si="478"/>
        <v>UnderFunded</v>
      </c>
      <c r="Y3797" s="12">
        <f t="shared" si="479"/>
        <v>5</v>
      </c>
    </row>
    <row r="3798" spans="1:25" ht="43.2">
      <c r="A3798">
        <v>3796</v>
      </c>
      <c r="B3798" s="1" t="s">
        <v>3793</v>
      </c>
      <c r="C3798" s="1" t="s">
        <v>7906</v>
      </c>
      <c r="D3798" s="21" t="str" cm="1">
        <f t="array" ref="D3798">IF(OR(ISNUMBER(SEARCH({" COMEDY "," fun "," laugh ","hilarious"}," "&amp;B3798:C3798&amp;" "))),"Comedy",IF(OR(ISNUMBER(SEARCH({" sad "," thriller "," crime"," murder "," dark "," revenge "}," "&amp;B3798:C3798&amp;" "))),"thriller",IF(OR(ISNUMBER(SEARCH({" strange "," evil "," horror "," dark "," strange"}," "&amp;B3798:C3798&amp;" "))),"horror",IF(OR(ISNUMBER(SEARCH({" food "," kitchen "," yummy "," gourmet "," dining","bbq"}," "&amp;B3798:C3798&amp;" "))),"food"))))</f>
        <v>thriller</v>
      </c>
      <c r="E3798" s="3">
        <v>22500</v>
      </c>
      <c r="F3798" s="4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472"/>
        <v>0</v>
      </c>
      <c r="Q3798">
        <f t="shared" si="473"/>
        <v>1</v>
      </c>
      <c r="R3798" t="s">
        <v>8315</v>
      </c>
      <c r="S3798" t="s">
        <v>8357</v>
      </c>
      <c r="T3798" s="13">
        <f t="shared" si="474"/>
        <v>42689.029583333337</v>
      </c>
      <c r="U3798" s="13">
        <f t="shared" si="475"/>
        <v>42749.029583333337</v>
      </c>
      <c r="V3798">
        <f t="shared" si="476"/>
        <v>2016</v>
      </c>
      <c r="W3798" t="str">
        <f t="shared" si="477"/>
        <v>Musical and Spaces</v>
      </c>
      <c r="X3798" t="str">
        <f t="shared" si="478"/>
        <v>UnderFunded</v>
      </c>
      <c r="Y3798" s="12">
        <f t="shared" si="479"/>
        <v>1</v>
      </c>
    </row>
    <row r="3799" spans="1:25" ht="57.6">
      <c r="A3799">
        <v>3797</v>
      </c>
      <c r="B3799" s="1" t="s">
        <v>3794</v>
      </c>
      <c r="C3799" s="1" t="s">
        <v>7907</v>
      </c>
      <c r="D3799" s="21" t="b" cm="1">
        <f t="array" ref="D3799">IF(OR(ISNUMBER(SEARCH({" COMEDY "," fun "," laugh ","hilarious"}," "&amp;B3799:C3799&amp;" "))),"Comedy",IF(OR(ISNUMBER(SEARCH({" sad "," thriller "," crime"," murder "," dark "," revenge "}," "&amp;B3799:C3799&amp;" "))),"thriller",IF(OR(ISNUMBER(SEARCH({" strange "," evil "," horror "," dark "," strange"}," "&amp;B3799:C3799&amp;" "))),"horror",IF(OR(ISNUMBER(SEARCH({" food "," kitchen "," yummy "," gourmet "," dining","bbq"}," "&amp;B3799:C3799&amp;" "))),"food"))))</f>
        <v>0</v>
      </c>
      <c r="E3799" s="3">
        <v>6000</v>
      </c>
      <c r="F3799" s="4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472"/>
        <v>90</v>
      </c>
      <c r="Q3799">
        <f t="shared" si="473"/>
        <v>145.41</v>
      </c>
      <c r="R3799" t="s">
        <v>8315</v>
      </c>
      <c r="S3799" t="s">
        <v>8357</v>
      </c>
      <c r="T3799" s="13">
        <f t="shared" si="474"/>
        <v>42084.881539351853</v>
      </c>
      <c r="U3799" s="13">
        <f t="shared" si="475"/>
        <v>42114.881539351853</v>
      </c>
      <c r="V3799">
        <f t="shared" si="476"/>
        <v>2015</v>
      </c>
      <c r="W3799" t="str">
        <f t="shared" si="477"/>
        <v>Musical and Spaces</v>
      </c>
      <c r="X3799" t="str">
        <f t="shared" si="478"/>
        <v>UnderFunded</v>
      </c>
      <c r="Y3799" s="12">
        <f t="shared" si="479"/>
        <v>145.41</v>
      </c>
    </row>
    <row r="3800" spans="1:25" ht="43.2">
      <c r="A3800">
        <v>3798</v>
      </c>
      <c r="B3800" s="1" t="s">
        <v>3795</v>
      </c>
      <c r="C3800" s="1" t="s">
        <v>7908</v>
      </c>
      <c r="D3800" s="21" t="b" cm="1">
        <f t="array" ref="D3800">IF(OR(ISNUMBER(SEARCH({" COMEDY "," fun "," laugh ","hilarious"}," "&amp;B3800:C3800&amp;" "))),"Comedy",IF(OR(ISNUMBER(SEARCH({" sad "," thriller "," crime"," murder "," dark "," revenge "}," "&amp;B3800:C3800&amp;" "))),"thriller",IF(OR(ISNUMBER(SEARCH({" strange "," evil "," horror "," dark "," strange"}," "&amp;B3800:C3800&amp;" "))),"horror",IF(OR(ISNUMBER(SEARCH({" food "," kitchen "," yummy "," gourmet "," dining","bbq"}," "&amp;B3800:C3800&amp;" "))),"food"))))</f>
        <v>0</v>
      </c>
      <c r="E3800" s="3">
        <v>70000</v>
      </c>
      <c r="F3800" s="4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472"/>
        <v>1</v>
      </c>
      <c r="Q3800">
        <f t="shared" si="473"/>
        <v>205</v>
      </c>
      <c r="R3800" t="s">
        <v>8315</v>
      </c>
      <c r="S3800" t="s">
        <v>8357</v>
      </c>
      <c r="T3800" s="13">
        <f t="shared" si="474"/>
        <v>41831.722777777781</v>
      </c>
      <c r="U3800" s="13">
        <f t="shared" si="475"/>
        <v>41861.722777777781</v>
      </c>
      <c r="V3800">
        <f t="shared" si="476"/>
        <v>2014</v>
      </c>
      <c r="W3800" t="str">
        <f t="shared" si="477"/>
        <v>Musical and Spaces</v>
      </c>
      <c r="X3800" t="str">
        <f t="shared" si="478"/>
        <v>UnderFunded</v>
      </c>
      <c r="Y3800" s="12">
        <f t="shared" si="479"/>
        <v>205</v>
      </c>
    </row>
    <row r="3801" spans="1:25" ht="43.2">
      <c r="A3801">
        <v>3799</v>
      </c>
      <c r="B3801" s="1" t="s">
        <v>3796</v>
      </c>
      <c r="C3801" s="1" t="s">
        <v>7909</v>
      </c>
      <c r="D3801" s="21" t="b" cm="1">
        <f t="array" ref="D3801">IF(OR(ISNUMBER(SEARCH({" COMEDY "," fun "," laugh ","hilarious"}," "&amp;B3801:C3801&amp;" "))),"Comedy",IF(OR(ISNUMBER(SEARCH({" sad "," thriller "," crime"," murder "," dark "," revenge "}," "&amp;B3801:C3801&amp;" "))),"thriller",IF(OR(ISNUMBER(SEARCH({" strange "," evil "," horror "," dark "," strange"}," "&amp;B3801:C3801&amp;" "))),"horror",IF(OR(ISNUMBER(SEARCH({" food "," kitchen "," yummy "," gourmet "," dining","bbq"}," "&amp;B3801:C3801&amp;" "))),"food"))))</f>
        <v>0</v>
      </c>
      <c r="E3801" s="3">
        <v>10000</v>
      </c>
      <c r="F3801" s="4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472"/>
        <v>4</v>
      </c>
      <c r="Q3801">
        <f t="shared" si="473"/>
        <v>100.5</v>
      </c>
      <c r="R3801" t="s">
        <v>8315</v>
      </c>
      <c r="S3801" t="s">
        <v>8357</v>
      </c>
      <c r="T3801" s="13">
        <f t="shared" si="474"/>
        <v>42410.93105324074</v>
      </c>
      <c r="U3801" s="13">
        <f t="shared" si="475"/>
        <v>42440.93105324074</v>
      </c>
      <c r="V3801">
        <f t="shared" si="476"/>
        <v>2016</v>
      </c>
      <c r="W3801" t="str">
        <f t="shared" si="477"/>
        <v>Musical and Spaces</v>
      </c>
      <c r="X3801" t="str">
        <f t="shared" si="478"/>
        <v>UnderFunded</v>
      </c>
      <c r="Y3801" s="12">
        <f t="shared" si="479"/>
        <v>100.5</v>
      </c>
    </row>
    <row r="3802" spans="1:25" ht="43.2">
      <c r="A3802">
        <v>3800</v>
      </c>
      <c r="B3802" s="1" t="s">
        <v>3797</v>
      </c>
      <c r="C3802" s="1" t="s">
        <v>7910</v>
      </c>
      <c r="D3802" s="21" t="b" cm="1">
        <f t="array" ref="D3802">IF(OR(ISNUMBER(SEARCH({" COMEDY "," fun "," laugh ","hilarious"}," "&amp;B3802:C3802&amp;" "))),"Comedy",IF(OR(ISNUMBER(SEARCH({" sad "," thriller "," crime"," murder "," dark "," revenge "}," "&amp;B3802:C3802&amp;" "))),"thriller",IF(OR(ISNUMBER(SEARCH({" strange "," evil "," horror "," dark "," strange"}," "&amp;B3802:C3802&amp;" "))),"horror",IF(OR(ISNUMBER(SEARCH({" food "," kitchen "," yummy "," gourmet "," dining","bbq"}," "&amp;B3802:C3802&amp;" "))),"food"))))</f>
        <v>0</v>
      </c>
      <c r="E3802" s="3">
        <v>22000</v>
      </c>
      <c r="F3802" s="4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472"/>
        <v>4</v>
      </c>
      <c r="Q3802">
        <f t="shared" si="473"/>
        <v>55.06</v>
      </c>
      <c r="R3802" t="s">
        <v>8315</v>
      </c>
      <c r="S3802" t="s">
        <v>8357</v>
      </c>
      <c r="T3802" s="13">
        <f t="shared" si="474"/>
        <v>41982.737071759257</v>
      </c>
      <c r="U3802" s="13">
        <f t="shared" si="475"/>
        <v>42015.207638888889</v>
      </c>
      <c r="V3802">
        <f t="shared" si="476"/>
        <v>2014</v>
      </c>
      <c r="W3802" t="str">
        <f t="shared" si="477"/>
        <v>Musical and Spaces</v>
      </c>
      <c r="X3802" t="str">
        <f t="shared" si="478"/>
        <v>UnderFunded</v>
      </c>
      <c r="Y3802" s="12">
        <f t="shared" si="479"/>
        <v>55.06</v>
      </c>
    </row>
    <row r="3803" spans="1:25" ht="43.2">
      <c r="A3803">
        <v>3801</v>
      </c>
      <c r="B3803" s="1" t="s">
        <v>3798</v>
      </c>
      <c r="C3803" s="1" t="s">
        <v>7911</v>
      </c>
      <c r="D3803" s="21" t="b" cm="1">
        <f t="array" ref="D3803">IF(OR(ISNUMBER(SEARCH({" COMEDY "," fun "," laugh ","hilarious"}," "&amp;B3803:C3803&amp;" "))),"Comedy",IF(OR(ISNUMBER(SEARCH({" sad "," thriller "," crime"," murder "," dark "," revenge "}," "&amp;B3803:C3803&amp;" "))),"thriller",IF(OR(ISNUMBER(SEARCH({" strange "," evil "," horror "," dark "," strange"}," "&amp;B3803:C3803&amp;" "))),"horror",IF(OR(ISNUMBER(SEARCH({" food "," kitchen "," yummy "," gourmet "," dining","bbq"}," "&amp;B3803:C3803&amp;" "))),"food"))))</f>
        <v>0</v>
      </c>
      <c r="E3803" s="3">
        <v>5000</v>
      </c>
      <c r="F3803" s="4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472"/>
        <v>9</v>
      </c>
      <c r="Q3803">
        <f t="shared" si="473"/>
        <v>47.33</v>
      </c>
      <c r="R3803" t="s">
        <v>8315</v>
      </c>
      <c r="S3803" t="s">
        <v>8357</v>
      </c>
      <c r="T3803" s="13">
        <f t="shared" si="474"/>
        <v>41975.676111111112</v>
      </c>
      <c r="U3803" s="13">
        <f t="shared" si="475"/>
        <v>42006.676111111112</v>
      </c>
      <c r="V3803">
        <f t="shared" si="476"/>
        <v>2014</v>
      </c>
      <c r="W3803" t="str">
        <f t="shared" si="477"/>
        <v>Musical and Spaces</v>
      </c>
      <c r="X3803" t="str">
        <f t="shared" si="478"/>
        <v>UnderFunded</v>
      </c>
      <c r="Y3803" s="12">
        <f t="shared" si="479"/>
        <v>47.33</v>
      </c>
    </row>
    <row r="3804" spans="1:25" ht="43.2">
      <c r="A3804">
        <v>3802</v>
      </c>
      <c r="B3804" s="1" t="s">
        <v>3799</v>
      </c>
      <c r="C3804" s="1" t="s">
        <v>7912</v>
      </c>
      <c r="D3804" s="21" t="b" cm="1">
        <f t="array" ref="D3804">IF(OR(ISNUMBER(SEARCH({" COMEDY "," fun "," laugh ","hilarious"}," "&amp;B3804:C3804&amp;" "))),"Comedy",IF(OR(ISNUMBER(SEARCH({" sad "," thriller "," crime"," murder "," dark "," revenge "}," "&amp;B3804:C3804&amp;" "))),"thriller",IF(OR(ISNUMBER(SEARCH({" strange "," evil "," horror "," dark "," strange"}," "&amp;B3804:C3804&amp;" "))),"horror",IF(OR(ISNUMBER(SEARCH({" food "," kitchen "," yummy "," gourmet "," dining","bbq"}," "&amp;B3804:C3804&amp;" "))),"food"))))</f>
        <v>0</v>
      </c>
      <c r="E3804" s="3">
        <v>3000</v>
      </c>
      <c r="F3804" s="4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472"/>
        <v>0</v>
      </c>
      <c r="Q3804">
        <f t="shared" si="473"/>
        <v>0</v>
      </c>
      <c r="R3804" t="s">
        <v>8315</v>
      </c>
      <c r="S3804" t="s">
        <v>8357</v>
      </c>
      <c r="T3804" s="13">
        <f t="shared" si="474"/>
        <v>42269.126226851848</v>
      </c>
      <c r="U3804" s="13">
        <f t="shared" si="475"/>
        <v>42299.126226851848</v>
      </c>
      <c r="V3804">
        <f t="shared" si="476"/>
        <v>2015</v>
      </c>
      <c r="W3804" t="str">
        <f t="shared" si="477"/>
        <v>Musical and Spaces</v>
      </c>
      <c r="X3804" t="str">
        <f t="shared" si="478"/>
        <v>UnderFunded</v>
      </c>
      <c r="Y3804" s="12">
        <f t="shared" si="479"/>
        <v>0</v>
      </c>
    </row>
    <row r="3805" spans="1:25" ht="28.8">
      <c r="A3805">
        <v>3803</v>
      </c>
      <c r="B3805" s="1" t="s">
        <v>3800</v>
      </c>
      <c r="C3805" s="1" t="s">
        <v>7913</v>
      </c>
      <c r="D3805" s="21" t="b" cm="1">
        <f t="array" ref="D3805">IF(OR(ISNUMBER(SEARCH({" COMEDY "," fun "," laugh ","hilarious"}," "&amp;B3805:C3805&amp;" "))),"Comedy",IF(OR(ISNUMBER(SEARCH({" sad "," thriller "," crime"," murder "," dark "," revenge "}," "&amp;B3805:C3805&amp;" "))),"thriller",IF(OR(ISNUMBER(SEARCH({" strange "," evil "," horror "," dark "," strange"}," "&amp;B3805:C3805&amp;" "))),"horror",IF(OR(ISNUMBER(SEARCH({" food "," kitchen "," yummy "," gourmet "," dining","bbq"}," "&amp;B3805:C3805&amp;" "))),"food"))))</f>
        <v>0</v>
      </c>
      <c r="E3805" s="3">
        <v>12000</v>
      </c>
      <c r="F3805" s="4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472"/>
        <v>20</v>
      </c>
      <c r="Q3805">
        <f t="shared" si="473"/>
        <v>58.95</v>
      </c>
      <c r="R3805" t="s">
        <v>8315</v>
      </c>
      <c r="S3805" t="s">
        <v>8357</v>
      </c>
      <c r="T3805" s="13">
        <f t="shared" si="474"/>
        <v>42403.971851851849</v>
      </c>
      <c r="U3805" s="13">
        <f t="shared" si="475"/>
        <v>42433.971851851849</v>
      </c>
      <c r="V3805">
        <f t="shared" si="476"/>
        <v>2016</v>
      </c>
      <c r="W3805" t="str">
        <f t="shared" si="477"/>
        <v>Musical and Spaces</v>
      </c>
      <c r="X3805" t="str">
        <f t="shared" si="478"/>
        <v>UnderFunded</v>
      </c>
      <c r="Y3805" s="12">
        <f t="shared" si="479"/>
        <v>58.95</v>
      </c>
    </row>
    <row r="3806" spans="1:25" ht="43.2">
      <c r="A3806">
        <v>3804</v>
      </c>
      <c r="B3806" s="1" t="s">
        <v>3801</v>
      </c>
      <c r="C3806" s="1" t="s">
        <v>7914</v>
      </c>
      <c r="D3806" s="21" t="b" cm="1">
        <f t="array" ref="D3806">IF(OR(ISNUMBER(SEARCH({" COMEDY "," fun "," laugh ","hilarious"}," "&amp;B3806:C3806&amp;" "))),"Comedy",IF(OR(ISNUMBER(SEARCH({" sad "," thriller "," crime"," murder "," dark "," revenge "}," "&amp;B3806:C3806&amp;" "))),"thriller",IF(OR(ISNUMBER(SEARCH({" strange "," evil "," horror "," dark "," strange"}," "&amp;B3806:C3806&amp;" "))),"horror",IF(OR(ISNUMBER(SEARCH({" food "," kitchen "," yummy "," gourmet "," dining","bbq"}," "&amp;B3806:C3806&amp;" "))),"food"))))</f>
        <v>0</v>
      </c>
      <c r="E3806" s="3">
        <v>8000</v>
      </c>
      <c r="F3806" s="4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472"/>
        <v>0</v>
      </c>
      <c r="Q3806">
        <f t="shared" si="473"/>
        <v>0</v>
      </c>
      <c r="R3806" t="s">
        <v>8315</v>
      </c>
      <c r="S3806" t="s">
        <v>8357</v>
      </c>
      <c r="T3806" s="13">
        <f t="shared" si="474"/>
        <v>42527.00953703704</v>
      </c>
      <c r="U3806" s="13">
        <f t="shared" si="475"/>
        <v>42582.291666666672</v>
      </c>
      <c r="V3806">
        <f t="shared" si="476"/>
        <v>2016</v>
      </c>
      <c r="W3806" t="str">
        <f t="shared" si="477"/>
        <v>Musical and Spaces</v>
      </c>
      <c r="X3806" t="str">
        <f t="shared" si="478"/>
        <v>UnderFunded</v>
      </c>
      <c r="Y3806" s="12">
        <f t="shared" si="479"/>
        <v>0</v>
      </c>
    </row>
    <row r="3807" spans="1:25" ht="43.2">
      <c r="A3807">
        <v>3805</v>
      </c>
      <c r="B3807" s="1" t="s">
        <v>3802</v>
      </c>
      <c r="C3807" s="1" t="s">
        <v>7915</v>
      </c>
      <c r="D3807" s="21" t="b" cm="1">
        <f t="array" ref="D3807">IF(OR(ISNUMBER(SEARCH({" COMEDY "," fun "," laugh ","hilarious"}," "&amp;B3807:C3807&amp;" "))),"Comedy",IF(OR(ISNUMBER(SEARCH({" sad "," thriller "," crime"," murder "," dark "," revenge "}," "&amp;B3807:C3807&amp;" "))),"thriller",IF(OR(ISNUMBER(SEARCH({" strange "," evil "," horror "," dark "," strange"}," "&amp;B3807:C3807&amp;" "))),"horror",IF(OR(ISNUMBER(SEARCH({" food "," kitchen "," yummy "," gourmet "," dining","bbq"}," "&amp;B3807:C3807&amp;" "))),"food"))))</f>
        <v>0</v>
      </c>
      <c r="E3807" s="3">
        <v>150000</v>
      </c>
      <c r="F3807" s="4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472"/>
        <v>0</v>
      </c>
      <c r="Q3807">
        <f t="shared" si="473"/>
        <v>1.5</v>
      </c>
      <c r="R3807" t="s">
        <v>8315</v>
      </c>
      <c r="S3807" t="s">
        <v>8357</v>
      </c>
      <c r="T3807" s="13">
        <f t="shared" si="474"/>
        <v>41849.887037037035</v>
      </c>
      <c r="U3807" s="13">
        <f t="shared" si="475"/>
        <v>41909.887037037035</v>
      </c>
      <c r="V3807">
        <f t="shared" si="476"/>
        <v>2014</v>
      </c>
      <c r="W3807" t="str">
        <f t="shared" si="477"/>
        <v>Musical and Spaces</v>
      </c>
      <c r="X3807" t="str">
        <f t="shared" si="478"/>
        <v>UnderFunded</v>
      </c>
      <c r="Y3807" s="12">
        <f t="shared" si="479"/>
        <v>1.5</v>
      </c>
    </row>
    <row r="3808" spans="1:25" ht="57.6">
      <c r="A3808">
        <v>3806</v>
      </c>
      <c r="B3808" s="1" t="s">
        <v>3803</v>
      </c>
      <c r="C3808" s="1" t="s">
        <v>7916</v>
      </c>
      <c r="D3808" s="21" t="b" cm="1">
        <f t="array" ref="D3808">IF(OR(ISNUMBER(SEARCH({" COMEDY "," fun "," laugh ","hilarious"}," "&amp;B3808:C3808&amp;" "))),"Comedy",IF(OR(ISNUMBER(SEARCH({" sad "," thriller "," crime"," murder "," dark "," revenge "}," "&amp;B3808:C3808&amp;" "))),"thriller",IF(OR(ISNUMBER(SEARCH({" strange "," evil "," horror "," dark "," strange"}," "&amp;B3808:C3808&amp;" "))),"horror",IF(OR(ISNUMBER(SEARCH({" food "," kitchen "," yummy "," gourmet "," dining","bbq"}," "&amp;B3808:C3808&amp;" "))),"food"))))</f>
        <v>0</v>
      </c>
      <c r="E3808" s="3">
        <v>7500</v>
      </c>
      <c r="F3808" s="4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472"/>
        <v>0</v>
      </c>
      <c r="Q3808">
        <f t="shared" si="473"/>
        <v>5</v>
      </c>
      <c r="R3808" t="s">
        <v>8315</v>
      </c>
      <c r="S3808" t="s">
        <v>8357</v>
      </c>
      <c r="T3808" s="13">
        <f t="shared" si="474"/>
        <v>41799.259039351848</v>
      </c>
      <c r="U3808" s="13">
        <f t="shared" si="475"/>
        <v>41819.259039351848</v>
      </c>
      <c r="V3808">
        <f t="shared" si="476"/>
        <v>2014</v>
      </c>
      <c r="W3808" t="str">
        <f t="shared" si="477"/>
        <v>Musical and Spaces</v>
      </c>
      <c r="X3808" t="str">
        <f t="shared" si="478"/>
        <v>UnderFunded</v>
      </c>
      <c r="Y3808" s="12">
        <f t="shared" si="479"/>
        <v>5</v>
      </c>
    </row>
    <row r="3809" spans="1:25" ht="43.2">
      <c r="A3809">
        <v>3807</v>
      </c>
      <c r="B3809" s="1" t="s">
        <v>3804</v>
      </c>
      <c r="C3809" s="1" t="s">
        <v>7917</v>
      </c>
      <c r="D3809" s="21" t="b" cm="1">
        <f t="array" ref="D3809">IF(OR(ISNUMBER(SEARCH({" COMEDY "," fun "," laugh ","hilarious"}," "&amp;B3809:C3809&amp;" "))),"Comedy",IF(OR(ISNUMBER(SEARCH({" sad "," thriller "," crime"," murder "," dark "," revenge "}," "&amp;B3809:C3809&amp;" "))),"thriller",IF(OR(ISNUMBER(SEARCH({" strange "," evil "," horror "," dark "," strange"}," "&amp;B3809:C3809&amp;" "))),"horror",IF(OR(ISNUMBER(SEARCH({" food "," kitchen "," yummy "," gourmet "," dining","bbq"}," "&amp;B3809:C3809&amp;" "))),"food"))))</f>
        <v>0</v>
      </c>
      <c r="E3809" s="3">
        <v>1500</v>
      </c>
      <c r="F3809" s="4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472"/>
        <v>30</v>
      </c>
      <c r="Q3809">
        <f t="shared" si="473"/>
        <v>50.56</v>
      </c>
      <c r="R3809" t="s">
        <v>8315</v>
      </c>
      <c r="S3809" t="s">
        <v>8357</v>
      </c>
      <c r="T3809" s="13">
        <f t="shared" si="474"/>
        <v>42090.909016203703</v>
      </c>
      <c r="U3809" s="13">
        <f t="shared" si="475"/>
        <v>42097.909016203703</v>
      </c>
      <c r="V3809">
        <f t="shared" si="476"/>
        <v>2015</v>
      </c>
      <c r="W3809" t="str">
        <f t="shared" si="477"/>
        <v>Musical and Spaces</v>
      </c>
      <c r="X3809" t="str">
        <f t="shared" si="478"/>
        <v>UnderFunded</v>
      </c>
      <c r="Y3809" s="12">
        <f t="shared" si="479"/>
        <v>50.56</v>
      </c>
    </row>
    <row r="3810" spans="1:25" ht="43.2">
      <c r="A3810">
        <v>3808</v>
      </c>
      <c r="B3810" s="1" t="s">
        <v>3805</v>
      </c>
      <c r="C3810" s="1" t="s">
        <v>7918</v>
      </c>
      <c r="D3810" s="21" t="b" cm="1">
        <f t="array" ref="D3810">IF(OR(ISNUMBER(SEARCH({" COMEDY "," fun "," laugh ","hilarious"}," "&amp;B3810:C3810&amp;" "))),"Comedy",IF(OR(ISNUMBER(SEARCH({" sad "," thriller "," crime"," murder "," dark "," revenge "}," "&amp;B3810:C3810&amp;" "))),"thriller",IF(OR(ISNUMBER(SEARCH({" strange "," evil "," horror "," dark "," strange"}," "&amp;B3810:C3810&amp;" "))),"horror",IF(OR(ISNUMBER(SEARCH({" food "," kitchen "," yummy "," gourmet "," dining","bbq"}," "&amp;B3810:C3810&amp;" "))),"food"))))</f>
        <v>0</v>
      </c>
      <c r="E3810" s="3">
        <v>1000</v>
      </c>
      <c r="F3810" s="4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472"/>
        <v>100</v>
      </c>
      <c r="Q3810">
        <f t="shared" si="473"/>
        <v>41.67</v>
      </c>
      <c r="R3810" t="s">
        <v>8315</v>
      </c>
      <c r="S3810" t="s">
        <v>8316</v>
      </c>
      <c r="T3810" s="13">
        <f t="shared" si="474"/>
        <v>42059.453923611116</v>
      </c>
      <c r="U3810" s="13">
        <f t="shared" si="475"/>
        <v>42119.412256944444</v>
      </c>
      <c r="V3810">
        <f t="shared" si="476"/>
        <v>2015</v>
      </c>
      <c r="W3810" t="str">
        <f t="shared" si="477"/>
        <v>plays</v>
      </c>
      <c r="X3810" t="str">
        <f t="shared" si="478"/>
        <v>UnderFunded</v>
      </c>
      <c r="Y3810" s="12">
        <f t="shared" si="479"/>
        <v>41.67</v>
      </c>
    </row>
    <row r="3811" spans="1:25" ht="43.2">
      <c r="A3811">
        <v>3809</v>
      </c>
      <c r="B3811" s="1" t="s">
        <v>3806</v>
      </c>
      <c r="C3811" s="1" t="s">
        <v>7919</v>
      </c>
      <c r="D3811" s="21" t="b" cm="1">
        <f t="array" ref="D3811">IF(OR(ISNUMBER(SEARCH({" COMEDY "," fun "," laugh ","hilarious"}," "&amp;B3811:C3811&amp;" "))),"Comedy",IF(OR(ISNUMBER(SEARCH({" sad "," thriller "," crime"," murder "," dark "," revenge "}," "&amp;B3811:C3811&amp;" "))),"thriller",IF(OR(ISNUMBER(SEARCH({" strange "," evil "," horror "," dark "," strange"}," "&amp;B3811:C3811&amp;" "))),"horror",IF(OR(ISNUMBER(SEARCH({" food "," kitchen "," yummy "," gourmet "," dining","bbq"}," "&amp;B3811:C3811&amp;" "))),"food"))))</f>
        <v>0</v>
      </c>
      <c r="E3811" s="3">
        <v>2000</v>
      </c>
      <c r="F3811" s="4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472"/>
        <v>101</v>
      </c>
      <c r="Q3811">
        <f t="shared" si="473"/>
        <v>53.29</v>
      </c>
      <c r="R3811" t="s">
        <v>8315</v>
      </c>
      <c r="S3811" t="s">
        <v>8316</v>
      </c>
      <c r="T3811" s="13">
        <f t="shared" si="474"/>
        <v>41800.526701388888</v>
      </c>
      <c r="U3811" s="13">
        <f t="shared" si="475"/>
        <v>41850.958333333336</v>
      </c>
      <c r="V3811">
        <f t="shared" si="476"/>
        <v>2014</v>
      </c>
      <c r="W3811" t="str">
        <f t="shared" si="477"/>
        <v>plays</v>
      </c>
      <c r="X3811" t="str">
        <f t="shared" si="478"/>
        <v>ExceededGoal</v>
      </c>
      <c r="Y3811" s="12">
        <f t="shared" si="479"/>
        <v>53.29</v>
      </c>
    </row>
    <row r="3812" spans="1:25" ht="43.2">
      <c r="A3812">
        <v>3810</v>
      </c>
      <c r="B3812" s="1" t="s">
        <v>3807</v>
      </c>
      <c r="C3812" s="1" t="s">
        <v>7920</v>
      </c>
      <c r="D3812" s="21" t="b" cm="1">
        <f t="array" ref="D3812">IF(OR(ISNUMBER(SEARCH({" COMEDY "," fun "," laugh ","hilarious"}," "&amp;B3812:C3812&amp;" "))),"Comedy",IF(OR(ISNUMBER(SEARCH({" sad "," thriller "," crime"," murder "," dark "," revenge "}," "&amp;B3812:C3812&amp;" "))),"thriller",IF(OR(ISNUMBER(SEARCH({" strange "," evil "," horror "," dark "," strange"}," "&amp;B3812:C3812&amp;" "))),"horror",IF(OR(ISNUMBER(SEARCH({" food "," kitchen "," yummy "," gourmet "," dining","bbq"}," "&amp;B3812:C3812&amp;" "))),"food"))))</f>
        <v>0</v>
      </c>
      <c r="E3812" s="3">
        <v>1500</v>
      </c>
      <c r="F3812" s="4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472"/>
        <v>122</v>
      </c>
      <c r="Q3812">
        <f t="shared" si="473"/>
        <v>70.23</v>
      </c>
      <c r="R3812" t="s">
        <v>8315</v>
      </c>
      <c r="S3812" t="s">
        <v>8316</v>
      </c>
      <c r="T3812" s="13">
        <f t="shared" si="474"/>
        <v>42054.849050925928</v>
      </c>
      <c r="U3812" s="13">
        <f t="shared" si="475"/>
        <v>42084.807384259257</v>
      </c>
      <c r="V3812">
        <f t="shared" si="476"/>
        <v>2015</v>
      </c>
      <c r="W3812" t="str">
        <f t="shared" si="477"/>
        <v>plays</v>
      </c>
      <c r="X3812" t="str">
        <f t="shared" si="478"/>
        <v>ExceededGoal</v>
      </c>
      <c r="Y3812" s="12">
        <f t="shared" si="479"/>
        <v>70.23</v>
      </c>
    </row>
    <row r="3813" spans="1:25" ht="43.2">
      <c r="A3813">
        <v>3811</v>
      </c>
      <c r="B3813" s="1" t="s">
        <v>3808</v>
      </c>
      <c r="C3813" s="1" t="s">
        <v>7921</v>
      </c>
      <c r="D3813" s="21" t="b" cm="1">
        <f t="array" ref="D3813">IF(OR(ISNUMBER(SEARCH({" COMEDY "," fun "," laugh ","hilarious"}," "&amp;B3813:C3813&amp;" "))),"Comedy",IF(OR(ISNUMBER(SEARCH({" sad "," thriller "," crime"," murder "," dark "," revenge "}," "&amp;B3813:C3813&amp;" "))),"thriller",IF(OR(ISNUMBER(SEARCH({" strange "," evil "," horror "," dark "," strange"}," "&amp;B3813:C3813&amp;" "))),"horror",IF(OR(ISNUMBER(SEARCH({" food "," kitchen "," yummy "," gourmet "," dining","bbq"}," "&amp;B3813:C3813&amp;" "))),"food"))))</f>
        <v>0</v>
      </c>
      <c r="E3813" s="3">
        <v>250</v>
      </c>
      <c r="F3813" s="4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472"/>
        <v>330</v>
      </c>
      <c r="Q3813">
        <f t="shared" si="473"/>
        <v>43.42</v>
      </c>
      <c r="R3813" t="s">
        <v>8315</v>
      </c>
      <c r="S3813" t="s">
        <v>8316</v>
      </c>
      <c r="T3813" s="13">
        <f t="shared" si="474"/>
        <v>42487.62700231481</v>
      </c>
      <c r="U3813" s="13">
        <f t="shared" si="475"/>
        <v>42521.458333333328</v>
      </c>
      <c r="V3813">
        <f t="shared" si="476"/>
        <v>2016</v>
      </c>
      <c r="W3813" t="str">
        <f t="shared" si="477"/>
        <v>plays</v>
      </c>
      <c r="X3813" t="str">
        <f t="shared" si="478"/>
        <v>ExceededGoal</v>
      </c>
      <c r="Y3813" s="12">
        <f t="shared" si="479"/>
        <v>43.42</v>
      </c>
    </row>
    <row r="3814" spans="1:25" ht="43.2">
      <c r="A3814">
        <v>3812</v>
      </c>
      <c r="B3814" s="1" t="s">
        <v>3809</v>
      </c>
      <c r="C3814" s="1" t="s">
        <v>7922</v>
      </c>
      <c r="D3814" s="21" t="b" cm="1">
        <f t="array" ref="D3814">IF(OR(ISNUMBER(SEARCH({" COMEDY "," fun "," laugh ","hilarious"}," "&amp;B3814:C3814&amp;" "))),"Comedy",IF(OR(ISNUMBER(SEARCH({" sad "," thriller "," crime"," murder "," dark "," revenge "}," "&amp;B3814:C3814&amp;" "))),"thriller",IF(OR(ISNUMBER(SEARCH({" strange "," evil "," horror "," dark "," strange"}," "&amp;B3814:C3814&amp;" "))),"horror",IF(OR(ISNUMBER(SEARCH({" food "," kitchen "," yummy "," gourmet "," dining","bbq"}," "&amp;B3814:C3814&amp;" "))),"food"))))</f>
        <v>0</v>
      </c>
      <c r="E3814" s="3">
        <v>2000</v>
      </c>
      <c r="F3814" s="4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472"/>
        <v>110</v>
      </c>
      <c r="Q3814">
        <f t="shared" si="473"/>
        <v>199.18</v>
      </c>
      <c r="R3814" t="s">
        <v>8315</v>
      </c>
      <c r="S3814" t="s">
        <v>8316</v>
      </c>
      <c r="T3814" s="13">
        <f t="shared" si="474"/>
        <v>42109.751250000001</v>
      </c>
      <c r="U3814" s="13">
        <f t="shared" si="475"/>
        <v>42156.165972222225</v>
      </c>
      <c r="V3814">
        <f t="shared" si="476"/>
        <v>2015</v>
      </c>
      <c r="W3814" t="str">
        <f t="shared" si="477"/>
        <v>plays</v>
      </c>
      <c r="X3814" t="str">
        <f t="shared" si="478"/>
        <v>ExceededGoal</v>
      </c>
      <c r="Y3814" s="12">
        <f t="shared" si="479"/>
        <v>199.18</v>
      </c>
    </row>
    <row r="3815" spans="1:25" ht="43.2">
      <c r="A3815">
        <v>3813</v>
      </c>
      <c r="B3815" s="1" t="s">
        <v>3810</v>
      </c>
      <c r="C3815" s="1" t="s">
        <v>7923</v>
      </c>
      <c r="D3815" s="21" t="b" cm="1">
        <f t="array" ref="D3815">IF(OR(ISNUMBER(SEARCH({" COMEDY "," fun "," laugh ","hilarious"}," "&amp;B3815:C3815&amp;" "))),"Comedy",IF(OR(ISNUMBER(SEARCH({" sad "," thriller "," crime"," murder "," dark "," revenge "}," "&amp;B3815:C3815&amp;" "))),"thriller",IF(OR(ISNUMBER(SEARCH({" strange "," evil "," horror "," dark "," strange"}," "&amp;B3815:C3815&amp;" "))),"horror",IF(OR(ISNUMBER(SEARCH({" food "," kitchen "," yummy "," gourmet "," dining","bbq"}," "&amp;B3815:C3815&amp;" "))),"food"))))</f>
        <v>0</v>
      </c>
      <c r="E3815" s="3">
        <v>2100</v>
      </c>
      <c r="F3815" s="4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472"/>
        <v>101</v>
      </c>
      <c r="Q3815">
        <f t="shared" si="473"/>
        <v>78.52</v>
      </c>
      <c r="R3815" t="s">
        <v>8315</v>
      </c>
      <c r="S3815" t="s">
        <v>8316</v>
      </c>
      <c r="T3815" s="13">
        <f t="shared" si="474"/>
        <v>42497.275706018518</v>
      </c>
      <c r="U3815" s="13">
        <f t="shared" si="475"/>
        <v>42535.904861111107</v>
      </c>
      <c r="V3815">
        <f t="shared" si="476"/>
        <v>2016</v>
      </c>
      <c r="W3815" t="str">
        <f t="shared" si="477"/>
        <v>plays</v>
      </c>
      <c r="X3815" t="str">
        <f t="shared" si="478"/>
        <v>ExceededGoal</v>
      </c>
      <c r="Y3815" s="12">
        <f t="shared" si="479"/>
        <v>78.52</v>
      </c>
    </row>
    <row r="3816" spans="1:25" ht="43.2">
      <c r="A3816">
        <v>3814</v>
      </c>
      <c r="B3816" s="1" t="s">
        <v>3811</v>
      </c>
      <c r="C3816" s="1" t="s">
        <v>7924</v>
      </c>
      <c r="D3816" s="21" t="b" cm="1">
        <f t="array" ref="D3816">IF(OR(ISNUMBER(SEARCH({" COMEDY "," fun "," laugh ","hilarious"}," "&amp;B3816:C3816&amp;" "))),"Comedy",IF(OR(ISNUMBER(SEARCH({" sad "," thriller "," crime"," murder "," dark "," revenge "}," "&amp;B3816:C3816&amp;" "))),"thriller",IF(OR(ISNUMBER(SEARCH({" strange "," evil "," horror "," dark "," strange"}," "&amp;B3816:C3816&amp;" "))),"horror",IF(OR(ISNUMBER(SEARCH({" food "," kitchen "," yummy "," gourmet "," dining","bbq"}," "&amp;B3816:C3816&amp;" "))),"food"))))</f>
        <v>0</v>
      </c>
      <c r="E3816" s="3">
        <v>1500</v>
      </c>
      <c r="F3816" s="4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472"/>
        <v>140</v>
      </c>
      <c r="Q3816">
        <f t="shared" si="473"/>
        <v>61.82</v>
      </c>
      <c r="R3816" t="s">
        <v>8315</v>
      </c>
      <c r="S3816" t="s">
        <v>8316</v>
      </c>
      <c r="T3816" s="13">
        <f t="shared" si="474"/>
        <v>42058.904074074075</v>
      </c>
      <c r="U3816" s="13">
        <f t="shared" si="475"/>
        <v>42095.165972222225</v>
      </c>
      <c r="V3816">
        <f t="shared" si="476"/>
        <v>2015</v>
      </c>
      <c r="W3816" t="str">
        <f t="shared" si="477"/>
        <v>plays</v>
      </c>
      <c r="X3816" t="str">
        <f t="shared" si="478"/>
        <v>ExceededGoal</v>
      </c>
      <c r="Y3816" s="12">
        <f t="shared" si="479"/>
        <v>61.82</v>
      </c>
    </row>
    <row r="3817" spans="1:25" ht="28.8">
      <c r="A3817">
        <v>3815</v>
      </c>
      <c r="B3817" s="1" t="s">
        <v>3812</v>
      </c>
      <c r="C3817" s="1" t="s">
        <v>7925</v>
      </c>
      <c r="D3817" s="21" t="b" cm="1">
        <f t="array" ref="D3817">IF(OR(ISNUMBER(SEARCH({" COMEDY "," fun "," laugh ","hilarious"}," "&amp;B3817:C3817&amp;" "))),"Comedy",IF(OR(ISNUMBER(SEARCH({" sad "," thriller "," crime"," murder "," dark "," revenge "}," "&amp;B3817:C3817&amp;" "))),"thriller",IF(OR(ISNUMBER(SEARCH({" strange "," evil "," horror "," dark "," strange"}," "&amp;B3817:C3817&amp;" "))),"horror",IF(OR(ISNUMBER(SEARCH({" food "," kitchen "," yummy "," gourmet "," dining","bbq"}," "&amp;B3817:C3817&amp;" "))),"food"))))</f>
        <v>0</v>
      </c>
      <c r="E3817" s="3">
        <v>1000</v>
      </c>
      <c r="F3817" s="4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472"/>
        <v>100</v>
      </c>
      <c r="Q3817">
        <f t="shared" si="473"/>
        <v>50</v>
      </c>
      <c r="R3817" t="s">
        <v>8315</v>
      </c>
      <c r="S3817" t="s">
        <v>8316</v>
      </c>
      <c r="T3817" s="13">
        <f t="shared" si="474"/>
        <v>42207.259918981479</v>
      </c>
      <c r="U3817" s="13">
        <f t="shared" si="475"/>
        <v>42236.958333333328</v>
      </c>
      <c r="V3817">
        <f t="shared" si="476"/>
        <v>2015</v>
      </c>
      <c r="W3817" t="str">
        <f t="shared" si="477"/>
        <v>plays</v>
      </c>
      <c r="X3817" t="str">
        <f t="shared" si="478"/>
        <v>UnderFunded</v>
      </c>
      <c r="Y3817" s="12">
        <f t="shared" si="479"/>
        <v>50</v>
      </c>
    </row>
    <row r="3818" spans="1:25" ht="57.6">
      <c r="A3818">
        <v>3816</v>
      </c>
      <c r="B3818" s="1" t="s">
        <v>3813</v>
      </c>
      <c r="C3818" s="1" t="s">
        <v>7926</v>
      </c>
      <c r="D3818" s="21" t="b" cm="1">
        <f t="array" ref="D3818">IF(OR(ISNUMBER(SEARCH({" COMEDY "," fun "," laugh ","hilarious"}," "&amp;B3818:C3818&amp;" "))),"Comedy",IF(OR(ISNUMBER(SEARCH({" sad "," thriller "," crime"," murder "," dark "," revenge "}," "&amp;B3818:C3818&amp;" "))),"thriller",IF(OR(ISNUMBER(SEARCH({" strange "," evil "," horror "," dark "," strange"}," "&amp;B3818:C3818&amp;" "))),"horror",IF(OR(ISNUMBER(SEARCH({" food "," kitchen "," yummy "," gourmet "," dining","bbq"}," "&amp;B3818:C3818&amp;" "))),"food"))))</f>
        <v>0</v>
      </c>
      <c r="E3818" s="3">
        <v>1500</v>
      </c>
      <c r="F3818" s="4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472"/>
        <v>119</v>
      </c>
      <c r="Q3818">
        <f t="shared" si="473"/>
        <v>48.34</v>
      </c>
      <c r="R3818" t="s">
        <v>8315</v>
      </c>
      <c r="S3818" t="s">
        <v>8316</v>
      </c>
      <c r="T3818" s="13">
        <f t="shared" si="474"/>
        <v>41807.690081018518</v>
      </c>
      <c r="U3818" s="13">
        <f t="shared" si="475"/>
        <v>41837.690081018518</v>
      </c>
      <c r="V3818">
        <f t="shared" si="476"/>
        <v>2014</v>
      </c>
      <c r="W3818" t="str">
        <f t="shared" si="477"/>
        <v>plays</v>
      </c>
      <c r="X3818" t="str">
        <f t="shared" si="478"/>
        <v>ExceededGoal</v>
      </c>
      <c r="Y3818" s="12">
        <f t="shared" si="479"/>
        <v>48.34</v>
      </c>
    </row>
    <row r="3819" spans="1:25" ht="43.2">
      <c r="A3819">
        <v>3817</v>
      </c>
      <c r="B3819" s="1" t="s">
        <v>3814</v>
      </c>
      <c r="C3819" s="1" t="s">
        <v>7927</v>
      </c>
      <c r="D3819" s="21" t="b" cm="1">
        <f t="array" ref="D3819">IF(OR(ISNUMBER(SEARCH({" COMEDY "," fun "," laugh ","hilarious"}," "&amp;B3819:C3819&amp;" "))),"Comedy",IF(OR(ISNUMBER(SEARCH({" sad "," thriller "," crime"," murder "," dark "," revenge "}," "&amp;B3819:C3819&amp;" "))),"thriller",IF(OR(ISNUMBER(SEARCH({" strange "," evil "," horror "," dark "," strange"}," "&amp;B3819:C3819&amp;" "))),"horror",IF(OR(ISNUMBER(SEARCH({" food "," kitchen "," yummy "," gourmet "," dining","bbq"}," "&amp;B3819:C3819&amp;" "))),"food"))))</f>
        <v>0</v>
      </c>
      <c r="E3819" s="3">
        <v>2000</v>
      </c>
      <c r="F3819" s="4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472"/>
        <v>107</v>
      </c>
      <c r="Q3819">
        <f t="shared" si="473"/>
        <v>107.25</v>
      </c>
      <c r="R3819" t="s">
        <v>8315</v>
      </c>
      <c r="S3819" t="s">
        <v>8316</v>
      </c>
      <c r="T3819" s="13">
        <f t="shared" si="474"/>
        <v>42284.69694444444</v>
      </c>
      <c r="U3819" s="13">
        <f t="shared" si="475"/>
        <v>42301.165972222225</v>
      </c>
      <c r="V3819">
        <f t="shared" si="476"/>
        <v>2015</v>
      </c>
      <c r="W3819" t="str">
        <f t="shared" si="477"/>
        <v>plays</v>
      </c>
      <c r="X3819" t="str">
        <f t="shared" si="478"/>
        <v>ExceededGoal</v>
      </c>
      <c r="Y3819" s="12">
        <f t="shared" si="479"/>
        <v>107.25</v>
      </c>
    </row>
    <row r="3820" spans="1:25" ht="43.2">
      <c r="A3820">
        <v>3818</v>
      </c>
      <c r="B3820" s="1" t="s">
        <v>3815</v>
      </c>
      <c r="C3820" s="1" t="s">
        <v>7928</v>
      </c>
      <c r="D3820" s="21" t="b" cm="1">
        <f t="array" ref="D3820">IF(OR(ISNUMBER(SEARCH({" COMEDY "," fun "," laugh ","hilarious"}," "&amp;B3820:C3820&amp;" "))),"Comedy",IF(OR(ISNUMBER(SEARCH({" sad "," thriller "," crime"," murder "," dark "," revenge "}," "&amp;B3820:C3820&amp;" "))),"thriller",IF(OR(ISNUMBER(SEARCH({" strange "," evil "," horror "," dark "," strange"}," "&amp;B3820:C3820&amp;" "))),"horror",IF(OR(ISNUMBER(SEARCH({" food "," kitchen "," yummy "," gourmet "," dining","bbq"}," "&amp;B3820:C3820&amp;" "))),"food"))))</f>
        <v>0</v>
      </c>
      <c r="E3820" s="3">
        <v>250</v>
      </c>
      <c r="F3820" s="4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472"/>
        <v>228</v>
      </c>
      <c r="Q3820">
        <f t="shared" si="473"/>
        <v>57</v>
      </c>
      <c r="R3820" t="s">
        <v>8315</v>
      </c>
      <c r="S3820" t="s">
        <v>8316</v>
      </c>
      <c r="T3820" s="13">
        <f t="shared" si="474"/>
        <v>42045.84238425926</v>
      </c>
      <c r="U3820" s="13">
        <f t="shared" si="475"/>
        <v>42075.800717592589</v>
      </c>
      <c r="V3820">
        <f t="shared" si="476"/>
        <v>2015</v>
      </c>
      <c r="W3820" t="str">
        <f t="shared" si="477"/>
        <v>plays</v>
      </c>
      <c r="X3820" t="str">
        <f t="shared" si="478"/>
        <v>ExceededGoal</v>
      </c>
      <c r="Y3820" s="12">
        <f t="shared" si="479"/>
        <v>57</v>
      </c>
    </row>
    <row r="3821" spans="1:25" ht="43.2">
      <c r="A3821">
        <v>3819</v>
      </c>
      <c r="B3821" s="1" t="s">
        <v>3816</v>
      </c>
      <c r="C3821" s="1" t="s">
        <v>7817</v>
      </c>
      <c r="D3821" s="21" t="b" cm="1">
        <f t="array" ref="D3821">IF(OR(ISNUMBER(SEARCH({" COMEDY "," fun "," laugh ","hilarious"}," "&amp;B3821:C3821&amp;" "))),"Comedy",IF(OR(ISNUMBER(SEARCH({" sad "," thriller "," crime"," murder "," dark "," revenge "}," "&amp;B3821:C3821&amp;" "))),"thriller",IF(OR(ISNUMBER(SEARCH({" strange "," evil "," horror "," dark "," strange"}," "&amp;B3821:C3821&amp;" "))),"horror",IF(OR(ISNUMBER(SEARCH({" food "," kitchen "," yummy "," gourmet "," dining","bbq"}," "&amp;B3821:C3821&amp;" "))),"food"))))</f>
        <v>0</v>
      </c>
      <c r="E3821" s="3">
        <v>1000</v>
      </c>
      <c r="F3821" s="4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472"/>
        <v>106</v>
      </c>
      <c r="Q3821">
        <f t="shared" si="473"/>
        <v>40.92</v>
      </c>
      <c r="R3821" t="s">
        <v>8315</v>
      </c>
      <c r="S3821" t="s">
        <v>8316</v>
      </c>
      <c r="T3821" s="13">
        <f t="shared" si="474"/>
        <v>42184.209537037037</v>
      </c>
      <c r="U3821" s="13">
        <f t="shared" si="475"/>
        <v>42202.876388888893</v>
      </c>
      <c r="V3821">
        <f t="shared" si="476"/>
        <v>2015</v>
      </c>
      <c r="W3821" t="str">
        <f t="shared" si="477"/>
        <v>plays</v>
      </c>
      <c r="X3821" t="str">
        <f t="shared" si="478"/>
        <v>ExceededGoal</v>
      </c>
      <c r="Y3821" s="12">
        <f t="shared" si="479"/>
        <v>40.92</v>
      </c>
    </row>
    <row r="3822" spans="1:25" ht="43.2">
      <c r="A3822">
        <v>3820</v>
      </c>
      <c r="B3822" s="1" t="s">
        <v>3817</v>
      </c>
      <c r="C3822" s="1" t="s">
        <v>7929</v>
      </c>
      <c r="D3822" s="21" t="b" cm="1">
        <f t="array" ref="D3822">IF(OR(ISNUMBER(SEARCH({" COMEDY "," fun "," laugh ","hilarious"}," "&amp;B3822:C3822&amp;" "))),"Comedy",IF(OR(ISNUMBER(SEARCH({" sad "," thriller "," crime"," murder "," dark "," revenge "}," "&amp;B3822:C3822&amp;" "))),"thriller",IF(OR(ISNUMBER(SEARCH({" strange "," evil "," horror "," dark "," strange"}," "&amp;B3822:C3822&amp;" "))),"horror",IF(OR(ISNUMBER(SEARCH({" food "," kitchen "," yummy "," gourmet "," dining","bbq"}," "&amp;B3822:C3822&amp;" "))),"food"))))</f>
        <v>0</v>
      </c>
      <c r="E3822" s="3">
        <v>300</v>
      </c>
      <c r="F3822" s="4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472"/>
        <v>143</v>
      </c>
      <c r="Q3822">
        <f t="shared" si="473"/>
        <v>21.5</v>
      </c>
      <c r="R3822" t="s">
        <v>8315</v>
      </c>
      <c r="S3822" t="s">
        <v>8316</v>
      </c>
      <c r="T3822" s="13">
        <f t="shared" si="474"/>
        <v>42160.651817129634</v>
      </c>
      <c r="U3822" s="13">
        <f t="shared" si="475"/>
        <v>42190.651817129634</v>
      </c>
      <c r="V3822">
        <f t="shared" si="476"/>
        <v>2015</v>
      </c>
      <c r="W3822" t="str">
        <f t="shared" si="477"/>
        <v>plays</v>
      </c>
      <c r="X3822" t="str">
        <f t="shared" si="478"/>
        <v>ExceededGoal</v>
      </c>
      <c r="Y3822" s="12">
        <f t="shared" si="479"/>
        <v>21.5</v>
      </c>
    </row>
    <row r="3823" spans="1:25" ht="43.2">
      <c r="A3823">
        <v>3821</v>
      </c>
      <c r="B3823" s="1" t="s">
        <v>3818</v>
      </c>
      <c r="C3823" s="1" t="s">
        <v>7930</v>
      </c>
      <c r="D3823" s="21" t="b" cm="1">
        <f t="array" ref="D3823">IF(OR(ISNUMBER(SEARCH({" COMEDY "," fun "," laugh ","hilarious"}," "&amp;B3823:C3823&amp;" "))),"Comedy",IF(OR(ISNUMBER(SEARCH({" sad "," thriller "," crime"," murder "," dark "," revenge "}," "&amp;B3823:C3823&amp;" "))),"thriller",IF(OR(ISNUMBER(SEARCH({" strange "," evil "," horror "," dark "," strange"}," "&amp;B3823:C3823&amp;" "))),"horror",IF(OR(ISNUMBER(SEARCH({" food "," kitchen "," yummy "," gourmet "," dining","bbq"}," "&amp;B3823:C3823&amp;" "))),"food"))))</f>
        <v>0</v>
      </c>
      <c r="E3823" s="3">
        <v>3500</v>
      </c>
      <c r="F3823" s="4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472"/>
        <v>105</v>
      </c>
      <c r="Q3823">
        <f t="shared" si="473"/>
        <v>79.540000000000006</v>
      </c>
      <c r="R3823" t="s">
        <v>8315</v>
      </c>
      <c r="S3823" t="s">
        <v>8316</v>
      </c>
      <c r="T3823" s="13">
        <f t="shared" si="474"/>
        <v>42341.180636574078</v>
      </c>
      <c r="U3823" s="13">
        <f t="shared" si="475"/>
        <v>42373.180636574078</v>
      </c>
      <c r="V3823">
        <f t="shared" si="476"/>
        <v>2015</v>
      </c>
      <c r="W3823" t="str">
        <f t="shared" si="477"/>
        <v>plays</v>
      </c>
      <c r="X3823" t="str">
        <f t="shared" si="478"/>
        <v>ExceededGoal</v>
      </c>
      <c r="Y3823" s="12">
        <f t="shared" si="479"/>
        <v>79.540000000000006</v>
      </c>
    </row>
    <row r="3824" spans="1:25" ht="57.6">
      <c r="A3824">
        <v>3822</v>
      </c>
      <c r="B3824" s="1" t="s">
        <v>3819</v>
      </c>
      <c r="C3824" s="1" t="s">
        <v>7931</v>
      </c>
      <c r="D3824" s="21" t="b" cm="1">
        <f t="array" ref="D3824">IF(OR(ISNUMBER(SEARCH({" COMEDY "," fun "," laugh ","hilarious"}," "&amp;B3824:C3824&amp;" "))),"Comedy",IF(OR(ISNUMBER(SEARCH({" sad "," thriller "," crime"," murder "," dark "," revenge "}," "&amp;B3824:C3824&amp;" "))),"thriller",IF(OR(ISNUMBER(SEARCH({" strange "," evil "," horror "," dark "," strange"}," "&amp;B3824:C3824&amp;" "))),"horror",IF(OR(ISNUMBER(SEARCH({" food "," kitchen "," yummy "," gourmet "," dining","bbq"}," "&amp;B3824:C3824&amp;" "))),"food"))))</f>
        <v>0</v>
      </c>
      <c r="E3824" s="3">
        <v>5000</v>
      </c>
      <c r="F3824" s="4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472"/>
        <v>110</v>
      </c>
      <c r="Q3824">
        <f t="shared" si="473"/>
        <v>72.38</v>
      </c>
      <c r="R3824" t="s">
        <v>8315</v>
      </c>
      <c r="S3824" t="s">
        <v>8316</v>
      </c>
      <c r="T3824" s="13">
        <f t="shared" si="474"/>
        <v>42329.838159722218</v>
      </c>
      <c r="U3824" s="13">
        <f t="shared" si="475"/>
        <v>42388.957638888889</v>
      </c>
      <c r="V3824">
        <f t="shared" si="476"/>
        <v>2015</v>
      </c>
      <c r="W3824" t="str">
        <f t="shared" si="477"/>
        <v>plays</v>
      </c>
      <c r="X3824" t="str">
        <f t="shared" si="478"/>
        <v>ExceededGoal</v>
      </c>
      <c r="Y3824" s="12">
        <f t="shared" si="479"/>
        <v>72.38</v>
      </c>
    </row>
    <row r="3825" spans="1:25" ht="43.2">
      <c r="A3825">
        <v>3823</v>
      </c>
      <c r="B3825" s="1" t="s">
        <v>3820</v>
      </c>
      <c r="C3825" s="1" t="s">
        <v>7932</v>
      </c>
      <c r="D3825" s="21" t="b" cm="1">
        <f t="array" ref="D3825">IF(OR(ISNUMBER(SEARCH({" COMEDY "," fun "," laugh ","hilarious"}," "&amp;B3825:C3825&amp;" "))),"Comedy",IF(OR(ISNUMBER(SEARCH({" sad "," thriller "," crime"," murder "," dark "," revenge "}," "&amp;B3825:C3825&amp;" "))),"thriller",IF(OR(ISNUMBER(SEARCH({" strange "," evil "," horror "," dark "," strange"}," "&amp;B3825:C3825&amp;" "))),"horror",IF(OR(ISNUMBER(SEARCH({" food "," kitchen "," yummy "," gourmet "," dining","bbq"}," "&amp;B3825:C3825&amp;" "))),"food"))))</f>
        <v>0</v>
      </c>
      <c r="E3825" s="3">
        <v>2500</v>
      </c>
      <c r="F3825" s="4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472"/>
        <v>106</v>
      </c>
      <c r="Q3825">
        <f t="shared" si="473"/>
        <v>64.63</v>
      </c>
      <c r="R3825" t="s">
        <v>8315</v>
      </c>
      <c r="S3825" t="s">
        <v>8316</v>
      </c>
      <c r="T3825" s="13">
        <f t="shared" si="474"/>
        <v>42170.910231481481</v>
      </c>
      <c r="U3825" s="13">
        <f t="shared" si="475"/>
        <v>42205.165972222225</v>
      </c>
      <c r="V3825">
        <f t="shared" si="476"/>
        <v>2015</v>
      </c>
      <c r="W3825" t="str">
        <f t="shared" si="477"/>
        <v>plays</v>
      </c>
      <c r="X3825" t="str">
        <f t="shared" si="478"/>
        <v>ExceededGoal</v>
      </c>
      <c r="Y3825" s="12">
        <f t="shared" si="479"/>
        <v>64.63</v>
      </c>
    </row>
    <row r="3826" spans="1:25" ht="43.2">
      <c r="A3826">
        <v>3824</v>
      </c>
      <c r="B3826" s="1" t="s">
        <v>3821</v>
      </c>
      <c r="C3826" s="1" t="s">
        <v>7933</v>
      </c>
      <c r="D3826" s="21" t="b" cm="1">
        <f t="array" ref="D3826">IF(OR(ISNUMBER(SEARCH({" COMEDY "," fun "," laugh ","hilarious"}," "&amp;B3826:C3826&amp;" "))),"Comedy",IF(OR(ISNUMBER(SEARCH({" sad "," thriller "," crime"," murder "," dark "," revenge "}," "&amp;B3826:C3826&amp;" "))),"thriller",IF(OR(ISNUMBER(SEARCH({" strange "," evil "," horror "," dark "," strange"}," "&amp;B3826:C3826&amp;" "))),"horror",IF(OR(ISNUMBER(SEARCH({" food "," kitchen "," yummy "," gourmet "," dining","bbq"}," "&amp;B3826:C3826&amp;" "))),"food"))))</f>
        <v>0</v>
      </c>
      <c r="E3826" s="3">
        <v>250</v>
      </c>
      <c r="F3826" s="4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472"/>
        <v>108</v>
      </c>
      <c r="Q3826">
        <f t="shared" si="473"/>
        <v>38.57</v>
      </c>
      <c r="R3826" t="s">
        <v>8315</v>
      </c>
      <c r="S3826" t="s">
        <v>8316</v>
      </c>
      <c r="T3826" s="13">
        <f t="shared" si="474"/>
        <v>42571.626192129625</v>
      </c>
      <c r="U3826" s="13">
        <f t="shared" si="475"/>
        <v>42583.570138888885</v>
      </c>
      <c r="V3826">
        <f t="shared" si="476"/>
        <v>2016</v>
      </c>
      <c r="W3826" t="str">
        <f t="shared" si="477"/>
        <v>plays</v>
      </c>
      <c r="X3826" t="str">
        <f t="shared" si="478"/>
        <v>ExceededGoal</v>
      </c>
      <c r="Y3826" s="12">
        <f t="shared" si="479"/>
        <v>38.57</v>
      </c>
    </row>
    <row r="3827" spans="1:25" ht="43.2">
      <c r="A3827">
        <v>3825</v>
      </c>
      <c r="B3827" s="1" t="s">
        <v>3822</v>
      </c>
      <c r="C3827" s="1" t="s">
        <v>7934</v>
      </c>
      <c r="D3827" s="21" t="b" cm="1">
        <f t="array" ref="D3827">IF(OR(ISNUMBER(SEARCH({" COMEDY "," fun "," laugh ","hilarious"}," "&amp;B3827:C3827&amp;" "))),"Comedy",IF(OR(ISNUMBER(SEARCH({" sad "," thriller "," crime"," murder "," dark "," revenge "}," "&amp;B3827:C3827&amp;" "))),"thriller",IF(OR(ISNUMBER(SEARCH({" strange "," evil "," horror "," dark "," strange"}," "&amp;B3827:C3827&amp;" "))),"horror",IF(OR(ISNUMBER(SEARCH({" food "," kitchen "," yummy "," gourmet "," dining","bbq"}," "&amp;B3827:C3827&amp;" "))),"food"))))</f>
        <v>0</v>
      </c>
      <c r="E3827" s="3">
        <v>5000</v>
      </c>
      <c r="F3827" s="4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472"/>
        <v>105</v>
      </c>
      <c r="Q3827">
        <f t="shared" si="473"/>
        <v>107.57</v>
      </c>
      <c r="R3827" t="s">
        <v>8315</v>
      </c>
      <c r="S3827" t="s">
        <v>8316</v>
      </c>
      <c r="T3827" s="13">
        <f t="shared" si="474"/>
        <v>42151.069606481484</v>
      </c>
      <c r="U3827" s="13">
        <f t="shared" si="475"/>
        <v>42172.069606481484</v>
      </c>
      <c r="V3827">
        <f t="shared" si="476"/>
        <v>2015</v>
      </c>
      <c r="W3827" t="str">
        <f t="shared" si="477"/>
        <v>plays</v>
      </c>
      <c r="X3827" t="str">
        <f t="shared" si="478"/>
        <v>ExceededGoal</v>
      </c>
      <c r="Y3827" s="12">
        <f t="shared" si="479"/>
        <v>107.57</v>
      </c>
    </row>
    <row r="3828" spans="1:25" ht="28.8">
      <c r="A3828">
        <v>3826</v>
      </c>
      <c r="B3828" s="1" t="s">
        <v>3823</v>
      </c>
      <c r="C3828" s="1" t="s">
        <v>7935</v>
      </c>
      <c r="D3828" s="21" t="b" cm="1">
        <f t="array" ref="D3828">IF(OR(ISNUMBER(SEARCH({" COMEDY "," fun "," laugh ","hilarious"}," "&amp;B3828:C3828&amp;" "))),"Comedy",IF(OR(ISNUMBER(SEARCH({" sad "," thriller "," crime"," murder "," dark "," revenge "}," "&amp;B3828:C3828&amp;" "))),"thriller",IF(OR(ISNUMBER(SEARCH({" strange "," evil "," horror "," dark "," strange"}," "&amp;B3828:C3828&amp;" "))),"horror",IF(OR(ISNUMBER(SEARCH({" food "," kitchen "," yummy "," gourmet "," dining","bbq"}," "&amp;B3828:C3828&amp;" "))),"food"))))</f>
        <v>0</v>
      </c>
      <c r="E3828" s="3">
        <v>600</v>
      </c>
      <c r="F3828" s="4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472"/>
        <v>119</v>
      </c>
      <c r="Q3828">
        <f t="shared" si="473"/>
        <v>27.5</v>
      </c>
      <c r="R3828" t="s">
        <v>8315</v>
      </c>
      <c r="S3828" t="s">
        <v>8316</v>
      </c>
      <c r="T3828" s="13">
        <f t="shared" si="474"/>
        <v>42101.423541666663</v>
      </c>
      <c r="U3828" s="13">
        <f t="shared" si="475"/>
        <v>42131.423541666663</v>
      </c>
      <c r="V3828">
        <f t="shared" si="476"/>
        <v>2015</v>
      </c>
      <c r="W3828" t="str">
        <f t="shared" si="477"/>
        <v>plays</v>
      </c>
      <c r="X3828" t="str">
        <f t="shared" si="478"/>
        <v>ExceededGoal</v>
      </c>
      <c r="Y3828" s="12">
        <f t="shared" si="479"/>
        <v>27.5</v>
      </c>
    </row>
    <row r="3829" spans="1:25" ht="57.6">
      <c r="A3829">
        <v>3827</v>
      </c>
      <c r="B3829" s="1" t="s">
        <v>3824</v>
      </c>
      <c r="C3829" s="1" t="s">
        <v>7936</v>
      </c>
      <c r="D3829" s="21" t="b" cm="1">
        <f t="array" ref="D3829">IF(OR(ISNUMBER(SEARCH({" COMEDY "," fun "," laugh ","hilarious"}," "&amp;B3829:C3829&amp;" "))),"Comedy",IF(OR(ISNUMBER(SEARCH({" sad "," thriller "," crime"," murder "," dark "," revenge "}," "&amp;B3829:C3829&amp;" "))),"thriller",IF(OR(ISNUMBER(SEARCH({" strange "," evil "," horror "," dark "," strange"}," "&amp;B3829:C3829&amp;" "))),"horror",IF(OR(ISNUMBER(SEARCH({" food "," kitchen "," yummy "," gourmet "," dining","bbq"}," "&amp;B3829:C3829&amp;" "))),"food"))))</f>
        <v>0</v>
      </c>
      <c r="E3829" s="3">
        <v>3000</v>
      </c>
      <c r="F3829" s="4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472"/>
        <v>153</v>
      </c>
      <c r="Q3829">
        <f t="shared" si="473"/>
        <v>70.459999999999994</v>
      </c>
      <c r="R3829" t="s">
        <v>8315</v>
      </c>
      <c r="S3829" t="s">
        <v>8316</v>
      </c>
      <c r="T3829" s="13">
        <f t="shared" si="474"/>
        <v>42034.928252314814</v>
      </c>
      <c r="U3829" s="13">
        <f t="shared" si="475"/>
        <v>42090</v>
      </c>
      <c r="V3829">
        <f t="shared" si="476"/>
        <v>2015</v>
      </c>
      <c r="W3829" t="str">
        <f t="shared" si="477"/>
        <v>plays</v>
      </c>
      <c r="X3829" t="str">
        <f t="shared" si="478"/>
        <v>ExceededGoal</v>
      </c>
      <c r="Y3829" s="12">
        <f t="shared" si="479"/>
        <v>70.459999999999994</v>
      </c>
    </row>
    <row r="3830" spans="1:25" ht="43.2">
      <c r="A3830">
        <v>3828</v>
      </c>
      <c r="B3830" s="1" t="s">
        <v>3825</v>
      </c>
      <c r="C3830" s="1" t="s">
        <v>7937</v>
      </c>
      <c r="D3830" s="21" t="b" cm="1">
        <f t="array" ref="D3830">IF(OR(ISNUMBER(SEARCH({" COMEDY "," fun "," laugh ","hilarious"}," "&amp;B3830:C3830&amp;" "))),"Comedy",IF(OR(ISNUMBER(SEARCH({" sad "," thriller "," crime"," murder "," dark "," revenge "}," "&amp;B3830:C3830&amp;" "))),"thriller",IF(OR(ISNUMBER(SEARCH({" strange "," evil "," horror "," dark "," strange"}," "&amp;B3830:C3830&amp;" "))),"horror",IF(OR(ISNUMBER(SEARCH({" food "," kitchen "," yummy "," gourmet "," dining","bbq"}," "&amp;B3830:C3830&amp;" "))),"food"))))</f>
        <v>0</v>
      </c>
      <c r="E3830" s="3">
        <v>5000</v>
      </c>
      <c r="F3830" s="4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472"/>
        <v>100</v>
      </c>
      <c r="Q3830">
        <f t="shared" si="473"/>
        <v>178.57</v>
      </c>
      <c r="R3830" t="s">
        <v>8315</v>
      </c>
      <c r="S3830" t="s">
        <v>8316</v>
      </c>
      <c r="T3830" s="13">
        <f t="shared" si="474"/>
        <v>41944.527627314819</v>
      </c>
      <c r="U3830" s="13">
        <f t="shared" si="475"/>
        <v>42004.569293981483</v>
      </c>
      <c r="V3830">
        <f t="shared" si="476"/>
        <v>2014</v>
      </c>
      <c r="W3830" t="str">
        <f t="shared" si="477"/>
        <v>plays</v>
      </c>
      <c r="X3830" t="str">
        <f t="shared" si="478"/>
        <v>UnderFunded</v>
      </c>
      <c r="Y3830" s="12">
        <f t="shared" si="479"/>
        <v>178.57</v>
      </c>
    </row>
    <row r="3831" spans="1:25" ht="43.2">
      <c r="A3831">
        <v>3829</v>
      </c>
      <c r="B3831" s="1" t="s">
        <v>3826</v>
      </c>
      <c r="C3831" s="1" t="s">
        <v>7938</v>
      </c>
      <c r="D3831" s="21" t="b" cm="1">
        <f t="array" ref="D3831">IF(OR(ISNUMBER(SEARCH({" COMEDY "," fun "," laugh ","hilarious"}," "&amp;B3831:C3831&amp;" "))),"Comedy",IF(OR(ISNUMBER(SEARCH({" sad "," thriller "," crime"," murder "," dark "," revenge "}," "&amp;B3831:C3831&amp;" "))),"thriller",IF(OR(ISNUMBER(SEARCH({" strange "," evil "," horror "," dark "," strange"}," "&amp;B3831:C3831&amp;" "))),"horror",IF(OR(ISNUMBER(SEARCH({" food "," kitchen "," yummy "," gourmet "," dining","bbq"}," "&amp;B3831:C3831&amp;" "))),"food"))))</f>
        <v>0</v>
      </c>
      <c r="E3831" s="3">
        <v>500</v>
      </c>
      <c r="F3831" s="4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472"/>
        <v>100</v>
      </c>
      <c r="Q3831">
        <f t="shared" si="473"/>
        <v>62.63</v>
      </c>
      <c r="R3831" t="s">
        <v>8315</v>
      </c>
      <c r="S3831" t="s">
        <v>8316</v>
      </c>
      <c r="T3831" s="13">
        <f t="shared" si="474"/>
        <v>42593.865405092598</v>
      </c>
      <c r="U3831" s="13">
        <f t="shared" si="475"/>
        <v>42613.865405092598</v>
      </c>
      <c r="V3831">
        <f t="shared" si="476"/>
        <v>2016</v>
      </c>
      <c r="W3831" t="str">
        <f t="shared" si="477"/>
        <v>plays</v>
      </c>
      <c r="X3831" t="str">
        <f t="shared" si="478"/>
        <v>UnderFunded</v>
      </c>
      <c r="Y3831" s="12">
        <f t="shared" si="479"/>
        <v>62.63</v>
      </c>
    </row>
    <row r="3832" spans="1:25" ht="43.2">
      <c r="A3832">
        <v>3830</v>
      </c>
      <c r="B3832" s="1" t="s">
        <v>3827</v>
      </c>
      <c r="C3832" s="1" t="s">
        <v>7939</v>
      </c>
      <c r="D3832" s="21" t="b" cm="1">
        <f t="array" ref="D3832">IF(OR(ISNUMBER(SEARCH({" COMEDY "," fun "," laugh ","hilarious"}," "&amp;B3832:C3832&amp;" "))),"Comedy",IF(OR(ISNUMBER(SEARCH({" sad "," thriller "," crime"," murder "," dark "," revenge "}," "&amp;B3832:C3832&amp;" "))),"thriller",IF(OR(ISNUMBER(SEARCH({" strange "," evil "," horror "," dark "," strange"}," "&amp;B3832:C3832&amp;" "))),"horror",IF(OR(ISNUMBER(SEARCH({" food "," kitchen "," yummy "," gourmet "," dining","bbq"}," "&amp;B3832:C3832&amp;" "))),"food"))))</f>
        <v>0</v>
      </c>
      <c r="E3832" s="3">
        <v>100</v>
      </c>
      <c r="F3832" s="4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472"/>
        <v>225</v>
      </c>
      <c r="Q3832">
        <f t="shared" si="473"/>
        <v>75</v>
      </c>
      <c r="R3832" t="s">
        <v>8315</v>
      </c>
      <c r="S3832" t="s">
        <v>8316</v>
      </c>
      <c r="T3832" s="13">
        <f t="shared" si="474"/>
        <v>42503.740868055553</v>
      </c>
      <c r="U3832" s="13">
        <f t="shared" si="475"/>
        <v>42517.740868055553</v>
      </c>
      <c r="V3832">
        <f t="shared" si="476"/>
        <v>2016</v>
      </c>
      <c r="W3832" t="str">
        <f t="shared" si="477"/>
        <v>plays</v>
      </c>
      <c r="X3832" t="str">
        <f t="shared" si="478"/>
        <v>ExceededGoal</v>
      </c>
      <c r="Y3832" s="12">
        <f t="shared" si="479"/>
        <v>75</v>
      </c>
    </row>
    <row r="3833" spans="1:25" ht="57.6">
      <c r="A3833">
        <v>3831</v>
      </c>
      <c r="B3833" s="1" t="s">
        <v>3828</v>
      </c>
      <c r="C3833" s="1" t="s">
        <v>7940</v>
      </c>
      <c r="D3833" s="21" t="b" cm="1">
        <f t="array" ref="D3833">IF(OR(ISNUMBER(SEARCH({" COMEDY "," fun "," laugh ","hilarious"}," "&amp;B3833:C3833&amp;" "))),"Comedy",IF(OR(ISNUMBER(SEARCH({" sad "," thriller "," crime"," murder "," dark "," revenge "}," "&amp;B3833:C3833&amp;" "))),"thriller",IF(OR(ISNUMBER(SEARCH({" strange "," evil "," horror "," dark "," strange"}," "&amp;B3833:C3833&amp;" "))),"horror",IF(OR(ISNUMBER(SEARCH({" food "," kitchen "," yummy "," gourmet "," dining","bbq"}," "&amp;B3833:C3833&amp;" "))),"food"))))</f>
        <v>0</v>
      </c>
      <c r="E3833" s="3">
        <v>500</v>
      </c>
      <c r="F3833" s="4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472"/>
        <v>106</v>
      </c>
      <c r="Q3833">
        <f t="shared" si="473"/>
        <v>58.9</v>
      </c>
      <c r="R3833" t="s">
        <v>8315</v>
      </c>
      <c r="S3833" t="s">
        <v>8316</v>
      </c>
      <c r="T3833" s="13">
        <f t="shared" si="474"/>
        <v>41927.848900462966</v>
      </c>
      <c r="U3833" s="13">
        <f t="shared" si="475"/>
        <v>41948.890567129631</v>
      </c>
      <c r="V3833">
        <f t="shared" si="476"/>
        <v>2014</v>
      </c>
      <c r="W3833" t="str">
        <f t="shared" si="477"/>
        <v>plays</v>
      </c>
      <c r="X3833" t="str">
        <f t="shared" si="478"/>
        <v>ExceededGoal</v>
      </c>
      <c r="Y3833" s="12">
        <f t="shared" si="479"/>
        <v>58.9</v>
      </c>
    </row>
    <row r="3834" spans="1:25" ht="43.2">
      <c r="A3834">
        <v>3832</v>
      </c>
      <c r="B3834" s="1" t="s">
        <v>3829</v>
      </c>
      <c r="C3834" s="1" t="s">
        <v>7941</v>
      </c>
      <c r="D3834" s="21" t="b" cm="1">
        <f t="array" ref="D3834">IF(OR(ISNUMBER(SEARCH({" COMEDY "," fun "," laugh ","hilarious"}," "&amp;B3834:C3834&amp;" "))),"Comedy",IF(OR(ISNUMBER(SEARCH({" sad "," thriller "," crime"," murder "," dark "," revenge "}," "&amp;B3834:C3834&amp;" "))),"thriller",IF(OR(ISNUMBER(SEARCH({" strange "," evil "," horror "," dark "," strange"}," "&amp;B3834:C3834&amp;" "))),"horror",IF(OR(ISNUMBER(SEARCH({" food "," kitchen "," yummy "," gourmet "," dining","bbq"}," "&amp;B3834:C3834&amp;" "))),"food"))))</f>
        <v>0</v>
      </c>
      <c r="E3834" s="3">
        <v>1200</v>
      </c>
      <c r="F3834" s="4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472"/>
        <v>105</v>
      </c>
      <c r="Q3834">
        <f t="shared" si="473"/>
        <v>139.56</v>
      </c>
      <c r="R3834" t="s">
        <v>8315</v>
      </c>
      <c r="S3834" t="s">
        <v>8316</v>
      </c>
      <c r="T3834" s="13">
        <f t="shared" si="474"/>
        <v>42375.114988425921</v>
      </c>
      <c r="U3834" s="13">
        <f t="shared" si="475"/>
        <v>42420.114988425921</v>
      </c>
      <c r="V3834">
        <f t="shared" si="476"/>
        <v>2016</v>
      </c>
      <c r="W3834" t="str">
        <f t="shared" si="477"/>
        <v>plays</v>
      </c>
      <c r="X3834" t="str">
        <f t="shared" si="478"/>
        <v>ExceededGoal</v>
      </c>
      <c r="Y3834" s="12">
        <f t="shared" si="479"/>
        <v>139.56</v>
      </c>
    </row>
    <row r="3835" spans="1:25" ht="57.6">
      <c r="A3835">
        <v>3833</v>
      </c>
      <c r="B3835" s="1" t="s">
        <v>3830</v>
      </c>
      <c r="C3835" s="1" t="s">
        <v>7942</v>
      </c>
      <c r="D3835" s="21" t="str" cm="1">
        <f t="array" ref="D3835">IF(OR(ISNUMBER(SEARCH({" COMEDY "," fun "," laugh ","hilarious"}," "&amp;B3835:C3835&amp;" "))),"Comedy",IF(OR(ISNUMBER(SEARCH({" sad "," thriller "," crime"," murder "," dark "," revenge "}," "&amp;B3835:C3835&amp;" "))),"thriller",IF(OR(ISNUMBER(SEARCH({" strange "," evil "," horror "," dark "," strange"}," "&amp;B3835:C3835&amp;" "))),"horror",IF(OR(ISNUMBER(SEARCH({" food "," kitchen "," yummy "," gourmet "," dining","bbq"}," "&amp;B3835:C3835&amp;" "))),"food"))))</f>
        <v>Comedy</v>
      </c>
      <c r="E3835" s="3">
        <v>1200</v>
      </c>
      <c r="F3835" s="4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472"/>
        <v>117</v>
      </c>
      <c r="Q3835">
        <f t="shared" si="473"/>
        <v>70</v>
      </c>
      <c r="R3835" t="s">
        <v>8315</v>
      </c>
      <c r="S3835" t="s">
        <v>8316</v>
      </c>
      <c r="T3835" s="13">
        <f t="shared" si="474"/>
        <v>41963.872361111105</v>
      </c>
      <c r="U3835" s="13">
        <f t="shared" si="475"/>
        <v>41974.797916666663</v>
      </c>
      <c r="V3835">
        <f t="shared" si="476"/>
        <v>2014</v>
      </c>
      <c r="W3835" t="str">
        <f t="shared" si="477"/>
        <v>plays</v>
      </c>
      <c r="X3835" t="str">
        <f t="shared" si="478"/>
        <v>ExceededGoal</v>
      </c>
      <c r="Y3835" s="12">
        <f t="shared" si="479"/>
        <v>70</v>
      </c>
    </row>
    <row r="3836" spans="1:25" ht="43.2">
      <c r="A3836">
        <v>3834</v>
      </c>
      <c r="B3836" s="1" t="s">
        <v>3831</v>
      </c>
      <c r="C3836" s="1" t="s">
        <v>7943</v>
      </c>
      <c r="D3836" s="21" t="b" cm="1">
        <f t="array" ref="D3836">IF(OR(ISNUMBER(SEARCH({" COMEDY "," fun "," laugh ","hilarious"}," "&amp;B3836:C3836&amp;" "))),"Comedy",IF(OR(ISNUMBER(SEARCH({" sad "," thriller "," crime"," murder "," dark "," revenge "}," "&amp;B3836:C3836&amp;" "))),"thriller",IF(OR(ISNUMBER(SEARCH({" strange "," evil "," horror "," dark "," strange"}," "&amp;B3836:C3836&amp;" "))),"horror",IF(OR(ISNUMBER(SEARCH({" food "," kitchen "," yummy "," gourmet "," dining","bbq"}," "&amp;B3836:C3836&amp;" "))),"food"))))</f>
        <v>0</v>
      </c>
      <c r="E3836" s="3">
        <v>3000</v>
      </c>
      <c r="F3836" s="4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472"/>
        <v>109</v>
      </c>
      <c r="Q3836">
        <f t="shared" si="473"/>
        <v>57.39</v>
      </c>
      <c r="R3836" t="s">
        <v>8315</v>
      </c>
      <c r="S3836" t="s">
        <v>8316</v>
      </c>
      <c r="T3836" s="13">
        <f t="shared" si="474"/>
        <v>42143.445219907408</v>
      </c>
      <c r="U3836" s="13">
        <f t="shared" si="475"/>
        <v>42173.445219907408</v>
      </c>
      <c r="V3836">
        <f t="shared" si="476"/>
        <v>2015</v>
      </c>
      <c r="W3836" t="str">
        <f t="shared" si="477"/>
        <v>plays</v>
      </c>
      <c r="X3836" t="str">
        <f t="shared" si="478"/>
        <v>ExceededGoal</v>
      </c>
      <c r="Y3836" s="12">
        <f t="shared" si="479"/>
        <v>57.39</v>
      </c>
    </row>
    <row r="3837" spans="1:25" ht="43.2">
      <c r="A3837">
        <v>3835</v>
      </c>
      <c r="B3837" s="1" t="s">
        <v>3832</v>
      </c>
      <c r="C3837" s="1" t="s">
        <v>7944</v>
      </c>
      <c r="D3837" s="21" t="b" cm="1">
        <f t="array" ref="D3837">IF(OR(ISNUMBER(SEARCH({" COMEDY "," fun "," laugh ","hilarious"}," "&amp;B3837:C3837&amp;" "))),"Comedy",IF(OR(ISNUMBER(SEARCH({" sad "," thriller "," crime"," murder "," dark "," revenge "}," "&amp;B3837:C3837&amp;" "))),"thriller",IF(OR(ISNUMBER(SEARCH({" strange "," evil "," horror "," dark "," strange"}," "&amp;B3837:C3837&amp;" "))),"horror",IF(OR(ISNUMBER(SEARCH({" food "," kitchen "," yummy "," gourmet "," dining","bbq"}," "&amp;B3837:C3837&amp;" "))),"food"))))</f>
        <v>0</v>
      </c>
      <c r="E3837" s="3">
        <v>200</v>
      </c>
      <c r="F3837" s="4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472"/>
        <v>160</v>
      </c>
      <c r="Q3837">
        <f t="shared" si="473"/>
        <v>40</v>
      </c>
      <c r="R3837" t="s">
        <v>8315</v>
      </c>
      <c r="S3837" t="s">
        <v>8316</v>
      </c>
      <c r="T3837" s="13">
        <f t="shared" si="474"/>
        <v>42460.94222222222</v>
      </c>
      <c r="U3837" s="13">
        <f t="shared" si="475"/>
        <v>42481.94222222222</v>
      </c>
      <c r="V3837">
        <f t="shared" si="476"/>
        <v>2016</v>
      </c>
      <c r="W3837" t="str">
        <f t="shared" si="477"/>
        <v>plays</v>
      </c>
      <c r="X3837" t="str">
        <f t="shared" si="478"/>
        <v>ExceededGoal</v>
      </c>
      <c r="Y3837" s="12">
        <f t="shared" si="479"/>
        <v>40</v>
      </c>
    </row>
    <row r="3838" spans="1:25" ht="43.2">
      <c r="A3838">
        <v>3836</v>
      </c>
      <c r="B3838" s="1" t="s">
        <v>3833</v>
      </c>
      <c r="C3838" s="1" t="s">
        <v>7945</v>
      </c>
      <c r="D3838" s="21" t="b" cm="1">
        <f t="array" ref="D3838">IF(OR(ISNUMBER(SEARCH({" COMEDY "," fun "," laugh ","hilarious"}," "&amp;B3838:C3838&amp;" "))),"Comedy",IF(OR(ISNUMBER(SEARCH({" sad "," thriller "," crime"," murder "," dark "," revenge "}," "&amp;B3838:C3838&amp;" "))),"thriller",IF(OR(ISNUMBER(SEARCH({" strange "," evil "," horror "," dark "," strange"}," "&amp;B3838:C3838&amp;" "))),"horror",IF(OR(ISNUMBER(SEARCH({" food "," kitchen "," yummy "," gourmet "," dining","bbq"}," "&amp;B3838:C3838&amp;" "))),"food"))))</f>
        <v>0</v>
      </c>
      <c r="E3838" s="3">
        <v>800</v>
      </c>
      <c r="F3838" s="4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472"/>
        <v>113</v>
      </c>
      <c r="Q3838">
        <f t="shared" si="473"/>
        <v>64.290000000000006</v>
      </c>
      <c r="R3838" t="s">
        <v>8315</v>
      </c>
      <c r="S3838" t="s">
        <v>8316</v>
      </c>
      <c r="T3838" s="13">
        <f t="shared" si="474"/>
        <v>42553.926527777774</v>
      </c>
      <c r="U3838" s="13">
        <f t="shared" si="475"/>
        <v>42585.172916666663</v>
      </c>
      <c r="V3838">
        <f t="shared" si="476"/>
        <v>2016</v>
      </c>
      <c r="W3838" t="str">
        <f t="shared" si="477"/>
        <v>plays</v>
      </c>
      <c r="X3838" t="str">
        <f t="shared" si="478"/>
        <v>ExceededGoal</v>
      </c>
      <c r="Y3838" s="12">
        <f t="shared" si="479"/>
        <v>64.290000000000006</v>
      </c>
    </row>
    <row r="3839" spans="1:25" ht="28.8">
      <c r="A3839">
        <v>3837</v>
      </c>
      <c r="B3839" s="1" t="s">
        <v>3834</v>
      </c>
      <c r="C3839" s="1" t="s">
        <v>7946</v>
      </c>
      <c r="D3839" s="21" t="b" cm="1">
        <f t="array" ref="D3839">IF(OR(ISNUMBER(SEARCH({" COMEDY "," fun "," laugh ","hilarious"}," "&amp;B3839:C3839&amp;" "))),"Comedy",IF(OR(ISNUMBER(SEARCH({" sad "," thriller "," crime"," murder "," dark "," revenge "}," "&amp;B3839:C3839&amp;" "))),"thriller",IF(OR(ISNUMBER(SEARCH({" strange "," evil "," horror "," dark "," strange"}," "&amp;B3839:C3839&amp;" "))),"horror",IF(OR(ISNUMBER(SEARCH({" food "," kitchen "," yummy "," gourmet "," dining","bbq"}," "&amp;B3839:C3839&amp;" "))),"food"))))</f>
        <v>0</v>
      </c>
      <c r="E3839" s="3">
        <v>2000</v>
      </c>
      <c r="F3839" s="4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472"/>
        <v>102</v>
      </c>
      <c r="Q3839">
        <f t="shared" si="473"/>
        <v>120.12</v>
      </c>
      <c r="R3839" t="s">
        <v>8315</v>
      </c>
      <c r="S3839" t="s">
        <v>8316</v>
      </c>
      <c r="T3839" s="13">
        <f t="shared" si="474"/>
        <v>42152.765717592592</v>
      </c>
      <c r="U3839" s="13">
        <f t="shared" si="475"/>
        <v>42188.765717592592</v>
      </c>
      <c r="V3839">
        <f t="shared" si="476"/>
        <v>2015</v>
      </c>
      <c r="W3839" t="str">
        <f t="shared" si="477"/>
        <v>plays</v>
      </c>
      <c r="X3839" t="str">
        <f t="shared" si="478"/>
        <v>ExceededGoal</v>
      </c>
      <c r="Y3839" s="12">
        <f t="shared" si="479"/>
        <v>120.12</v>
      </c>
    </row>
    <row r="3840" spans="1:25" ht="57.6">
      <c r="A3840">
        <v>3838</v>
      </c>
      <c r="B3840" s="1" t="s">
        <v>3835</v>
      </c>
      <c r="C3840" s="1" t="s">
        <v>7947</v>
      </c>
      <c r="D3840" s="21" t="b" cm="1">
        <f t="array" ref="D3840">IF(OR(ISNUMBER(SEARCH({" COMEDY "," fun "," laugh ","hilarious"}," "&amp;B3840:C3840&amp;" "))),"Comedy",IF(OR(ISNUMBER(SEARCH({" sad "," thriller "," crime"," murder "," dark "," revenge "}," "&amp;B3840:C3840&amp;" "))),"thriller",IF(OR(ISNUMBER(SEARCH({" strange "," evil "," horror "," dark "," strange"}," "&amp;B3840:C3840&amp;" "))),"horror",IF(OR(ISNUMBER(SEARCH({" food "," kitchen "," yummy "," gourmet "," dining","bbq"}," "&amp;B3840:C3840&amp;" "))),"food"))))</f>
        <v>0</v>
      </c>
      <c r="E3840" s="3">
        <v>100000</v>
      </c>
      <c r="F3840" s="4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472"/>
        <v>101</v>
      </c>
      <c r="Q3840">
        <f t="shared" si="473"/>
        <v>1008.24</v>
      </c>
      <c r="R3840" t="s">
        <v>8315</v>
      </c>
      <c r="S3840" t="s">
        <v>8316</v>
      </c>
      <c r="T3840" s="13">
        <f t="shared" si="474"/>
        <v>42116.710752314815</v>
      </c>
      <c r="U3840" s="13">
        <f t="shared" si="475"/>
        <v>42146.710752314815</v>
      </c>
      <c r="V3840">
        <f t="shared" si="476"/>
        <v>2015</v>
      </c>
      <c r="W3840" t="str">
        <f t="shared" si="477"/>
        <v>plays</v>
      </c>
      <c r="X3840" t="str">
        <f t="shared" si="478"/>
        <v>ExceededGoal</v>
      </c>
      <c r="Y3840" s="12">
        <f t="shared" si="479"/>
        <v>1008.24</v>
      </c>
    </row>
    <row r="3841" spans="1:25" ht="43.2">
      <c r="A3841">
        <v>3839</v>
      </c>
      <c r="B3841" s="1" t="s">
        <v>3836</v>
      </c>
      <c r="C3841" s="1" t="s">
        <v>7948</v>
      </c>
      <c r="D3841" s="21" t="b" cm="1">
        <f t="array" ref="D3841">IF(OR(ISNUMBER(SEARCH({" COMEDY "," fun "," laugh ","hilarious"}," "&amp;B3841:C3841&amp;" "))),"Comedy",IF(OR(ISNUMBER(SEARCH({" sad "," thriller "," crime"," murder "," dark "," revenge "}," "&amp;B3841:C3841&amp;" "))),"thriller",IF(OR(ISNUMBER(SEARCH({" strange "," evil "," horror "," dark "," strange"}," "&amp;B3841:C3841&amp;" "))),"horror",IF(OR(ISNUMBER(SEARCH({" food "," kitchen "," yummy "," gourmet "," dining","bbq"}," "&amp;B3841:C3841&amp;" "))),"food"))))</f>
        <v>0</v>
      </c>
      <c r="E3841" s="3">
        <v>2000</v>
      </c>
      <c r="F3841" s="4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472"/>
        <v>101</v>
      </c>
      <c r="Q3841">
        <f t="shared" si="473"/>
        <v>63.28</v>
      </c>
      <c r="R3841" t="s">
        <v>8315</v>
      </c>
      <c r="S3841" t="s">
        <v>8316</v>
      </c>
      <c r="T3841" s="13">
        <f t="shared" si="474"/>
        <v>42155.142638888887</v>
      </c>
      <c r="U3841" s="13">
        <f t="shared" si="475"/>
        <v>42215.142638888887</v>
      </c>
      <c r="V3841">
        <f t="shared" si="476"/>
        <v>2015</v>
      </c>
      <c r="W3841" t="str">
        <f t="shared" si="477"/>
        <v>plays</v>
      </c>
      <c r="X3841" t="str">
        <f t="shared" si="478"/>
        <v>ExceededGoal</v>
      </c>
      <c r="Y3841" s="12">
        <f t="shared" si="479"/>
        <v>63.28</v>
      </c>
    </row>
    <row r="3842" spans="1:25" ht="43.2">
      <c r="A3842">
        <v>3840</v>
      </c>
      <c r="B3842" s="1" t="s">
        <v>3837</v>
      </c>
      <c r="C3842" s="1" t="s">
        <v>7949</v>
      </c>
      <c r="D3842" s="21" t="b" cm="1">
        <f t="array" ref="D3842">IF(OR(ISNUMBER(SEARCH({" COMEDY "," fun "," laugh ","hilarious"}," "&amp;B3842:C3842&amp;" "))),"Comedy",IF(OR(ISNUMBER(SEARCH({" sad "," thriller "," crime"," murder "," dark "," revenge "}," "&amp;B3842:C3842&amp;" "))),"thriller",IF(OR(ISNUMBER(SEARCH({" strange "," evil "," horror "," dark "," strange"}," "&amp;B3842:C3842&amp;" "))),"horror",IF(OR(ISNUMBER(SEARCH({" food "," kitchen "," yummy "," gourmet "," dining","bbq"}," "&amp;B3842:C3842&amp;" "))),"food"))))</f>
        <v>0</v>
      </c>
      <c r="E3842" s="3">
        <v>1</v>
      </c>
      <c r="F3842" s="4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472"/>
        <v>6500</v>
      </c>
      <c r="Q3842">
        <f t="shared" si="473"/>
        <v>21.67</v>
      </c>
      <c r="R3842" t="s">
        <v>8315</v>
      </c>
      <c r="S3842" t="s">
        <v>8316</v>
      </c>
      <c r="T3842" s="13">
        <f t="shared" si="474"/>
        <v>42432.701724537037</v>
      </c>
      <c r="U3842" s="13">
        <f t="shared" si="475"/>
        <v>42457.660057870366</v>
      </c>
      <c r="V3842">
        <f t="shared" si="476"/>
        <v>2016</v>
      </c>
      <c r="W3842" t="str">
        <f t="shared" si="477"/>
        <v>plays</v>
      </c>
      <c r="X3842" t="str">
        <f t="shared" si="478"/>
        <v>ExceededGoal</v>
      </c>
      <c r="Y3842" s="12">
        <f t="shared" si="479"/>
        <v>21.67</v>
      </c>
    </row>
    <row r="3843" spans="1:25" ht="43.2">
      <c r="A3843">
        <v>3841</v>
      </c>
      <c r="B3843" s="1" t="s">
        <v>3838</v>
      </c>
      <c r="C3843" s="1" t="s">
        <v>7950</v>
      </c>
      <c r="D3843" s="21" t="b" cm="1">
        <f t="array" ref="D3843">IF(OR(ISNUMBER(SEARCH({" COMEDY "," fun "," laugh ","hilarious"}," "&amp;B3843:C3843&amp;" "))),"Comedy",IF(OR(ISNUMBER(SEARCH({" sad "," thriller "," crime"," murder "," dark "," revenge "}," "&amp;B3843:C3843&amp;" "))),"thriller",IF(OR(ISNUMBER(SEARCH({" strange "," evil "," horror "," dark "," strange"}," "&amp;B3843:C3843&amp;" "))),"horror",IF(OR(ISNUMBER(SEARCH({" food "," kitchen "," yummy "," gourmet "," dining","bbq"}," "&amp;B3843:C3843&amp;" "))),"food"))))</f>
        <v>0</v>
      </c>
      <c r="E3843" s="3">
        <v>10000</v>
      </c>
      <c r="F3843" s="4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480">IFERROR(ROUND((F3843/E3843)*100,0),0)</f>
        <v>9</v>
      </c>
      <c r="Q3843">
        <f t="shared" ref="Q3843:Q3906" si="481">IFERROR(ROUND(F3843/M3843,2),0)</f>
        <v>25.65</v>
      </c>
      <c r="R3843" t="s">
        <v>8315</v>
      </c>
      <c r="S3843" t="s">
        <v>8316</v>
      </c>
      <c r="T3843" s="13">
        <f t="shared" ref="T3843:T3906" si="482">(((K3843/60)/60)/24)+DATE(1970,1,1)</f>
        <v>41780.785729166666</v>
      </c>
      <c r="U3843" s="13">
        <f t="shared" ref="U3843:U3906" si="483">(((J3843/60)/60)/24)+DATE(1970,1,1)</f>
        <v>41840.785729166666</v>
      </c>
      <c r="V3843">
        <f t="shared" ref="V3843:V3906" si="484">YEAR(T3843)</f>
        <v>2014</v>
      </c>
      <c r="W3843" t="str">
        <f t="shared" ref="W3843:W3906" si="485">IF(OR(S3843="musical","space"),"Musical and Spaces",S3843)</f>
        <v>plays</v>
      </c>
      <c r="X3843" t="str">
        <f t="shared" ref="X3843:X3906" si="486">IF(P3843-100&gt;0,"ExceededGoal","UnderFunded")</f>
        <v>UnderFunded</v>
      </c>
      <c r="Y3843" s="12">
        <f t="shared" ref="Y3843:Y3906" si="487">IFERROR(IF(R3843="theater",ROUND(F3843/M3843,2)),0)</f>
        <v>25.65</v>
      </c>
    </row>
    <row r="3844" spans="1:25" ht="43.2">
      <c r="A3844">
        <v>3842</v>
      </c>
      <c r="B3844" s="1" t="s">
        <v>3839</v>
      </c>
      <c r="C3844" s="1" t="s">
        <v>7951</v>
      </c>
      <c r="D3844" s="21" t="b" cm="1">
        <f t="array" ref="D3844">IF(OR(ISNUMBER(SEARCH({" COMEDY "," fun "," laugh ","hilarious"}," "&amp;B3844:C3844&amp;" "))),"Comedy",IF(OR(ISNUMBER(SEARCH({" sad "," thriller "," crime"," murder "," dark "," revenge "}," "&amp;B3844:C3844&amp;" "))),"thriller",IF(OR(ISNUMBER(SEARCH({" strange "," evil "," horror "," dark "," strange"}," "&amp;B3844:C3844&amp;" "))),"horror",IF(OR(ISNUMBER(SEARCH({" food "," kitchen "," yummy "," gourmet "," dining","bbq"}," "&amp;B3844:C3844&amp;" "))),"food"))))</f>
        <v>0</v>
      </c>
      <c r="E3844" s="3">
        <v>5000</v>
      </c>
      <c r="F3844" s="4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480"/>
        <v>22</v>
      </c>
      <c r="Q3844">
        <f t="shared" si="481"/>
        <v>47.7</v>
      </c>
      <c r="R3844" t="s">
        <v>8315</v>
      </c>
      <c r="S3844" t="s">
        <v>8316</v>
      </c>
      <c r="T3844" s="13">
        <f t="shared" si="482"/>
        <v>41740.493657407409</v>
      </c>
      <c r="U3844" s="13">
        <f t="shared" si="483"/>
        <v>41770.493657407409</v>
      </c>
      <c r="V3844">
        <f t="shared" si="484"/>
        <v>2014</v>
      </c>
      <c r="W3844" t="str">
        <f t="shared" si="485"/>
        <v>plays</v>
      </c>
      <c r="X3844" t="str">
        <f t="shared" si="486"/>
        <v>UnderFunded</v>
      </c>
      <c r="Y3844" s="12">
        <f t="shared" si="487"/>
        <v>47.7</v>
      </c>
    </row>
    <row r="3845" spans="1:25" ht="43.2">
      <c r="A3845">
        <v>3843</v>
      </c>
      <c r="B3845" s="1" t="s">
        <v>3840</v>
      </c>
      <c r="C3845" s="1" t="s">
        <v>7952</v>
      </c>
      <c r="D3845" s="21" t="b" cm="1">
        <f t="array" ref="D3845">IF(OR(ISNUMBER(SEARCH({" COMEDY "," fun "," laugh ","hilarious"}," "&amp;B3845:C3845&amp;" "))),"Comedy",IF(OR(ISNUMBER(SEARCH({" sad "," thriller "," crime"," murder "," dark "," revenge "}," "&amp;B3845:C3845&amp;" "))),"thriller",IF(OR(ISNUMBER(SEARCH({" strange "," evil "," horror "," dark "," strange"}," "&amp;B3845:C3845&amp;" "))),"horror",IF(OR(ISNUMBER(SEARCH({" food "," kitchen "," yummy "," gourmet "," dining","bbq"}," "&amp;B3845:C3845&amp;" "))),"food"))))</f>
        <v>0</v>
      </c>
      <c r="E3845" s="3">
        <v>5000</v>
      </c>
      <c r="F3845" s="4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480"/>
        <v>21</v>
      </c>
      <c r="Q3845">
        <f t="shared" si="481"/>
        <v>56.05</v>
      </c>
      <c r="R3845" t="s">
        <v>8315</v>
      </c>
      <c r="S3845" t="s">
        <v>8316</v>
      </c>
      <c r="T3845" s="13">
        <f t="shared" si="482"/>
        <v>41766.072500000002</v>
      </c>
      <c r="U3845" s="13">
        <f t="shared" si="483"/>
        <v>41791.072500000002</v>
      </c>
      <c r="V3845">
        <f t="shared" si="484"/>
        <v>2014</v>
      </c>
      <c r="W3845" t="str">
        <f t="shared" si="485"/>
        <v>plays</v>
      </c>
      <c r="X3845" t="str">
        <f t="shared" si="486"/>
        <v>UnderFunded</v>
      </c>
      <c r="Y3845" s="12">
        <f t="shared" si="487"/>
        <v>56.05</v>
      </c>
    </row>
    <row r="3846" spans="1:25" ht="43.2">
      <c r="A3846">
        <v>3844</v>
      </c>
      <c r="B3846" s="1" t="s">
        <v>3841</v>
      </c>
      <c r="C3846" s="1" t="s">
        <v>7953</v>
      </c>
      <c r="D3846" s="21" t="b" cm="1">
        <f t="array" ref="D3846">IF(OR(ISNUMBER(SEARCH({" COMEDY "," fun "," laugh ","hilarious"}," "&amp;B3846:C3846&amp;" "))),"Comedy",IF(OR(ISNUMBER(SEARCH({" sad "," thriller "," crime"," murder "," dark "," revenge "}," "&amp;B3846:C3846&amp;" "))),"thriller",IF(OR(ISNUMBER(SEARCH({" strange "," evil "," horror "," dark "," strange"}," "&amp;B3846:C3846&amp;" "))),"horror",IF(OR(ISNUMBER(SEARCH({" food "," kitchen "," yummy "," gourmet "," dining","bbq"}," "&amp;B3846:C3846&amp;" "))),"food"))))</f>
        <v>0</v>
      </c>
      <c r="E3846" s="3">
        <v>9800</v>
      </c>
      <c r="F3846" s="4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480"/>
        <v>41</v>
      </c>
      <c r="Q3846">
        <f t="shared" si="481"/>
        <v>81.319999999999993</v>
      </c>
      <c r="R3846" t="s">
        <v>8315</v>
      </c>
      <c r="S3846" t="s">
        <v>8316</v>
      </c>
      <c r="T3846" s="13">
        <f t="shared" si="482"/>
        <v>41766.617291666669</v>
      </c>
      <c r="U3846" s="13">
        <f t="shared" si="483"/>
        <v>41793.290972222225</v>
      </c>
      <c r="V3846">
        <f t="shared" si="484"/>
        <v>2014</v>
      </c>
      <c r="W3846" t="str">
        <f t="shared" si="485"/>
        <v>plays</v>
      </c>
      <c r="X3846" t="str">
        <f t="shared" si="486"/>
        <v>UnderFunded</v>
      </c>
      <c r="Y3846" s="12">
        <f t="shared" si="487"/>
        <v>81.319999999999993</v>
      </c>
    </row>
    <row r="3847" spans="1:25" ht="57.6">
      <c r="A3847">
        <v>3845</v>
      </c>
      <c r="B3847" s="1" t="s">
        <v>3842</v>
      </c>
      <c r="C3847" s="1" t="s">
        <v>7954</v>
      </c>
      <c r="D3847" s="21" t="b" cm="1">
        <f t="array" ref="D3847">IF(OR(ISNUMBER(SEARCH({" COMEDY "," fun "," laugh ","hilarious"}," "&amp;B3847:C3847&amp;" "))),"Comedy",IF(OR(ISNUMBER(SEARCH({" sad "," thriller "," crime"," murder "," dark "," revenge "}," "&amp;B3847:C3847&amp;" "))),"thriller",IF(OR(ISNUMBER(SEARCH({" strange "," evil "," horror "," dark "," strange"}," "&amp;B3847:C3847&amp;" "))),"horror",IF(OR(ISNUMBER(SEARCH({" food "," kitchen "," yummy "," gourmet "," dining","bbq"}," "&amp;B3847:C3847&amp;" "))),"food"))))</f>
        <v>0</v>
      </c>
      <c r="E3847" s="3">
        <v>40000</v>
      </c>
      <c r="F3847" s="4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480"/>
        <v>2</v>
      </c>
      <c r="Q3847">
        <f t="shared" si="481"/>
        <v>70.17</v>
      </c>
      <c r="R3847" t="s">
        <v>8315</v>
      </c>
      <c r="S3847" t="s">
        <v>8316</v>
      </c>
      <c r="T3847" s="13">
        <f t="shared" si="482"/>
        <v>42248.627013888887</v>
      </c>
      <c r="U3847" s="13">
        <f t="shared" si="483"/>
        <v>42278.627013888887</v>
      </c>
      <c r="V3847">
        <f t="shared" si="484"/>
        <v>2015</v>
      </c>
      <c r="W3847" t="str">
        <f t="shared" si="485"/>
        <v>plays</v>
      </c>
      <c r="X3847" t="str">
        <f t="shared" si="486"/>
        <v>UnderFunded</v>
      </c>
      <c r="Y3847" s="12">
        <f t="shared" si="487"/>
        <v>70.17</v>
      </c>
    </row>
    <row r="3848" spans="1:25" ht="43.2">
      <c r="A3848">
        <v>3846</v>
      </c>
      <c r="B3848" s="1" t="s">
        <v>3843</v>
      </c>
      <c r="C3848" s="1" t="s">
        <v>7955</v>
      </c>
      <c r="D3848" s="21" t="b" cm="1">
        <f t="array" ref="D3848">IF(OR(ISNUMBER(SEARCH({" COMEDY "," fun "," laugh ","hilarious"}," "&amp;B3848:C3848&amp;" "))),"Comedy",IF(OR(ISNUMBER(SEARCH({" sad "," thriller "," crime"," murder "," dark "," revenge "}," "&amp;B3848:C3848&amp;" "))),"thriller",IF(OR(ISNUMBER(SEARCH({" strange "," evil "," horror "," dark "," strange"}," "&amp;B3848:C3848&amp;" "))),"horror",IF(OR(ISNUMBER(SEARCH({" food "," kitchen "," yummy "," gourmet "," dining","bbq"}," "&amp;B3848:C3848&amp;" "))),"food"))))</f>
        <v>0</v>
      </c>
      <c r="E3848" s="3">
        <v>7000</v>
      </c>
      <c r="F3848" s="4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480"/>
        <v>3</v>
      </c>
      <c r="Q3848">
        <f t="shared" si="481"/>
        <v>23.63</v>
      </c>
      <c r="R3848" t="s">
        <v>8315</v>
      </c>
      <c r="S3848" t="s">
        <v>8316</v>
      </c>
      <c r="T3848" s="13">
        <f t="shared" si="482"/>
        <v>41885.221550925926</v>
      </c>
      <c r="U3848" s="13">
        <f t="shared" si="483"/>
        <v>41916.290972222225</v>
      </c>
      <c r="V3848">
        <f t="shared" si="484"/>
        <v>2014</v>
      </c>
      <c r="W3848" t="str">
        <f t="shared" si="485"/>
        <v>plays</v>
      </c>
      <c r="X3848" t="str">
        <f t="shared" si="486"/>
        <v>UnderFunded</v>
      </c>
      <c r="Y3848" s="12">
        <f t="shared" si="487"/>
        <v>23.63</v>
      </c>
    </row>
    <row r="3849" spans="1:25" ht="43.2">
      <c r="A3849">
        <v>3847</v>
      </c>
      <c r="B3849" s="1" t="s">
        <v>3844</v>
      </c>
      <c r="C3849" s="1" t="s">
        <v>7956</v>
      </c>
      <c r="D3849" s="21" t="b" cm="1">
        <f t="array" ref="D3849">IF(OR(ISNUMBER(SEARCH({" COMEDY "," fun "," laugh ","hilarious"}," "&amp;B3849:C3849&amp;" "))),"Comedy",IF(OR(ISNUMBER(SEARCH({" sad "," thriller "," crime"," murder "," dark "," revenge "}," "&amp;B3849:C3849&amp;" "))),"thriller",IF(OR(ISNUMBER(SEARCH({" strange "," evil "," horror "," dark "," strange"}," "&amp;B3849:C3849&amp;" "))),"horror",IF(OR(ISNUMBER(SEARCH({" food "," kitchen "," yummy "," gourmet "," dining","bbq"}," "&amp;B3849:C3849&amp;" "))),"food"))))</f>
        <v>0</v>
      </c>
      <c r="E3849" s="3">
        <v>10500</v>
      </c>
      <c r="F3849" s="4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480"/>
        <v>16</v>
      </c>
      <c r="Q3849">
        <f t="shared" si="481"/>
        <v>188.56</v>
      </c>
      <c r="R3849" t="s">
        <v>8315</v>
      </c>
      <c r="S3849" t="s">
        <v>8316</v>
      </c>
      <c r="T3849" s="13">
        <f t="shared" si="482"/>
        <v>42159.224432870367</v>
      </c>
      <c r="U3849" s="13">
        <f t="shared" si="483"/>
        <v>42204.224432870367</v>
      </c>
      <c r="V3849">
        <f t="shared" si="484"/>
        <v>2015</v>
      </c>
      <c r="W3849" t="str">
        <f t="shared" si="485"/>
        <v>plays</v>
      </c>
      <c r="X3849" t="str">
        <f t="shared" si="486"/>
        <v>UnderFunded</v>
      </c>
      <c r="Y3849" s="12">
        <f t="shared" si="487"/>
        <v>188.56</v>
      </c>
    </row>
    <row r="3850" spans="1:25" ht="43.2">
      <c r="A3850">
        <v>3848</v>
      </c>
      <c r="B3850" s="1" t="s">
        <v>3845</v>
      </c>
      <c r="C3850" s="1" t="s">
        <v>7957</v>
      </c>
      <c r="D3850" s="21" t="b" cm="1">
        <f t="array" ref="D3850">IF(OR(ISNUMBER(SEARCH({" COMEDY "," fun "," laugh ","hilarious"}," "&amp;B3850:C3850&amp;" "))),"Comedy",IF(OR(ISNUMBER(SEARCH({" sad "," thriller "," crime"," murder "," dark "," revenge "}," "&amp;B3850:C3850&amp;" "))),"thriller",IF(OR(ISNUMBER(SEARCH({" strange "," evil "," horror "," dark "," strange"}," "&amp;B3850:C3850&amp;" "))),"horror",IF(OR(ISNUMBER(SEARCH({" food "," kitchen "," yummy "," gourmet "," dining","bbq"}," "&amp;B3850:C3850&amp;" "))),"food"))))</f>
        <v>0</v>
      </c>
      <c r="E3850" s="3">
        <v>13000</v>
      </c>
      <c r="F3850" s="4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480"/>
        <v>16</v>
      </c>
      <c r="Q3850">
        <f t="shared" si="481"/>
        <v>49.51</v>
      </c>
      <c r="R3850" t="s">
        <v>8315</v>
      </c>
      <c r="S3850" t="s">
        <v>8316</v>
      </c>
      <c r="T3850" s="13">
        <f t="shared" si="482"/>
        <v>42265.817002314812</v>
      </c>
      <c r="U3850" s="13">
        <f t="shared" si="483"/>
        <v>42295.817002314812</v>
      </c>
      <c r="V3850">
        <f t="shared" si="484"/>
        <v>2015</v>
      </c>
      <c r="W3850" t="str">
        <f t="shared" si="485"/>
        <v>plays</v>
      </c>
      <c r="X3850" t="str">
        <f t="shared" si="486"/>
        <v>UnderFunded</v>
      </c>
      <c r="Y3850" s="12">
        <f t="shared" si="487"/>
        <v>49.51</v>
      </c>
    </row>
    <row r="3851" spans="1:25" ht="57.6">
      <c r="A3851">
        <v>3849</v>
      </c>
      <c r="B3851" s="1" t="s">
        <v>3846</v>
      </c>
      <c r="C3851" s="1" t="s">
        <v>7958</v>
      </c>
      <c r="D3851" s="21" t="b" cm="1">
        <f t="array" ref="D3851">IF(OR(ISNUMBER(SEARCH({" COMEDY "," fun "," laugh ","hilarious"}," "&amp;B3851:C3851&amp;" "))),"Comedy",IF(OR(ISNUMBER(SEARCH({" sad "," thriller "," crime"," murder "," dark "," revenge "}," "&amp;B3851:C3851&amp;" "))),"thriller",IF(OR(ISNUMBER(SEARCH({" strange "," evil "," horror "," dark "," strange"}," "&amp;B3851:C3851&amp;" "))),"horror",IF(OR(ISNUMBER(SEARCH({" food "," kitchen "," yummy "," gourmet "," dining","bbq"}," "&amp;B3851:C3851&amp;" "))),"food"))))</f>
        <v>0</v>
      </c>
      <c r="E3851" s="3">
        <v>30000</v>
      </c>
      <c r="F3851" s="4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480"/>
        <v>7</v>
      </c>
      <c r="Q3851">
        <f t="shared" si="481"/>
        <v>75.459999999999994</v>
      </c>
      <c r="R3851" t="s">
        <v>8315</v>
      </c>
      <c r="S3851" t="s">
        <v>8316</v>
      </c>
      <c r="T3851" s="13">
        <f t="shared" si="482"/>
        <v>42136.767175925925</v>
      </c>
      <c r="U3851" s="13">
        <f t="shared" si="483"/>
        <v>42166.767175925925</v>
      </c>
      <c r="V3851">
        <f t="shared" si="484"/>
        <v>2015</v>
      </c>
      <c r="W3851" t="str">
        <f t="shared" si="485"/>
        <v>plays</v>
      </c>
      <c r="X3851" t="str">
        <f t="shared" si="486"/>
        <v>UnderFunded</v>
      </c>
      <c r="Y3851" s="12">
        <f t="shared" si="487"/>
        <v>75.459999999999994</v>
      </c>
    </row>
    <row r="3852" spans="1:25" ht="28.8">
      <c r="A3852">
        <v>3850</v>
      </c>
      <c r="B3852" s="1" t="s">
        <v>3847</v>
      </c>
      <c r="C3852" s="1" t="s">
        <v>7959</v>
      </c>
      <c r="D3852" s="21" t="b" cm="1">
        <f t="array" ref="D3852">IF(OR(ISNUMBER(SEARCH({" COMEDY "," fun "," laugh ","hilarious"}," "&amp;B3852:C3852&amp;" "))),"Comedy",IF(OR(ISNUMBER(SEARCH({" sad "," thriller "," crime"," murder "," dark "," revenge "}," "&amp;B3852:C3852&amp;" "))),"thriller",IF(OR(ISNUMBER(SEARCH({" strange "," evil "," horror "," dark "," strange"}," "&amp;B3852:C3852&amp;" "))),"horror",IF(OR(ISNUMBER(SEARCH({" food "," kitchen "," yummy "," gourmet "," dining","bbq"}," "&amp;B3852:C3852&amp;" "))),"food"))))</f>
        <v>0</v>
      </c>
      <c r="E3852" s="3">
        <v>1000</v>
      </c>
      <c r="F3852" s="4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480"/>
        <v>4</v>
      </c>
      <c r="Q3852">
        <f t="shared" si="481"/>
        <v>9.5</v>
      </c>
      <c r="R3852" t="s">
        <v>8315</v>
      </c>
      <c r="S3852" t="s">
        <v>8316</v>
      </c>
      <c r="T3852" s="13">
        <f t="shared" si="482"/>
        <v>41975.124340277776</v>
      </c>
      <c r="U3852" s="13">
        <f t="shared" si="483"/>
        <v>42005.124340277776</v>
      </c>
      <c r="V3852">
        <f t="shared" si="484"/>
        <v>2014</v>
      </c>
      <c r="W3852" t="str">
        <f t="shared" si="485"/>
        <v>plays</v>
      </c>
      <c r="X3852" t="str">
        <f t="shared" si="486"/>
        <v>UnderFunded</v>
      </c>
      <c r="Y3852" s="12">
        <f t="shared" si="487"/>
        <v>9.5</v>
      </c>
    </row>
    <row r="3853" spans="1:25" ht="43.2">
      <c r="A3853">
        <v>3851</v>
      </c>
      <c r="B3853" s="1" t="s">
        <v>3848</v>
      </c>
      <c r="C3853" s="1" t="s">
        <v>7960</v>
      </c>
      <c r="D3853" s="21" t="b" cm="1">
        <f t="array" ref="D3853">IF(OR(ISNUMBER(SEARCH({" COMEDY "," fun "," laugh ","hilarious"}," "&amp;B3853:C3853&amp;" "))),"Comedy",IF(OR(ISNUMBER(SEARCH({" sad "," thriller "," crime"," murder "," dark "," revenge "}," "&amp;B3853:C3853&amp;" "))),"thriller",IF(OR(ISNUMBER(SEARCH({" strange "," evil "," horror "," dark "," strange"}," "&amp;B3853:C3853&amp;" "))),"horror",IF(OR(ISNUMBER(SEARCH({" food "," kitchen "," yummy "," gourmet "," dining","bbq"}," "&amp;B3853:C3853&amp;" "))),"food"))))</f>
        <v>0</v>
      </c>
      <c r="E3853" s="3">
        <v>2500</v>
      </c>
      <c r="F3853" s="4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480"/>
        <v>34</v>
      </c>
      <c r="Q3853">
        <f t="shared" si="481"/>
        <v>35.5</v>
      </c>
      <c r="R3853" t="s">
        <v>8315</v>
      </c>
      <c r="S3853" t="s">
        <v>8316</v>
      </c>
      <c r="T3853" s="13">
        <f t="shared" si="482"/>
        <v>42172.439571759256</v>
      </c>
      <c r="U3853" s="13">
        <f t="shared" si="483"/>
        <v>42202.439571759256</v>
      </c>
      <c r="V3853">
        <f t="shared" si="484"/>
        <v>2015</v>
      </c>
      <c r="W3853" t="str">
        <f t="shared" si="485"/>
        <v>plays</v>
      </c>
      <c r="X3853" t="str">
        <f t="shared" si="486"/>
        <v>UnderFunded</v>
      </c>
      <c r="Y3853" s="12">
        <f t="shared" si="487"/>
        <v>35.5</v>
      </c>
    </row>
    <row r="3854" spans="1:25" ht="43.2">
      <c r="A3854">
        <v>3852</v>
      </c>
      <c r="B3854" s="1" t="s">
        <v>3849</v>
      </c>
      <c r="C3854" s="1" t="s">
        <v>7961</v>
      </c>
      <c r="D3854" s="21" t="str" cm="1">
        <f t="array" ref="D3854">IF(OR(ISNUMBER(SEARCH({" COMEDY "," fun "," laugh ","hilarious"}," "&amp;B3854:C3854&amp;" "))),"Comedy",IF(OR(ISNUMBER(SEARCH({" sad "," thriller "," crime"," murder "," dark "," revenge "}," "&amp;B3854:C3854&amp;" "))),"thriller",IF(OR(ISNUMBER(SEARCH({" strange "," evil "," horror "," dark "," strange"}," "&amp;B3854:C3854&amp;" "))),"horror",IF(OR(ISNUMBER(SEARCH({" food "," kitchen "," yummy "," gourmet "," dining","bbq"}," "&amp;B3854:C3854&amp;" "))),"food"))))</f>
        <v>horror</v>
      </c>
      <c r="E3854" s="3">
        <v>10000</v>
      </c>
      <c r="F3854" s="4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480"/>
        <v>0</v>
      </c>
      <c r="Q3854">
        <f t="shared" si="481"/>
        <v>10</v>
      </c>
      <c r="R3854" t="s">
        <v>8315</v>
      </c>
      <c r="S3854" t="s">
        <v>8316</v>
      </c>
      <c r="T3854" s="13">
        <f t="shared" si="482"/>
        <v>42065.190694444449</v>
      </c>
      <c r="U3854" s="13">
        <f t="shared" si="483"/>
        <v>42090.149027777778</v>
      </c>
      <c r="V3854">
        <f t="shared" si="484"/>
        <v>2015</v>
      </c>
      <c r="W3854" t="str">
        <f t="shared" si="485"/>
        <v>plays</v>
      </c>
      <c r="X3854" t="str">
        <f t="shared" si="486"/>
        <v>UnderFunded</v>
      </c>
      <c r="Y3854" s="12">
        <f t="shared" si="487"/>
        <v>10</v>
      </c>
    </row>
    <row r="3855" spans="1:25" ht="43.2">
      <c r="A3855">
        <v>3853</v>
      </c>
      <c r="B3855" s="1" t="s">
        <v>3850</v>
      </c>
      <c r="C3855" s="1" t="s">
        <v>7962</v>
      </c>
      <c r="D3855" s="21" t="b" cm="1">
        <f t="array" ref="D3855">IF(OR(ISNUMBER(SEARCH({" COMEDY "," fun "," laugh ","hilarious"}," "&amp;B3855:C3855&amp;" "))),"Comedy",IF(OR(ISNUMBER(SEARCH({" sad "," thriller "," crime"," murder "," dark "," revenge "}," "&amp;B3855:C3855&amp;" "))),"thriller",IF(OR(ISNUMBER(SEARCH({" strange "," evil "," horror "," dark "," strange"}," "&amp;B3855:C3855&amp;" "))),"horror",IF(OR(ISNUMBER(SEARCH({" food "," kitchen "," yummy "," gourmet "," dining","bbq"}," "&amp;B3855:C3855&amp;" "))),"food"))))</f>
        <v>0</v>
      </c>
      <c r="E3855" s="3">
        <v>100000</v>
      </c>
      <c r="F3855" s="4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480"/>
        <v>0</v>
      </c>
      <c r="Q3855">
        <f t="shared" si="481"/>
        <v>13</v>
      </c>
      <c r="R3855" t="s">
        <v>8315</v>
      </c>
      <c r="S3855" t="s">
        <v>8316</v>
      </c>
      <c r="T3855" s="13">
        <f t="shared" si="482"/>
        <v>41848.84002314815</v>
      </c>
      <c r="U3855" s="13">
        <f t="shared" si="483"/>
        <v>41883.84002314815</v>
      </c>
      <c r="V3855">
        <f t="shared" si="484"/>
        <v>2014</v>
      </c>
      <c r="W3855" t="str">
        <f t="shared" si="485"/>
        <v>plays</v>
      </c>
      <c r="X3855" t="str">
        <f t="shared" si="486"/>
        <v>UnderFunded</v>
      </c>
      <c r="Y3855" s="12">
        <f t="shared" si="487"/>
        <v>13</v>
      </c>
    </row>
    <row r="3856" spans="1:25" ht="28.8">
      <c r="A3856">
        <v>3854</v>
      </c>
      <c r="B3856" s="1" t="s">
        <v>3851</v>
      </c>
      <c r="C3856" s="1" t="s">
        <v>7963</v>
      </c>
      <c r="D3856" s="21" t="b" cm="1">
        <f t="array" ref="D3856">IF(OR(ISNUMBER(SEARCH({" COMEDY "," fun "," laugh ","hilarious"}," "&amp;B3856:C3856&amp;" "))),"Comedy",IF(OR(ISNUMBER(SEARCH({" sad "," thriller "," crime"," murder "," dark "," revenge "}," "&amp;B3856:C3856&amp;" "))),"thriller",IF(OR(ISNUMBER(SEARCH({" strange "," evil "," horror "," dark "," strange"}," "&amp;B3856:C3856&amp;" "))),"horror",IF(OR(ISNUMBER(SEARCH({" food "," kitchen "," yummy "," gourmet "," dining","bbq"}," "&amp;B3856:C3856&amp;" "))),"food"))))</f>
        <v>0</v>
      </c>
      <c r="E3856" s="3">
        <v>11000</v>
      </c>
      <c r="F3856" s="4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480"/>
        <v>16</v>
      </c>
      <c r="Q3856">
        <f t="shared" si="481"/>
        <v>89.4</v>
      </c>
      <c r="R3856" t="s">
        <v>8315</v>
      </c>
      <c r="S3856" t="s">
        <v>8316</v>
      </c>
      <c r="T3856" s="13">
        <f t="shared" si="482"/>
        <v>42103.884930555556</v>
      </c>
      <c r="U3856" s="13">
        <f t="shared" si="483"/>
        <v>42133.884930555556</v>
      </c>
      <c r="V3856">
        <f t="shared" si="484"/>
        <v>2015</v>
      </c>
      <c r="W3856" t="str">
        <f t="shared" si="485"/>
        <v>plays</v>
      </c>
      <c r="X3856" t="str">
        <f t="shared" si="486"/>
        <v>UnderFunded</v>
      </c>
      <c r="Y3856" s="12">
        <f t="shared" si="487"/>
        <v>89.4</v>
      </c>
    </row>
    <row r="3857" spans="1:25" ht="57.6">
      <c r="A3857">
        <v>3855</v>
      </c>
      <c r="B3857" s="1" t="s">
        <v>3852</v>
      </c>
      <c r="C3857" s="1" t="s">
        <v>7964</v>
      </c>
      <c r="D3857" s="21" t="b" cm="1">
        <f t="array" ref="D3857">IF(OR(ISNUMBER(SEARCH({" COMEDY "," fun "," laugh ","hilarious"}," "&amp;B3857:C3857&amp;" "))),"Comedy",IF(OR(ISNUMBER(SEARCH({" sad "," thriller "," crime"," murder "," dark "," revenge "}," "&amp;B3857:C3857&amp;" "))),"thriller",IF(OR(ISNUMBER(SEARCH({" strange "," evil "," horror "," dark "," strange"}," "&amp;B3857:C3857&amp;" "))),"horror",IF(OR(ISNUMBER(SEARCH({" food "," kitchen "," yummy "," gourmet "," dining","bbq"}," "&amp;B3857:C3857&amp;" "))),"food"))))</f>
        <v>0</v>
      </c>
      <c r="E3857" s="3">
        <v>1000</v>
      </c>
      <c r="F3857" s="4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480"/>
        <v>3</v>
      </c>
      <c r="Q3857">
        <f t="shared" si="481"/>
        <v>25</v>
      </c>
      <c r="R3857" t="s">
        <v>8315</v>
      </c>
      <c r="S3857" t="s">
        <v>8316</v>
      </c>
      <c r="T3857" s="13">
        <f t="shared" si="482"/>
        <v>42059.970729166671</v>
      </c>
      <c r="U3857" s="13">
        <f t="shared" si="483"/>
        <v>42089.929062499999</v>
      </c>
      <c r="V3857">
        <f t="shared" si="484"/>
        <v>2015</v>
      </c>
      <c r="W3857" t="str">
        <f t="shared" si="485"/>
        <v>plays</v>
      </c>
      <c r="X3857" t="str">
        <f t="shared" si="486"/>
        <v>UnderFunded</v>
      </c>
      <c r="Y3857" s="12">
        <f t="shared" si="487"/>
        <v>25</v>
      </c>
    </row>
    <row r="3858" spans="1:25" ht="57.6">
      <c r="A3858">
        <v>3856</v>
      </c>
      <c r="B3858" s="1" t="s">
        <v>3853</v>
      </c>
      <c r="C3858" s="1" t="s">
        <v>7965</v>
      </c>
      <c r="D3858" s="21" t="b" cm="1">
        <f t="array" ref="D3858">IF(OR(ISNUMBER(SEARCH({" COMEDY "," fun "," laugh ","hilarious"}," "&amp;B3858:C3858&amp;" "))),"Comedy",IF(OR(ISNUMBER(SEARCH({" sad "," thriller "," crime"," murder "," dark "," revenge "}," "&amp;B3858:C3858&amp;" "))),"thriller",IF(OR(ISNUMBER(SEARCH({" strange "," evil "," horror "," dark "," strange"}," "&amp;B3858:C3858&amp;" "))),"horror",IF(OR(ISNUMBER(SEARCH({" food "," kitchen "," yummy "," gourmet "," dining","bbq"}," "&amp;B3858:C3858&amp;" "))),"food"))))</f>
        <v>0</v>
      </c>
      <c r="E3858" s="3">
        <v>5000</v>
      </c>
      <c r="F3858" s="4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480"/>
        <v>0</v>
      </c>
      <c r="Q3858">
        <f t="shared" si="481"/>
        <v>1</v>
      </c>
      <c r="R3858" t="s">
        <v>8315</v>
      </c>
      <c r="S3858" t="s">
        <v>8316</v>
      </c>
      <c r="T3858" s="13">
        <f t="shared" si="482"/>
        <v>42041.743090277778</v>
      </c>
      <c r="U3858" s="13">
        <f t="shared" si="483"/>
        <v>42071.701423611114</v>
      </c>
      <c r="V3858">
        <f t="shared" si="484"/>
        <v>2015</v>
      </c>
      <c r="W3858" t="str">
        <f t="shared" si="485"/>
        <v>plays</v>
      </c>
      <c r="X3858" t="str">
        <f t="shared" si="486"/>
        <v>UnderFunded</v>
      </c>
      <c r="Y3858" s="12">
        <f t="shared" si="487"/>
        <v>1</v>
      </c>
    </row>
    <row r="3859" spans="1:25" ht="43.2">
      <c r="A3859">
        <v>3857</v>
      </c>
      <c r="B3859" s="1" t="s">
        <v>3854</v>
      </c>
      <c r="C3859" s="1" t="s">
        <v>7966</v>
      </c>
      <c r="D3859" s="21" t="b" cm="1">
        <f t="array" ref="D3859">IF(OR(ISNUMBER(SEARCH({" COMEDY "," fun "," laugh ","hilarious"}," "&amp;B3859:C3859&amp;" "))),"Comedy",IF(OR(ISNUMBER(SEARCH({" sad "," thriller "," crime"," murder "," dark "," revenge "}," "&amp;B3859:C3859&amp;" "))),"thriller",IF(OR(ISNUMBER(SEARCH({" strange "," evil "," horror "," dark "," strange"}," "&amp;B3859:C3859&amp;" "))),"horror",IF(OR(ISNUMBER(SEARCH({" food "," kitchen "," yummy "," gourmet "," dining","bbq"}," "&amp;B3859:C3859&amp;" "))),"food"))))</f>
        <v>0</v>
      </c>
      <c r="E3859" s="3">
        <v>5000</v>
      </c>
      <c r="F3859" s="4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480"/>
        <v>5</v>
      </c>
      <c r="Q3859">
        <f t="shared" si="481"/>
        <v>65</v>
      </c>
      <c r="R3859" t="s">
        <v>8315</v>
      </c>
      <c r="S3859" t="s">
        <v>8316</v>
      </c>
      <c r="T3859" s="13">
        <f t="shared" si="482"/>
        <v>41829.73715277778</v>
      </c>
      <c r="U3859" s="13">
        <f t="shared" si="483"/>
        <v>41852.716666666667</v>
      </c>
      <c r="V3859">
        <f t="shared" si="484"/>
        <v>2014</v>
      </c>
      <c r="W3859" t="str">
        <f t="shared" si="485"/>
        <v>plays</v>
      </c>
      <c r="X3859" t="str">
        <f t="shared" si="486"/>
        <v>UnderFunded</v>
      </c>
      <c r="Y3859" s="12">
        <f t="shared" si="487"/>
        <v>65</v>
      </c>
    </row>
    <row r="3860" spans="1:25" ht="57.6">
      <c r="A3860">
        <v>3858</v>
      </c>
      <c r="B3860" s="1" t="s">
        <v>3855</v>
      </c>
      <c r="C3860" s="1" t="s">
        <v>7967</v>
      </c>
      <c r="D3860" s="21" t="b" cm="1">
        <f t="array" ref="D3860">IF(OR(ISNUMBER(SEARCH({" COMEDY "," fun "," laugh ","hilarious"}," "&amp;B3860:C3860&amp;" "))),"Comedy",IF(OR(ISNUMBER(SEARCH({" sad "," thriller "," crime"," murder "," dark "," revenge "}," "&amp;B3860:C3860&amp;" "))),"thriller",IF(OR(ISNUMBER(SEARCH({" strange "," evil "," horror "," dark "," strange"}," "&amp;B3860:C3860&amp;" "))),"horror",IF(OR(ISNUMBER(SEARCH({" food "," kitchen "," yummy "," gourmet "," dining","bbq"}," "&amp;B3860:C3860&amp;" "))),"food"))))</f>
        <v>0</v>
      </c>
      <c r="E3860" s="3">
        <v>500</v>
      </c>
      <c r="F3860" s="4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480"/>
        <v>2</v>
      </c>
      <c r="Q3860">
        <f t="shared" si="481"/>
        <v>10</v>
      </c>
      <c r="R3860" t="s">
        <v>8315</v>
      </c>
      <c r="S3860" t="s">
        <v>8316</v>
      </c>
      <c r="T3860" s="13">
        <f t="shared" si="482"/>
        <v>42128.431064814817</v>
      </c>
      <c r="U3860" s="13">
        <f t="shared" si="483"/>
        <v>42146.875</v>
      </c>
      <c r="V3860">
        <f t="shared" si="484"/>
        <v>2015</v>
      </c>
      <c r="W3860" t="str">
        <f t="shared" si="485"/>
        <v>plays</v>
      </c>
      <c r="X3860" t="str">
        <f t="shared" si="486"/>
        <v>UnderFunded</v>
      </c>
      <c r="Y3860" s="12">
        <f t="shared" si="487"/>
        <v>10</v>
      </c>
    </row>
    <row r="3861" spans="1:25" ht="43.2">
      <c r="A3861">
        <v>3859</v>
      </c>
      <c r="B3861" s="1" t="s">
        <v>3856</v>
      </c>
      <c r="C3861" s="1" t="s">
        <v>7968</v>
      </c>
      <c r="D3861" s="21" t="b" cm="1">
        <f t="array" ref="D3861">IF(OR(ISNUMBER(SEARCH({" COMEDY "," fun "," laugh ","hilarious"}," "&amp;B3861:C3861&amp;" "))),"Comedy",IF(OR(ISNUMBER(SEARCH({" sad "," thriller "," crime"," murder "," dark "," revenge "}," "&amp;B3861:C3861&amp;" "))),"thriller",IF(OR(ISNUMBER(SEARCH({" strange "," evil "," horror "," dark "," strange"}," "&amp;B3861:C3861&amp;" "))),"horror",IF(OR(ISNUMBER(SEARCH({" food "," kitchen "," yummy "," gourmet "," dining","bbq"}," "&amp;B3861:C3861&amp;" "))),"food"))))</f>
        <v>0</v>
      </c>
      <c r="E3861" s="3">
        <v>2500</v>
      </c>
      <c r="F3861" s="4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480"/>
        <v>0</v>
      </c>
      <c r="Q3861">
        <f t="shared" si="481"/>
        <v>1</v>
      </c>
      <c r="R3861" t="s">
        <v>8315</v>
      </c>
      <c r="S3861" t="s">
        <v>8316</v>
      </c>
      <c r="T3861" s="13">
        <f t="shared" si="482"/>
        <v>41789.893599537041</v>
      </c>
      <c r="U3861" s="13">
        <f t="shared" si="483"/>
        <v>41815.875</v>
      </c>
      <c r="V3861">
        <f t="shared" si="484"/>
        <v>2014</v>
      </c>
      <c r="W3861" t="str">
        <f t="shared" si="485"/>
        <v>plays</v>
      </c>
      <c r="X3861" t="str">
        <f t="shared" si="486"/>
        <v>UnderFunded</v>
      </c>
      <c r="Y3861" s="12">
        <f t="shared" si="487"/>
        <v>1</v>
      </c>
    </row>
    <row r="3862" spans="1:25" ht="43.2">
      <c r="A3862">
        <v>3860</v>
      </c>
      <c r="B3862" s="1" t="s">
        <v>3857</v>
      </c>
      <c r="C3862" s="1" t="s">
        <v>7969</v>
      </c>
      <c r="D3862" s="21" t="b" cm="1">
        <f t="array" ref="D3862">IF(OR(ISNUMBER(SEARCH({" COMEDY "," fun "," laugh ","hilarious"}," "&amp;B3862:C3862&amp;" "))),"Comedy",IF(OR(ISNUMBER(SEARCH({" sad "," thriller "," crime"," murder "," dark "," revenge "}," "&amp;B3862:C3862&amp;" "))),"thriller",IF(OR(ISNUMBER(SEARCH({" strange "," evil "," horror "," dark "," strange"}," "&amp;B3862:C3862&amp;" "))),"horror",IF(OR(ISNUMBER(SEARCH({" food "," kitchen "," yummy "," gourmet "," dining","bbq"}," "&amp;B3862:C3862&amp;" "))),"food"))))</f>
        <v>0</v>
      </c>
      <c r="E3862" s="3">
        <v>6000</v>
      </c>
      <c r="F3862" s="4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480"/>
        <v>18</v>
      </c>
      <c r="Q3862">
        <f t="shared" si="481"/>
        <v>81.540000000000006</v>
      </c>
      <c r="R3862" t="s">
        <v>8315</v>
      </c>
      <c r="S3862" t="s">
        <v>8316</v>
      </c>
      <c r="T3862" s="13">
        <f t="shared" si="482"/>
        <v>41833.660995370366</v>
      </c>
      <c r="U3862" s="13">
        <f t="shared" si="483"/>
        <v>41863.660995370366</v>
      </c>
      <c r="V3862">
        <f t="shared" si="484"/>
        <v>2014</v>
      </c>
      <c r="W3862" t="str">
        <f t="shared" si="485"/>
        <v>plays</v>
      </c>
      <c r="X3862" t="str">
        <f t="shared" si="486"/>
        <v>UnderFunded</v>
      </c>
      <c r="Y3862" s="12">
        <f t="shared" si="487"/>
        <v>81.540000000000006</v>
      </c>
    </row>
    <row r="3863" spans="1:25">
      <c r="A3863">
        <v>3861</v>
      </c>
      <c r="B3863" s="1" t="s">
        <v>3858</v>
      </c>
      <c r="C3863" s="1" t="s">
        <v>7970</v>
      </c>
      <c r="D3863" s="21" t="b" cm="1">
        <f t="array" ref="D3863">IF(OR(ISNUMBER(SEARCH({" COMEDY "," fun "," laugh ","hilarious"}," "&amp;B3863:C3863&amp;" "))),"Comedy",IF(OR(ISNUMBER(SEARCH({" sad "," thriller "," crime"," murder "," dark "," revenge "}," "&amp;B3863:C3863&amp;" "))),"thriller",IF(OR(ISNUMBER(SEARCH({" strange "," evil "," horror "," dark "," strange"}," "&amp;B3863:C3863&amp;" "))),"horror",IF(OR(ISNUMBER(SEARCH({" food "," kitchen "," yummy "," gourmet "," dining","bbq"}," "&amp;B3863:C3863&amp;" "))),"food"))))</f>
        <v>0</v>
      </c>
      <c r="E3863" s="3">
        <v>2000</v>
      </c>
      <c r="F3863" s="4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480"/>
        <v>5</v>
      </c>
      <c r="Q3863">
        <f t="shared" si="481"/>
        <v>100</v>
      </c>
      <c r="R3863" t="s">
        <v>8315</v>
      </c>
      <c r="S3863" t="s">
        <v>8316</v>
      </c>
      <c r="T3863" s="13">
        <f t="shared" si="482"/>
        <v>41914.590011574073</v>
      </c>
      <c r="U3863" s="13">
        <f t="shared" si="483"/>
        <v>41955.907638888893</v>
      </c>
      <c r="V3863">
        <f t="shared" si="484"/>
        <v>2014</v>
      </c>
      <c r="W3863" t="str">
        <f t="shared" si="485"/>
        <v>plays</v>
      </c>
      <c r="X3863" t="str">
        <f t="shared" si="486"/>
        <v>UnderFunded</v>
      </c>
      <c r="Y3863" s="12">
        <f t="shared" si="487"/>
        <v>100</v>
      </c>
    </row>
    <row r="3864" spans="1:25" ht="28.8">
      <c r="A3864">
        <v>3862</v>
      </c>
      <c r="B3864" s="1" t="s">
        <v>3859</v>
      </c>
      <c r="C3864" s="1" t="s">
        <v>7971</v>
      </c>
      <c r="D3864" s="21" t="b" cm="1">
        <f t="array" ref="D3864">IF(OR(ISNUMBER(SEARCH({" COMEDY "," fun "," laugh ","hilarious"}," "&amp;B3864:C3864&amp;" "))),"Comedy",IF(OR(ISNUMBER(SEARCH({" sad "," thriller "," crime"," murder "," dark "," revenge "}," "&amp;B3864:C3864&amp;" "))),"thriller",IF(OR(ISNUMBER(SEARCH({" strange "," evil "," horror "," dark "," strange"}," "&amp;B3864:C3864&amp;" "))),"horror",IF(OR(ISNUMBER(SEARCH({" food "," kitchen "," yummy "," gourmet "," dining","bbq"}," "&amp;B3864:C3864&amp;" "))),"food"))))</f>
        <v>0</v>
      </c>
      <c r="E3864" s="3">
        <v>7500</v>
      </c>
      <c r="F3864" s="4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480"/>
        <v>0</v>
      </c>
      <c r="Q3864">
        <f t="shared" si="481"/>
        <v>1</v>
      </c>
      <c r="R3864" t="s">
        <v>8315</v>
      </c>
      <c r="S3864" t="s">
        <v>8316</v>
      </c>
      <c r="T3864" s="13">
        <f t="shared" si="482"/>
        <v>42611.261064814811</v>
      </c>
      <c r="U3864" s="13">
        <f t="shared" si="483"/>
        <v>42625.707638888889</v>
      </c>
      <c r="V3864">
        <f t="shared" si="484"/>
        <v>2016</v>
      </c>
      <c r="W3864" t="str">
        <f t="shared" si="485"/>
        <v>plays</v>
      </c>
      <c r="X3864" t="str">
        <f t="shared" si="486"/>
        <v>UnderFunded</v>
      </c>
      <c r="Y3864" s="12">
        <f t="shared" si="487"/>
        <v>1</v>
      </c>
    </row>
    <row r="3865" spans="1:25" ht="43.2">
      <c r="A3865">
        <v>3863</v>
      </c>
      <c r="B3865" s="1" t="s">
        <v>3860</v>
      </c>
      <c r="C3865" s="1" t="s">
        <v>7972</v>
      </c>
      <c r="D3865" s="21" t="b" cm="1">
        <f t="array" ref="D3865">IF(OR(ISNUMBER(SEARCH({" COMEDY "," fun "," laugh ","hilarious"}," "&amp;B3865:C3865&amp;" "))),"Comedy",IF(OR(ISNUMBER(SEARCH({" sad "," thriller "," crime"," murder "," dark "," revenge "}," "&amp;B3865:C3865&amp;" "))),"thriller",IF(OR(ISNUMBER(SEARCH({" strange "," evil "," horror "," dark "," strange"}," "&amp;B3865:C3865&amp;" "))),"horror",IF(OR(ISNUMBER(SEARCH({" food "," kitchen "," yummy "," gourmet "," dining","bbq"}," "&amp;B3865:C3865&amp;" "))),"food"))))</f>
        <v>0</v>
      </c>
      <c r="E3865" s="3">
        <v>6000</v>
      </c>
      <c r="F3865" s="4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480"/>
        <v>0</v>
      </c>
      <c r="Q3865">
        <f t="shared" si="481"/>
        <v>0</v>
      </c>
      <c r="R3865" t="s">
        <v>8315</v>
      </c>
      <c r="S3865" t="s">
        <v>8316</v>
      </c>
      <c r="T3865" s="13">
        <f t="shared" si="482"/>
        <v>42253.633159722223</v>
      </c>
      <c r="U3865" s="13">
        <f t="shared" si="483"/>
        <v>42313.674826388888</v>
      </c>
      <c r="V3865">
        <f t="shared" si="484"/>
        <v>2015</v>
      </c>
      <c r="W3865" t="str">
        <f t="shared" si="485"/>
        <v>plays</v>
      </c>
      <c r="X3865" t="str">
        <f t="shared" si="486"/>
        <v>UnderFunded</v>
      </c>
      <c r="Y3865" s="12">
        <f t="shared" si="487"/>
        <v>0</v>
      </c>
    </row>
    <row r="3866" spans="1:25" ht="43.2">
      <c r="A3866">
        <v>3864</v>
      </c>
      <c r="B3866" s="1" t="s">
        <v>3861</v>
      </c>
      <c r="C3866" s="1" t="s">
        <v>7973</v>
      </c>
      <c r="D3866" s="21" t="b" cm="1">
        <f t="array" ref="D3866">IF(OR(ISNUMBER(SEARCH({" COMEDY "," fun "," laugh ","hilarious"}," "&amp;B3866:C3866&amp;" "))),"Comedy",IF(OR(ISNUMBER(SEARCH({" sad "," thriller "," crime"," murder "," dark "," revenge "}," "&amp;B3866:C3866&amp;" "))),"thriller",IF(OR(ISNUMBER(SEARCH({" strange "," evil "," horror "," dark "," strange"}," "&amp;B3866:C3866&amp;" "))),"horror",IF(OR(ISNUMBER(SEARCH({" food "," kitchen "," yummy "," gourmet "," dining","bbq"}," "&amp;B3866:C3866&amp;" "))),"food"))))</f>
        <v>0</v>
      </c>
      <c r="E3866" s="3">
        <v>5000</v>
      </c>
      <c r="F3866" s="4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480"/>
        <v>1</v>
      </c>
      <c r="Q3866">
        <f t="shared" si="481"/>
        <v>20</v>
      </c>
      <c r="R3866" t="s">
        <v>8315</v>
      </c>
      <c r="S3866" t="s">
        <v>8316</v>
      </c>
      <c r="T3866" s="13">
        <f t="shared" si="482"/>
        <v>42295.891828703709</v>
      </c>
      <c r="U3866" s="13">
        <f t="shared" si="483"/>
        <v>42325.933495370366</v>
      </c>
      <c r="V3866">
        <f t="shared" si="484"/>
        <v>2015</v>
      </c>
      <c r="W3866" t="str">
        <f t="shared" si="485"/>
        <v>plays</v>
      </c>
      <c r="X3866" t="str">
        <f t="shared" si="486"/>
        <v>UnderFunded</v>
      </c>
      <c r="Y3866" s="12">
        <f t="shared" si="487"/>
        <v>20</v>
      </c>
    </row>
    <row r="3867" spans="1:25" ht="43.2">
      <c r="A3867">
        <v>3865</v>
      </c>
      <c r="B3867" s="1" t="s">
        <v>3862</v>
      </c>
      <c r="C3867" s="1" t="s">
        <v>7974</v>
      </c>
      <c r="D3867" s="21" t="b" cm="1">
        <f t="array" ref="D3867">IF(OR(ISNUMBER(SEARCH({" COMEDY "," fun "," laugh ","hilarious"}," "&amp;B3867:C3867&amp;" "))),"Comedy",IF(OR(ISNUMBER(SEARCH({" sad "," thriller "," crime"," murder "," dark "," revenge "}," "&amp;B3867:C3867&amp;" "))),"thriller",IF(OR(ISNUMBER(SEARCH({" strange "," evil "," horror "," dark "," strange"}," "&amp;B3867:C3867&amp;" "))),"horror",IF(OR(ISNUMBER(SEARCH({" food "," kitchen "," yummy "," gourmet "," dining","bbq"}," "&amp;B3867:C3867&amp;" "))),"food"))))</f>
        <v>0</v>
      </c>
      <c r="E3867" s="3">
        <v>2413</v>
      </c>
      <c r="F3867" s="4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480"/>
        <v>27</v>
      </c>
      <c r="Q3867">
        <f t="shared" si="481"/>
        <v>46.43</v>
      </c>
      <c r="R3867" t="s">
        <v>8315</v>
      </c>
      <c r="S3867" t="s">
        <v>8316</v>
      </c>
      <c r="T3867" s="13">
        <f t="shared" si="482"/>
        <v>41841.651597222226</v>
      </c>
      <c r="U3867" s="13">
        <f t="shared" si="483"/>
        <v>41881.229166666664</v>
      </c>
      <c r="V3867">
        <f t="shared" si="484"/>
        <v>2014</v>
      </c>
      <c r="W3867" t="str">
        <f t="shared" si="485"/>
        <v>plays</v>
      </c>
      <c r="X3867" t="str">
        <f t="shared" si="486"/>
        <v>UnderFunded</v>
      </c>
      <c r="Y3867" s="12">
        <f t="shared" si="487"/>
        <v>46.43</v>
      </c>
    </row>
    <row r="3868" spans="1:25" ht="28.8">
      <c r="A3868">
        <v>3866</v>
      </c>
      <c r="B3868" s="1" t="s">
        <v>3863</v>
      </c>
      <c r="C3868" s="1" t="s">
        <v>7975</v>
      </c>
      <c r="D3868" s="21" t="b" cm="1">
        <f t="array" ref="D3868">IF(OR(ISNUMBER(SEARCH({" COMEDY "," fun "," laugh ","hilarious"}," "&amp;B3868:C3868&amp;" "))),"Comedy",IF(OR(ISNUMBER(SEARCH({" sad "," thriller "," crime"," murder "," dark "," revenge "}," "&amp;B3868:C3868&amp;" "))),"thriller",IF(OR(ISNUMBER(SEARCH({" strange "," evil "," horror "," dark "," strange"}," "&amp;B3868:C3868&amp;" "))),"horror",IF(OR(ISNUMBER(SEARCH({" food "," kitchen "," yummy "," gourmet "," dining","bbq"}," "&amp;B3868:C3868&amp;" "))),"food"))))</f>
        <v>0</v>
      </c>
      <c r="E3868" s="3">
        <v>2000</v>
      </c>
      <c r="F3868" s="4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480"/>
        <v>1</v>
      </c>
      <c r="Q3868">
        <f t="shared" si="481"/>
        <v>5.5</v>
      </c>
      <c r="R3868" t="s">
        <v>8315</v>
      </c>
      <c r="S3868" t="s">
        <v>8316</v>
      </c>
      <c r="T3868" s="13">
        <f t="shared" si="482"/>
        <v>42402.947002314817</v>
      </c>
      <c r="U3868" s="13">
        <f t="shared" si="483"/>
        <v>42452.145138888889</v>
      </c>
      <c r="V3868">
        <f t="shared" si="484"/>
        <v>2016</v>
      </c>
      <c r="W3868" t="str">
        <f t="shared" si="485"/>
        <v>plays</v>
      </c>
      <c r="X3868" t="str">
        <f t="shared" si="486"/>
        <v>UnderFunded</v>
      </c>
      <c r="Y3868" s="12">
        <f t="shared" si="487"/>
        <v>5.5</v>
      </c>
    </row>
    <row r="3869" spans="1:25" ht="43.2">
      <c r="A3869">
        <v>3867</v>
      </c>
      <c r="B3869" s="1" t="s">
        <v>3864</v>
      </c>
      <c r="C3869" s="1" t="s">
        <v>7976</v>
      </c>
      <c r="D3869" s="21" t="b" cm="1">
        <f t="array" ref="D3869">IF(OR(ISNUMBER(SEARCH({" COMEDY "," fun "," laugh ","hilarious"}," "&amp;B3869:C3869&amp;" "))),"Comedy",IF(OR(ISNUMBER(SEARCH({" sad "," thriller "," crime"," murder "," dark "," revenge "}," "&amp;B3869:C3869&amp;" "))),"thriller",IF(OR(ISNUMBER(SEARCH({" strange "," evil "," horror "," dark "," strange"}," "&amp;B3869:C3869&amp;" "))),"horror",IF(OR(ISNUMBER(SEARCH({" food "," kitchen "," yummy "," gourmet "," dining","bbq"}," "&amp;B3869:C3869&amp;" "))),"food"))))</f>
        <v>0</v>
      </c>
      <c r="E3869" s="3">
        <v>2000</v>
      </c>
      <c r="F3869" s="4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480"/>
        <v>13</v>
      </c>
      <c r="Q3869">
        <f t="shared" si="481"/>
        <v>50.2</v>
      </c>
      <c r="R3869" t="s">
        <v>8315</v>
      </c>
      <c r="S3869" t="s">
        <v>8316</v>
      </c>
      <c r="T3869" s="13">
        <f t="shared" si="482"/>
        <v>42509.814108796301</v>
      </c>
      <c r="U3869" s="13">
        <f t="shared" si="483"/>
        <v>42539.814108796301</v>
      </c>
      <c r="V3869">
        <f t="shared" si="484"/>
        <v>2016</v>
      </c>
      <c r="W3869" t="str">
        <f t="shared" si="485"/>
        <v>plays</v>
      </c>
      <c r="X3869" t="str">
        <f t="shared" si="486"/>
        <v>UnderFunded</v>
      </c>
      <c r="Y3869" s="12">
        <f t="shared" si="487"/>
        <v>50.2</v>
      </c>
    </row>
    <row r="3870" spans="1:25">
      <c r="A3870">
        <v>3868</v>
      </c>
      <c r="B3870" s="1" t="s">
        <v>3865</v>
      </c>
      <c r="C3870" s="1" t="s">
        <v>7977</v>
      </c>
      <c r="D3870" s="21" t="b" cm="1">
        <f t="array" ref="D3870">IF(OR(ISNUMBER(SEARCH({" COMEDY "," fun "," laugh ","hilarious"}," "&amp;B3870:C3870&amp;" "))),"Comedy",IF(OR(ISNUMBER(SEARCH({" sad "," thriller "," crime"," murder "," dark "," revenge "}," "&amp;B3870:C3870&amp;" "))),"thriller",IF(OR(ISNUMBER(SEARCH({" strange "," evil "," horror "," dark "," strange"}," "&amp;B3870:C3870&amp;" "))),"horror",IF(OR(ISNUMBER(SEARCH({" food "," kitchen "," yummy "," gourmet "," dining","bbq"}," "&amp;B3870:C3870&amp;" "))),"food"))))</f>
        <v>0</v>
      </c>
      <c r="E3870" s="3">
        <v>5000</v>
      </c>
      <c r="F3870" s="4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480"/>
        <v>0</v>
      </c>
      <c r="Q3870">
        <f t="shared" si="481"/>
        <v>10</v>
      </c>
      <c r="R3870" t="s">
        <v>8315</v>
      </c>
      <c r="S3870" t="s">
        <v>8357</v>
      </c>
      <c r="T3870" s="13">
        <f t="shared" si="482"/>
        <v>41865.659780092588</v>
      </c>
      <c r="U3870" s="13">
        <f t="shared" si="483"/>
        <v>41890.659780092588</v>
      </c>
      <c r="V3870">
        <f t="shared" si="484"/>
        <v>2014</v>
      </c>
      <c r="W3870" t="str">
        <f t="shared" si="485"/>
        <v>Musical and Spaces</v>
      </c>
      <c r="X3870" t="str">
        <f t="shared" si="486"/>
        <v>UnderFunded</v>
      </c>
      <c r="Y3870" s="12">
        <f t="shared" si="487"/>
        <v>10</v>
      </c>
    </row>
    <row r="3871" spans="1:25" ht="28.8">
      <c r="A3871">
        <v>3869</v>
      </c>
      <c r="B3871" s="1" t="s">
        <v>3866</v>
      </c>
      <c r="C3871" s="1" t="s">
        <v>7978</v>
      </c>
      <c r="D3871" s="21" t="b" cm="1">
        <f t="array" ref="D3871">IF(OR(ISNUMBER(SEARCH({" COMEDY "," fun "," laugh ","hilarious"}," "&amp;B3871:C3871&amp;" "))),"Comedy",IF(OR(ISNUMBER(SEARCH({" sad "," thriller "," crime"," murder "," dark "," revenge "}," "&amp;B3871:C3871&amp;" "))),"thriller",IF(OR(ISNUMBER(SEARCH({" strange "," evil "," horror "," dark "," strange"}," "&amp;B3871:C3871&amp;" "))),"horror",IF(OR(ISNUMBER(SEARCH({" food "," kitchen "," yummy "," gourmet "," dining","bbq"}," "&amp;B3871:C3871&amp;" "))),"food"))))</f>
        <v>0</v>
      </c>
      <c r="E3871" s="3">
        <v>13111</v>
      </c>
      <c r="F3871" s="4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480"/>
        <v>3</v>
      </c>
      <c r="Q3871">
        <f t="shared" si="481"/>
        <v>30.13</v>
      </c>
      <c r="R3871" t="s">
        <v>8315</v>
      </c>
      <c r="S3871" t="s">
        <v>8357</v>
      </c>
      <c r="T3871" s="13">
        <f t="shared" si="482"/>
        <v>42047.724444444444</v>
      </c>
      <c r="U3871" s="13">
        <f t="shared" si="483"/>
        <v>42077.132638888885</v>
      </c>
      <c r="V3871">
        <f t="shared" si="484"/>
        <v>2015</v>
      </c>
      <c r="W3871" t="str">
        <f t="shared" si="485"/>
        <v>Musical and Spaces</v>
      </c>
      <c r="X3871" t="str">
        <f t="shared" si="486"/>
        <v>UnderFunded</v>
      </c>
      <c r="Y3871" s="12">
        <f t="shared" si="487"/>
        <v>30.13</v>
      </c>
    </row>
    <row r="3872" spans="1:25" ht="57.6">
      <c r="A3872">
        <v>3870</v>
      </c>
      <c r="B3872" s="1" t="s">
        <v>3867</v>
      </c>
      <c r="C3872" s="1" t="s">
        <v>7979</v>
      </c>
      <c r="D3872" s="21" t="b" cm="1">
        <f t="array" ref="D3872">IF(OR(ISNUMBER(SEARCH({" COMEDY "," fun "," laugh ","hilarious"}," "&amp;B3872:C3872&amp;" "))),"Comedy",IF(OR(ISNUMBER(SEARCH({" sad "," thriller "," crime"," murder "," dark "," revenge "}," "&amp;B3872:C3872&amp;" "))),"thriller",IF(OR(ISNUMBER(SEARCH({" strange "," evil "," horror "," dark "," strange"}," "&amp;B3872:C3872&amp;" "))),"horror",IF(OR(ISNUMBER(SEARCH({" food "," kitchen "," yummy "," gourmet "," dining","bbq"}," "&amp;B3872:C3872&amp;" "))),"food"))))</f>
        <v>0</v>
      </c>
      <c r="E3872" s="3">
        <v>10000</v>
      </c>
      <c r="F3872" s="4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480"/>
        <v>15</v>
      </c>
      <c r="Q3872">
        <f t="shared" si="481"/>
        <v>150</v>
      </c>
      <c r="R3872" t="s">
        <v>8315</v>
      </c>
      <c r="S3872" t="s">
        <v>8357</v>
      </c>
      <c r="T3872" s="13">
        <f t="shared" si="482"/>
        <v>41793.17219907407</v>
      </c>
      <c r="U3872" s="13">
        <f t="shared" si="483"/>
        <v>41823.17219907407</v>
      </c>
      <c r="V3872">
        <f t="shared" si="484"/>
        <v>2014</v>
      </c>
      <c r="W3872" t="str">
        <f t="shared" si="485"/>
        <v>Musical and Spaces</v>
      </c>
      <c r="X3872" t="str">
        <f t="shared" si="486"/>
        <v>UnderFunded</v>
      </c>
      <c r="Y3872" s="12">
        <f t="shared" si="487"/>
        <v>150</v>
      </c>
    </row>
    <row r="3873" spans="1:25" ht="28.8">
      <c r="A3873">
        <v>3871</v>
      </c>
      <c r="B3873" s="1" t="s">
        <v>3868</v>
      </c>
      <c r="C3873" s="1" t="s">
        <v>7980</v>
      </c>
      <c r="D3873" s="21" t="b" cm="1">
        <f t="array" ref="D3873">IF(OR(ISNUMBER(SEARCH({" COMEDY "," fun "," laugh ","hilarious"}," "&amp;B3873:C3873&amp;" "))),"Comedy",IF(OR(ISNUMBER(SEARCH({" sad "," thriller "," crime"," murder "," dark "," revenge "}," "&amp;B3873:C3873&amp;" "))),"thriller",IF(OR(ISNUMBER(SEARCH({" strange "," evil "," horror "," dark "," strange"}," "&amp;B3873:C3873&amp;" "))),"horror",IF(OR(ISNUMBER(SEARCH({" food "," kitchen "," yummy "," gourmet "," dining","bbq"}," "&amp;B3873:C3873&amp;" "))),"food"))))</f>
        <v>0</v>
      </c>
      <c r="E3873" s="3">
        <v>1500</v>
      </c>
      <c r="F3873" s="4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480"/>
        <v>3</v>
      </c>
      <c r="Q3873">
        <f t="shared" si="481"/>
        <v>13.33</v>
      </c>
      <c r="R3873" t="s">
        <v>8315</v>
      </c>
      <c r="S3873" t="s">
        <v>8357</v>
      </c>
      <c r="T3873" s="13">
        <f t="shared" si="482"/>
        <v>42763.780671296292</v>
      </c>
      <c r="U3873" s="13">
        <f t="shared" si="483"/>
        <v>42823.739004629635</v>
      </c>
      <c r="V3873">
        <f t="shared" si="484"/>
        <v>2017</v>
      </c>
      <c r="W3873" t="str">
        <f t="shared" si="485"/>
        <v>Musical and Spaces</v>
      </c>
      <c r="X3873" t="str">
        <f t="shared" si="486"/>
        <v>UnderFunded</v>
      </c>
      <c r="Y3873" s="12">
        <f t="shared" si="487"/>
        <v>13.33</v>
      </c>
    </row>
    <row r="3874" spans="1:25" ht="43.2">
      <c r="A3874">
        <v>3872</v>
      </c>
      <c r="B3874" s="1" t="s">
        <v>3869</v>
      </c>
      <c r="C3874" s="1" t="s">
        <v>7981</v>
      </c>
      <c r="D3874" s="21" t="b" cm="1">
        <f t="array" ref="D3874">IF(OR(ISNUMBER(SEARCH({" COMEDY "," fun "," laugh ","hilarious"}," "&amp;B3874:C3874&amp;" "))),"Comedy",IF(OR(ISNUMBER(SEARCH({" sad "," thriller "," crime"," murder "," dark "," revenge "}," "&amp;B3874:C3874&amp;" "))),"thriller",IF(OR(ISNUMBER(SEARCH({" strange "," evil "," horror "," dark "," strange"}," "&amp;B3874:C3874&amp;" "))),"horror",IF(OR(ISNUMBER(SEARCH({" food "," kitchen "," yummy "," gourmet "," dining","bbq"}," "&amp;B3874:C3874&amp;" "))),"food"))))</f>
        <v>0</v>
      </c>
      <c r="E3874" s="3">
        <v>15000</v>
      </c>
      <c r="F3874" s="4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480"/>
        <v>0</v>
      </c>
      <c r="Q3874">
        <f t="shared" si="481"/>
        <v>0</v>
      </c>
      <c r="R3874" t="s">
        <v>8315</v>
      </c>
      <c r="S3874" t="s">
        <v>8357</v>
      </c>
      <c r="T3874" s="13">
        <f t="shared" si="482"/>
        <v>42180.145787037036</v>
      </c>
      <c r="U3874" s="13">
        <f t="shared" si="483"/>
        <v>42230.145787037036</v>
      </c>
      <c r="V3874">
        <f t="shared" si="484"/>
        <v>2015</v>
      </c>
      <c r="W3874" t="str">
        <f t="shared" si="485"/>
        <v>Musical and Spaces</v>
      </c>
      <c r="X3874" t="str">
        <f t="shared" si="486"/>
        <v>UnderFunded</v>
      </c>
      <c r="Y3874" s="12">
        <f t="shared" si="487"/>
        <v>0</v>
      </c>
    </row>
    <row r="3875" spans="1:25" ht="43.2">
      <c r="A3875">
        <v>3873</v>
      </c>
      <c r="B3875" s="1" t="s">
        <v>3870</v>
      </c>
      <c r="C3875" s="1" t="s">
        <v>7982</v>
      </c>
      <c r="D3875" s="21" t="b" cm="1">
        <f t="array" ref="D3875">IF(OR(ISNUMBER(SEARCH({" COMEDY "," fun "," laugh ","hilarious"}," "&amp;B3875:C3875&amp;" "))),"Comedy",IF(OR(ISNUMBER(SEARCH({" sad "," thriller "," crime"," murder "," dark "," revenge "}," "&amp;B3875:C3875&amp;" "))),"thriller",IF(OR(ISNUMBER(SEARCH({" strange "," evil "," horror "," dark "," strange"}," "&amp;B3875:C3875&amp;" "))),"horror",IF(OR(ISNUMBER(SEARCH({" food "," kitchen "," yummy "," gourmet "," dining","bbq"}," "&amp;B3875:C3875&amp;" "))),"food"))))</f>
        <v>0</v>
      </c>
      <c r="E3875" s="3">
        <v>5500</v>
      </c>
      <c r="F3875" s="4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480"/>
        <v>0</v>
      </c>
      <c r="Q3875">
        <f t="shared" si="481"/>
        <v>0</v>
      </c>
      <c r="R3875" t="s">
        <v>8315</v>
      </c>
      <c r="S3875" t="s">
        <v>8357</v>
      </c>
      <c r="T3875" s="13">
        <f t="shared" si="482"/>
        <v>42255.696006944447</v>
      </c>
      <c r="U3875" s="13">
        <f t="shared" si="483"/>
        <v>42285.696006944447</v>
      </c>
      <c r="V3875">
        <f t="shared" si="484"/>
        <v>2015</v>
      </c>
      <c r="W3875" t="str">
        <f t="shared" si="485"/>
        <v>Musical and Spaces</v>
      </c>
      <c r="X3875" t="str">
        <f t="shared" si="486"/>
        <v>UnderFunded</v>
      </c>
      <c r="Y3875" s="12">
        <f t="shared" si="487"/>
        <v>0</v>
      </c>
    </row>
    <row r="3876" spans="1:25" ht="57.6">
      <c r="A3876">
        <v>3874</v>
      </c>
      <c r="B3876" s="1" t="s">
        <v>3871</v>
      </c>
      <c r="C3876" s="1" t="s">
        <v>7983</v>
      </c>
      <c r="D3876" s="21" t="b" cm="1">
        <f t="array" ref="D3876">IF(OR(ISNUMBER(SEARCH({" COMEDY "," fun "," laugh ","hilarious"}," "&amp;B3876:C3876&amp;" "))),"Comedy",IF(OR(ISNUMBER(SEARCH({" sad "," thriller "," crime"," murder "," dark "," revenge "}," "&amp;B3876:C3876&amp;" "))),"thriller",IF(OR(ISNUMBER(SEARCH({" strange "," evil "," horror "," dark "," strange"}," "&amp;B3876:C3876&amp;" "))),"horror",IF(OR(ISNUMBER(SEARCH({" food "," kitchen "," yummy "," gourmet "," dining","bbq"}," "&amp;B3876:C3876&amp;" "))),"food"))))</f>
        <v>0</v>
      </c>
      <c r="E3876" s="3">
        <v>620</v>
      </c>
      <c r="F3876" s="4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480"/>
        <v>0</v>
      </c>
      <c r="Q3876">
        <f t="shared" si="481"/>
        <v>0</v>
      </c>
      <c r="R3876" t="s">
        <v>8315</v>
      </c>
      <c r="S3876" t="s">
        <v>8357</v>
      </c>
      <c r="T3876" s="13">
        <f t="shared" si="482"/>
        <v>42007.016458333332</v>
      </c>
      <c r="U3876" s="13">
        <f t="shared" si="483"/>
        <v>42028.041666666672</v>
      </c>
      <c r="V3876">
        <f t="shared" si="484"/>
        <v>2015</v>
      </c>
      <c r="W3876" t="str">
        <f t="shared" si="485"/>
        <v>Musical and Spaces</v>
      </c>
      <c r="X3876" t="str">
        <f t="shared" si="486"/>
        <v>UnderFunded</v>
      </c>
      <c r="Y3876" s="12">
        <f t="shared" si="487"/>
        <v>0</v>
      </c>
    </row>
    <row r="3877" spans="1:25" ht="43.2">
      <c r="A3877">
        <v>3875</v>
      </c>
      <c r="B3877" s="1" t="s">
        <v>3872</v>
      </c>
      <c r="C3877" s="1" t="s">
        <v>7984</v>
      </c>
      <c r="D3877" s="21" t="b" cm="1">
        <f t="array" ref="D3877">IF(OR(ISNUMBER(SEARCH({" COMEDY "," fun "," laugh ","hilarious"}," "&amp;B3877:C3877&amp;" "))),"Comedy",IF(OR(ISNUMBER(SEARCH({" sad "," thriller "," crime"," murder "," dark "," revenge "}," "&amp;B3877:C3877&amp;" "))),"thriller",IF(OR(ISNUMBER(SEARCH({" strange "," evil "," horror "," dark "," strange"}," "&amp;B3877:C3877&amp;" "))),"horror",IF(OR(ISNUMBER(SEARCH({" food "," kitchen "," yummy "," gourmet "," dining","bbq"}," "&amp;B3877:C3877&amp;" "))),"food"))))</f>
        <v>0</v>
      </c>
      <c r="E3877" s="3">
        <v>30000</v>
      </c>
      <c r="F3877" s="4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480"/>
        <v>0</v>
      </c>
      <c r="Q3877">
        <f t="shared" si="481"/>
        <v>0</v>
      </c>
      <c r="R3877" t="s">
        <v>8315</v>
      </c>
      <c r="S3877" t="s">
        <v>8357</v>
      </c>
      <c r="T3877" s="13">
        <f t="shared" si="482"/>
        <v>42615.346817129626</v>
      </c>
      <c r="U3877" s="13">
        <f t="shared" si="483"/>
        <v>42616.416666666672</v>
      </c>
      <c r="V3877">
        <f t="shared" si="484"/>
        <v>2016</v>
      </c>
      <c r="W3877" t="str">
        <f t="shared" si="485"/>
        <v>Musical and Spaces</v>
      </c>
      <c r="X3877" t="str">
        <f t="shared" si="486"/>
        <v>UnderFunded</v>
      </c>
      <c r="Y3877" s="12">
        <f t="shared" si="487"/>
        <v>0</v>
      </c>
    </row>
    <row r="3878" spans="1:25" ht="57.6">
      <c r="A3878">
        <v>3876</v>
      </c>
      <c r="B3878" s="1" t="s">
        <v>3873</v>
      </c>
      <c r="C3878" s="1" t="s">
        <v>7985</v>
      </c>
      <c r="D3878" s="21" t="b" cm="1">
        <f t="array" ref="D3878">IF(OR(ISNUMBER(SEARCH({" COMEDY "," fun "," laugh ","hilarious"}," "&amp;B3878:C3878&amp;" "))),"Comedy",IF(OR(ISNUMBER(SEARCH({" sad "," thriller "," crime"," murder "," dark "," revenge "}," "&amp;B3878:C3878&amp;" "))),"thriller",IF(OR(ISNUMBER(SEARCH({" strange "," evil "," horror "," dark "," strange"}," "&amp;B3878:C3878&amp;" "))),"horror",IF(OR(ISNUMBER(SEARCH({" food "," kitchen "," yummy "," gourmet "," dining","bbq"}," "&amp;B3878:C3878&amp;" "))),"food"))))</f>
        <v>0</v>
      </c>
      <c r="E3878" s="3">
        <v>3900</v>
      </c>
      <c r="F3878" s="4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480"/>
        <v>53</v>
      </c>
      <c r="Q3878">
        <f t="shared" si="481"/>
        <v>44.76</v>
      </c>
      <c r="R3878" t="s">
        <v>8315</v>
      </c>
      <c r="S3878" t="s">
        <v>8357</v>
      </c>
      <c r="T3878" s="13">
        <f t="shared" si="482"/>
        <v>42372.624166666668</v>
      </c>
      <c r="U3878" s="13">
        <f t="shared" si="483"/>
        <v>42402.624166666668</v>
      </c>
      <c r="V3878">
        <f t="shared" si="484"/>
        <v>2016</v>
      </c>
      <c r="W3878" t="str">
        <f t="shared" si="485"/>
        <v>Musical and Spaces</v>
      </c>
      <c r="X3878" t="str">
        <f t="shared" si="486"/>
        <v>UnderFunded</v>
      </c>
      <c r="Y3878" s="12">
        <f t="shared" si="487"/>
        <v>44.76</v>
      </c>
    </row>
    <row r="3879" spans="1:25" ht="43.2">
      <c r="A3879">
        <v>3877</v>
      </c>
      <c r="B3879" s="1" t="s">
        <v>3874</v>
      </c>
      <c r="C3879" s="1" t="s">
        <v>7986</v>
      </c>
      <c r="D3879" s="21" t="b" cm="1">
        <f t="array" ref="D3879">IF(OR(ISNUMBER(SEARCH({" COMEDY "," fun "," laugh ","hilarious"}," "&amp;B3879:C3879&amp;" "))),"Comedy",IF(OR(ISNUMBER(SEARCH({" sad "," thriller "," crime"," murder "," dark "," revenge "}," "&amp;B3879:C3879&amp;" "))),"thriller",IF(OR(ISNUMBER(SEARCH({" strange "," evil "," horror "," dark "," strange"}," "&amp;B3879:C3879&amp;" "))),"horror",IF(OR(ISNUMBER(SEARCH({" food "," kitchen "," yummy "," gourmet "," dining","bbq"}," "&amp;B3879:C3879&amp;" "))),"food"))))</f>
        <v>0</v>
      </c>
      <c r="E3879" s="3">
        <v>25000</v>
      </c>
      <c r="F3879" s="4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480"/>
        <v>5</v>
      </c>
      <c r="Q3879">
        <f t="shared" si="481"/>
        <v>88.64</v>
      </c>
      <c r="R3879" t="s">
        <v>8315</v>
      </c>
      <c r="S3879" t="s">
        <v>8357</v>
      </c>
      <c r="T3879" s="13">
        <f t="shared" si="482"/>
        <v>42682.67768518519</v>
      </c>
      <c r="U3879" s="13">
        <f t="shared" si="483"/>
        <v>42712.67768518519</v>
      </c>
      <c r="V3879">
        <f t="shared" si="484"/>
        <v>2016</v>
      </c>
      <c r="W3879" t="str">
        <f t="shared" si="485"/>
        <v>Musical and Spaces</v>
      </c>
      <c r="X3879" t="str">
        <f t="shared" si="486"/>
        <v>UnderFunded</v>
      </c>
      <c r="Y3879" s="12">
        <f t="shared" si="487"/>
        <v>88.64</v>
      </c>
    </row>
    <row r="3880" spans="1:25" ht="43.2">
      <c r="A3880">
        <v>3878</v>
      </c>
      <c r="B3880" s="1" t="s">
        <v>3875</v>
      </c>
      <c r="C3880" s="1" t="s">
        <v>7987</v>
      </c>
      <c r="D3880" s="21" t="b" cm="1">
        <f t="array" ref="D3880">IF(OR(ISNUMBER(SEARCH({" COMEDY "," fun "," laugh ","hilarious"}," "&amp;B3880:C3880&amp;" "))),"Comedy",IF(OR(ISNUMBER(SEARCH({" sad "," thriller "," crime"," murder "," dark "," revenge "}," "&amp;B3880:C3880&amp;" "))),"thriller",IF(OR(ISNUMBER(SEARCH({" strange "," evil "," horror "," dark "," strange"}," "&amp;B3880:C3880&amp;" "))),"horror",IF(OR(ISNUMBER(SEARCH({" food "," kitchen "," yummy "," gourmet "," dining","bbq"}," "&amp;B3880:C3880&amp;" "))),"food"))))</f>
        <v>0</v>
      </c>
      <c r="E3880" s="3">
        <v>18000</v>
      </c>
      <c r="F3880" s="4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480"/>
        <v>0</v>
      </c>
      <c r="Q3880">
        <f t="shared" si="481"/>
        <v>10</v>
      </c>
      <c r="R3880" t="s">
        <v>8315</v>
      </c>
      <c r="S3880" t="s">
        <v>8357</v>
      </c>
      <c r="T3880" s="13">
        <f t="shared" si="482"/>
        <v>42154.818819444445</v>
      </c>
      <c r="U3880" s="13">
        <f t="shared" si="483"/>
        <v>42185.165972222225</v>
      </c>
      <c r="V3880">
        <f t="shared" si="484"/>
        <v>2015</v>
      </c>
      <c r="W3880" t="str">
        <f t="shared" si="485"/>
        <v>Musical and Spaces</v>
      </c>
      <c r="X3880" t="str">
        <f t="shared" si="486"/>
        <v>UnderFunded</v>
      </c>
      <c r="Y3880" s="12">
        <f t="shared" si="487"/>
        <v>10</v>
      </c>
    </row>
    <row r="3881" spans="1:25" ht="43.2">
      <c r="A3881">
        <v>3879</v>
      </c>
      <c r="B3881" s="1" t="s">
        <v>3876</v>
      </c>
      <c r="C3881" s="1" t="s">
        <v>7988</v>
      </c>
      <c r="D3881" s="21" t="b" cm="1">
        <f t="array" ref="D3881">IF(OR(ISNUMBER(SEARCH({" COMEDY "," fun "," laugh ","hilarious"}," "&amp;B3881:C3881&amp;" "))),"Comedy",IF(OR(ISNUMBER(SEARCH({" sad "," thriller "," crime"," murder "," dark "," revenge "}," "&amp;B3881:C3881&amp;" "))),"thriller",IF(OR(ISNUMBER(SEARCH({" strange "," evil "," horror "," dark "," strange"}," "&amp;B3881:C3881&amp;" "))),"horror",IF(OR(ISNUMBER(SEARCH({" food "," kitchen "," yummy "," gourmet "," dining","bbq"}," "&amp;B3881:C3881&amp;" "))),"food"))))</f>
        <v>0</v>
      </c>
      <c r="E3881" s="3">
        <v>15000</v>
      </c>
      <c r="F3881" s="4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480"/>
        <v>0</v>
      </c>
      <c r="Q3881">
        <f t="shared" si="481"/>
        <v>0</v>
      </c>
      <c r="R3881" t="s">
        <v>8315</v>
      </c>
      <c r="S3881" t="s">
        <v>8357</v>
      </c>
      <c r="T3881" s="13">
        <f t="shared" si="482"/>
        <v>41999.861064814817</v>
      </c>
      <c r="U3881" s="13">
        <f t="shared" si="483"/>
        <v>42029.861064814817</v>
      </c>
      <c r="V3881">
        <f t="shared" si="484"/>
        <v>2014</v>
      </c>
      <c r="W3881" t="str">
        <f t="shared" si="485"/>
        <v>Musical and Spaces</v>
      </c>
      <c r="X3881" t="str">
        <f t="shared" si="486"/>
        <v>UnderFunded</v>
      </c>
      <c r="Y3881" s="12">
        <f t="shared" si="487"/>
        <v>0</v>
      </c>
    </row>
    <row r="3882" spans="1:25" ht="43.2">
      <c r="A3882">
        <v>3880</v>
      </c>
      <c r="B3882" s="1" t="s">
        <v>3877</v>
      </c>
      <c r="C3882" s="1" t="s">
        <v>7989</v>
      </c>
      <c r="D3882" s="21" t="b" cm="1">
        <f t="array" ref="D3882">IF(OR(ISNUMBER(SEARCH({" COMEDY "," fun "," laugh ","hilarious"}," "&amp;B3882:C3882&amp;" "))),"Comedy",IF(OR(ISNUMBER(SEARCH({" sad "," thriller "," crime"," murder "," dark "," revenge "}," "&amp;B3882:C3882&amp;" "))),"thriller",IF(OR(ISNUMBER(SEARCH({" strange "," evil "," horror "," dark "," strange"}," "&amp;B3882:C3882&amp;" "))),"horror",IF(OR(ISNUMBER(SEARCH({" food "," kitchen "," yummy "," gourmet "," dining","bbq"}," "&amp;B3882:C3882&amp;" "))),"food"))))</f>
        <v>0</v>
      </c>
      <c r="E3882" s="3">
        <v>7500</v>
      </c>
      <c r="F3882" s="4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480"/>
        <v>13</v>
      </c>
      <c r="Q3882">
        <f t="shared" si="481"/>
        <v>57.65</v>
      </c>
      <c r="R3882" t="s">
        <v>8315</v>
      </c>
      <c r="S3882" t="s">
        <v>8357</v>
      </c>
      <c r="T3882" s="13">
        <f t="shared" si="482"/>
        <v>41815.815046296295</v>
      </c>
      <c r="U3882" s="13">
        <f t="shared" si="483"/>
        <v>41850.958333333336</v>
      </c>
      <c r="V3882">
        <f t="shared" si="484"/>
        <v>2014</v>
      </c>
      <c r="W3882" t="str">
        <f t="shared" si="485"/>
        <v>Musical and Spaces</v>
      </c>
      <c r="X3882" t="str">
        <f t="shared" si="486"/>
        <v>UnderFunded</v>
      </c>
      <c r="Y3882" s="12">
        <f t="shared" si="487"/>
        <v>57.65</v>
      </c>
    </row>
    <row r="3883" spans="1:25" ht="28.8">
      <c r="A3883">
        <v>3881</v>
      </c>
      <c r="B3883" s="1" t="s">
        <v>3878</v>
      </c>
      <c r="C3883" s="1" t="s">
        <v>7990</v>
      </c>
      <c r="D3883" s="21" t="b" cm="1">
        <f t="array" ref="D3883">IF(OR(ISNUMBER(SEARCH({" COMEDY "," fun "," laugh ","hilarious"}," "&amp;B3883:C3883&amp;" "))),"Comedy",IF(OR(ISNUMBER(SEARCH({" sad "," thriller "," crime"," murder "," dark "," revenge "}," "&amp;B3883:C3883&amp;" "))),"thriller",IF(OR(ISNUMBER(SEARCH({" strange "," evil "," horror "," dark "," strange"}," "&amp;B3883:C3883&amp;" "))),"horror",IF(OR(ISNUMBER(SEARCH({" food "," kitchen "," yummy "," gourmet "," dining","bbq"}," "&amp;B3883:C3883&amp;" "))),"food"))))</f>
        <v>0</v>
      </c>
      <c r="E3883" s="3">
        <v>500</v>
      </c>
      <c r="F3883" s="4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480"/>
        <v>5</v>
      </c>
      <c r="Q3883">
        <f t="shared" si="481"/>
        <v>25</v>
      </c>
      <c r="R3883" t="s">
        <v>8315</v>
      </c>
      <c r="S3883" t="s">
        <v>8357</v>
      </c>
      <c r="T3883" s="13">
        <f t="shared" si="482"/>
        <v>42756.018506944441</v>
      </c>
      <c r="U3883" s="13">
        <f t="shared" si="483"/>
        <v>42786.018506944441</v>
      </c>
      <c r="V3883">
        <f t="shared" si="484"/>
        <v>2017</v>
      </c>
      <c r="W3883" t="str">
        <f t="shared" si="485"/>
        <v>Musical and Spaces</v>
      </c>
      <c r="X3883" t="str">
        <f t="shared" si="486"/>
        <v>UnderFunded</v>
      </c>
      <c r="Y3883" s="12">
        <f t="shared" si="487"/>
        <v>25</v>
      </c>
    </row>
    <row r="3884" spans="1:25" ht="43.2">
      <c r="A3884">
        <v>3882</v>
      </c>
      <c r="B3884" s="1" t="s">
        <v>3879</v>
      </c>
      <c r="C3884" s="1" t="s">
        <v>7991</v>
      </c>
      <c r="D3884" s="21" t="b" cm="1">
        <f t="array" ref="D3884">IF(OR(ISNUMBER(SEARCH({" COMEDY "," fun "," laugh ","hilarious"}," "&amp;B3884:C3884&amp;" "))),"Comedy",IF(OR(ISNUMBER(SEARCH({" sad "," thriller "," crime"," murder "," dark "," revenge "}," "&amp;B3884:C3884&amp;" "))),"thriller",IF(OR(ISNUMBER(SEARCH({" strange "," evil "," horror "," dark "," strange"}," "&amp;B3884:C3884&amp;" "))),"horror",IF(OR(ISNUMBER(SEARCH({" food "," kitchen "," yummy "," gourmet "," dining","bbq"}," "&amp;B3884:C3884&amp;" "))),"food"))))</f>
        <v>0</v>
      </c>
      <c r="E3884" s="3">
        <v>30000</v>
      </c>
      <c r="F3884" s="4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480"/>
        <v>0</v>
      </c>
      <c r="Q3884">
        <f t="shared" si="481"/>
        <v>0</v>
      </c>
      <c r="R3884" t="s">
        <v>8315</v>
      </c>
      <c r="S3884" t="s">
        <v>8357</v>
      </c>
      <c r="T3884" s="13">
        <f t="shared" si="482"/>
        <v>42373.983449074076</v>
      </c>
      <c r="U3884" s="13">
        <f t="shared" si="483"/>
        <v>42400.960416666669</v>
      </c>
      <c r="V3884">
        <f t="shared" si="484"/>
        <v>2016</v>
      </c>
      <c r="W3884" t="str">
        <f t="shared" si="485"/>
        <v>Musical and Spaces</v>
      </c>
      <c r="X3884" t="str">
        <f t="shared" si="486"/>
        <v>UnderFunded</v>
      </c>
      <c r="Y3884" s="12">
        <f t="shared" si="487"/>
        <v>0</v>
      </c>
    </row>
    <row r="3885" spans="1:25" ht="57.6">
      <c r="A3885">
        <v>3883</v>
      </c>
      <c r="B3885" s="1" t="s">
        <v>3880</v>
      </c>
      <c r="C3885" s="1" t="s">
        <v>7992</v>
      </c>
      <c r="D3885" s="21" t="b" cm="1">
        <f t="array" ref="D3885">IF(OR(ISNUMBER(SEARCH({" COMEDY "," fun "," laugh ","hilarious"}," "&amp;B3885:C3885&amp;" "))),"Comedy",IF(OR(ISNUMBER(SEARCH({" sad "," thriller "," crime"," murder "," dark "," revenge "}," "&amp;B3885:C3885&amp;" "))),"thriller",IF(OR(ISNUMBER(SEARCH({" strange "," evil "," horror "," dark "," strange"}," "&amp;B3885:C3885&amp;" "))),"horror",IF(OR(ISNUMBER(SEARCH({" food "," kitchen "," yummy "," gourmet "," dining","bbq"}," "&amp;B3885:C3885&amp;" "))),"food"))))</f>
        <v>0</v>
      </c>
      <c r="E3885" s="3">
        <v>15000</v>
      </c>
      <c r="F3885" s="4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480"/>
        <v>0</v>
      </c>
      <c r="Q3885">
        <f t="shared" si="481"/>
        <v>0</v>
      </c>
      <c r="R3885" t="s">
        <v>8315</v>
      </c>
      <c r="S3885" t="s">
        <v>8357</v>
      </c>
      <c r="T3885" s="13">
        <f t="shared" si="482"/>
        <v>41854.602650462963</v>
      </c>
      <c r="U3885" s="13">
        <f t="shared" si="483"/>
        <v>41884.602650462963</v>
      </c>
      <c r="V3885">
        <f t="shared" si="484"/>
        <v>2014</v>
      </c>
      <c r="W3885" t="str">
        <f t="shared" si="485"/>
        <v>Musical and Spaces</v>
      </c>
      <c r="X3885" t="str">
        <f t="shared" si="486"/>
        <v>UnderFunded</v>
      </c>
      <c r="Y3885" s="12">
        <f t="shared" si="487"/>
        <v>0</v>
      </c>
    </row>
    <row r="3886" spans="1:25" ht="43.2">
      <c r="A3886">
        <v>3884</v>
      </c>
      <c r="B3886" s="1" t="s">
        <v>3881</v>
      </c>
      <c r="C3886" s="1" t="s">
        <v>7993</v>
      </c>
      <c r="D3886" s="21" t="b" cm="1">
        <f t="array" ref="D3886">IF(OR(ISNUMBER(SEARCH({" COMEDY "," fun "," laugh ","hilarious"}," "&amp;B3886:C3886&amp;" "))),"Comedy",IF(OR(ISNUMBER(SEARCH({" sad "," thriller "," crime"," murder "," dark "," revenge "}," "&amp;B3886:C3886&amp;" "))),"thriller",IF(OR(ISNUMBER(SEARCH({" strange "," evil "," horror "," dark "," strange"}," "&amp;B3886:C3886&amp;" "))),"horror",IF(OR(ISNUMBER(SEARCH({" food "," kitchen "," yummy "," gourmet "," dining","bbq"}," "&amp;B3886:C3886&amp;" "))),"food"))))</f>
        <v>0</v>
      </c>
      <c r="E3886" s="3">
        <v>10000</v>
      </c>
      <c r="F3886" s="4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480"/>
        <v>0</v>
      </c>
      <c r="Q3886">
        <f t="shared" si="481"/>
        <v>0</v>
      </c>
      <c r="R3886" t="s">
        <v>8315</v>
      </c>
      <c r="S3886" t="s">
        <v>8357</v>
      </c>
      <c r="T3886" s="13">
        <f t="shared" si="482"/>
        <v>42065.791574074072</v>
      </c>
      <c r="U3886" s="13">
        <f t="shared" si="483"/>
        <v>42090.749907407408</v>
      </c>
      <c r="V3886">
        <f t="shared" si="484"/>
        <v>2015</v>
      </c>
      <c r="W3886" t="str">
        <f t="shared" si="485"/>
        <v>Musical and Spaces</v>
      </c>
      <c r="X3886" t="str">
        <f t="shared" si="486"/>
        <v>UnderFunded</v>
      </c>
      <c r="Y3886" s="12">
        <f t="shared" si="487"/>
        <v>0</v>
      </c>
    </row>
    <row r="3887" spans="1:25" ht="43.2">
      <c r="A3887">
        <v>3885</v>
      </c>
      <c r="B3887" s="1" t="s">
        <v>3882</v>
      </c>
      <c r="C3887" s="1" t="s">
        <v>7994</v>
      </c>
      <c r="D3887" s="21" t="b" cm="1">
        <f t="array" ref="D3887">IF(OR(ISNUMBER(SEARCH({" COMEDY "," fun "," laugh ","hilarious"}," "&amp;B3887:C3887&amp;" "))),"Comedy",IF(OR(ISNUMBER(SEARCH({" sad "," thriller "," crime"," murder "," dark "," revenge "}," "&amp;B3887:C3887&amp;" "))),"thriller",IF(OR(ISNUMBER(SEARCH({" strange "," evil "," horror "," dark "," strange"}," "&amp;B3887:C3887&amp;" "))),"horror",IF(OR(ISNUMBER(SEARCH({" food "," kitchen "," yummy "," gourmet "," dining","bbq"}," "&amp;B3887:C3887&amp;" "))),"food"))))</f>
        <v>0</v>
      </c>
      <c r="E3887" s="3">
        <v>375000</v>
      </c>
      <c r="F3887" s="4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480"/>
        <v>0</v>
      </c>
      <c r="Q3887">
        <f t="shared" si="481"/>
        <v>0</v>
      </c>
      <c r="R3887" t="s">
        <v>8315</v>
      </c>
      <c r="S3887" t="s">
        <v>8357</v>
      </c>
      <c r="T3887" s="13">
        <f t="shared" si="482"/>
        <v>42469.951284722221</v>
      </c>
      <c r="U3887" s="13">
        <f t="shared" si="483"/>
        <v>42499.951284722221</v>
      </c>
      <c r="V3887">
        <f t="shared" si="484"/>
        <v>2016</v>
      </c>
      <c r="W3887" t="str">
        <f t="shared" si="485"/>
        <v>Musical and Spaces</v>
      </c>
      <c r="X3887" t="str">
        <f t="shared" si="486"/>
        <v>UnderFunded</v>
      </c>
      <c r="Y3887" s="12">
        <f t="shared" si="487"/>
        <v>0</v>
      </c>
    </row>
    <row r="3888" spans="1:25">
      <c r="A3888">
        <v>3886</v>
      </c>
      <c r="B3888" s="1" t="s">
        <v>3883</v>
      </c>
      <c r="C3888" s="1">
        <v>1</v>
      </c>
      <c r="D3888" s="21" t="b" cm="1">
        <f t="array" ref="D3888">IF(OR(ISNUMBER(SEARCH({" COMEDY "," fun "," laugh ","hilarious"}," "&amp;B3888:C3888&amp;" "))),"Comedy",IF(OR(ISNUMBER(SEARCH({" sad "," thriller "," crime"," murder "," dark "," revenge "}," "&amp;B3888:C3888&amp;" "))),"thriller",IF(OR(ISNUMBER(SEARCH({" strange "," evil "," horror "," dark "," strange"}," "&amp;B3888:C3888&amp;" "))),"horror",IF(OR(ISNUMBER(SEARCH({" food "," kitchen "," yummy "," gourmet "," dining","bbq"}," "&amp;B3888:C3888&amp;" "))),"food"))))</f>
        <v>0</v>
      </c>
      <c r="E3888" s="3">
        <v>10000</v>
      </c>
      <c r="F3888" s="4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480"/>
        <v>0</v>
      </c>
      <c r="Q3888">
        <f t="shared" si="481"/>
        <v>0</v>
      </c>
      <c r="R3888" t="s">
        <v>8315</v>
      </c>
      <c r="S3888" t="s">
        <v>8357</v>
      </c>
      <c r="T3888" s="13">
        <f t="shared" si="482"/>
        <v>41954.228032407409</v>
      </c>
      <c r="U3888" s="13">
        <f t="shared" si="483"/>
        <v>41984.228032407409</v>
      </c>
      <c r="V3888">
        <f t="shared" si="484"/>
        <v>2014</v>
      </c>
      <c r="W3888" t="str">
        <f t="shared" si="485"/>
        <v>Musical and Spaces</v>
      </c>
      <c r="X3888" t="str">
        <f t="shared" si="486"/>
        <v>UnderFunded</v>
      </c>
      <c r="Y3888" s="12">
        <f t="shared" si="487"/>
        <v>0</v>
      </c>
    </row>
    <row r="3889" spans="1:25" ht="43.2">
      <c r="A3889">
        <v>3887</v>
      </c>
      <c r="B3889" s="1" t="s">
        <v>3884</v>
      </c>
      <c r="C3889" s="1" t="s">
        <v>7995</v>
      </c>
      <c r="D3889" s="21" t="b" cm="1">
        <f t="array" ref="D3889">IF(OR(ISNUMBER(SEARCH({" COMEDY "," fun "," laugh ","hilarious"}," "&amp;B3889:C3889&amp;" "))),"Comedy",IF(OR(ISNUMBER(SEARCH({" sad "," thriller "," crime"," murder "," dark "," revenge "}," "&amp;B3889:C3889&amp;" "))),"thriller",IF(OR(ISNUMBER(SEARCH({" strange "," evil "," horror "," dark "," strange"}," "&amp;B3889:C3889&amp;" "))),"horror",IF(OR(ISNUMBER(SEARCH({" food "," kitchen "," yummy "," gourmet "," dining","bbq"}," "&amp;B3889:C3889&amp;" "))),"food"))))</f>
        <v>0</v>
      </c>
      <c r="E3889" s="3">
        <v>2000</v>
      </c>
      <c r="F3889" s="4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480"/>
        <v>2</v>
      </c>
      <c r="Q3889">
        <f t="shared" si="481"/>
        <v>17.5</v>
      </c>
      <c r="R3889" t="s">
        <v>8315</v>
      </c>
      <c r="S3889" t="s">
        <v>8357</v>
      </c>
      <c r="T3889" s="13">
        <f t="shared" si="482"/>
        <v>42079.857974537037</v>
      </c>
      <c r="U3889" s="13">
        <f t="shared" si="483"/>
        <v>42125.916666666672</v>
      </c>
      <c r="V3889">
        <f t="shared" si="484"/>
        <v>2015</v>
      </c>
      <c r="W3889" t="str">
        <f t="shared" si="485"/>
        <v>Musical and Spaces</v>
      </c>
      <c r="X3889" t="str">
        <f t="shared" si="486"/>
        <v>UnderFunded</v>
      </c>
      <c r="Y3889" s="12">
        <f t="shared" si="487"/>
        <v>17.5</v>
      </c>
    </row>
    <row r="3890" spans="1:25" ht="43.2">
      <c r="A3890">
        <v>3888</v>
      </c>
      <c r="B3890" s="1" t="s">
        <v>3885</v>
      </c>
      <c r="C3890" s="1" t="s">
        <v>7996</v>
      </c>
      <c r="D3890" s="21" t="b" cm="1">
        <f t="array" ref="D3890">IF(OR(ISNUMBER(SEARCH({" COMEDY "," fun "," laugh ","hilarious"}," "&amp;B3890:C3890&amp;" "))),"Comedy",IF(OR(ISNUMBER(SEARCH({" sad "," thriller "," crime"," murder "," dark "," revenge "}," "&amp;B3890:C3890&amp;" "))),"thriller",IF(OR(ISNUMBER(SEARCH({" strange "," evil "," horror "," dark "," strange"}," "&amp;B3890:C3890&amp;" "))),"horror",IF(OR(ISNUMBER(SEARCH({" food "," kitchen "," yummy "," gourmet "," dining","bbq"}," "&amp;B3890:C3890&amp;" "))),"food"))))</f>
        <v>0</v>
      </c>
      <c r="E3890" s="3">
        <v>2000</v>
      </c>
      <c r="F3890" s="4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480"/>
        <v>27</v>
      </c>
      <c r="Q3890">
        <f t="shared" si="481"/>
        <v>38.71</v>
      </c>
      <c r="R3890" t="s">
        <v>8315</v>
      </c>
      <c r="S3890" t="s">
        <v>8316</v>
      </c>
      <c r="T3890" s="13">
        <f t="shared" si="482"/>
        <v>42762.545810185184</v>
      </c>
      <c r="U3890" s="13">
        <f t="shared" si="483"/>
        <v>42792.545810185184</v>
      </c>
      <c r="V3890">
        <f t="shared" si="484"/>
        <v>2017</v>
      </c>
      <c r="W3890" t="str">
        <f t="shared" si="485"/>
        <v>plays</v>
      </c>
      <c r="X3890" t="str">
        <f t="shared" si="486"/>
        <v>UnderFunded</v>
      </c>
      <c r="Y3890" s="12">
        <f t="shared" si="487"/>
        <v>38.71</v>
      </c>
    </row>
    <row r="3891" spans="1:25" ht="43.2">
      <c r="A3891">
        <v>3889</v>
      </c>
      <c r="B3891" s="1" t="s">
        <v>3886</v>
      </c>
      <c r="C3891" s="1" t="s">
        <v>7997</v>
      </c>
      <c r="D3891" s="21" t="b" cm="1">
        <f t="array" ref="D3891">IF(OR(ISNUMBER(SEARCH({" COMEDY "," fun "," laugh ","hilarious"}," "&amp;B3891:C3891&amp;" "))),"Comedy",IF(OR(ISNUMBER(SEARCH({" sad "," thriller "," crime"," murder "," dark "," revenge "}," "&amp;B3891:C3891&amp;" "))),"thriller",IF(OR(ISNUMBER(SEARCH({" strange "," evil "," horror "," dark "," strange"}," "&amp;B3891:C3891&amp;" "))),"horror",IF(OR(ISNUMBER(SEARCH({" food "," kitchen "," yummy "," gourmet "," dining","bbq"}," "&amp;B3891:C3891&amp;" "))),"food"))))</f>
        <v>0</v>
      </c>
      <c r="E3891" s="3">
        <v>8000</v>
      </c>
      <c r="F3891" s="4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480"/>
        <v>1</v>
      </c>
      <c r="Q3891">
        <f t="shared" si="481"/>
        <v>13.11</v>
      </c>
      <c r="R3891" t="s">
        <v>8315</v>
      </c>
      <c r="S3891" t="s">
        <v>8316</v>
      </c>
      <c r="T3891" s="13">
        <f t="shared" si="482"/>
        <v>41977.004976851851</v>
      </c>
      <c r="U3891" s="13">
        <f t="shared" si="483"/>
        <v>42008.976388888885</v>
      </c>
      <c r="V3891">
        <f t="shared" si="484"/>
        <v>2014</v>
      </c>
      <c r="W3891" t="str">
        <f t="shared" si="485"/>
        <v>plays</v>
      </c>
      <c r="X3891" t="str">
        <f t="shared" si="486"/>
        <v>UnderFunded</v>
      </c>
      <c r="Y3891" s="12">
        <f t="shared" si="487"/>
        <v>13.11</v>
      </c>
    </row>
    <row r="3892" spans="1:25" ht="43.2">
      <c r="A3892">
        <v>3890</v>
      </c>
      <c r="B3892" s="1" t="s">
        <v>3887</v>
      </c>
      <c r="C3892" s="1" t="s">
        <v>7998</v>
      </c>
      <c r="D3892" s="21" t="b" cm="1">
        <f t="array" ref="D3892">IF(OR(ISNUMBER(SEARCH({" COMEDY "," fun "," laugh ","hilarious"}," "&amp;B3892:C3892&amp;" "))),"Comedy",IF(OR(ISNUMBER(SEARCH({" sad "," thriller "," crime"," murder "," dark "," revenge "}," "&amp;B3892:C3892&amp;" "))),"thriller",IF(OR(ISNUMBER(SEARCH({" strange "," evil "," horror "," dark "," strange"}," "&amp;B3892:C3892&amp;" "))),"horror",IF(OR(ISNUMBER(SEARCH({" food "," kitchen "," yummy "," gourmet "," dining","bbq"}," "&amp;B3892:C3892&amp;" "))),"food"))))</f>
        <v>0</v>
      </c>
      <c r="E3892" s="3">
        <v>15000</v>
      </c>
      <c r="F3892" s="4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480"/>
        <v>17</v>
      </c>
      <c r="Q3892">
        <f t="shared" si="481"/>
        <v>315.5</v>
      </c>
      <c r="R3892" t="s">
        <v>8315</v>
      </c>
      <c r="S3892" t="s">
        <v>8316</v>
      </c>
      <c r="T3892" s="13">
        <f t="shared" si="482"/>
        <v>42171.758611111116</v>
      </c>
      <c r="U3892" s="13">
        <f t="shared" si="483"/>
        <v>42231.758611111116</v>
      </c>
      <c r="V3892">
        <f t="shared" si="484"/>
        <v>2015</v>
      </c>
      <c r="W3892" t="str">
        <f t="shared" si="485"/>
        <v>plays</v>
      </c>
      <c r="X3892" t="str">
        <f t="shared" si="486"/>
        <v>UnderFunded</v>
      </c>
      <c r="Y3892" s="12">
        <f t="shared" si="487"/>
        <v>315.5</v>
      </c>
    </row>
    <row r="3893" spans="1:25" ht="28.8">
      <c r="A3893">
        <v>3891</v>
      </c>
      <c r="B3893" s="1" t="s">
        <v>3888</v>
      </c>
      <c r="C3893" s="1" t="s">
        <v>7999</v>
      </c>
      <c r="D3893" s="21" t="b" cm="1">
        <f t="array" ref="D3893">IF(OR(ISNUMBER(SEARCH({" COMEDY "," fun "," laugh ","hilarious"}," "&amp;B3893:C3893&amp;" "))),"Comedy",IF(OR(ISNUMBER(SEARCH({" sad "," thriller "," crime"," murder "," dark "," revenge "}," "&amp;B3893:C3893&amp;" "))),"thriller",IF(OR(ISNUMBER(SEARCH({" strange "," evil "," horror "," dark "," strange"}," "&amp;B3893:C3893&amp;" "))),"horror",IF(OR(ISNUMBER(SEARCH({" food "," kitchen "," yummy "," gourmet "," dining","bbq"}," "&amp;B3893:C3893&amp;" "))),"food"))))</f>
        <v>0</v>
      </c>
      <c r="E3893" s="3">
        <v>800</v>
      </c>
      <c r="F3893" s="4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480"/>
        <v>33</v>
      </c>
      <c r="Q3893">
        <f t="shared" si="481"/>
        <v>37.14</v>
      </c>
      <c r="R3893" t="s">
        <v>8315</v>
      </c>
      <c r="S3893" t="s">
        <v>8316</v>
      </c>
      <c r="T3893" s="13">
        <f t="shared" si="482"/>
        <v>42056.1324537037</v>
      </c>
      <c r="U3893" s="13">
        <f t="shared" si="483"/>
        <v>42086.207638888889</v>
      </c>
      <c r="V3893">
        <f t="shared" si="484"/>
        <v>2015</v>
      </c>
      <c r="W3893" t="str">
        <f t="shared" si="485"/>
        <v>plays</v>
      </c>
      <c r="X3893" t="str">
        <f t="shared" si="486"/>
        <v>UnderFunded</v>
      </c>
      <c r="Y3893" s="12">
        <f t="shared" si="487"/>
        <v>37.14</v>
      </c>
    </row>
    <row r="3894" spans="1:25" ht="57.6">
      <c r="A3894">
        <v>3892</v>
      </c>
      <c r="B3894" s="1" t="s">
        <v>3889</v>
      </c>
      <c r="C3894" s="1" t="s">
        <v>8000</v>
      </c>
      <c r="D3894" s="21" t="b" cm="1">
        <f t="array" ref="D3894">IF(OR(ISNUMBER(SEARCH({" COMEDY "," fun "," laugh ","hilarious"}," "&amp;B3894:C3894&amp;" "))),"Comedy",IF(OR(ISNUMBER(SEARCH({" sad "," thriller "," crime"," murder "," dark "," revenge "}," "&amp;B3894:C3894&amp;" "))),"thriller",IF(OR(ISNUMBER(SEARCH({" strange "," evil "," horror "," dark "," strange"}," "&amp;B3894:C3894&amp;" "))),"horror",IF(OR(ISNUMBER(SEARCH({" food "," kitchen "," yummy "," gourmet "," dining","bbq"}," "&amp;B3894:C3894&amp;" "))),"food"))))</f>
        <v>0</v>
      </c>
      <c r="E3894" s="3">
        <v>1000</v>
      </c>
      <c r="F3894" s="4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480"/>
        <v>0</v>
      </c>
      <c r="Q3894">
        <f t="shared" si="481"/>
        <v>0</v>
      </c>
      <c r="R3894" t="s">
        <v>8315</v>
      </c>
      <c r="S3894" t="s">
        <v>8316</v>
      </c>
      <c r="T3894" s="13">
        <f t="shared" si="482"/>
        <v>41867.652280092596</v>
      </c>
      <c r="U3894" s="13">
        <f t="shared" si="483"/>
        <v>41875.291666666664</v>
      </c>
      <c r="V3894">
        <f t="shared" si="484"/>
        <v>2014</v>
      </c>
      <c r="W3894" t="str">
        <f t="shared" si="485"/>
        <v>plays</v>
      </c>
      <c r="X3894" t="str">
        <f t="shared" si="486"/>
        <v>UnderFunded</v>
      </c>
      <c r="Y3894" s="12">
        <f t="shared" si="487"/>
        <v>0</v>
      </c>
    </row>
    <row r="3895" spans="1:25" ht="57.6">
      <c r="A3895">
        <v>3893</v>
      </c>
      <c r="B3895" s="1" t="s">
        <v>3890</v>
      </c>
      <c r="C3895" s="1" t="s">
        <v>8001</v>
      </c>
      <c r="D3895" s="21" t="b" cm="1">
        <f t="array" ref="D3895">IF(OR(ISNUMBER(SEARCH({" COMEDY "," fun "," laugh ","hilarious"}," "&amp;B3895:C3895&amp;" "))),"Comedy",IF(OR(ISNUMBER(SEARCH({" sad "," thriller "," crime"," murder "," dark "," revenge "}," "&amp;B3895:C3895&amp;" "))),"thriller",IF(OR(ISNUMBER(SEARCH({" strange "," evil "," horror "," dark "," strange"}," "&amp;B3895:C3895&amp;" "))),"horror",IF(OR(ISNUMBER(SEARCH({" food "," kitchen "," yummy "," gourmet "," dining","bbq"}," "&amp;B3895:C3895&amp;" "))),"food"))))</f>
        <v>0</v>
      </c>
      <c r="E3895" s="3">
        <v>50000</v>
      </c>
      <c r="F3895" s="4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480"/>
        <v>22</v>
      </c>
      <c r="Q3895">
        <f t="shared" si="481"/>
        <v>128.27000000000001</v>
      </c>
      <c r="R3895" t="s">
        <v>8315</v>
      </c>
      <c r="S3895" t="s">
        <v>8316</v>
      </c>
      <c r="T3895" s="13">
        <f t="shared" si="482"/>
        <v>41779.657870370371</v>
      </c>
      <c r="U3895" s="13">
        <f t="shared" si="483"/>
        <v>41821.25</v>
      </c>
      <c r="V3895">
        <f t="shared" si="484"/>
        <v>2014</v>
      </c>
      <c r="W3895" t="str">
        <f t="shared" si="485"/>
        <v>plays</v>
      </c>
      <c r="X3895" t="str">
        <f t="shared" si="486"/>
        <v>UnderFunded</v>
      </c>
      <c r="Y3895" s="12">
        <f t="shared" si="487"/>
        <v>128.27000000000001</v>
      </c>
    </row>
    <row r="3896" spans="1:25" ht="43.2">
      <c r="A3896">
        <v>3894</v>
      </c>
      <c r="B3896" s="1" t="s">
        <v>3891</v>
      </c>
      <c r="C3896" s="1" t="s">
        <v>8002</v>
      </c>
      <c r="D3896" s="21" t="b" cm="1">
        <f t="array" ref="D3896">IF(OR(ISNUMBER(SEARCH({" COMEDY "," fun "," laugh ","hilarious"}," "&amp;B3896:C3896&amp;" "))),"Comedy",IF(OR(ISNUMBER(SEARCH({" sad "," thriller "," crime"," murder "," dark "," revenge "}," "&amp;B3896:C3896&amp;" "))),"thriller",IF(OR(ISNUMBER(SEARCH({" strange "," evil "," horror "," dark "," strange"}," "&amp;B3896:C3896&amp;" "))),"horror",IF(OR(ISNUMBER(SEARCH({" food "," kitchen "," yummy "," gourmet "," dining","bbq"}," "&amp;B3896:C3896&amp;" "))),"food"))))</f>
        <v>0</v>
      </c>
      <c r="E3896" s="3">
        <v>15000</v>
      </c>
      <c r="F3896" s="4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480"/>
        <v>3</v>
      </c>
      <c r="Q3896">
        <f t="shared" si="481"/>
        <v>47.27</v>
      </c>
      <c r="R3896" t="s">
        <v>8315</v>
      </c>
      <c r="S3896" t="s">
        <v>8316</v>
      </c>
      <c r="T3896" s="13">
        <f t="shared" si="482"/>
        <v>42679.958472222221</v>
      </c>
      <c r="U3896" s="13">
        <f t="shared" si="483"/>
        <v>42710.207638888889</v>
      </c>
      <c r="V3896">
        <f t="shared" si="484"/>
        <v>2016</v>
      </c>
      <c r="W3896" t="str">
        <f t="shared" si="485"/>
        <v>plays</v>
      </c>
      <c r="X3896" t="str">
        <f t="shared" si="486"/>
        <v>UnderFunded</v>
      </c>
      <c r="Y3896" s="12">
        <f t="shared" si="487"/>
        <v>47.27</v>
      </c>
    </row>
    <row r="3897" spans="1:25" ht="43.2">
      <c r="A3897">
        <v>3895</v>
      </c>
      <c r="B3897" s="1" t="s">
        <v>3892</v>
      </c>
      <c r="C3897" s="1" t="s">
        <v>8003</v>
      </c>
      <c r="D3897" s="21" t="b" cm="1">
        <f t="array" ref="D3897">IF(OR(ISNUMBER(SEARCH({" COMEDY "," fun "," laugh ","hilarious"}," "&amp;B3897:C3897&amp;" "))),"Comedy",IF(OR(ISNUMBER(SEARCH({" sad "," thriller "," crime"," murder "," dark "," revenge "}," "&amp;B3897:C3897&amp;" "))),"thriller",IF(OR(ISNUMBER(SEARCH({" strange "," evil "," horror "," dark "," strange"}," "&amp;B3897:C3897&amp;" "))),"horror",IF(OR(ISNUMBER(SEARCH({" food "," kitchen "," yummy "," gourmet "," dining","bbq"}," "&amp;B3897:C3897&amp;" "))),"food"))))</f>
        <v>0</v>
      </c>
      <c r="E3897" s="3">
        <v>1000</v>
      </c>
      <c r="F3897" s="4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480"/>
        <v>5</v>
      </c>
      <c r="Q3897">
        <f t="shared" si="481"/>
        <v>50</v>
      </c>
      <c r="R3897" t="s">
        <v>8315</v>
      </c>
      <c r="S3897" t="s">
        <v>8316</v>
      </c>
      <c r="T3897" s="13">
        <f t="shared" si="482"/>
        <v>42032.250208333338</v>
      </c>
      <c r="U3897" s="13">
        <f t="shared" si="483"/>
        <v>42063.250208333338</v>
      </c>
      <c r="V3897">
        <f t="shared" si="484"/>
        <v>2015</v>
      </c>
      <c r="W3897" t="str">
        <f t="shared" si="485"/>
        <v>plays</v>
      </c>
      <c r="X3897" t="str">
        <f t="shared" si="486"/>
        <v>UnderFunded</v>
      </c>
      <c r="Y3897" s="12">
        <f t="shared" si="487"/>
        <v>50</v>
      </c>
    </row>
    <row r="3898" spans="1:25" ht="43.2">
      <c r="A3898">
        <v>3896</v>
      </c>
      <c r="B3898" s="1" t="s">
        <v>3893</v>
      </c>
      <c r="C3898" s="1" t="s">
        <v>8004</v>
      </c>
      <c r="D3898" s="21" t="b" cm="1">
        <f t="array" ref="D3898">IF(OR(ISNUMBER(SEARCH({" COMEDY "," fun "," laugh ","hilarious"}," "&amp;B3898:C3898&amp;" "))),"Comedy",IF(OR(ISNUMBER(SEARCH({" sad "," thriller "," crime"," murder "," dark "," revenge "}," "&amp;B3898:C3898&amp;" "))),"thriller",IF(OR(ISNUMBER(SEARCH({" strange "," evil "," horror "," dark "," strange"}," "&amp;B3898:C3898&amp;" "))),"horror",IF(OR(ISNUMBER(SEARCH({" food "," kitchen "," yummy "," gourmet "," dining","bbq"}," "&amp;B3898:C3898&amp;" "))),"food"))))</f>
        <v>0</v>
      </c>
      <c r="E3898" s="3">
        <v>1600</v>
      </c>
      <c r="F3898" s="4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480"/>
        <v>11</v>
      </c>
      <c r="Q3898">
        <f t="shared" si="481"/>
        <v>42.5</v>
      </c>
      <c r="R3898" t="s">
        <v>8315</v>
      </c>
      <c r="S3898" t="s">
        <v>8316</v>
      </c>
      <c r="T3898" s="13">
        <f t="shared" si="482"/>
        <v>41793.191875000004</v>
      </c>
      <c r="U3898" s="13">
        <f t="shared" si="483"/>
        <v>41807.191875000004</v>
      </c>
      <c r="V3898">
        <f t="shared" si="484"/>
        <v>2014</v>
      </c>
      <c r="W3898" t="str">
        <f t="shared" si="485"/>
        <v>plays</v>
      </c>
      <c r="X3898" t="str">
        <f t="shared" si="486"/>
        <v>UnderFunded</v>
      </c>
      <c r="Y3898" s="12">
        <f t="shared" si="487"/>
        <v>42.5</v>
      </c>
    </row>
    <row r="3899" spans="1:25" ht="43.2">
      <c r="A3899">
        <v>3897</v>
      </c>
      <c r="B3899" s="1" t="s">
        <v>3894</v>
      </c>
      <c r="C3899" s="1" t="s">
        <v>8005</v>
      </c>
      <c r="D3899" s="21" t="b" cm="1">
        <f t="array" ref="D3899">IF(OR(ISNUMBER(SEARCH({" COMEDY "," fun "," laugh ","hilarious"}," "&amp;B3899:C3899&amp;" "))),"Comedy",IF(OR(ISNUMBER(SEARCH({" sad "," thriller "," crime"," murder "," dark "," revenge "}," "&amp;B3899:C3899&amp;" "))),"thriller",IF(OR(ISNUMBER(SEARCH({" strange "," evil "," horror "," dark "," strange"}," "&amp;B3899:C3899&amp;" "))),"horror",IF(OR(ISNUMBER(SEARCH({" food "," kitchen "," yummy "," gourmet "," dining","bbq"}," "&amp;B3899:C3899&amp;" "))),"food"))))</f>
        <v>0</v>
      </c>
      <c r="E3899" s="3">
        <v>2500</v>
      </c>
      <c r="F3899" s="4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480"/>
        <v>18</v>
      </c>
      <c r="Q3899">
        <f t="shared" si="481"/>
        <v>44</v>
      </c>
      <c r="R3899" t="s">
        <v>8315</v>
      </c>
      <c r="S3899" t="s">
        <v>8316</v>
      </c>
      <c r="T3899" s="13">
        <f t="shared" si="482"/>
        <v>41982.87364583333</v>
      </c>
      <c r="U3899" s="13">
        <f t="shared" si="483"/>
        <v>42012.87364583333</v>
      </c>
      <c r="V3899">
        <f t="shared" si="484"/>
        <v>2014</v>
      </c>
      <c r="W3899" t="str">
        <f t="shared" si="485"/>
        <v>plays</v>
      </c>
      <c r="X3899" t="str">
        <f t="shared" si="486"/>
        <v>UnderFunded</v>
      </c>
      <c r="Y3899" s="12">
        <f t="shared" si="487"/>
        <v>44</v>
      </c>
    </row>
    <row r="3900" spans="1:25" ht="57.6">
      <c r="A3900">
        <v>3898</v>
      </c>
      <c r="B3900" s="1" t="s">
        <v>3895</v>
      </c>
      <c r="C3900" s="1" t="s">
        <v>8006</v>
      </c>
      <c r="D3900" s="21" t="b" cm="1">
        <f t="array" ref="D3900">IF(OR(ISNUMBER(SEARCH({" COMEDY "," fun "," laugh ","hilarious"}," "&amp;B3900:C3900&amp;" "))),"Comedy",IF(OR(ISNUMBER(SEARCH({" sad "," thriller "," crime"," murder "," dark "," revenge "}," "&amp;B3900:C3900&amp;" "))),"thriller",IF(OR(ISNUMBER(SEARCH({" strange "," evil "," horror "," dark "," strange"}," "&amp;B3900:C3900&amp;" "))),"horror",IF(OR(ISNUMBER(SEARCH({" food "," kitchen "," yummy "," gourmet "," dining","bbq"}," "&amp;B3900:C3900&amp;" "))),"food"))))</f>
        <v>0</v>
      </c>
      <c r="E3900" s="3">
        <v>2500</v>
      </c>
      <c r="F3900" s="4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480"/>
        <v>33</v>
      </c>
      <c r="Q3900">
        <f t="shared" si="481"/>
        <v>50.88</v>
      </c>
      <c r="R3900" t="s">
        <v>8315</v>
      </c>
      <c r="S3900" t="s">
        <v>8316</v>
      </c>
      <c r="T3900" s="13">
        <f t="shared" si="482"/>
        <v>42193.482291666667</v>
      </c>
      <c r="U3900" s="13">
        <f t="shared" si="483"/>
        <v>42233.666666666672</v>
      </c>
      <c r="V3900">
        <f t="shared" si="484"/>
        <v>2015</v>
      </c>
      <c r="W3900" t="str">
        <f t="shared" si="485"/>
        <v>plays</v>
      </c>
      <c r="X3900" t="str">
        <f t="shared" si="486"/>
        <v>UnderFunded</v>
      </c>
      <c r="Y3900" s="12">
        <f t="shared" si="487"/>
        <v>50.88</v>
      </c>
    </row>
    <row r="3901" spans="1:25" ht="43.2">
      <c r="A3901">
        <v>3899</v>
      </c>
      <c r="B3901" s="1" t="s">
        <v>3896</v>
      </c>
      <c r="C3901" s="1" t="s">
        <v>8007</v>
      </c>
      <c r="D3901" s="21" t="b" cm="1">
        <f t="array" ref="D3901">IF(OR(ISNUMBER(SEARCH({" COMEDY "," fun "," laugh ","hilarious"}," "&amp;B3901:C3901&amp;" "))),"Comedy",IF(OR(ISNUMBER(SEARCH({" sad "," thriller "," crime"," murder "," dark "," revenge "}," "&amp;B3901:C3901&amp;" "))),"thriller",IF(OR(ISNUMBER(SEARCH({" strange "," evil "," horror "," dark "," strange"}," "&amp;B3901:C3901&amp;" "))),"horror",IF(OR(ISNUMBER(SEARCH({" food "," kitchen "," yummy "," gourmet "," dining","bbq"}," "&amp;B3901:C3901&amp;" "))),"food"))))</f>
        <v>0</v>
      </c>
      <c r="E3901" s="3">
        <v>10000</v>
      </c>
      <c r="F3901" s="4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480"/>
        <v>1</v>
      </c>
      <c r="Q3901">
        <f t="shared" si="481"/>
        <v>62.5</v>
      </c>
      <c r="R3901" t="s">
        <v>8315</v>
      </c>
      <c r="S3901" t="s">
        <v>8316</v>
      </c>
      <c r="T3901" s="13">
        <f t="shared" si="482"/>
        <v>41843.775011574071</v>
      </c>
      <c r="U3901" s="13">
        <f t="shared" si="483"/>
        <v>41863.775011574071</v>
      </c>
      <c r="V3901">
        <f t="shared" si="484"/>
        <v>2014</v>
      </c>
      <c r="W3901" t="str">
        <f t="shared" si="485"/>
        <v>plays</v>
      </c>
      <c r="X3901" t="str">
        <f t="shared" si="486"/>
        <v>UnderFunded</v>
      </c>
      <c r="Y3901" s="12">
        <f t="shared" si="487"/>
        <v>62.5</v>
      </c>
    </row>
    <row r="3902" spans="1:25" ht="43.2">
      <c r="A3902">
        <v>3900</v>
      </c>
      <c r="B3902" s="1" t="s">
        <v>3897</v>
      </c>
      <c r="C3902" s="1" t="s">
        <v>8008</v>
      </c>
      <c r="D3902" s="21" t="b" cm="1">
        <f t="array" ref="D3902">IF(OR(ISNUMBER(SEARCH({" COMEDY "," fun "," laugh ","hilarious"}," "&amp;B3902:C3902&amp;" "))),"Comedy",IF(OR(ISNUMBER(SEARCH({" sad "," thriller "," crime"," murder "," dark "," revenge "}," "&amp;B3902:C3902&amp;" "))),"thriller",IF(OR(ISNUMBER(SEARCH({" strange "," evil "," horror "," dark "," strange"}," "&amp;B3902:C3902&amp;" "))),"horror",IF(OR(ISNUMBER(SEARCH({" food "," kitchen "," yummy "," gourmet "," dining","bbq"}," "&amp;B3902:C3902&amp;" "))),"food"))))</f>
        <v>0</v>
      </c>
      <c r="E3902" s="3">
        <v>2500</v>
      </c>
      <c r="F3902" s="4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480"/>
        <v>5</v>
      </c>
      <c r="Q3902">
        <f t="shared" si="481"/>
        <v>27</v>
      </c>
      <c r="R3902" t="s">
        <v>8315</v>
      </c>
      <c r="S3902" t="s">
        <v>8316</v>
      </c>
      <c r="T3902" s="13">
        <f t="shared" si="482"/>
        <v>42136.092488425929</v>
      </c>
      <c r="U3902" s="13">
        <f t="shared" si="483"/>
        <v>42166.092488425929</v>
      </c>
      <c r="V3902">
        <f t="shared" si="484"/>
        <v>2015</v>
      </c>
      <c r="W3902" t="str">
        <f t="shared" si="485"/>
        <v>plays</v>
      </c>
      <c r="X3902" t="str">
        <f t="shared" si="486"/>
        <v>UnderFunded</v>
      </c>
      <c r="Y3902" s="12">
        <f t="shared" si="487"/>
        <v>27</v>
      </c>
    </row>
    <row r="3903" spans="1:25" ht="43.2">
      <c r="A3903">
        <v>3901</v>
      </c>
      <c r="B3903" s="1" t="s">
        <v>3898</v>
      </c>
      <c r="C3903" s="1" t="s">
        <v>8009</v>
      </c>
      <c r="D3903" s="21" t="b" cm="1">
        <f t="array" ref="D3903">IF(OR(ISNUMBER(SEARCH({" COMEDY "," fun "," laugh ","hilarious"}," "&amp;B3903:C3903&amp;" "))),"Comedy",IF(OR(ISNUMBER(SEARCH({" sad "," thriller "," crime"," murder "," dark "," revenge "}," "&amp;B3903:C3903&amp;" "))),"thriller",IF(OR(ISNUMBER(SEARCH({" strange "," evil "," horror "," dark "," strange"}," "&amp;B3903:C3903&amp;" "))),"horror",IF(OR(ISNUMBER(SEARCH({" food "," kitchen "," yummy "," gourmet "," dining","bbq"}," "&amp;B3903:C3903&amp;" "))),"food"))))</f>
        <v>0</v>
      </c>
      <c r="E3903" s="3">
        <v>3000</v>
      </c>
      <c r="F3903" s="4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480"/>
        <v>1</v>
      </c>
      <c r="Q3903">
        <f t="shared" si="481"/>
        <v>25</v>
      </c>
      <c r="R3903" t="s">
        <v>8315</v>
      </c>
      <c r="S3903" t="s">
        <v>8316</v>
      </c>
      <c r="T3903" s="13">
        <f t="shared" si="482"/>
        <v>42317.826377314821</v>
      </c>
      <c r="U3903" s="13">
        <f t="shared" si="483"/>
        <v>42357.826377314821</v>
      </c>
      <c r="V3903">
        <f t="shared" si="484"/>
        <v>2015</v>
      </c>
      <c r="W3903" t="str">
        <f t="shared" si="485"/>
        <v>plays</v>
      </c>
      <c r="X3903" t="str">
        <f t="shared" si="486"/>
        <v>UnderFunded</v>
      </c>
      <c r="Y3903" s="12">
        <f t="shared" si="487"/>
        <v>25</v>
      </c>
    </row>
    <row r="3904" spans="1:25" ht="43.2">
      <c r="A3904">
        <v>3902</v>
      </c>
      <c r="B3904" s="1" t="s">
        <v>3899</v>
      </c>
      <c r="C3904" s="1" t="s">
        <v>8010</v>
      </c>
      <c r="D3904" s="21" t="b" cm="1">
        <f t="array" ref="D3904">IF(OR(ISNUMBER(SEARCH({" COMEDY "," fun "," laugh ","hilarious"}," "&amp;B3904:C3904&amp;" "))),"Comedy",IF(OR(ISNUMBER(SEARCH({" sad "," thriller "," crime"," murder "," dark "," revenge "}," "&amp;B3904:C3904&amp;" "))),"thriller",IF(OR(ISNUMBER(SEARCH({" strange "," evil "," horror "," dark "," strange"}," "&amp;B3904:C3904&amp;" "))),"horror",IF(OR(ISNUMBER(SEARCH({" food "," kitchen "," yummy "," gourmet "," dining","bbq"}," "&amp;B3904:C3904&amp;" "))),"food"))))</f>
        <v>0</v>
      </c>
      <c r="E3904" s="3">
        <v>3000</v>
      </c>
      <c r="F3904" s="4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480"/>
        <v>49</v>
      </c>
      <c r="Q3904">
        <f t="shared" si="481"/>
        <v>47.26</v>
      </c>
      <c r="R3904" t="s">
        <v>8315</v>
      </c>
      <c r="S3904" t="s">
        <v>8316</v>
      </c>
      <c r="T3904" s="13">
        <f t="shared" si="482"/>
        <v>42663.468078703707</v>
      </c>
      <c r="U3904" s="13">
        <f t="shared" si="483"/>
        <v>42688.509745370371</v>
      </c>
      <c r="V3904">
        <f t="shared" si="484"/>
        <v>2016</v>
      </c>
      <c r="W3904" t="str">
        <f t="shared" si="485"/>
        <v>plays</v>
      </c>
      <c r="X3904" t="str">
        <f t="shared" si="486"/>
        <v>UnderFunded</v>
      </c>
      <c r="Y3904" s="12">
        <f t="shared" si="487"/>
        <v>47.26</v>
      </c>
    </row>
    <row r="3905" spans="1:25" ht="57.6">
      <c r="A3905">
        <v>3903</v>
      </c>
      <c r="B3905" s="1" t="s">
        <v>3900</v>
      </c>
      <c r="C3905" s="1" t="s">
        <v>8011</v>
      </c>
      <c r="D3905" s="21" t="b" cm="1">
        <f t="array" ref="D3905">IF(OR(ISNUMBER(SEARCH({" COMEDY "," fun "," laugh ","hilarious"}," "&amp;B3905:C3905&amp;" "))),"Comedy",IF(OR(ISNUMBER(SEARCH({" sad "," thriller "," crime"," murder "," dark "," revenge "}," "&amp;B3905:C3905&amp;" "))),"thriller",IF(OR(ISNUMBER(SEARCH({" strange "," evil "," horror "," dark "," strange"}," "&amp;B3905:C3905&amp;" "))),"horror",IF(OR(ISNUMBER(SEARCH({" food "," kitchen "," yummy "," gourmet "," dining","bbq"}," "&amp;B3905:C3905&amp;" "))),"food"))))</f>
        <v>0</v>
      </c>
      <c r="E3905" s="3">
        <v>1500</v>
      </c>
      <c r="F3905" s="4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480"/>
        <v>0</v>
      </c>
      <c r="Q3905">
        <f t="shared" si="481"/>
        <v>0</v>
      </c>
      <c r="R3905" t="s">
        <v>8315</v>
      </c>
      <c r="S3905" t="s">
        <v>8316</v>
      </c>
      <c r="T3905" s="13">
        <f t="shared" si="482"/>
        <v>42186.01116898148</v>
      </c>
      <c r="U3905" s="13">
        <f t="shared" si="483"/>
        <v>42230.818055555559</v>
      </c>
      <c r="V3905">
        <f t="shared" si="484"/>
        <v>2015</v>
      </c>
      <c r="W3905" t="str">
        <f t="shared" si="485"/>
        <v>plays</v>
      </c>
      <c r="X3905" t="str">
        <f t="shared" si="486"/>
        <v>UnderFunded</v>
      </c>
      <c r="Y3905" s="12">
        <f t="shared" si="487"/>
        <v>0</v>
      </c>
    </row>
    <row r="3906" spans="1:25" ht="28.8">
      <c r="A3906">
        <v>3904</v>
      </c>
      <c r="B3906" s="1" t="s">
        <v>3901</v>
      </c>
      <c r="C3906" s="1" t="s">
        <v>8012</v>
      </c>
      <c r="D3906" s="21" t="b" cm="1">
        <f t="array" ref="D3906">IF(OR(ISNUMBER(SEARCH({" COMEDY "," fun "," laugh ","hilarious"}," "&amp;B3906:C3906&amp;" "))),"Comedy",IF(OR(ISNUMBER(SEARCH({" sad "," thriller "," crime"," murder "," dark "," revenge "}," "&amp;B3906:C3906&amp;" "))),"thriller",IF(OR(ISNUMBER(SEARCH({" strange "," evil "," horror "," dark "," strange"}," "&amp;B3906:C3906&amp;" "))),"horror",IF(OR(ISNUMBER(SEARCH({" food "," kitchen "," yummy "," gourmet "," dining","bbq"}," "&amp;B3906:C3906&amp;" "))),"food"))))</f>
        <v>0</v>
      </c>
      <c r="E3906" s="3">
        <v>10000</v>
      </c>
      <c r="F3906" s="4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480"/>
        <v>0</v>
      </c>
      <c r="Q3906">
        <f t="shared" si="481"/>
        <v>1.5</v>
      </c>
      <c r="R3906" t="s">
        <v>8315</v>
      </c>
      <c r="S3906" t="s">
        <v>8316</v>
      </c>
      <c r="T3906" s="13">
        <f t="shared" si="482"/>
        <v>42095.229166666672</v>
      </c>
      <c r="U3906" s="13">
        <f t="shared" si="483"/>
        <v>42109.211111111115</v>
      </c>
      <c r="V3906">
        <f t="shared" si="484"/>
        <v>2015</v>
      </c>
      <c r="W3906" t="str">
        <f t="shared" si="485"/>
        <v>plays</v>
      </c>
      <c r="X3906" t="str">
        <f t="shared" si="486"/>
        <v>UnderFunded</v>
      </c>
      <c r="Y3906" s="12">
        <f t="shared" si="487"/>
        <v>1.5</v>
      </c>
    </row>
    <row r="3907" spans="1:25" ht="43.2">
      <c r="A3907">
        <v>3905</v>
      </c>
      <c r="B3907" s="1" t="s">
        <v>3902</v>
      </c>
      <c r="C3907" s="1" t="s">
        <v>8013</v>
      </c>
      <c r="D3907" s="21" t="b" cm="1">
        <f t="array" ref="D3907">IF(OR(ISNUMBER(SEARCH({" COMEDY "," fun "," laugh ","hilarious"}," "&amp;B3907:C3907&amp;" "))),"Comedy",IF(OR(ISNUMBER(SEARCH({" sad "," thriller "," crime"," murder "," dark "," revenge "}," "&amp;B3907:C3907&amp;" "))),"thriller",IF(OR(ISNUMBER(SEARCH({" strange "," evil "," horror "," dark "," strange"}," "&amp;B3907:C3907&amp;" "))),"horror",IF(OR(ISNUMBER(SEARCH({" food "," kitchen "," yummy "," gourmet "," dining","bbq"}," "&amp;B3907:C3907&amp;" "))),"food"))))</f>
        <v>0</v>
      </c>
      <c r="E3907" s="3">
        <v>1500</v>
      </c>
      <c r="F3907" s="4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488">IFERROR(ROUND((F3907/E3907)*100,0),0)</f>
        <v>12</v>
      </c>
      <c r="Q3907">
        <f t="shared" ref="Q3907:Q3970" si="489">IFERROR(ROUND(F3907/M3907,2),0)</f>
        <v>24.71</v>
      </c>
      <c r="R3907" t="s">
        <v>8315</v>
      </c>
      <c r="S3907" t="s">
        <v>8316</v>
      </c>
      <c r="T3907" s="13">
        <f t="shared" ref="T3907:T3970" si="490">(((K3907/60)/60)/24)+DATE(1970,1,1)</f>
        <v>42124.623877314814</v>
      </c>
      <c r="U3907" s="13">
        <f t="shared" ref="U3907:U3970" si="491">(((J3907/60)/60)/24)+DATE(1970,1,1)</f>
        <v>42166.958333333328</v>
      </c>
      <c r="V3907">
        <f t="shared" ref="V3907:V3970" si="492">YEAR(T3907)</f>
        <v>2015</v>
      </c>
      <c r="W3907" t="str">
        <f t="shared" ref="W3907:W3970" si="493">IF(OR(S3907="musical","space"),"Musical and Spaces",S3907)</f>
        <v>plays</v>
      </c>
      <c r="X3907" t="str">
        <f t="shared" ref="X3907:X3970" si="494">IF(P3907-100&gt;0,"ExceededGoal","UnderFunded")</f>
        <v>UnderFunded</v>
      </c>
      <c r="Y3907" s="12">
        <f t="shared" ref="Y3907:Y3970" si="495">IFERROR(IF(R3907="theater",ROUND(F3907/M3907,2)),0)</f>
        <v>24.71</v>
      </c>
    </row>
    <row r="3908" spans="1:25" ht="43.2">
      <c r="A3908">
        <v>3906</v>
      </c>
      <c r="B3908" s="1" t="s">
        <v>3903</v>
      </c>
      <c r="C3908" s="1" t="s">
        <v>8014</v>
      </c>
      <c r="D3908" s="21" t="b" cm="1">
        <f t="array" ref="D3908">IF(OR(ISNUMBER(SEARCH({" COMEDY "," fun "," laugh ","hilarious"}," "&amp;B3908:C3908&amp;" "))),"Comedy",IF(OR(ISNUMBER(SEARCH({" sad "," thriller "," crime"," murder "," dark "," revenge "}," "&amp;B3908:C3908&amp;" "))),"thriller",IF(OR(ISNUMBER(SEARCH({" strange "," evil "," horror "," dark "," strange"}," "&amp;B3908:C3908&amp;" "))),"horror",IF(OR(ISNUMBER(SEARCH({" food "," kitchen "," yummy "," gourmet "," dining","bbq"}," "&amp;B3908:C3908&amp;" "))),"food"))))</f>
        <v>0</v>
      </c>
      <c r="E3908" s="3">
        <v>1500</v>
      </c>
      <c r="F3908" s="4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488"/>
        <v>67</v>
      </c>
      <c r="Q3908">
        <f t="shared" si="489"/>
        <v>63.13</v>
      </c>
      <c r="R3908" t="s">
        <v>8315</v>
      </c>
      <c r="S3908" t="s">
        <v>8316</v>
      </c>
      <c r="T3908" s="13">
        <f t="shared" si="490"/>
        <v>42143.917743055557</v>
      </c>
      <c r="U3908" s="13">
        <f t="shared" si="491"/>
        <v>42181.559027777781</v>
      </c>
      <c r="V3908">
        <f t="shared" si="492"/>
        <v>2015</v>
      </c>
      <c r="W3908" t="str">
        <f t="shared" si="493"/>
        <v>plays</v>
      </c>
      <c r="X3908" t="str">
        <f t="shared" si="494"/>
        <v>UnderFunded</v>
      </c>
      <c r="Y3908" s="12">
        <f t="shared" si="495"/>
        <v>63.13</v>
      </c>
    </row>
    <row r="3909" spans="1:25" ht="43.2">
      <c r="A3909">
        <v>3907</v>
      </c>
      <c r="B3909" s="1" t="s">
        <v>3904</v>
      </c>
      <c r="C3909" s="1" t="s">
        <v>8015</v>
      </c>
      <c r="D3909" s="21" t="b" cm="1">
        <f t="array" ref="D3909">IF(OR(ISNUMBER(SEARCH({" COMEDY "," fun "," laugh ","hilarious"}," "&amp;B3909:C3909&amp;" "))),"Comedy",IF(OR(ISNUMBER(SEARCH({" sad "," thriller "," crime"," murder "," dark "," revenge "}," "&amp;B3909:C3909&amp;" "))),"thriller",IF(OR(ISNUMBER(SEARCH({" strange "," evil "," horror "," dark "," strange"}," "&amp;B3909:C3909&amp;" "))),"horror",IF(OR(ISNUMBER(SEARCH({" food "," kitchen "," yummy "," gourmet "," dining","bbq"}," "&amp;B3909:C3909&amp;" "))),"food"))))</f>
        <v>0</v>
      </c>
      <c r="E3909" s="3">
        <v>1000</v>
      </c>
      <c r="F3909" s="4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488"/>
        <v>15</v>
      </c>
      <c r="Q3909">
        <f t="shared" si="489"/>
        <v>38.25</v>
      </c>
      <c r="R3909" t="s">
        <v>8315</v>
      </c>
      <c r="S3909" t="s">
        <v>8316</v>
      </c>
      <c r="T3909" s="13">
        <f t="shared" si="490"/>
        <v>41906.819513888891</v>
      </c>
      <c r="U3909" s="13">
        <f t="shared" si="491"/>
        <v>41938.838888888888</v>
      </c>
      <c r="V3909">
        <f t="shared" si="492"/>
        <v>2014</v>
      </c>
      <c r="W3909" t="str">
        <f t="shared" si="493"/>
        <v>plays</v>
      </c>
      <c r="X3909" t="str">
        <f t="shared" si="494"/>
        <v>UnderFunded</v>
      </c>
      <c r="Y3909" s="12">
        <f t="shared" si="495"/>
        <v>38.25</v>
      </c>
    </row>
    <row r="3910" spans="1:25" ht="43.2">
      <c r="A3910">
        <v>3908</v>
      </c>
      <c r="B3910" s="1" t="s">
        <v>3905</v>
      </c>
      <c r="C3910" s="1" t="s">
        <v>8016</v>
      </c>
      <c r="D3910" s="21" t="b" cm="1">
        <f t="array" ref="D3910">IF(OR(ISNUMBER(SEARCH({" COMEDY "," fun "," laugh ","hilarious"}," "&amp;B3910:C3910&amp;" "))),"Comedy",IF(OR(ISNUMBER(SEARCH({" sad "," thriller "," crime"," murder "," dark "," revenge "}," "&amp;B3910:C3910&amp;" "))),"thriller",IF(OR(ISNUMBER(SEARCH({" strange "," evil "," horror "," dark "," strange"}," "&amp;B3910:C3910&amp;" "))),"horror",IF(OR(ISNUMBER(SEARCH({" food "," kitchen "," yummy "," gourmet "," dining","bbq"}," "&amp;B3910:C3910&amp;" "))),"food"))))</f>
        <v>0</v>
      </c>
      <c r="E3910" s="3">
        <v>750</v>
      </c>
      <c r="F3910" s="4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488"/>
        <v>9</v>
      </c>
      <c r="Q3910">
        <f t="shared" si="489"/>
        <v>16.25</v>
      </c>
      <c r="R3910" t="s">
        <v>8315</v>
      </c>
      <c r="S3910" t="s">
        <v>8316</v>
      </c>
      <c r="T3910" s="13">
        <f t="shared" si="490"/>
        <v>41834.135370370372</v>
      </c>
      <c r="U3910" s="13">
        <f t="shared" si="491"/>
        <v>41849.135370370372</v>
      </c>
      <c r="V3910">
        <f t="shared" si="492"/>
        <v>2014</v>
      </c>
      <c r="W3910" t="str">
        <f t="shared" si="493"/>
        <v>plays</v>
      </c>
      <c r="X3910" t="str">
        <f t="shared" si="494"/>
        <v>UnderFunded</v>
      </c>
      <c r="Y3910" s="12">
        <f t="shared" si="495"/>
        <v>16.25</v>
      </c>
    </row>
    <row r="3911" spans="1:25" ht="43.2">
      <c r="A3911">
        <v>3909</v>
      </c>
      <c r="B3911" s="1" t="s">
        <v>3906</v>
      </c>
      <c r="C3911" s="1" t="s">
        <v>8017</v>
      </c>
      <c r="D3911" s="21" t="b" cm="1">
        <f t="array" ref="D3911">IF(OR(ISNUMBER(SEARCH({" COMEDY "," fun "," laugh ","hilarious"}," "&amp;B3911:C3911&amp;" "))),"Comedy",IF(OR(ISNUMBER(SEARCH({" sad "," thriller "," crime"," murder "," dark "," revenge "}," "&amp;B3911:C3911&amp;" "))),"thriller",IF(OR(ISNUMBER(SEARCH({" strange "," evil "," horror "," dark "," strange"}," "&amp;B3911:C3911&amp;" "))),"horror",IF(OR(ISNUMBER(SEARCH({" food "," kitchen "," yummy "," gourmet "," dining","bbq"}," "&amp;B3911:C3911&amp;" "))),"food"))))</f>
        <v>0</v>
      </c>
      <c r="E3911" s="3">
        <v>60000</v>
      </c>
      <c r="F3911" s="4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488"/>
        <v>0</v>
      </c>
      <c r="Q3911">
        <f t="shared" si="489"/>
        <v>33.75</v>
      </c>
      <c r="R3911" t="s">
        <v>8315</v>
      </c>
      <c r="S3911" t="s">
        <v>8316</v>
      </c>
      <c r="T3911" s="13">
        <f t="shared" si="490"/>
        <v>41863.359282407408</v>
      </c>
      <c r="U3911" s="13">
        <f t="shared" si="491"/>
        <v>41893.359282407408</v>
      </c>
      <c r="V3911">
        <f t="shared" si="492"/>
        <v>2014</v>
      </c>
      <c r="W3911" t="str">
        <f t="shared" si="493"/>
        <v>plays</v>
      </c>
      <c r="X3911" t="str">
        <f t="shared" si="494"/>
        <v>UnderFunded</v>
      </c>
      <c r="Y3911" s="12">
        <f t="shared" si="495"/>
        <v>33.75</v>
      </c>
    </row>
    <row r="3912" spans="1:25" ht="43.2">
      <c r="A3912">
        <v>3910</v>
      </c>
      <c r="B3912" s="1" t="s">
        <v>3907</v>
      </c>
      <c r="C3912" s="1" t="s">
        <v>8018</v>
      </c>
      <c r="D3912" s="21" t="b" cm="1">
        <f t="array" ref="D3912">IF(OR(ISNUMBER(SEARCH({" COMEDY "," fun "," laugh ","hilarious"}," "&amp;B3912:C3912&amp;" "))),"Comedy",IF(OR(ISNUMBER(SEARCH({" sad "," thriller "," crime"," murder "," dark "," revenge "}," "&amp;B3912:C3912&amp;" "))),"thriller",IF(OR(ISNUMBER(SEARCH({" strange "," evil "," horror "," dark "," strange"}," "&amp;B3912:C3912&amp;" "))),"horror",IF(OR(ISNUMBER(SEARCH({" food "," kitchen "," yummy "," gourmet "," dining","bbq"}," "&amp;B3912:C3912&amp;" "))),"food"))))</f>
        <v>0</v>
      </c>
      <c r="E3912" s="3">
        <v>6000</v>
      </c>
      <c r="F3912" s="4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488"/>
        <v>3</v>
      </c>
      <c r="Q3912">
        <f t="shared" si="489"/>
        <v>61.67</v>
      </c>
      <c r="R3912" t="s">
        <v>8315</v>
      </c>
      <c r="S3912" t="s">
        <v>8316</v>
      </c>
      <c r="T3912" s="13">
        <f t="shared" si="490"/>
        <v>42224.756909722222</v>
      </c>
      <c r="U3912" s="13">
        <f t="shared" si="491"/>
        <v>42254.756909722222</v>
      </c>
      <c r="V3912">
        <f t="shared" si="492"/>
        <v>2015</v>
      </c>
      <c r="W3912" t="str">
        <f t="shared" si="493"/>
        <v>plays</v>
      </c>
      <c r="X3912" t="str">
        <f t="shared" si="494"/>
        <v>UnderFunded</v>
      </c>
      <c r="Y3912" s="12">
        <f t="shared" si="495"/>
        <v>61.67</v>
      </c>
    </row>
    <row r="3913" spans="1:25" ht="43.2">
      <c r="A3913">
        <v>3911</v>
      </c>
      <c r="B3913" s="1" t="s">
        <v>3908</v>
      </c>
      <c r="C3913" s="1" t="s">
        <v>8019</v>
      </c>
      <c r="D3913" s="21" t="b" cm="1">
        <f t="array" ref="D3913">IF(OR(ISNUMBER(SEARCH({" COMEDY "," fun "," laugh ","hilarious"}," "&amp;B3913:C3913&amp;" "))),"Comedy",IF(OR(ISNUMBER(SEARCH({" sad "," thriller "," crime"," murder "," dark "," revenge "}," "&amp;B3913:C3913&amp;" "))),"thriller",IF(OR(ISNUMBER(SEARCH({" strange "," evil "," horror "," dark "," strange"}," "&amp;B3913:C3913&amp;" "))),"horror",IF(OR(ISNUMBER(SEARCH({" food "," kitchen "," yummy "," gourmet "," dining","bbq"}," "&amp;B3913:C3913&amp;" "))),"food"))))</f>
        <v>0</v>
      </c>
      <c r="E3913" s="3">
        <v>8000</v>
      </c>
      <c r="F3913" s="4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488"/>
        <v>37</v>
      </c>
      <c r="Q3913">
        <f t="shared" si="489"/>
        <v>83.14</v>
      </c>
      <c r="R3913" t="s">
        <v>8315</v>
      </c>
      <c r="S3913" t="s">
        <v>8316</v>
      </c>
      <c r="T3913" s="13">
        <f t="shared" si="490"/>
        <v>41939.8122337963</v>
      </c>
      <c r="U3913" s="13">
        <f t="shared" si="491"/>
        <v>41969.853900462964</v>
      </c>
      <c r="V3913">
        <f t="shared" si="492"/>
        <v>2014</v>
      </c>
      <c r="W3913" t="str">
        <f t="shared" si="493"/>
        <v>plays</v>
      </c>
      <c r="X3913" t="str">
        <f t="shared" si="494"/>
        <v>UnderFunded</v>
      </c>
      <c r="Y3913" s="12">
        <f t="shared" si="495"/>
        <v>83.14</v>
      </c>
    </row>
    <row r="3914" spans="1:25" ht="43.2">
      <c r="A3914">
        <v>3912</v>
      </c>
      <c r="B3914" s="1" t="s">
        <v>3909</v>
      </c>
      <c r="C3914" s="1" t="s">
        <v>8020</v>
      </c>
      <c r="D3914" s="21" t="b" cm="1">
        <f t="array" ref="D3914">IF(OR(ISNUMBER(SEARCH({" COMEDY "," fun "," laugh ","hilarious"}," "&amp;B3914:C3914&amp;" "))),"Comedy",IF(OR(ISNUMBER(SEARCH({" sad "," thriller "," crime"," murder "," dark "," revenge "}," "&amp;B3914:C3914&amp;" "))),"thriller",IF(OR(ISNUMBER(SEARCH({" strange "," evil "," horror "," dark "," strange"}," "&amp;B3914:C3914&amp;" "))),"horror",IF(OR(ISNUMBER(SEARCH({" food "," kitchen "," yummy "," gourmet "," dining","bbq"}," "&amp;B3914:C3914&amp;" "))),"food"))))</f>
        <v>0</v>
      </c>
      <c r="E3914" s="3">
        <v>15000</v>
      </c>
      <c r="F3914" s="4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488"/>
        <v>0</v>
      </c>
      <c r="Q3914">
        <f t="shared" si="489"/>
        <v>1</v>
      </c>
      <c r="R3914" t="s">
        <v>8315</v>
      </c>
      <c r="S3914" t="s">
        <v>8316</v>
      </c>
      <c r="T3914" s="13">
        <f t="shared" si="490"/>
        <v>42059.270023148143</v>
      </c>
      <c r="U3914" s="13">
        <f t="shared" si="491"/>
        <v>42119.190972222219</v>
      </c>
      <c r="V3914">
        <f t="shared" si="492"/>
        <v>2015</v>
      </c>
      <c r="W3914" t="str">
        <f t="shared" si="493"/>
        <v>plays</v>
      </c>
      <c r="X3914" t="str">
        <f t="shared" si="494"/>
        <v>UnderFunded</v>
      </c>
      <c r="Y3914" s="12">
        <f t="shared" si="495"/>
        <v>1</v>
      </c>
    </row>
    <row r="3915" spans="1:25" ht="43.2">
      <c r="A3915">
        <v>3913</v>
      </c>
      <c r="B3915" s="1" t="s">
        <v>3910</v>
      </c>
      <c r="C3915" s="1" t="s">
        <v>8021</v>
      </c>
      <c r="D3915" s="21" t="b" cm="1">
        <f t="array" ref="D3915">IF(OR(ISNUMBER(SEARCH({" COMEDY "," fun "," laugh ","hilarious"}," "&amp;B3915:C3915&amp;" "))),"Comedy",IF(OR(ISNUMBER(SEARCH({" sad "," thriller "," crime"," murder "," dark "," revenge "}," "&amp;B3915:C3915&amp;" "))),"thriller",IF(OR(ISNUMBER(SEARCH({" strange "," evil "," horror "," dark "," strange"}," "&amp;B3915:C3915&amp;" "))),"horror",IF(OR(ISNUMBER(SEARCH({" food "," kitchen "," yummy "," gourmet "," dining","bbq"}," "&amp;B3915:C3915&amp;" "))),"food"))))</f>
        <v>0</v>
      </c>
      <c r="E3915" s="3">
        <v>10000</v>
      </c>
      <c r="F3915" s="4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488"/>
        <v>10</v>
      </c>
      <c r="Q3915">
        <f t="shared" si="489"/>
        <v>142.86000000000001</v>
      </c>
      <c r="R3915" t="s">
        <v>8315</v>
      </c>
      <c r="S3915" t="s">
        <v>8316</v>
      </c>
      <c r="T3915" s="13">
        <f t="shared" si="490"/>
        <v>42308.211215277777</v>
      </c>
      <c r="U3915" s="13">
        <f t="shared" si="491"/>
        <v>42338.252881944441</v>
      </c>
      <c r="V3915">
        <f t="shared" si="492"/>
        <v>2015</v>
      </c>
      <c r="W3915" t="str">
        <f t="shared" si="493"/>
        <v>plays</v>
      </c>
      <c r="X3915" t="str">
        <f t="shared" si="494"/>
        <v>UnderFunded</v>
      </c>
      <c r="Y3915" s="12">
        <f t="shared" si="495"/>
        <v>142.86000000000001</v>
      </c>
    </row>
    <row r="3916" spans="1:25" ht="43.2">
      <c r="A3916">
        <v>3914</v>
      </c>
      <c r="B3916" s="1" t="s">
        <v>3911</v>
      </c>
      <c r="C3916" s="1" t="s">
        <v>8022</v>
      </c>
      <c r="D3916" s="21" t="b" cm="1">
        <f t="array" ref="D3916">IF(OR(ISNUMBER(SEARCH({" COMEDY "," fun "," laugh ","hilarious"}," "&amp;B3916:C3916&amp;" "))),"Comedy",IF(OR(ISNUMBER(SEARCH({" sad "," thriller "," crime"," murder "," dark "," revenge "}," "&amp;B3916:C3916&amp;" "))),"thriller",IF(OR(ISNUMBER(SEARCH({" strange "," evil "," horror "," dark "," strange"}," "&amp;B3916:C3916&amp;" "))),"horror",IF(OR(ISNUMBER(SEARCH({" food "," kitchen "," yummy "," gourmet "," dining","bbq"}," "&amp;B3916:C3916&amp;" "))),"food"))))</f>
        <v>0</v>
      </c>
      <c r="E3916" s="3">
        <v>2500</v>
      </c>
      <c r="F3916" s="4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488"/>
        <v>36</v>
      </c>
      <c r="Q3916">
        <f t="shared" si="489"/>
        <v>33.67</v>
      </c>
      <c r="R3916" t="s">
        <v>8315</v>
      </c>
      <c r="S3916" t="s">
        <v>8316</v>
      </c>
      <c r="T3916" s="13">
        <f t="shared" si="490"/>
        <v>42114.818935185183</v>
      </c>
      <c r="U3916" s="13">
        <f t="shared" si="491"/>
        <v>42134.957638888889</v>
      </c>
      <c r="V3916">
        <f t="shared" si="492"/>
        <v>2015</v>
      </c>
      <c r="W3916" t="str">
        <f t="shared" si="493"/>
        <v>plays</v>
      </c>
      <c r="X3916" t="str">
        <f t="shared" si="494"/>
        <v>UnderFunded</v>
      </c>
      <c r="Y3916" s="12">
        <f t="shared" si="495"/>
        <v>33.67</v>
      </c>
    </row>
    <row r="3917" spans="1:25" ht="43.2">
      <c r="A3917">
        <v>3915</v>
      </c>
      <c r="B3917" s="1" t="s">
        <v>3912</v>
      </c>
      <c r="C3917" s="1" t="s">
        <v>8023</v>
      </c>
      <c r="D3917" s="21" t="b" cm="1">
        <f t="array" ref="D3917">IF(OR(ISNUMBER(SEARCH({" COMEDY "," fun "," laugh ","hilarious"}," "&amp;B3917:C3917&amp;" "))),"Comedy",IF(OR(ISNUMBER(SEARCH({" sad "," thriller "," crime"," murder "," dark "," revenge "}," "&amp;B3917:C3917&amp;" "))),"thriller",IF(OR(ISNUMBER(SEARCH({" strange "," evil "," horror "," dark "," strange"}," "&amp;B3917:C3917&amp;" "))),"horror",IF(OR(ISNUMBER(SEARCH({" food "," kitchen "," yummy "," gourmet "," dining","bbq"}," "&amp;B3917:C3917&amp;" "))),"food"))))</f>
        <v>0</v>
      </c>
      <c r="E3917" s="3">
        <v>1500</v>
      </c>
      <c r="F3917" s="4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488"/>
        <v>0</v>
      </c>
      <c r="Q3917">
        <f t="shared" si="489"/>
        <v>5</v>
      </c>
      <c r="R3917" t="s">
        <v>8315</v>
      </c>
      <c r="S3917" t="s">
        <v>8316</v>
      </c>
      <c r="T3917" s="13">
        <f t="shared" si="490"/>
        <v>42492.98505787037</v>
      </c>
      <c r="U3917" s="13">
        <f t="shared" si="491"/>
        <v>42522.98505787037</v>
      </c>
      <c r="V3917">
        <f t="shared" si="492"/>
        <v>2016</v>
      </c>
      <c r="W3917" t="str">
        <f t="shared" si="493"/>
        <v>plays</v>
      </c>
      <c r="X3917" t="str">
        <f t="shared" si="494"/>
        <v>UnderFunded</v>
      </c>
      <c r="Y3917" s="12">
        <f t="shared" si="495"/>
        <v>5</v>
      </c>
    </row>
    <row r="3918" spans="1:25" ht="43.2">
      <c r="A3918">
        <v>3916</v>
      </c>
      <c r="B3918" s="1" t="s">
        <v>3913</v>
      </c>
      <c r="C3918" s="1" t="s">
        <v>8024</v>
      </c>
      <c r="D3918" s="21" t="b" cm="1">
        <f t="array" ref="D3918">IF(OR(ISNUMBER(SEARCH({" COMEDY "," fun "," laugh ","hilarious"}," "&amp;B3918:C3918&amp;" "))),"Comedy",IF(OR(ISNUMBER(SEARCH({" sad "," thriller "," crime"," murder "," dark "," revenge "}," "&amp;B3918:C3918&amp;" "))),"thriller",IF(OR(ISNUMBER(SEARCH({" strange "," evil "," horror "," dark "," strange"}," "&amp;B3918:C3918&amp;" "))),"horror",IF(OR(ISNUMBER(SEARCH({" food "," kitchen "," yummy "," gourmet "," dining","bbq"}," "&amp;B3918:C3918&amp;" "))),"food"))))</f>
        <v>0</v>
      </c>
      <c r="E3918" s="3">
        <v>2000</v>
      </c>
      <c r="F3918" s="4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488"/>
        <v>0</v>
      </c>
      <c r="Q3918">
        <f t="shared" si="489"/>
        <v>0</v>
      </c>
      <c r="R3918" t="s">
        <v>8315</v>
      </c>
      <c r="S3918" t="s">
        <v>8316</v>
      </c>
      <c r="T3918" s="13">
        <f t="shared" si="490"/>
        <v>42494.471666666665</v>
      </c>
      <c r="U3918" s="13">
        <f t="shared" si="491"/>
        <v>42524.471666666665</v>
      </c>
      <c r="V3918">
        <f t="shared" si="492"/>
        <v>2016</v>
      </c>
      <c r="W3918" t="str">
        <f t="shared" si="493"/>
        <v>plays</v>
      </c>
      <c r="X3918" t="str">
        <f t="shared" si="494"/>
        <v>UnderFunded</v>
      </c>
      <c r="Y3918" s="12">
        <f t="shared" si="495"/>
        <v>0</v>
      </c>
    </row>
    <row r="3919" spans="1:25" ht="43.2">
      <c r="A3919">
        <v>3917</v>
      </c>
      <c r="B3919" s="1" t="s">
        <v>3914</v>
      </c>
      <c r="C3919" s="1" t="s">
        <v>8025</v>
      </c>
      <c r="D3919" s="21" t="b" cm="1">
        <f t="array" ref="D3919">IF(OR(ISNUMBER(SEARCH({" COMEDY "," fun "," laugh ","hilarious"}," "&amp;B3919:C3919&amp;" "))),"Comedy",IF(OR(ISNUMBER(SEARCH({" sad "," thriller "," crime"," murder "," dark "," revenge "}," "&amp;B3919:C3919&amp;" "))),"thriller",IF(OR(ISNUMBER(SEARCH({" strange "," evil "," horror "," dark "," strange"}," "&amp;B3919:C3919&amp;" "))),"horror",IF(OR(ISNUMBER(SEARCH({" food "," kitchen "," yummy "," gourmet "," dining","bbq"}," "&amp;B3919:C3919&amp;" "))),"food"))))</f>
        <v>0</v>
      </c>
      <c r="E3919" s="3">
        <v>3500</v>
      </c>
      <c r="F3919" s="4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488"/>
        <v>0</v>
      </c>
      <c r="Q3919">
        <f t="shared" si="489"/>
        <v>10</v>
      </c>
      <c r="R3919" t="s">
        <v>8315</v>
      </c>
      <c r="S3919" t="s">
        <v>8316</v>
      </c>
      <c r="T3919" s="13">
        <f t="shared" si="490"/>
        <v>41863.527326388888</v>
      </c>
      <c r="U3919" s="13">
        <f t="shared" si="491"/>
        <v>41893.527326388888</v>
      </c>
      <c r="V3919">
        <f t="shared" si="492"/>
        <v>2014</v>
      </c>
      <c r="W3919" t="str">
        <f t="shared" si="493"/>
        <v>plays</v>
      </c>
      <c r="X3919" t="str">
        <f t="shared" si="494"/>
        <v>UnderFunded</v>
      </c>
      <c r="Y3919" s="12">
        <f t="shared" si="495"/>
        <v>10</v>
      </c>
    </row>
    <row r="3920" spans="1:25" ht="57.6">
      <c r="A3920">
        <v>3918</v>
      </c>
      <c r="B3920" s="1" t="s">
        <v>3915</v>
      </c>
      <c r="C3920" s="1" t="s">
        <v>8026</v>
      </c>
      <c r="D3920" s="21" t="b" cm="1">
        <f t="array" ref="D3920">IF(OR(ISNUMBER(SEARCH({" COMEDY "," fun "," laugh ","hilarious"}," "&amp;B3920:C3920&amp;" "))),"Comedy",IF(OR(ISNUMBER(SEARCH({" sad "," thriller "," crime"," murder "," dark "," revenge "}," "&amp;B3920:C3920&amp;" "))),"thriller",IF(OR(ISNUMBER(SEARCH({" strange "," evil "," horror "," dark "," strange"}," "&amp;B3920:C3920&amp;" "))),"horror",IF(OR(ISNUMBER(SEARCH({" food "," kitchen "," yummy "," gourmet "," dining","bbq"}," "&amp;B3920:C3920&amp;" "))),"food"))))</f>
        <v>0</v>
      </c>
      <c r="E3920" s="3">
        <v>60000</v>
      </c>
      <c r="F3920" s="4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488"/>
        <v>0</v>
      </c>
      <c r="Q3920">
        <f t="shared" si="489"/>
        <v>40</v>
      </c>
      <c r="R3920" t="s">
        <v>8315</v>
      </c>
      <c r="S3920" t="s">
        <v>8316</v>
      </c>
      <c r="T3920" s="13">
        <f t="shared" si="490"/>
        <v>41843.664618055554</v>
      </c>
      <c r="U3920" s="13">
        <f t="shared" si="491"/>
        <v>41855.666666666664</v>
      </c>
      <c r="V3920">
        <f t="shared" si="492"/>
        <v>2014</v>
      </c>
      <c r="W3920" t="str">
        <f t="shared" si="493"/>
        <v>plays</v>
      </c>
      <c r="X3920" t="str">
        <f t="shared" si="494"/>
        <v>UnderFunded</v>
      </c>
      <c r="Y3920" s="12">
        <f t="shared" si="495"/>
        <v>40</v>
      </c>
    </row>
    <row r="3921" spans="1:25" ht="43.2">
      <c r="A3921">
        <v>3919</v>
      </c>
      <c r="B3921" s="1" t="s">
        <v>3916</v>
      </c>
      <c r="C3921" s="1" t="s">
        <v>8027</v>
      </c>
      <c r="D3921" s="21" t="b" cm="1">
        <f t="array" ref="D3921">IF(OR(ISNUMBER(SEARCH({" COMEDY "," fun "," laugh ","hilarious"}," "&amp;B3921:C3921&amp;" "))),"Comedy",IF(OR(ISNUMBER(SEARCH({" sad "," thriller "," crime"," murder "," dark "," revenge "}," "&amp;B3921:C3921&amp;" "))),"thriller",IF(OR(ISNUMBER(SEARCH({" strange "," evil "," horror "," dark "," strange"}," "&amp;B3921:C3921&amp;" "))),"horror",IF(OR(ISNUMBER(SEARCH({" food "," kitchen "," yummy "," gourmet "," dining","bbq"}," "&amp;B3921:C3921&amp;" "))),"food"))))</f>
        <v>0</v>
      </c>
      <c r="E3921" s="3">
        <v>5000</v>
      </c>
      <c r="F3921" s="4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488"/>
        <v>2</v>
      </c>
      <c r="Q3921">
        <f t="shared" si="489"/>
        <v>30</v>
      </c>
      <c r="R3921" t="s">
        <v>8315</v>
      </c>
      <c r="S3921" t="s">
        <v>8316</v>
      </c>
      <c r="T3921" s="13">
        <f t="shared" si="490"/>
        <v>42358.684872685189</v>
      </c>
      <c r="U3921" s="13">
        <f t="shared" si="491"/>
        <v>42387</v>
      </c>
      <c r="V3921">
        <f t="shared" si="492"/>
        <v>2015</v>
      </c>
      <c r="W3921" t="str">
        <f t="shared" si="493"/>
        <v>plays</v>
      </c>
      <c r="X3921" t="str">
        <f t="shared" si="494"/>
        <v>UnderFunded</v>
      </c>
      <c r="Y3921" s="12">
        <f t="shared" si="495"/>
        <v>30</v>
      </c>
    </row>
    <row r="3922" spans="1:25" ht="43.2">
      <c r="A3922">
        <v>3920</v>
      </c>
      <c r="B3922" s="1" t="s">
        <v>3917</v>
      </c>
      <c r="C3922" s="1" t="s">
        <v>8028</v>
      </c>
      <c r="D3922" s="21" t="b" cm="1">
        <f t="array" ref="D3922">IF(OR(ISNUMBER(SEARCH({" COMEDY "," fun "," laugh ","hilarious"}," "&amp;B3922:C3922&amp;" "))),"Comedy",IF(OR(ISNUMBER(SEARCH({" sad "," thriller "," crime"," murder "," dark "," revenge "}," "&amp;B3922:C3922&amp;" "))),"thriller",IF(OR(ISNUMBER(SEARCH({" strange "," evil "," horror "," dark "," strange"}," "&amp;B3922:C3922&amp;" "))),"horror",IF(OR(ISNUMBER(SEARCH({" food "," kitchen "," yummy "," gourmet "," dining","bbq"}," "&amp;B3922:C3922&amp;" "))),"food"))))</f>
        <v>0</v>
      </c>
      <c r="E3922" s="3">
        <v>2500</v>
      </c>
      <c r="F3922" s="4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488"/>
        <v>5</v>
      </c>
      <c r="Q3922">
        <f t="shared" si="489"/>
        <v>45</v>
      </c>
      <c r="R3922" t="s">
        <v>8315</v>
      </c>
      <c r="S3922" t="s">
        <v>8316</v>
      </c>
      <c r="T3922" s="13">
        <f t="shared" si="490"/>
        <v>42657.38726851852</v>
      </c>
      <c r="U3922" s="13">
        <f t="shared" si="491"/>
        <v>42687.428935185191</v>
      </c>
      <c r="V3922">
        <f t="shared" si="492"/>
        <v>2016</v>
      </c>
      <c r="W3922" t="str">
        <f t="shared" si="493"/>
        <v>plays</v>
      </c>
      <c r="X3922" t="str">
        <f t="shared" si="494"/>
        <v>UnderFunded</v>
      </c>
      <c r="Y3922" s="12">
        <f t="shared" si="495"/>
        <v>45</v>
      </c>
    </row>
    <row r="3923" spans="1:25" ht="43.2">
      <c r="A3923">
        <v>3921</v>
      </c>
      <c r="B3923" s="1" t="s">
        <v>3918</v>
      </c>
      <c r="C3923" s="1" t="s">
        <v>8029</v>
      </c>
      <c r="D3923" s="21" t="b" cm="1">
        <f t="array" ref="D3923">IF(OR(ISNUMBER(SEARCH({" COMEDY "," fun "," laugh ","hilarious"}," "&amp;B3923:C3923&amp;" "))),"Comedy",IF(OR(ISNUMBER(SEARCH({" sad "," thriller "," crime"," murder "," dark "," revenge "}," "&amp;B3923:C3923&amp;" "))),"thriller",IF(OR(ISNUMBER(SEARCH({" strange "," evil "," horror "," dark "," strange"}," "&amp;B3923:C3923&amp;" "))),"horror",IF(OR(ISNUMBER(SEARCH({" food "," kitchen "," yummy "," gourmet "," dining","bbq"}," "&amp;B3923:C3923&amp;" "))),"food"))))</f>
        <v>0</v>
      </c>
      <c r="E3923" s="3">
        <v>3000</v>
      </c>
      <c r="F3923" s="4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488"/>
        <v>0</v>
      </c>
      <c r="Q3923">
        <f t="shared" si="489"/>
        <v>0</v>
      </c>
      <c r="R3923" t="s">
        <v>8315</v>
      </c>
      <c r="S3923" t="s">
        <v>8316</v>
      </c>
      <c r="T3923" s="13">
        <f t="shared" si="490"/>
        <v>41926.542303240742</v>
      </c>
      <c r="U3923" s="13">
        <f t="shared" si="491"/>
        <v>41938.75</v>
      </c>
      <c r="V3923">
        <f t="shared" si="492"/>
        <v>2014</v>
      </c>
      <c r="W3923" t="str">
        <f t="shared" si="493"/>
        <v>plays</v>
      </c>
      <c r="X3923" t="str">
        <f t="shared" si="494"/>
        <v>UnderFunded</v>
      </c>
      <c r="Y3923" s="12">
        <f t="shared" si="495"/>
        <v>0</v>
      </c>
    </row>
    <row r="3924" spans="1:25" ht="43.2">
      <c r="A3924">
        <v>3922</v>
      </c>
      <c r="B3924" s="1" t="s">
        <v>3919</v>
      </c>
      <c r="C3924" s="1" t="s">
        <v>8030</v>
      </c>
      <c r="D3924" s="21" t="b" cm="1">
        <f t="array" ref="D3924">IF(OR(ISNUMBER(SEARCH({" COMEDY "," fun "," laugh ","hilarious"}," "&amp;B3924:C3924&amp;" "))),"Comedy",IF(OR(ISNUMBER(SEARCH({" sad "," thriller "," crime"," murder "," dark "," revenge "}," "&amp;B3924:C3924&amp;" "))),"thriller",IF(OR(ISNUMBER(SEARCH({" strange "," evil "," horror "," dark "," strange"}," "&amp;B3924:C3924&amp;" "))),"horror",IF(OR(ISNUMBER(SEARCH({" food "," kitchen "," yummy "," gourmet "," dining","bbq"}," "&amp;B3924:C3924&amp;" "))),"food"))))</f>
        <v>0</v>
      </c>
      <c r="E3924" s="3">
        <v>750</v>
      </c>
      <c r="F3924" s="4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488"/>
        <v>8</v>
      </c>
      <c r="Q3924">
        <f t="shared" si="489"/>
        <v>10.17</v>
      </c>
      <c r="R3924" t="s">
        <v>8315</v>
      </c>
      <c r="S3924" t="s">
        <v>8316</v>
      </c>
      <c r="T3924" s="13">
        <f t="shared" si="490"/>
        <v>42020.768634259264</v>
      </c>
      <c r="U3924" s="13">
        <f t="shared" si="491"/>
        <v>42065.958333333328</v>
      </c>
      <c r="V3924">
        <f t="shared" si="492"/>
        <v>2015</v>
      </c>
      <c r="W3924" t="str">
        <f t="shared" si="493"/>
        <v>plays</v>
      </c>
      <c r="X3924" t="str">
        <f t="shared" si="494"/>
        <v>UnderFunded</v>
      </c>
      <c r="Y3924" s="12">
        <f t="shared" si="495"/>
        <v>10.17</v>
      </c>
    </row>
    <row r="3925" spans="1:25" ht="43.2">
      <c r="A3925">
        <v>3923</v>
      </c>
      <c r="B3925" s="1" t="s">
        <v>3920</v>
      </c>
      <c r="C3925" s="1" t="s">
        <v>8031</v>
      </c>
      <c r="D3925" s="21" t="b" cm="1">
        <f t="array" ref="D3925">IF(OR(ISNUMBER(SEARCH({" COMEDY "," fun "," laugh ","hilarious"}," "&amp;B3925:C3925&amp;" "))),"Comedy",IF(OR(ISNUMBER(SEARCH({" sad "," thriller "," crime"," murder "," dark "," revenge "}," "&amp;B3925:C3925&amp;" "))),"thriller",IF(OR(ISNUMBER(SEARCH({" strange "," evil "," horror "," dark "," strange"}," "&amp;B3925:C3925&amp;" "))),"horror",IF(OR(ISNUMBER(SEARCH({" food "," kitchen "," yummy "," gourmet "," dining","bbq"}," "&amp;B3925:C3925&amp;" "))),"food"))))</f>
        <v>0</v>
      </c>
      <c r="E3925" s="3">
        <v>11500</v>
      </c>
      <c r="F3925" s="4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488"/>
        <v>12</v>
      </c>
      <c r="Q3925">
        <f t="shared" si="489"/>
        <v>81.41</v>
      </c>
      <c r="R3925" t="s">
        <v>8315</v>
      </c>
      <c r="S3925" t="s">
        <v>8316</v>
      </c>
      <c r="T3925" s="13">
        <f t="shared" si="490"/>
        <v>42075.979988425926</v>
      </c>
      <c r="U3925" s="13">
        <f t="shared" si="491"/>
        <v>42103.979988425926</v>
      </c>
      <c r="V3925">
        <f t="shared" si="492"/>
        <v>2015</v>
      </c>
      <c r="W3925" t="str">
        <f t="shared" si="493"/>
        <v>plays</v>
      </c>
      <c r="X3925" t="str">
        <f t="shared" si="494"/>
        <v>UnderFunded</v>
      </c>
      <c r="Y3925" s="12">
        <f t="shared" si="495"/>
        <v>81.41</v>
      </c>
    </row>
    <row r="3926" spans="1:25" ht="43.2">
      <c r="A3926">
        <v>3924</v>
      </c>
      <c r="B3926" s="1" t="s">
        <v>3921</v>
      </c>
      <c r="C3926" s="1" t="s">
        <v>8032</v>
      </c>
      <c r="D3926" s="21" t="b" cm="1">
        <f t="array" ref="D3926">IF(OR(ISNUMBER(SEARCH({" COMEDY "," fun "," laugh ","hilarious"}," "&amp;B3926:C3926&amp;" "))),"Comedy",IF(OR(ISNUMBER(SEARCH({" sad "," thriller "," crime"," murder "," dark "," revenge "}," "&amp;B3926:C3926&amp;" "))),"thriller",IF(OR(ISNUMBER(SEARCH({" strange "," evil "," horror "," dark "," strange"}," "&amp;B3926:C3926&amp;" "))),"horror",IF(OR(ISNUMBER(SEARCH({" food "," kitchen "," yummy "," gourmet "," dining","bbq"}," "&amp;B3926:C3926&amp;" "))),"food"))))</f>
        <v>0</v>
      </c>
      <c r="E3926" s="3">
        <v>15000</v>
      </c>
      <c r="F3926" s="4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488"/>
        <v>15</v>
      </c>
      <c r="Q3926">
        <f t="shared" si="489"/>
        <v>57.25</v>
      </c>
      <c r="R3926" t="s">
        <v>8315</v>
      </c>
      <c r="S3926" t="s">
        <v>8316</v>
      </c>
      <c r="T3926" s="13">
        <f t="shared" si="490"/>
        <v>41786.959745370368</v>
      </c>
      <c r="U3926" s="13">
        <f t="shared" si="491"/>
        <v>41816.959745370368</v>
      </c>
      <c r="V3926">
        <f t="shared" si="492"/>
        <v>2014</v>
      </c>
      <c r="W3926" t="str">
        <f t="shared" si="493"/>
        <v>plays</v>
      </c>
      <c r="X3926" t="str">
        <f t="shared" si="494"/>
        <v>UnderFunded</v>
      </c>
      <c r="Y3926" s="12">
        <f t="shared" si="495"/>
        <v>57.25</v>
      </c>
    </row>
    <row r="3927" spans="1:25" ht="43.2">
      <c r="A3927">
        <v>3925</v>
      </c>
      <c r="B3927" s="1" t="s">
        <v>3922</v>
      </c>
      <c r="C3927" s="1" t="s">
        <v>8033</v>
      </c>
      <c r="D3927" s="21" t="b" cm="1">
        <f t="array" ref="D3927">IF(OR(ISNUMBER(SEARCH({" COMEDY "," fun "," laugh ","hilarious"}," "&amp;B3927:C3927&amp;" "))),"Comedy",IF(OR(ISNUMBER(SEARCH({" sad "," thriller "," crime"," murder "," dark "," revenge "}," "&amp;B3927:C3927&amp;" "))),"thriller",IF(OR(ISNUMBER(SEARCH({" strange "," evil "," horror "," dark "," strange"}," "&amp;B3927:C3927&amp;" "))),"horror",IF(OR(ISNUMBER(SEARCH({" food "," kitchen "," yummy "," gourmet "," dining","bbq"}," "&amp;B3927:C3927&amp;" "))),"food"))))</f>
        <v>0</v>
      </c>
      <c r="E3927" s="3">
        <v>150</v>
      </c>
      <c r="F3927" s="4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488"/>
        <v>10</v>
      </c>
      <c r="Q3927">
        <f t="shared" si="489"/>
        <v>5</v>
      </c>
      <c r="R3927" t="s">
        <v>8315</v>
      </c>
      <c r="S3927" t="s">
        <v>8316</v>
      </c>
      <c r="T3927" s="13">
        <f t="shared" si="490"/>
        <v>41820.870821759258</v>
      </c>
      <c r="U3927" s="13">
        <f t="shared" si="491"/>
        <v>41850.870821759258</v>
      </c>
      <c r="V3927">
        <f t="shared" si="492"/>
        <v>2014</v>
      </c>
      <c r="W3927" t="str">
        <f t="shared" si="493"/>
        <v>plays</v>
      </c>
      <c r="X3927" t="str">
        <f t="shared" si="494"/>
        <v>UnderFunded</v>
      </c>
      <c r="Y3927" s="12">
        <f t="shared" si="495"/>
        <v>5</v>
      </c>
    </row>
    <row r="3928" spans="1:25" ht="28.8">
      <c r="A3928">
        <v>3926</v>
      </c>
      <c r="B3928" s="1" t="s">
        <v>3923</v>
      </c>
      <c r="C3928" s="1" t="s">
        <v>8034</v>
      </c>
      <c r="D3928" s="21" t="b" cm="1">
        <f t="array" ref="D3928">IF(OR(ISNUMBER(SEARCH({" COMEDY "," fun "," laugh ","hilarious"}," "&amp;B3928:C3928&amp;" "))),"Comedy",IF(OR(ISNUMBER(SEARCH({" sad "," thriller "," crime"," murder "," dark "," revenge "}," "&amp;B3928:C3928&amp;" "))),"thriller",IF(OR(ISNUMBER(SEARCH({" strange "," evil "," horror "," dark "," strange"}," "&amp;B3928:C3928&amp;" "))),"horror",IF(OR(ISNUMBER(SEARCH({" food "," kitchen "," yummy "," gourmet "," dining","bbq"}," "&amp;B3928:C3928&amp;" "))),"food"))))</f>
        <v>0</v>
      </c>
      <c r="E3928" s="3">
        <v>5000</v>
      </c>
      <c r="F3928" s="4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488"/>
        <v>0</v>
      </c>
      <c r="Q3928">
        <f t="shared" si="489"/>
        <v>15</v>
      </c>
      <c r="R3928" t="s">
        <v>8315</v>
      </c>
      <c r="S3928" t="s">
        <v>8316</v>
      </c>
      <c r="T3928" s="13">
        <f t="shared" si="490"/>
        <v>41970.085046296299</v>
      </c>
      <c r="U3928" s="13">
        <f t="shared" si="491"/>
        <v>42000.085046296299</v>
      </c>
      <c r="V3928">
        <f t="shared" si="492"/>
        <v>2014</v>
      </c>
      <c r="W3928" t="str">
        <f t="shared" si="493"/>
        <v>plays</v>
      </c>
      <c r="X3928" t="str">
        <f t="shared" si="494"/>
        <v>UnderFunded</v>
      </c>
      <c r="Y3928" s="12">
        <f t="shared" si="495"/>
        <v>15</v>
      </c>
    </row>
    <row r="3929" spans="1:25" ht="43.2">
      <c r="A3929">
        <v>3927</v>
      </c>
      <c r="B3929" s="1" t="s">
        <v>3924</v>
      </c>
      <c r="C3929" s="1" t="s">
        <v>8035</v>
      </c>
      <c r="D3929" s="21" t="b" cm="1">
        <f t="array" ref="D3929">IF(OR(ISNUMBER(SEARCH({" COMEDY "," fun "," laugh ","hilarious"}," "&amp;B3929:C3929&amp;" "))),"Comedy",IF(OR(ISNUMBER(SEARCH({" sad "," thriller "," crime"," murder "," dark "," revenge "}," "&amp;B3929:C3929&amp;" "))),"thriller",IF(OR(ISNUMBER(SEARCH({" strange "," evil "," horror "," dark "," strange"}," "&amp;B3929:C3929&amp;" "))),"horror",IF(OR(ISNUMBER(SEARCH({" food "," kitchen "," yummy "," gourmet "," dining","bbq"}," "&amp;B3929:C3929&amp;" "))),"food"))))</f>
        <v>0</v>
      </c>
      <c r="E3929" s="3">
        <v>2500</v>
      </c>
      <c r="F3929" s="4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488"/>
        <v>1</v>
      </c>
      <c r="Q3929">
        <f t="shared" si="489"/>
        <v>12.5</v>
      </c>
      <c r="R3929" t="s">
        <v>8315</v>
      </c>
      <c r="S3929" t="s">
        <v>8316</v>
      </c>
      <c r="T3929" s="13">
        <f t="shared" si="490"/>
        <v>41830.267407407409</v>
      </c>
      <c r="U3929" s="13">
        <f t="shared" si="491"/>
        <v>41860.267407407409</v>
      </c>
      <c r="V3929">
        <f t="shared" si="492"/>
        <v>2014</v>
      </c>
      <c r="W3929" t="str">
        <f t="shared" si="493"/>
        <v>plays</v>
      </c>
      <c r="X3929" t="str">
        <f t="shared" si="494"/>
        <v>UnderFunded</v>
      </c>
      <c r="Y3929" s="12">
        <f t="shared" si="495"/>
        <v>12.5</v>
      </c>
    </row>
    <row r="3930" spans="1:25" ht="43.2">
      <c r="A3930">
        <v>3928</v>
      </c>
      <c r="B3930" s="1" t="s">
        <v>3925</v>
      </c>
      <c r="C3930" s="1" t="s">
        <v>8036</v>
      </c>
      <c r="D3930" s="21" t="b" cm="1">
        <f t="array" ref="D3930">IF(OR(ISNUMBER(SEARCH({" COMEDY "," fun "," laugh ","hilarious"}," "&amp;B3930:C3930&amp;" "))),"Comedy",IF(OR(ISNUMBER(SEARCH({" sad "," thriller "," crime"," murder "," dark "," revenge "}," "&amp;B3930:C3930&amp;" "))),"thriller",IF(OR(ISNUMBER(SEARCH({" strange "," evil "," horror "," dark "," strange"}," "&amp;B3930:C3930&amp;" "))),"horror",IF(OR(ISNUMBER(SEARCH({" food "," kitchen "," yummy "," gourmet "," dining","bbq"}," "&amp;B3930:C3930&amp;" "))),"food"))))</f>
        <v>0</v>
      </c>
      <c r="E3930" s="3">
        <v>5000</v>
      </c>
      <c r="F3930" s="4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488"/>
        <v>13</v>
      </c>
      <c r="Q3930">
        <f t="shared" si="489"/>
        <v>93</v>
      </c>
      <c r="R3930" t="s">
        <v>8315</v>
      </c>
      <c r="S3930" t="s">
        <v>8316</v>
      </c>
      <c r="T3930" s="13">
        <f t="shared" si="490"/>
        <v>42265.683182870373</v>
      </c>
      <c r="U3930" s="13">
        <f t="shared" si="491"/>
        <v>42293.207638888889</v>
      </c>
      <c r="V3930">
        <f t="shared" si="492"/>
        <v>2015</v>
      </c>
      <c r="W3930" t="str">
        <f t="shared" si="493"/>
        <v>plays</v>
      </c>
      <c r="X3930" t="str">
        <f t="shared" si="494"/>
        <v>UnderFunded</v>
      </c>
      <c r="Y3930" s="12">
        <f t="shared" si="495"/>
        <v>93</v>
      </c>
    </row>
    <row r="3931" spans="1:25" ht="43.2">
      <c r="A3931">
        <v>3929</v>
      </c>
      <c r="B3931" s="1" t="s">
        <v>3926</v>
      </c>
      <c r="C3931" s="1" t="s">
        <v>8037</v>
      </c>
      <c r="D3931" s="21" t="str" cm="1">
        <f t="array" ref="D3931">IF(OR(ISNUMBER(SEARCH({" COMEDY "," fun "," laugh ","hilarious"}," "&amp;B3931:C3931&amp;" "))),"Comedy",IF(OR(ISNUMBER(SEARCH({" sad "," thriller "," crime"," murder "," dark "," revenge "}," "&amp;B3931:C3931&amp;" "))),"thriller",IF(OR(ISNUMBER(SEARCH({" strange "," evil "," horror "," dark "," strange"}," "&amp;B3931:C3931&amp;" "))),"horror",IF(OR(ISNUMBER(SEARCH({" food "," kitchen "," yummy "," gourmet "," dining","bbq"}," "&amp;B3931:C3931&amp;" "))),"food"))))</f>
        <v>Comedy</v>
      </c>
      <c r="E3931" s="3">
        <v>20000</v>
      </c>
      <c r="F3931" s="4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488"/>
        <v>2</v>
      </c>
      <c r="Q3931">
        <f t="shared" si="489"/>
        <v>32.36</v>
      </c>
      <c r="R3931" t="s">
        <v>8315</v>
      </c>
      <c r="S3931" t="s">
        <v>8316</v>
      </c>
      <c r="T3931" s="13">
        <f t="shared" si="490"/>
        <v>42601.827141203699</v>
      </c>
      <c r="U3931" s="13">
        <f t="shared" si="491"/>
        <v>42631.827141203699</v>
      </c>
      <c r="V3931">
        <f t="shared" si="492"/>
        <v>2016</v>
      </c>
      <c r="W3931" t="str">
        <f t="shared" si="493"/>
        <v>plays</v>
      </c>
      <c r="X3931" t="str">
        <f t="shared" si="494"/>
        <v>UnderFunded</v>
      </c>
      <c r="Y3931" s="12">
        <f t="shared" si="495"/>
        <v>32.36</v>
      </c>
    </row>
    <row r="3932" spans="1:25" ht="43.2">
      <c r="A3932">
        <v>3930</v>
      </c>
      <c r="B3932" s="1" t="s">
        <v>3927</v>
      </c>
      <c r="C3932" s="1" t="s">
        <v>8038</v>
      </c>
      <c r="D3932" s="21" t="b" cm="1">
        <f t="array" ref="D3932">IF(OR(ISNUMBER(SEARCH({" COMEDY "," fun "," laugh ","hilarious"}," "&amp;B3932:C3932&amp;" "))),"Comedy",IF(OR(ISNUMBER(SEARCH({" sad "," thriller "," crime"," murder "," dark "," revenge "}," "&amp;B3932:C3932&amp;" "))),"thriller",IF(OR(ISNUMBER(SEARCH({" strange "," evil "," horror "," dark "," strange"}," "&amp;B3932:C3932&amp;" "))),"horror",IF(OR(ISNUMBER(SEARCH({" food "," kitchen "," yummy "," gourmet "," dining","bbq"}," "&amp;B3932:C3932&amp;" "))),"food"))))</f>
        <v>0</v>
      </c>
      <c r="E3932" s="3">
        <v>10000</v>
      </c>
      <c r="F3932" s="4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488"/>
        <v>0</v>
      </c>
      <c r="Q3932">
        <f t="shared" si="489"/>
        <v>0</v>
      </c>
      <c r="R3932" t="s">
        <v>8315</v>
      </c>
      <c r="S3932" t="s">
        <v>8316</v>
      </c>
      <c r="T3932" s="13">
        <f t="shared" si="490"/>
        <v>42433.338749999995</v>
      </c>
      <c r="U3932" s="13">
        <f t="shared" si="491"/>
        <v>42461.25</v>
      </c>
      <c r="V3932">
        <f t="shared" si="492"/>
        <v>2016</v>
      </c>
      <c r="W3932" t="str">
        <f t="shared" si="493"/>
        <v>plays</v>
      </c>
      <c r="X3932" t="str">
        <f t="shared" si="494"/>
        <v>UnderFunded</v>
      </c>
      <c r="Y3932" s="12">
        <f t="shared" si="495"/>
        <v>0</v>
      </c>
    </row>
    <row r="3933" spans="1:25" ht="43.2">
      <c r="A3933">
        <v>3931</v>
      </c>
      <c r="B3933" s="1" t="s">
        <v>3928</v>
      </c>
      <c r="C3933" s="1" t="s">
        <v>8039</v>
      </c>
      <c r="D3933" s="21" t="b" cm="1">
        <f t="array" ref="D3933">IF(OR(ISNUMBER(SEARCH({" COMEDY "," fun "," laugh ","hilarious"}," "&amp;B3933:C3933&amp;" "))),"Comedy",IF(OR(ISNUMBER(SEARCH({" sad "," thriller "," crime"," murder "," dark "," revenge "}," "&amp;B3933:C3933&amp;" "))),"thriller",IF(OR(ISNUMBER(SEARCH({" strange "," evil "," horror "," dark "," strange"}," "&amp;B3933:C3933&amp;" "))),"horror",IF(OR(ISNUMBER(SEARCH({" food "," kitchen "," yummy "," gourmet "," dining","bbq"}," "&amp;B3933:C3933&amp;" "))),"food"))))</f>
        <v>0</v>
      </c>
      <c r="E3933" s="3">
        <v>8000</v>
      </c>
      <c r="F3933" s="4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488"/>
        <v>0</v>
      </c>
      <c r="Q3933">
        <f t="shared" si="489"/>
        <v>0</v>
      </c>
      <c r="R3933" t="s">
        <v>8315</v>
      </c>
      <c r="S3933" t="s">
        <v>8316</v>
      </c>
      <c r="T3933" s="13">
        <f t="shared" si="490"/>
        <v>42228.151701388888</v>
      </c>
      <c r="U3933" s="13">
        <f t="shared" si="491"/>
        <v>42253.151701388888</v>
      </c>
      <c r="V3933">
        <f t="shared" si="492"/>
        <v>2015</v>
      </c>
      <c r="W3933" t="str">
        <f t="shared" si="493"/>
        <v>plays</v>
      </c>
      <c r="X3933" t="str">
        <f t="shared" si="494"/>
        <v>UnderFunded</v>
      </c>
      <c r="Y3933" s="12">
        <f t="shared" si="495"/>
        <v>0</v>
      </c>
    </row>
    <row r="3934" spans="1:25" ht="43.2">
      <c r="A3934">
        <v>3932</v>
      </c>
      <c r="B3934" s="1" t="s">
        <v>3929</v>
      </c>
      <c r="C3934" s="1" t="s">
        <v>8040</v>
      </c>
      <c r="D3934" s="21" t="b" cm="1">
        <f t="array" ref="D3934">IF(OR(ISNUMBER(SEARCH({" COMEDY "," fun "," laugh ","hilarious"}," "&amp;B3934:C3934&amp;" "))),"Comedy",IF(OR(ISNUMBER(SEARCH({" sad "," thriller "," crime"," murder "," dark "," revenge "}," "&amp;B3934:C3934&amp;" "))),"thriller",IF(OR(ISNUMBER(SEARCH({" strange "," evil "," horror "," dark "," strange"}," "&amp;B3934:C3934&amp;" "))),"horror",IF(OR(ISNUMBER(SEARCH({" food "," kitchen "," yummy "," gourmet "," dining","bbq"}," "&amp;B3934:C3934&amp;" "))),"food"))))</f>
        <v>0</v>
      </c>
      <c r="E3934" s="3">
        <v>12000</v>
      </c>
      <c r="F3934" s="4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488"/>
        <v>0</v>
      </c>
      <c r="Q3934">
        <f t="shared" si="489"/>
        <v>1</v>
      </c>
      <c r="R3934" t="s">
        <v>8315</v>
      </c>
      <c r="S3934" t="s">
        <v>8316</v>
      </c>
      <c r="T3934" s="13">
        <f t="shared" si="490"/>
        <v>42415.168564814812</v>
      </c>
      <c r="U3934" s="13">
        <f t="shared" si="491"/>
        <v>42445.126898148148</v>
      </c>
      <c r="V3934">
        <f t="shared" si="492"/>
        <v>2016</v>
      </c>
      <c r="W3934" t="str">
        <f t="shared" si="493"/>
        <v>plays</v>
      </c>
      <c r="X3934" t="str">
        <f t="shared" si="494"/>
        <v>UnderFunded</v>
      </c>
      <c r="Y3934" s="12">
        <f t="shared" si="495"/>
        <v>1</v>
      </c>
    </row>
    <row r="3935" spans="1:25" ht="43.2">
      <c r="A3935">
        <v>3933</v>
      </c>
      <c r="B3935" s="1" t="s">
        <v>3930</v>
      </c>
      <c r="C3935" s="1" t="s">
        <v>8041</v>
      </c>
      <c r="D3935" s="21" t="b" cm="1">
        <f t="array" ref="D3935">IF(OR(ISNUMBER(SEARCH({" COMEDY "," fun "," laugh ","hilarious"}," "&amp;B3935:C3935&amp;" "))),"Comedy",IF(OR(ISNUMBER(SEARCH({" sad "," thriller "," crime"," murder "," dark "," revenge "}," "&amp;B3935:C3935&amp;" "))),"thriller",IF(OR(ISNUMBER(SEARCH({" strange "," evil "," horror "," dark "," strange"}," "&amp;B3935:C3935&amp;" "))),"horror",IF(OR(ISNUMBER(SEARCH({" food "," kitchen "," yummy "," gourmet "," dining","bbq"}," "&amp;B3935:C3935&amp;" "))),"food"))))</f>
        <v>0</v>
      </c>
      <c r="E3935" s="3">
        <v>7000</v>
      </c>
      <c r="F3935" s="4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488"/>
        <v>16</v>
      </c>
      <c r="Q3935">
        <f t="shared" si="489"/>
        <v>91.83</v>
      </c>
      <c r="R3935" t="s">
        <v>8315</v>
      </c>
      <c r="S3935" t="s">
        <v>8316</v>
      </c>
      <c r="T3935" s="13">
        <f t="shared" si="490"/>
        <v>42538.968310185184</v>
      </c>
      <c r="U3935" s="13">
        <f t="shared" si="491"/>
        <v>42568.029861111107</v>
      </c>
      <c r="V3935">
        <f t="shared" si="492"/>
        <v>2016</v>
      </c>
      <c r="W3935" t="str">
        <f t="shared" si="493"/>
        <v>plays</v>
      </c>
      <c r="X3935" t="str">
        <f t="shared" si="494"/>
        <v>UnderFunded</v>
      </c>
      <c r="Y3935" s="12">
        <f t="shared" si="495"/>
        <v>91.83</v>
      </c>
    </row>
    <row r="3936" spans="1:25" ht="43.2">
      <c r="A3936">
        <v>3934</v>
      </c>
      <c r="B3936" s="1" t="s">
        <v>3931</v>
      </c>
      <c r="C3936" s="1" t="s">
        <v>8042</v>
      </c>
      <c r="D3936" s="21" t="b" cm="1">
        <f t="array" ref="D3936">IF(OR(ISNUMBER(SEARCH({" COMEDY "," fun "," laugh ","hilarious"}," "&amp;B3936:C3936&amp;" "))),"Comedy",IF(OR(ISNUMBER(SEARCH({" sad "," thriller "," crime"," murder "," dark "," revenge "}," "&amp;B3936:C3936&amp;" "))),"thriller",IF(OR(ISNUMBER(SEARCH({" strange "," evil "," horror "," dark "," strange"}," "&amp;B3936:C3936&amp;" "))),"horror",IF(OR(ISNUMBER(SEARCH({" food "," kitchen "," yummy "," gourmet "," dining","bbq"}," "&amp;B3936:C3936&amp;" "))),"food"))))</f>
        <v>0</v>
      </c>
      <c r="E3936" s="3">
        <v>5000</v>
      </c>
      <c r="F3936" s="4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488"/>
        <v>11</v>
      </c>
      <c r="Q3936">
        <f t="shared" si="489"/>
        <v>45.83</v>
      </c>
      <c r="R3936" t="s">
        <v>8315</v>
      </c>
      <c r="S3936" t="s">
        <v>8316</v>
      </c>
      <c r="T3936" s="13">
        <f t="shared" si="490"/>
        <v>42233.671747685185</v>
      </c>
      <c r="U3936" s="13">
        <f t="shared" si="491"/>
        <v>42278.541666666672</v>
      </c>
      <c r="V3936">
        <f t="shared" si="492"/>
        <v>2015</v>
      </c>
      <c r="W3936" t="str">
        <f t="shared" si="493"/>
        <v>plays</v>
      </c>
      <c r="X3936" t="str">
        <f t="shared" si="494"/>
        <v>UnderFunded</v>
      </c>
      <c r="Y3936" s="12">
        <f t="shared" si="495"/>
        <v>45.83</v>
      </c>
    </row>
    <row r="3937" spans="1:25" ht="57.6">
      <c r="A3937">
        <v>3935</v>
      </c>
      <c r="B3937" s="1" t="s">
        <v>3932</v>
      </c>
      <c r="C3937" s="1" t="s">
        <v>8043</v>
      </c>
      <c r="D3937" s="21" t="b" cm="1">
        <f t="array" ref="D3937">IF(OR(ISNUMBER(SEARCH({" COMEDY "," fun "," laugh ","hilarious"}," "&amp;B3937:C3937&amp;" "))),"Comedy",IF(OR(ISNUMBER(SEARCH({" sad "," thriller "," crime"," murder "," dark "," revenge "}," "&amp;B3937:C3937&amp;" "))),"thriller",IF(OR(ISNUMBER(SEARCH({" strange "," evil "," horror "," dark "," strange"}," "&amp;B3937:C3937&amp;" "))),"horror",IF(OR(ISNUMBER(SEARCH({" food "," kitchen "," yummy "," gourmet "," dining","bbq"}," "&amp;B3937:C3937&amp;" "))),"food"))))</f>
        <v>0</v>
      </c>
      <c r="E3937" s="3">
        <v>3000</v>
      </c>
      <c r="F3937" s="4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488"/>
        <v>44</v>
      </c>
      <c r="Q3937">
        <f t="shared" si="489"/>
        <v>57.17</v>
      </c>
      <c r="R3937" t="s">
        <v>8315</v>
      </c>
      <c r="S3937" t="s">
        <v>8316</v>
      </c>
      <c r="T3937" s="13">
        <f t="shared" si="490"/>
        <v>42221.656782407401</v>
      </c>
      <c r="U3937" s="13">
        <f t="shared" si="491"/>
        <v>42281.656782407401</v>
      </c>
      <c r="V3937">
        <f t="shared" si="492"/>
        <v>2015</v>
      </c>
      <c r="W3937" t="str">
        <f t="shared" si="493"/>
        <v>plays</v>
      </c>
      <c r="X3937" t="str">
        <f t="shared" si="494"/>
        <v>UnderFunded</v>
      </c>
      <c r="Y3937" s="12">
        <f t="shared" si="495"/>
        <v>57.17</v>
      </c>
    </row>
    <row r="3938" spans="1:25" ht="43.2">
      <c r="A3938">
        <v>3936</v>
      </c>
      <c r="B3938" s="1" t="s">
        <v>3933</v>
      </c>
      <c r="C3938" s="1" t="s">
        <v>8044</v>
      </c>
      <c r="D3938" s="21" t="b" cm="1">
        <f t="array" ref="D3938">IF(OR(ISNUMBER(SEARCH({" COMEDY "," fun "," laugh ","hilarious"}," "&amp;B3938:C3938&amp;" "))),"Comedy",IF(OR(ISNUMBER(SEARCH({" sad "," thriller "," crime"," murder "," dark "," revenge "}," "&amp;B3938:C3938&amp;" "))),"thriller",IF(OR(ISNUMBER(SEARCH({" strange "," evil "," horror "," dark "," strange"}," "&amp;B3938:C3938&amp;" "))),"horror",IF(OR(ISNUMBER(SEARCH({" food "," kitchen "," yummy "," gourmet "," dining","bbq"}," "&amp;B3938:C3938&amp;" "))),"food"))))</f>
        <v>0</v>
      </c>
      <c r="E3938" s="3">
        <v>20000</v>
      </c>
      <c r="F3938" s="4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488"/>
        <v>0</v>
      </c>
      <c r="Q3938">
        <f t="shared" si="489"/>
        <v>0</v>
      </c>
      <c r="R3938" t="s">
        <v>8315</v>
      </c>
      <c r="S3938" t="s">
        <v>8316</v>
      </c>
      <c r="T3938" s="13">
        <f t="shared" si="490"/>
        <v>42675.262962962966</v>
      </c>
      <c r="U3938" s="13">
        <f t="shared" si="491"/>
        <v>42705.304629629631</v>
      </c>
      <c r="V3938">
        <f t="shared" si="492"/>
        <v>2016</v>
      </c>
      <c r="W3938" t="str">
        <f t="shared" si="493"/>
        <v>plays</v>
      </c>
      <c r="X3938" t="str">
        <f t="shared" si="494"/>
        <v>UnderFunded</v>
      </c>
      <c r="Y3938" s="12">
        <f t="shared" si="495"/>
        <v>0</v>
      </c>
    </row>
    <row r="3939" spans="1:25" ht="43.2">
      <c r="A3939">
        <v>3937</v>
      </c>
      <c r="B3939" s="1" t="s">
        <v>3934</v>
      </c>
      <c r="C3939" s="1" t="s">
        <v>8045</v>
      </c>
      <c r="D3939" s="21" t="b" cm="1">
        <f t="array" ref="D3939">IF(OR(ISNUMBER(SEARCH({" COMEDY "," fun "," laugh ","hilarious"}," "&amp;B3939:C3939&amp;" "))),"Comedy",IF(OR(ISNUMBER(SEARCH({" sad "," thriller "," crime"," murder "," dark "," revenge "}," "&amp;B3939:C3939&amp;" "))),"thriller",IF(OR(ISNUMBER(SEARCH({" strange "," evil "," horror "," dark "," strange"}," "&amp;B3939:C3939&amp;" "))),"horror",IF(OR(ISNUMBER(SEARCH({" food "," kitchen "," yummy "," gourmet "," dining","bbq"}," "&amp;B3939:C3939&amp;" "))),"food"))))</f>
        <v>0</v>
      </c>
      <c r="E3939" s="3">
        <v>2885</v>
      </c>
      <c r="F3939" s="4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488"/>
        <v>86</v>
      </c>
      <c r="Q3939">
        <f t="shared" si="489"/>
        <v>248.5</v>
      </c>
      <c r="R3939" t="s">
        <v>8315</v>
      </c>
      <c r="S3939" t="s">
        <v>8316</v>
      </c>
      <c r="T3939" s="13">
        <f t="shared" si="490"/>
        <v>42534.631481481483</v>
      </c>
      <c r="U3939" s="13">
        <f t="shared" si="491"/>
        <v>42562.631481481483</v>
      </c>
      <c r="V3939">
        <f t="shared" si="492"/>
        <v>2016</v>
      </c>
      <c r="W3939" t="str">
        <f t="shared" si="493"/>
        <v>plays</v>
      </c>
      <c r="X3939" t="str">
        <f t="shared" si="494"/>
        <v>UnderFunded</v>
      </c>
      <c r="Y3939" s="12">
        <f t="shared" si="495"/>
        <v>248.5</v>
      </c>
    </row>
    <row r="3940" spans="1:25" ht="43.2">
      <c r="A3940">
        <v>3938</v>
      </c>
      <c r="B3940" s="1" t="s">
        <v>3935</v>
      </c>
      <c r="C3940" s="1" t="s">
        <v>8046</v>
      </c>
      <c r="D3940" s="21" t="b" cm="1">
        <f t="array" ref="D3940">IF(OR(ISNUMBER(SEARCH({" COMEDY "," fun "," laugh ","hilarious"}," "&amp;B3940:C3940&amp;" "))),"Comedy",IF(OR(ISNUMBER(SEARCH({" sad "," thriller "," crime"," murder "," dark "," revenge "}," "&amp;B3940:C3940&amp;" "))),"thriller",IF(OR(ISNUMBER(SEARCH({" strange "," evil "," horror "," dark "," strange"}," "&amp;B3940:C3940&amp;" "))),"horror",IF(OR(ISNUMBER(SEARCH({" food "," kitchen "," yummy "," gourmet "," dining","bbq"}," "&amp;B3940:C3940&amp;" "))),"food"))))</f>
        <v>0</v>
      </c>
      <c r="E3940" s="3">
        <v>3255</v>
      </c>
      <c r="F3940" s="4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488"/>
        <v>12</v>
      </c>
      <c r="Q3940">
        <f t="shared" si="489"/>
        <v>79.400000000000006</v>
      </c>
      <c r="R3940" t="s">
        <v>8315</v>
      </c>
      <c r="S3940" t="s">
        <v>8316</v>
      </c>
      <c r="T3940" s="13">
        <f t="shared" si="490"/>
        <v>42151.905717592599</v>
      </c>
      <c r="U3940" s="13">
        <f t="shared" si="491"/>
        <v>42182.905717592599</v>
      </c>
      <c r="V3940">
        <f t="shared" si="492"/>
        <v>2015</v>
      </c>
      <c r="W3940" t="str">
        <f t="shared" si="493"/>
        <v>plays</v>
      </c>
      <c r="X3940" t="str">
        <f t="shared" si="494"/>
        <v>UnderFunded</v>
      </c>
      <c r="Y3940" s="12">
        <f t="shared" si="495"/>
        <v>79.400000000000006</v>
      </c>
    </row>
    <row r="3941" spans="1:25" ht="43.2">
      <c r="A3941">
        <v>3939</v>
      </c>
      <c r="B3941" s="1" t="s">
        <v>3936</v>
      </c>
      <c r="C3941" s="1" t="s">
        <v>8047</v>
      </c>
      <c r="D3941" s="21" t="b" cm="1">
        <f t="array" ref="D3941">IF(OR(ISNUMBER(SEARCH({" COMEDY "," fun "," laugh ","hilarious"}," "&amp;B3941:C3941&amp;" "))),"Comedy",IF(OR(ISNUMBER(SEARCH({" sad "," thriller "," crime"," murder "," dark "," revenge "}," "&amp;B3941:C3941&amp;" "))),"thriller",IF(OR(ISNUMBER(SEARCH({" strange "," evil "," horror "," dark "," strange"}," "&amp;B3941:C3941&amp;" "))),"horror",IF(OR(ISNUMBER(SEARCH({" food "," kitchen "," yummy "," gourmet "," dining","bbq"}," "&amp;B3941:C3941&amp;" "))),"food"))))</f>
        <v>0</v>
      </c>
      <c r="E3941" s="3">
        <v>5000</v>
      </c>
      <c r="F3941" s="4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488"/>
        <v>0</v>
      </c>
      <c r="Q3941">
        <f t="shared" si="489"/>
        <v>5</v>
      </c>
      <c r="R3941" t="s">
        <v>8315</v>
      </c>
      <c r="S3941" t="s">
        <v>8316</v>
      </c>
      <c r="T3941" s="13">
        <f t="shared" si="490"/>
        <v>41915.400219907409</v>
      </c>
      <c r="U3941" s="13">
        <f t="shared" si="491"/>
        <v>41919.1875</v>
      </c>
      <c r="V3941">
        <f t="shared" si="492"/>
        <v>2014</v>
      </c>
      <c r="W3941" t="str">
        <f t="shared" si="493"/>
        <v>plays</v>
      </c>
      <c r="X3941" t="str">
        <f t="shared" si="494"/>
        <v>UnderFunded</v>
      </c>
      <c r="Y3941" s="12">
        <f t="shared" si="495"/>
        <v>5</v>
      </c>
    </row>
    <row r="3942" spans="1:25" ht="43.2">
      <c r="A3942">
        <v>3940</v>
      </c>
      <c r="B3942" s="1" t="s">
        <v>3937</v>
      </c>
      <c r="C3942" s="1" t="s">
        <v>8048</v>
      </c>
      <c r="D3942" s="21" t="b" cm="1">
        <f t="array" ref="D3942">IF(OR(ISNUMBER(SEARCH({" COMEDY "," fun "," laugh ","hilarious"}," "&amp;B3942:C3942&amp;" "))),"Comedy",IF(OR(ISNUMBER(SEARCH({" sad "," thriller "," crime"," murder "," dark "," revenge "}," "&amp;B3942:C3942&amp;" "))),"thriller",IF(OR(ISNUMBER(SEARCH({" strange "," evil "," horror "," dark "," strange"}," "&amp;B3942:C3942&amp;" "))),"horror",IF(OR(ISNUMBER(SEARCH({" food "," kitchen "," yummy "," gourmet "," dining","bbq"}," "&amp;B3942:C3942&amp;" "))),"food"))))</f>
        <v>0</v>
      </c>
      <c r="E3942" s="3">
        <v>5000</v>
      </c>
      <c r="F3942" s="4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488"/>
        <v>0</v>
      </c>
      <c r="Q3942">
        <f t="shared" si="489"/>
        <v>5.5</v>
      </c>
      <c r="R3942" t="s">
        <v>8315</v>
      </c>
      <c r="S3942" t="s">
        <v>8316</v>
      </c>
      <c r="T3942" s="13">
        <f t="shared" si="490"/>
        <v>41961.492488425924</v>
      </c>
      <c r="U3942" s="13">
        <f t="shared" si="491"/>
        <v>42006.492488425924</v>
      </c>
      <c r="V3942">
        <f t="shared" si="492"/>
        <v>2014</v>
      </c>
      <c r="W3942" t="str">
        <f t="shared" si="493"/>
        <v>plays</v>
      </c>
      <c r="X3942" t="str">
        <f t="shared" si="494"/>
        <v>UnderFunded</v>
      </c>
      <c r="Y3942" s="12">
        <f t="shared" si="495"/>
        <v>5.5</v>
      </c>
    </row>
    <row r="3943" spans="1:25" ht="72">
      <c r="A3943">
        <v>3941</v>
      </c>
      <c r="B3943" s="1" t="s">
        <v>3938</v>
      </c>
      <c r="C3943" s="1" t="s">
        <v>8049</v>
      </c>
      <c r="D3943" s="21" t="b" cm="1">
        <f t="array" ref="D3943">IF(OR(ISNUMBER(SEARCH({" COMEDY "," fun "," laugh ","hilarious"}," "&amp;B3943:C3943&amp;" "))),"Comedy",IF(OR(ISNUMBER(SEARCH({" sad "," thriller "," crime"," murder "," dark "," revenge "}," "&amp;B3943:C3943&amp;" "))),"thriller",IF(OR(ISNUMBER(SEARCH({" strange "," evil "," horror "," dark "," strange"}," "&amp;B3943:C3943&amp;" "))),"horror",IF(OR(ISNUMBER(SEARCH({" food "," kitchen "," yummy "," gourmet "," dining","bbq"}," "&amp;B3943:C3943&amp;" "))),"food"))))</f>
        <v>0</v>
      </c>
      <c r="E3943" s="3">
        <v>5500</v>
      </c>
      <c r="F3943" s="4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488"/>
        <v>1</v>
      </c>
      <c r="Q3943">
        <f t="shared" si="489"/>
        <v>25</v>
      </c>
      <c r="R3943" t="s">
        <v>8315</v>
      </c>
      <c r="S3943" t="s">
        <v>8316</v>
      </c>
      <c r="T3943" s="13">
        <f t="shared" si="490"/>
        <v>41940.587233796294</v>
      </c>
      <c r="U3943" s="13">
        <f t="shared" si="491"/>
        <v>41968.041666666672</v>
      </c>
      <c r="V3943">
        <f t="shared" si="492"/>
        <v>2014</v>
      </c>
      <c r="W3943" t="str">
        <f t="shared" si="493"/>
        <v>plays</v>
      </c>
      <c r="X3943" t="str">
        <f t="shared" si="494"/>
        <v>UnderFunded</v>
      </c>
      <c r="Y3943" s="12">
        <f t="shared" si="495"/>
        <v>25</v>
      </c>
    </row>
    <row r="3944" spans="1:25" ht="43.2">
      <c r="A3944">
        <v>3942</v>
      </c>
      <c r="B3944" s="1" t="s">
        <v>3939</v>
      </c>
      <c r="C3944" s="1" t="s">
        <v>8050</v>
      </c>
      <c r="D3944" s="21" t="b" cm="1">
        <f t="array" ref="D3944">IF(OR(ISNUMBER(SEARCH({" COMEDY "," fun "," laugh ","hilarious"}," "&amp;B3944:C3944&amp;" "))),"Comedy",IF(OR(ISNUMBER(SEARCH({" sad "," thriller "," crime"," murder "," dark "," revenge "}," "&amp;B3944:C3944&amp;" "))),"thriller",IF(OR(ISNUMBER(SEARCH({" strange "," evil "," horror "," dark "," strange"}," "&amp;B3944:C3944&amp;" "))),"horror",IF(OR(ISNUMBER(SEARCH({" food "," kitchen "," yummy "," gourmet "," dining","bbq"}," "&amp;B3944:C3944&amp;" "))),"food"))))</f>
        <v>0</v>
      </c>
      <c r="E3944" s="3">
        <v>1200</v>
      </c>
      <c r="F3944" s="4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488"/>
        <v>0</v>
      </c>
      <c r="Q3944">
        <f t="shared" si="489"/>
        <v>0</v>
      </c>
      <c r="R3944" t="s">
        <v>8315</v>
      </c>
      <c r="S3944" t="s">
        <v>8316</v>
      </c>
      <c r="T3944" s="13">
        <f t="shared" si="490"/>
        <v>42111.904097222221</v>
      </c>
      <c r="U3944" s="13">
        <f t="shared" si="491"/>
        <v>42171.904097222221</v>
      </c>
      <c r="V3944">
        <f t="shared" si="492"/>
        <v>2015</v>
      </c>
      <c r="W3944" t="str">
        <f t="shared" si="493"/>
        <v>plays</v>
      </c>
      <c r="X3944" t="str">
        <f t="shared" si="494"/>
        <v>UnderFunded</v>
      </c>
      <c r="Y3944" s="12">
        <f t="shared" si="495"/>
        <v>0</v>
      </c>
    </row>
    <row r="3945" spans="1:25" ht="43.2">
      <c r="A3945">
        <v>3943</v>
      </c>
      <c r="B3945" s="1" t="s">
        <v>3940</v>
      </c>
      <c r="C3945" s="1" t="s">
        <v>8051</v>
      </c>
      <c r="D3945" s="21" t="b" cm="1">
        <f t="array" ref="D3945">IF(OR(ISNUMBER(SEARCH({" COMEDY "," fun "," laugh ","hilarious"}," "&amp;B3945:C3945&amp;" "))),"Comedy",IF(OR(ISNUMBER(SEARCH({" sad "," thriller "," crime"," murder "," dark "," revenge "}," "&amp;B3945:C3945&amp;" "))),"thriller",IF(OR(ISNUMBER(SEARCH({" strange "," evil "," horror "," dark "," strange"}," "&amp;B3945:C3945&amp;" "))),"horror",IF(OR(ISNUMBER(SEARCH({" food "," kitchen "," yummy "," gourmet "," dining","bbq"}," "&amp;B3945:C3945&amp;" "))),"food"))))</f>
        <v>0</v>
      </c>
      <c r="E3945" s="3">
        <v>5000</v>
      </c>
      <c r="F3945" s="4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488"/>
        <v>36</v>
      </c>
      <c r="Q3945">
        <f t="shared" si="489"/>
        <v>137.08000000000001</v>
      </c>
      <c r="R3945" t="s">
        <v>8315</v>
      </c>
      <c r="S3945" t="s">
        <v>8316</v>
      </c>
      <c r="T3945" s="13">
        <f t="shared" si="490"/>
        <v>42279.778564814813</v>
      </c>
      <c r="U3945" s="13">
        <f t="shared" si="491"/>
        <v>42310.701388888891</v>
      </c>
      <c r="V3945">
        <f t="shared" si="492"/>
        <v>2015</v>
      </c>
      <c r="W3945" t="str">
        <f t="shared" si="493"/>
        <v>plays</v>
      </c>
      <c r="X3945" t="str">
        <f t="shared" si="494"/>
        <v>UnderFunded</v>
      </c>
      <c r="Y3945" s="12">
        <f t="shared" si="495"/>
        <v>137.08000000000001</v>
      </c>
    </row>
    <row r="3946" spans="1:25" ht="57.6">
      <c r="A3946">
        <v>3944</v>
      </c>
      <c r="B3946" s="1" t="s">
        <v>3941</v>
      </c>
      <c r="C3946" s="1" t="s">
        <v>8052</v>
      </c>
      <c r="D3946" s="21" t="b" cm="1">
        <f t="array" ref="D3946">IF(OR(ISNUMBER(SEARCH({" COMEDY "," fun "," laugh ","hilarious"}," "&amp;B3946:C3946&amp;" "))),"Comedy",IF(OR(ISNUMBER(SEARCH({" sad "," thriller "," crime"," murder "," dark "," revenge "}," "&amp;B3946:C3946&amp;" "))),"thriller",IF(OR(ISNUMBER(SEARCH({" strange "," evil "," horror "," dark "," strange"}," "&amp;B3946:C3946&amp;" "))),"horror",IF(OR(ISNUMBER(SEARCH({" food "," kitchen "," yummy "," gourmet "," dining","bbq"}," "&amp;B3946:C3946&amp;" "))),"food"))))</f>
        <v>0</v>
      </c>
      <c r="E3946" s="3">
        <v>5000</v>
      </c>
      <c r="F3946" s="4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488"/>
        <v>0</v>
      </c>
      <c r="Q3946">
        <f t="shared" si="489"/>
        <v>0</v>
      </c>
      <c r="R3946" t="s">
        <v>8315</v>
      </c>
      <c r="S3946" t="s">
        <v>8316</v>
      </c>
      <c r="T3946" s="13">
        <f t="shared" si="490"/>
        <v>42213.662905092591</v>
      </c>
      <c r="U3946" s="13">
        <f t="shared" si="491"/>
        <v>42243.662905092591</v>
      </c>
      <c r="V3946">
        <f t="shared" si="492"/>
        <v>2015</v>
      </c>
      <c r="W3946" t="str">
        <f t="shared" si="493"/>
        <v>plays</v>
      </c>
      <c r="X3946" t="str">
        <f t="shared" si="494"/>
        <v>UnderFunded</v>
      </c>
      <c r="Y3946" s="12">
        <f t="shared" si="495"/>
        <v>0</v>
      </c>
    </row>
    <row r="3947" spans="1:25" ht="43.2">
      <c r="A3947">
        <v>3945</v>
      </c>
      <c r="B3947" s="1" t="s">
        <v>3942</v>
      </c>
      <c r="C3947" s="1" t="s">
        <v>8053</v>
      </c>
      <c r="D3947" s="21" t="b" cm="1">
        <f t="array" ref="D3947">IF(OR(ISNUMBER(SEARCH({" COMEDY "," fun "," laugh ","hilarious"}," "&amp;B3947:C3947&amp;" "))),"Comedy",IF(OR(ISNUMBER(SEARCH({" sad "," thriller "," crime"," murder "," dark "," revenge "}," "&amp;B3947:C3947&amp;" "))),"thriller",IF(OR(ISNUMBER(SEARCH({" strange "," evil "," horror "," dark "," strange"}," "&amp;B3947:C3947&amp;" "))),"horror",IF(OR(ISNUMBER(SEARCH({" food "," kitchen "," yummy "," gourmet "," dining","bbq"}," "&amp;B3947:C3947&amp;" "))),"food"))))</f>
        <v>0</v>
      </c>
      <c r="E3947" s="3">
        <v>2000</v>
      </c>
      <c r="F3947" s="4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488"/>
        <v>0</v>
      </c>
      <c r="Q3947">
        <f t="shared" si="489"/>
        <v>5</v>
      </c>
      <c r="R3947" t="s">
        <v>8315</v>
      </c>
      <c r="S3947" t="s">
        <v>8316</v>
      </c>
      <c r="T3947" s="13">
        <f t="shared" si="490"/>
        <v>42109.801712962959</v>
      </c>
      <c r="U3947" s="13">
        <f t="shared" si="491"/>
        <v>42139.801712962959</v>
      </c>
      <c r="V3947">
        <f t="shared" si="492"/>
        <v>2015</v>
      </c>
      <c r="W3947" t="str">
        <f t="shared" si="493"/>
        <v>plays</v>
      </c>
      <c r="X3947" t="str">
        <f t="shared" si="494"/>
        <v>UnderFunded</v>
      </c>
      <c r="Y3947" s="12">
        <f t="shared" si="495"/>
        <v>5</v>
      </c>
    </row>
    <row r="3948" spans="1:25" ht="28.8">
      <c r="A3948">
        <v>3946</v>
      </c>
      <c r="B3948" s="1" t="s">
        <v>3943</v>
      </c>
      <c r="C3948" s="1" t="s">
        <v>8054</v>
      </c>
      <c r="D3948" s="21" t="b" cm="1">
        <f t="array" ref="D3948">IF(OR(ISNUMBER(SEARCH({" COMEDY "," fun "," laugh ","hilarious"}," "&amp;B3948:C3948&amp;" "))),"Comedy",IF(OR(ISNUMBER(SEARCH({" sad "," thriller "," crime"," murder "," dark "," revenge "}," "&amp;B3948:C3948&amp;" "))),"thriller",IF(OR(ISNUMBER(SEARCH({" strange "," evil "," horror "," dark "," strange"}," "&amp;B3948:C3948&amp;" "))),"horror",IF(OR(ISNUMBER(SEARCH({" food "," kitchen "," yummy "," gourmet "," dining","bbq"}," "&amp;B3948:C3948&amp;" "))),"food"))))</f>
        <v>0</v>
      </c>
      <c r="E3948" s="3">
        <v>6000</v>
      </c>
      <c r="F3948" s="4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488"/>
        <v>3</v>
      </c>
      <c r="Q3948">
        <f t="shared" si="489"/>
        <v>39</v>
      </c>
      <c r="R3948" t="s">
        <v>8315</v>
      </c>
      <c r="S3948" t="s">
        <v>8316</v>
      </c>
      <c r="T3948" s="13">
        <f t="shared" si="490"/>
        <v>42031.833587962959</v>
      </c>
      <c r="U3948" s="13">
        <f t="shared" si="491"/>
        <v>42063.333333333328</v>
      </c>
      <c r="V3948">
        <f t="shared" si="492"/>
        <v>2015</v>
      </c>
      <c r="W3948" t="str">
        <f t="shared" si="493"/>
        <v>plays</v>
      </c>
      <c r="X3948" t="str">
        <f t="shared" si="494"/>
        <v>UnderFunded</v>
      </c>
      <c r="Y3948" s="12">
        <f t="shared" si="495"/>
        <v>39</v>
      </c>
    </row>
    <row r="3949" spans="1:25" ht="43.2">
      <c r="A3949">
        <v>3947</v>
      </c>
      <c r="B3949" s="1" t="s">
        <v>3944</v>
      </c>
      <c r="C3949" s="1" t="s">
        <v>8055</v>
      </c>
      <c r="D3949" s="21" t="b" cm="1">
        <f t="array" ref="D3949">IF(OR(ISNUMBER(SEARCH({" COMEDY "," fun "," laugh ","hilarious"}," "&amp;B3949:C3949&amp;" "))),"Comedy",IF(OR(ISNUMBER(SEARCH({" sad "," thriller "," crime"," murder "," dark "," revenge "}," "&amp;B3949:C3949&amp;" "))),"thriller",IF(OR(ISNUMBER(SEARCH({" strange "," evil "," horror "," dark "," strange"}," "&amp;B3949:C3949&amp;" "))),"horror",IF(OR(ISNUMBER(SEARCH({" food "," kitchen "," yummy "," gourmet "," dining","bbq"}," "&amp;B3949:C3949&amp;" "))),"food"))))</f>
        <v>0</v>
      </c>
      <c r="E3949" s="3">
        <v>3000</v>
      </c>
      <c r="F3949" s="4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488"/>
        <v>3</v>
      </c>
      <c r="Q3949">
        <f t="shared" si="489"/>
        <v>50.5</v>
      </c>
      <c r="R3949" t="s">
        <v>8315</v>
      </c>
      <c r="S3949" t="s">
        <v>8316</v>
      </c>
      <c r="T3949" s="13">
        <f t="shared" si="490"/>
        <v>42615.142870370371</v>
      </c>
      <c r="U3949" s="13">
        <f t="shared" si="491"/>
        <v>42645.142870370371</v>
      </c>
      <c r="V3949">
        <f t="shared" si="492"/>
        <v>2016</v>
      </c>
      <c r="W3949" t="str">
        <f t="shared" si="493"/>
        <v>plays</v>
      </c>
      <c r="X3949" t="str">
        <f t="shared" si="494"/>
        <v>UnderFunded</v>
      </c>
      <c r="Y3949" s="12">
        <f t="shared" si="495"/>
        <v>50.5</v>
      </c>
    </row>
    <row r="3950" spans="1:25" ht="43.2">
      <c r="A3950">
        <v>3948</v>
      </c>
      <c r="B3950" s="1" t="s">
        <v>3945</v>
      </c>
      <c r="C3950" s="1" t="s">
        <v>8056</v>
      </c>
      <c r="D3950" s="21" t="b" cm="1">
        <f t="array" ref="D3950">IF(OR(ISNUMBER(SEARCH({" COMEDY "," fun "," laugh ","hilarious"}," "&amp;B3950:C3950&amp;" "))),"Comedy",IF(OR(ISNUMBER(SEARCH({" sad "," thriller "," crime"," murder "," dark "," revenge "}," "&amp;B3950:C3950&amp;" "))),"thriller",IF(OR(ISNUMBER(SEARCH({" strange "," evil "," horror "," dark "," strange"}," "&amp;B3950:C3950&amp;" "))),"horror",IF(OR(ISNUMBER(SEARCH({" food "," kitchen "," yummy "," gourmet "," dining","bbq"}," "&amp;B3950:C3950&amp;" "))),"food"))))</f>
        <v>0</v>
      </c>
      <c r="E3950" s="3">
        <v>30000</v>
      </c>
      <c r="F3950" s="4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488"/>
        <v>0</v>
      </c>
      <c r="Q3950">
        <f t="shared" si="489"/>
        <v>0</v>
      </c>
      <c r="R3950" t="s">
        <v>8315</v>
      </c>
      <c r="S3950" t="s">
        <v>8316</v>
      </c>
      <c r="T3950" s="13">
        <f t="shared" si="490"/>
        <v>41829.325497685182</v>
      </c>
      <c r="U3950" s="13">
        <f t="shared" si="491"/>
        <v>41889.325497685182</v>
      </c>
      <c r="V3950">
        <f t="shared" si="492"/>
        <v>2014</v>
      </c>
      <c r="W3950" t="str">
        <f t="shared" si="493"/>
        <v>plays</v>
      </c>
      <c r="X3950" t="str">
        <f t="shared" si="494"/>
        <v>UnderFunded</v>
      </c>
      <c r="Y3950" s="12">
        <f t="shared" si="495"/>
        <v>0</v>
      </c>
    </row>
    <row r="3951" spans="1:25" ht="43.2">
      <c r="A3951">
        <v>3949</v>
      </c>
      <c r="B3951" s="1" t="s">
        <v>3946</v>
      </c>
      <c r="C3951" s="1" t="s">
        <v>8057</v>
      </c>
      <c r="D3951" s="21" t="b" cm="1">
        <f t="array" ref="D3951">IF(OR(ISNUMBER(SEARCH({" COMEDY "," fun "," laugh ","hilarious"}," "&amp;B3951:C3951&amp;" "))),"Comedy",IF(OR(ISNUMBER(SEARCH({" sad "," thriller "," crime"," murder "," dark "," revenge "}," "&amp;B3951:C3951&amp;" "))),"thriller",IF(OR(ISNUMBER(SEARCH({" strange "," evil "," horror "," dark "," strange"}," "&amp;B3951:C3951&amp;" "))),"horror",IF(OR(ISNUMBER(SEARCH({" food "," kitchen "," yummy "," gourmet "," dining","bbq"}," "&amp;B3951:C3951&amp;" "))),"food"))))</f>
        <v>0</v>
      </c>
      <c r="E3951" s="3">
        <v>10000</v>
      </c>
      <c r="F3951" s="4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488"/>
        <v>16</v>
      </c>
      <c r="Q3951">
        <f t="shared" si="489"/>
        <v>49.28</v>
      </c>
      <c r="R3951" t="s">
        <v>8315</v>
      </c>
      <c r="S3951" t="s">
        <v>8316</v>
      </c>
      <c r="T3951" s="13">
        <f t="shared" si="490"/>
        <v>42016.120613425926</v>
      </c>
      <c r="U3951" s="13">
        <f t="shared" si="491"/>
        <v>42046.120613425926</v>
      </c>
      <c r="V3951">
        <f t="shared" si="492"/>
        <v>2015</v>
      </c>
      <c r="W3951" t="str">
        <f t="shared" si="493"/>
        <v>plays</v>
      </c>
      <c r="X3951" t="str">
        <f t="shared" si="494"/>
        <v>UnderFunded</v>
      </c>
      <c r="Y3951" s="12">
        <f t="shared" si="495"/>
        <v>49.28</v>
      </c>
    </row>
    <row r="3952" spans="1:25" ht="57.6">
      <c r="A3952">
        <v>3950</v>
      </c>
      <c r="B3952" s="1" t="s">
        <v>3947</v>
      </c>
      <c r="C3952" s="1" t="s">
        <v>8058</v>
      </c>
      <c r="D3952" s="21" t="b" cm="1">
        <f t="array" ref="D3952">IF(OR(ISNUMBER(SEARCH({" COMEDY "," fun "," laugh ","hilarious"}," "&amp;B3952:C3952&amp;" "))),"Comedy",IF(OR(ISNUMBER(SEARCH({" sad "," thriller "," crime"," murder "," dark "," revenge "}," "&amp;B3952:C3952&amp;" "))),"thriller",IF(OR(ISNUMBER(SEARCH({" strange "," evil "," horror "," dark "," strange"}," "&amp;B3952:C3952&amp;" "))),"horror",IF(OR(ISNUMBER(SEARCH({" food "," kitchen "," yummy "," gourmet "," dining","bbq"}," "&amp;B3952:C3952&amp;" "))),"food"))))</f>
        <v>0</v>
      </c>
      <c r="E3952" s="3">
        <v>4000</v>
      </c>
      <c r="F3952" s="4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488"/>
        <v>1</v>
      </c>
      <c r="Q3952">
        <f t="shared" si="489"/>
        <v>25</v>
      </c>
      <c r="R3952" t="s">
        <v>8315</v>
      </c>
      <c r="S3952" t="s">
        <v>8316</v>
      </c>
      <c r="T3952" s="13">
        <f t="shared" si="490"/>
        <v>42439.702314814815</v>
      </c>
      <c r="U3952" s="13">
        <f t="shared" si="491"/>
        <v>42468.774305555555</v>
      </c>
      <c r="V3952">
        <f t="shared" si="492"/>
        <v>2016</v>
      </c>
      <c r="W3952" t="str">
        <f t="shared" si="493"/>
        <v>plays</v>
      </c>
      <c r="X3952" t="str">
        <f t="shared" si="494"/>
        <v>UnderFunded</v>
      </c>
      <c r="Y3952" s="12">
        <f t="shared" si="495"/>
        <v>25</v>
      </c>
    </row>
    <row r="3953" spans="1:25" ht="43.2">
      <c r="A3953">
        <v>3951</v>
      </c>
      <c r="B3953" s="1" t="s">
        <v>3948</v>
      </c>
      <c r="C3953" s="1" t="s">
        <v>6961</v>
      </c>
      <c r="D3953" s="21" t="b" cm="1">
        <f t="array" ref="D3953">IF(OR(ISNUMBER(SEARCH({" COMEDY "," fun "," laugh ","hilarious"}," "&amp;B3953:C3953&amp;" "))),"Comedy",IF(OR(ISNUMBER(SEARCH({" sad "," thriller "," crime"," murder "," dark "," revenge "}," "&amp;B3953:C3953&amp;" "))),"thriller",IF(OR(ISNUMBER(SEARCH({" strange "," evil "," horror "," dark "," strange"}," "&amp;B3953:C3953&amp;" "))),"horror",IF(OR(ISNUMBER(SEARCH({" food "," kitchen "," yummy "," gourmet "," dining","bbq"}," "&amp;B3953:C3953&amp;" "))),"food"))))</f>
        <v>0</v>
      </c>
      <c r="E3953" s="3">
        <v>200000</v>
      </c>
      <c r="F3953" s="4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488"/>
        <v>0</v>
      </c>
      <c r="Q3953">
        <f t="shared" si="489"/>
        <v>1</v>
      </c>
      <c r="R3953" t="s">
        <v>8315</v>
      </c>
      <c r="S3953" t="s">
        <v>8316</v>
      </c>
      <c r="T3953" s="13">
        <f t="shared" si="490"/>
        <v>42433.825717592597</v>
      </c>
      <c r="U3953" s="13">
        <f t="shared" si="491"/>
        <v>42493.784050925926</v>
      </c>
      <c r="V3953">
        <f t="shared" si="492"/>
        <v>2016</v>
      </c>
      <c r="W3953" t="str">
        <f t="shared" si="493"/>
        <v>plays</v>
      </c>
      <c r="X3953" t="str">
        <f t="shared" si="494"/>
        <v>UnderFunded</v>
      </c>
      <c r="Y3953" s="12">
        <f t="shared" si="495"/>
        <v>1</v>
      </c>
    </row>
    <row r="3954" spans="1:25" ht="43.2">
      <c r="A3954">
        <v>3952</v>
      </c>
      <c r="B3954" s="1" t="s">
        <v>3949</v>
      </c>
      <c r="C3954" s="1" t="s">
        <v>8059</v>
      </c>
      <c r="D3954" s="21" t="b" cm="1">
        <f t="array" ref="D3954">IF(OR(ISNUMBER(SEARCH({" COMEDY "," fun "," laugh ","hilarious"}," "&amp;B3954:C3954&amp;" "))),"Comedy",IF(OR(ISNUMBER(SEARCH({" sad "," thriller "," crime"," murder "," dark "," revenge "}," "&amp;B3954:C3954&amp;" "))),"thriller",IF(OR(ISNUMBER(SEARCH({" strange "," evil "," horror "," dark "," strange"}," "&amp;B3954:C3954&amp;" "))),"horror",IF(OR(ISNUMBER(SEARCH({" food "," kitchen "," yummy "," gourmet "," dining","bbq"}," "&amp;B3954:C3954&amp;" "))),"food"))))</f>
        <v>0</v>
      </c>
      <c r="E3954" s="3">
        <v>26000</v>
      </c>
      <c r="F3954" s="4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488"/>
        <v>0</v>
      </c>
      <c r="Q3954">
        <f t="shared" si="489"/>
        <v>25</v>
      </c>
      <c r="R3954" t="s">
        <v>8315</v>
      </c>
      <c r="S3954" t="s">
        <v>8316</v>
      </c>
      <c r="T3954" s="13">
        <f t="shared" si="490"/>
        <v>42243.790393518517</v>
      </c>
      <c r="U3954" s="13">
        <f t="shared" si="491"/>
        <v>42303.790393518517</v>
      </c>
      <c r="V3954">
        <f t="shared" si="492"/>
        <v>2015</v>
      </c>
      <c r="W3954" t="str">
        <f t="shared" si="493"/>
        <v>plays</v>
      </c>
      <c r="X3954" t="str">
        <f t="shared" si="494"/>
        <v>UnderFunded</v>
      </c>
      <c r="Y3954" s="12">
        <f t="shared" si="495"/>
        <v>25</v>
      </c>
    </row>
    <row r="3955" spans="1:25" ht="43.2">
      <c r="A3955">
        <v>3953</v>
      </c>
      <c r="B3955" s="1" t="s">
        <v>3950</v>
      </c>
      <c r="C3955" s="1" t="s">
        <v>8060</v>
      </c>
      <c r="D3955" s="21" t="b" cm="1">
        <f t="array" ref="D3955">IF(OR(ISNUMBER(SEARCH({" COMEDY "," fun "," laugh ","hilarious"}," "&amp;B3955:C3955&amp;" "))),"Comedy",IF(OR(ISNUMBER(SEARCH({" sad "," thriller "," crime"," murder "," dark "," revenge "}," "&amp;B3955:C3955&amp;" "))),"thriller",IF(OR(ISNUMBER(SEARCH({" strange "," evil "," horror "," dark "," strange"}," "&amp;B3955:C3955&amp;" "))),"horror",IF(OR(ISNUMBER(SEARCH({" food "," kitchen "," yummy "," gourmet "," dining","bbq"}," "&amp;B3955:C3955&amp;" "))),"food"))))</f>
        <v>0</v>
      </c>
      <c r="E3955" s="3">
        <v>17600</v>
      </c>
      <c r="F3955" s="4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488"/>
        <v>0</v>
      </c>
      <c r="Q3955">
        <f t="shared" si="489"/>
        <v>0</v>
      </c>
      <c r="R3955" t="s">
        <v>8315</v>
      </c>
      <c r="S3955" t="s">
        <v>8316</v>
      </c>
      <c r="T3955" s="13">
        <f t="shared" si="490"/>
        <v>42550.048449074078</v>
      </c>
      <c r="U3955" s="13">
        <f t="shared" si="491"/>
        <v>42580.978472222225</v>
      </c>
      <c r="V3955">
        <f t="shared" si="492"/>
        <v>2016</v>
      </c>
      <c r="W3955" t="str">
        <f t="shared" si="493"/>
        <v>plays</v>
      </c>
      <c r="X3955" t="str">
        <f t="shared" si="494"/>
        <v>UnderFunded</v>
      </c>
      <c r="Y3955" s="12">
        <f t="shared" si="495"/>
        <v>0</v>
      </c>
    </row>
    <row r="3956" spans="1:25" ht="57.6">
      <c r="A3956">
        <v>3954</v>
      </c>
      <c r="B3956" s="1" t="s">
        <v>3951</v>
      </c>
      <c r="C3956" s="1" t="s">
        <v>8061</v>
      </c>
      <c r="D3956" s="21" t="b" cm="1">
        <f t="array" ref="D3956">IF(OR(ISNUMBER(SEARCH({" COMEDY "," fun "," laugh ","hilarious"}," "&amp;B3956:C3956&amp;" "))),"Comedy",IF(OR(ISNUMBER(SEARCH({" sad "," thriller "," crime"," murder "," dark "," revenge "}," "&amp;B3956:C3956&amp;" "))),"thriller",IF(OR(ISNUMBER(SEARCH({" strange "," evil "," horror "," dark "," strange"}," "&amp;B3956:C3956&amp;" "))),"horror",IF(OR(ISNUMBER(SEARCH({" food "," kitchen "," yummy "," gourmet "," dining","bbq"}," "&amp;B3956:C3956&amp;" "))),"food"))))</f>
        <v>0</v>
      </c>
      <c r="E3956" s="3">
        <v>25000</v>
      </c>
      <c r="F3956" s="4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488"/>
        <v>0</v>
      </c>
      <c r="Q3956">
        <f t="shared" si="489"/>
        <v>0</v>
      </c>
      <c r="R3956" t="s">
        <v>8315</v>
      </c>
      <c r="S3956" t="s">
        <v>8316</v>
      </c>
      <c r="T3956" s="13">
        <f t="shared" si="490"/>
        <v>41774.651203703703</v>
      </c>
      <c r="U3956" s="13">
        <f t="shared" si="491"/>
        <v>41834.651203703703</v>
      </c>
      <c r="V3956">
        <f t="shared" si="492"/>
        <v>2014</v>
      </c>
      <c r="W3956" t="str">
        <f t="shared" si="493"/>
        <v>plays</v>
      </c>
      <c r="X3956" t="str">
        <f t="shared" si="494"/>
        <v>UnderFunded</v>
      </c>
      <c r="Y3956" s="12">
        <f t="shared" si="495"/>
        <v>0</v>
      </c>
    </row>
    <row r="3957" spans="1:25" ht="43.2">
      <c r="A3957">
        <v>3955</v>
      </c>
      <c r="B3957" s="1" t="s">
        <v>3952</v>
      </c>
      <c r="C3957" s="1" t="s">
        <v>8062</v>
      </c>
      <c r="D3957" s="21" t="b" cm="1">
        <f t="array" ref="D3957">IF(OR(ISNUMBER(SEARCH({" COMEDY "," fun "," laugh ","hilarious"}," "&amp;B3957:C3957&amp;" "))),"Comedy",IF(OR(ISNUMBER(SEARCH({" sad "," thriller "," crime"," murder "," dark "," revenge "}," "&amp;B3957:C3957&amp;" "))),"thriller",IF(OR(ISNUMBER(SEARCH({" strange "," evil "," horror "," dark "," strange"}," "&amp;B3957:C3957&amp;" "))),"horror",IF(OR(ISNUMBER(SEARCH({" food "," kitchen "," yummy "," gourmet "," dining","bbq"}," "&amp;B3957:C3957&amp;" "))),"food"))))</f>
        <v>0</v>
      </c>
      <c r="E3957" s="3">
        <v>1750</v>
      </c>
      <c r="F3957" s="4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488"/>
        <v>24</v>
      </c>
      <c r="Q3957">
        <f t="shared" si="489"/>
        <v>53.13</v>
      </c>
      <c r="R3957" t="s">
        <v>8315</v>
      </c>
      <c r="S3957" t="s">
        <v>8316</v>
      </c>
      <c r="T3957" s="13">
        <f t="shared" si="490"/>
        <v>42306.848854166667</v>
      </c>
      <c r="U3957" s="13">
        <f t="shared" si="491"/>
        <v>42336.890520833331</v>
      </c>
      <c r="V3957">
        <f t="shared" si="492"/>
        <v>2015</v>
      </c>
      <c r="W3957" t="str">
        <f t="shared" si="493"/>
        <v>plays</v>
      </c>
      <c r="X3957" t="str">
        <f t="shared" si="494"/>
        <v>UnderFunded</v>
      </c>
      <c r="Y3957" s="12">
        <f t="shared" si="495"/>
        <v>53.13</v>
      </c>
    </row>
    <row r="3958" spans="1:25" ht="43.2">
      <c r="A3958">
        <v>3956</v>
      </c>
      <c r="B3958" s="1" t="s">
        <v>3953</v>
      </c>
      <c r="C3958" s="1" t="s">
        <v>8063</v>
      </c>
      <c r="D3958" s="21" t="b" cm="1">
        <f t="array" ref="D3958">IF(OR(ISNUMBER(SEARCH({" COMEDY "," fun "," laugh ","hilarious"}," "&amp;B3958:C3958&amp;" "))),"Comedy",IF(OR(ISNUMBER(SEARCH({" sad "," thriller "," crime"," murder "," dark "," revenge "}," "&amp;B3958:C3958&amp;" "))),"thriller",IF(OR(ISNUMBER(SEARCH({" strange "," evil "," horror "," dark "," strange"}," "&amp;B3958:C3958&amp;" "))),"horror",IF(OR(ISNUMBER(SEARCH({" food "," kitchen "," yummy "," gourmet "," dining","bbq"}," "&amp;B3958:C3958&amp;" "))),"food"))))</f>
        <v>0</v>
      </c>
      <c r="E3958" s="3">
        <v>5500</v>
      </c>
      <c r="F3958" s="4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488"/>
        <v>0</v>
      </c>
      <c r="Q3958">
        <f t="shared" si="489"/>
        <v>0</v>
      </c>
      <c r="R3958" t="s">
        <v>8315</v>
      </c>
      <c r="S3958" t="s">
        <v>8316</v>
      </c>
      <c r="T3958" s="13">
        <f t="shared" si="490"/>
        <v>42457.932025462964</v>
      </c>
      <c r="U3958" s="13">
        <f t="shared" si="491"/>
        <v>42485.013888888891</v>
      </c>
      <c r="V3958">
        <f t="shared" si="492"/>
        <v>2016</v>
      </c>
      <c r="W3958" t="str">
        <f t="shared" si="493"/>
        <v>plays</v>
      </c>
      <c r="X3958" t="str">
        <f t="shared" si="494"/>
        <v>UnderFunded</v>
      </c>
      <c r="Y3958" s="12">
        <f t="shared" si="495"/>
        <v>0</v>
      </c>
    </row>
    <row r="3959" spans="1:25" ht="43.2">
      <c r="A3959">
        <v>3957</v>
      </c>
      <c r="B3959" s="1" t="s">
        <v>3954</v>
      </c>
      <c r="C3959" s="1" t="s">
        <v>8064</v>
      </c>
      <c r="D3959" s="21" t="b" cm="1">
        <f t="array" ref="D3959">IF(OR(ISNUMBER(SEARCH({" COMEDY "," fun "," laugh ","hilarious"}," "&amp;B3959:C3959&amp;" "))),"Comedy",IF(OR(ISNUMBER(SEARCH({" sad "," thriller "," crime"," murder "," dark "," revenge "}," "&amp;B3959:C3959&amp;" "))),"thriller",IF(OR(ISNUMBER(SEARCH({" strange "," evil "," horror "," dark "," strange"}," "&amp;B3959:C3959&amp;" "))),"horror",IF(OR(ISNUMBER(SEARCH({" food "," kitchen "," yummy "," gourmet "," dining","bbq"}," "&amp;B3959:C3959&amp;" "))),"food"))))</f>
        <v>0</v>
      </c>
      <c r="E3959" s="3">
        <v>28000</v>
      </c>
      <c r="F3959" s="4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488"/>
        <v>0</v>
      </c>
      <c r="Q3959">
        <f t="shared" si="489"/>
        <v>7</v>
      </c>
      <c r="R3959" t="s">
        <v>8315</v>
      </c>
      <c r="S3959" t="s">
        <v>8316</v>
      </c>
      <c r="T3959" s="13">
        <f t="shared" si="490"/>
        <v>42513.976319444439</v>
      </c>
      <c r="U3959" s="13">
        <f t="shared" si="491"/>
        <v>42559.976319444439</v>
      </c>
      <c r="V3959">
        <f t="shared" si="492"/>
        <v>2016</v>
      </c>
      <c r="W3959" t="str">
        <f t="shared" si="493"/>
        <v>plays</v>
      </c>
      <c r="X3959" t="str">
        <f t="shared" si="494"/>
        <v>UnderFunded</v>
      </c>
      <c r="Y3959" s="12">
        <f t="shared" si="495"/>
        <v>7</v>
      </c>
    </row>
    <row r="3960" spans="1:25" ht="43.2">
      <c r="A3960">
        <v>3958</v>
      </c>
      <c r="B3960" s="1" t="s">
        <v>3955</v>
      </c>
      <c r="C3960" s="1" t="s">
        <v>8065</v>
      </c>
      <c r="D3960" s="21" t="b" cm="1">
        <f t="array" ref="D3960">IF(OR(ISNUMBER(SEARCH({" COMEDY "," fun "," laugh ","hilarious"}," "&amp;B3960:C3960&amp;" "))),"Comedy",IF(OR(ISNUMBER(SEARCH({" sad "," thriller "," crime"," murder "," dark "," revenge "}," "&amp;B3960:C3960&amp;" "))),"thriller",IF(OR(ISNUMBER(SEARCH({" strange "," evil "," horror "," dark "," strange"}," "&amp;B3960:C3960&amp;" "))),"horror",IF(OR(ISNUMBER(SEARCH({" food "," kitchen "," yummy "," gourmet "," dining","bbq"}," "&amp;B3960:C3960&amp;" "))),"food"))))</f>
        <v>0</v>
      </c>
      <c r="E3960" s="3">
        <v>2000</v>
      </c>
      <c r="F3960" s="4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488"/>
        <v>32</v>
      </c>
      <c r="Q3960">
        <f t="shared" si="489"/>
        <v>40.06</v>
      </c>
      <c r="R3960" t="s">
        <v>8315</v>
      </c>
      <c r="S3960" t="s">
        <v>8316</v>
      </c>
      <c r="T3960" s="13">
        <f t="shared" si="490"/>
        <v>41816.950370370374</v>
      </c>
      <c r="U3960" s="13">
        <f t="shared" si="491"/>
        <v>41853.583333333336</v>
      </c>
      <c r="V3960">
        <f t="shared" si="492"/>
        <v>2014</v>
      </c>
      <c r="W3960" t="str">
        <f t="shared" si="493"/>
        <v>plays</v>
      </c>
      <c r="X3960" t="str">
        <f t="shared" si="494"/>
        <v>UnderFunded</v>
      </c>
      <c r="Y3960" s="12">
        <f t="shared" si="495"/>
        <v>40.06</v>
      </c>
    </row>
    <row r="3961" spans="1:25" ht="43.2">
      <c r="A3961">
        <v>3959</v>
      </c>
      <c r="B3961" s="1" t="s">
        <v>3956</v>
      </c>
      <c r="C3961" s="1" t="s">
        <v>8066</v>
      </c>
      <c r="D3961" s="21" t="b" cm="1">
        <f t="array" ref="D3961">IF(OR(ISNUMBER(SEARCH({" COMEDY "," fun "," laugh ","hilarious"}," "&amp;B3961:C3961&amp;" "))),"Comedy",IF(OR(ISNUMBER(SEARCH({" sad "," thriller "," crime"," murder "," dark "," revenge "}," "&amp;B3961:C3961&amp;" "))),"thriller",IF(OR(ISNUMBER(SEARCH({" strange "," evil "," horror "," dark "," strange"}," "&amp;B3961:C3961&amp;" "))),"horror",IF(OR(ISNUMBER(SEARCH({" food "," kitchen "," yummy "," gourmet "," dining","bbq"}," "&amp;B3961:C3961&amp;" "))),"food"))))</f>
        <v>0</v>
      </c>
      <c r="E3961" s="3">
        <v>1200</v>
      </c>
      <c r="F3961" s="4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488"/>
        <v>24</v>
      </c>
      <c r="Q3961">
        <f t="shared" si="489"/>
        <v>24.33</v>
      </c>
      <c r="R3961" t="s">
        <v>8315</v>
      </c>
      <c r="S3961" t="s">
        <v>8316</v>
      </c>
      <c r="T3961" s="13">
        <f t="shared" si="490"/>
        <v>41880.788842592592</v>
      </c>
      <c r="U3961" s="13">
        <f t="shared" si="491"/>
        <v>41910.788842592592</v>
      </c>
      <c r="V3961">
        <f t="shared" si="492"/>
        <v>2014</v>
      </c>
      <c r="W3961" t="str">
        <f t="shared" si="493"/>
        <v>plays</v>
      </c>
      <c r="X3961" t="str">
        <f t="shared" si="494"/>
        <v>UnderFunded</v>
      </c>
      <c r="Y3961" s="12">
        <f t="shared" si="495"/>
        <v>24.33</v>
      </c>
    </row>
    <row r="3962" spans="1:25" ht="43.2">
      <c r="A3962">
        <v>3960</v>
      </c>
      <c r="B3962" s="1" t="s">
        <v>3957</v>
      </c>
      <c r="C3962" s="1" t="s">
        <v>8067</v>
      </c>
      <c r="D3962" s="21" t="b" cm="1">
        <f t="array" ref="D3962">IF(OR(ISNUMBER(SEARCH({" COMEDY "," fun "," laugh ","hilarious"}," "&amp;B3962:C3962&amp;" "))),"Comedy",IF(OR(ISNUMBER(SEARCH({" sad "," thriller "," crime"," murder "," dark "," revenge "}," "&amp;B3962:C3962&amp;" "))),"thriller",IF(OR(ISNUMBER(SEARCH({" strange "," evil "," horror "," dark "," strange"}," "&amp;B3962:C3962&amp;" "))),"horror",IF(OR(ISNUMBER(SEARCH({" food "," kitchen "," yummy "," gourmet "," dining","bbq"}," "&amp;B3962:C3962&amp;" "))),"food"))))</f>
        <v>0</v>
      </c>
      <c r="E3962" s="3">
        <v>3000</v>
      </c>
      <c r="F3962" s="4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488"/>
        <v>2</v>
      </c>
      <c r="Q3962">
        <f t="shared" si="489"/>
        <v>11.25</v>
      </c>
      <c r="R3962" t="s">
        <v>8315</v>
      </c>
      <c r="S3962" t="s">
        <v>8316</v>
      </c>
      <c r="T3962" s="13">
        <f t="shared" si="490"/>
        <v>42342.845555555556</v>
      </c>
      <c r="U3962" s="13">
        <f t="shared" si="491"/>
        <v>42372.845555555556</v>
      </c>
      <c r="V3962">
        <f t="shared" si="492"/>
        <v>2015</v>
      </c>
      <c r="W3962" t="str">
        <f t="shared" si="493"/>
        <v>plays</v>
      </c>
      <c r="X3962" t="str">
        <f t="shared" si="494"/>
        <v>UnderFunded</v>
      </c>
      <c r="Y3962" s="12">
        <f t="shared" si="495"/>
        <v>11.25</v>
      </c>
    </row>
    <row r="3963" spans="1:25" ht="57.6">
      <c r="A3963">
        <v>3961</v>
      </c>
      <c r="B3963" s="1" t="s">
        <v>3958</v>
      </c>
      <c r="C3963" s="1" t="s">
        <v>8068</v>
      </c>
      <c r="D3963" s="21" t="str" cm="1">
        <f t="array" ref="D3963">IF(OR(ISNUMBER(SEARCH({" COMEDY "," fun "," laugh ","hilarious"}," "&amp;B3963:C3963&amp;" "))),"Comedy",IF(OR(ISNUMBER(SEARCH({" sad "," thriller "," crime"," murder "," dark "," revenge "}," "&amp;B3963:C3963&amp;" "))),"thriller",IF(OR(ISNUMBER(SEARCH({" strange "," evil "," horror "," dark "," strange"}," "&amp;B3963:C3963&amp;" "))),"horror",IF(OR(ISNUMBER(SEARCH({" food "," kitchen "," yummy "," gourmet "," dining","bbq"}," "&amp;B3963:C3963&amp;" "))),"food"))))</f>
        <v>Comedy</v>
      </c>
      <c r="E3963" s="3">
        <v>5000</v>
      </c>
      <c r="F3963" s="4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488"/>
        <v>0</v>
      </c>
      <c r="Q3963">
        <f t="shared" si="489"/>
        <v>10.5</v>
      </c>
      <c r="R3963" t="s">
        <v>8315</v>
      </c>
      <c r="S3963" t="s">
        <v>8316</v>
      </c>
      <c r="T3963" s="13">
        <f t="shared" si="490"/>
        <v>41745.891319444447</v>
      </c>
      <c r="U3963" s="13">
        <f t="shared" si="491"/>
        <v>41767.891319444447</v>
      </c>
      <c r="V3963">
        <f t="shared" si="492"/>
        <v>2014</v>
      </c>
      <c r="W3963" t="str">
        <f t="shared" si="493"/>
        <v>plays</v>
      </c>
      <c r="X3963" t="str">
        <f t="shared" si="494"/>
        <v>UnderFunded</v>
      </c>
      <c r="Y3963" s="12">
        <f t="shared" si="495"/>
        <v>10.5</v>
      </c>
    </row>
    <row r="3964" spans="1:25" ht="57.6">
      <c r="A3964">
        <v>3962</v>
      </c>
      <c r="B3964" s="1" t="s">
        <v>3959</v>
      </c>
      <c r="C3964" s="1" t="s">
        <v>8069</v>
      </c>
      <c r="D3964" s="21" t="b" cm="1">
        <f t="array" ref="D3964">IF(OR(ISNUMBER(SEARCH({" COMEDY "," fun "," laugh ","hilarious"}," "&amp;B3964:C3964&amp;" "))),"Comedy",IF(OR(ISNUMBER(SEARCH({" sad "," thriller "," crime"," murder "," dark "," revenge "}," "&amp;B3964:C3964&amp;" "))),"thriller",IF(OR(ISNUMBER(SEARCH({" strange "," evil "," horror "," dark "," strange"}," "&amp;B3964:C3964&amp;" "))),"horror",IF(OR(ISNUMBER(SEARCH({" food "," kitchen "," yummy "," gourmet "," dining","bbq"}," "&amp;B3964:C3964&amp;" "))),"food"))))</f>
        <v>0</v>
      </c>
      <c r="E3964" s="3">
        <v>1400</v>
      </c>
      <c r="F3964" s="4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488"/>
        <v>3</v>
      </c>
      <c r="Q3964">
        <f t="shared" si="489"/>
        <v>15</v>
      </c>
      <c r="R3964" t="s">
        <v>8315</v>
      </c>
      <c r="S3964" t="s">
        <v>8316</v>
      </c>
      <c r="T3964" s="13">
        <f t="shared" si="490"/>
        <v>42311.621458333335</v>
      </c>
      <c r="U3964" s="13">
        <f t="shared" si="491"/>
        <v>42336.621458333335</v>
      </c>
      <c r="V3964">
        <f t="shared" si="492"/>
        <v>2015</v>
      </c>
      <c r="W3964" t="str">
        <f t="shared" si="493"/>
        <v>plays</v>
      </c>
      <c r="X3964" t="str">
        <f t="shared" si="494"/>
        <v>UnderFunded</v>
      </c>
      <c r="Y3964" s="12">
        <f t="shared" si="495"/>
        <v>15</v>
      </c>
    </row>
    <row r="3965" spans="1:25" ht="43.2">
      <c r="A3965">
        <v>3963</v>
      </c>
      <c r="B3965" s="1" t="s">
        <v>3960</v>
      </c>
      <c r="C3965" s="1" t="s">
        <v>8070</v>
      </c>
      <c r="D3965" s="21" t="b" cm="1">
        <f t="array" ref="D3965">IF(OR(ISNUMBER(SEARCH({" COMEDY "," fun "," laugh ","hilarious"}," "&amp;B3965:C3965&amp;" "))),"Comedy",IF(OR(ISNUMBER(SEARCH({" sad "," thriller "," crime"," murder "," dark "," revenge "}," "&amp;B3965:C3965&amp;" "))),"thriller",IF(OR(ISNUMBER(SEARCH({" strange "," evil "," horror "," dark "," strange"}," "&amp;B3965:C3965&amp;" "))),"horror",IF(OR(ISNUMBER(SEARCH({" food "," kitchen "," yummy "," gourmet "," dining","bbq"}," "&amp;B3965:C3965&amp;" "))),"food"))))</f>
        <v>0</v>
      </c>
      <c r="E3965" s="3">
        <v>10000</v>
      </c>
      <c r="F3965" s="4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488"/>
        <v>0</v>
      </c>
      <c r="Q3965">
        <f t="shared" si="489"/>
        <v>0</v>
      </c>
      <c r="R3965" t="s">
        <v>8315</v>
      </c>
      <c r="S3965" t="s">
        <v>8316</v>
      </c>
      <c r="T3965" s="13">
        <f t="shared" si="490"/>
        <v>42296.154131944444</v>
      </c>
      <c r="U3965" s="13">
        <f t="shared" si="491"/>
        <v>42326.195798611108</v>
      </c>
      <c r="V3965">
        <f t="shared" si="492"/>
        <v>2015</v>
      </c>
      <c r="W3965" t="str">
        <f t="shared" si="493"/>
        <v>plays</v>
      </c>
      <c r="X3965" t="str">
        <f t="shared" si="494"/>
        <v>UnderFunded</v>
      </c>
      <c r="Y3965" s="12">
        <f t="shared" si="495"/>
        <v>0</v>
      </c>
    </row>
    <row r="3966" spans="1:25" ht="43.2">
      <c r="A3966">
        <v>3964</v>
      </c>
      <c r="B3966" s="1" t="s">
        <v>3961</v>
      </c>
      <c r="C3966" s="1" t="s">
        <v>8071</v>
      </c>
      <c r="D3966" s="21" t="b" cm="1">
        <f t="array" ref="D3966">IF(OR(ISNUMBER(SEARCH({" COMEDY "," fun "," laugh ","hilarious"}," "&amp;B3966:C3966&amp;" "))),"Comedy",IF(OR(ISNUMBER(SEARCH({" sad "," thriller "," crime"," murder "," dark "," revenge "}," "&amp;B3966:C3966&amp;" "))),"thriller",IF(OR(ISNUMBER(SEARCH({" strange "," evil "," horror "," dark "," strange"}," "&amp;B3966:C3966&amp;" "))),"horror",IF(OR(ISNUMBER(SEARCH({" food "," kitchen "," yummy "," gourmet "," dining","bbq"}," "&amp;B3966:C3966&amp;" "))),"food"))))</f>
        <v>0</v>
      </c>
      <c r="E3966" s="3">
        <v>2000</v>
      </c>
      <c r="F3966" s="4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488"/>
        <v>6</v>
      </c>
      <c r="Q3966">
        <f t="shared" si="489"/>
        <v>42</v>
      </c>
      <c r="R3966" t="s">
        <v>8315</v>
      </c>
      <c r="S3966" t="s">
        <v>8316</v>
      </c>
      <c r="T3966" s="13">
        <f t="shared" si="490"/>
        <v>42053.722060185188</v>
      </c>
      <c r="U3966" s="13">
        <f t="shared" si="491"/>
        <v>42113.680393518516</v>
      </c>
      <c r="V3966">
        <f t="shared" si="492"/>
        <v>2015</v>
      </c>
      <c r="W3966" t="str">
        <f t="shared" si="493"/>
        <v>plays</v>
      </c>
      <c r="X3966" t="str">
        <f t="shared" si="494"/>
        <v>UnderFunded</v>
      </c>
      <c r="Y3966" s="12">
        <f t="shared" si="495"/>
        <v>42</v>
      </c>
    </row>
    <row r="3967" spans="1:25" ht="43.2">
      <c r="A3967">
        <v>3965</v>
      </c>
      <c r="B3967" s="1" t="s">
        <v>3962</v>
      </c>
      <c r="C3967" s="1" t="s">
        <v>8072</v>
      </c>
      <c r="D3967" s="21" t="b" cm="1">
        <f t="array" ref="D3967">IF(OR(ISNUMBER(SEARCH({" COMEDY "," fun "," laugh ","hilarious"}," "&amp;B3967:C3967&amp;" "))),"Comedy",IF(OR(ISNUMBER(SEARCH({" sad "," thriller "," crime"," murder "," dark "," revenge "}," "&amp;B3967:C3967&amp;" "))),"thriller",IF(OR(ISNUMBER(SEARCH({" strange "," evil "," horror "," dark "," strange"}," "&amp;B3967:C3967&amp;" "))),"horror",IF(OR(ISNUMBER(SEARCH({" food "," kitchen "," yummy "," gourmet "," dining","bbq"}," "&amp;B3967:C3967&amp;" "))),"food"))))</f>
        <v>0</v>
      </c>
      <c r="E3967" s="3">
        <v>2000</v>
      </c>
      <c r="F3967" s="4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488"/>
        <v>14</v>
      </c>
      <c r="Q3967">
        <f t="shared" si="489"/>
        <v>71.25</v>
      </c>
      <c r="R3967" t="s">
        <v>8315</v>
      </c>
      <c r="S3967" t="s">
        <v>8316</v>
      </c>
      <c r="T3967" s="13">
        <f t="shared" si="490"/>
        <v>42414.235879629632</v>
      </c>
      <c r="U3967" s="13">
        <f t="shared" si="491"/>
        <v>42474.194212962961</v>
      </c>
      <c r="V3967">
        <f t="shared" si="492"/>
        <v>2016</v>
      </c>
      <c r="W3967" t="str">
        <f t="shared" si="493"/>
        <v>plays</v>
      </c>
      <c r="X3967" t="str">
        <f t="shared" si="494"/>
        <v>UnderFunded</v>
      </c>
      <c r="Y3967" s="12">
        <f t="shared" si="495"/>
        <v>71.25</v>
      </c>
    </row>
    <row r="3968" spans="1:25" ht="57.6">
      <c r="A3968">
        <v>3966</v>
      </c>
      <c r="B3968" s="1" t="s">
        <v>3963</v>
      </c>
      <c r="C3968" s="1" t="s">
        <v>8073</v>
      </c>
      <c r="D3968" s="21" t="b" cm="1">
        <f t="array" ref="D3968">IF(OR(ISNUMBER(SEARCH({" COMEDY "," fun "," laugh ","hilarious"}," "&amp;B3968:C3968&amp;" "))),"Comedy",IF(OR(ISNUMBER(SEARCH({" sad "," thriller "," crime"," murder "," dark "," revenge "}," "&amp;B3968:C3968&amp;" "))),"thriller",IF(OR(ISNUMBER(SEARCH({" strange "," evil "," horror "," dark "," strange"}," "&amp;B3968:C3968&amp;" "))),"horror",IF(OR(ISNUMBER(SEARCH({" food "," kitchen "," yummy "," gourmet "," dining","bbq"}," "&amp;B3968:C3968&amp;" "))),"food"))))</f>
        <v>0</v>
      </c>
      <c r="E3968" s="3">
        <v>7500</v>
      </c>
      <c r="F3968" s="4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488"/>
        <v>1</v>
      </c>
      <c r="Q3968">
        <f t="shared" si="489"/>
        <v>22.5</v>
      </c>
      <c r="R3968" t="s">
        <v>8315</v>
      </c>
      <c r="S3968" t="s">
        <v>8316</v>
      </c>
      <c r="T3968" s="13">
        <f t="shared" si="490"/>
        <v>41801.711550925924</v>
      </c>
      <c r="U3968" s="13">
        <f t="shared" si="491"/>
        <v>41844.124305555553</v>
      </c>
      <c r="V3968">
        <f t="shared" si="492"/>
        <v>2014</v>
      </c>
      <c r="W3968" t="str">
        <f t="shared" si="493"/>
        <v>plays</v>
      </c>
      <c r="X3968" t="str">
        <f t="shared" si="494"/>
        <v>UnderFunded</v>
      </c>
      <c r="Y3968" s="12">
        <f t="shared" si="495"/>
        <v>22.5</v>
      </c>
    </row>
    <row r="3969" spans="1:25" ht="43.2">
      <c r="A3969">
        <v>3967</v>
      </c>
      <c r="B3969" s="1" t="s">
        <v>3964</v>
      </c>
      <c r="C3969" s="1" t="s">
        <v>8074</v>
      </c>
      <c r="D3969" s="21" t="b" cm="1">
        <f t="array" ref="D3969">IF(OR(ISNUMBER(SEARCH({" COMEDY "," fun "," laugh ","hilarious"}," "&amp;B3969:C3969&amp;" "))),"Comedy",IF(OR(ISNUMBER(SEARCH({" sad "," thriller "," crime"," murder "," dark "," revenge "}," "&amp;B3969:C3969&amp;" "))),"thriller",IF(OR(ISNUMBER(SEARCH({" strange "," evil "," horror "," dark "," strange"}," "&amp;B3969:C3969&amp;" "))),"horror",IF(OR(ISNUMBER(SEARCH({" food "," kitchen "," yummy "," gourmet "," dining","bbq"}," "&amp;B3969:C3969&amp;" "))),"food"))))</f>
        <v>0</v>
      </c>
      <c r="E3969" s="3">
        <v>1700</v>
      </c>
      <c r="F3969" s="4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488"/>
        <v>24</v>
      </c>
      <c r="Q3969">
        <f t="shared" si="489"/>
        <v>41</v>
      </c>
      <c r="R3969" t="s">
        <v>8315</v>
      </c>
      <c r="S3969" t="s">
        <v>8316</v>
      </c>
      <c r="T3969" s="13">
        <f t="shared" si="490"/>
        <v>42770.290590277778</v>
      </c>
      <c r="U3969" s="13">
        <f t="shared" si="491"/>
        <v>42800.290590277778</v>
      </c>
      <c r="V3969">
        <f t="shared" si="492"/>
        <v>2017</v>
      </c>
      <c r="W3969" t="str">
        <f t="shared" si="493"/>
        <v>plays</v>
      </c>
      <c r="X3969" t="str">
        <f t="shared" si="494"/>
        <v>UnderFunded</v>
      </c>
      <c r="Y3969" s="12">
        <f t="shared" si="495"/>
        <v>41</v>
      </c>
    </row>
    <row r="3970" spans="1:25" ht="43.2">
      <c r="A3970">
        <v>3968</v>
      </c>
      <c r="B3970" s="1" t="s">
        <v>3965</v>
      </c>
      <c r="C3970" s="1" t="s">
        <v>8075</v>
      </c>
      <c r="D3970" s="21" t="b" cm="1">
        <f t="array" ref="D3970">IF(OR(ISNUMBER(SEARCH({" COMEDY "," fun "," laugh ","hilarious"}," "&amp;B3970:C3970&amp;" "))),"Comedy",IF(OR(ISNUMBER(SEARCH({" sad "," thriller "," crime"," murder "," dark "," revenge "}," "&amp;B3970:C3970&amp;" "))),"thriller",IF(OR(ISNUMBER(SEARCH({" strange "," evil "," horror "," dark "," strange"}," "&amp;B3970:C3970&amp;" "))),"horror",IF(OR(ISNUMBER(SEARCH({" food "," kitchen "," yummy "," gourmet "," dining","bbq"}," "&amp;B3970:C3970&amp;" "))),"food"))))</f>
        <v>0</v>
      </c>
      <c r="E3970" s="3">
        <v>5000</v>
      </c>
      <c r="F3970" s="4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488"/>
        <v>11</v>
      </c>
      <c r="Q3970">
        <f t="shared" si="489"/>
        <v>47.91</v>
      </c>
      <c r="R3970" t="s">
        <v>8315</v>
      </c>
      <c r="S3970" t="s">
        <v>8316</v>
      </c>
      <c r="T3970" s="13">
        <f t="shared" si="490"/>
        <v>42452.815659722226</v>
      </c>
      <c r="U3970" s="13">
        <f t="shared" si="491"/>
        <v>42512.815659722226</v>
      </c>
      <c r="V3970">
        <f t="shared" si="492"/>
        <v>2016</v>
      </c>
      <c r="W3970" t="str">
        <f t="shared" si="493"/>
        <v>plays</v>
      </c>
      <c r="X3970" t="str">
        <f t="shared" si="494"/>
        <v>UnderFunded</v>
      </c>
      <c r="Y3970" s="12">
        <f t="shared" si="495"/>
        <v>47.91</v>
      </c>
    </row>
    <row r="3971" spans="1:25" ht="57.6">
      <c r="A3971">
        <v>3969</v>
      </c>
      <c r="B3971" s="1" t="s">
        <v>3966</v>
      </c>
      <c r="C3971" s="1" t="s">
        <v>8076</v>
      </c>
      <c r="D3971" s="21" t="b" cm="1">
        <f t="array" ref="D3971">IF(OR(ISNUMBER(SEARCH({" COMEDY "," fun "," laugh ","hilarious"}," "&amp;B3971:C3971&amp;" "))),"Comedy",IF(OR(ISNUMBER(SEARCH({" sad "," thriller "," crime"," murder "," dark "," revenge "}," "&amp;B3971:C3971&amp;" "))),"thriller",IF(OR(ISNUMBER(SEARCH({" strange "," evil "," horror "," dark "," strange"}," "&amp;B3971:C3971&amp;" "))),"horror",IF(OR(ISNUMBER(SEARCH({" food "," kitchen "," yummy "," gourmet "," dining","bbq"}," "&amp;B3971:C3971&amp;" "))),"food"))))</f>
        <v>0</v>
      </c>
      <c r="E3971" s="3">
        <v>2825</v>
      </c>
      <c r="F3971" s="4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496">IFERROR(ROUND((F3971/E3971)*100,0),0)</f>
        <v>7</v>
      </c>
      <c r="Q3971">
        <f t="shared" ref="Q3971:Q4034" si="497">IFERROR(ROUND(F3971/M3971,2),0)</f>
        <v>35.17</v>
      </c>
      <c r="R3971" t="s">
        <v>8315</v>
      </c>
      <c r="S3971" t="s">
        <v>8316</v>
      </c>
      <c r="T3971" s="13">
        <f t="shared" ref="T3971:T4034" si="498">(((K3971/60)/60)/24)+DATE(1970,1,1)</f>
        <v>42601.854699074072</v>
      </c>
      <c r="U3971" s="13">
        <f t="shared" ref="U3971:U4034" si="499">(((J3971/60)/60)/24)+DATE(1970,1,1)</f>
        <v>42611.163194444445</v>
      </c>
      <c r="V3971">
        <f t="shared" ref="V3971:V4034" si="500">YEAR(T3971)</f>
        <v>2016</v>
      </c>
      <c r="W3971" t="str">
        <f t="shared" ref="W3971:W4034" si="501">IF(OR(S3971="musical","space"),"Musical and Spaces",S3971)</f>
        <v>plays</v>
      </c>
      <c r="X3971" t="str">
        <f t="shared" ref="X3971:X4034" si="502">IF(P3971-100&gt;0,"ExceededGoal","UnderFunded")</f>
        <v>UnderFunded</v>
      </c>
      <c r="Y3971" s="12">
        <f t="shared" ref="Y3971:Y4034" si="503">IFERROR(IF(R3971="theater",ROUND(F3971/M3971,2)),0)</f>
        <v>35.17</v>
      </c>
    </row>
    <row r="3972" spans="1:25" ht="57.6">
      <c r="A3972">
        <v>3970</v>
      </c>
      <c r="B3972" s="1" t="s">
        <v>3967</v>
      </c>
      <c r="C3972" s="1" t="s">
        <v>8077</v>
      </c>
      <c r="D3972" s="21" t="b" cm="1">
        <f t="array" ref="D3972">IF(OR(ISNUMBER(SEARCH({" COMEDY "," fun "," laugh ","hilarious"}," "&amp;B3972:C3972&amp;" "))),"Comedy",IF(OR(ISNUMBER(SEARCH({" sad "," thriller "," crime"," murder "," dark "," revenge "}," "&amp;B3972:C3972&amp;" "))),"thriller",IF(OR(ISNUMBER(SEARCH({" strange "," evil "," horror "," dark "," strange"}," "&amp;B3972:C3972&amp;" "))),"horror",IF(OR(ISNUMBER(SEARCH({" food "," kitchen "," yummy "," gourmet "," dining","bbq"}," "&amp;B3972:C3972&amp;" "))),"food"))))</f>
        <v>0</v>
      </c>
      <c r="E3972" s="3">
        <v>15000</v>
      </c>
      <c r="F3972" s="4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496"/>
        <v>0</v>
      </c>
      <c r="Q3972">
        <f t="shared" si="497"/>
        <v>5.5</v>
      </c>
      <c r="R3972" t="s">
        <v>8315</v>
      </c>
      <c r="S3972" t="s">
        <v>8316</v>
      </c>
      <c r="T3972" s="13">
        <f t="shared" si="498"/>
        <v>42447.863553240735</v>
      </c>
      <c r="U3972" s="13">
        <f t="shared" si="499"/>
        <v>42477.863553240735</v>
      </c>
      <c r="V3972">
        <f t="shared" si="500"/>
        <v>2016</v>
      </c>
      <c r="W3972" t="str">
        <f t="shared" si="501"/>
        <v>plays</v>
      </c>
      <c r="X3972" t="str">
        <f t="shared" si="502"/>
        <v>UnderFunded</v>
      </c>
      <c r="Y3972" s="12">
        <f t="shared" si="503"/>
        <v>5.5</v>
      </c>
    </row>
    <row r="3973" spans="1:25" ht="43.2">
      <c r="A3973">
        <v>3971</v>
      </c>
      <c r="B3973" s="1" t="s">
        <v>3968</v>
      </c>
      <c r="C3973" s="1" t="s">
        <v>8078</v>
      </c>
      <c r="D3973" s="21" t="b" cm="1">
        <f t="array" ref="D3973">IF(OR(ISNUMBER(SEARCH({" COMEDY "," fun "," laugh ","hilarious"}," "&amp;B3973:C3973&amp;" "))),"Comedy",IF(OR(ISNUMBER(SEARCH({" sad "," thriller "," crime"," murder "," dark "," revenge "}," "&amp;B3973:C3973&amp;" "))),"thriller",IF(OR(ISNUMBER(SEARCH({" strange "," evil "," horror "," dark "," strange"}," "&amp;B3973:C3973&amp;" "))),"horror",IF(OR(ISNUMBER(SEARCH({" food "," kitchen "," yummy "," gourmet "," dining","bbq"}," "&amp;B3973:C3973&amp;" "))),"food"))))</f>
        <v>0</v>
      </c>
      <c r="E3973" s="3">
        <v>14000</v>
      </c>
      <c r="F3973" s="4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496"/>
        <v>1</v>
      </c>
      <c r="Q3973">
        <f t="shared" si="497"/>
        <v>22.67</v>
      </c>
      <c r="R3973" t="s">
        <v>8315</v>
      </c>
      <c r="S3973" t="s">
        <v>8316</v>
      </c>
      <c r="T3973" s="13">
        <f t="shared" si="498"/>
        <v>41811.536180555559</v>
      </c>
      <c r="U3973" s="13">
        <f t="shared" si="499"/>
        <v>41841.536180555559</v>
      </c>
      <c r="V3973">
        <f t="shared" si="500"/>
        <v>2014</v>
      </c>
      <c r="W3973" t="str">
        <f t="shared" si="501"/>
        <v>plays</v>
      </c>
      <c r="X3973" t="str">
        <f t="shared" si="502"/>
        <v>UnderFunded</v>
      </c>
      <c r="Y3973" s="12">
        <f t="shared" si="503"/>
        <v>22.67</v>
      </c>
    </row>
    <row r="3974" spans="1:25" ht="43.2">
      <c r="A3974">
        <v>3972</v>
      </c>
      <c r="B3974" s="1" t="s">
        <v>3969</v>
      </c>
      <c r="C3974" s="1" t="s">
        <v>8079</v>
      </c>
      <c r="D3974" s="21" t="b" cm="1">
        <f t="array" ref="D3974">IF(OR(ISNUMBER(SEARCH({" COMEDY "," fun "," laugh ","hilarious"}," "&amp;B3974:C3974&amp;" "))),"Comedy",IF(OR(ISNUMBER(SEARCH({" sad "," thriller "," crime"," murder "," dark "," revenge "}," "&amp;B3974:C3974&amp;" "))),"thriller",IF(OR(ISNUMBER(SEARCH({" strange "," evil "," horror "," dark "," strange"}," "&amp;B3974:C3974&amp;" "))),"horror",IF(OR(ISNUMBER(SEARCH({" food "," kitchen "," yummy "," gourmet "," dining","bbq"}," "&amp;B3974:C3974&amp;" "))),"food"))))</f>
        <v>0</v>
      </c>
      <c r="E3974" s="3">
        <v>1000</v>
      </c>
      <c r="F3974" s="4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496"/>
        <v>21</v>
      </c>
      <c r="Q3974">
        <f t="shared" si="497"/>
        <v>26.38</v>
      </c>
      <c r="R3974" t="s">
        <v>8315</v>
      </c>
      <c r="S3974" t="s">
        <v>8316</v>
      </c>
      <c r="T3974" s="13">
        <f t="shared" si="498"/>
        <v>41981.067523148144</v>
      </c>
      <c r="U3974" s="13">
        <f t="shared" si="499"/>
        <v>42041.067523148144</v>
      </c>
      <c r="V3974">
        <f t="shared" si="500"/>
        <v>2014</v>
      </c>
      <c r="W3974" t="str">
        <f t="shared" si="501"/>
        <v>plays</v>
      </c>
      <c r="X3974" t="str">
        <f t="shared" si="502"/>
        <v>UnderFunded</v>
      </c>
      <c r="Y3974" s="12">
        <f t="shared" si="503"/>
        <v>26.38</v>
      </c>
    </row>
    <row r="3975" spans="1:25" ht="43.2">
      <c r="A3975">
        <v>3973</v>
      </c>
      <c r="B3975" s="1" t="s">
        <v>3970</v>
      </c>
      <c r="C3975" s="1" t="s">
        <v>8080</v>
      </c>
      <c r="D3975" s="21" t="b" cm="1">
        <f t="array" ref="D3975">IF(OR(ISNUMBER(SEARCH({" COMEDY "," fun "," laugh ","hilarious"}," "&amp;B3975:C3975&amp;" "))),"Comedy",IF(OR(ISNUMBER(SEARCH({" sad "," thriller "," crime"," murder "," dark "," revenge "}," "&amp;B3975:C3975&amp;" "))),"thriller",IF(OR(ISNUMBER(SEARCH({" strange "," evil "," horror "," dark "," strange"}," "&amp;B3975:C3975&amp;" "))),"horror",IF(OR(ISNUMBER(SEARCH({" food "," kitchen "," yummy "," gourmet "," dining","bbq"}," "&amp;B3975:C3975&amp;" "))),"food"))))</f>
        <v>0</v>
      </c>
      <c r="E3975" s="3">
        <v>5000</v>
      </c>
      <c r="F3975" s="4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496"/>
        <v>78</v>
      </c>
      <c r="Q3975">
        <f t="shared" si="497"/>
        <v>105.54</v>
      </c>
      <c r="R3975" t="s">
        <v>8315</v>
      </c>
      <c r="S3975" t="s">
        <v>8316</v>
      </c>
      <c r="T3975" s="13">
        <f t="shared" si="498"/>
        <v>42469.68414351852</v>
      </c>
      <c r="U3975" s="13">
        <f t="shared" si="499"/>
        <v>42499.166666666672</v>
      </c>
      <c r="V3975">
        <f t="shared" si="500"/>
        <v>2016</v>
      </c>
      <c r="W3975" t="str">
        <f t="shared" si="501"/>
        <v>plays</v>
      </c>
      <c r="X3975" t="str">
        <f t="shared" si="502"/>
        <v>UnderFunded</v>
      </c>
      <c r="Y3975" s="12">
        <f t="shared" si="503"/>
        <v>105.54</v>
      </c>
    </row>
    <row r="3976" spans="1:25" ht="43.2">
      <c r="A3976">
        <v>3974</v>
      </c>
      <c r="B3976" s="1" t="s">
        <v>3971</v>
      </c>
      <c r="C3976" s="1" t="s">
        <v>8081</v>
      </c>
      <c r="D3976" s="21" t="b" cm="1">
        <f t="array" ref="D3976">IF(OR(ISNUMBER(SEARCH({" COMEDY "," fun "," laugh ","hilarious"}," "&amp;B3976:C3976&amp;" "))),"Comedy",IF(OR(ISNUMBER(SEARCH({" sad "," thriller "," crime"," murder "," dark "," revenge "}," "&amp;B3976:C3976&amp;" "))),"thriller",IF(OR(ISNUMBER(SEARCH({" strange "," evil "," horror "," dark "," strange"}," "&amp;B3976:C3976&amp;" "))),"horror",IF(OR(ISNUMBER(SEARCH({" food "," kitchen "," yummy "," gourmet "," dining","bbq"}," "&amp;B3976:C3976&amp;" "))),"food"))))</f>
        <v>0</v>
      </c>
      <c r="E3976" s="3">
        <v>1000</v>
      </c>
      <c r="F3976" s="4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496"/>
        <v>32</v>
      </c>
      <c r="Q3976">
        <f t="shared" si="497"/>
        <v>29.09</v>
      </c>
      <c r="R3976" t="s">
        <v>8315</v>
      </c>
      <c r="S3976" t="s">
        <v>8316</v>
      </c>
      <c r="T3976" s="13">
        <f t="shared" si="498"/>
        <v>42493.546851851846</v>
      </c>
      <c r="U3976" s="13">
        <f t="shared" si="499"/>
        <v>42523.546851851846</v>
      </c>
      <c r="V3976">
        <f t="shared" si="500"/>
        <v>2016</v>
      </c>
      <c r="W3976" t="str">
        <f t="shared" si="501"/>
        <v>plays</v>
      </c>
      <c r="X3976" t="str">
        <f t="shared" si="502"/>
        <v>UnderFunded</v>
      </c>
      <c r="Y3976" s="12">
        <f t="shared" si="503"/>
        <v>29.09</v>
      </c>
    </row>
    <row r="3977" spans="1:25" ht="43.2">
      <c r="A3977">
        <v>3975</v>
      </c>
      <c r="B3977" s="1" t="s">
        <v>3972</v>
      </c>
      <c r="C3977" s="1" t="s">
        <v>8082</v>
      </c>
      <c r="D3977" s="21" t="b" cm="1">
        <f t="array" ref="D3977">IF(OR(ISNUMBER(SEARCH({" COMEDY "," fun "," laugh ","hilarious"}," "&amp;B3977:C3977&amp;" "))),"Comedy",IF(OR(ISNUMBER(SEARCH({" sad "," thriller "," crime"," murder "," dark "," revenge "}," "&amp;B3977:C3977&amp;" "))),"thriller",IF(OR(ISNUMBER(SEARCH({" strange "," evil "," horror "," dark "," strange"}," "&amp;B3977:C3977&amp;" "))),"horror",IF(OR(ISNUMBER(SEARCH({" food "," kitchen "," yummy "," gourmet "," dining","bbq"}," "&amp;B3977:C3977&amp;" "))),"food"))))</f>
        <v>0</v>
      </c>
      <c r="E3977" s="3">
        <v>678</v>
      </c>
      <c r="F3977" s="4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496"/>
        <v>0</v>
      </c>
      <c r="Q3977">
        <f t="shared" si="497"/>
        <v>0</v>
      </c>
      <c r="R3977" t="s">
        <v>8315</v>
      </c>
      <c r="S3977" t="s">
        <v>8316</v>
      </c>
      <c r="T3977" s="13">
        <f t="shared" si="498"/>
        <v>42534.866875</v>
      </c>
      <c r="U3977" s="13">
        <f t="shared" si="499"/>
        <v>42564.866875</v>
      </c>
      <c r="V3977">
        <f t="shared" si="500"/>
        <v>2016</v>
      </c>
      <c r="W3977" t="str">
        <f t="shared" si="501"/>
        <v>plays</v>
      </c>
      <c r="X3977" t="str">
        <f t="shared" si="502"/>
        <v>UnderFunded</v>
      </c>
      <c r="Y3977" s="12">
        <f t="shared" si="503"/>
        <v>0</v>
      </c>
    </row>
    <row r="3978" spans="1:25" ht="43.2">
      <c r="A3978">
        <v>3976</v>
      </c>
      <c r="B3978" s="1" t="s">
        <v>3973</v>
      </c>
      <c r="C3978" s="1" t="s">
        <v>8083</v>
      </c>
      <c r="D3978" s="21" t="b" cm="1">
        <f t="array" ref="D3978">IF(OR(ISNUMBER(SEARCH({" COMEDY "," fun "," laugh ","hilarious"}," "&amp;B3978:C3978&amp;" "))),"Comedy",IF(OR(ISNUMBER(SEARCH({" sad "," thriller "," crime"," murder "," dark "," revenge "}," "&amp;B3978:C3978&amp;" "))),"thriller",IF(OR(ISNUMBER(SEARCH({" strange "," evil "," horror "," dark "," strange"}," "&amp;B3978:C3978&amp;" "))),"horror",IF(OR(ISNUMBER(SEARCH({" food "," kitchen "," yummy "," gourmet "," dining","bbq"}," "&amp;B3978:C3978&amp;" "))),"food"))))</f>
        <v>0</v>
      </c>
      <c r="E3978" s="3">
        <v>1300</v>
      </c>
      <c r="F3978" s="4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496"/>
        <v>48</v>
      </c>
      <c r="Q3978">
        <f t="shared" si="497"/>
        <v>62</v>
      </c>
      <c r="R3978" t="s">
        <v>8315</v>
      </c>
      <c r="S3978" t="s">
        <v>8316</v>
      </c>
      <c r="T3978" s="13">
        <f t="shared" si="498"/>
        <v>41830.858344907407</v>
      </c>
      <c r="U3978" s="13">
        <f t="shared" si="499"/>
        <v>41852.291666666664</v>
      </c>
      <c r="V3978">
        <f t="shared" si="500"/>
        <v>2014</v>
      </c>
      <c r="W3978" t="str">
        <f t="shared" si="501"/>
        <v>plays</v>
      </c>
      <c r="X3978" t="str">
        <f t="shared" si="502"/>
        <v>UnderFunded</v>
      </c>
      <c r="Y3978" s="12">
        <f t="shared" si="503"/>
        <v>62</v>
      </c>
    </row>
    <row r="3979" spans="1:25" ht="43.2">
      <c r="A3979">
        <v>3977</v>
      </c>
      <c r="B3979" s="1" t="s">
        <v>3974</v>
      </c>
      <c r="C3979" s="1" t="s">
        <v>8084</v>
      </c>
      <c r="D3979" s="21" t="b" cm="1">
        <f t="array" ref="D3979">IF(OR(ISNUMBER(SEARCH({" COMEDY "," fun "," laugh ","hilarious"}," "&amp;B3979:C3979&amp;" "))),"Comedy",IF(OR(ISNUMBER(SEARCH({" sad "," thriller "," crime"," murder "," dark "," revenge "}," "&amp;B3979:C3979&amp;" "))),"thriller",IF(OR(ISNUMBER(SEARCH({" strange "," evil "," horror "," dark "," strange"}," "&amp;B3979:C3979&amp;" "))),"horror",IF(OR(ISNUMBER(SEARCH({" food "," kitchen "," yummy "," gourmet "," dining","bbq"}," "&amp;B3979:C3979&amp;" "))),"food"))))</f>
        <v>0</v>
      </c>
      <c r="E3979" s="3">
        <v>90000</v>
      </c>
      <c r="F3979" s="4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496"/>
        <v>1</v>
      </c>
      <c r="Q3979">
        <f t="shared" si="497"/>
        <v>217.5</v>
      </c>
      <c r="R3979" t="s">
        <v>8315</v>
      </c>
      <c r="S3979" t="s">
        <v>8316</v>
      </c>
      <c r="T3979" s="13">
        <f t="shared" si="498"/>
        <v>42543.788564814815</v>
      </c>
      <c r="U3979" s="13">
        <f t="shared" si="499"/>
        <v>42573.788564814815</v>
      </c>
      <c r="V3979">
        <f t="shared" si="500"/>
        <v>2016</v>
      </c>
      <c r="W3979" t="str">
        <f t="shared" si="501"/>
        <v>plays</v>
      </c>
      <c r="X3979" t="str">
        <f t="shared" si="502"/>
        <v>UnderFunded</v>
      </c>
      <c r="Y3979" s="12">
        <f t="shared" si="503"/>
        <v>217.5</v>
      </c>
    </row>
    <row r="3980" spans="1:25" ht="43.2">
      <c r="A3980">
        <v>3978</v>
      </c>
      <c r="B3980" s="1" t="s">
        <v>3975</v>
      </c>
      <c r="C3980" s="1" t="s">
        <v>8085</v>
      </c>
      <c r="D3980" s="21" t="b" cm="1">
        <f t="array" ref="D3980">IF(OR(ISNUMBER(SEARCH({" COMEDY "," fun "," laugh ","hilarious"}," "&amp;B3980:C3980&amp;" "))),"Comedy",IF(OR(ISNUMBER(SEARCH({" sad "," thriller "," crime"," murder "," dark "," revenge "}," "&amp;B3980:C3980&amp;" "))),"thriller",IF(OR(ISNUMBER(SEARCH({" strange "," evil "," horror "," dark "," strange"}," "&amp;B3980:C3980&amp;" "))),"horror",IF(OR(ISNUMBER(SEARCH({" food "," kitchen "," yummy "," gourmet "," dining","bbq"}," "&amp;B3980:C3980&amp;" "))),"food"))))</f>
        <v>0</v>
      </c>
      <c r="E3980" s="3">
        <v>2000</v>
      </c>
      <c r="F3980" s="4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496"/>
        <v>11</v>
      </c>
      <c r="Q3980">
        <f t="shared" si="497"/>
        <v>26.75</v>
      </c>
      <c r="R3980" t="s">
        <v>8315</v>
      </c>
      <c r="S3980" t="s">
        <v>8316</v>
      </c>
      <c r="T3980" s="13">
        <f t="shared" si="498"/>
        <v>41975.642974537041</v>
      </c>
      <c r="U3980" s="13">
        <f t="shared" si="499"/>
        <v>42035.642974537041</v>
      </c>
      <c r="V3980">
        <f t="shared" si="500"/>
        <v>2014</v>
      </c>
      <c r="W3980" t="str">
        <f t="shared" si="501"/>
        <v>plays</v>
      </c>
      <c r="X3980" t="str">
        <f t="shared" si="502"/>
        <v>UnderFunded</v>
      </c>
      <c r="Y3980" s="12">
        <f t="shared" si="503"/>
        <v>26.75</v>
      </c>
    </row>
    <row r="3981" spans="1:25" ht="43.2">
      <c r="A3981">
        <v>3979</v>
      </c>
      <c r="B3981" s="1" t="s">
        <v>3976</v>
      </c>
      <c r="C3981" s="1" t="s">
        <v>8086</v>
      </c>
      <c r="D3981" s="21" t="str" cm="1">
        <f t="array" ref="D3981">IF(OR(ISNUMBER(SEARCH({" COMEDY "," fun "," laugh ","hilarious"}," "&amp;B3981:C3981&amp;" "))),"Comedy",IF(OR(ISNUMBER(SEARCH({" sad "," thriller "," crime"," murder "," dark "," revenge "}," "&amp;B3981:C3981&amp;" "))),"thriller",IF(OR(ISNUMBER(SEARCH({" strange "," evil "," horror "," dark "," strange"}," "&amp;B3981:C3981&amp;" "))),"horror",IF(OR(ISNUMBER(SEARCH({" food "," kitchen "," yummy "," gourmet "," dining","bbq"}," "&amp;B3981:C3981&amp;" "))),"food"))))</f>
        <v>Comedy</v>
      </c>
      <c r="E3981" s="3">
        <v>6000</v>
      </c>
      <c r="F3981" s="4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496"/>
        <v>2</v>
      </c>
      <c r="Q3981">
        <f t="shared" si="497"/>
        <v>18.329999999999998</v>
      </c>
      <c r="R3981" t="s">
        <v>8315</v>
      </c>
      <c r="S3981" t="s">
        <v>8316</v>
      </c>
      <c r="T3981" s="13">
        <f t="shared" si="498"/>
        <v>42069.903437500005</v>
      </c>
      <c r="U3981" s="13">
        <f t="shared" si="499"/>
        <v>42092.833333333328</v>
      </c>
      <c r="V3981">
        <f t="shared" si="500"/>
        <v>2015</v>
      </c>
      <c r="W3981" t="str">
        <f t="shared" si="501"/>
        <v>plays</v>
      </c>
      <c r="X3981" t="str">
        <f t="shared" si="502"/>
        <v>UnderFunded</v>
      </c>
      <c r="Y3981" s="12">
        <f t="shared" si="503"/>
        <v>18.329999999999998</v>
      </c>
    </row>
    <row r="3982" spans="1:25" ht="57.6">
      <c r="A3982">
        <v>3980</v>
      </c>
      <c r="B3982" s="1" t="s">
        <v>3977</v>
      </c>
      <c r="C3982" s="1" t="s">
        <v>8087</v>
      </c>
      <c r="D3982" s="21" t="b" cm="1">
        <f t="array" ref="D3982">IF(OR(ISNUMBER(SEARCH({" COMEDY "," fun "," laugh ","hilarious"}," "&amp;B3982:C3982&amp;" "))),"Comedy",IF(OR(ISNUMBER(SEARCH({" sad "," thriller "," crime"," murder "," dark "," revenge "}," "&amp;B3982:C3982&amp;" "))),"thriller",IF(OR(ISNUMBER(SEARCH({" strange "," evil "," horror "," dark "," strange"}," "&amp;B3982:C3982&amp;" "))),"horror",IF(OR(ISNUMBER(SEARCH({" food "," kitchen "," yummy "," gourmet "," dining","bbq"}," "&amp;B3982:C3982&amp;" "))),"food"))))</f>
        <v>0</v>
      </c>
      <c r="E3982" s="3">
        <v>2500</v>
      </c>
      <c r="F3982" s="4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496"/>
        <v>18</v>
      </c>
      <c r="Q3982">
        <f t="shared" si="497"/>
        <v>64.290000000000006</v>
      </c>
      <c r="R3982" t="s">
        <v>8315</v>
      </c>
      <c r="S3982" t="s">
        <v>8316</v>
      </c>
      <c r="T3982" s="13">
        <f t="shared" si="498"/>
        <v>41795.598923611113</v>
      </c>
      <c r="U3982" s="13">
        <f t="shared" si="499"/>
        <v>41825.598923611113</v>
      </c>
      <c r="V3982">
        <f t="shared" si="500"/>
        <v>2014</v>
      </c>
      <c r="W3982" t="str">
        <f t="shared" si="501"/>
        <v>plays</v>
      </c>
      <c r="X3982" t="str">
        <f t="shared" si="502"/>
        <v>UnderFunded</v>
      </c>
      <c r="Y3982" s="12">
        <f t="shared" si="503"/>
        <v>64.290000000000006</v>
      </c>
    </row>
    <row r="3983" spans="1:25" ht="43.2">
      <c r="A3983">
        <v>3981</v>
      </c>
      <c r="B3983" s="1" t="s">
        <v>3358</v>
      </c>
      <c r="C3983" s="1" t="s">
        <v>7469</v>
      </c>
      <c r="D3983" s="21" t="b" cm="1">
        <f t="array" ref="D3983">IF(OR(ISNUMBER(SEARCH({" COMEDY "," fun "," laugh ","hilarious"}," "&amp;B3983:C3983&amp;" "))),"Comedy",IF(OR(ISNUMBER(SEARCH({" sad "," thriller "," crime"," murder "," dark "," revenge "}," "&amp;B3983:C3983&amp;" "))),"thriller",IF(OR(ISNUMBER(SEARCH({" strange "," evil "," horror "," dark "," strange"}," "&amp;B3983:C3983&amp;" "))),"horror",IF(OR(ISNUMBER(SEARCH({" food "," kitchen "," yummy "," gourmet "," dining","bbq"}," "&amp;B3983:C3983&amp;" "))),"food"))))</f>
        <v>0</v>
      </c>
      <c r="E3983" s="3">
        <v>30000</v>
      </c>
      <c r="F3983" s="4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496"/>
        <v>4</v>
      </c>
      <c r="Q3983">
        <f t="shared" si="497"/>
        <v>175</v>
      </c>
      <c r="R3983" t="s">
        <v>8315</v>
      </c>
      <c r="S3983" t="s">
        <v>8316</v>
      </c>
      <c r="T3983" s="13">
        <f t="shared" si="498"/>
        <v>42508.179965277777</v>
      </c>
      <c r="U3983" s="13">
        <f t="shared" si="499"/>
        <v>42568.179965277777</v>
      </c>
      <c r="V3983">
        <f t="shared" si="500"/>
        <v>2016</v>
      </c>
      <c r="W3983" t="str">
        <f t="shared" si="501"/>
        <v>plays</v>
      </c>
      <c r="X3983" t="str">
        <f t="shared" si="502"/>
        <v>UnderFunded</v>
      </c>
      <c r="Y3983" s="12">
        <f t="shared" si="503"/>
        <v>175</v>
      </c>
    </row>
    <row r="3984" spans="1:25" ht="57.6">
      <c r="A3984">
        <v>3982</v>
      </c>
      <c r="B3984" s="1" t="s">
        <v>3978</v>
      </c>
      <c r="C3984" s="1" t="s">
        <v>8088</v>
      </c>
      <c r="D3984" s="21" t="b" cm="1">
        <f t="array" ref="D3984">IF(OR(ISNUMBER(SEARCH({" COMEDY "," fun "," laugh ","hilarious"}," "&amp;B3984:C3984&amp;" "))),"Comedy",IF(OR(ISNUMBER(SEARCH({" sad "," thriller "," crime"," murder "," dark "," revenge "}," "&amp;B3984:C3984&amp;" "))),"thriller",IF(OR(ISNUMBER(SEARCH({" strange "," evil "," horror "," dark "," strange"}," "&amp;B3984:C3984&amp;" "))),"horror",IF(OR(ISNUMBER(SEARCH({" food "," kitchen "," yummy "," gourmet "," dining","bbq"}," "&amp;B3984:C3984&amp;" "))),"food"))))</f>
        <v>0</v>
      </c>
      <c r="E3984" s="3">
        <v>850</v>
      </c>
      <c r="F3984" s="4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496"/>
        <v>20</v>
      </c>
      <c r="Q3984">
        <f t="shared" si="497"/>
        <v>34</v>
      </c>
      <c r="R3984" t="s">
        <v>8315</v>
      </c>
      <c r="S3984" t="s">
        <v>8316</v>
      </c>
      <c r="T3984" s="13">
        <f t="shared" si="498"/>
        <v>42132.809953703705</v>
      </c>
      <c r="U3984" s="13">
        <f t="shared" si="499"/>
        <v>42192.809953703705</v>
      </c>
      <c r="V3984">
        <f t="shared" si="500"/>
        <v>2015</v>
      </c>
      <c r="W3984" t="str">
        <f t="shared" si="501"/>
        <v>plays</v>
      </c>
      <c r="X3984" t="str">
        <f t="shared" si="502"/>
        <v>UnderFunded</v>
      </c>
      <c r="Y3984" s="12">
        <f t="shared" si="503"/>
        <v>34</v>
      </c>
    </row>
    <row r="3985" spans="1:25" ht="43.2">
      <c r="A3985">
        <v>3983</v>
      </c>
      <c r="B3985" s="1" t="s">
        <v>3979</v>
      </c>
      <c r="C3985" s="1" t="s">
        <v>8089</v>
      </c>
      <c r="D3985" s="21" t="b" cm="1">
        <f t="array" ref="D3985">IF(OR(ISNUMBER(SEARCH({" COMEDY "," fun "," laugh ","hilarious"}," "&amp;B3985:C3985&amp;" "))),"Comedy",IF(OR(ISNUMBER(SEARCH({" sad "," thriller "," crime"," murder "," dark "," revenge "}," "&amp;B3985:C3985&amp;" "))),"thriller",IF(OR(ISNUMBER(SEARCH({" strange "," evil "," horror "," dark "," strange"}," "&amp;B3985:C3985&amp;" "))),"horror",IF(OR(ISNUMBER(SEARCH({" food "," kitchen "," yummy "," gourmet "," dining","bbq"}," "&amp;B3985:C3985&amp;" "))),"food"))))</f>
        <v>0</v>
      </c>
      <c r="E3985" s="3">
        <v>11140</v>
      </c>
      <c r="F3985" s="4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496"/>
        <v>35</v>
      </c>
      <c r="Q3985">
        <f t="shared" si="497"/>
        <v>84.28</v>
      </c>
      <c r="R3985" t="s">
        <v>8315</v>
      </c>
      <c r="S3985" t="s">
        <v>8316</v>
      </c>
      <c r="T3985" s="13">
        <f t="shared" si="498"/>
        <v>41747.86986111111</v>
      </c>
      <c r="U3985" s="13">
        <f t="shared" si="499"/>
        <v>41779.290972222225</v>
      </c>
      <c r="V3985">
        <f t="shared" si="500"/>
        <v>2014</v>
      </c>
      <c r="W3985" t="str">
        <f t="shared" si="501"/>
        <v>plays</v>
      </c>
      <c r="X3985" t="str">
        <f t="shared" si="502"/>
        <v>UnderFunded</v>
      </c>
      <c r="Y3985" s="12">
        <f t="shared" si="503"/>
        <v>84.28</v>
      </c>
    </row>
    <row r="3986" spans="1:25" ht="43.2">
      <c r="A3986">
        <v>3984</v>
      </c>
      <c r="B3986" s="1" t="s">
        <v>3980</v>
      </c>
      <c r="C3986" s="1" t="s">
        <v>8090</v>
      </c>
      <c r="D3986" s="21" t="b" cm="1">
        <f t="array" ref="D3986">IF(OR(ISNUMBER(SEARCH({" COMEDY "," fun "," laugh ","hilarious"}," "&amp;B3986:C3986&amp;" "))),"Comedy",IF(OR(ISNUMBER(SEARCH({" sad "," thriller "," crime"," murder "," dark "," revenge "}," "&amp;B3986:C3986&amp;" "))),"thriller",IF(OR(ISNUMBER(SEARCH({" strange "," evil "," horror "," dark "," strange"}," "&amp;B3986:C3986&amp;" "))),"horror",IF(OR(ISNUMBER(SEARCH({" food "," kitchen "," yummy "," gourmet "," dining","bbq"}," "&amp;B3986:C3986&amp;" "))),"food"))))</f>
        <v>0</v>
      </c>
      <c r="E3986" s="3">
        <v>1500</v>
      </c>
      <c r="F3986" s="4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496"/>
        <v>6</v>
      </c>
      <c r="Q3986">
        <f t="shared" si="497"/>
        <v>9.5</v>
      </c>
      <c r="R3986" t="s">
        <v>8315</v>
      </c>
      <c r="S3986" t="s">
        <v>8316</v>
      </c>
      <c r="T3986" s="13">
        <f t="shared" si="498"/>
        <v>41920.963472222218</v>
      </c>
      <c r="U3986" s="13">
        <f t="shared" si="499"/>
        <v>41951</v>
      </c>
      <c r="V3986">
        <f t="shared" si="500"/>
        <v>2014</v>
      </c>
      <c r="W3986" t="str">
        <f t="shared" si="501"/>
        <v>plays</v>
      </c>
      <c r="X3986" t="str">
        <f t="shared" si="502"/>
        <v>UnderFunded</v>
      </c>
      <c r="Y3986" s="12">
        <f t="shared" si="503"/>
        <v>9.5</v>
      </c>
    </row>
    <row r="3987" spans="1:25" ht="57.6">
      <c r="A3987">
        <v>3985</v>
      </c>
      <c r="B3987" s="1" t="s">
        <v>3981</v>
      </c>
      <c r="C3987" s="1" t="s">
        <v>8091</v>
      </c>
      <c r="D3987" s="21" t="b" cm="1">
        <f t="array" ref="D3987">IF(OR(ISNUMBER(SEARCH({" COMEDY "," fun "," laugh ","hilarious"}," "&amp;B3987:C3987&amp;" "))),"Comedy",IF(OR(ISNUMBER(SEARCH({" sad "," thriller "," crime"," murder "," dark "," revenge "}," "&amp;B3987:C3987&amp;" "))),"thriller",IF(OR(ISNUMBER(SEARCH({" strange "," evil "," horror "," dark "," strange"}," "&amp;B3987:C3987&amp;" "))),"horror",IF(OR(ISNUMBER(SEARCH({" food "," kitchen "," yummy "," gourmet "," dining","bbq"}," "&amp;B3987:C3987&amp;" "))),"food"))))</f>
        <v>0</v>
      </c>
      <c r="E3987" s="3">
        <v>2000</v>
      </c>
      <c r="F3987" s="4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496"/>
        <v>32</v>
      </c>
      <c r="Q3987">
        <f t="shared" si="497"/>
        <v>33.74</v>
      </c>
      <c r="R3987" t="s">
        <v>8315</v>
      </c>
      <c r="S3987" t="s">
        <v>8316</v>
      </c>
      <c r="T3987" s="13">
        <f t="shared" si="498"/>
        <v>42399.707407407404</v>
      </c>
      <c r="U3987" s="13">
        <f t="shared" si="499"/>
        <v>42420.878472222219</v>
      </c>
      <c r="V3987">
        <f t="shared" si="500"/>
        <v>2016</v>
      </c>
      <c r="W3987" t="str">
        <f t="shared" si="501"/>
        <v>plays</v>
      </c>
      <c r="X3987" t="str">
        <f t="shared" si="502"/>
        <v>UnderFunded</v>
      </c>
      <c r="Y3987" s="12">
        <f t="shared" si="503"/>
        <v>33.74</v>
      </c>
    </row>
    <row r="3988" spans="1:25" ht="57.6">
      <c r="A3988">
        <v>3986</v>
      </c>
      <c r="B3988" s="1" t="s">
        <v>3982</v>
      </c>
      <c r="C3988" s="1" t="s">
        <v>8092</v>
      </c>
      <c r="D3988" s="21" t="b" cm="1">
        <f t="array" ref="D3988">IF(OR(ISNUMBER(SEARCH({" COMEDY "," fun "," laugh ","hilarious"}," "&amp;B3988:C3988&amp;" "))),"Comedy",IF(OR(ISNUMBER(SEARCH({" sad "," thriller "," crime"," murder "," dark "," revenge "}," "&amp;B3988:C3988&amp;" "))),"thriller",IF(OR(ISNUMBER(SEARCH({" strange "," evil "," horror "," dark "," strange"}," "&amp;B3988:C3988&amp;" "))),"horror",IF(OR(ISNUMBER(SEARCH({" food "," kitchen "," yummy "," gourmet "," dining","bbq"}," "&amp;B3988:C3988&amp;" "))),"food"))))</f>
        <v>0</v>
      </c>
      <c r="E3988" s="3">
        <v>5000</v>
      </c>
      <c r="F3988" s="4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496"/>
        <v>10</v>
      </c>
      <c r="Q3988">
        <f t="shared" si="497"/>
        <v>37.54</v>
      </c>
      <c r="R3988" t="s">
        <v>8315</v>
      </c>
      <c r="S3988" t="s">
        <v>8316</v>
      </c>
      <c r="T3988" s="13">
        <f t="shared" si="498"/>
        <v>42467.548541666663</v>
      </c>
      <c r="U3988" s="13">
        <f t="shared" si="499"/>
        <v>42496.544444444444</v>
      </c>
      <c r="V3988">
        <f t="shared" si="500"/>
        <v>2016</v>
      </c>
      <c r="W3988" t="str">
        <f t="shared" si="501"/>
        <v>plays</v>
      </c>
      <c r="X3988" t="str">
        <f t="shared" si="502"/>
        <v>UnderFunded</v>
      </c>
      <c r="Y3988" s="12">
        <f t="shared" si="503"/>
        <v>37.54</v>
      </c>
    </row>
    <row r="3989" spans="1:25" ht="43.2">
      <c r="A3989">
        <v>3987</v>
      </c>
      <c r="B3989" s="1" t="s">
        <v>3983</v>
      </c>
      <c r="C3989" s="1" t="s">
        <v>8093</v>
      </c>
      <c r="D3989" s="21" t="b" cm="1">
        <f t="array" ref="D3989">IF(OR(ISNUMBER(SEARCH({" COMEDY "," fun "," laugh ","hilarious"}," "&amp;B3989:C3989&amp;" "))),"Comedy",IF(OR(ISNUMBER(SEARCH({" sad "," thriller "," crime"," murder "," dark "," revenge "}," "&amp;B3989:C3989&amp;" "))),"thriller",IF(OR(ISNUMBER(SEARCH({" strange "," evil "," horror "," dark "," strange"}," "&amp;B3989:C3989&amp;" "))),"horror",IF(OR(ISNUMBER(SEARCH({" food "," kitchen "," yummy "," gourmet "," dining","bbq"}," "&amp;B3989:C3989&amp;" "))),"food"))))</f>
        <v>0</v>
      </c>
      <c r="E3989" s="3">
        <v>400</v>
      </c>
      <c r="F3989" s="4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496"/>
        <v>38</v>
      </c>
      <c r="Q3989">
        <f t="shared" si="497"/>
        <v>11.62</v>
      </c>
      <c r="R3989" t="s">
        <v>8315</v>
      </c>
      <c r="S3989" t="s">
        <v>8316</v>
      </c>
      <c r="T3989" s="13">
        <f t="shared" si="498"/>
        <v>41765.92465277778</v>
      </c>
      <c r="U3989" s="13">
        <f t="shared" si="499"/>
        <v>41775.92465277778</v>
      </c>
      <c r="V3989">
        <f t="shared" si="500"/>
        <v>2014</v>
      </c>
      <c r="W3989" t="str">
        <f t="shared" si="501"/>
        <v>plays</v>
      </c>
      <c r="X3989" t="str">
        <f t="shared" si="502"/>
        <v>UnderFunded</v>
      </c>
      <c r="Y3989" s="12">
        <f t="shared" si="503"/>
        <v>11.62</v>
      </c>
    </row>
    <row r="3990" spans="1:25" ht="28.8">
      <c r="A3990">
        <v>3988</v>
      </c>
      <c r="B3990" s="1" t="s">
        <v>3984</v>
      </c>
      <c r="C3990" s="1" t="s">
        <v>8094</v>
      </c>
      <c r="D3990" s="21" t="b" cm="1">
        <f t="array" ref="D3990">IF(OR(ISNUMBER(SEARCH({" COMEDY "," fun "," laugh ","hilarious"}," "&amp;B3990:C3990&amp;" "))),"Comedy",IF(OR(ISNUMBER(SEARCH({" sad "," thriller "," crime"," murder "," dark "," revenge "}," "&amp;B3990:C3990&amp;" "))),"thriller",IF(OR(ISNUMBER(SEARCH({" strange "," evil "," horror "," dark "," strange"}," "&amp;B3990:C3990&amp;" "))),"horror",IF(OR(ISNUMBER(SEARCH({" food "," kitchen "," yummy "," gourmet "," dining","bbq"}," "&amp;B3990:C3990&amp;" "))),"food"))))</f>
        <v>0</v>
      </c>
      <c r="E3990" s="3">
        <v>1500</v>
      </c>
      <c r="F3990" s="4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496"/>
        <v>2</v>
      </c>
      <c r="Q3990">
        <f t="shared" si="497"/>
        <v>8</v>
      </c>
      <c r="R3990" t="s">
        <v>8315</v>
      </c>
      <c r="S3990" t="s">
        <v>8316</v>
      </c>
      <c r="T3990" s="13">
        <f t="shared" si="498"/>
        <v>42230.08116898148</v>
      </c>
      <c r="U3990" s="13">
        <f t="shared" si="499"/>
        <v>42245.08116898148</v>
      </c>
      <c r="V3990">
        <f t="shared" si="500"/>
        <v>2015</v>
      </c>
      <c r="W3990" t="str">
        <f t="shared" si="501"/>
        <v>plays</v>
      </c>
      <c r="X3990" t="str">
        <f t="shared" si="502"/>
        <v>UnderFunded</v>
      </c>
      <c r="Y3990" s="12">
        <f t="shared" si="503"/>
        <v>8</v>
      </c>
    </row>
    <row r="3991" spans="1:25" ht="43.2">
      <c r="A3991">
        <v>3989</v>
      </c>
      <c r="B3991" s="1" t="s">
        <v>3985</v>
      </c>
      <c r="C3991" s="1" t="s">
        <v>8095</v>
      </c>
      <c r="D3991" s="21" t="b" cm="1">
        <f t="array" ref="D3991">IF(OR(ISNUMBER(SEARCH({" COMEDY "," fun "," laugh ","hilarious"}," "&amp;B3991:C3991&amp;" "))),"Comedy",IF(OR(ISNUMBER(SEARCH({" sad "," thriller "," crime"," murder "," dark "," revenge "}," "&amp;B3991:C3991&amp;" "))),"thriller",IF(OR(ISNUMBER(SEARCH({" strange "," evil "," horror "," dark "," strange"}," "&amp;B3991:C3991&amp;" "))),"horror",IF(OR(ISNUMBER(SEARCH({" food "," kitchen "," yummy "," gourmet "," dining","bbq"}," "&amp;B3991:C3991&amp;" "))),"food"))))</f>
        <v>0</v>
      </c>
      <c r="E3991" s="3">
        <v>3000</v>
      </c>
      <c r="F3991" s="4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496"/>
        <v>0</v>
      </c>
      <c r="Q3991">
        <f t="shared" si="497"/>
        <v>0</v>
      </c>
      <c r="R3991" t="s">
        <v>8315</v>
      </c>
      <c r="S3991" t="s">
        <v>8316</v>
      </c>
      <c r="T3991" s="13">
        <f t="shared" si="498"/>
        <v>42286.749780092592</v>
      </c>
      <c r="U3991" s="13">
        <f t="shared" si="499"/>
        <v>42316.791446759264</v>
      </c>
      <c r="V3991">
        <f t="shared" si="500"/>
        <v>2015</v>
      </c>
      <c r="W3991" t="str">
        <f t="shared" si="501"/>
        <v>plays</v>
      </c>
      <c r="X3991" t="str">
        <f t="shared" si="502"/>
        <v>UnderFunded</v>
      </c>
      <c r="Y3991" s="12">
        <f t="shared" si="503"/>
        <v>0</v>
      </c>
    </row>
    <row r="3992" spans="1:25" ht="43.2">
      <c r="A3992">
        <v>3990</v>
      </c>
      <c r="B3992" s="1" t="s">
        <v>3986</v>
      </c>
      <c r="C3992" s="1" t="s">
        <v>8096</v>
      </c>
      <c r="D3992" s="21" t="b" cm="1">
        <f t="array" ref="D3992">IF(OR(ISNUMBER(SEARCH({" COMEDY "," fun "," laugh ","hilarious"}," "&amp;B3992:C3992&amp;" "))),"Comedy",IF(OR(ISNUMBER(SEARCH({" sad "," thriller "," crime"," murder "," dark "," revenge "}," "&amp;B3992:C3992&amp;" "))),"thriller",IF(OR(ISNUMBER(SEARCH({" strange "," evil "," horror "," dark "," strange"}," "&amp;B3992:C3992&amp;" "))),"horror",IF(OR(ISNUMBER(SEARCH({" food "," kitchen "," yummy "," gourmet "," dining","bbq"}," "&amp;B3992:C3992&amp;" "))),"food"))))</f>
        <v>0</v>
      </c>
      <c r="E3992" s="3">
        <v>1650</v>
      </c>
      <c r="F3992" s="4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496"/>
        <v>4</v>
      </c>
      <c r="Q3992">
        <f t="shared" si="497"/>
        <v>23</v>
      </c>
      <c r="R3992" t="s">
        <v>8315</v>
      </c>
      <c r="S3992" t="s">
        <v>8316</v>
      </c>
      <c r="T3992" s="13">
        <f t="shared" si="498"/>
        <v>42401.672372685185</v>
      </c>
      <c r="U3992" s="13">
        <f t="shared" si="499"/>
        <v>42431.672372685185</v>
      </c>
      <c r="V3992">
        <f t="shared" si="500"/>
        <v>2016</v>
      </c>
      <c r="W3992" t="str">
        <f t="shared" si="501"/>
        <v>plays</v>
      </c>
      <c r="X3992" t="str">
        <f t="shared" si="502"/>
        <v>UnderFunded</v>
      </c>
      <c r="Y3992" s="12">
        <f t="shared" si="503"/>
        <v>23</v>
      </c>
    </row>
    <row r="3993" spans="1:25" ht="28.8">
      <c r="A3993">
        <v>3991</v>
      </c>
      <c r="B3993" s="1" t="s">
        <v>3987</v>
      </c>
      <c r="C3993" s="1" t="s">
        <v>8097</v>
      </c>
      <c r="D3993" s="21" t="b" cm="1">
        <f t="array" ref="D3993">IF(OR(ISNUMBER(SEARCH({" COMEDY "," fun "," laugh ","hilarious"}," "&amp;B3993:C3993&amp;" "))),"Comedy",IF(OR(ISNUMBER(SEARCH({" sad "," thriller "," crime"," murder "," dark "," revenge "}," "&amp;B3993:C3993&amp;" "))),"thriller",IF(OR(ISNUMBER(SEARCH({" strange "," evil "," horror "," dark "," strange"}," "&amp;B3993:C3993&amp;" "))),"horror",IF(OR(ISNUMBER(SEARCH({" food "," kitchen "," yummy "," gourmet "," dining","bbq"}," "&amp;B3993:C3993&amp;" "))),"food"))))</f>
        <v>0</v>
      </c>
      <c r="E3993" s="3">
        <v>500</v>
      </c>
      <c r="F3993" s="4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496"/>
        <v>20</v>
      </c>
      <c r="Q3993">
        <f t="shared" si="497"/>
        <v>100</v>
      </c>
      <c r="R3993" t="s">
        <v>8315</v>
      </c>
      <c r="S3993" t="s">
        <v>8316</v>
      </c>
      <c r="T3993" s="13">
        <f t="shared" si="498"/>
        <v>42125.644467592589</v>
      </c>
      <c r="U3993" s="13">
        <f t="shared" si="499"/>
        <v>42155.644467592589</v>
      </c>
      <c r="V3993">
        <f t="shared" si="500"/>
        <v>2015</v>
      </c>
      <c r="W3993" t="str">
        <f t="shared" si="501"/>
        <v>plays</v>
      </c>
      <c r="X3993" t="str">
        <f t="shared" si="502"/>
        <v>UnderFunded</v>
      </c>
      <c r="Y3993" s="12">
        <f t="shared" si="503"/>
        <v>100</v>
      </c>
    </row>
    <row r="3994" spans="1:25" ht="43.2">
      <c r="A3994">
        <v>3992</v>
      </c>
      <c r="B3994" s="1" t="s">
        <v>3988</v>
      </c>
      <c r="C3994" s="1" t="s">
        <v>8098</v>
      </c>
      <c r="D3994" s="21" t="b" cm="1">
        <f t="array" ref="D3994">IF(OR(ISNUMBER(SEARCH({" COMEDY "," fun "," laugh ","hilarious"}," "&amp;B3994:C3994&amp;" "))),"Comedy",IF(OR(ISNUMBER(SEARCH({" sad "," thriller "," crime"," murder "," dark "," revenge "}," "&amp;B3994:C3994&amp;" "))),"thriller",IF(OR(ISNUMBER(SEARCH({" strange "," evil "," horror "," dark "," strange"}," "&amp;B3994:C3994&amp;" "))),"horror",IF(OR(ISNUMBER(SEARCH({" food "," kitchen "," yummy "," gourmet "," dining","bbq"}," "&amp;B3994:C3994&amp;" "))),"food"))))</f>
        <v>0</v>
      </c>
      <c r="E3994" s="3">
        <v>10000</v>
      </c>
      <c r="F3994" s="4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496"/>
        <v>5</v>
      </c>
      <c r="Q3994">
        <f t="shared" si="497"/>
        <v>60.11</v>
      </c>
      <c r="R3994" t="s">
        <v>8315</v>
      </c>
      <c r="S3994" t="s">
        <v>8316</v>
      </c>
      <c r="T3994" s="13">
        <f t="shared" si="498"/>
        <v>42289.94049768518</v>
      </c>
      <c r="U3994" s="13">
        <f t="shared" si="499"/>
        <v>42349.982164351852</v>
      </c>
      <c r="V3994">
        <f t="shared" si="500"/>
        <v>2015</v>
      </c>
      <c r="W3994" t="str">
        <f t="shared" si="501"/>
        <v>plays</v>
      </c>
      <c r="X3994" t="str">
        <f t="shared" si="502"/>
        <v>UnderFunded</v>
      </c>
      <c r="Y3994" s="12">
        <f t="shared" si="503"/>
        <v>60.11</v>
      </c>
    </row>
    <row r="3995" spans="1:25" ht="43.2">
      <c r="A3995">
        <v>3993</v>
      </c>
      <c r="B3995" s="1" t="s">
        <v>3989</v>
      </c>
      <c r="C3995" s="1" t="s">
        <v>8099</v>
      </c>
      <c r="D3995" s="21" t="b" cm="1">
        <f t="array" ref="D3995">IF(OR(ISNUMBER(SEARCH({" COMEDY "," fun "," laugh ","hilarious"}," "&amp;B3995:C3995&amp;" "))),"Comedy",IF(OR(ISNUMBER(SEARCH({" sad "," thriller "," crime"," murder "," dark "," revenge "}," "&amp;B3995:C3995&amp;" "))),"thriller",IF(OR(ISNUMBER(SEARCH({" strange "," evil "," horror "," dark "," strange"}," "&amp;B3995:C3995&amp;" "))),"horror",IF(OR(ISNUMBER(SEARCH({" food "," kitchen "," yummy "," gourmet "," dining","bbq"}," "&amp;B3995:C3995&amp;" "))),"food"))))</f>
        <v>0</v>
      </c>
      <c r="E3995" s="3">
        <v>50000</v>
      </c>
      <c r="F3995" s="4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496"/>
        <v>0</v>
      </c>
      <c r="Q3995">
        <f t="shared" si="497"/>
        <v>3</v>
      </c>
      <c r="R3995" t="s">
        <v>8315</v>
      </c>
      <c r="S3995" t="s">
        <v>8316</v>
      </c>
      <c r="T3995" s="13">
        <f t="shared" si="498"/>
        <v>42107.864722222221</v>
      </c>
      <c r="U3995" s="13">
        <f t="shared" si="499"/>
        <v>42137.864722222221</v>
      </c>
      <c r="V3995">
        <f t="shared" si="500"/>
        <v>2015</v>
      </c>
      <c r="W3995" t="str">
        <f t="shared" si="501"/>
        <v>plays</v>
      </c>
      <c r="X3995" t="str">
        <f t="shared" si="502"/>
        <v>UnderFunded</v>
      </c>
      <c r="Y3995" s="12">
        <f t="shared" si="503"/>
        <v>3</v>
      </c>
    </row>
    <row r="3996" spans="1:25" ht="43.2">
      <c r="A3996">
        <v>3994</v>
      </c>
      <c r="B3996" s="1" t="s">
        <v>3990</v>
      </c>
      <c r="C3996" s="1" t="s">
        <v>8100</v>
      </c>
      <c r="D3996" s="21" t="b" cm="1">
        <f t="array" ref="D3996">IF(OR(ISNUMBER(SEARCH({" COMEDY "," fun "," laugh ","hilarious"}," "&amp;B3996:C3996&amp;" "))),"Comedy",IF(OR(ISNUMBER(SEARCH({" sad "," thriller "," crime"," murder "," dark "," revenge "}," "&amp;B3996:C3996&amp;" "))),"thriller",IF(OR(ISNUMBER(SEARCH({" strange "," evil "," horror "," dark "," strange"}," "&amp;B3996:C3996&amp;" "))),"horror",IF(OR(ISNUMBER(SEARCH({" food "," kitchen "," yummy "," gourmet "," dining","bbq"}," "&amp;B3996:C3996&amp;" "))),"food"))))</f>
        <v>0</v>
      </c>
      <c r="E3996" s="3">
        <v>2000</v>
      </c>
      <c r="F3996" s="4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496"/>
        <v>0</v>
      </c>
      <c r="Q3996">
        <f t="shared" si="497"/>
        <v>5</v>
      </c>
      <c r="R3996" t="s">
        <v>8315</v>
      </c>
      <c r="S3996" t="s">
        <v>8316</v>
      </c>
      <c r="T3996" s="13">
        <f t="shared" si="498"/>
        <v>41809.389930555553</v>
      </c>
      <c r="U3996" s="13">
        <f t="shared" si="499"/>
        <v>41839.389930555553</v>
      </c>
      <c r="V3996">
        <f t="shared" si="500"/>
        <v>2014</v>
      </c>
      <c r="W3996" t="str">
        <f t="shared" si="501"/>
        <v>plays</v>
      </c>
      <c r="X3996" t="str">
        <f t="shared" si="502"/>
        <v>UnderFunded</v>
      </c>
      <c r="Y3996" s="12">
        <f t="shared" si="503"/>
        <v>5</v>
      </c>
    </row>
    <row r="3997" spans="1:25" ht="43.2">
      <c r="A3997">
        <v>3995</v>
      </c>
      <c r="B3997" s="1" t="s">
        <v>3991</v>
      </c>
      <c r="C3997" s="1" t="s">
        <v>8101</v>
      </c>
      <c r="D3997" s="21" t="b" cm="1">
        <f t="array" ref="D3997">IF(OR(ISNUMBER(SEARCH({" COMEDY "," fun "," laugh ","hilarious"}," "&amp;B3997:C3997&amp;" "))),"Comedy",IF(OR(ISNUMBER(SEARCH({" sad "," thriller "," crime"," murder "," dark "," revenge "}," "&amp;B3997:C3997&amp;" "))),"thriller",IF(OR(ISNUMBER(SEARCH({" strange "," evil "," horror "," dark "," strange"}," "&amp;B3997:C3997&amp;" "))),"horror",IF(OR(ISNUMBER(SEARCH({" food "," kitchen "," yummy "," gourmet "," dining","bbq"}," "&amp;B3997:C3997&amp;" "))),"food"))))</f>
        <v>0</v>
      </c>
      <c r="E3997" s="3">
        <v>200</v>
      </c>
      <c r="F3997" s="4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496"/>
        <v>35</v>
      </c>
      <c r="Q3997">
        <f t="shared" si="497"/>
        <v>17.5</v>
      </c>
      <c r="R3997" t="s">
        <v>8315</v>
      </c>
      <c r="S3997" t="s">
        <v>8316</v>
      </c>
      <c r="T3997" s="13">
        <f t="shared" si="498"/>
        <v>42019.683761574073</v>
      </c>
      <c r="U3997" s="13">
        <f t="shared" si="499"/>
        <v>42049.477083333331</v>
      </c>
      <c r="V3997">
        <f t="shared" si="500"/>
        <v>2015</v>
      </c>
      <c r="W3997" t="str">
        <f t="shared" si="501"/>
        <v>plays</v>
      </c>
      <c r="X3997" t="str">
        <f t="shared" si="502"/>
        <v>UnderFunded</v>
      </c>
      <c r="Y3997" s="12">
        <f t="shared" si="503"/>
        <v>17.5</v>
      </c>
    </row>
    <row r="3998" spans="1:25" ht="43.2">
      <c r="A3998">
        <v>3996</v>
      </c>
      <c r="B3998" s="1" t="s">
        <v>3992</v>
      </c>
      <c r="C3998" s="1" t="s">
        <v>8102</v>
      </c>
      <c r="D3998" s="21" t="b" cm="1">
        <f t="array" ref="D3998">IF(OR(ISNUMBER(SEARCH({" COMEDY "," fun "," laugh ","hilarious"}," "&amp;B3998:C3998&amp;" "))),"Comedy",IF(OR(ISNUMBER(SEARCH({" sad "," thriller "," crime"," murder "," dark "," revenge "}," "&amp;B3998:C3998&amp;" "))),"thriller",IF(OR(ISNUMBER(SEARCH({" strange "," evil "," horror "," dark "," strange"}," "&amp;B3998:C3998&amp;" "))),"horror",IF(OR(ISNUMBER(SEARCH({" food "," kitchen "," yummy "," gourmet "," dining","bbq"}," "&amp;B3998:C3998&amp;" "))),"food"))))</f>
        <v>0</v>
      </c>
      <c r="E3998" s="3">
        <v>3000</v>
      </c>
      <c r="F3998" s="4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496"/>
        <v>17</v>
      </c>
      <c r="Q3998">
        <f t="shared" si="497"/>
        <v>29.24</v>
      </c>
      <c r="R3998" t="s">
        <v>8315</v>
      </c>
      <c r="S3998" t="s">
        <v>8316</v>
      </c>
      <c r="T3998" s="13">
        <f t="shared" si="498"/>
        <v>41950.26694444444</v>
      </c>
      <c r="U3998" s="13">
        <f t="shared" si="499"/>
        <v>41963.669444444444</v>
      </c>
      <c r="V3998">
        <f t="shared" si="500"/>
        <v>2014</v>
      </c>
      <c r="W3998" t="str">
        <f t="shared" si="501"/>
        <v>plays</v>
      </c>
      <c r="X3998" t="str">
        <f t="shared" si="502"/>
        <v>UnderFunded</v>
      </c>
      <c r="Y3998" s="12">
        <f t="shared" si="503"/>
        <v>29.24</v>
      </c>
    </row>
    <row r="3999" spans="1:25" ht="43.2">
      <c r="A3999">
        <v>3997</v>
      </c>
      <c r="B3999" s="1" t="s">
        <v>3993</v>
      </c>
      <c r="C3999" s="1" t="s">
        <v>8103</v>
      </c>
      <c r="D3999" s="21" t="b" cm="1">
        <f t="array" ref="D3999">IF(OR(ISNUMBER(SEARCH({" COMEDY "," fun "," laugh ","hilarious"}," "&amp;B3999:C3999&amp;" "))),"Comedy",IF(OR(ISNUMBER(SEARCH({" sad "," thriller "," crime"," murder "," dark "," revenge "}," "&amp;B3999:C3999&amp;" "))),"thriller",IF(OR(ISNUMBER(SEARCH({" strange "," evil "," horror "," dark "," strange"}," "&amp;B3999:C3999&amp;" "))),"horror",IF(OR(ISNUMBER(SEARCH({" food "," kitchen "," yummy "," gourmet "," dining","bbq"}," "&amp;B3999:C3999&amp;" "))),"food"))))</f>
        <v>0</v>
      </c>
      <c r="E3999" s="3">
        <v>3000</v>
      </c>
      <c r="F3999" s="4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496"/>
        <v>0</v>
      </c>
      <c r="Q3999">
        <f t="shared" si="497"/>
        <v>0</v>
      </c>
      <c r="R3999" t="s">
        <v>8315</v>
      </c>
      <c r="S3999" t="s">
        <v>8316</v>
      </c>
      <c r="T3999" s="13">
        <f t="shared" si="498"/>
        <v>42069.391446759255</v>
      </c>
      <c r="U3999" s="13">
        <f t="shared" si="499"/>
        <v>42099.349780092598</v>
      </c>
      <c r="V3999">
        <f t="shared" si="500"/>
        <v>2015</v>
      </c>
      <c r="W3999" t="str">
        <f t="shared" si="501"/>
        <v>plays</v>
      </c>
      <c r="X3999" t="str">
        <f t="shared" si="502"/>
        <v>UnderFunded</v>
      </c>
      <c r="Y3999" s="12">
        <f t="shared" si="503"/>
        <v>0</v>
      </c>
    </row>
    <row r="4000" spans="1:25" ht="43.2">
      <c r="A4000">
        <v>3998</v>
      </c>
      <c r="B4000" s="1" t="s">
        <v>3994</v>
      </c>
      <c r="C4000" s="1" t="s">
        <v>8104</v>
      </c>
      <c r="D4000" s="21" t="b" cm="1">
        <f t="array" ref="D4000">IF(OR(ISNUMBER(SEARCH({" COMEDY "," fun "," laugh ","hilarious"}," "&amp;B4000:C4000&amp;" "))),"Comedy",IF(OR(ISNUMBER(SEARCH({" sad "," thriller "," crime"," murder "," dark "," revenge "}," "&amp;B4000:C4000&amp;" "))),"thriller",IF(OR(ISNUMBER(SEARCH({" strange "," evil "," horror "," dark "," strange"}," "&amp;B4000:C4000&amp;" "))),"horror",IF(OR(ISNUMBER(SEARCH({" food "," kitchen "," yummy "," gourmet "," dining","bbq"}," "&amp;B4000:C4000&amp;" "))),"food"))))</f>
        <v>0</v>
      </c>
      <c r="E4000" s="3">
        <v>1250</v>
      </c>
      <c r="F4000" s="4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496"/>
        <v>57</v>
      </c>
      <c r="Q4000">
        <f t="shared" si="497"/>
        <v>59.58</v>
      </c>
      <c r="R4000" t="s">
        <v>8315</v>
      </c>
      <c r="S4000" t="s">
        <v>8316</v>
      </c>
      <c r="T4000" s="13">
        <f t="shared" si="498"/>
        <v>42061.963263888887</v>
      </c>
      <c r="U4000" s="13">
        <f t="shared" si="499"/>
        <v>42091.921597222223</v>
      </c>
      <c r="V4000">
        <f t="shared" si="500"/>
        <v>2015</v>
      </c>
      <c r="W4000" t="str">
        <f t="shared" si="501"/>
        <v>plays</v>
      </c>
      <c r="X4000" t="str">
        <f t="shared" si="502"/>
        <v>UnderFunded</v>
      </c>
      <c r="Y4000" s="12">
        <f t="shared" si="503"/>
        <v>59.58</v>
      </c>
    </row>
    <row r="4001" spans="1:25" ht="43.2">
      <c r="A4001">
        <v>3999</v>
      </c>
      <c r="B4001" s="1" t="s">
        <v>3995</v>
      </c>
      <c r="C4001" s="1" t="s">
        <v>8105</v>
      </c>
      <c r="D4001" s="21" t="b" cm="1">
        <f t="array" ref="D4001">IF(OR(ISNUMBER(SEARCH({" COMEDY "," fun "," laugh ","hilarious"}," "&amp;B4001:C4001&amp;" "))),"Comedy",IF(OR(ISNUMBER(SEARCH({" sad "," thriller "," crime"," murder "," dark "," revenge "}," "&amp;B4001:C4001&amp;" "))),"thriller",IF(OR(ISNUMBER(SEARCH({" strange "," evil "," horror "," dark "," strange"}," "&amp;B4001:C4001&amp;" "))),"horror",IF(OR(ISNUMBER(SEARCH({" food "," kitchen "," yummy "," gourmet "," dining","bbq"}," "&amp;B4001:C4001&amp;" "))),"food"))))</f>
        <v>0</v>
      </c>
      <c r="E4001" s="3">
        <v>7000</v>
      </c>
      <c r="F4001" s="4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496"/>
        <v>17</v>
      </c>
      <c r="Q4001">
        <f t="shared" si="497"/>
        <v>82.57</v>
      </c>
      <c r="R4001" t="s">
        <v>8315</v>
      </c>
      <c r="S4001" t="s">
        <v>8316</v>
      </c>
      <c r="T4001" s="13">
        <f t="shared" si="498"/>
        <v>41842.828680555554</v>
      </c>
      <c r="U4001" s="13">
        <f t="shared" si="499"/>
        <v>41882.827650462961</v>
      </c>
      <c r="V4001">
        <f t="shared" si="500"/>
        <v>2014</v>
      </c>
      <c r="W4001" t="str">
        <f t="shared" si="501"/>
        <v>plays</v>
      </c>
      <c r="X4001" t="str">
        <f t="shared" si="502"/>
        <v>UnderFunded</v>
      </c>
      <c r="Y4001" s="12">
        <f t="shared" si="503"/>
        <v>82.57</v>
      </c>
    </row>
    <row r="4002" spans="1:25" ht="28.8">
      <c r="A4002">
        <v>4000</v>
      </c>
      <c r="B4002" s="1" t="s">
        <v>3996</v>
      </c>
      <c r="C4002" s="1" t="s">
        <v>8106</v>
      </c>
      <c r="D4002" s="21" t="b" cm="1">
        <f t="array" ref="D4002">IF(OR(ISNUMBER(SEARCH({" COMEDY "," fun "," laugh ","hilarious"}," "&amp;B4002:C4002&amp;" "))),"Comedy",IF(OR(ISNUMBER(SEARCH({" sad "," thriller "," crime"," murder "," dark "," revenge "}," "&amp;B4002:C4002&amp;" "))),"thriller",IF(OR(ISNUMBER(SEARCH({" strange "," evil "," horror "," dark "," strange"}," "&amp;B4002:C4002&amp;" "))),"horror",IF(OR(ISNUMBER(SEARCH({" food "," kitchen "," yummy "," gourmet "," dining","bbq"}," "&amp;B4002:C4002&amp;" "))),"food"))))</f>
        <v>0</v>
      </c>
      <c r="E4002" s="3">
        <v>8000</v>
      </c>
      <c r="F4002" s="4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496"/>
        <v>0</v>
      </c>
      <c r="Q4002">
        <f t="shared" si="497"/>
        <v>10</v>
      </c>
      <c r="R4002" t="s">
        <v>8315</v>
      </c>
      <c r="S4002" t="s">
        <v>8316</v>
      </c>
      <c r="T4002" s="13">
        <f t="shared" si="498"/>
        <v>42437.64534722222</v>
      </c>
      <c r="U4002" s="13">
        <f t="shared" si="499"/>
        <v>42497.603680555556</v>
      </c>
      <c r="V4002">
        <f t="shared" si="500"/>
        <v>2016</v>
      </c>
      <c r="W4002" t="str">
        <f t="shared" si="501"/>
        <v>plays</v>
      </c>
      <c r="X4002" t="str">
        <f t="shared" si="502"/>
        <v>UnderFunded</v>
      </c>
      <c r="Y4002" s="12">
        <f t="shared" si="503"/>
        <v>10</v>
      </c>
    </row>
    <row r="4003" spans="1:25" ht="57.6">
      <c r="A4003">
        <v>4001</v>
      </c>
      <c r="B4003" s="1" t="s">
        <v>3997</v>
      </c>
      <c r="C4003" s="1" t="s">
        <v>8107</v>
      </c>
      <c r="D4003" s="21" t="b" cm="1">
        <f t="array" ref="D4003">IF(OR(ISNUMBER(SEARCH({" COMEDY "," fun "," laugh ","hilarious"}," "&amp;B4003:C4003&amp;" "))),"Comedy",IF(OR(ISNUMBER(SEARCH({" sad "," thriller "," crime"," murder "," dark "," revenge "}," "&amp;B4003:C4003&amp;" "))),"thriller",IF(OR(ISNUMBER(SEARCH({" strange "," evil "," horror "," dark "," strange"}," "&amp;B4003:C4003&amp;" "))),"horror",IF(OR(ISNUMBER(SEARCH({" food "," kitchen "," yummy "," gourmet "," dining","bbq"}," "&amp;B4003:C4003&amp;" "))),"food"))))</f>
        <v>0</v>
      </c>
      <c r="E4003" s="3">
        <v>1200</v>
      </c>
      <c r="F4003" s="4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496"/>
        <v>38</v>
      </c>
      <c r="Q4003">
        <f t="shared" si="497"/>
        <v>32.36</v>
      </c>
      <c r="R4003" t="s">
        <v>8315</v>
      </c>
      <c r="S4003" t="s">
        <v>8316</v>
      </c>
      <c r="T4003" s="13">
        <f t="shared" si="498"/>
        <v>42775.964212962965</v>
      </c>
      <c r="U4003" s="13">
        <f t="shared" si="499"/>
        <v>42795.791666666672</v>
      </c>
      <c r="V4003">
        <f t="shared" si="500"/>
        <v>2017</v>
      </c>
      <c r="W4003" t="str">
        <f t="shared" si="501"/>
        <v>plays</v>
      </c>
      <c r="X4003" t="str">
        <f t="shared" si="502"/>
        <v>UnderFunded</v>
      </c>
      <c r="Y4003" s="12">
        <f t="shared" si="503"/>
        <v>32.36</v>
      </c>
    </row>
    <row r="4004" spans="1:25" ht="43.2">
      <c r="A4004">
        <v>4002</v>
      </c>
      <c r="B4004" s="1" t="s">
        <v>3998</v>
      </c>
      <c r="C4004" s="1" t="s">
        <v>8108</v>
      </c>
      <c r="D4004" s="21" t="b" cm="1">
        <f t="array" ref="D4004">IF(OR(ISNUMBER(SEARCH({" COMEDY "," fun "," laugh ","hilarious"}," "&amp;B4004:C4004&amp;" "))),"Comedy",IF(OR(ISNUMBER(SEARCH({" sad "," thriller "," crime"," murder "," dark "," revenge "}," "&amp;B4004:C4004&amp;" "))),"thriller",IF(OR(ISNUMBER(SEARCH({" strange "," evil "," horror "," dark "," strange"}," "&amp;B4004:C4004&amp;" "))),"horror",IF(OR(ISNUMBER(SEARCH({" food "," kitchen "," yummy "," gourmet "," dining","bbq"}," "&amp;B4004:C4004&amp;" "))),"food"))))</f>
        <v>0</v>
      </c>
      <c r="E4004" s="3">
        <v>1250</v>
      </c>
      <c r="F4004" s="4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496"/>
        <v>2</v>
      </c>
      <c r="Q4004">
        <f t="shared" si="497"/>
        <v>5.75</v>
      </c>
      <c r="R4004" t="s">
        <v>8315</v>
      </c>
      <c r="S4004" t="s">
        <v>8316</v>
      </c>
      <c r="T4004" s="13">
        <f t="shared" si="498"/>
        <v>41879.043530092589</v>
      </c>
      <c r="U4004" s="13">
        <f t="shared" si="499"/>
        <v>41909.043530092589</v>
      </c>
      <c r="V4004">
        <f t="shared" si="500"/>
        <v>2014</v>
      </c>
      <c r="W4004" t="str">
        <f t="shared" si="501"/>
        <v>plays</v>
      </c>
      <c r="X4004" t="str">
        <f t="shared" si="502"/>
        <v>UnderFunded</v>
      </c>
      <c r="Y4004" s="12">
        <f t="shared" si="503"/>
        <v>5.75</v>
      </c>
    </row>
    <row r="4005" spans="1:25" ht="43.2">
      <c r="A4005">
        <v>4003</v>
      </c>
      <c r="B4005" s="1" t="s">
        <v>3999</v>
      </c>
      <c r="C4005" s="1" t="s">
        <v>8071</v>
      </c>
      <c r="D4005" s="21" t="b" cm="1">
        <f t="array" ref="D4005">IF(OR(ISNUMBER(SEARCH({" COMEDY "," fun "," laugh ","hilarious"}," "&amp;B4005:C4005&amp;" "))),"Comedy",IF(OR(ISNUMBER(SEARCH({" sad "," thriller "," crime"," murder "," dark "," revenge "}," "&amp;B4005:C4005&amp;" "))),"thriller",IF(OR(ISNUMBER(SEARCH({" strange "," evil "," horror "," dark "," strange"}," "&amp;B4005:C4005&amp;" "))),"horror",IF(OR(ISNUMBER(SEARCH({" food "," kitchen "," yummy "," gourmet "," dining","bbq"}," "&amp;B4005:C4005&amp;" "))),"food"))))</f>
        <v>0</v>
      </c>
      <c r="E4005" s="3">
        <v>2000</v>
      </c>
      <c r="F4005" s="4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496"/>
        <v>10</v>
      </c>
      <c r="Q4005">
        <f t="shared" si="497"/>
        <v>100.5</v>
      </c>
      <c r="R4005" t="s">
        <v>8315</v>
      </c>
      <c r="S4005" t="s">
        <v>8316</v>
      </c>
      <c r="T4005" s="13">
        <f t="shared" si="498"/>
        <v>42020.587349537032</v>
      </c>
      <c r="U4005" s="13">
        <f t="shared" si="499"/>
        <v>42050.587349537032</v>
      </c>
      <c r="V4005">
        <f t="shared" si="500"/>
        <v>2015</v>
      </c>
      <c r="W4005" t="str">
        <f t="shared" si="501"/>
        <v>plays</v>
      </c>
      <c r="X4005" t="str">
        <f t="shared" si="502"/>
        <v>UnderFunded</v>
      </c>
      <c r="Y4005" s="12">
        <f t="shared" si="503"/>
        <v>100.5</v>
      </c>
    </row>
    <row r="4006" spans="1:25">
      <c r="A4006">
        <v>4004</v>
      </c>
      <c r="B4006" s="1" t="s">
        <v>4000</v>
      </c>
      <c r="C4006" s="1" t="s">
        <v>8109</v>
      </c>
      <c r="D4006" s="21" t="b" cm="1">
        <f t="array" ref="D4006">IF(OR(ISNUMBER(SEARCH({" COMEDY "," fun "," laugh ","hilarious"}," "&amp;B4006:C4006&amp;" "))),"Comedy",IF(OR(ISNUMBER(SEARCH({" sad "," thriller "," crime"," murder "," dark "," revenge "}," "&amp;B4006:C4006&amp;" "))),"thriller",IF(OR(ISNUMBER(SEARCH({" strange "," evil "," horror "," dark "," strange"}," "&amp;B4006:C4006&amp;" "))),"horror",IF(OR(ISNUMBER(SEARCH({" food "," kitchen "," yummy "," gourmet "," dining","bbq"}," "&amp;B4006:C4006&amp;" "))),"food"))))</f>
        <v>0</v>
      </c>
      <c r="E4006" s="3">
        <v>500</v>
      </c>
      <c r="F4006" s="4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496"/>
        <v>0</v>
      </c>
      <c r="Q4006">
        <f t="shared" si="497"/>
        <v>1</v>
      </c>
      <c r="R4006" t="s">
        <v>8315</v>
      </c>
      <c r="S4006" t="s">
        <v>8316</v>
      </c>
      <c r="T4006" s="13">
        <f t="shared" si="498"/>
        <v>41890.16269675926</v>
      </c>
      <c r="U4006" s="13">
        <f t="shared" si="499"/>
        <v>41920.16269675926</v>
      </c>
      <c r="V4006">
        <f t="shared" si="500"/>
        <v>2014</v>
      </c>
      <c r="W4006" t="str">
        <f t="shared" si="501"/>
        <v>plays</v>
      </c>
      <c r="X4006" t="str">
        <f t="shared" si="502"/>
        <v>UnderFunded</v>
      </c>
      <c r="Y4006" s="12">
        <f t="shared" si="503"/>
        <v>1</v>
      </c>
    </row>
    <row r="4007" spans="1:25" ht="43.2">
      <c r="A4007">
        <v>4005</v>
      </c>
      <c r="B4007" s="1" t="s">
        <v>4001</v>
      </c>
      <c r="C4007" s="1" t="s">
        <v>8110</v>
      </c>
      <c r="D4007" s="21" t="b" cm="1">
        <f t="array" ref="D4007">IF(OR(ISNUMBER(SEARCH({" COMEDY "," fun "," laugh ","hilarious"}," "&amp;B4007:C4007&amp;" "))),"Comedy",IF(OR(ISNUMBER(SEARCH({" sad "," thriller "," crime"," murder "," dark "," revenge "}," "&amp;B4007:C4007&amp;" "))),"thriller",IF(OR(ISNUMBER(SEARCH({" strange "," evil "," horror "," dark "," strange"}," "&amp;B4007:C4007&amp;" "))),"horror",IF(OR(ISNUMBER(SEARCH({" food "," kitchen "," yummy "," gourmet "," dining","bbq"}," "&amp;B4007:C4007&amp;" "))),"food"))))</f>
        <v>0</v>
      </c>
      <c r="E4007" s="3">
        <v>3000</v>
      </c>
      <c r="F4007" s="4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496"/>
        <v>1</v>
      </c>
      <c r="Q4007">
        <f t="shared" si="497"/>
        <v>20</v>
      </c>
      <c r="R4007" t="s">
        <v>8315</v>
      </c>
      <c r="S4007" t="s">
        <v>8316</v>
      </c>
      <c r="T4007" s="13">
        <f t="shared" si="498"/>
        <v>41872.807696759257</v>
      </c>
      <c r="U4007" s="13">
        <f t="shared" si="499"/>
        <v>41932.807696759257</v>
      </c>
      <c r="V4007">
        <f t="shared" si="500"/>
        <v>2014</v>
      </c>
      <c r="W4007" t="str">
        <f t="shared" si="501"/>
        <v>plays</v>
      </c>
      <c r="X4007" t="str">
        <f t="shared" si="502"/>
        <v>UnderFunded</v>
      </c>
      <c r="Y4007" s="12">
        <f t="shared" si="503"/>
        <v>20</v>
      </c>
    </row>
    <row r="4008" spans="1:25" ht="43.2">
      <c r="A4008">
        <v>4006</v>
      </c>
      <c r="B4008" s="1" t="s">
        <v>4002</v>
      </c>
      <c r="C4008" s="1" t="s">
        <v>8111</v>
      </c>
      <c r="D4008" s="21" t="b" cm="1">
        <f t="array" ref="D4008">IF(OR(ISNUMBER(SEARCH({" COMEDY "," fun "," laugh ","hilarious"}," "&amp;B4008:C4008&amp;" "))),"Comedy",IF(OR(ISNUMBER(SEARCH({" sad "," thriller "," crime"," murder "," dark "," revenge "}," "&amp;B4008:C4008&amp;" "))),"thriller",IF(OR(ISNUMBER(SEARCH({" strange "," evil "," horror "," dark "," strange"}," "&amp;B4008:C4008&amp;" "))),"horror",IF(OR(ISNUMBER(SEARCH({" food "," kitchen "," yummy "," gourmet "," dining","bbq"}," "&amp;B4008:C4008&amp;" "))),"food"))))</f>
        <v>0</v>
      </c>
      <c r="E4008" s="3">
        <v>30000</v>
      </c>
      <c r="F4008" s="4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496"/>
        <v>0</v>
      </c>
      <c r="Q4008">
        <f t="shared" si="497"/>
        <v>2</v>
      </c>
      <c r="R4008" t="s">
        <v>8315</v>
      </c>
      <c r="S4008" t="s">
        <v>8316</v>
      </c>
      <c r="T4008" s="13">
        <f t="shared" si="498"/>
        <v>42391.772997685184</v>
      </c>
      <c r="U4008" s="13">
        <f t="shared" si="499"/>
        <v>42416.772997685184</v>
      </c>
      <c r="V4008">
        <f t="shared" si="500"/>
        <v>2016</v>
      </c>
      <c r="W4008" t="str">
        <f t="shared" si="501"/>
        <v>plays</v>
      </c>
      <c r="X4008" t="str">
        <f t="shared" si="502"/>
        <v>UnderFunded</v>
      </c>
      <c r="Y4008" s="12">
        <f t="shared" si="503"/>
        <v>2</v>
      </c>
    </row>
    <row r="4009" spans="1:25" ht="43.2">
      <c r="A4009">
        <v>4007</v>
      </c>
      <c r="B4009" s="1" t="s">
        <v>4003</v>
      </c>
      <c r="C4009" s="1" t="s">
        <v>8112</v>
      </c>
      <c r="D4009" s="21" t="b" cm="1">
        <f t="array" ref="D4009">IF(OR(ISNUMBER(SEARCH({" COMEDY "," fun "," laugh ","hilarious"}," "&amp;B4009:C4009&amp;" "))),"Comedy",IF(OR(ISNUMBER(SEARCH({" sad "," thriller "," crime"," murder "," dark "," revenge "}," "&amp;B4009:C4009&amp;" "))),"thriller",IF(OR(ISNUMBER(SEARCH({" strange "," evil "," horror "," dark "," strange"}," "&amp;B4009:C4009&amp;" "))),"horror",IF(OR(ISNUMBER(SEARCH({" food "," kitchen "," yummy "," gourmet "," dining","bbq"}," "&amp;B4009:C4009&amp;" "))),"food"))))</f>
        <v>0</v>
      </c>
      <c r="E4009" s="3">
        <v>2000</v>
      </c>
      <c r="F4009" s="4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496"/>
        <v>0</v>
      </c>
      <c r="Q4009">
        <f t="shared" si="497"/>
        <v>5</v>
      </c>
      <c r="R4009" t="s">
        <v>8315</v>
      </c>
      <c r="S4009" t="s">
        <v>8316</v>
      </c>
      <c r="T4009" s="13">
        <f t="shared" si="498"/>
        <v>41848.772928240738</v>
      </c>
      <c r="U4009" s="13">
        <f t="shared" si="499"/>
        <v>41877.686111111114</v>
      </c>
      <c r="V4009">
        <f t="shared" si="500"/>
        <v>2014</v>
      </c>
      <c r="W4009" t="str">
        <f t="shared" si="501"/>
        <v>plays</v>
      </c>
      <c r="X4009" t="str">
        <f t="shared" si="502"/>
        <v>UnderFunded</v>
      </c>
      <c r="Y4009" s="12">
        <f t="shared" si="503"/>
        <v>5</v>
      </c>
    </row>
    <row r="4010" spans="1:25" ht="43.2">
      <c r="A4010">
        <v>4008</v>
      </c>
      <c r="B4010" s="1" t="s">
        <v>4004</v>
      </c>
      <c r="C4010" s="1" t="s">
        <v>8113</v>
      </c>
      <c r="D4010" s="21" t="b" cm="1">
        <f t="array" ref="D4010">IF(OR(ISNUMBER(SEARCH({" COMEDY "," fun "," laugh ","hilarious"}," "&amp;B4010:C4010&amp;" "))),"Comedy",IF(OR(ISNUMBER(SEARCH({" sad "," thriller "," crime"," murder "," dark "," revenge "}," "&amp;B4010:C4010&amp;" "))),"thriller",IF(OR(ISNUMBER(SEARCH({" strange "," evil "," horror "," dark "," strange"}," "&amp;B4010:C4010&amp;" "))),"horror",IF(OR(ISNUMBER(SEARCH({" food "," kitchen "," yummy "," gourmet "," dining","bbq"}," "&amp;B4010:C4010&amp;" "))),"food"))))</f>
        <v>0</v>
      </c>
      <c r="E4010" s="3">
        <v>1000</v>
      </c>
      <c r="F4010" s="4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496"/>
        <v>6</v>
      </c>
      <c r="Q4010">
        <f t="shared" si="497"/>
        <v>15</v>
      </c>
      <c r="R4010" t="s">
        <v>8315</v>
      </c>
      <c r="S4010" t="s">
        <v>8316</v>
      </c>
      <c r="T4010" s="13">
        <f t="shared" si="498"/>
        <v>42177.964201388888</v>
      </c>
      <c r="U4010" s="13">
        <f t="shared" si="499"/>
        <v>42207.964201388888</v>
      </c>
      <c r="V4010">
        <f t="shared" si="500"/>
        <v>2015</v>
      </c>
      <c r="W4010" t="str">
        <f t="shared" si="501"/>
        <v>plays</v>
      </c>
      <c r="X4010" t="str">
        <f t="shared" si="502"/>
        <v>UnderFunded</v>
      </c>
      <c r="Y4010" s="12">
        <f t="shared" si="503"/>
        <v>15</v>
      </c>
    </row>
    <row r="4011" spans="1:25" ht="43.2">
      <c r="A4011">
        <v>4009</v>
      </c>
      <c r="B4011" s="1" t="s">
        <v>4005</v>
      </c>
      <c r="C4011" s="1" t="s">
        <v>8114</v>
      </c>
      <c r="D4011" s="21" t="b" cm="1">
        <f t="array" ref="D4011">IF(OR(ISNUMBER(SEARCH({" COMEDY "," fun "," laugh ","hilarious"}," "&amp;B4011:C4011&amp;" "))),"Comedy",IF(OR(ISNUMBER(SEARCH({" sad "," thriller "," crime"," murder "," dark "," revenge "}," "&amp;B4011:C4011&amp;" "))),"thriller",IF(OR(ISNUMBER(SEARCH({" strange "," evil "," horror "," dark "," strange"}," "&amp;B4011:C4011&amp;" "))),"horror",IF(OR(ISNUMBER(SEARCH({" food "," kitchen "," yummy "," gourmet "," dining","bbq"}," "&amp;B4011:C4011&amp;" "))),"food"))))</f>
        <v>0</v>
      </c>
      <c r="E4011" s="3">
        <v>1930</v>
      </c>
      <c r="F4011" s="4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496"/>
        <v>4</v>
      </c>
      <c r="Q4011">
        <f t="shared" si="497"/>
        <v>25</v>
      </c>
      <c r="R4011" t="s">
        <v>8315</v>
      </c>
      <c r="S4011" t="s">
        <v>8316</v>
      </c>
      <c r="T4011" s="13">
        <f t="shared" si="498"/>
        <v>41851.700925925928</v>
      </c>
      <c r="U4011" s="13">
        <f t="shared" si="499"/>
        <v>41891.700925925928</v>
      </c>
      <c r="V4011">
        <f t="shared" si="500"/>
        <v>2014</v>
      </c>
      <c r="W4011" t="str">
        <f t="shared" si="501"/>
        <v>plays</v>
      </c>
      <c r="X4011" t="str">
        <f t="shared" si="502"/>
        <v>UnderFunded</v>
      </c>
      <c r="Y4011" s="12">
        <f t="shared" si="503"/>
        <v>25</v>
      </c>
    </row>
    <row r="4012" spans="1:25" ht="43.2">
      <c r="A4012">
        <v>4010</v>
      </c>
      <c r="B4012" s="1" t="s">
        <v>4006</v>
      </c>
      <c r="C4012" s="1" t="s">
        <v>8115</v>
      </c>
      <c r="D4012" s="21" t="b" cm="1">
        <f t="array" ref="D4012">IF(OR(ISNUMBER(SEARCH({" COMEDY "," fun "," laugh ","hilarious"}," "&amp;B4012:C4012&amp;" "))),"Comedy",IF(OR(ISNUMBER(SEARCH({" sad "," thriller "," crime"," murder "," dark "," revenge "}," "&amp;B4012:C4012&amp;" "))),"thriller",IF(OR(ISNUMBER(SEARCH({" strange "," evil "," horror "," dark "," strange"}," "&amp;B4012:C4012&amp;" "))),"horror",IF(OR(ISNUMBER(SEARCH({" food "," kitchen "," yummy "," gourmet "," dining","bbq"}," "&amp;B4012:C4012&amp;" "))),"food"))))</f>
        <v>0</v>
      </c>
      <c r="E4012" s="3">
        <v>7200</v>
      </c>
      <c r="F4012" s="4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496"/>
        <v>24</v>
      </c>
      <c r="Q4012">
        <f t="shared" si="497"/>
        <v>45.84</v>
      </c>
      <c r="R4012" t="s">
        <v>8315</v>
      </c>
      <c r="S4012" t="s">
        <v>8316</v>
      </c>
      <c r="T4012" s="13">
        <f t="shared" si="498"/>
        <v>41921.770439814813</v>
      </c>
      <c r="U4012" s="13">
        <f t="shared" si="499"/>
        <v>41938.770439814813</v>
      </c>
      <c r="V4012">
        <f t="shared" si="500"/>
        <v>2014</v>
      </c>
      <c r="W4012" t="str">
        <f t="shared" si="501"/>
        <v>plays</v>
      </c>
      <c r="X4012" t="str">
        <f t="shared" si="502"/>
        <v>UnderFunded</v>
      </c>
      <c r="Y4012" s="12">
        <f t="shared" si="503"/>
        <v>45.84</v>
      </c>
    </row>
    <row r="4013" spans="1:25" ht="43.2">
      <c r="A4013">
        <v>4011</v>
      </c>
      <c r="B4013" s="1" t="s">
        <v>4007</v>
      </c>
      <c r="C4013" s="1" t="s">
        <v>8116</v>
      </c>
      <c r="D4013" s="21" t="b" cm="1">
        <f t="array" ref="D4013">IF(OR(ISNUMBER(SEARCH({" COMEDY "," fun "," laugh ","hilarious"}," "&amp;B4013:C4013&amp;" "))),"Comedy",IF(OR(ISNUMBER(SEARCH({" sad "," thriller "," crime"," murder "," dark "," revenge "}," "&amp;B4013:C4013&amp;" "))),"thriller",IF(OR(ISNUMBER(SEARCH({" strange "," evil "," horror "," dark "," strange"}," "&amp;B4013:C4013&amp;" "))),"horror",IF(OR(ISNUMBER(SEARCH({" food "," kitchen "," yummy "," gourmet "," dining","bbq"}," "&amp;B4013:C4013&amp;" "))),"food"))))</f>
        <v>0</v>
      </c>
      <c r="E4013" s="3">
        <v>250</v>
      </c>
      <c r="F4013" s="4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496"/>
        <v>8</v>
      </c>
      <c r="Q4013">
        <f t="shared" si="497"/>
        <v>4.75</v>
      </c>
      <c r="R4013" t="s">
        <v>8315</v>
      </c>
      <c r="S4013" t="s">
        <v>8316</v>
      </c>
      <c r="T4013" s="13">
        <f t="shared" si="498"/>
        <v>42002.54488425926</v>
      </c>
      <c r="U4013" s="13">
        <f t="shared" si="499"/>
        <v>42032.54488425926</v>
      </c>
      <c r="V4013">
        <f t="shared" si="500"/>
        <v>2014</v>
      </c>
      <c r="W4013" t="str">
        <f t="shared" si="501"/>
        <v>plays</v>
      </c>
      <c r="X4013" t="str">
        <f t="shared" si="502"/>
        <v>UnderFunded</v>
      </c>
      <c r="Y4013" s="12">
        <f t="shared" si="503"/>
        <v>4.75</v>
      </c>
    </row>
    <row r="4014" spans="1:25" ht="57.6">
      <c r="A4014">
        <v>4012</v>
      </c>
      <c r="B4014" s="1" t="s">
        <v>4008</v>
      </c>
      <c r="C4014" s="1" t="s">
        <v>8117</v>
      </c>
      <c r="D4014" s="21" t="b" cm="1">
        <f t="array" ref="D4014">IF(OR(ISNUMBER(SEARCH({" COMEDY "," fun "," laugh ","hilarious"}," "&amp;B4014:C4014&amp;" "))),"Comedy",IF(OR(ISNUMBER(SEARCH({" sad "," thriller "," crime"," murder "," dark "," revenge "}," "&amp;B4014:C4014&amp;" "))),"thriller",IF(OR(ISNUMBER(SEARCH({" strange "," evil "," horror "," dark "," strange"}," "&amp;B4014:C4014&amp;" "))),"horror",IF(OR(ISNUMBER(SEARCH({" food "," kitchen "," yummy "," gourmet "," dining","bbq"}," "&amp;B4014:C4014&amp;" "))),"food"))))</f>
        <v>0</v>
      </c>
      <c r="E4014" s="3">
        <v>575</v>
      </c>
      <c r="F4014" s="4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496"/>
        <v>0</v>
      </c>
      <c r="Q4014">
        <f t="shared" si="497"/>
        <v>0</v>
      </c>
      <c r="R4014" t="s">
        <v>8315</v>
      </c>
      <c r="S4014" t="s">
        <v>8316</v>
      </c>
      <c r="T4014" s="13">
        <f t="shared" si="498"/>
        <v>42096.544548611113</v>
      </c>
      <c r="U4014" s="13">
        <f t="shared" si="499"/>
        <v>42126.544548611113</v>
      </c>
      <c r="V4014">
        <f t="shared" si="500"/>
        <v>2015</v>
      </c>
      <c r="W4014" t="str">
        <f t="shared" si="501"/>
        <v>plays</v>
      </c>
      <c r="X4014" t="str">
        <f t="shared" si="502"/>
        <v>UnderFunded</v>
      </c>
      <c r="Y4014" s="12">
        <f t="shared" si="503"/>
        <v>0</v>
      </c>
    </row>
    <row r="4015" spans="1:25" ht="57.6">
      <c r="A4015">
        <v>4013</v>
      </c>
      <c r="B4015" s="1" t="s">
        <v>4009</v>
      </c>
      <c r="C4015" s="1" t="s">
        <v>8118</v>
      </c>
      <c r="D4015" s="21" t="b" cm="1">
        <f t="array" ref="D4015">IF(OR(ISNUMBER(SEARCH({" COMEDY "," fun "," laugh ","hilarious"}," "&amp;B4015:C4015&amp;" "))),"Comedy",IF(OR(ISNUMBER(SEARCH({" sad "," thriller "," crime"," murder "," dark "," revenge "}," "&amp;B4015:C4015&amp;" "))),"thriller",IF(OR(ISNUMBER(SEARCH({" strange "," evil "," horror "," dark "," strange"}," "&amp;B4015:C4015&amp;" "))),"horror",IF(OR(ISNUMBER(SEARCH({" food "," kitchen "," yummy "," gourmet "," dining","bbq"}," "&amp;B4015:C4015&amp;" "))),"food"))))</f>
        <v>0</v>
      </c>
      <c r="E4015" s="3">
        <v>2000</v>
      </c>
      <c r="F4015" s="4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496"/>
        <v>1</v>
      </c>
      <c r="Q4015">
        <f t="shared" si="497"/>
        <v>13</v>
      </c>
      <c r="R4015" t="s">
        <v>8315</v>
      </c>
      <c r="S4015" t="s">
        <v>8316</v>
      </c>
      <c r="T4015" s="13">
        <f t="shared" si="498"/>
        <v>42021.301192129627</v>
      </c>
      <c r="U4015" s="13">
        <f t="shared" si="499"/>
        <v>42051.301192129627</v>
      </c>
      <c r="V4015">
        <f t="shared" si="500"/>
        <v>2015</v>
      </c>
      <c r="W4015" t="str">
        <f t="shared" si="501"/>
        <v>plays</v>
      </c>
      <c r="X4015" t="str">
        <f t="shared" si="502"/>
        <v>UnderFunded</v>
      </c>
      <c r="Y4015" s="12">
        <f t="shared" si="503"/>
        <v>13</v>
      </c>
    </row>
    <row r="4016" spans="1:25" ht="43.2">
      <c r="A4016">
        <v>4014</v>
      </c>
      <c r="B4016" s="1" t="s">
        <v>4010</v>
      </c>
      <c r="C4016" s="1" t="s">
        <v>8119</v>
      </c>
      <c r="D4016" s="21" t="b" cm="1">
        <f t="array" ref="D4016">IF(OR(ISNUMBER(SEARCH({" COMEDY "," fun "," laugh ","hilarious"}," "&amp;B4016:C4016&amp;" "))),"Comedy",IF(OR(ISNUMBER(SEARCH({" sad "," thriller "," crime"," murder "," dark "," revenge "}," "&amp;B4016:C4016&amp;" "))),"thriller",IF(OR(ISNUMBER(SEARCH({" strange "," evil "," horror "," dark "," strange"}," "&amp;B4016:C4016&amp;" "))),"horror",IF(OR(ISNUMBER(SEARCH({" food "," kitchen "," yummy "," gourmet "," dining","bbq"}," "&amp;B4016:C4016&amp;" "))),"food"))))</f>
        <v>0</v>
      </c>
      <c r="E4016" s="3">
        <v>9000</v>
      </c>
      <c r="F4016" s="4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496"/>
        <v>0</v>
      </c>
      <c r="Q4016">
        <f t="shared" si="497"/>
        <v>0</v>
      </c>
      <c r="R4016" t="s">
        <v>8315</v>
      </c>
      <c r="S4016" t="s">
        <v>8316</v>
      </c>
      <c r="T4016" s="13">
        <f t="shared" si="498"/>
        <v>42419.246168981481</v>
      </c>
      <c r="U4016" s="13">
        <f t="shared" si="499"/>
        <v>42434.246168981481</v>
      </c>
      <c r="V4016">
        <f t="shared" si="500"/>
        <v>2016</v>
      </c>
      <c r="W4016" t="str">
        <f t="shared" si="501"/>
        <v>plays</v>
      </c>
      <c r="X4016" t="str">
        <f t="shared" si="502"/>
        <v>UnderFunded</v>
      </c>
      <c r="Y4016" s="12">
        <f t="shared" si="503"/>
        <v>0</v>
      </c>
    </row>
    <row r="4017" spans="1:25" ht="43.2">
      <c r="A4017">
        <v>4015</v>
      </c>
      <c r="B4017" s="1" t="s">
        <v>4011</v>
      </c>
      <c r="C4017" s="1" t="s">
        <v>8120</v>
      </c>
      <c r="D4017" s="21" t="b" cm="1">
        <f t="array" ref="D4017">IF(OR(ISNUMBER(SEARCH({" COMEDY "," fun "," laugh ","hilarious"}," "&amp;B4017:C4017&amp;" "))),"Comedy",IF(OR(ISNUMBER(SEARCH({" sad "," thriller "," crime"," murder "," dark "," revenge "}," "&amp;B4017:C4017&amp;" "))),"thriller",IF(OR(ISNUMBER(SEARCH({" strange "," evil "," horror "," dark "," strange"}," "&amp;B4017:C4017&amp;" "))),"horror",IF(OR(ISNUMBER(SEARCH({" food "," kitchen "," yummy "," gourmet "," dining","bbq"}," "&amp;B4017:C4017&amp;" "))),"food"))))</f>
        <v>0</v>
      </c>
      <c r="E4017" s="3">
        <v>7000</v>
      </c>
      <c r="F4017" s="4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496"/>
        <v>0</v>
      </c>
      <c r="Q4017">
        <f t="shared" si="497"/>
        <v>1</v>
      </c>
      <c r="R4017" t="s">
        <v>8315</v>
      </c>
      <c r="S4017" t="s">
        <v>8316</v>
      </c>
      <c r="T4017" s="13">
        <f t="shared" si="498"/>
        <v>42174.780821759254</v>
      </c>
      <c r="U4017" s="13">
        <f t="shared" si="499"/>
        <v>42204.780821759254</v>
      </c>
      <c r="V4017">
        <f t="shared" si="500"/>
        <v>2015</v>
      </c>
      <c r="W4017" t="str">
        <f t="shared" si="501"/>
        <v>plays</v>
      </c>
      <c r="X4017" t="str">
        <f t="shared" si="502"/>
        <v>UnderFunded</v>
      </c>
      <c r="Y4017" s="12">
        <f t="shared" si="503"/>
        <v>1</v>
      </c>
    </row>
    <row r="4018" spans="1:25" ht="43.2">
      <c r="A4018">
        <v>4016</v>
      </c>
      <c r="B4018" s="1" t="s">
        <v>4012</v>
      </c>
      <c r="C4018" s="1" t="s">
        <v>8121</v>
      </c>
      <c r="D4018" s="21" t="b" cm="1">
        <f t="array" ref="D4018">IF(OR(ISNUMBER(SEARCH({" COMEDY "," fun "," laugh ","hilarious"}," "&amp;B4018:C4018&amp;" "))),"Comedy",IF(OR(ISNUMBER(SEARCH({" sad "," thriller "," crime"," murder "," dark "," revenge "}," "&amp;B4018:C4018&amp;" "))),"thriller",IF(OR(ISNUMBER(SEARCH({" strange "," evil "," horror "," dark "," strange"}," "&amp;B4018:C4018&amp;" "))),"horror",IF(OR(ISNUMBER(SEARCH({" food "," kitchen "," yummy "," gourmet "," dining","bbq"}," "&amp;B4018:C4018&amp;" "))),"food"))))</f>
        <v>0</v>
      </c>
      <c r="E4018" s="3">
        <v>500</v>
      </c>
      <c r="F4018" s="4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496"/>
        <v>14</v>
      </c>
      <c r="Q4018">
        <f t="shared" si="497"/>
        <v>10</v>
      </c>
      <c r="R4018" t="s">
        <v>8315</v>
      </c>
      <c r="S4018" t="s">
        <v>8316</v>
      </c>
      <c r="T4018" s="13">
        <f t="shared" si="498"/>
        <v>41869.872685185182</v>
      </c>
      <c r="U4018" s="13">
        <f t="shared" si="499"/>
        <v>41899.872685185182</v>
      </c>
      <c r="V4018">
        <f t="shared" si="500"/>
        <v>2014</v>
      </c>
      <c r="W4018" t="str">
        <f t="shared" si="501"/>
        <v>plays</v>
      </c>
      <c r="X4018" t="str">
        <f t="shared" si="502"/>
        <v>UnderFunded</v>
      </c>
      <c r="Y4018" s="12">
        <f t="shared" si="503"/>
        <v>10</v>
      </c>
    </row>
    <row r="4019" spans="1:25" ht="43.2">
      <c r="A4019">
        <v>4017</v>
      </c>
      <c r="B4019" s="1" t="s">
        <v>4013</v>
      </c>
      <c r="C4019" s="1" t="s">
        <v>8122</v>
      </c>
      <c r="D4019" s="21" t="b" cm="1">
        <f t="array" ref="D4019">IF(OR(ISNUMBER(SEARCH({" COMEDY "," fun "," laugh ","hilarious"}," "&amp;B4019:C4019&amp;" "))),"Comedy",IF(OR(ISNUMBER(SEARCH({" sad "," thriller "," crime"," murder "," dark "," revenge "}," "&amp;B4019:C4019&amp;" "))),"thriller",IF(OR(ISNUMBER(SEARCH({" strange "," evil "," horror "," dark "," strange"}," "&amp;B4019:C4019&amp;" "))),"horror",IF(OR(ISNUMBER(SEARCH({" food "," kitchen "," yummy "," gourmet "," dining","bbq"}," "&amp;B4019:C4019&amp;" "))),"food"))))</f>
        <v>0</v>
      </c>
      <c r="E4019" s="3">
        <v>10000</v>
      </c>
      <c r="F4019" s="4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496"/>
        <v>1</v>
      </c>
      <c r="Q4019">
        <f t="shared" si="497"/>
        <v>52.5</v>
      </c>
      <c r="R4019" t="s">
        <v>8315</v>
      </c>
      <c r="S4019" t="s">
        <v>8316</v>
      </c>
      <c r="T4019" s="13">
        <f t="shared" si="498"/>
        <v>41856.672152777777</v>
      </c>
      <c r="U4019" s="13">
        <f t="shared" si="499"/>
        <v>41886.672152777777</v>
      </c>
      <c r="V4019">
        <f t="shared" si="500"/>
        <v>2014</v>
      </c>
      <c r="W4019" t="str">
        <f t="shared" si="501"/>
        <v>plays</v>
      </c>
      <c r="X4019" t="str">
        <f t="shared" si="502"/>
        <v>UnderFunded</v>
      </c>
      <c r="Y4019" s="12">
        <f t="shared" si="503"/>
        <v>52.5</v>
      </c>
    </row>
    <row r="4020" spans="1:25" ht="28.8">
      <c r="A4020">
        <v>4018</v>
      </c>
      <c r="B4020" s="1" t="s">
        <v>4014</v>
      </c>
      <c r="C4020" s="1" t="s">
        <v>8123</v>
      </c>
      <c r="D4020" s="21" t="b" cm="1">
        <f t="array" ref="D4020">IF(OR(ISNUMBER(SEARCH({" COMEDY "," fun "," laugh ","hilarious"}," "&amp;B4020:C4020&amp;" "))),"Comedy",IF(OR(ISNUMBER(SEARCH({" sad "," thriller "," crime"," murder "," dark "," revenge "}," "&amp;B4020:C4020&amp;" "))),"thriller",IF(OR(ISNUMBER(SEARCH({" strange "," evil "," horror "," dark "," strange"}," "&amp;B4020:C4020&amp;" "))),"horror",IF(OR(ISNUMBER(SEARCH({" food "," kitchen "," yummy "," gourmet "," dining","bbq"}," "&amp;B4020:C4020&amp;" "))),"food"))))</f>
        <v>0</v>
      </c>
      <c r="E4020" s="3">
        <v>1500</v>
      </c>
      <c r="F4020" s="4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496"/>
        <v>9</v>
      </c>
      <c r="Q4020">
        <f t="shared" si="497"/>
        <v>32.5</v>
      </c>
      <c r="R4020" t="s">
        <v>8315</v>
      </c>
      <c r="S4020" t="s">
        <v>8316</v>
      </c>
      <c r="T4020" s="13">
        <f t="shared" si="498"/>
        <v>42620.91097222222</v>
      </c>
      <c r="U4020" s="13">
        <f t="shared" si="499"/>
        <v>42650.91097222222</v>
      </c>
      <c r="V4020">
        <f t="shared" si="500"/>
        <v>2016</v>
      </c>
      <c r="W4020" t="str">
        <f t="shared" si="501"/>
        <v>plays</v>
      </c>
      <c r="X4020" t="str">
        <f t="shared" si="502"/>
        <v>UnderFunded</v>
      </c>
      <c r="Y4020" s="12">
        <f t="shared" si="503"/>
        <v>32.5</v>
      </c>
    </row>
    <row r="4021" spans="1:25" ht="43.2">
      <c r="A4021">
        <v>4019</v>
      </c>
      <c r="B4021" s="1" t="s">
        <v>4015</v>
      </c>
      <c r="C4021" s="1" t="s">
        <v>8124</v>
      </c>
      <c r="D4021" s="21" t="b" cm="1">
        <f t="array" ref="D4021">IF(OR(ISNUMBER(SEARCH({" COMEDY "," fun "," laugh ","hilarious"}," "&amp;B4021:C4021&amp;" "))),"Comedy",IF(OR(ISNUMBER(SEARCH({" sad "," thriller "," crime"," murder "," dark "," revenge "}," "&amp;B4021:C4021&amp;" "))),"thriller",IF(OR(ISNUMBER(SEARCH({" strange "," evil "," horror "," dark "," strange"}," "&amp;B4021:C4021&amp;" "))),"horror",IF(OR(ISNUMBER(SEARCH({" food "," kitchen "," yummy "," gourmet "," dining","bbq"}," "&amp;B4021:C4021&amp;" "))),"food"))))</f>
        <v>0</v>
      </c>
      <c r="E4021" s="3">
        <v>3500</v>
      </c>
      <c r="F4021" s="4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496"/>
        <v>1</v>
      </c>
      <c r="Q4021">
        <f t="shared" si="497"/>
        <v>7.25</v>
      </c>
      <c r="R4021" t="s">
        <v>8315</v>
      </c>
      <c r="S4021" t="s">
        <v>8316</v>
      </c>
      <c r="T4021" s="13">
        <f t="shared" si="498"/>
        <v>42417.675879629634</v>
      </c>
      <c r="U4021" s="13">
        <f t="shared" si="499"/>
        <v>42475.686111111107</v>
      </c>
      <c r="V4021">
        <f t="shared" si="500"/>
        <v>2016</v>
      </c>
      <c r="W4021" t="str">
        <f t="shared" si="501"/>
        <v>plays</v>
      </c>
      <c r="X4021" t="str">
        <f t="shared" si="502"/>
        <v>UnderFunded</v>
      </c>
      <c r="Y4021" s="12">
        <f t="shared" si="503"/>
        <v>7.25</v>
      </c>
    </row>
    <row r="4022" spans="1:25" ht="43.2">
      <c r="A4022">
        <v>4020</v>
      </c>
      <c r="B4022" s="1" t="s">
        <v>4016</v>
      </c>
      <c r="C4022" s="1" t="s">
        <v>8125</v>
      </c>
      <c r="D4022" s="21" t="b" cm="1">
        <f t="array" ref="D4022">IF(OR(ISNUMBER(SEARCH({" COMEDY "," fun "," laugh ","hilarious"}," "&amp;B4022:C4022&amp;" "))),"Comedy",IF(OR(ISNUMBER(SEARCH({" sad "," thriller "," crime"," murder "," dark "," revenge "}," "&amp;B4022:C4022&amp;" "))),"thriller",IF(OR(ISNUMBER(SEARCH({" strange "," evil "," horror "," dark "," strange"}," "&amp;B4022:C4022&amp;" "))),"horror",IF(OR(ISNUMBER(SEARCH({" food "," kitchen "," yummy "," gourmet "," dining","bbq"}," "&amp;B4022:C4022&amp;" "))),"food"))))</f>
        <v>0</v>
      </c>
      <c r="E4022" s="3">
        <v>600</v>
      </c>
      <c r="F4022" s="4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496"/>
        <v>17</v>
      </c>
      <c r="Q4022">
        <f t="shared" si="497"/>
        <v>33.33</v>
      </c>
      <c r="R4022" t="s">
        <v>8315</v>
      </c>
      <c r="S4022" t="s">
        <v>8316</v>
      </c>
      <c r="T4022" s="13">
        <f t="shared" si="498"/>
        <v>42057.190960648149</v>
      </c>
      <c r="U4022" s="13">
        <f t="shared" si="499"/>
        <v>42087.149293981478</v>
      </c>
      <c r="V4022">
        <f t="shared" si="500"/>
        <v>2015</v>
      </c>
      <c r="W4022" t="str">
        <f t="shared" si="501"/>
        <v>plays</v>
      </c>
      <c r="X4022" t="str">
        <f t="shared" si="502"/>
        <v>UnderFunded</v>
      </c>
      <c r="Y4022" s="12">
        <f t="shared" si="503"/>
        <v>33.33</v>
      </c>
    </row>
    <row r="4023" spans="1:25" ht="43.2">
      <c r="A4023">
        <v>4021</v>
      </c>
      <c r="B4023" s="1" t="s">
        <v>4017</v>
      </c>
      <c r="C4023" s="1" t="s">
        <v>8126</v>
      </c>
      <c r="D4023" s="21" t="b" cm="1">
        <f t="array" ref="D4023">IF(OR(ISNUMBER(SEARCH({" COMEDY "," fun "," laugh ","hilarious"}," "&amp;B4023:C4023&amp;" "))),"Comedy",IF(OR(ISNUMBER(SEARCH({" sad "," thriller "," crime"," murder "," dark "," revenge "}," "&amp;B4023:C4023&amp;" "))),"thriller",IF(OR(ISNUMBER(SEARCH({" strange "," evil "," horror "," dark "," strange"}," "&amp;B4023:C4023&amp;" "))),"horror",IF(OR(ISNUMBER(SEARCH({" food "," kitchen "," yummy "," gourmet "," dining","bbq"}," "&amp;B4023:C4023&amp;" "))),"food"))))</f>
        <v>0</v>
      </c>
      <c r="E4023" s="3">
        <v>15000</v>
      </c>
      <c r="F4023" s="4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496"/>
        <v>1</v>
      </c>
      <c r="Q4023">
        <f t="shared" si="497"/>
        <v>62.5</v>
      </c>
      <c r="R4023" t="s">
        <v>8315</v>
      </c>
      <c r="S4023" t="s">
        <v>8316</v>
      </c>
      <c r="T4023" s="13">
        <f t="shared" si="498"/>
        <v>41878.911550925928</v>
      </c>
      <c r="U4023" s="13">
        <f t="shared" si="499"/>
        <v>41938.911550925928</v>
      </c>
      <c r="V4023">
        <f t="shared" si="500"/>
        <v>2014</v>
      </c>
      <c r="W4023" t="str">
        <f t="shared" si="501"/>
        <v>plays</v>
      </c>
      <c r="X4023" t="str">
        <f t="shared" si="502"/>
        <v>UnderFunded</v>
      </c>
      <c r="Y4023" s="12">
        <f t="shared" si="503"/>
        <v>62.5</v>
      </c>
    </row>
    <row r="4024" spans="1:25" ht="28.8">
      <c r="A4024">
        <v>4022</v>
      </c>
      <c r="B4024" s="1" t="s">
        <v>4018</v>
      </c>
      <c r="C4024" s="1" t="s">
        <v>8127</v>
      </c>
      <c r="D4024" s="21" t="b" cm="1">
        <f t="array" ref="D4024">IF(OR(ISNUMBER(SEARCH({" COMEDY "," fun "," laugh ","hilarious"}," "&amp;B4024:C4024&amp;" "))),"Comedy",IF(OR(ISNUMBER(SEARCH({" sad "," thriller "," crime"," murder "," dark "," revenge "}," "&amp;B4024:C4024&amp;" "))),"thriller",IF(OR(ISNUMBER(SEARCH({" strange "," evil "," horror "," dark "," strange"}," "&amp;B4024:C4024&amp;" "))),"horror",IF(OR(ISNUMBER(SEARCH({" food "," kitchen "," yummy "," gourmet "," dining","bbq"}," "&amp;B4024:C4024&amp;" "))),"food"))))</f>
        <v>0</v>
      </c>
      <c r="E4024" s="3">
        <v>18000</v>
      </c>
      <c r="F4024" s="4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496"/>
        <v>70</v>
      </c>
      <c r="Q4024">
        <f t="shared" si="497"/>
        <v>63.56</v>
      </c>
      <c r="R4024" t="s">
        <v>8315</v>
      </c>
      <c r="S4024" t="s">
        <v>8316</v>
      </c>
      <c r="T4024" s="13">
        <f t="shared" si="498"/>
        <v>41990.584108796291</v>
      </c>
      <c r="U4024" s="13">
        <f t="shared" si="499"/>
        <v>42036.120833333334</v>
      </c>
      <c r="V4024">
        <f t="shared" si="500"/>
        <v>2014</v>
      </c>
      <c r="W4024" t="str">
        <f t="shared" si="501"/>
        <v>plays</v>
      </c>
      <c r="X4024" t="str">
        <f t="shared" si="502"/>
        <v>UnderFunded</v>
      </c>
      <c r="Y4024" s="12">
        <f t="shared" si="503"/>
        <v>63.56</v>
      </c>
    </row>
    <row r="4025" spans="1:25" ht="43.2">
      <c r="A4025">
        <v>4023</v>
      </c>
      <c r="B4025" s="1" t="s">
        <v>4019</v>
      </c>
      <c r="C4025" s="1" t="s">
        <v>8128</v>
      </c>
      <c r="D4025" s="21" t="b" cm="1">
        <f t="array" ref="D4025">IF(OR(ISNUMBER(SEARCH({" COMEDY "," fun "," laugh ","hilarious"}," "&amp;B4025:C4025&amp;" "))),"Comedy",IF(OR(ISNUMBER(SEARCH({" sad "," thriller "," crime"," murder "," dark "," revenge "}," "&amp;B4025:C4025&amp;" "))),"thriller",IF(OR(ISNUMBER(SEARCH({" strange "," evil "," horror "," dark "," strange"}," "&amp;B4025:C4025&amp;" "))),"horror",IF(OR(ISNUMBER(SEARCH({" food "," kitchen "," yummy "," gourmet "," dining","bbq"}," "&amp;B4025:C4025&amp;" "))),"food"))))</f>
        <v>0</v>
      </c>
      <c r="E4025" s="3">
        <v>7000</v>
      </c>
      <c r="F4025" s="4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496"/>
        <v>0</v>
      </c>
      <c r="Q4025">
        <f t="shared" si="497"/>
        <v>0</v>
      </c>
      <c r="R4025" t="s">
        <v>8315</v>
      </c>
      <c r="S4025" t="s">
        <v>8316</v>
      </c>
      <c r="T4025" s="13">
        <f t="shared" si="498"/>
        <v>42408.999571759254</v>
      </c>
      <c r="U4025" s="13">
        <f t="shared" si="499"/>
        <v>42453.957905092597</v>
      </c>
      <c r="V4025">
        <f t="shared" si="500"/>
        <v>2016</v>
      </c>
      <c r="W4025" t="str">
        <f t="shared" si="501"/>
        <v>plays</v>
      </c>
      <c r="X4025" t="str">
        <f t="shared" si="502"/>
        <v>UnderFunded</v>
      </c>
      <c r="Y4025" s="12">
        <f t="shared" si="503"/>
        <v>0</v>
      </c>
    </row>
    <row r="4026" spans="1:25" ht="43.2">
      <c r="A4026">
        <v>4024</v>
      </c>
      <c r="B4026" s="1" t="s">
        <v>4020</v>
      </c>
      <c r="C4026" s="1" t="s">
        <v>8129</v>
      </c>
      <c r="D4026" s="21" t="b" cm="1">
        <f t="array" ref="D4026">IF(OR(ISNUMBER(SEARCH({" COMEDY "," fun "," laugh ","hilarious"}," "&amp;B4026:C4026&amp;" "))),"Comedy",IF(OR(ISNUMBER(SEARCH({" sad "," thriller "," crime"," murder "," dark "," revenge "}," "&amp;B4026:C4026&amp;" "))),"thriller",IF(OR(ISNUMBER(SEARCH({" strange "," evil "," horror "," dark "," strange"}," "&amp;B4026:C4026&amp;" "))),"horror",IF(OR(ISNUMBER(SEARCH({" food "," kitchen "," yummy "," gourmet "," dining","bbq"}," "&amp;B4026:C4026&amp;" "))),"food"))))</f>
        <v>0</v>
      </c>
      <c r="E4026" s="3">
        <v>800</v>
      </c>
      <c r="F4026" s="4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496"/>
        <v>1</v>
      </c>
      <c r="Q4026">
        <f t="shared" si="497"/>
        <v>10</v>
      </c>
      <c r="R4026" t="s">
        <v>8315</v>
      </c>
      <c r="S4026" t="s">
        <v>8316</v>
      </c>
      <c r="T4026" s="13">
        <f t="shared" si="498"/>
        <v>42217.670104166667</v>
      </c>
      <c r="U4026" s="13">
        <f t="shared" si="499"/>
        <v>42247.670104166667</v>
      </c>
      <c r="V4026">
        <f t="shared" si="500"/>
        <v>2015</v>
      </c>
      <c r="W4026" t="str">
        <f t="shared" si="501"/>
        <v>plays</v>
      </c>
      <c r="X4026" t="str">
        <f t="shared" si="502"/>
        <v>UnderFunded</v>
      </c>
      <c r="Y4026" s="12">
        <f t="shared" si="503"/>
        <v>10</v>
      </c>
    </row>
    <row r="4027" spans="1:25" ht="57.6">
      <c r="A4027">
        <v>4025</v>
      </c>
      <c r="B4027" s="1" t="s">
        <v>4021</v>
      </c>
      <c r="C4027" s="1" t="s">
        <v>8130</v>
      </c>
      <c r="D4027" s="21" t="b" cm="1">
        <f t="array" ref="D4027">IF(OR(ISNUMBER(SEARCH({" COMEDY "," fun "," laugh ","hilarious"}," "&amp;B4027:C4027&amp;" "))),"Comedy",IF(OR(ISNUMBER(SEARCH({" sad "," thriller "," crime"," murder "," dark "," revenge "}," "&amp;B4027:C4027&amp;" "))),"thriller",IF(OR(ISNUMBER(SEARCH({" strange "," evil "," horror "," dark "," strange"}," "&amp;B4027:C4027&amp;" "))),"horror",IF(OR(ISNUMBER(SEARCH({" food "," kitchen "," yummy "," gourmet "," dining","bbq"}," "&amp;B4027:C4027&amp;" "))),"food"))))</f>
        <v>0</v>
      </c>
      <c r="E4027" s="3">
        <v>5000</v>
      </c>
      <c r="F4027" s="4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496"/>
        <v>5</v>
      </c>
      <c r="Q4027">
        <f t="shared" si="497"/>
        <v>62.5</v>
      </c>
      <c r="R4027" t="s">
        <v>8315</v>
      </c>
      <c r="S4027" t="s">
        <v>8316</v>
      </c>
      <c r="T4027" s="13">
        <f t="shared" si="498"/>
        <v>42151.237685185188</v>
      </c>
      <c r="U4027" s="13">
        <f t="shared" si="499"/>
        <v>42211.237685185188</v>
      </c>
      <c r="V4027">
        <f t="shared" si="500"/>
        <v>2015</v>
      </c>
      <c r="W4027" t="str">
        <f t="shared" si="501"/>
        <v>plays</v>
      </c>
      <c r="X4027" t="str">
        <f t="shared" si="502"/>
        <v>UnderFunded</v>
      </c>
      <c r="Y4027" s="12">
        <f t="shared" si="503"/>
        <v>62.5</v>
      </c>
    </row>
    <row r="4028" spans="1:25" ht="43.2">
      <c r="A4028">
        <v>4026</v>
      </c>
      <c r="B4028" s="1" t="s">
        <v>4022</v>
      </c>
      <c r="C4028" s="1" t="s">
        <v>8131</v>
      </c>
      <c r="D4028" s="21" t="b" cm="1">
        <f t="array" ref="D4028">IF(OR(ISNUMBER(SEARCH({" COMEDY "," fun "," laugh ","hilarious"}," "&amp;B4028:C4028&amp;" "))),"Comedy",IF(OR(ISNUMBER(SEARCH({" sad "," thriller "," crime"," murder "," dark "," revenge "}," "&amp;B4028:C4028&amp;" "))),"thriller",IF(OR(ISNUMBER(SEARCH({" strange "," evil "," horror "," dark "," strange"}," "&amp;B4028:C4028&amp;" "))),"horror",IF(OR(ISNUMBER(SEARCH({" food "," kitchen "," yummy "," gourmet "," dining","bbq"}," "&amp;B4028:C4028&amp;" "))),"food"))))</f>
        <v>0</v>
      </c>
      <c r="E4028" s="3">
        <v>4000</v>
      </c>
      <c r="F4028" s="4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496"/>
        <v>0</v>
      </c>
      <c r="Q4028">
        <f t="shared" si="497"/>
        <v>0</v>
      </c>
      <c r="R4028" t="s">
        <v>8315</v>
      </c>
      <c r="S4028" t="s">
        <v>8316</v>
      </c>
      <c r="T4028" s="13">
        <f t="shared" si="498"/>
        <v>42282.655543981484</v>
      </c>
      <c r="U4028" s="13">
        <f t="shared" si="499"/>
        <v>42342.697210648148</v>
      </c>
      <c r="V4028">
        <f t="shared" si="500"/>
        <v>2015</v>
      </c>
      <c r="W4028" t="str">
        <f t="shared" si="501"/>
        <v>plays</v>
      </c>
      <c r="X4028" t="str">
        <f t="shared" si="502"/>
        <v>UnderFunded</v>
      </c>
      <c r="Y4028" s="12">
        <f t="shared" si="503"/>
        <v>0</v>
      </c>
    </row>
    <row r="4029" spans="1:25" ht="43.2">
      <c r="A4029">
        <v>4027</v>
      </c>
      <c r="B4029" s="1" t="s">
        <v>4023</v>
      </c>
      <c r="C4029" s="1" t="s">
        <v>8132</v>
      </c>
      <c r="D4029" s="21" t="b" cm="1">
        <f t="array" ref="D4029">IF(OR(ISNUMBER(SEARCH({" COMEDY "," fun "," laugh ","hilarious"}," "&amp;B4029:C4029&amp;" "))),"Comedy",IF(OR(ISNUMBER(SEARCH({" sad "," thriller "," crime"," murder "," dark "," revenge "}," "&amp;B4029:C4029&amp;" "))),"thriller",IF(OR(ISNUMBER(SEARCH({" strange "," evil "," horror "," dark "," strange"}," "&amp;B4029:C4029&amp;" "))),"horror",IF(OR(ISNUMBER(SEARCH({" food "," kitchen "," yummy "," gourmet "," dining","bbq"}," "&amp;B4029:C4029&amp;" "))),"food"))))</f>
        <v>0</v>
      </c>
      <c r="E4029" s="3">
        <v>3000</v>
      </c>
      <c r="F4029" s="4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496"/>
        <v>7</v>
      </c>
      <c r="Q4029">
        <f t="shared" si="497"/>
        <v>30.71</v>
      </c>
      <c r="R4029" t="s">
        <v>8315</v>
      </c>
      <c r="S4029" t="s">
        <v>8316</v>
      </c>
      <c r="T4029" s="13">
        <f t="shared" si="498"/>
        <v>42768.97084490741</v>
      </c>
      <c r="U4029" s="13">
        <f t="shared" si="499"/>
        <v>42789.041666666672</v>
      </c>
      <c r="V4029">
        <f t="shared" si="500"/>
        <v>2017</v>
      </c>
      <c r="W4029" t="str">
        <f t="shared" si="501"/>
        <v>plays</v>
      </c>
      <c r="X4029" t="str">
        <f t="shared" si="502"/>
        <v>UnderFunded</v>
      </c>
      <c r="Y4029" s="12">
        <f t="shared" si="503"/>
        <v>30.71</v>
      </c>
    </row>
    <row r="4030" spans="1:25" ht="43.2">
      <c r="A4030">
        <v>4028</v>
      </c>
      <c r="B4030" s="1" t="s">
        <v>4024</v>
      </c>
      <c r="C4030" s="1" t="s">
        <v>8133</v>
      </c>
      <c r="D4030" s="21" t="b" cm="1">
        <f t="array" ref="D4030">IF(OR(ISNUMBER(SEARCH({" COMEDY "," fun "," laugh ","hilarious"}," "&amp;B4030:C4030&amp;" "))),"Comedy",IF(OR(ISNUMBER(SEARCH({" sad "," thriller "," crime"," murder "," dark "," revenge "}," "&amp;B4030:C4030&amp;" "))),"thriller",IF(OR(ISNUMBER(SEARCH({" strange "," evil "," horror "," dark "," strange"}," "&amp;B4030:C4030&amp;" "))),"horror",IF(OR(ISNUMBER(SEARCH({" food "," kitchen "," yummy "," gourmet "," dining","bbq"}," "&amp;B4030:C4030&amp;" "))),"food"))))</f>
        <v>0</v>
      </c>
      <c r="E4030" s="3">
        <v>2000</v>
      </c>
      <c r="F4030" s="4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496"/>
        <v>28</v>
      </c>
      <c r="Q4030">
        <f t="shared" si="497"/>
        <v>51</v>
      </c>
      <c r="R4030" t="s">
        <v>8315</v>
      </c>
      <c r="S4030" t="s">
        <v>8316</v>
      </c>
      <c r="T4030" s="13">
        <f t="shared" si="498"/>
        <v>41765.938657407409</v>
      </c>
      <c r="U4030" s="13">
        <f t="shared" si="499"/>
        <v>41795.938657407409</v>
      </c>
      <c r="V4030">
        <f t="shared" si="500"/>
        <v>2014</v>
      </c>
      <c r="W4030" t="str">
        <f t="shared" si="501"/>
        <v>plays</v>
      </c>
      <c r="X4030" t="str">
        <f t="shared" si="502"/>
        <v>UnderFunded</v>
      </c>
      <c r="Y4030" s="12">
        <f t="shared" si="503"/>
        <v>51</v>
      </c>
    </row>
    <row r="4031" spans="1:25" ht="43.2">
      <c r="A4031">
        <v>4029</v>
      </c>
      <c r="B4031" s="1" t="s">
        <v>4025</v>
      </c>
      <c r="C4031" s="1" t="s">
        <v>8134</v>
      </c>
      <c r="D4031" s="21" t="b" cm="1">
        <f t="array" ref="D4031">IF(OR(ISNUMBER(SEARCH({" COMEDY "," fun "," laugh ","hilarious"}," "&amp;B4031:C4031&amp;" "))),"Comedy",IF(OR(ISNUMBER(SEARCH({" sad "," thriller "," crime"," murder "," dark "," revenge "}," "&amp;B4031:C4031&amp;" "))),"thriller",IF(OR(ISNUMBER(SEARCH({" strange "," evil "," horror "," dark "," strange"}," "&amp;B4031:C4031&amp;" "))),"horror",IF(OR(ISNUMBER(SEARCH({" food "," kitchen "," yummy "," gourmet "," dining","bbq"}," "&amp;B4031:C4031&amp;" "))),"food"))))</f>
        <v>0</v>
      </c>
      <c r="E4031" s="3">
        <v>20000</v>
      </c>
      <c r="F4031" s="4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496"/>
        <v>0</v>
      </c>
      <c r="Q4031">
        <f t="shared" si="497"/>
        <v>0</v>
      </c>
      <c r="R4031" t="s">
        <v>8315</v>
      </c>
      <c r="S4031" t="s">
        <v>8316</v>
      </c>
      <c r="T4031" s="13">
        <f t="shared" si="498"/>
        <v>42322.025115740747</v>
      </c>
      <c r="U4031" s="13">
        <f t="shared" si="499"/>
        <v>42352.025115740747</v>
      </c>
      <c r="V4031">
        <f t="shared" si="500"/>
        <v>2015</v>
      </c>
      <c r="W4031" t="str">
        <f t="shared" si="501"/>
        <v>plays</v>
      </c>
      <c r="X4031" t="str">
        <f t="shared" si="502"/>
        <v>UnderFunded</v>
      </c>
      <c r="Y4031" s="12">
        <f t="shared" si="503"/>
        <v>0</v>
      </c>
    </row>
    <row r="4032" spans="1:25" ht="57.6">
      <c r="A4032">
        <v>4030</v>
      </c>
      <c r="B4032" s="1" t="s">
        <v>4026</v>
      </c>
      <c r="C4032" s="1" t="s">
        <v>8135</v>
      </c>
      <c r="D4032" s="21" t="b" cm="1">
        <f t="array" ref="D4032">IF(OR(ISNUMBER(SEARCH({" COMEDY "," fun "," laugh ","hilarious"}," "&amp;B4032:C4032&amp;" "))),"Comedy",IF(OR(ISNUMBER(SEARCH({" sad "," thriller "," crime"," murder "," dark "," revenge "}," "&amp;B4032:C4032&amp;" "))),"thriller",IF(OR(ISNUMBER(SEARCH({" strange "," evil "," horror "," dark "," strange"}," "&amp;B4032:C4032&amp;" "))),"horror",IF(OR(ISNUMBER(SEARCH({" food "," kitchen "," yummy "," gourmet "," dining","bbq"}," "&amp;B4032:C4032&amp;" "))),"food"))))</f>
        <v>0</v>
      </c>
      <c r="E4032" s="3">
        <v>2500</v>
      </c>
      <c r="F4032" s="4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496"/>
        <v>16</v>
      </c>
      <c r="Q4032">
        <f t="shared" si="497"/>
        <v>66.67</v>
      </c>
      <c r="R4032" t="s">
        <v>8315</v>
      </c>
      <c r="S4032" t="s">
        <v>8316</v>
      </c>
      <c r="T4032" s="13">
        <f t="shared" si="498"/>
        <v>42374.655081018514</v>
      </c>
      <c r="U4032" s="13">
        <f t="shared" si="499"/>
        <v>42403.784027777772</v>
      </c>
      <c r="V4032">
        <f t="shared" si="500"/>
        <v>2016</v>
      </c>
      <c r="W4032" t="str">
        <f t="shared" si="501"/>
        <v>plays</v>
      </c>
      <c r="X4032" t="str">
        <f t="shared" si="502"/>
        <v>UnderFunded</v>
      </c>
      <c r="Y4032" s="12">
        <f t="shared" si="503"/>
        <v>66.67</v>
      </c>
    </row>
    <row r="4033" spans="1:25" ht="43.2">
      <c r="A4033">
        <v>4031</v>
      </c>
      <c r="B4033" s="1" t="s">
        <v>4027</v>
      </c>
      <c r="C4033" s="1" t="s">
        <v>8136</v>
      </c>
      <c r="D4033" s="21" t="b" cm="1">
        <f t="array" ref="D4033">IF(OR(ISNUMBER(SEARCH({" COMEDY "," fun "," laugh ","hilarious"}," "&amp;B4033:C4033&amp;" "))),"Comedy",IF(OR(ISNUMBER(SEARCH({" sad "," thriller "," crime"," murder "," dark "," revenge "}," "&amp;B4033:C4033&amp;" "))),"thriller",IF(OR(ISNUMBER(SEARCH({" strange "," evil "," horror "," dark "," strange"}," "&amp;B4033:C4033&amp;" "))),"horror",IF(OR(ISNUMBER(SEARCH({" food "," kitchen "," yummy "," gourmet "," dining","bbq"}," "&amp;B4033:C4033&amp;" "))),"food"))))</f>
        <v>0</v>
      </c>
      <c r="E4033" s="3">
        <v>5000</v>
      </c>
      <c r="F4033" s="4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496"/>
        <v>0</v>
      </c>
      <c r="Q4033">
        <f t="shared" si="497"/>
        <v>0</v>
      </c>
      <c r="R4033" t="s">
        <v>8315</v>
      </c>
      <c r="S4033" t="s">
        <v>8316</v>
      </c>
      <c r="T4033" s="13">
        <f t="shared" si="498"/>
        <v>41941.585231481484</v>
      </c>
      <c r="U4033" s="13">
        <f t="shared" si="499"/>
        <v>41991.626898148148</v>
      </c>
      <c r="V4033">
        <f t="shared" si="500"/>
        <v>2014</v>
      </c>
      <c r="W4033" t="str">
        <f t="shared" si="501"/>
        <v>plays</v>
      </c>
      <c r="X4033" t="str">
        <f t="shared" si="502"/>
        <v>UnderFunded</v>
      </c>
      <c r="Y4033" s="12">
        <f t="shared" si="503"/>
        <v>0</v>
      </c>
    </row>
    <row r="4034" spans="1:25" ht="43.2">
      <c r="A4034">
        <v>4032</v>
      </c>
      <c r="B4034" s="1" t="s">
        <v>4028</v>
      </c>
      <c r="C4034" s="1" t="s">
        <v>8137</v>
      </c>
      <c r="D4034" s="21" t="b" cm="1">
        <f t="array" ref="D4034">IF(OR(ISNUMBER(SEARCH({" COMEDY "," fun "," laugh ","hilarious"}," "&amp;B4034:C4034&amp;" "))),"Comedy",IF(OR(ISNUMBER(SEARCH({" sad "," thriller "," crime"," murder "," dark "," revenge "}," "&amp;B4034:C4034&amp;" "))),"thriller",IF(OR(ISNUMBER(SEARCH({" strange "," evil "," horror "," dark "," strange"}," "&amp;B4034:C4034&amp;" "))),"horror",IF(OR(ISNUMBER(SEARCH({" food "," kitchen "," yummy "," gourmet "," dining","bbq"}," "&amp;B4034:C4034&amp;" "))),"food"))))</f>
        <v>0</v>
      </c>
      <c r="E4034" s="3">
        <v>6048</v>
      </c>
      <c r="F4034" s="4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496"/>
        <v>7</v>
      </c>
      <c r="Q4034">
        <f t="shared" si="497"/>
        <v>59</v>
      </c>
      <c r="R4034" t="s">
        <v>8315</v>
      </c>
      <c r="S4034" t="s">
        <v>8316</v>
      </c>
      <c r="T4034" s="13">
        <f t="shared" si="498"/>
        <v>42293.809212962966</v>
      </c>
      <c r="U4034" s="13">
        <f t="shared" si="499"/>
        <v>42353.85087962963</v>
      </c>
      <c r="V4034">
        <f t="shared" si="500"/>
        <v>2015</v>
      </c>
      <c r="W4034" t="str">
        <f t="shared" si="501"/>
        <v>plays</v>
      </c>
      <c r="X4034" t="str">
        <f t="shared" si="502"/>
        <v>UnderFunded</v>
      </c>
      <c r="Y4034" s="12">
        <f t="shared" si="503"/>
        <v>59</v>
      </c>
    </row>
    <row r="4035" spans="1:25" ht="43.2">
      <c r="A4035">
        <v>4033</v>
      </c>
      <c r="B4035" s="1" t="s">
        <v>4029</v>
      </c>
      <c r="C4035" s="1" t="s">
        <v>8138</v>
      </c>
      <c r="D4035" s="21" t="b" cm="1">
        <f t="array" ref="D4035">IF(OR(ISNUMBER(SEARCH({" COMEDY "," fun "," laugh ","hilarious"}," "&amp;B4035:C4035&amp;" "))),"Comedy",IF(OR(ISNUMBER(SEARCH({" sad "," thriller "," crime"," murder "," dark "," revenge "}," "&amp;B4035:C4035&amp;" "))),"thriller",IF(OR(ISNUMBER(SEARCH({" strange "," evil "," horror "," dark "," strange"}," "&amp;B4035:C4035&amp;" "))),"horror",IF(OR(ISNUMBER(SEARCH({" food "," kitchen "," yummy "," gourmet "," dining","bbq"}," "&amp;B4035:C4035&amp;" "))),"food"))))</f>
        <v>0</v>
      </c>
      <c r="E4035" s="3">
        <v>23900</v>
      </c>
      <c r="F4035" s="4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504">IFERROR(ROUND((F4035/E4035)*100,0),0)</f>
        <v>26</v>
      </c>
      <c r="Q4035">
        <f t="shared" ref="Q4035:Q4098" si="505">IFERROR(ROUND(F4035/M4035,2),0)</f>
        <v>65.34</v>
      </c>
      <c r="R4035" t="s">
        <v>8315</v>
      </c>
      <c r="S4035" t="s">
        <v>8316</v>
      </c>
      <c r="T4035" s="13">
        <f t="shared" ref="T4035:T4098" si="506">(((K4035/60)/60)/24)+DATE(1970,1,1)</f>
        <v>42614.268796296295</v>
      </c>
      <c r="U4035" s="13">
        <f t="shared" ref="U4035:U4098" si="507">(((J4035/60)/60)/24)+DATE(1970,1,1)</f>
        <v>42645.375</v>
      </c>
      <c r="V4035">
        <f t="shared" ref="V4035:V4098" si="508">YEAR(T4035)</f>
        <v>2016</v>
      </c>
      <c r="W4035" t="str">
        <f t="shared" ref="W4035:W4098" si="509">IF(OR(S4035="musical","space"),"Musical and Spaces",S4035)</f>
        <v>plays</v>
      </c>
      <c r="X4035" t="str">
        <f t="shared" ref="X4035:X4098" si="510">IF(P4035-100&gt;0,"ExceededGoal","UnderFunded")</f>
        <v>UnderFunded</v>
      </c>
      <c r="Y4035" s="12">
        <f t="shared" ref="Y4035:Y4098" si="511">IFERROR(IF(R4035="theater",ROUND(F4035/M4035,2)),0)</f>
        <v>65.34</v>
      </c>
    </row>
    <row r="4036" spans="1:25" ht="43.2">
      <c r="A4036">
        <v>4034</v>
      </c>
      <c r="B4036" s="1" t="s">
        <v>4030</v>
      </c>
      <c r="C4036" s="1" t="s">
        <v>8139</v>
      </c>
      <c r="D4036" s="21" t="b" cm="1">
        <f t="array" ref="D4036">IF(OR(ISNUMBER(SEARCH({" COMEDY "," fun "," laugh ","hilarious"}," "&amp;B4036:C4036&amp;" "))),"Comedy",IF(OR(ISNUMBER(SEARCH({" sad "," thriller "," crime"," murder "," dark "," revenge "}," "&amp;B4036:C4036&amp;" "))),"thriller",IF(OR(ISNUMBER(SEARCH({" strange "," evil "," horror "," dark "," strange"}," "&amp;B4036:C4036&amp;" "))),"horror",IF(OR(ISNUMBER(SEARCH({" food "," kitchen "," yummy "," gourmet "," dining","bbq"}," "&amp;B4036:C4036&amp;" "))),"food"))))</f>
        <v>0</v>
      </c>
      <c r="E4036" s="3">
        <v>13500</v>
      </c>
      <c r="F4036" s="4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504"/>
        <v>1</v>
      </c>
      <c r="Q4036">
        <f t="shared" si="505"/>
        <v>100</v>
      </c>
      <c r="R4036" t="s">
        <v>8315</v>
      </c>
      <c r="S4036" t="s">
        <v>8316</v>
      </c>
      <c r="T4036" s="13">
        <f t="shared" si="506"/>
        <v>42067.947337962964</v>
      </c>
      <c r="U4036" s="13">
        <f t="shared" si="507"/>
        <v>42097.905671296292</v>
      </c>
      <c r="V4036">
        <f t="shared" si="508"/>
        <v>2015</v>
      </c>
      <c r="W4036" t="str">
        <f t="shared" si="509"/>
        <v>plays</v>
      </c>
      <c r="X4036" t="str">
        <f t="shared" si="510"/>
        <v>UnderFunded</v>
      </c>
      <c r="Y4036" s="12">
        <f t="shared" si="511"/>
        <v>100</v>
      </c>
    </row>
    <row r="4037" spans="1:25" ht="28.8">
      <c r="A4037">
        <v>4035</v>
      </c>
      <c r="B4037" s="1" t="s">
        <v>4031</v>
      </c>
      <c r="C4037" s="1" t="s">
        <v>8140</v>
      </c>
      <c r="D4037" s="21" t="b" cm="1">
        <f t="array" ref="D4037">IF(OR(ISNUMBER(SEARCH({" COMEDY "," fun "," laugh ","hilarious"}," "&amp;B4037:C4037&amp;" "))),"Comedy",IF(OR(ISNUMBER(SEARCH({" sad "," thriller "," crime"," murder "," dark "," revenge "}," "&amp;B4037:C4037&amp;" "))),"thriller",IF(OR(ISNUMBER(SEARCH({" strange "," evil "," horror "," dark "," strange"}," "&amp;B4037:C4037&amp;" "))),"horror",IF(OR(ISNUMBER(SEARCH({" food "," kitchen "," yummy "," gourmet "," dining","bbq"}," "&amp;B4037:C4037&amp;" "))),"food"))))</f>
        <v>0</v>
      </c>
      <c r="E4037" s="3">
        <v>10000</v>
      </c>
      <c r="F4037" s="4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504"/>
        <v>37</v>
      </c>
      <c r="Q4037">
        <f t="shared" si="505"/>
        <v>147.4</v>
      </c>
      <c r="R4037" t="s">
        <v>8315</v>
      </c>
      <c r="S4037" t="s">
        <v>8316</v>
      </c>
      <c r="T4037" s="13">
        <f t="shared" si="506"/>
        <v>41903.882951388885</v>
      </c>
      <c r="U4037" s="13">
        <f t="shared" si="507"/>
        <v>41933.882951388885</v>
      </c>
      <c r="V4037">
        <f t="shared" si="508"/>
        <v>2014</v>
      </c>
      <c r="W4037" t="str">
        <f t="shared" si="509"/>
        <v>plays</v>
      </c>
      <c r="X4037" t="str">
        <f t="shared" si="510"/>
        <v>UnderFunded</v>
      </c>
      <c r="Y4037" s="12">
        <f t="shared" si="511"/>
        <v>147.4</v>
      </c>
    </row>
    <row r="4038" spans="1:25" ht="43.2">
      <c r="A4038">
        <v>4036</v>
      </c>
      <c r="B4038" s="1" t="s">
        <v>4032</v>
      </c>
      <c r="C4038" s="1" t="s">
        <v>7438</v>
      </c>
      <c r="D4038" s="21" t="b" cm="1">
        <f t="array" ref="D4038">IF(OR(ISNUMBER(SEARCH({" COMEDY "," fun "," laugh ","hilarious"}," "&amp;B4038:C4038&amp;" "))),"Comedy",IF(OR(ISNUMBER(SEARCH({" sad "," thriller "," crime"," murder "," dark "," revenge "}," "&amp;B4038:C4038&amp;" "))),"thriller",IF(OR(ISNUMBER(SEARCH({" strange "," evil "," horror "," dark "," strange"}," "&amp;B4038:C4038&amp;" "))),"horror",IF(OR(ISNUMBER(SEARCH({" food "," kitchen "," yummy "," gourmet "," dining","bbq"}," "&amp;B4038:C4038&amp;" "))),"food"))))</f>
        <v>0</v>
      </c>
      <c r="E4038" s="3">
        <v>6000</v>
      </c>
      <c r="F4038" s="4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504"/>
        <v>47</v>
      </c>
      <c r="Q4038">
        <f t="shared" si="505"/>
        <v>166.06</v>
      </c>
      <c r="R4038" t="s">
        <v>8315</v>
      </c>
      <c r="S4038" t="s">
        <v>8316</v>
      </c>
      <c r="T4038" s="13">
        <f t="shared" si="506"/>
        <v>41804.937083333331</v>
      </c>
      <c r="U4038" s="13">
        <f t="shared" si="507"/>
        <v>41821.9375</v>
      </c>
      <c r="V4038">
        <f t="shared" si="508"/>
        <v>2014</v>
      </c>
      <c r="W4038" t="str">
        <f t="shared" si="509"/>
        <v>plays</v>
      </c>
      <c r="X4038" t="str">
        <f t="shared" si="510"/>
        <v>UnderFunded</v>
      </c>
      <c r="Y4038" s="12">
        <f t="shared" si="511"/>
        <v>166.06</v>
      </c>
    </row>
    <row r="4039" spans="1:25" ht="57.6">
      <c r="A4039">
        <v>4037</v>
      </c>
      <c r="B4039" s="1" t="s">
        <v>4033</v>
      </c>
      <c r="C4039" s="1" t="s">
        <v>8141</v>
      </c>
      <c r="D4039" s="21" t="b" cm="1">
        <f t="array" ref="D4039">IF(OR(ISNUMBER(SEARCH({" COMEDY "," fun "," laugh ","hilarious"}," "&amp;B4039:C4039&amp;" "))),"Comedy",IF(OR(ISNUMBER(SEARCH({" sad "," thriller "," crime"," murder "," dark "," revenge "}," "&amp;B4039:C4039&amp;" "))),"thriller",IF(OR(ISNUMBER(SEARCH({" strange "," evil "," horror "," dark "," strange"}," "&amp;B4039:C4039&amp;" "))),"horror",IF(OR(ISNUMBER(SEARCH({" food "," kitchen "," yummy "," gourmet "," dining","bbq"}," "&amp;B4039:C4039&amp;" "))),"food"))))</f>
        <v>0</v>
      </c>
      <c r="E4039" s="3">
        <v>700</v>
      </c>
      <c r="F4039" s="4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504"/>
        <v>11</v>
      </c>
      <c r="Q4039">
        <f t="shared" si="505"/>
        <v>40</v>
      </c>
      <c r="R4039" t="s">
        <v>8315</v>
      </c>
      <c r="S4039" t="s">
        <v>8316</v>
      </c>
      <c r="T4039" s="13">
        <f t="shared" si="506"/>
        <v>42497.070775462969</v>
      </c>
      <c r="U4039" s="13">
        <f t="shared" si="507"/>
        <v>42514.600694444445</v>
      </c>
      <c r="V4039">
        <f t="shared" si="508"/>
        <v>2016</v>
      </c>
      <c r="W4039" t="str">
        <f t="shared" si="509"/>
        <v>plays</v>
      </c>
      <c r="X4039" t="str">
        <f t="shared" si="510"/>
        <v>UnderFunded</v>
      </c>
      <c r="Y4039" s="12">
        <f t="shared" si="511"/>
        <v>40</v>
      </c>
    </row>
    <row r="4040" spans="1:25" ht="43.2">
      <c r="A4040">
        <v>4038</v>
      </c>
      <c r="B4040" s="1" t="s">
        <v>4034</v>
      </c>
      <c r="C4040" s="1" t="s">
        <v>8142</v>
      </c>
      <c r="D4040" s="21" t="b" cm="1">
        <f t="array" ref="D4040">IF(OR(ISNUMBER(SEARCH({" COMEDY "," fun "," laugh ","hilarious"}," "&amp;B4040:C4040&amp;" "))),"Comedy",IF(OR(ISNUMBER(SEARCH({" sad "," thriller "," crime"," murder "," dark "," revenge "}," "&amp;B4040:C4040&amp;" "))),"thriller",IF(OR(ISNUMBER(SEARCH({" strange "," evil "," horror "," dark "," strange"}," "&amp;B4040:C4040&amp;" "))),"horror",IF(OR(ISNUMBER(SEARCH({" food "," kitchen "," yummy "," gourmet "," dining","bbq"}," "&amp;B4040:C4040&amp;" "))),"food"))))</f>
        <v>0</v>
      </c>
      <c r="E4040" s="3">
        <v>2500</v>
      </c>
      <c r="F4040" s="4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504"/>
        <v>12</v>
      </c>
      <c r="Q4040">
        <f t="shared" si="505"/>
        <v>75.25</v>
      </c>
      <c r="R4040" t="s">
        <v>8315</v>
      </c>
      <c r="S4040" t="s">
        <v>8316</v>
      </c>
      <c r="T4040" s="13">
        <f t="shared" si="506"/>
        <v>41869.798726851855</v>
      </c>
      <c r="U4040" s="13">
        <f t="shared" si="507"/>
        <v>41929.798726851855</v>
      </c>
      <c r="V4040">
        <f t="shared" si="508"/>
        <v>2014</v>
      </c>
      <c r="W4040" t="str">
        <f t="shared" si="509"/>
        <v>plays</v>
      </c>
      <c r="X4040" t="str">
        <f t="shared" si="510"/>
        <v>UnderFunded</v>
      </c>
      <c r="Y4040" s="12">
        <f t="shared" si="511"/>
        <v>75.25</v>
      </c>
    </row>
    <row r="4041" spans="1:25" ht="43.2">
      <c r="A4041">
        <v>4039</v>
      </c>
      <c r="B4041" s="1" t="s">
        <v>4035</v>
      </c>
      <c r="C4041" s="1" t="s">
        <v>8143</v>
      </c>
      <c r="D4041" s="21" t="b" cm="1">
        <f t="array" ref="D4041">IF(OR(ISNUMBER(SEARCH({" COMEDY "," fun "," laugh ","hilarious"}," "&amp;B4041:C4041&amp;" "))),"Comedy",IF(OR(ISNUMBER(SEARCH({" sad "," thriller "," crime"," murder "," dark "," revenge "}," "&amp;B4041:C4041&amp;" "))),"thriller",IF(OR(ISNUMBER(SEARCH({" strange "," evil "," horror "," dark "," strange"}," "&amp;B4041:C4041&amp;" "))),"horror",IF(OR(ISNUMBER(SEARCH({" food "," kitchen "," yummy "," gourmet "," dining","bbq"}," "&amp;B4041:C4041&amp;" "))),"food"))))</f>
        <v>0</v>
      </c>
      <c r="E4041" s="3">
        <v>500</v>
      </c>
      <c r="F4041" s="4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504"/>
        <v>60</v>
      </c>
      <c r="Q4041">
        <f t="shared" si="505"/>
        <v>60</v>
      </c>
      <c r="R4041" t="s">
        <v>8315</v>
      </c>
      <c r="S4041" t="s">
        <v>8316</v>
      </c>
      <c r="T4041" s="13">
        <f t="shared" si="506"/>
        <v>42305.670914351853</v>
      </c>
      <c r="U4041" s="13">
        <f t="shared" si="507"/>
        <v>42339.249305555553</v>
      </c>
      <c r="V4041">
        <f t="shared" si="508"/>
        <v>2015</v>
      </c>
      <c r="W4041" t="str">
        <f t="shared" si="509"/>
        <v>plays</v>
      </c>
      <c r="X4041" t="str">
        <f t="shared" si="510"/>
        <v>UnderFunded</v>
      </c>
      <c r="Y4041" s="12">
        <f t="shared" si="511"/>
        <v>60</v>
      </c>
    </row>
    <row r="4042" spans="1:25" ht="43.2">
      <c r="A4042">
        <v>4040</v>
      </c>
      <c r="B4042" s="1" t="s">
        <v>4036</v>
      </c>
      <c r="C4042" s="1" t="s">
        <v>8144</v>
      </c>
      <c r="D4042" s="21" t="b" cm="1">
        <f t="array" ref="D4042">IF(OR(ISNUMBER(SEARCH({" COMEDY "," fun "," laugh ","hilarious"}," "&amp;B4042:C4042&amp;" "))),"Comedy",IF(OR(ISNUMBER(SEARCH({" sad "," thriller "," crime"," murder "," dark "," revenge "}," "&amp;B4042:C4042&amp;" "))),"thriller",IF(OR(ISNUMBER(SEARCH({" strange "," evil "," horror "," dark "," strange"}," "&amp;B4042:C4042&amp;" "))),"horror",IF(OR(ISNUMBER(SEARCH({" food "," kitchen "," yummy "," gourmet "," dining","bbq"}," "&amp;B4042:C4042&amp;" "))),"food"))))</f>
        <v>0</v>
      </c>
      <c r="E4042" s="3">
        <v>8000</v>
      </c>
      <c r="F4042" s="4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504"/>
        <v>31</v>
      </c>
      <c r="Q4042">
        <f t="shared" si="505"/>
        <v>1250</v>
      </c>
      <c r="R4042" t="s">
        <v>8315</v>
      </c>
      <c r="S4042" t="s">
        <v>8316</v>
      </c>
      <c r="T4042" s="13">
        <f t="shared" si="506"/>
        <v>42144.231527777782</v>
      </c>
      <c r="U4042" s="13">
        <f t="shared" si="507"/>
        <v>42203.125</v>
      </c>
      <c r="V4042">
        <f t="shared" si="508"/>
        <v>2015</v>
      </c>
      <c r="W4042" t="str">
        <f t="shared" si="509"/>
        <v>plays</v>
      </c>
      <c r="X4042" t="str">
        <f t="shared" si="510"/>
        <v>UnderFunded</v>
      </c>
      <c r="Y4042" s="12">
        <f t="shared" si="511"/>
        <v>1250</v>
      </c>
    </row>
    <row r="4043" spans="1:25" ht="28.8">
      <c r="A4043">
        <v>4041</v>
      </c>
      <c r="B4043" s="1" t="s">
        <v>4037</v>
      </c>
      <c r="C4043" s="1" t="s">
        <v>8145</v>
      </c>
      <c r="D4043" s="21" t="b" cm="1">
        <f t="array" ref="D4043">IF(OR(ISNUMBER(SEARCH({" COMEDY "," fun "," laugh ","hilarious"}," "&amp;B4043:C4043&amp;" "))),"Comedy",IF(OR(ISNUMBER(SEARCH({" sad "," thriller "," crime"," murder "," dark "," revenge "}," "&amp;B4043:C4043&amp;" "))),"thriller",IF(OR(ISNUMBER(SEARCH({" strange "," evil "," horror "," dark "," strange"}," "&amp;B4043:C4043&amp;" "))),"horror",IF(OR(ISNUMBER(SEARCH({" food "," kitchen "," yummy "," gourmet "," dining","bbq"}," "&amp;B4043:C4043&amp;" "))),"food"))))</f>
        <v>0</v>
      </c>
      <c r="E4043" s="3">
        <v>5000</v>
      </c>
      <c r="F4043" s="4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504"/>
        <v>0</v>
      </c>
      <c r="Q4043">
        <f t="shared" si="505"/>
        <v>10.5</v>
      </c>
      <c r="R4043" t="s">
        <v>8315</v>
      </c>
      <c r="S4043" t="s">
        <v>8316</v>
      </c>
      <c r="T4043" s="13">
        <f t="shared" si="506"/>
        <v>42559.474004629628</v>
      </c>
      <c r="U4043" s="13">
        <f t="shared" si="507"/>
        <v>42619.474004629628</v>
      </c>
      <c r="V4043">
        <f t="shared" si="508"/>
        <v>2016</v>
      </c>
      <c r="W4043" t="str">
        <f t="shared" si="509"/>
        <v>plays</v>
      </c>
      <c r="X4043" t="str">
        <f t="shared" si="510"/>
        <v>UnderFunded</v>
      </c>
      <c r="Y4043" s="12">
        <f t="shared" si="511"/>
        <v>10.5</v>
      </c>
    </row>
    <row r="4044" spans="1:25" ht="43.2">
      <c r="A4044">
        <v>4042</v>
      </c>
      <c r="B4044" s="1" t="s">
        <v>4038</v>
      </c>
      <c r="C4044" s="1" t="s">
        <v>8146</v>
      </c>
      <c r="D4044" s="21" t="b" cm="1">
        <f t="array" ref="D4044">IF(OR(ISNUMBER(SEARCH({" COMEDY "," fun "," laugh ","hilarious"}," "&amp;B4044:C4044&amp;" "))),"Comedy",IF(OR(ISNUMBER(SEARCH({" sad "," thriller "," crime"," murder "," dark "," revenge "}," "&amp;B4044:C4044&amp;" "))),"thriller",IF(OR(ISNUMBER(SEARCH({" strange "," evil "," horror "," dark "," strange"}," "&amp;B4044:C4044&amp;" "))),"horror",IF(OR(ISNUMBER(SEARCH({" food "," kitchen "," yummy "," gourmet "," dining","bbq"}," "&amp;B4044:C4044&amp;" "))),"food"))))</f>
        <v>0</v>
      </c>
      <c r="E4044" s="3">
        <v>10000</v>
      </c>
      <c r="F4044" s="4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504"/>
        <v>0</v>
      </c>
      <c r="Q4044">
        <f t="shared" si="505"/>
        <v>7</v>
      </c>
      <c r="R4044" t="s">
        <v>8315</v>
      </c>
      <c r="S4044" t="s">
        <v>8316</v>
      </c>
      <c r="T4044" s="13">
        <f t="shared" si="506"/>
        <v>41995.084074074075</v>
      </c>
      <c r="U4044" s="13">
        <f t="shared" si="507"/>
        <v>42024.802777777775</v>
      </c>
      <c r="V4044">
        <f t="shared" si="508"/>
        <v>2014</v>
      </c>
      <c r="W4044" t="str">
        <f t="shared" si="509"/>
        <v>plays</v>
      </c>
      <c r="X4044" t="str">
        <f t="shared" si="510"/>
        <v>UnderFunded</v>
      </c>
      <c r="Y4044" s="12">
        <f t="shared" si="511"/>
        <v>7</v>
      </c>
    </row>
    <row r="4045" spans="1:25" ht="43.2">
      <c r="A4045">
        <v>4043</v>
      </c>
      <c r="B4045" s="1" t="s">
        <v>4039</v>
      </c>
      <c r="C4045" s="1" t="s">
        <v>8147</v>
      </c>
      <c r="D4045" s="21" t="b" cm="1">
        <f t="array" ref="D4045">IF(OR(ISNUMBER(SEARCH({" COMEDY "," fun "," laugh ","hilarious"}," "&amp;B4045:C4045&amp;" "))),"Comedy",IF(OR(ISNUMBER(SEARCH({" sad "," thriller "," crime"," murder "," dark "," revenge "}," "&amp;B4045:C4045&amp;" "))),"thriller",IF(OR(ISNUMBER(SEARCH({" strange "," evil "," horror "," dark "," strange"}," "&amp;B4045:C4045&amp;" "))),"horror",IF(OR(ISNUMBER(SEARCH({" food "," kitchen "," yummy "," gourmet "," dining","bbq"}," "&amp;B4045:C4045&amp;" "))),"food"))))</f>
        <v>0</v>
      </c>
      <c r="E4045" s="3">
        <v>300</v>
      </c>
      <c r="F4045" s="4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504"/>
        <v>0</v>
      </c>
      <c r="Q4045">
        <f t="shared" si="505"/>
        <v>0</v>
      </c>
      <c r="R4045" t="s">
        <v>8315</v>
      </c>
      <c r="S4045" t="s">
        <v>8316</v>
      </c>
      <c r="T4045" s="13">
        <f t="shared" si="506"/>
        <v>41948.957465277781</v>
      </c>
      <c r="U4045" s="13">
        <f t="shared" si="507"/>
        <v>41963.957465277781</v>
      </c>
      <c r="V4045">
        <f t="shared" si="508"/>
        <v>2014</v>
      </c>
      <c r="W4045" t="str">
        <f t="shared" si="509"/>
        <v>plays</v>
      </c>
      <c r="X4045" t="str">
        <f t="shared" si="510"/>
        <v>UnderFunded</v>
      </c>
      <c r="Y4045" s="12">
        <f t="shared" si="511"/>
        <v>0</v>
      </c>
    </row>
    <row r="4046" spans="1:25" ht="43.2">
      <c r="A4046">
        <v>4044</v>
      </c>
      <c r="B4046" s="1" t="s">
        <v>4040</v>
      </c>
      <c r="C4046" s="1" t="s">
        <v>8148</v>
      </c>
      <c r="D4046" s="21" t="b" cm="1">
        <f t="array" ref="D4046">IF(OR(ISNUMBER(SEARCH({" COMEDY "," fun "," laugh ","hilarious"}," "&amp;B4046:C4046&amp;" "))),"Comedy",IF(OR(ISNUMBER(SEARCH({" sad "," thriller "," crime"," murder "," dark "," revenge "}," "&amp;B4046:C4046&amp;" "))),"thriller",IF(OR(ISNUMBER(SEARCH({" strange "," evil "," horror "," dark "," strange"}," "&amp;B4046:C4046&amp;" "))),"horror",IF(OR(ISNUMBER(SEARCH({" food "," kitchen "," yummy "," gourmet "," dining","bbq"}," "&amp;B4046:C4046&amp;" "))),"food"))))</f>
        <v>0</v>
      </c>
      <c r="E4046" s="3">
        <v>600</v>
      </c>
      <c r="F4046" s="4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504"/>
        <v>38</v>
      </c>
      <c r="Q4046">
        <f t="shared" si="505"/>
        <v>56.25</v>
      </c>
      <c r="R4046" t="s">
        <v>8315</v>
      </c>
      <c r="S4046" t="s">
        <v>8316</v>
      </c>
      <c r="T4046" s="13">
        <f t="shared" si="506"/>
        <v>42074.219699074078</v>
      </c>
      <c r="U4046" s="13">
        <f t="shared" si="507"/>
        <v>42104.208333333328</v>
      </c>
      <c r="V4046">
        <f t="shared" si="508"/>
        <v>2015</v>
      </c>
      <c r="W4046" t="str">
        <f t="shared" si="509"/>
        <v>plays</v>
      </c>
      <c r="X4046" t="str">
        <f t="shared" si="510"/>
        <v>UnderFunded</v>
      </c>
      <c r="Y4046" s="12">
        <f t="shared" si="511"/>
        <v>56.25</v>
      </c>
    </row>
    <row r="4047" spans="1:25" ht="57.6">
      <c r="A4047">
        <v>4045</v>
      </c>
      <c r="B4047" s="1" t="s">
        <v>4041</v>
      </c>
      <c r="C4047" s="1" t="s">
        <v>8149</v>
      </c>
      <c r="D4047" s="21" t="b" cm="1">
        <f t="array" ref="D4047">IF(OR(ISNUMBER(SEARCH({" COMEDY "," fun "," laugh ","hilarious"}," "&amp;B4047:C4047&amp;" "))),"Comedy",IF(OR(ISNUMBER(SEARCH({" sad "," thriller "," crime"," murder "," dark "," revenge "}," "&amp;B4047:C4047&amp;" "))),"thriller",IF(OR(ISNUMBER(SEARCH({" strange "," evil "," horror "," dark "," strange"}," "&amp;B4047:C4047&amp;" "))),"horror",IF(OR(ISNUMBER(SEARCH({" food "," kitchen "," yummy "," gourmet "," dining","bbq"}," "&amp;B4047:C4047&amp;" "))),"food"))))</f>
        <v>0</v>
      </c>
      <c r="E4047" s="3">
        <v>5000</v>
      </c>
      <c r="F4047" s="4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504"/>
        <v>0</v>
      </c>
      <c r="Q4047">
        <f t="shared" si="505"/>
        <v>1</v>
      </c>
      <c r="R4047" t="s">
        <v>8315</v>
      </c>
      <c r="S4047" t="s">
        <v>8316</v>
      </c>
      <c r="T4047" s="13">
        <f t="shared" si="506"/>
        <v>41842.201261574075</v>
      </c>
      <c r="U4047" s="13">
        <f t="shared" si="507"/>
        <v>41872.201261574075</v>
      </c>
      <c r="V4047">
        <f t="shared" si="508"/>
        <v>2014</v>
      </c>
      <c r="W4047" t="str">
        <f t="shared" si="509"/>
        <v>plays</v>
      </c>
      <c r="X4047" t="str">
        <f t="shared" si="510"/>
        <v>UnderFunded</v>
      </c>
      <c r="Y4047" s="12">
        <f t="shared" si="511"/>
        <v>1</v>
      </c>
    </row>
    <row r="4048" spans="1:25" ht="57.6">
      <c r="A4048">
        <v>4046</v>
      </c>
      <c r="B4048" s="1" t="s">
        <v>4042</v>
      </c>
      <c r="C4048" s="1" t="s">
        <v>8150</v>
      </c>
      <c r="D4048" s="21" t="b" cm="1">
        <f t="array" ref="D4048">IF(OR(ISNUMBER(SEARCH({" COMEDY "," fun "," laugh ","hilarious"}," "&amp;B4048:C4048&amp;" "))),"Comedy",IF(OR(ISNUMBER(SEARCH({" sad "," thriller "," crime"," murder "," dark "," revenge "}," "&amp;B4048:C4048&amp;" "))),"thriller",IF(OR(ISNUMBER(SEARCH({" strange "," evil "," horror "," dark "," strange"}," "&amp;B4048:C4048&amp;" "))),"horror",IF(OR(ISNUMBER(SEARCH({" food "," kitchen "," yummy "," gourmet "," dining","bbq"}," "&amp;B4048:C4048&amp;" "))),"food"))))</f>
        <v>0</v>
      </c>
      <c r="E4048" s="3">
        <v>5600</v>
      </c>
      <c r="F4048" s="4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504"/>
        <v>8</v>
      </c>
      <c r="Q4048">
        <f t="shared" si="505"/>
        <v>38.33</v>
      </c>
      <c r="R4048" t="s">
        <v>8315</v>
      </c>
      <c r="S4048" t="s">
        <v>8316</v>
      </c>
      <c r="T4048" s="13">
        <f t="shared" si="506"/>
        <v>41904.650578703702</v>
      </c>
      <c r="U4048" s="13">
        <f t="shared" si="507"/>
        <v>41934.650578703702</v>
      </c>
      <c r="V4048">
        <f t="shared" si="508"/>
        <v>2014</v>
      </c>
      <c r="W4048" t="str">
        <f t="shared" si="509"/>
        <v>plays</v>
      </c>
      <c r="X4048" t="str">
        <f t="shared" si="510"/>
        <v>UnderFunded</v>
      </c>
      <c r="Y4048" s="12">
        <f t="shared" si="511"/>
        <v>38.33</v>
      </c>
    </row>
    <row r="4049" spans="1:25" ht="43.2">
      <c r="A4049">
        <v>4047</v>
      </c>
      <c r="B4049" s="1" t="s">
        <v>4043</v>
      </c>
      <c r="C4049" s="1" t="s">
        <v>8151</v>
      </c>
      <c r="D4049" s="21" t="b" cm="1">
        <f t="array" ref="D4049">IF(OR(ISNUMBER(SEARCH({" COMEDY "," fun "," laugh ","hilarious"}," "&amp;B4049:C4049&amp;" "))),"Comedy",IF(OR(ISNUMBER(SEARCH({" sad "," thriller "," crime"," murder "," dark "," revenge "}," "&amp;B4049:C4049&amp;" "))),"thriller",IF(OR(ISNUMBER(SEARCH({" strange "," evil "," horror "," dark "," strange"}," "&amp;B4049:C4049&amp;" "))),"horror",IF(OR(ISNUMBER(SEARCH({" food "," kitchen "," yummy "," gourmet "," dining","bbq"}," "&amp;B4049:C4049&amp;" "))),"food"))))</f>
        <v>0</v>
      </c>
      <c r="E4049" s="3">
        <v>5000</v>
      </c>
      <c r="F4049" s="4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504"/>
        <v>2</v>
      </c>
      <c r="Q4049">
        <f t="shared" si="505"/>
        <v>27.5</v>
      </c>
      <c r="R4049" t="s">
        <v>8315</v>
      </c>
      <c r="S4049" t="s">
        <v>8316</v>
      </c>
      <c r="T4049" s="13">
        <f t="shared" si="506"/>
        <v>41991.022488425922</v>
      </c>
      <c r="U4049" s="13">
        <f t="shared" si="507"/>
        <v>42015.041666666672</v>
      </c>
      <c r="V4049">
        <f t="shared" si="508"/>
        <v>2014</v>
      </c>
      <c r="W4049" t="str">
        <f t="shared" si="509"/>
        <v>plays</v>
      </c>
      <c r="X4049" t="str">
        <f t="shared" si="510"/>
        <v>UnderFunded</v>
      </c>
      <c r="Y4049" s="12">
        <f t="shared" si="511"/>
        <v>27.5</v>
      </c>
    </row>
    <row r="4050" spans="1:25" ht="43.2">
      <c r="A4050">
        <v>4048</v>
      </c>
      <c r="B4050" s="1" t="s">
        <v>4044</v>
      </c>
      <c r="C4050" s="1" t="s">
        <v>8152</v>
      </c>
      <c r="D4050" s="21" t="b" cm="1">
        <f t="array" ref="D4050">IF(OR(ISNUMBER(SEARCH({" COMEDY "," fun "," laugh ","hilarious"}," "&amp;B4050:C4050&amp;" "))),"Comedy",IF(OR(ISNUMBER(SEARCH({" sad "," thriller "," crime"," murder "," dark "," revenge "}," "&amp;B4050:C4050&amp;" "))),"thriller",IF(OR(ISNUMBER(SEARCH({" strange "," evil "," horror "," dark "," strange"}," "&amp;B4050:C4050&amp;" "))),"horror",IF(OR(ISNUMBER(SEARCH({" food "," kitchen "," yummy "," gourmet "," dining","bbq"}," "&amp;B4050:C4050&amp;" "))),"food"))))</f>
        <v>0</v>
      </c>
      <c r="E4050" s="3">
        <v>17000</v>
      </c>
      <c r="F4050" s="4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504"/>
        <v>18</v>
      </c>
      <c r="Q4050">
        <f t="shared" si="505"/>
        <v>32.979999999999997</v>
      </c>
      <c r="R4050" t="s">
        <v>8315</v>
      </c>
      <c r="S4050" t="s">
        <v>8316</v>
      </c>
      <c r="T4050" s="13">
        <f t="shared" si="506"/>
        <v>42436.509108796294</v>
      </c>
      <c r="U4050" s="13">
        <f t="shared" si="507"/>
        <v>42471.467442129629</v>
      </c>
      <c r="V4050">
        <f t="shared" si="508"/>
        <v>2016</v>
      </c>
      <c r="W4050" t="str">
        <f t="shared" si="509"/>
        <v>plays</v>
      </c>
      <c r="X4050" t="str">
        <f t="shared" si="510"/>
        <v>UnderFunded</v>
      </c>
      <c r="Y4050" s="12">
        <f t="shared" si="511"/>
        <v>32.979999999999997</v>
      </c>
    </row>
    <row r="4051" spans="1:25" ht="43.2">
      <c r="A4051">
        <v>4049</v>
      </c>
      <c r="B4051" s="1" t="s">
        <v>4045</v>
      </c>
      <c r="C4051" s="1" t="s">
        <v>8153</v>
      </c>
      <c r="D4051" s="21" t="b" cm="1">
        <f t="array" ref="D4051">IF(OR(ISNUMBER(SEARCH({" COMEDY "," fun "," laugh ","hilarious"}," "&amp;B4051:C4051&amp;" "))),"Comedy",IF(OR(ISNUMBER(SEARCH({" sad "," thriller "," crime"," murder "," dark "," revenge "}," "&amp;B4051:C4051&amp;" "))),"thriller",IF(OR(ISNUMBER(SEARCH({" strange "," evil "," horror "," dark "," strange"}," "&amp;B4051:C4051&amp;" "))),"horror",IF(OR(ISNUMBER(SEARCH({" food "," kitchen "," yummy "," gourmet "," dining","bbq"}," "&amp;B4051:C4051&amp;" "))),"food"))))</f>
        <v>0</v>
      </c>
      <c r="E4051" s="3">
        <v>20000</v>
      </c>
      <c r="F4051" s="4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504"/>
        <v>0</v>
      </c>
      <c r="Q4051">
        <f t="shared" si="505"/>
        <v>16</v>
      </c>
      <c r="R4051" t="s">
        <v>8315</v>
      </c>
      <c r="S4051" t="s">
        <v>8316</v>
      </c>
      <c r="T4051" s="13">
        <f t="shared" si="506"/>
        <v>42169.958506944444</v>
      </c>
      <c r="U4051" s="13">
        <f t="shared" si="507"/>
        <v>42199.958506944444</v>
      </c>
      <c r="V4051">
        <f t="shared" si="508"/>
        <v>2015</v>
      </c>
      <c r="W4051" t="str">
        <f t="shared" si="509"/>
        <v>plays</v>
      </c>
      <c r="X4051" t="str">
        <f t="shared" si="510"/>
        <v>UnderFunded</v>
      </c>
      <c r="Y4051" s="12">
        <f t="shared" si="511"/>
        <v>16</v>
      </c>
    </row>
    <row r="4052" spans="1:25" ht="43.2">
      <c r="A4052">
        <v>4050</v>
      </c>
      <c r="B4052" s="1" t="s">
        <v>4046</v>
      </c>
      <c r="C4052" s="1" t="s">
        <v>8154</v>
      </c>
      <c r="D4052" s="21" t="b" cm="1">
        <f t="array" ref="D4052">IF(OR(ISNUMBER(SEARCH({" COMEDY "," fun "," laugh ","hilarious"}," "&amp;B4052:C4052&amp;" "))),"Comedy",IF(OR(ISNUMBER(SEARCH({" sad "," thriller "," crime"," murder "," dark "," revenge "}," "&amp;B4052:C4052&amp;" "))),"thriller",IF(OR(ISNUMBER(SEARCH({" strange "," evil "," horror "," dark "," strange"}," "&amp;B4052:C4052&amp;" "))),"horror",IF(OR(ISNUMBER(SEARCH({" food "," kitchen "," yummy "," gourmet "," dining","bbq"}," "&amp;B4052:C4052&amp;" "))),"food"))))</f>
        <v>0</v>
      </c>
      <c r="E4052" s="3">
        <v>1500</v>
      </c>
      <c r="F4052" s="4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504"/>
        <v>0</v>
      </c>
      <c r="Q4052">
        <f t="shared" si="505"/>
        <v>1</v>
      </c>
      <c r="R4052" t="s">
        <v>8315</v>
      </c>
      <c r="S4052" t="s">
        <v>8316</v>
      </c>
      <c r="T4052" s="13">
        <f t="shared" si="506"/>
        <v>41905.636469907404</v>
      </c>
      <c r="U4052" s="13">
        <f t="shared" si="507"/>
        <v>41935.636469907404</v>
      </c>
      <c r="V4052">
        <f t="shared" si="508"/>
        <v>2014</v>
      </c>
      <c r="W4052" t="str">
        <f t="shared" si="509"/>
        <v>plays</v>
      </c>
      <c r="X4052" t="str">
        <f t="shared" si="510"/>
        <v>UnderFunded</v>
      </c>
      <c r="Y4052" s="12">
        <f t="shared" si="511"/>
        <v>1</v>
      </c>
    </row>
    <row r="4053" spans="1:25" ht="43.2">
      <c r="A4053">
        <v>4051</v>
      </c>
      <c r="B4053" s="1" t="s">
        <v>4047</v>
      </c>
      <c r="C4053" s="1" t="s">
        <v>8155</v>
      </c>
      <c r="D4053" s="21" t="b" cm="1">
        <f t="array" ref="D4053">IF(OR(ISNUMBER(SEARCH({" COMEDY "," fun "," laugh ","hilarious"}," "&amp;B4053:C4053&amp;" "))),"Comedy",IF(OR(ISNUMBER(SEARCH({" sad "," thriller "," crime"," murder "," dark "," revenge "}," "&amp;B4053:C4053&amp;" "))),"thriller",IF(OR(ISNUMBER(SEARCH({" strange "," evil "," horror "," dark "," strange"}," "&amp;B4053:C4053&amp;" "))),"horror",IF(OR(ISNUMBER(SEARCH({" food "," kitchen "," yummy "," gourmet "," dining","bbq"}," "&amp;B4053:C4053&amp;" "))),"food"))))</f>
        <v>0</v>
      </c>
      <c r="E4053" s="3">
        <v>500</v>
      </c>
      <c r="F4053" s="4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504"/>
        <v>0</v>
      </c>
      <c r="Q4053">
        <f t="shared" si="505"/>
        <v>0</v>
      </c>
      <c r="R4053" t="s">
        <v>8315</v>
      </c>
      <c r="S4053" t="s">
        <v>8316</v>
      </c>
      <c r="T4053" s="13">
        <f t="shared" si="506"/>
        <v>41761.810150462967</v>
      </c>
      <c r="U4053" s="13">
        <f t="shared" si="507"/>
        <v>41768.286805555559</v>
      </c>
      <c r="V4053">
        <f t="shared" si="508"/>
        <v>2014</v>
      </c>
      <c r="W4053" t="str">
        <f t="shared" si="509"/>
        <v>plays</v>
      </c>
      <c r="X4053" t="str">
        <f t="shared" si="510"/>
        <v>UnderFunded</v>
      </c>
      <c r="Y4053" s="12">
        <f t="shared" si="511"/>
        <v>0</v>
      </c>
    </row>
    <row r="4054" spans="1:25" ht="57.6">
      <c r="A4054">
        <v>4052</v>
      </c>
      <c r="B4054" s="1" t="s">
        <v>4048</v>
      </c>
      <c r="C4054" s="1" t="s">
        <v>8156</v>
      </c>
      <c r="D4054" s="21" t="b" cm="1">
        <f t="array" ref="D4054">IF(OR(ISNUMBER(SEARCH({" COMEDY "," fun "," laugh ","hilarious"}," "&amp;B4054:C4054&amp;" "))),"Comedy",IF(OR(ISNUMBER(SEARCH({" sad "," thriller "," crime"," murder "," dark "," revenge "}," "&amp;B4054:C4054&amp;" "))),"thriller",IF(OR(ISNUMBER(SEARCH({" strange "," evil "," horror "," dark "," strange"}," "&amp;B4054:C4054&amp;" "))),"horror",IF(OR(ISNUMBER(SEARCH({" food "," kitchen "," yummy "," gourmet "," dining","bbq"}," "&amp;B4054:C4054&amp;" "))),"food"))))</f>
        <v>0</v>
      </c>
      <c r="E4054" s="3">
        <v>3000</v>
      </c>
      <c r="F4054" s="4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504"/>
        <v>38</v>
      </c>
      <c r="Q4054">
        <f t="shared" si="505"/>
        <v>86.62</v>
      </c>
      <c r="R4054" t="s">
        <v>8315</v>
      </c>
      <c r="S4054" t="s">
        <v>8316</v>
      </c>
      <c r="T4054" s="13">
        <f t="shared" si="506"/>
        <v>41865.878657407404</v>
      </c>
      <c r="U4054" s="13">
        <f t="shared" si="507"/>
        <v>41925.878657407404</v>
      </c>
      <c r="V4054">
        <f t="shared" si="508"/>
        <v>2014</v>
      </c>
      <c r="W4054" t="str">
        <f t="shared" si="509"/>
        <v>plays</v>
      </c>
      <c r="X4054" t="str">
        <f t="shared" si="510"/>
        <v>UnderFunded</v>
      </c>
      <c r="Y4054" s="12">
        <f t="shared" si="511"/>
        <v>86.62</v>
      </c>
    </row>
    <row r="4055" spans="1:25" ht="43.2">
      <c r="A4055">
        <v>4053</v>
      </c>
      <c r="B4055" s="1" t="s">
        <v>4049</v>
      </c>
      <c r="C4055" s="1" t="s">
        <v>8157</v>
      </c>
      <c r="D4055" s="21" t="b" cm="1">
        <f t="array" ref="D4055">IF(OR(ISNUMBER(SEARCH({" COMEDY "," fun "," laugh ","hilarious"}," "&amp;B4055:C4055&amp;" "))),"Comedy",IF(OR(ISNUMBER(SEARCH({" sad "," thriller "," crime"," murder "," dark "," revenge "}," "&amp;B4055:C4055&amp;" "))),"thriller",IF(OR(ISNUMBER(SEARCH({" strange "," evil "," horror "," dark "," strange"}," "&amp;B4055:C4055&amp;" "))),"horror",IF(OR(ISNUMBER(SEARCH({" food "," kitchen "," yummy "," gourmet "," dining","bbq"}," "&amp;B4055:C4055&amp;" "))),"food"))))</f>
        <v>0</v>
      </c>
      <c r="E4055" s="3">
        <v>500</v>
      </c>
      <c r="F4055" s="4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504"/>
        <v>22</v>
      </c>
      <c r="Q4055">
        <f t="shared" si="505"/>
        <v>55</v>
      </c>
      <c r="R4055" t="s">
        <v>8315</v>
      </c>
      <c r="S4055" t="s">
        <v>8316</v>
      </c>
      <c r="T4055" s="13">
        <f t="shared" si="506"/>
        <v>41928.690138888887</v>
      </c>
      <c r="U4055" s="13">
        <f t="shared" si="507"/>
        <v>41958.833333333328</v>
      </c>
      <c r="V4055">
        <f t="shared" si="508"/>
        <v>2014</v>
      </c>
      <c r="W4055" t="str">
        <f t="shared" si="509"/>
        <v>plays</v>
      </c>
      <c r="X4055" t="str">
        <f t="shared" si="510"/>
        <v>UnderFunded</v>
      </c>
      <c r="Y4055" s="12">
        <f t="shared" si="511"/>
        <v>55</v>
      </c>
    </row>
    <row r="4056" spans="1:25" ht="43.2">
      <c r="A4056">
        <v>4054</v>
      </c>
      <c r="B4056" s="1" t="s">
        <v>4050</v>
      </c>
      <c r="C4056" s="1" t="s">
        <v>8158</v>
      </c>
      <c r="D4056" s="21" t="b" cm="1">
        <f t="array" ref="D4056">IF(OR(ISNUMBER(SEARCH({" COMEDY "," fun "," laugh ","hilarious"}," "&amp;B4056:C4056&amp;" "))),"Comedy",IF(OR(ISNUMBER(SEARCH({" sad "," thriller "," crime"," murder "," dark "," revenge "}," "&amp;B4056:C4056&amp;" "))),"thriller",IF(OR(ISNUMBER(SEARCH({" strange "," evil "," horror "," dark "," strange"}," "&amp;B4056:C4056&amp;" "))),"horror",IF(OR(ISNUMBER(SEARCH({" food "," kitchen "," yummy "," gourmet "," dining","bbq"}," "&amp;B4056:C4056&amp;" "))),"food"))))</f>
        <v>0</v>
      </c>
      <c r="E4056" s="3">
        <v>8880</v>
      </c>
      <c r="F4056" s="4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504"/>
        <v>0</v>
      </c>
      <c r="Q4056">
        <f t="shared" si="505"/>
        <v>0</v>
      </c>
      <c r="R4056" t="s">
        <v>8315</v>
      </c>
      <c r="S4056" t="s">
        <v>8316</v>
      </c>
      <c r="T4056" s="13">
        <f t="shared" si="506"/>
        <v>42613.841261574074</v>
      </c>
      <c r="U4056" s="13">
        <f t="shared" si="507"/>
        <v>42644.166666666672</v>
      </c>
      <c r="V4056">
        <f t="shared" si="508"/>
        <v>2016</v>
      </c>
      <c r="W4056" t="str">
        <f t="shared" si="509"/>
        <v>plays</v>
      </c>
      <c r="X4056" t="str">
        <f t="shared" si="510"/>
        <v>UnderFunded</v>
      </c>
      <c r="Y4056" s="12">
        <f t="shared" si="511"/>
        <v>0</v>
      </c>
    </row>
    <row r="4057" spans="1:25" ht="43.2">
      <c r="A4057">
        <v>4055</v>
      </c>
      <c r="B4057" s="1" t="s">
        <v>4051</v>
      </c>
      <c r="C4057" s="1" t="s">
        <v>8159</v>
      </c>
      <c r="D4057" s="21" t="b" cm="1">
        <f t="array" ref="D4057">IF(OR(ISNUMBER(SEARCH({" COMEDY "," fun "," laugh ","hilarious"}," "&amp;B4057:C4057&amp;" "))),"Comedy",IF(OR(ISNUMBER(SEARCH({" sad "," thriller "," crime"," murder "," dark "," revenge "}," "&amp;B4057:C4057&amp;" "))),"thriller",IF(OR(ISNUMBER(SEARCH({" strange "," evil "," horror "," dark "," strange"}," "&amp;B4057:C4057&amp;" "))),"horror",IF(OR(ISNUMBER(SEARCH({" food "," kitchen "," yummy "," gourmet "," dining","bbq"}," "&amp;B4057:C4057&amp;" "))),"food"))))</f>
        <v>0</v>
      </c>
      <c r="E4057" s="3">
        <v>5000</v>
      </c>
      <c r="F4057" s="4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504"/>
        <v>18</v>
      </c>
      <c r="Q4057">
        <f t="shared" si="505"/>
        <v>41.95</v>
      </c>
      <c r="R4057" t="s">
        <v>8315</v>
      </c>
      <c r="S4057" t="s">
        <v>8316</v>
      </c>
      <c r="T4057" s="13">
        <f t="shared" si="506"/>
        <v>41779.648506944446</v>
      </c>
      <c r="U4057" s="13">
        <f t="shared" si="507"/>
        <v>41809.648506944446</v>
      </c>
      <c r="V4057">
        <f t="shared" si="508"/>
        <v>2014</v>
      </c>
      <c r="W4057" t="str">
        <f t="shared" si="509"/>
        <v>plays</v>
      </c>
      <c r="X4057" t="str">
        <f t="shared" si="510"/>
        <v>UnderFunded</v>
      </c>
      <c r="Y4057" s="12">
        <f t="shared" si="511"/>
        <v>41.95</v>
      </c>
    </row>
    <row r="4058" spans="1:25" ht="43.2">
      <c r="A4058">
        <v>4056</v>
      </c>
      <c r="B4058" s="1" t="s">
        <v>4052</v>
      </c>
      <c r="C4058" s="1" t="s">
        <v>8160</v>
      </c>
      <c r="D4058" s="21" t="b" cm="1">
        <f t="array" ref="D4058">IF(OR(ISNUMBER(SEARCH({" COMEDY "," fun "," laugh ","hilarious"}," "&amp;B4058:C4058&amp;" "))),"Comedy",IF(OR(ISNUMBER(SEARCH({" sad "," thriller "," crime"," murder "," dark "," revenge "}," "&amp;B4058:C4058&amp;" "))),"thriller",IF(OR(ISNUMBER(SEARCH({" strange "," evil "," horror "," dark "," strange"}," "&amp;B4058:C4058&amp;" "))),"horror",IF(OR(ISNUMBER(SEARCH({" food "," kitchen "," yummy "," gourmet "," dining","bbq"}," "&amp;B4058:C4058&amp;" "))),"food"))))</f>
        <v>0</v>
      </c>
      <c r="E4058" s="3">
        <v>1500</v>
      </c>
      <c r="F4058" s="4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504"/>
        <v>53</v>
      </c>
      <c r="Q4058">
        <f t="shared" si="505"/>
        <v>88.33</v>
      </c>
      <c r="R4058" t="s">
        <v>8315</v>
      </c>
      <c r="S4058" t="s">
        <v>8316</v>
      </c>
      <c r="T4058" s="13">
        <f t="shared" si="506"/>
        <v>42534.933321759265</v>
      </c>
      <c r="U4058" s="13">
        <f t="shared" si="507"/>
        <v>42554.832638888889</v>
      </c>
      <c r="V4058">
        <f t="shared" si="508"/>
        <v>2016</v>
      </c>
      <c r="W4058" t="str">
        <f t="shared" si="509"/>
        <v>plays</v>
      </c>
      <c r="X4058" t="str">
        <f t="shared" si="510"/>
        <v>UnderFunded</v>
      </c>
      <c r="Y4058" s="12">
        <f t="shared" si="511"/>
        <v>88.33</v>
      </c>
    </row>
    <row r="4059" spans="1:25" ht="57.6">
      <c r="A4059">
        <v>4057</v>
      </c>
      <c r="B4059" s="1" t="s">
        <v>4053</v>
      </c>
      <c r="C4059" s="1" t="s">
        <v>8161</v>
      </c>
      <c r="D4059" s="21" t="b" cm="1">
        <f t="array" ref="D4059">IF(OR(ISNUMBER(SEARCH({" COMEDY "," fun "," laugh ","hilarious"}," "&amp;B4059:C4059&amp;" "))),"Comedy",IF(OR(ISNUMBER(SEARCH({" sad "," thriller "," crime"," murder "," dark "," revenge "}," "&amp;B4059:C4059&amp;" "))),"thriller",IF(OR(ISNUMBER(SEARCH({" strange "," evil "," horror "," dark "," strange"}," "&amp;B4059:C4059&amp;" "))),"horror",IF(OR(ISNUMBER(SEARCH({" food "," kitchen "," yummy "," gourmet "," dining","bbq"}," "&amp;B4059:C4059&amp;" "))),"food"))))</f>
        <v>0</v>
      </c>
      <c r="E4059" s="3">
        <v>3500</v>
      </c>
      <c r="F4059" s="4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504"/>
        <v>22</v>
      </c>
      <c r="Q4059">
        <f t="shared" si="505"/>
        <v>129.16999999999999</v>
      </c>
      <c r="R4059" t="s">
        <v>8315</v>
      </c>
      <c r="S4059" t="s">
        <v>8316</v>
      </c>
      <c r="T4059" s="13">
        <f t="shared" si="506"/>
        <v>42310.968518518523</v>
      </c>
      <c r="U4059" s="13">
        <f t="shared" si="507"/>
        <v>42333.958333333328</v>
      </c>
      <c r="V4059">
        <f t="shared" si="508"/>
        <v>2015</v>
      </c>
      <c r="W4059" t="str">
        <f t="shared" si="509"/>
        <v>plays</v>
      </c>
      <c r="X4059" t="str">
        <f t="shared" si="510"/>
        <v>UnderFunded</v>
      </c>
      <c r="Y4059" s="12">
        <f t="shared" si="511"/>
        <v>129.16999999999999</v>
      </c>
    </row>
    <row r="4060" spans="1:25" ht="43.2">
      <c r="A4060">
        <v>4058</v>
      </c>
      <c r="B4060" s="1" t="s">
        <v>4054</v>
      </c>
      <c r="C4060" s="1" t="s">
        <v>8162</v>
      </c>
      <c r="D4060" s="21" t="b" cm="1">
        <f t="array" ref="D4060">IF(OR(ISNUMBER(SEARCH({" COMEDY "," fun "," laugh ","hilarious"}," "&amp;B4060:C4060&amp;" "))),"Comedy",IF(OR(ISNUMBER(SEARCH({" sad "," thriller "," crime"," murder "," dark "," revenge "}," "&amp;B4060:C4060&amp;" "))),"thriller",IF(OR(ISNUMBER(SEARCH({" strange "," evil "," horror "," dark "," strange"}," "&amp;B4060:C4060&amp;" "))),"horror",IF(OR(ISNUMBER(SEARCH({" food "," kitchen "," yummy "," gourmet "," dining","bbq"}," "&amp;B4060:C4060&amp;" "))),"food"))))</f>
        <v>0</v>
      </c>
      <c r="E4060" s="3">
        <v>3750</v>
      </c>
      <c r="F4060" s="4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504"/>
        <v>3</v>
      </c>
      <c r="Q4060">
        <f t="shared" si="505"/>
        <v>23.75</v>
      </c>
      <c r="R4060" t="s">
        <v>8315</v>
      </c>
      <c r="S4060" t="s">
        <v>8316</v>
      </c>
      <c r="T4060" s="13">
        <f t="shared" si="506"/>
        <v>42446.060694444444</v>
      </c>
      <c r="U4060" s="13">
        <f t="shared" si="507"/>
        <v>42461.165972222225</v>
      </c>
      <c r="V4060">
        <f t="shared" si="508"/>
        <v>2016</v>
      </c>
      <c r="W4060" t="str">
        <f t="shared" si="509"/>
        <v>plays</v>
      </c>
      <c r="X4060" t="str">
        <f t="shared" si="510"/>
        <v>UnderFunded</v>
      </c>
      <c r="Y4060" s="12">
        <f t="shared" si="511"/>
        <v>23.75</v>
      </c>
    </row>
    <row r="4061" spans="1:25" ht="43.2">
      <c r="A4061">
        <v>4059</v>
      </c>
      <c r="B4061" s="1" t="s">
        <v>4055</v>
      </c>
      <c r="C4061" s="1" t="s">
        <v>8163</v>
      </c>
      <c r="D4061" s="21" t="b" cm="1">
        <f t="array" ref="D4061">IF(OR(ISNUMBER(SEARCH({" COMEDY "," fun "," laugh ","hilarious"}," "&amp;B4061:C4061&amp;" "))),"Comedy",IF(OR(ISNUMBER(SEARCH({" sad "," thriller "," crime"," murder "," dark "," revenge "}," "&amp;B4061:C4061&amp;" "))),"thriller",IF(OR(ISNUMBER(SEARCH({" strange "," evil "," horror "," dark "," strange"}," "&amp;B4061:C4061&amp;" "))),"horror",IF(OR(ISNUMBER(SEARCH({" food "," kitchen "," yummy "," gourmet "," dining","bbq"}," "&amp;B4061:C4061&amp;" "))),"food"))))</f>
        <v>0</v>
      </c>
      <c r="E4061" s="3">
        <v>10000</v>
      </c>
      <c r="F4061" s="4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504"/>
        <v>3</v>
      </c>
      <c r="Q4061">
        <f t="shared" si="505"/>
        <v>35.71</v>
      </c>
      <c r="R4061" t="s">
        <v>8315</v>
      </c>
      <c r="S4061" t="s">
        <v>8316</v>
      </c>
      <c r="T4061" s="13">
        <f t="shared" si="506"/>
        <v>41866.640648148146</v>
      </c>
      <c r="U4061" s="13">
        <f t="shared" si="507"/>
        <v>41898.125</v>
      </c>
      <c r="V4061">
        <f t="shared" si="508"/>
        <v>2014</v>
      </c>
      <c r="W4061" t="str">
        <f t="shared" si="509"/>
        <v>plays</v>
      </c>
      <c r="X4061" t="str">
        <f t="shared" si="510"/>
        <v>UnderFunded</v>
      </c>
      <c r="Y4061" s="12">
        <f t="shared" si="511"/>
        <v>35.71</v>
      </c>
    </row>
    <row r="4062" spans="1:25" ht="57.6">
      <c r="A4062">
        <v>4060</v>
      </c>
      <c r="B4062" s="1" t="s">
        <v>4056</v>
      </c>
      <c r="C4062" s="1" t="s">
        <v>8164</v>
      </c>
      <c r="D4062" s="21" t="b" cm="1">
        <f t="array" ref="D4062">IF(OR(ISNUMBER(SEARCH({" COMEDY "," fun "," laugh ","hilarious"}," "&amp;B4062:C4062&amp;" "))),"Comedy",IF(OR(ISNUMBER(SEARCH({" sad "," thriller "," crime"," murder "," dark "," revenge "}," "&amp;B4062:C4062&amp;" "))),"thriller",IF(OR(ISNUMBER(SEARCH({" strange "," evil "," horror "," dark "," strange"}," "&amp;B4062:C4062&amp;" "))),"horror",IF(OR(ISNUMBER(SEARCH({" food "," kitchen "," yummy "," gourmet "," dining","bbq"}," "&amp;B4062:C4062&amp;" "))),"food"))))</f>
        <v>0</v>
      </c>
      <c r="E4062" s="3">
        <v>10000</v>
      </c>
      <c r="F4062" s="4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504"/>
        <v>3</v>
      </c>
      <c r="Q4062">
        <f t="shared" si="505"/>
        <v>57</v>
      </c>
      <c r="R4062" t="s">
        <v>8315</v>
      </c>
      <c r="S4062" t="s">
        <v>8316</v>
      </c>
      <c r="T4062" s="13">
        <f t="shared" si="506"/>
        <v>41779.695092592592</v>
      </c>
      <c r="U4062" s="13">
        <f t="shared" si="507"/>
        <v>41813.666666666664</v>
      </c>
      <c r="V4062">
        <f t="shared" si="508"/>
        <v>2014</v>
      </c>
      <c r="W4062" t="str">
        <f t="shared" si="509"/>
        <v>plays</v>
      </c>
      <c r="X4062" t="str">
        <f t="shared" si="510"/>
        <v>UnderFunded</v>
      </c>
      <c r="Y4062" s="12">
        <f t="shared" si="511"/>
        <v>57</v>
      </c>
    </row>
    <row r="4063" spans="1:25" ht="43.2">
      <c r="A4063">
        <v>4061</v>
      </c>
      <c r="B4063" s="1" t="s">
        <v>4057</v>
      </c>
      <c r="C4063" s="1" t="s">
        <v>8165</v>
      </c>
      <c r="D4063" s="21" t="b" cm="1">
        <f t="array" ref="D4063">IF(OR(ISNUMBER(SEARCH({" COMEDY "," fun "," laugh ","hilarious"}," "&amp;B4063:C4063&amp;" "))),"Comedy",IF(OR(ISNUMBER(SEARCH({" sad "," thriller "," crime"," murder "," dark "," revenge "}," "&amp;B4063:C4063&amp;" "))),"thriller",IF(OR(ISNUMBER(SEARCH({" strange "," evil "," horror "," dark "," strange"}," "&amp;B4063:C4063&amp;" "))),"horror",IF(OR(ISNUMBER(SEARCH({" food "," kitchen "," yummy "," gourmet "," dining","bbq"}," "&amp;B4063:C4063&amp;" "))),"food"))))</f>
        <v>0</v>
      </c>
      <c r="E4063" s="3">
        <v>525</v>
      </c>
      <c r="F4063" s="4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504"/>
        <v>0</v>
      </c>
      <c r="Q4063">
        <f t="shared" si="505"/>
        <v>0</v>
      </c>
      <c r="R4063" t="s">
        <v>8315</v>
      </c>
      <c r="S4063" t="s">
        <v>8316</v>
      </c>
      <c r="T4063" s="13">
        <f t="shared" si="506"/>
        <v>42421.141469907408</v>
      </c>
      <c r="U4063" s="13">
        <f t="shared" si="507"/>
        <v>42481.099803240737</v>
      </c>
      <c r="V4063">
        <f t="shared" si="508"/>
        <v>2016</v>
      </c>
      <c r="W4063" t="str">
        <f t="shared" si="509"/>
        <v>plays</v>
      </c>
      <c r="X4063" t="str">
        <f t="shared" si="510"/>
        <v>UnderFunded</v>
      </c>
      <c r="Y4063" s="12">
        <f t="shared" si="511"/>
        <v>0</v>
      </c>
    </row>
    <row r="4064" spans="1:25" ht="43.2">
      <c r="A4064">
        <v>4062</v>
      </c>
      <c r="B4064" s="1" t="s">
        <v>4058</v>
      </c>
      <c r="C4064" s="1" t="s">
        <v>8166</v>
      </c>
      <c r="D4064" s="21" t="b" cm="1">
        <f t="array" ref="D4064">IF(OR(ISNUMBER(SEARCH({" COMEDY "," fun "," laugh ","hilarious"}," "&amp;B4064:C4064&amp;" "))),"Comedy",IF(OR(ISNUMBER(SEARCH({" sad "," thriller "," crime"," murder "," dark "," revenge "}," "&amp;B4064:C4064&amp;" "))),"thriller",IF(OR(ISNUMBER(SEARCH({" strange "," evil "," horror "," dark "," strange"}," "&amp;B4064:C4064&amp;" "))),"horror",IF(OR(ISNUMBER(SEARCH({" food "," kitchen "," yummy "," gourmet "," dining","bbq"}," "&amp;B4064:C4064&amp;" "))),"food"))))</f>
        <v>0</v>
      </c>
      <c r="E4064" s="3">
        <v>20000</v>
      </c>
      <c r="F4064" s="4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504"/>
        <v>2</v>
      </c>
      <c r="Q4064">
        <f t="shared" si="505"/>
        <v>163.33000000000001</v>
      </c>
      <c r="R4064" t="s">
        <v>8315</v>
      </c>
      <c r="S4064" t="s">
        <v>8316</v>
      </c>
      <c r="T4064" s="13">
        <f t="shared" si="506"/>
        <v>42523.739212962959</v>
      </c>
      <c r="U4064" s="13">
        <f t="shared" si="507"/>
        <v>42553.739212962959</v>
      </c>
      <c r="V4064">
        <f t="shared" si="508"/>
        <v>2016</v>
      </c>
      <c r="W4064" t="str">
        <f t="shared" si="509"/>
        <v>plays</v>
      </c>
      <c r="X4064" t="str">
        <f t="shared" si="510"/>
        <v>UnderFunded</v>
      </c>
      <c r="Y4064" s="12">
        <f t="shared" si="511"/>
        <v>163.33000000000001</v>
      </c>
    </row>
    <row r="4065" spans="1:25" ht="43.2">
      <c r="A4065">
        <v>4063</v>
      </c>
      <c r="B4065" s="1" t="s">
        <v>4059</v>
      </c>
      <c r="C4065" s="1" t="s">
        <v>8167</v>
      </c>
      <c r="D4065" s="21" t="b" cm="1">
        <f t="array" ref="D4065">IF(OR(ISNUMBER(SEARCH({" COMEDY "," fun "," laugh ","hilarious"}," "&amp;B4065:C4065&amp;" "))),"Comedy",IF(OR(ISNUMBER(SEARCH({" sad "," thriller "," crime"," murder "," dark "," revenge "}," "&amp;B4065:C4065&amp;" "))),"thriller",IF(OR(ISNUMBER(SEARCH({" strange "," evil "," horror "," dark "," strange"}," "&amp;B4065:C4065&amp;" "))),"horror",IF(OR(ISNUMBER(SEARCH({" food "," kitchen "," yummy "," gourmet "," dining","bbq"}," "&amp;B4065:C4065&amp;" "))),"food"))))</f>
        <v>0</v>
      </c>
      <c r="E4065" s="3">
        <v>9500</v>
      </c>
      <c r="F4065" s="4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504"/>
        <v>1</v>
      </c>
      <c r="Q4065">
        <f t="shared" si="505"/>
        <v>15</v>
      </c>
      <c r="R4065" t="s">
        <v>8315</v>
      </c>
      <c r="S4065" t="s">
        <v>8316</v>
      </c>
      <c r="T4065" s="13">
        <f t="shared" si="506"/>
        <v>41787.681527777779</v>
      </c>
      <c r="U4065" s="13">
        <f t="shared" si="507"/>
        <v>41817.681527777779</v>
      </c>
      <c r="V4065">
        <f t="shared" si="508"/>
        <v>2014</v>
      </c>
      <c r="W4065" t="str">
        <f t="shared" si="509"/>
        <v>plays</v>
      </c>
      <c r="X4065" t="str">
        <f t="shared" si="510"/>
        <v>UnderFunded</v>
      </c>
      <c r="Y4065" s="12">
        <f t="shared" si="511"/>
        <v>15</v>
      </c>
    </row>
    <row r="4066" spans="1:25" ht="43.2">
      <c r="A4066">
        <v>4064</v>
      </c>
      <c r="B4066" s="1" t="s">
        <v>4060</v>
      </c>
      <c r="C4066" s="1" t="s">
        <v>8168</v>
      </c>
      <c r="D4066" s="21" t="b" cm="1">
        <f t="array" ref="D4066">IF(OR(ISNUMBER(SEARCH({" COMEDY "," fun "," laugh ","hilarious"}," "&amp;B4066:C4066&amp;" "))),"Comedy",IF(OR(ISNUMBER(SEARCH({" sad "," thriller "," crime"," murder "," dark "," revenge "}," "&amp;B4066:C4066&amp;" "))),"thriller",IF(OR(ISNUMBER(SEARCH({" strange "," evil "," horror "," dark "," strange"}," "&amp;B4066:C4066&amp;" "))),"horror",IF(OR(ISNUMBER(SEARCH({" food "," kitchen "," yummy "," gourmet "," dining","bbq"}," "&amp;B4066:C4066&amp;" "))),"food"))))</f>
        <v>0</v>
      </c>
      <c r="E4066" s="3">
        <v>2000</v>
      </c>
      <c r="F4066" s="4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504"/>
        <v>19</v>
      </c>
      <c r="Q4066">
        <f t="shared" si="505"/>
        <v>64.17</v>
      </c>
      <c r="R4066" t="s">
        <v>8315</v>
      </c>
      <c r="S4066" t="s">
        <v>8316</v>
      </c>
      <c r="T4066" s="13">
        <f t="shared" si="506"/>
        <v>42093.588263888887</v>
      </c>
      <c r="U4066" s="13">
        <f t="shared" si="507"/>
        <v>42123.588263888887</v>
      </c>
      <c r="V4066">
        <f t="shared" si="508"/>
        <v>2015</v>
      </c>
      <c r="W4066" t="str">
        <f t="shared" si="509"/>
        <v>plays</v>
      </c>
      <c r="X4066" t="str">
        <f t="shared" si="510"/>
        <v>UnderFunded</v>
      </c>
      <c r="Y4066" s="12">
        <f t="shared" si="511"/>
        <v>64.17</v>
      </c>
    </row>
    <row r="4067" spans="1:25" ht="28.8">
      <c r="A4067">
        <v>4065</v>
      </c>
      <c r="B4067" s="1" t="s">
        <v>4061</v>
      </c>
      <c r="C4067" s="1" t="s">
        <v>8169</v>
      </c>
      <c r="D4067" s="21" t="b" cm="1">
        <f t="array" ref="D4067">IF(OR(ISNUMBER(SEARCH({" COMEDY "," fun "," laugh ","hilarious"}," "&amp;B4067:C4067&amp;" "))),"Comedy",IF(OR(ISNUMBER(SEARCH({" sad "," thriller "," crime"," murder "," dark "," revenge "}," "&amp;B4067:C4067&amp;" "))),"thriller",IF(OR(ISNUMBER(SEARCH({" strange "," evil "," horror "," dark "," strange"}," "&amp;B4067:C4067&amp;" "))),"horror",IF(OR(ISNUMBER(SEARCH({" food "," kitchen "," yummy "," gourmet "," dining","bbq"}," "&amp;B4067:C4067&amp;" "))),"food"))))</f>
        <v>0</v>
      </c>
      <c r="E4067" s="3">
        <v>4000</v>
      </c>
      <c r="F4067" s="4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504"/>
        <v>1</v>
      </c>
      <c r="Q4067">
        <f t="shared" si="505"/>
        <v>6.75</v>
      </c>
      <c r="R4067" t="s">
        <v>8315</v>
      </c>
      <c r="S4067" t="s">
        <v>8316</v>
      </c>
      <c r="T4067" s="13">
        <f t="shared" si="506"/>
        <v>41833.951516203706</v>
      </c>
      <c r="U4067" s="13">
        <f t="shared" si="507"/>
        <v>41863.951516203706</v>
      </c>
      <c r="V4067">
        <f t="shared" si="508"/>
        <v>2014</v>
      </c>
      <c r="W4067" t="str">
        <f t="shared" si="509"/>
        <v>plays</v>
      </c>
      <c r="X4067" t="str">
        <f t="shared" si="510"/>
        <v>UnderFunded</v>
      </c>
      <c r="Y4067" s="12">
        <f t="shared" si="511"/>
        <v>6.75</v>
      </c>
    </row>
    <row r="4068" spans="1:25" ht="57.6">
      <c r="A4068">
        <v>4066</v>
      </c>
      <c r="B4068" s="1" t="s">
        <v>4062</v>
      </c>
      <c r="C4068" s="1" t="s">
        <v>8170</v>
      </c>
      <c r="D4068" s="21" t="b" cm="1">
        <f t="array" ref="D4068">IF(OR(ISNUMBER(SEARCH({" COMEDY "," fun "," laugh ","hilarious"}," "&amp;B4068:C4068&amp;" "))),"Comedy",IF(OR(ISNUMBER(SEARCH({" sad "," thriller "," crime"," murder "," dark "," revenge "}," "&amp;B4068:C4068&amp;" "))),"thriller",IF(OR(ISNUMBER(SEARCH({" strange "," evil "," horror "," dark "," strange"}," "&amp;B4068:C4068&amp;" "))),"horror",IF(OR(ISNUMBER(SEARCH({" food "," kitchen "," yummy "," gourmet "," dining","bbq"}," "&amp;B4068:C4068&amp;" "))),"food"))))</f>
        <v>0</v>
      </c>
      <c r="E4068" s="3">
        <v>15000</v>
      </c>
      <c r="F4068" s="4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504"/>
        <v>0</v>
      </c>
      <c r="Q4068">
        <f t="shared" si="505"/>
        <v>25</v>
      </c>
      <c r="R4068" t="s">
        <v>8315</v>
      </c>
      <c r="S4068" t="s">
        <v>8316</v>
      </c>
      <c r="T4068" s="13">
        <f t="shared" si="506"/>
        <v>42479.039212962962</v>
      </c>
      <c r="U4068" s="13">
        <f t="shared" si="507"/>
        <v>42509.039212962962</v>
      </c>
      <c r="V4068">
        <f t="shared" si="508"/>
        <v>2016</v>
      </c>
      <c r="W4068" t="str">
        <f t="shared" si="509"/>
        <v>plays</v>
      </c>
      <c r="X4068" t="str">
        <f t="shared" si="510"/>
        <v>UnderFunded</v>
      </c>
      <c r="Y4068" s="12">
        <f t="shared" si="511"/>
        <v>25</v>
      </c>
    </row>
    <row r="4069" spans="1:25" ht="43.2">
      <c r="A4069">
        <v>4067</v>
      </c>
      <c r="B4069" s="1" t="s">
        <v>4063</v>
      </c>
      <c r="C4069" s="1" t="s">
        <v>7998</v>
      </c>
      <c r="D4069" s="21" t="b" cm="1">
        <f t="array" ref="D4069">IF(OR(ISNUMBER(SEARCH({" COMEDY "," fun "," laugh ","hilarious"}," "&amp;B4069:C4069&amp;" "))),"Comedy",IF(OR(ISNUMBER(SEARCH({" sad "," thriller "," crime"," murder "," dark "," revenge "}," "&amp;B4069:C4069&amp;" "))),"thriller",IF(OR(ISNUMBER(SEARCH({" strange "," evil "," horror "," dark "," strange"}," "&amp;B4069:C4069&amp;" "))),"horror",IF(OR(ISNUMBER(SEARCH({" food "," kitchen "," yummy "," gourmet "," dining","bbq"}," "&amp;B4069:C4069&amp;" "))),"food"))))</f>
        <v>0</v>
      </c>
      <c r="E4069" s="3">
        <v>5000</v>
      </c>
      <c r="F4069" s="4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504"/>
        <v>61</v>
      </c>
      <c r="Q4069">
        <f t="shared" si="505"/>
        <v>179.12</v>
      </c>
      <c r="R4069" t="s">
        <v>8315</v>
      </c>
      <c r="S4069" t="s">
        <v>8316</v>
      </c>
      <c r="T4069" s="13">
        <f t="shared" si="506"/>
        <v>42235.117476851854</v>
      </c>
      <c r="U4069" s="13">
        <f t="shared" si="507"/>
        <v>42275.117476851854</v>
      </c>
      <c r="V4069">
        <f t="shared" si="508"/>
        <v>2015</v>
      </c>
      <c r="W4069" t="str">
        <f t="shared" si="509"/>
        <v>plays</v>
      </c>
      <c r="X4069" t="str">
        <f t="shared" si="510"/>
        <v>UnderFunded</v>
      </c>
      <c r="Y4069" s="12">
        <f t="shared" si="511"/>
        <v>179.12</v>
      </c>
    </row>
    <row r="4070" spans="1:25" ht="43.2">
      <c r="A4070">
        <v>4068</v>
      </c>
      <c r="B4070" s="1" t="s">
        <v>4064</v>
      </c>
      <c r="C4070" s="1" t="s">
        <v>8171</v>
      </c>
      <c r="D4070" s="21" t="b" cm="1">
        <f t="array" ref="D4070">IF(OR(ISNUMBER(SEARCH({" COMEDY "," fun "," laugh ","hilarious"}," "&amp;B4070:C4070&amp;" "))),"Comedy",IF(OR(ISNUMBER(SEARCH({" sad "," thriller "," crime"," murder "," dark "," revenge "}," "&amp;B4070:C4070&amp;" "))),"thriller",IF(OR(ISNUMBER(SEARCH({" strange "," evil "," horror "," dark "," strange"}," "&amp;B4070:C4070&amp;" "))),"horror",IF(OR(ISNUMBER(SEARCH({" food "," kitchen "," yummy "," gourmet "," dining","bbq"}," "&amp;B4070:C4070&amp;" "))),"food"))))</f>
        <v>0</v>
      </c>
      <c r="E4070" s="3">
        <v>3495</v>
      </c>
      <c r="F4070" s="4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504"/>
        <v>1</v>
      </c>
      <c r="Q4070">
        <f t="shared" si="505"/>
        <v>34.950000000000003</v>
      </c>
      <c r="R4070" t="s">
        <v>8315</v>
      </c>
      <c r="S4070" t="s">
        <v>8316</v>
      </c>
      <c r="T4070" s="13">
        <f t="shared" si="506"/>
        <v>42718.963599537034</v>
      </c>
      <c r="U4070" s="13">
        <f t="shared" si="507"/>
        <v>42748.961805555555</v>
      </c>
      <c r="V4070">
        <f t="shared" si="508"/>
        <v>2016</v>
      </c>
      <c r="W4070" t="str">
        <f t="shared" si="509"/>
        <v>plays</v>
      </c>
      <c r="X4070" t="str">
        <f t="shared" si="510"/>
        <v>UnderFunded</v>
      </c>
      <c r="Y4070" s="12">
        <f t="shared" si="511"/>
        <v>34.950000000000003</v>
      </c>
    </row>
    <row r="4071" spans="1:25" ht="43.2">
      <c r="A4071">
        <v>4069</v>
      </c>
      <c r="B4071" s="1" t="s">
        <v>4065</v>
      </c>
      <c r="C4071" s="1" t="s">
        <v>8172</v>
      </c>
      <c r="D4071" s="21" t="b" cm="1">
        <f t="array" ref="D4071">IF(OR(ISNUMBER(SEARCH({" COMEDY "," fun "," laugh ","hilarious"}," "&amp;B4071:C4071&amp;" "))),"Comedy",IF(OR(ISNUMBER(SEARCH({" sad "," thriller "," crime"," murder "," dark "," revenge "}," "&amp;B4071:C4071&amp;" "))),"thriller",IF(OR(ISNUMBER(SEARCH({" strange "," evil "," horror "," dark "," strange"}," "&amp;B4071:C4071&amp;" "))),"horror",IF(OR(ISNUMBER(SEARCH({" food "," kitchen "," yummy "," gourmet "," dining","bbq"}," "&amp;B4071:C4071&amp;" "))),"food"))))</f>
        <v>0</v>
      </c>
      <c r="E4071" s="3">
        <v>1250</v>
      </c>
      <c r="F4071" s="4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504"/>
        <v>34</v>
      </c>
      <c r="Q4071">
        <f t="shared" si="505"/>
        <v>33.08</v>
      </c>
      <c r="R4071" t="s">
        <v>8315</v>
      </c>
      <c r="S4071" t="s">
        <v>8316</v>
      </c>
      <c r="T4071" s="13">
        <f t="shared" si="506"/>
        <v>42022.661527777775</v>
      </c>
      <c r="U4071" s="13">
        <f t="shared" si="507"/>
        <v>42063.5</v>
      </c>
      <c r="V4071">
        <f t="shared" si="508"/>
        <v>2015</v>
      </c>
      <c r="W4071" t="str">
        <f t="shared" si="509"/>
        <v>plays</v>
      </c>
      <c r="X4071" t="str">
        <f t="shared" si="510"/>
        <v>UnderFunded</v>
      </c>
      <c r="Y4071" s="12">
        <f t="shared" si="511"/>
        <v>33.08</v>
      </c>
    </row>
    <row r="4072" spans="1:25" ht="43.2">
      <c r="A4072">
        <v>4070</v>
      </c>
      <c r="B4072" s="1" t="s">
        <v>4066</v>
      </c>
      <c r="C4072" s="1" t="s">
        <v>8173</v>
      </c>
      <c r="D4072" s="21" t="b" cm="1">
        <f t="array" ref="D4072">IF(OR(ISNUMBER(SEARCH({" COMEDY "," fun "," laugh ","hilarious"}," "&amp;B4072:C4072&amp;" "))),"Comedy",IF(OR(ISNUMBER(SEARCH({" sad "," thriller "," crime"," murder "," dark "," revenge "}," "&amp;B4072:C4072&amp;" "))),"thriller",IF(OR(ISNUMBER(SEARCH({" strange "," evil "," horror "," dark "," strange"}," "&amp;B4072:C4072&amp;" "))),"horror",IF(OR(ISNUMBER(SEARCH({" food "," kitchen "," yummy "," gourmet "," dining","bbq"}," "&amp;B4072:C4072&amp;" "))),"food"))))</f>
        <v>0</v>
      </c>
      <c r="E4072" s="3">
        <v>1000</v>
      </c>
      <c r="F4072" s="4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504"/>
        <v>17</v>
      </c>
      <c r="Q4072">
        <f t="shared" si="505"/>
        <v>27.5</v>
      </c>
      <c r="R4072" t="s">
        <v>8315</v>
      </c>
      <c r="S4072" t="s">
        <v>8316</v>
      </c>
      <c r="T4072" s="13">
        <f t="shared" si="506"/>
        <v>42031.666898148149</v>
      </c>
      <c r="U4072" s="13">
        <f t="shared" si="507"/>
        <v>42064.125</v>
      </c>
      <c r="V4072">
        <f t="shared" si="508"/>
        <v>2015</v>
      </c>
      <c r="W4072" t="str">
        <f t="shared" si="509"/>
        <v>plays</v>
      </c>
      <c r="X4072" t="str">
        <f t="shared" si="510"/>
        <v>UnderFunded</v>
      </c>
      <c r="Y4072" s="12">
        <f t="shared" si="511"/>
        <v>27.5</v>
      </c>
    </row>
    <row r="4073" spans="1:25" ht="57.6">
      <c r="A4073">
        <v>4071</v>
      </c>
      <c r="B4073" s="1" t="s">
        <v>4067</v>
      </c>
      <c r="C4073" s="1" t="s">
        <v>8174</v>
      </c>
      <c r="D4073" s="21" t="b" cm="1">
        <f t="array" ref="D4073">IF(OR(ISNUMBER(SEARCH({" COMEDY "," fun "," laugh ","hilarious"}," "&amp;B4073:C4073&amp;" "))),"Comedy",IF(OR(ISNUMBER(SEARCH({" sad "," thriller "," crime"," murder "," dark "," revenge "}," "&amp;B4073:C4073&amp;" "))),"thriller",IF(OR(ISNUMBER(SEARCH({" strange "," evil "," horror "," dark "," strange"}," "&amp;B4073:C4073&amp;" "))),"horror",IF(OR(ISNUMBER(SEARCH({" food "," kitchen "," yummy "," gourmet "," dining","bbq"}," "&amp;B4073:C4073&amp;" "))),"food"))))</f>
        <v>0</v>
      </c>
      <c r="E4073" s="3">
        <v>20000</v>
      </c>
      <c r="F4073" s="4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504"/>
        <v>0</v>
      </c>
      <c r="Q4073">
        <f t="shared" si="505"/>
        <v>0</v>
      </c>
      <c r="R4073" t="s">
        <v>8315</v>
      </c>
      <c r="S4073" t="s">
        <v>8316</v>
      </c>
      <c r="T4073" s="13">
        <f t="shared" si="506"/>
        <v>42700.804756944446</v>
      </c>
      <c r="U4073" s="13">
        <f t="shared" si="507"/>
        <v>42730.804756944446</v>
      </c>
      <c r="V4073">
        <f t="shared" si="508"/>
        <v>2016</v>
      </c>
      <c r="W4073" t="str">
        <f t="shared" si="509"/>
        <v>plays</v>
      </c>
      <c r="X4073" t="str">
        <f t="shared" si="510"/>
        <v>UnderFunded</v>
      </c>
      <c r="Y4073" s="12">
        <f t="shared" si="511"/>
        <v>0</v>
      </c>
    </row>
    <row r="4074" spans="1:25" ht="57.6">
      <c r="A4074">
        <v>4072</v>
      </c>
      <c r="B4074" s="1" t="s">
        <v>4068</v>
      </c>
      <c r="C4074" s="1" t="s">
        <v>8175</v>
      </c>
      <c r="D4074" s="21" t="b" cm="1">
        <f t="array" ref="D4074">IF(OR(ISNUMBER(SEARCH({" COMEDY "," fun "," laugh ","hilarious"}," "&amp;B4074:C4074&amp;" "))),"Comedy",IF(OR(ISNUMBER(SEARCH({" sad "," thriller "," crime"," murder "," dark "," revenge "}," "&amp;B4074:C4074&amp;" "))),"thriller",IF(OR(ISNUMBER(SEARCH({" strange "," evil "," horror "," dark "," strange"}," "&amp;B4074:C4074&amp;" "))),"horror",IF(OR(ISNUMBER(SEARCH({" food "," kitchen "," yummy "," gourmet "," dining","bbq"}," "&amp;B4074:C4074&amp;" "))),"food"))))</f>
        <v>0</v>
      </c>
      <c r="E4074" s="3">
        <v>1000</v>
      </c>
      <c r="F4074" s="4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504"/>
        <v>0</v>
      </c>
      <c r="Q4074">
        <f t="shared" si="505"/>
        <v>2</v>
      </c>
      <c r="R4074" t="s">
        <v>8315</v>
      </c>
      <c r="S4074" t="s">
        <v>8316</v>
      </c>
      <c r="T4074" s="13">
        <f t="shared" si="506"/>
        <v>41812.77443287037</v>
      </c>
      <c r="U4074" s="13">
        <f t="shared" si="507"/>
        <v>41872.77443287037</v>
      </c>
      <c r="V4074">
        <f t="shared" si="508"/>
        <v>2014</v>
      </c>
      <c r="W4074" t="str">
        <f t="shared" si="509"/>
        <v>plays</v>
      </c>
      <c r="X4074" t="str">
        <f t="shared" si="510"/>
        <v>UnderFunded</v>
      </c>
      <c r="Y4074" s="12">
        <f t="shared" si="511"/>
        <v>2</v>
      </c>
    </row>
    <row r="4075" spans="1:25" ht="43.2">
      <c r="A4075">
        <v>4073</v>
      </c>
      <c r="B4075" s="1" t="s">
        <v>4069</v>
      </c>
      <c r="C4075" s="1" t="s">
        <v>8176</v>
      </c>
      <c r="D4075" s="21" t="b" cm="1">
        <f t="array" ref="D4075">IF(OR(ISNUMBER(SEARCH({" COMEDY "," fun "," laugh ","hilarious"}," "&amp;B4075:C4075&amp;" "))),"Comedy",IF(OR(ISNUMBER(SEARCH({" sad "," thriller "," crime"," murder "," dark "," revenge "}," "&amp;B4075:C4075&amp;" "))),"thriller",IF(OR(ISNUMBER(SEARCH({" strange "," evil "," horror "," dark "," strange"}," "&amp;B4075:C4075&amp;" "))),"horror",IF(OR(ISNUMBER(SEARCH({" food "," kitchen "," yummy "," gourmet "," dining","bbq"}," "&amp;B4075:C4075&amp;" "))),"food"))))</f>
        <v>0</v>
      </c>
      <c r="E4075" s="3">
        <v>3500</v>
      </c>
      <c r="F4075" s="4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504"/>
        <v>1</v>
      </c>
      <c r="Q4075">
        <f t="shared" si="505"/>
        <v>18.5</v>
      </c>
      <c r="R4075" t="s">
        <v>8315</v>
      </c>
      <c r="S4075" t="s">
        <v>8316</v>
      </c>
      <c r="T4075" s="13">
        <f t="shared" si="506"/>
        <v>42078.34520833334</v>
      </c>
      <c r="U4075" s="13">
        <f t="shared" si="507"/>
        <v>42133.166666666672</v>
      </c>
      <c r="V4075">
        <f t="shared" si="508"/>
        <v>2015</v>
      </c>
      <c r="W4075" t="str">
        <f t="shared" si="509"/>
        <v>plays</v>
      </c>
      <c r="X4075" t="str">
        <f t="shared" si="510"/>
        <v>UnderFunded</v>
      </c>
      <c r="Y4075" s="12">
        <f t="shared" si="511"/>
        <v>18.5</v>
      </c>
    </row>
    <row r="4076" spans="1:25" ht="43.2">
      <c r="A4076">
        <v>4074</v>
      </c>
      <c r="B4076" s="1" t="s">
        <v>4070</v>
      </c>
      <c r="C4076" s="1" t="s">
        <v>8177</v>
      </c>
      <c r="D4076" s="21" t="b" cm="1">
        <f t="array" ref="D4076">IF(OR(ISNUMBER(SEARCH({" COMEDY "," fun "," laugh ","hilarious"}," "&amp;B4076:C4076&amp;" "))),"Comedy",IF(OR(ISNUMBER(SEARCH({" sad "," thriller "," crime"," murder "," dark "," revenge "}," "&amp;B4076:C4076&amp;" "))),"thriller",IF(OR(ISNUMBER(SEARCH({" strange "," evil "," horror "," dark "," strange"}," "&amp;B4076:C4076&amp;" "))),"horror",IF(OR(ISNUMBER(SEARCH({" food "," kitchen "," yummy "," gourmet "," dining","bbq"}," "&amp;B4076:C4076&amp;" "))),"food"))))</f>
        <v>0</v>
      </c>
      <c r="E4076" s="3">
        <v>2750</v>
      </c>
      <c r="F4076" s="4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504"/>
        <v>27</v>
      </c>
      <c r="Q4076">
        <f t="shared" si="505"/>
        <v>35</v>
      </c>
      <c r="R4076" t="s">
        <v>8315</v>
      </c>
      <c r="S4076" t="s">
        <v>8316</v>
      </c>
      <c r="T4076" s="13">
        <f t="shared" si="506"/>
        <v>42283.552951388891</v>
      </c>
      <c r="U4076" s="13">
        <f t="shared" si="507"/>
        <v>42313.594618055555</v>
      </c>
      <c r="V4076">
        <f t="shared" si="508"/>
        <v>2015</v>
      </c>
      <c r="W4076" t="str">
        <f t="shared" si="509"/>
        <v>plays</v>
      </c>
      <c r="X4076" t="str">
        <f t="shared" si="510"/>
        <v>UnderFunded</v>
      </c>
      <c r="Y4076" s="12">
        <f t="shared" si="511"/>
        <v>35</v>
      </c>
    </row>
    <row r="4077" spans="1:25" ht="43.2">
      <c r="A4077">
        <v>4075</v>
      </c>
      <c r="B4077" s="1" t="s">
        <v>4071</v>
      </c>
      <c r="C4077" s="1" t="s">
        <v>8178</v>
      </c>
      <c r="D4077" s="21" t="b" cm="1">
        <f t="array" ref="D4077">IF(OR(ISNUMBER(SEARCH({" COMEDY "," fun "," laugh ","hilarious"}," "&amp;B4077:C4077&amp;" "))),"Comedy",IF(OR(ISNUMBER(SEARCH({" sad "," thriller "," crime"," murder "," dark "," revenge "}," "&amp;B4077:C4077&amp;" "))),"thriller",IF(OR(ISNUMBER(SEARCH({" strange "," evil "," horror "," dark "," strange"}," "&amp;B4077:C4077&amp;" "))),"horror",IF(OR(ISNUMBER(SEARCH({" food "," kitchen "," yummy "," gourmet "," dining","bbq"}," "&amp;B4077:C4077&amp;" "))),"food"))))</f>
        <v>0</v>
      </c>
      <c r="E4077" s="3">
        <v>2000</v>
      </c>
      <c r="F4077" s="4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504"/>
        <v>29</v>
      </c>
      <c r="Q4077">
        <f t="shared" si="505"/>
        <v>44.31</v>
      </c>
      <c r="R4077" t="s">
        <v>8315</v>
      </c>
      <c r="S4077" t="s">
        <v>8316</v>
      </c>
      <c r="T4077" s="13">
        <f t="shared" si="506"/>
        <v>41779.045937499999</v>
      </c>
      <c r="U4077" s="13">
        <f t="shared" si="507"/>
        <v>41820.727777777778</v>
      </c>
      <c r="V4077">
        <f t="shared" si="508"/>
        <v>2014</v>
      </c>
      <c r="W4077" t="str">
        <f t="shared" si="509"/>
        <v>plays</v>
      </c>
      <c r="X4077" t="str">
        <f t="shared" si="510"/>
        <v>UnderFunded</v>
      </c>
      <c r="Y4077" s="12">
        <f t="shared" si="511"/>
        <v>44.31</v>
      </c>
    </row>
    <row r="4078" spans="1:25" ht="43.2">
      <c r="A4078">
        <v>4076</v>
      </c>
      <c r="B4078" s="1" t="s">
        <v>4072</v>
      </c>
      <c r="C4078" s="1" t="s">
        <v>8179</v>
      </c>
      <c r="D4078" s="21" t="b" cm="1">
        <f t="array" ref="D4078">IF(OR(ISNUMBER(SEARCH({" COMEDY "," fun "," laugh ","hilarious"}," "&amp;B4078:C4078&amp;" "))),"Comedy",IF(OR(ISNUMBER(SEARCH({" sad "," thriller "," crime"," murder "," dark "," revenge "}," "&amp;B4078:C4078&amp;" "))),"thriller",IF(OR(ISNUMBER(SEARCH({" strange "," evil "," horror "," dark "," strange"}," "&amp;B4078:C4078&amp;" "))),"horror",IF(OR(ISNUMBER(SEARCH({" food "," kitchen "," yummy "," gourmet "," dining","bbq"}," "&amp;B4078:C4078&amp;" "))),"food"))))</f>
        <v>0</v>
      </c>
      <c r="E4078" s="3">
        <v>700</v>
      </c>
      <c r="F4078" s="4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504"/>
        <v>0</v>
      </c>
      <c r="Q4078">
        <f t="shared" si="505"/>
        <v>0</v>
      </c>
      <c r="R4078" t="s">
        <v>8315</v>
      </c>
      <c r="S4078" t="s">
        <v>8316</v>
      </c>
      <c r="T4078" s="13">
        <f t="shared" si="506"/>
        <v>41905.795706018522</v>
      </c>
      <c r="U4078" s="13">
        <f t="shared" si="507"/>
        <v>41933.82708333333</v>
      </c>
      <c r="V4078">
        <f t="shared" si="508"/>
        <v>2014</v>
      </c>
      <c r="W4078" t="str">
        <f t="shared" si="509"/>
        <v>plays</v>
      </c>
      <c r="X4078" t="str">
        <f t="shared" si="510"/>
        <v>UnderFunded</v>
      </c>
      <c r="Y4078" s="12">
        <f t="shared" si="511"/>
        <v>0</v>
      </c>
    </row>
    <row r="4079" spans="1:25" ht="43.2">
      <c r="A4079">
        <v>4077</v>
      </c>
      <c r="B4079" s="1" t="s">
        <v>4073</v>
      </c>
      <c r="C4079" s="1" t="s">
        <v>8180</v>
      </c>
      <c r="D4079" s="21" t="str" cm="1">
        <f t="array" ref="D4079">IF(OR(ISNUMBER(SEARCH({" COMEDY "," fun "," laugh ","hilarious"}," "&amp;B4079:C4079&amp;" "))),"Comedy",IF(OR(ISNUMBER(SEARCH({" sad "," thriller "," crime"," murder "," dark "," revenge "}," "&amp;B4079:C4079&amp;" "))),"thriller",IF(OR(ISNUMBER(SEARCH({" strange "," evil "," horror "," dark "," strange"}," "&amp;B4079:C4079&amp;" "))),"horror",IF(OR(ISNUMBER(SEARCH({" food "," kitchen "," yummy "," gourmet "," dining","bbq"}," "&amp;B4079:C4079&amp;" "))),"food"))))</f>
        <v>Comedy</v>
      </c>
      <c r="E4079" s="3">
        <v>15000</v>
      </c>
      <c r="F4079" s="4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504"/>
        <v>9</v>
      </c>
      <c r="Q4079">
        <f t="shared" si="505"/>
        <v>222.5</v>
      </c>
      <c r="R4079" t="s">
        <v>8315</v>
      </c>
      <c r="S4079" t="s">
        <v>8316</v>
      </c>
      <c r="T4079" s="13">
        <f t="shared" si="506"/>
        <v>42695.7105787037</v>
      </c>
      <c r="U4079" s="13">
        <f t="shared" si="507"/>
        <v>42725.7105787037</v>
      </c>
      <c r="V4079">
        <f t="shared" si="508"/>
        <v>2016</v>
      </c>
      <c r="W4079" t="str">
        <f t="shared" si="509"/>
        <v>plays</v>
      </c>
      <c r="X4079" t="str">
        <f t="shared" si="510"/>
        <v>UnderFunded</v>
      </c>
      <c r="Y4079" s="12">
        <f t="shared" si="511"/>
        <v>222.5</v>
      </c>
    </row>
    <row r="4080" spans="1:25" ht="43.2">
      <c r="A4080">
        <v>4078</v>
      </c>
      <c r="B4080" s="1" t="s">
        <v>4074</v>
      </c>
      <c r="C4080" s="1" t="s">
        <v>8181</v>
      </c>
      <c r="D4080" s="21" t="b" cm="1">
        <f t="array" ref="D4080">IF(OR(ISNUMBER(SEARCH({" COMEDY "," fun "," laugh ","hilarious"}," "&amp;B4080:C4080&amp;" "))),"Comedy",IF(OR(ISNUMBER(SEARCH({" sad "," thriller "," crime"," murder "," dark "," revenge "}," "&amp;B4080:C4080&amp;" "))),"thriller",IF(OR(ISNUMBER(SEARCH({" strange "," evil "," horror "," dark "," strange"}," "&amp;B4080:C4080&amp;" "))),"horror",IF(OR(ISNUMBER(SEARCH({" food "," kitchen "," yummy "," gourmet "," dining","bbq"}," "&amp;B4080:C4080&amp;" "))),"food"))))</f>
        <v>0</v>
      </c>
      <c r="E4080" s="3">
        <v>250</v>
      </c>
      <c r="F4080" s="4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504"/>
        <v>0</v>
      </c>
      <c r="Q4080">
        <f t="shared" si="505"/>
        <v>0</v>
      </c>
      <c r="R4080" t="s">
        <v>8315</v>
      </c>
      <c r="S4080" t="s">
        <v>8316</v>
      </c>
      <c r="T4080" s="13">
        <f t="shared" si="506"/>
        <v>42732.787523148145</v>
      </c>
      <c r="U4080" s="13">
        <f t="shared" si="507"/>
        <v>42762.787523148145</v>
      </c>
      <c r="V4080">
        <f t="shared" si="508"/>
        <v>2016</v>
      </c>
      <c r="W4080" t="str">
        <f t="shared" si="509"/>
        <v>plays</v>
      </c>
      <c r="X4080" t="str">
        <f t="shared" si="510"/>
        <v>UnderFunded</v>
      </c>
      <c r="Y4080" s="12">
        <f t="shared" si="511"/>
        <v>0</v>
      </c>
    </row>
    <row r="4081" spans="1:25" ht="43.2">
      <c r="A4081">
        <v>4079</v>
      </c>
      <c r="B4081" s="1" t="s">
        <v>4075</v>
      </c>
      <c r="C4081" s="1" t="s">
        <v>8182</v>
      </c>
      <c r="D4081" s="21" t="b" cm="1">
        <f t="array" ref="D4081">IF(OR(ISNUMBER(SEARCH({" COMEDY "," fun "," laugh ","hilarious"}," "&amp;B4081:C4081&amp;" "))),"Comedy",IF(OR(ISNUMBER(SEARCH({" sad "," thriller "," crime"," murder "," dark "," revenge "}," "&amp;B4081:C4081&amp;" "))),"thriller",IF(OR(ISNUMBER(SEARCH({" strange "," evil "," horror "," dark "," strange"}," "&amp;B4081:C4081&amp;" "))),"horror",IF(OR(ISNUMBER(SEARCH({" food "," kitchen "," yummy "," gourmet "," dining","bbq"}," "&amp;B4081:C4081&amp;" "))),"food"))))</f>
        <v>0</v>
      </c>
      <c r="E4081" s="3">
        <v>3000</v>
      </c>
      <c r="F4081" s="4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504"/>
        <v>0</v>
      </c>
      <c r="Q4081">
        <f t="shared" si="505"/>
        <v>5</v>
      </c>
      <c r="R4081" t="s">
        <v>8315</v>
      </c>
      <c r="S4081" t="s">
        <v>8316</v>
      </c>
      <c r="T4081" s="13">
        <f t="shared" si="506"/>
        <v>42510.938900462963</v>
      </c>
      <c r="U4081" s="13">
        <f t="shared" si="507"/>
        <v>42540.938900462963</v>
      </c>
      <c r="V4081">
        <f t="shared" si="508"/>
        <v>2016</v>
      </c>
      <c r="W4081" t="str">
        <f t="shared" si="509"/>
        <v>plays</v>
      </c>
      <c r="X4081" t="str">
        <f t="shared" si="510"/>
        <v>UnderFunded</v>
      </c>
      <c r="Y4081" s="12">
        <f t="shared" si="511"/>
        <v>5</v>
      </c>
    </row>
    <row r="4082" spans="1:25" ht="43.2">
      <c r="A4082">
        <v>4080</v>
      </c>
      <c r="B4082" s="1" t="s">
        <v>4076</v>
      </c>
      <c r="C4082" s="1" t="s">
        <v>8183</v>
      </c>
      <c r="D4082" s="21" t="b" cm="1">
        <f t="array" ref="D4082">IF(OR(ISNUMBER(SEARCH({" COMEDY "," fun "," laugh ","hilarious"}," "&amp;B4082:C4082&amp;" "))),"Comedy",IF(OR(ISNUMBER(SEARCH({" sad "," thriller "," crime"," murder "," dark "," revenge "}," "&amp;B4082:C4082&amp;" "))),"thriller",IF(OR(ISNUMBER(SEARCH({" strange "," evil "," horror "," dark "," strange"}," "&amp;B4082:C4082&amp;" "))),"horror",IF(OR(ISNUMBER(SEARCH({" food "," kitchen "," yummy "," gourmet "," dining","bbq"}," "&amp;B4082:C4082&amp;" "))),"food"))))</f>
        <v>0</v>
      </c>
      <c r="E4082" s="3">
        <v>3000</v>
      </c>
      <c r="F4082" s="4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504"/>
        <v>0</v>
      </c>
      <c r="Q4082">
        <f t="shared" si="505"/>
        <v>0</v>
      </c>
      <c r="R4082" t="s">
        <v>8315</v>
      </c>
      <c r="S4082" t="s">
        <v>8316</v>
      </c>
      <c r="T4082" s="13">
        <f t="shared" si="506"/>
        <v>42511.698101851856</v>
      </c>
      <c r="U4082" s="13">
        <f t="shared" si="507"/>
        <v>42535.787500000006</v>
      </c>
      <c r="V4082">
        <f t="shared" si="508"/>
        <v>2016</v>
      </c>
      <c r="W4082" t="str">
        <f t="shared" si="509"/>
        <v>plays</v>
      </c>
      <c r="X4082" t="str">
        <f t="shared" si="510"/>
        <v>UnderFunded</v>
      </c>
      <c r="Y4082" s="12">
        <f t="shared" si="511"/>
        <v>0</v>
      </c>
    </row>
    <row r="4083" spans="1:25" ht="43.2">
      <c r="A4083">
        <v>4081</v>
      </c>
      <c r="B4083" s="1" t="s">
        <v>4077</v>
      </c>
      <c r="C4083" s="1" t="s">
        <v>8184</v>
      </c>
      <c r="D4083" s="21" t="b" cm="1">
        <f t="array" ref="D4083">IF(OR(ISNUMBER(SEARCH({" COMEDY "," fun "," laugh ","hilarious"}," "&amp;B4083:C4083&amp;" "))),"Comedy",IF(OR(ISNUMBER(SEARCH({" sad "," thriller "," crime"," murder "," dark "," revenge "}," "&amp;B4083:C4083&amp;" "))),"thriller",IF(OR(ISNUMBER(SEARCH({" strange "," evil "," horror "," dark "," strange"}," "&amp;B4083:C4083&amp;" "))),"horror",IF(OR(ISNUMBER(SEARCH({" food "," kitchen "," yummy "," gourmet "," dining","bbq"}," "&amp;B4083:C4083&amp;" "))),"food"))))</f>
        <v>0</v>
      </c>
      <c r="E4083" s="3">
        <v>2224</v>
      </c>
      <c r="F4083" s="4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504"/>
        <v>16</v>
      </c>
      <c r="Q4083">
        <f t="shared" si="505"/>
        <v>29.17</v>
      </c>
      <c r="R4083" t="s">
        <v>8315</v>
      </c>
      <c r="S4083" t="s">
        <v>8316</v>
      </c>
      <c r="T4083" s="13">
        <f t="shared" si="506"/>
        <v>42041.581307870365</v>
      </c>
      <c r="U4083" s="13">
        <f t="shared" si="507"/>
        <v>42071.539641203708</v>
      </c>
      <c r="V4083">
        <f t="shared" si="508"/>
        <v>2015</v>
      </c>
      <c r="W4083" t="str">
        <f t="shared" si="509"/>
        <v>plays</v>
      </c>
      <c r="X4083" t="str">
        <f t="shared" si="510"/>
        <v>UnderFunded</v>
      </c>
      <c r="Y4083" s="12">
        <f t="shared" si="511"/>
        <v>29.17</v>
      </c>
    </row>
    <row r="4084" spans="1:25" ht="43.2">
      <c r="A4084">
        <v>4082</v>
      </c>
      <c r="B4084" s="1" t="s">
        <v>4078</v>
      </c>
      <c r="C4084" s="1" t="s">
        <v>8185</v>
      </c>
      <c r="D4084" s="21" t="b" cm="1">
        <f t="array" ref="D4084">IF(OR(ISNUMBER(SEARCH({" COMEDY "," fun "," laugh ","hilarious"}," "&amp;B4084:C4084&amp;" "))),"Comedy",IF(OR(ISNUMBER(SEARCH({" sad "," thriller "," crime"," murder "," dark "," revenge "}," "&amp;B4084:C4084&amp;" "))),"thriller",IF(OR(ISNUMBER(SEARCH({" strange "," evil "," horror "," dark "," strange"}," "&amp;B4084:C4084&amp;" "))),"horror",IF(OR(ISNUMBER(SEARCH({" food "," kitchen "," yummy "," gourmet "," dining","bbq"}," "&amp;B4084:C4084&amp;" "))),"food"))))</f>
        <v>0</v>
      </c>
      <c r="E4084" s="3">
        <v>150</v>
      </c>
      <c r="F4084" s="4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504"/>
        <v>2</v>
      </c>
      <c r="Q4084">
        <f t="shared" si="505"/>
        <v>1.5</v>
      </c>
      <c r="R4084" t="s">
        <v>8315</v>
      </c>
      <c r="S4084" t="s">
        <v>8316</v>
      </c>
      <c r="T4084" s="13">
        <f t="shared" si="506"/>
        <v>42307.189270833333</v>
      </c>
      <c r="U4084" s="13">
        <f t="shared" si="507"/>
        <v>42322.958333333328</v>
      </c>
      <c r="V4084">
        <f t="shared" si="508"/>
        <v>2015</v>
      </c>
      <c r="W4084" t="str">
        <f t="shared" si="509"/>
        <v>plays</v>
      </c>
      <c r="X4084" t="str">
        <f t="shared" si="510"/>
        <v>UnderFunded</v>
      </c>
      <c r="Y4084" s="12">
        <f t="shared" si="511"/>
        <v>1.5</v>
      </c>
    </row>
    <row r="4085" spans="1:25" ht="43.2">
      <c r="A4085">
        <v>4083</v>
      </c>
      <c r="B4085" s="1" t="s">
        <v>4079</v>
      </c>
      <c r="C4085" s="1" t="s">
        <v>8186</v>
      </c>
      <c r="D4085" s="21" t="b" cm="1">
        <f t="array" ref="D4085">IF(OR(ISNUMBER(SEARCH({" COMEDY "," fun "," laugh ","hilarious"}," "&amp;B4085:C4085&amp;" "))),"Comedy",IF(OR(ISNUMBER(SEARCH({" sad "," thriller "," crime"," murder "," dark "," revenge "}," "&amp;B4085:C4085&amp;" "))),"thriller",IF(OR(ISNUMBER(SEARCH({" strange "," evil "," horror "," dark "," strange"}," "&amp;B4085:C4085&amp;" "))),"horror",IF(OR(ISNUMBER(SEARCH({" food "," kitchen "," yummy "," gourmet "," dining","bbq"}," "&amp;B4085:C4085&amp;" "))),"food"))))</f>
        <v>0</v>
      </c>
      <c r="E4085" s="3">
        <v>3500</v>
      </c>
      <c r="F4085" s="4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504"/>
        <v>22</v>
      </c>
      <c r="Q4085">
        <f t="shared" si="505"/>
        <v>126.5</v>
      </c>
      <c r="R4085" t="s">
        <v>8315</v>
      </c>
      <c r="S4085" t="s">
        <v>8316</v>
      </c>
      <c r="T4085" s="13">
        <f t="shared" si="506"/>
        <v>42353.761759259258</v>
      </c>
      <c r="U4085" s="13">
        <f t="shared" si="507"/>
        <v>42383.761759259258</v>
      </c>
      <c r="V4085">
        <f t="shared" si="508"/>
        <v>2015</v>
      </c>
      <c r="W4085" t="str">
        <f t="shared" si="509"/>
        <v>plays</v>
      </c>
      <c r="X4085" t="str">
        <f t="shared" si="510"/>
        <v>UnderFunded</v>
      </c>
      <c r="Y4085" s="12">
        <f t="shared" si="511"/>
        <v>126.5</v>
      </c>
    </row>
    <row r="4086" spans="1:25" ht="57.6">
      <c r="A4086">
        <v>4084</v>
      </c>
      <c r="B4086" s="1" t="s">
        <v>4080</v>
      </c>
      <c r="C4086" s="1" t="s">
        <v>8187</v>
      </c>
      <c r="D4086" s="21" t="b" cm="1">
        <f t="array" ref="D4086">IF(OR(ISNUMBER(SEARCH({" COMEDY "," fun "," laugh ","hilarious"}," "&amp;B4086:C4086&amp;" "))),"Comedy",IF(OR(ISNUMBER(SEARCH({" sad "," thriller "," crime"," murder "," dark "," revenge "}," "&amp;B4086:C4086&amp;" "))),"thriller",IF(OR(ISNUMBER(SEARCH({" strange "," evil "," horror "," dark "," strange"}," "&amp;B4086:C4086&amp;" "))),"horror",IF(OR(ISNUMBER(SEARCH({" food "," kitchen "," yummy "," gourmet "," dining","bbq"}," "&amp;B4086:C4086&amp;" "))),"food"))))</f>
        <v>0</v>
      </c>
      <c r="E4086" s="3">
        <v>3000</v>
      </c>
      <c r="F4086" s="4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504"/>
        <v>0</v>
      </c>
      <c r="Q4086">
        <f t="shared" si="505"/>
        <v>10</v>
      </c>
      <c r="R4086" t="s">
        <v>8315</v>
      </c>
      <c r="S4086" t="s">
        <v>8316</v>
      </c>
      <c r="T4086" s="13">
        <f t="shared" si="506"/>
        <v>42622.436412037037</v>
      </c>
      <c r="U4086" s="13">
        <f t="shared" si="507"/>
        <v>42652.436412037037</v>
      </c>
      <c r="V4086">
        <f t="shared" si="508"/>
        <v>2016</v>
      </c>
      <c r="W4086" t="str">
        <f t="shared" si="509"/>
        <v>plays</v>
      </c>
      <c r="X4086" t="str">
        <f t="shared" si="510"/>
        <v>UnderFunded</v>
      </c>
      <c r="Y4086" s="12">
        <f t="shared" si="511"/>
        <v>10</v>
      </c>
    </row>
    <row r="4087" spans="1:25" ht="43.2">
      <c r="A4087">
        <v>4085</v>
      </c>
      <c r="B4087" s="1" t="s">
        <v>4081</v>
      </c>
      <c r="C4087" s="1" t="s">
        <v>8188</v>
      </c>
      <c r="D4087" s="21" t="b" cm="1">
        <f t="array" ref="D4087">IF(OR(ISNUMBER(SEARCH({" COMEDY "," fun "," laugh ","hilarious"}," "&amp;B4087:C4087&amp;" "))),"Comedy",IF(OR(ISNUMBER(SEARCH({" sad "," thriller "," crime"," murder "," dark "," revenge "}," "&amp;B4087:C4087&amp;" "))),"thriller",IF(OR(ISNUMBER(SEARCH({" strange "," evil "," horror "," dark "," strange"}," "&amp;B4087:C4087&amp;" "))),"horror",IF(OR(ISNUMBER(SEARCH({" food "," kitchen "," yummy "," gourmet "," dining","bbq"}," "&amp;B4087:C4087&amp;" "))),"food"))))</f>
        <v>0</v>
      </c>
      <c r="E4087" s="3">
        <v>3500</v>
      </c>
      <c r="F4087" s="4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504"/>
        <v>0</v>
      </c>
      <c r="Q4087">
        <f t="shared" si="505"/>
        <v>10</v>
      </c>
      <c r="R4087" t="s">
        <v>8315</v>
      </c>
      <c r="S4087" t="s">
        <v>8316</v>
      </c>
      <c r="T4087" s="13">
        <f t="shared" si="506"/>
        <v>42058.603877314818</v>
      </c>
      <c r="U4087" s="13">
        <f t="shared" si="507"/>
        <v>42087.165972222225</v>
      </c>
      <c r="V4087">
        <f t="shared" si="508"/>
        <v>2015</v>
      </c>
      <c r="W4087" t="str">
        <f t="shared" si="509"/>
        <v>plays</v>
      </c>
      <c r="X4087" t="str">
        <f t="shared" si="510"/>
        <v>UnderFunded</v>
      </c>
      <c r="Y4087" s="12">
        <f t="shared" si="511"/>
        <v>10</v>
      </c>
    </row>
    <row r="4088" spans="1:25" ht="43.2">
      <c r="A4088">
        <v>4086</v>
      </c>
      <c r="B4088" s="1" t="s">
        <v>4082</v>
      </c>
      <c r="C4088" s="1" t="s">
        <v>8189</v>
      </c>
      <c r="D4088" s="21" t="b" cm="1">
        <f t="array" ref="D4088">IF(OR(ISNUMBER(SEARCH({" COMEDY "," fun "," laugh ","hilarious"}," "&amp;B4088:C4088&amp;" "))),"Comedy",IF(OR(ISNUMBER(SEARCH({" sad "," thriller "," crime"," murder "," dark "," revenge "}," "&amp;B4088:C4088&amp;" "))),"thriller",IF(OR(ISNUMBER(SEARCH({" strange "," evil "," horror "," dark "," strange"}," "&amp;B4088:C4088&amp;" "))),"horror",IF(OR(ISNUMBER(SEARCH({" food "," kitchen "," yummy "," gourmet "," dining","bbq"}," "&amp;B4088:C4088&amp;" "))),"food"))))</f>
        <v>0</v>
      </c>
      <c r="E4088" s="3">
        <v>1000</v>
      </c>
      <c r="F4088" s="4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504"/>
        <v>5</v>
      </c>
      <c r="Q4088">
        <f t="shared" si="505"/>
        <v>9.4</v>
      </c>
      <c r="R4088" t="s">
        <v>8315</v>
      </c>
      <c r="S4088" t="s">
        <v>8316</v>
      </c>
      <c r="T4088" s="13">
        <f t="shared" si="506"/>
        <v>42304.940960648149</v>
      </c>
      <c r="U4088" s="13">
        <f t="shared" si="507"/>
        <v>42329.166666666672</v>
      </c>
      <c r="V4088">
        <f t="shared" si="508"/>
        <v>2015</v>
      </c>
      <c r="W4088" t="str">
        <f t="shared" si="509"/>
        <v>plays</v>
      </c>
      <c r="X4088" t="str">
        <f t="shared" si="510"/>
        <v>UnderFunded</v>
      </c>
      <c r="Y4088" s="12">
        <f t="shared" si="511"/>
        <v>9.4</v>
      </c>
    </row>
    <row r="4089" spans="1:25">
      <c r="A4089">
        <v>4087</v>
      </c>
      <c r="B4089" s="1" t="s">
        <v>4083</v>
      </c>
      <c r="C4089" s="1" t="s">
        <v>8190</v>
      </c>
      <c r="D4089" s="21" t="b" cm="1">
        <f t="array" ref="D4089">IF(OR(ISNUMBER(SEARCH({" COMEDY "," fun "," laugh ","hilarious"}," "&amp;B4089:C4089&amp;" "))),"Comedy",IF(OR(ISNUMBER(SEARCH({" sad "," thriller "," crime"," murder "," dark "," revenge "}," "&amp;B4089:C4089&amp;" "))),"thriller",IF(OR(ISNUMBER(SEARCH({" strange "," evil "," horror "," dark "," strange"}," "&amp;B4089:C4089&amp;" "))),"horror",IF(OR(ISNUMBER(SEARCH({" food "," kitchen "," yummy "," gourmet "," dining","bbq"}," "&amp;B4089:C4089&amp;" "))),"food"))))</f>
        <v>0</v>
      </c>
      <c r="E4089" s="3">
        <v>9600</v>
      </c>
      <c r="F4089" s="4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504"/>
        <v>0</v>
      </c>
      <c r="Q4089">
        <f t="shared" si="505"/>
        <v>0</v>
      </c>
      <c r="R4089" t="s">
        <v>8315</v>
      </c>
      <c r="S4089" t="s">
        <v>8316</v>
      </c>
      <c r="T4089" s="13">
        <f t="shared" si="506"/>
        <v>42538.742893518516</v>
      </c>
      <c r="U4089" s="13">
        <f t="shared" si="507"/>
        <v>42568.742893518516</v>
      </c>
      <c r="V4089">
        <f t="shared" si="508"/>
        <v>2016</v>
      </c>
      <c r="W4089" t="str">
        <f t="shared" si="509"/>
        <v>plays</v>
      </c>
      <c r="X4089" t="str">
        <f t="shared" si="510"/>
        <v>UnderFunded</v>
      </c>
      <c r="Y4089" s="12">
        <f t="shared" si="511"/>
        <v>0</v>
      </c>
    </row>
    <row r="4090" spans="1:25" ht="43.2">
      <c r="A4090">
        <v>4088</v>
      </c>
      <c r="B4090" s="1" t="s">
        <v>4084</v>
      </c>
      <c r="C4090" s="1" t="s">
        <v>8191</v>
      </c>
      <c r="D4090" s="21" t="b" cm="1">
        <f t="array" ref="D4090">IF(OR(ISNUMBER(SEARCH({" COMEDY "," fun "," laugh ","hilarious"}," "&amp;B4090:C4090&amp;" "))),"Comedy",IF(OR(ISNUMBER(SEARCH({" sad "," thriller "," crime"," murder "," dark "," revenge "}," "&amp;B4090:C4090&amp;" "))),"thriller",IF(OR(ISNUMBER(SEARCH({" strange "," evil "," horror "," dark "," strange"}," "&amp;B4090:C4090&amp;" "))),"horror",IF(OR(ISNUMBER(SEARCH({" food "," kitchen "," yummy "," gourmet "," dining","bbq"}," "&amp;B4090:C4090&amp;" "))),"food"))))</f>
        <v>0</v>
      </c>
      <c r="E4090" s="3">
        <v>2000</v>
      </c>
      <c r="F4090" s="4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504"/>
        <v>11</v>
      </c>
      <c r="Q4090">
        <f t="shared" si="505"/>
        <v>72</v>
      </c>
      <c r="R4090" t="s">
        <v>8315</v>
      </c>
      <c r="S4090" t="s">
        <v>8316</v>
      </c>
      <c r="T4090" s="13">
        <f t="shared" si="506"/>
        <v>41990.612546296295</v>
      </c>
      <c r="U4090" s="13">
        <f t="shared" si="507"/>
        <v>42020.434722222228</v>
      </c>
      <c r="V4090">
        <f t="shared" si="508"/>
        <v>2014</v>
      </c>
      <c r="W4090" t="str">
        <f t="shared" si="509"/>
        <v>plays</v>
      </c>
      <c r="X4090" t="str">
        <f t="shared" si="510"/>
        <v>UnderFunded</v>
      </c>
      <c r="Y4090" s="12">
        <f t="shared" si="511"/>
        <v>72</v>
      </c>
    </row>
    <row r="4091" spans="1:25" ht="57.6">
      <c r="A4091">
        <v>4089</v>
      </c>
      <c r="B4091" s="1" t="s">
        <v>4085</v>
      </c>
      <c r="C4091" s="1" t="s">
        <v>8192</v>
      </c>
      <c r="D4091" s="21" t="str" cm="1">
        <f t="array" ref="D4091">IF(OR(ISNUMBER(SEARCH({" COMEDY "," fun "," laugh ","hilarious"}," "&amp;B4091:C4091&amp;" "))),"Comedy",IF(OR(ISNUMBER(SEARCH({" sad "," thriller "," crime"," murder "," dark "," revenge "}," "&amp;B4091:C4091&amp;" "))),"thriller",IF(OR(ISNUMBER(SEARCH({" strange "," evil "," horror "," dark "," strange"}," "&amp;B4091:C4091&amp;" "))),"horror",IF(OR(ISNUMBER(SEARCH({" food "," kitchen "," yummy "," gourmet "," dining","bbq"}," "&amp;B4091:C4091&amp;" "))),"food"))))</f>
        <v>Comedy</v>
      </c>
      <c r="E4091" s="3">
        <v>5000</v>
      </c>
      <c r="F4091" s="4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504"/>
        <v>5</v>
      </c>
      <c r="Q4091">
        <f t="shared" si="505"/>
        <v>30</v>
      </c>
      <c r="R4091" t="s">
        <v>8315</v>
      </c>
      <c r="S4091" t="s">
        <v>8316</v>
      </c>
      <c r="T4091" s="13">
        <f t="shared" si="506"/>
        <v>42122.732499999998</v>
      </c>
      <c r="U4091" s="13">
        <f t="shared" si="507"/>
        <v>42155.732638888891</v>
      </c>
      <c r="V4091">
        <f t="shared" si="508"/>
        <v>2015</v>
      </c>
      <c r="W4091" t="str">
        <f t="shared" si="509"/>
        <v>plays</v>
      </c>
      <c r="X4091" t="str">
        <f t="shared" si="510"/>
        <v>UnderFunded</v>
      </c>
      <c r="Y4091" s="12">
        <f t="shared" si="511"/>
        <v>30</v>
      </c>
    </row>
    <row r="4092" spans="1:25" ht="43.2">
      <c r="A4092">
        <v>4090</v>
      </c>
      <c r="B4092" s="1" t="s">
        <v>4086</v>
      </c>
      <c r="C4092" s="1" t="s">
        <v>8193</v>
      </c>
      <c r="D4092" s="21" t="b" cm="1">
        <f t="array" ref="D4092">IF(OR(ISNUMBER(SEARCH({" COMEDY "," fun "," laugh ","hilarious"}," "&amp;B4092:C4092&amp;" "))),"Comedy",IF(OR(ISNUMBER(SEARCH({" sad "," thriller "," crime"," murder "," dark "," revenge "}," "&amp;B4092:C4092&amp;" "))),"thriller",IF(OR(ISNUMBER(SEARCH({" strange "," evil "," horror "," dark "," strange"}," "&amp;B4092:C4092&amp;" "))),"horror",IF(OR(ISNUMBER(SEARCH({" food "," kitchen "," yummy "," gourmet "," dining","bbq"}," "&amp;B4092:C4092&amp;" "))),"food"))))</f>
        <v>0</v>
      </c>
      <c r="E4092" s="3">
        <v>1000</v>
      </c>
      <c r="F4092" s="4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504"/>
        <v>3</v>
      </c>
      <c r="Q4092">
        <f t="shared" si="505"/>
        <v>10.67</v>
      </c>
      <c r="R4092" t="s">
        <v>8315</v>
      </c>
      <c r="S4092" t="s">
        <v>8316</v>
      </c>
      <c r="T4092" s="13">
        <f t="shared" si="506"/>
        <v>42209.67288194444</v>
      </c>
      <c r="U4092" s="13">
        <f t="shared" si="507"/>
        <v>42223.625</v>
      </c>
      <c r="V4092">
        <f t="shared" si="508"/>
        <v>2015</v>
      </c>
      <c r="W4092" t="str">
        <f t="shared" si="509"/>
        <v>plays</v>
      </c>
      <c r="X4092" t="str">
        <f t="shared" si="510"/>
        <v>UnderFunded</v>
      </c>
      <c r="Y4092" s="12">
        <f t="shared" si="511"/>
        <v>10.67</v>
      </c>
    </row>
    <row r="4093" spans="1:25" ht="43.2">
      <c r="A4093">
        <v>4091</v>
      </c>
      <c r="B4093" s="1" t="s">
        <v>4087</v>
      </c>
      <c r="C4093" s="1" t="s">
        <v>8194</v>
      </c>
      <c r="D4093" s="21" t="b" cm="1">
        <f t="array" ref="D4093">IF(OR(ISNUMBER(SEARCH({" COMEDY "," fun "," laugh ","hilarious"}," "&amp;B4093:C4093&amp;" "))),"Comedy",IF(OR(ISNUMBER(SEARCH({" sad "," thriller "," crime"," murder "," dark "," revenge "}," "&amp;B4093:C4093&amp;" "))),"thriller",IF(OR(ISNUMBER(SEARCH({" strange "," evil "," horror "," dark "," strange"}," "&amp;B4093:C4093&amp;" "))),"horror",IF(OR(ISNUMBER(SEARCH({" food "," kitchen "," yummy "," gourmet "," dining","bbq"}," "&amp;B4093:C4093&amp;" "))),"food"))))</f>
        <v>0</v>
      </c>
      <c r="E4093" s="3">
        <v>1600</v>
      </c>
      <c r="F4093" s="4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504"/>
        <v>13</v>
      </c>
      <c r="Q4093">
        <f t="shared" si="505"/>
        <v>25.5</v>
      </c>
      <c r="R4093" t="s">
        <v>8315</v>
      </c>
      <c r="S4093" t="s">
        <v>8316</v>
      </c>
      <c r="T4093" s="13">
        <f t="shared" si="506"/>
        <v>41990.506377314814</v>
      </c>
      <c r="U4093" s="13">
        <f t="shared" si="507"/>
        <v>42020.506377314814</v>
      </c>
      <c r="V4093">
        <f t="shared" si="508"/>
        <v>2014</v>
      </c>
      <c r="W4093" t="str">
        <f t="shared" si="509"/>
        <v>plays</v>
      </c>
      <c r="X4093" t="str">
        <f t="shared" si="510"/>
        <v>UnderFunded</v>
      </c>
      <c r="Y4093" s="12">
        <f t="shared" si="511"/>
        <v>25.5</v>
      </c>
    </row>
    <row r="4094" spans="1:25" ht="43.2">
      <c r="A4094">
        <v>4092</v>
      </c>
      <c r="B4094" s="1" t="s">
        <v>4088</v>
      </c>
      <c r="C4094" s="1" t="s">
        <v>8195</v>
      </c>
      <c r="D4094" s="21" t="b" cm="1">
        <f t="array" ref="D4094">IF(OR(ISNUMBER(SEARCH({" COMEDY "," fun "," laugh ","hilarious"}," "&amp;B4094:C4094&amp;" "))),"Comedy",IF(OR(ISNUMBER(SEARCH({" sad "," thriller "," crime"," murder "," dark "," revenge "}," "&amp;B4094:C4094&amp;" "))),"thriller",IF(OR(ISNUMBER(SEARCH({" strange "," evil "," horror "," dark "," strange"}," "&amp;B4094:C4094&amp;" "))),"horror",IF(OR(ISNUMBER(SEARCH({" food "," kitchen "," yummy "," gourmet "," dining","bbq"}," "&amp;B4094:C4094&amp;" "))),"food"))))</f>
        <v>0</v>
      </c>
      <c r="E4094" s="3">
        <v>110000</v>
      </c>
      <c r="F4094" s="4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504"/>
        <v>0</v>
      </c>
      <c r="Q4094">
        <f t="shared" si="505"/>
        <v>20</v>
      </c>
      <c r="R4094" t="s">
        <v>8315</v>
      </c>
      <c r="S4094" t="s">
        <v>8316</v>
      </c>
      <c r="T4094" s="13">
        <f t="shared" si="506"/>
        <v>42039.194988425923</v>
      </c>
      <c r="U4094" s="13">
        <f t="shared" si="507"/>
        <v>42099.153321759266</v>
      </c>
      <c r="V4094">
        <f t="shared" si="508"/>
        <v>2015</v>
      </c>
      <c r="W4094" t="str">
        <f t="shared" si="509"/>
        <v>plays</v>
      </c>
      <c r="X4094" t="str">
        <f t="shared" si="510"/>
        <v>UnderFunded</v>
      </c>
      <c r="Y4094" s="12">
        <f t="shared" si="511"/>
        <v>20</v>
      </c>
    </row>
    <row r="4095" spans="1:25" ht="43.2">
      <c r="A4095">
        <v>4093</v>
      </c>
      <c r="B4095" s="1" t="s">
        <v>4089</v>
      </c>
      <c r="C4095" s="1" t="s">
        <v>8196</v>
      </c>
      <c r="D4095" s="21" t="b" cm="1">
        <f t="array" ref="D4095">IF(OR(ISNUMBER(SEARCH({" COMEDY "," fun "," laugh ","hilarious"}," "&amp;B4095:C4095&amp;" "))),"Comedy",IF(OR(ISNUMBER(SEARCH({" sad "," thriller "," crime"," murder "," dark "," revenge "}," "&amp;B4095:C4095&amp;" "))),"thriller",IF(OR(ISNUMBER(SEARCH({" strange "," evil "," horror "," dark "," strange"}," "&amp;B4095:C4095&amp;" "))),"horror",IF(OR(ISNUMBER(SEARCH({" food "," kitchen "," yummy "," gourmet "," dining","bbq"}," "&amp;B4095:C4095&amp;" "))),"food"))))</f>
        <v>0</v>
      </c>
      <c r="E4095" s="3">
        <v>2500</v>
      </c>
      <c r="F4095" s="4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504"/>
        <v>2</v>
      </c>
      <c r="Q4095">
        <f t="shared" si="505"/>
        <v>15</v>
      </c>
      <c r="R4095" t="s">
        <v>8315</v>
      </c>
      <c r="S4095" t="s">
        <v>8316</v>
      </c>
      <c r="T4095" s="13">
        <f t="shared" si="506"/>
        <v>42178.815891203703</v>
      </c>
      <c r="U4095" s="13">
        <f t="shared" si="507"/>
        <v>42238.815891203703</v>
      </c>
      <c r="V4095">
        <f t="shared" si="508"/>
        <v>2015</v>
      </c>
      <c r="W4095" t="str">
        <f t="shared" si="509"/>
        <v>plays</v>
      </c>
      <c r="X4095" t="str">
        <f t="shared" si="510"/>
        <v>UnderFunded</v>
      </c>
      <c r="Y4095" s="12">
        <f t="shared" si="511"/>
        <v>15</v>
      </c>
    </row>
    <row r="4096" spans="1:25" ht="43.2">
      <c r="A4096">
        <v>4094</v>
      </c>
      <c r="B4096" s="1" t="s">
        <v>4090</v>
      </c>
      <c r="C4096" s="1" t="s">
        <v>8197</v>
      </c>
      <c r="D4096" s="21" t="b" cm="1">
        <f t="array" ref="D4096">IF(OR(ISNUMBER(SEARCH({" COMEDY "," fun "," laugh ","hilarious"}," "&amp;B4096:C4096&amp;" "))),"Comedy",IF(OR(ISNUMBER(SEARCH({" sad "," thriller "," crime"," murder "," dark "," revenge "}," "&amp;B4096:C4096&amp;" "))),"thriller",IF(OR(ISNUMBER(SEARCH({" strange "," evil "," horror "," dark "," strange"}," "&amp;B4096:C4096&amp;" "))),"horror",IF(OR(ISNUMBER(SEARCH({" food "," kitchen "," yummy "," gourmet "," dining","bbq"}," "&amp;B4096:C4096&amp;" "))),"food"))))</f>
        <v>0</v>
      </c>
      <c r="E4096" s="3">
        <v>2000</v>
      </c>
      <c r="F4096" s="4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504"/>
        <v>37</v>
      </c>
      <c r="Q4096">
        <f t="shared" si="505"/>
        <v>91.25</v>
      </c>
      <c r="R4096" t="s">
        <v>8315</v>
      </c>
      <c r="S4096" t="s">
        <v>8316</v>
      </c>
      <c r="T4096" s="13">
        <f t="shared" si="506"/>
        <v>41890.086805555555</v>
      </c>
      <c r="U4096" s="13">
        <f t="shared" si="507"/>
        <v>41934.207638888889</v>
      </c>
      <c r="V4096">
        <f t="shared" si="508"/>
        <v>2014</v>
      </c>
      <c r="W4096" t="str">
        <f t="shared" si="509"/>
        <v>plays</v>
      </c>
      <c r="X4096" t="str">
        <f t="shared" si="510"/>
        <v>UnderFunded</v>
      </c>
      <c r="Y4096" s="12">
        <f t="shared" si="511"/>
        <v>91.25</v>
      </c>
    </row>
    <row r="4097" spans="1:25" ht="43.2">
      <c r="A4097">
        <v>4095</v>
      </c>
      <c r="B4097" s="1" t="s">
        <v>4091</v>
      </c>
      <c r="C4097" s="1" t="s">
        <v>8198</v>
      </c>
      <c r="D4097" s="21" t="b" cm="1">
        <f t="array" ref="D4097">IF(OR(ISNUMBER(SEARCH({" COMEDY "," fun "," laugh ","hilarious"}," "&amp;B4097:C4097&amp;" "))),"Comedy",IF(OR(ISNUMBER(SEARCH({" sad "," thriller "," crime"," murder "," dark "," revenge "}," "&amp;B4097:C4097&amp;" "))),"thriller",IF(OR(ISNUMBER(SEARCH({" strange "," evil "," horror "," dark "," strange"}," "&amp;B4097:C4097&amp;" "))),"horror",IF(OR(ISNUMBER(SEARCH({" food "," kitchen "," yummy "," gourmet "," dining","bbq"}," "&amp;B4097:C4097&amp;" "))),"food"))))</f>
        <v>0</v>
      </c>
      <c r="E4097" s="3">
        <v>30000</v>
      </c>
      <c r="F4097" s="4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504"/>
        <v>3</v>
      </c>
      <c r="Q4097">
        <f t="shared" si="505"/>
        <v>800</v>
      </c>
      <c r="R4097" t="s">
        <v>8315</v>
      </c>
      <c r="S4097" t="s">
        <v>8316</v>
      </c>
      <c r="T4097" s="13">
        <f t="shared" si="506"/>
        <v>42693.031828703708</v>
      </c>
      <c r="U4097" s="13">
        <f t="shared" si="507"/>
        <v>42723.031828703708</v>
      </c>
      <c r="V4097">
        <f t="shared" si="508"/>
        <v>2016</v>
      </c>
      <c r="W4097" t="str">
        <f t="shared" si="509"/>
        <v>plays</v>
      </c>
      <c r="X4097" t="str">
        <f t="shared" si="510"/>
        <v>UnderFunded</v>
      </c>
      <c r="Y4097" s="12">
        <f t="shared" si="511"/>
        <v>800</v>
      </c>
    </row>
    <row r="4098" spans="1:25" ht="43.2">
      <c r="A4098">
        <v>4096</v>
      </c>
      <c r="B4098" s="1" t="s">
        <v>4092</v>
      </c>
      <c r="C4098" s="1" t="s">
        <v>8199</v>
      </c>
      <c r="D4098" s="21" t="b" cm="1">
        <f t="array" ref="D4098">IF(OR(ISNUMBER(SEARCH({" COMEDY "," fun "," laugh ","hilarious"}," "&amp;B4098:C4098&amp;" "))),"Comedy",IF(OR(ISNUMBER(SEARCH({" sad "," thriller "," crime"," murder "," dark "," revenge "}," "&amp;B4098:C4098&amp;" "))),"thriller",IF(OR(ISNUMBER(SEARCH({" strange "," evil "," horror "," dark "," strange"}," "&amp;B4098:C4098&amp;" "))),"horror",IF(OR(ISNUMBER(SEARCH({" food "," kitchen "," yummy "," gourmet "," dining","bbq"}," "&amp;B4098:C4098&amp;" "))),"food"))))</f>
        <v>0</v>
      </c>
      <c r="E4098" s="3">
        <v>3500</v>
      </c>
      <c r="F4098" s="4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504"/>
        <v>11</v>
      </c>
      <c r="Q4098">
        <f t="shared" si="505"/>
        <v>80</v>
      </c>
      <c r="R4098" t="s">
        <v>8315</v>
      </c>
      <c r="S4098" t="s">
        <v>8316</v>
      </c>
      <c r="T4098" s="13">
        <f t="shared" si="506"/>
        <v>42750.530312499999</v>
      </c>
      <c r="U4098" s="13">
        <f t="shared" si="507"/>
        <v>42794.368749999994</v>
      </c>
      <c r="V4098">
        <f t="shared" si="508"/>
        <v>2017</v>
      </c>
      <c r="W4098" t="str">
        <f t="shared" si="509"/>
        <v>plays</v>
      </c>
      <c r="X4098" t="str">
        <f t="shared" si="510"/>
        <v>UnderFunded</v>
      </c>
      <c r="Y4098" s="12">
        <f t="shared" si="511"/>
        <v>80</v>
      </c>
    </row>
    <row r="4099" spans="1:25" ht="43.2">
      <c r="A4099">
        <v>4097</v>
      </c>
      <c r="B4099" s="1" t="s">
        <v>4093</v>
      </c>
      <c r="C4099" s="1" t="s">
        <v>8200</v>
      </c>
      <c r="D4099" s="21" t="b" cm="1">
        <f t="array" ref="D4099">IF(OR(ISNUMBER(SEARCH({" COMEDY "," fun "," laugh ","hilarious"}," "&amp;B4099:C4099&amp;" "))),"Comedy",IF(OR(ISNUMBER(SEARCH({" sad "," thriller "," crime"," murder "," dark "," revenge "}," "&amp;B4099:C4099&amp;" "))),"thriller",IF(OR(ISNUMBER(SEARCH({" strange "," evil "," horror "," dark "," strange"}," "&amp;B4099:C4099&amp;" "))),"horror",IF(OR(ISNUMBER(SEARCH({" food "," kitchen "," yummy "," gourmet "," dining","bbq"}," "&amp;B4099:C4099&amp;" "))),"food"))))</f>
        <v>0</v>
      </c>
      <c r="E4099" s="3">
        <v>10000</v>
      </c>
      <c r="F4099" s="4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512">IFERROR(ROUND((F4099/E4099)*100,0),0)</f>
        <v>0</v>
      </c>
      <c r="Q4099">
        <f t="shared" ref="Q4099:Q4115" si="513">IFERROR(ROUND(F4099/M4099,2),0)</f>
        <v>0</v>
      </c>
      <c r="R4099" t="s">
        <v>8315</v>
      </c>
      <c r="S4099" t="s">
        <v>8316</v>
      </c>
      <c r="T4099" s="13">
        <f t="shared" ref="T4099:T4115" si="514">(((K4099/60)/60)/24)+DATE(1970,1,1)</f>
        <v>42344.824502314819</v>
      </c>
      <c r="U4099" s="13">
        <f t="shared" ref="U4099:U4115" si="515">(((J4099/60)/60)/24)+DATE(1970,1,1)</f>
        <v>42400.996527777781</v>
      </c>
      <c r="V4099">
        <f t="shared" ref="V4099:V4115" si="516">YEAR(T4099)</f>
        <v>2015</v>
      </c>
      <c r="W4099" t="str">
        <f t="shared" ref="W4099:W4115" si="517">IF(OR(S4099="musical","space"),"Musical and Spaces",S4099)</f>
        <v>plays</v>
      </c>
      <c r="X4099" t="str">
        <f t="shared" ref="X4099:X4115" si="518">IF(P4099-100&gt;0,"ExceededGoal","UnderFunded")</f>
        <v>UnderFunded</v>
      </c>
      <c r="Y4099" s="12">
        <f t="shared" ref="Y4099:Y4115" si="519">IFERROR(IF(R4099="theater",ROUND(F4099/M4099,2)),0)</f>
        <v>0</v>
      </c>
    </row>
    <row r="4100" spans="1:25" ht="43.2">
      <c r="A4100">
        <v>4098</v>
      </c>
      <c r="B4100" s="1" t="s">
        <v>4094</v>
      </c>
      <c r="C4100" s="1" t="s">
        <v>8201</v>
      </c>
      <c r="D4100" s="21" t="b" cm="1">
        <f t="array" ref="D4100">IF(OR(ISNUMBER(SEARCH({" COMEDY "," fun "," laugh ","hilarious"}," "&amp;B4100:C4100&amp;" "))),"Comedy",IF(OR(ISNUMBER(SEARCH({" sad "," thriller "," crime"," murder "," dark "," revenge "}," "&amp;B4100:C4100&amp;" "))),"thriller",IF(OR(ISNUMBER(SEARCH({" strange "," evil "," horror "," dark "," strange"}," "&amp;B4100:C4100&amp;" "))),"horror",IF(OR(ISNUMBER(SEARCH({" food "," kitchen "," yummy "," gourmet "," dining","bbq"}," "&amp;B4100:C4100&amp;" "))),"food"))))</f>
        <v>0</v>
      </c>
      <c r="E4100" s="3">
        <v>75000</v>
      </c>
      <c r="F4100" s="4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512"/>
        <v>0</v>
      </c>
      <c r="Q4100">
        <f t="shared" si="513"/>
        <v>0</v>
      </c>
      <c r="R4100" t="s">
        <v>8315</v>
      </c>
      <c r="S4100" t="s">
        <v>8316</v>
      </c>
      <c r="T4100" s="13">
        <f t="shared" si="514"/>
        <v>42495.722187499996</v>
      </c>
      <c r="U4100" s="13">
        <f t="shared" si="515"/>
        <v>42525.722187499996</v>
      </c>
      <c r="V4100">
        <f t="shared" si="516"/>
        <v>2016</v>
      </c>
      <c r="W4100" t="str">
        <f t="shared" si="517"/>
        <v>plays</v>
      </c>
      <c r="X4100" t="str">
        <f t="shared" si="518"/>
        <v>UnderFunded</v>
      </c>
      <c r="Y4100" s="12">
        <f t="shared" si="519"/>
        <v>0</v>
      </c>
    </row>
    <row r="4101" spans="1:25" ht="57.6">
      <c r="A4101">
        <v>4099</v>
      </c>
      <c r="B4101" s="1" t="s">
        <v>4095</v>
      </c>
      <c r="C4101" s="1" t="s">
        <v>8202</v>
      </c>
      <c r="D4101" s="21" t="b" cm="1">
        <f t="array" ref="D4101">IF(OR(ISNUMBER(SEARCH({" COMEDY "," fun "," laugh ","hilarious"}," "&amp;B4101:C4101&amp;" "))),"Comedy",IF(OR(ISNUMBER(SEARCH({" sad "," thriller "," crime"," murder "," dark "," revenge "}," "&amp;B4101:C4101&amp;" "))),"thriller",IF(OR(ISNUMBER(SEARCH({" strange "," evil "," horror "," dark "," strange"}," "&amp;B4101:C4101&amp;" "))),"horror",IF(OR(ISNUMBER(SEARCH({" food "," kitchen "," yummy "," gourmet "," dining","bbq"}," "&amp;B4101:C4101&amp;" "))),"food"))))</f>
        <v>0</v>
      </c>
      <c r="E4101" s="3">
        <v>4500</v>
      </c>
      <c r="F4101" s="4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512"/>
        <v>1</v>
      </c>
      <c r="Q4101">
        <f t="shared" si="513"/>
        <v>50</v>
      </c>
      <c r="R4101" t="s">
        <v>8315</v>
      </c>
      <c r="S4101" t="s">
        <v>8316</v>
      </c>
      <c r="T4101" s="13">
        <f t="shared" si="514"/>
        <v>42570.850381944445</v>
      </c>
      <c r="U4101" s="13">
        <f t="shared" si="515"/>
        <v>42615.850381944445</v>
      </c>
      <c r="V4101">
        <f t="shared" si="516"/>
        <v>2016</v>
      </c>
      <c r="W4101" t="str">
        <f t="shared" si="517"/>
        <v>plays</v>
      </c>
      <c r="X4101" t="str">
        <f t="shared" si="518"/>
        <v>UnderFunded</v>
      </c>
      <c r="Y4101" s="12">
        <f t="shared" si="519"/>
        <v>50</v>
      </c>
    </row>
    <row r="4102" spans="1:25" ht="43.2">
      <c r="A4102">
        <v>4100</v>
      </c>
      <c r="B4102" s="1" t="s">
        <v>4096</v>
      </c>
      <c r="C4102" s="1" t="s">
        <v>8203</v>
      </c>
      <c r="D4102" s="21" t="str" cm="1">
        <f t="array" ref="D4102">IF(OR(ISNUMBER(SEARCH({" COMEDY "," fun "," laugh ","hilarious"}," "&amp;B4102:C4102&amp;" "))),"Comedy",IF(OR(ISNUMBER(SEARCH({" sad "," thriller "," crime"," murder "," dark "," revenge "}," "&amp;B4102:C4102&amp;" "))),"thriller",IF(OR(ISNUMBER(SEARCH({" strange "," evil "," horror "," dark "," strange"}," "&amp;B4102:C4102&amp;" "))),"horror",IF(OR(ISNUMBER(SEARCH({" food "," kitchen "," yummy "," gourmet "," dining","bbq"}," "&amp;B4102:C4102&amp;" "))),"food"))))</f>
        <v>food</v>
      </c>
      <c r="E4102" s="3">
        <v>270</v>
      </c>
      <c r="F4102" s="4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512"/>
        <v>0</v>
      </c>
      <c r="Q4102">
        <f t="shared" si="513"/>
        <v>0</v>
      </c>
      <c r="R4102" t="s">
        <v>8315</v>
      </c>
      <c r="S4102" t="s">
        <v>8316</v>
      </c>
      <c r="T4102" s="13">
        <f t="shared" si="514"/>
        <v>41927.124884259261</v>
      </c>
      <c r="U4102" s="13">
        <f t="shared" si="515"/>
        <v>41937.124884259261</v>
      </c>
      <c r="V4102">
        <f t="shared" si="516"/>
        <v>2014</v>
      </c>
      <c r="W4102" t="str">
        <f t="shared" si="517"/>
        <v>plays</v>
      </c>
      <c r="X4102" t="str">
        <f t="shared" si="518"/>
        <v>UnderFunded</v>
      </c>
      <c r="Y4102" s="12">
        <f t="shared" si="519"/>
        <v>0</v>
      </c>
    </row>
    <row r="4103" spans="1:25" ht="43.2">
      <c r="A4103">
        <v>4101</v>
      </c>
      <c r="B4103" s="1" t="s">
        <v>4097</v>
      </c>
      <c r="C4103" s="1" t="s">
        <v>8204</v>
      </c>
      <c r="D4103" s="21" t="str" cm="1">
        <f t="array" ref="D4103">IF(OR(ISNUMBER(SEARCH({" COMEDY "," fun "," laugh ","hilarious"}," "&amp;B4103:C4103&amp;" "))),"Comedy",IF(OR(ISNUMBER(SEARCH({" sad "," thriller "," crime"," murder "," dark "," revenge "}," "&amp;B4103:C4103&amp;" "))),"thriller",IF(OR(ISNUMBER(SEARCH({" strange "," evil "," horror "," dark "," strange"}," "&amp;B4103:C4103&amp;" "))),"horror",IF(OR(ISNUMBER(SEARCH({" food "," kitchen "," yummy "," gourmet "," dining","bbq"}," "&amp;B4103:C4103&amp;" "))),"food"))))</f>
        <v>Comedy</v>
      </c>
      <c r="E4103" s="3">
        <v>600</v>
      </c>
      <c r="F4103" s="4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512"/>
        <v>0</v>
      </c>
      <c r="Q4103">
        <f t="shared" si="513"/>
        <v>0</v>
      </c>
      <c r="R4103" t="s">
        <v>8315</v>
      </c>
      <c r="S4103" t="s">
        <v>8316</v>
      </c>
      <c r="T4103" s="13">
        <f t="shared" si="514"/>
        <v>42730.903726851851</v>
      </c>
      <c r="U4103" s="13">
        <f t="shared" si="515"/>
        <v>42760.903726851851</v>
      </c>
      <c r="V4103">
        <f t="shared" si="516"/>
        <v>2016</v>
      </c>
      <c r="W4103" t="str">
        <f t="shared" si="517"/>
        <v>plays</v>
      </c>
      <c r="X4103" t="str">
        <f t="shared" si="518"/>
        <v>UnderFunded</v>
      </c>
      <c r="Y4103" s="12">
        <f t="shared" si="519"/>
        <v>0</v>
      </c>
    </row>
    <row r="4104" spans="1:25" ht="43.2">
      <c r="A4104">
        <v>4102</v>
      </c>
      <c r="B4104" s="1" t="s">
        <v>4098</v>
      </c>
      <c r="C4104" s="1" t="s">
        <v>8205</v>
      </c>
      <c r="D4104" s="21" t="b" cm="1">
        <f t="array" ref="D4104">IF(OR(ISNUMBER(SEARCH({" COMEDY "," fun "," laugh ","hilarious"}," "&amp;B4104:C4104&amp;" "))),"Comedy",IF(OR(ISNUMBER(SEARCH({" sad "," thriller "," crime"," murder "," dark "," revenge "}," "&amp;B4104:C4104&amp;" "))),"thriller",IF(OR(ISNUMBER(SEARCH({" strange "," evil "," horror "," dark "," strange"}," "&amp;B4104:C4104&amp;" "))),"horror",IF(OR(ISNUMBER(SEARCH({" food "," kitchen "," yummy "," gourmet "," dining","bbq"}," "&amp;B4104:C4104&amp;" "))),"food"))))</f>
        <v>0</v>
      </c>
      <c r="E4104" s="3">
        <v>500</v>
      </c>
      <c r="F4104" s="4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512"/>
        <v>27</v>
      </c>
      <c r="Q4104">
        <f t="shared" si="513"/>
        <v>22.83</v>
      </c>
      <c r="R4104" t="s">
        <v>8315</v>
      </c>
      <c r="S4104" t="s">
        <v>8316</v>
      </c>
      <c r="T4104" s="13">
        <f t="shared" si="514"/>
        <v>42475.848067129627</v>
      </c>
      <c r="U4104" s="13">
        <f t="shared" si="515"/>
        <v>42505.848067129627</v>
      </c>
      <c r="V4104">
        <f t="shared" si="516"/>
        <v>2016</v>
      </c>
      <c r="W4104" t="str">
        <f t="shared" si="517"/>
        <v>plays</v>
      </c>
      <c r="X4104" t="str">
        <f t="shared" si="518"/>
        <v>UnderFunded</v>
      </c>
      <c r="Y4104" s="12">
        <f t="shared" si="519"/>
        <v>22.83</v>
      </c>
    </row>
    <row r="4105" spans="1:25" ht="43.2">
      <c r="A4105">
        <v>4103</v>
      </c>
      <c r="B4105" s="1" t="s">
        <v>4099</v>
      </c>
      <c r="C4105" s="1" t="s">
        <v>8206</v>
      </c>
      <c r="D4105" s="21" t="b" cm="1">
        <f t="array" ref="D4105">IF(OR(ISNUMBER(SEARCH({" COMEDY "," fun "," laugh ","hilarious"}," "&amp;B4105:C4105&amp;" "))),"Comedy",IF(OR(ISNUMBER(SEARCH({" sad "," thriller "," crime"," murder "," dark "," revenge "}," "&amp;B4105:C4105&amp;" "))),"thriller",IF(OR(ISNUMBER(SEARCH({" strange "," evil "," horror "," dark "," strange"}," "&amp;B4105:C4105&amp;" "))),"horror",IF(OR(ISNUMBER(SEARCH({" food "," kitchen "," yummy "," gourmet "," dining","bbq"}," "&amp;B4105:C4105&amp;" "))),"food"))))</f>
        <v>0</v>
      </c>
      <c r="E4105" s="3">
        <v>1000</v>
      </c>
      <c r="F4105" s="4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512"/>
        <v>10</v>
      </c>
      <c r="Q4105">
        <f t="shared" si="513"/>
        <v>16.670000000000002</v>
      </c>
      <c r="R4105" t="s">
        <v>8315</v>
      </c>
      <c r="S4105" t="s">
        <v>8316</v>
      </c>
      <c r="T4105" s="13">
        <f t="shared" si="514"/>
        <v>42188.83293981482</v>
      </c>
      <c r="U4105" s="13">
        <f t="shared" si="515"/>
        <v>42242.772222222222</v>
      </c>
      <c r="V4105">
        <f t="shared" si="516"/>
        <v>2015</v>
      </c>
      <c r="W4105" t="str">
        <f t="shared" si="517"/>
        <v>plays</v>
      </c>
      <c r="X4105" t="str">
        <f t="shared" si="518"/>
        <v>UnderFunded</v>
      </c>
      <c r="Y4105" s="12">
        <f t="shared" si="519"/>
        <v>16.670000000000002</v>
      </c>
    </row>
    <row r="4106" spans="1:25" ht="43.2">
      <c r="A4106">
        <v>4104</v>
      </c>
      <c r="B4106" s="1" t="s">
        <v>4100</v>
      </c>
      <c r="C4106" s="1" t="s">
        <v>8207</v>
      </c>
      <c r="D4106" s="21" t="b" cm="1">
        <f t="array" ref="D4106">IF(OR(ISNUMBER(SEARCH({" COMEDY "," fun "," laugh ","hilarious"}," "&amp;B4106:C4106&amp;" "))),"Comedy",IF(OR(ISNUMBER(SEARCH({" sad "," thriller "," crime"," murder "," dark "," revenge "}," "&amp;B4106:C4106&amp;" "))),"thriller",IF(OR(ISNUMBER(SEARCH({" strange "," evil "," horror "," dark "," strange"}," "&amp;B4106:C4106&amp;" "))),"horror",IF(OR(ISNUMBER(SEARCH({" food "," kitchen "," yummy "," gourmet "," dining","bbq"}," "&amp;B4106:C4106&amp;" "))),"food"))))</f>
        <v>0</v>
      </c>
      <c r="E4106" s="3">
        <v>3000</v>
      </c>
      <c r="F4106" s="4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512"/>
        <v>21</v>
      </c>
      <c r="Q4106">
        <f t="shared" si="513"/>
        <v>45.79</v>
      </c>
      <c r="R4106" t="s">
        <v>8315</v>
      </c>
      <c r="S4106" t="s">
        <v>8316</v>
      </c>
      <c r="T4106" s="13">
        <f t="shared" si="514"/>
        <v>42640.278171296297</v>
      </c>
      <c r="U4106" s="13">
        <f t="shared" si="515"/>
        <v>42670.278171296297</v>
      </c>
      <c r="V4106">
        <f t="shared" si="516"/>
        <v>2016</v>
      </c>
      <c r="W4106" t="str">
        <f t="shared" si="517"/>
        <v>plays</v>
      </c>
      <c r="X4106" t="str">
        <f t="shared" si="518"/>
        <v>UnderFunded</v>
      </c>
      <c r="Y4106" s="12">
        <f t="shared" si="519"/>
        <v>45.79</v>
      </c>
    </row>
    <row r="4107" spans="1:25" ht="57.6">
      <c r="A4107">
        <v>4105</v>
      </c>
      <c r="B4107" s="1" t="s">
        <v>4101</v>
      </c>
      <c r="C4107" s="1" t="s">
        <v>8208</v>
      </c>
      <c r="D4107" s="21" t="b" cm="1">
        <f t="array" ref="D4107">IF(OR(ISNUMBER(SEARCH({" COMEDY "," fun "," laugh ","hilarious"}," "&amp;B4107:C4107&amp;" "))),"Comedy",IF(OR(ISNUMBER(SEARCH({" sad "," thriller "," crime"," murder "," dark "," revenge "}," "&amp;B4107:C4107&amp;" "))),"thriller",IF(OR(ISNUMBER(SEARCH({" strange "," evil "," horror "," dark "," strange"}," "&amp;B4107:C4107&amp;" "))),"horror",IF(OR(ISNUMBER(SEARCH({" food "," kitchen "," yummy "," gourmet "," dining","bbq"}," "&amp;B4107:C4107&amp;" "))),"food"))))</f>
        <v>0</v>
      </c>
      <c r="E4107" s="3">
        <v>33000</v>
      </c>
      <c r="F4107" s="4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512"/>
        <v>7</v>
      </c>
      <c r="Q4107">
        <f t="shared" si="513"/>
        <v>383.33</v>
      </c>
      <c r="R4107" t="s">
        <v>8315</v>
      </c>
      <c r="S4107" t="s">
        <v>8316</v>
      </c>
      <c r="T4107" s="13">
        <f t="shared" si="514"/>
        <v>42697.010520833333</v>
      </c>
      <c r="U4107" s="13">
        <f t="shared" si="515"/>
        <v>42730.010520833333</v>
      </c>
      <c r="V4107">
        <f t="shared" si="516"/>
        <v>2016</v>
      </c>
      <c r="W4107" t="str">
        <f t="shared" si="517"/>
        <v>plays</v>
      </c>
      <c r="X4107" t="str">
        <f t="shared" si="518"/>
        <v>UnderFunded</v>
      </c>
      <c r="Y4107" s="12">
        <f t="shared" si="519"/>
        <v>383.33</v>
      </c>
    </row>
    <row r="4108" spans="1:25" ht="43.2">
      <c r="A4108">
        <v>4106</v>
      </c>
      <c r="B4108" s="1" t="s">
        <v>4102</v>
      </c>
      <c r="C4108" s="1" t="s">
        <v>8209</v>
      </c>
      <c r="D4108" s="21" t="b" cm="1">
        <f t="array" ref="D4108">IF(OR(ISNUMBER(SEARCH({" COMEDY "," fun "," laugh ","hilarious"}," "&amp;B4108:C4108&amp;" "))),"Comedy",IF(OR(ISNUMBER(SEARCH({" sad "," thriller "," crime"," murder "," dark "," revenge "}," "&amp;B4108:C4108&amp;" "))),"thriller",IF(OR(ISNUMBER(SEARCH({" strange "," evil "," horror "," dark "," strange"}," "&amp;B4108:C4108&amp;" "))),"horror",IF(OR(ISNUMBER(SEARCH({" food "," kitchen "," yummy "," gourmet "," dining","bbq"}," "&amp;B4108:C4108&amp;" "))),"food"))))</f>
        <v>0</v>
      </c>
      <c r="E4108" s="3">
        <v>5000</v>
      </c>
      <c r="F4108" s="4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512"/>
        <v>71</v>
      </c>
      <c r="Q4108">
        <f t="shared" si="513"/>
        <v>106.97</v>
      </c>
      <c r="R4108" t="s">
        <v>8315</v>
      </c>
      <c r="S4108" t="s">
        <v>8316</v>
      </c>
      <c r="T4108" s="13">
        <f t="shared" si="514"/>
        <v>42053.049375000002</v>
      </c>
      <c r="U4108" s="13">
        <f t="shared" si="515"/>
        <v>42096.041666666672</v>
      </c>
      <c r="V4108">
        <f t="shared" si="516"/>
        <v>2015</v>
      </c>
      <c r="W4108" t="str">
        <f t="shared" si="517"/>
        <v>plays</v>
      </c>
      <c r="X4108" t="str">
        <f t="shared" si="518"/>
        <v>UnderFunded</v>
      </c>
      <c r="Y4108" s="12">
        <f t="shared" si="519"/>
        <v>106.97</v>
      </c>
    </row>
    <row r="4109" spans="1:25" ht="43.2">
      <c r="A4109">
        <v>4107</v>
      </c>
      <c r="B4109" s="1" t="s">
        <v>4103</v>
      </c>
      <c r="C4109" s="1" t="s">
        <v>8210</v>
      </c>
      <c r="D4109" s="21" t="b" cm="1">
        <f t="array" ref="D4109">IF(OR(ISNUMBER(SEARCH({" COMEDY "," fun "," laugh ","hilarious"}," "&amp;B4109:C4109&amp;" "))),"Comedy",IF(OR(ISNUMBER(SEARCH({" sad "," thriller "," crime"," murder "," dark "," revenge "}," "&amp;B4109:C4109&amp;" "))),"thriller",IF(OR(ISNUMBER(SEARCH({" strange "," evil "," horror "," dark "," strange"}," "&amp;B4109:C4109&amp;" "))),"horror",IF(OR(ISNUMBER(SEARCH({" food "," kitchen "," yummy "," gourmet "," dining","bbq"}," "&amp;B4109:C4109&amp;" "))),"food"))))</f>
        <v>0</v>
      </c>
      <c r="E4109" s="3">
        <v>2000</v>
      </c>
      <c r="F4109" s="4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512"/>
        <v>2</v>
      </c>
      <c r="Q4109">
        <f t="shared" si="513"/>
        <v>10.25</v>
      </c>
      <c r="R4109" t="s">
        <v>8315</v>
      </c>
      <c r="S4109" t="s">
        <v>8316</v>
      </c>
      <c r="T4109" s="13">
        <f t="shared" si="514"/>
        <v>41883.916678240741</v>
      </c>
      <c r="U4109" s="13">
        <f t="shared" si="515"/>
        <v>41906.916678240741</v>
      </c>
      <c r="V4109">
        <f t="shared" si="516"/>
        <v>2014</v>
      </c>
      <c r="W4109" t="str">
        <f t="shared" si="517"/>
        <v>plays</v>
      </c>
      <c r="X4109" t="str">
        <f t="shared" si="518"/>
        <v>UnderFunded</v>
      </c>
      <c r="Y4109" s="12">
        <f t="shared" si="519"/>
        <v>10.25</v>
      </c>
    </row>
    <row r="4110" spans="1:25" ht="43.2">
      <c r="A4110">
        <v>4108</v>
      </c>
      <c r="B4110" s="1" t="s">
        <v>4104</v>
      </c>
      <c r="C4110" s="1" t="s">
        <v>8211</v>
      </c>
      <c r="D4110" s="21" t="b" cm="1">
        <f t="array" ref="D4110">IF(OR(ISNUMBER(SEARCH({" COMEDY "," fun "," laugh ","hilarious"}," "&amp;B4110:C4110&amp;" "))),"Comedy",IF(OR(ISNUMBER(SEARCH({" sad "," thriller "," crime"," murder "," dark "," revenge "}," "&amp;B4110:C4110&amp;" "))),"thriller",IF(OR(ISNUMBER(SEARCH({" strange "," evil "," horror "," dark "," strange"}," "&amp;B4110:C4110&amp;" "))),"horror",IF(OR(ISNUMBER(SEARCH({" food "," kitchen "," yummy "," gourmet "," dining","bbq"}," "&amp;B4110:C4110&amp;" "))),"food"))))</f>
        <v>0</v>
      </c>
      <c r="E4110" s="3">
        <v>3000</v>
      </c>
      <c r="F4110" s="4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512"/>
        <v>2</v>
      </c>
      <c r="Q4110">
        <f t="shared" si="513"/>
        <v>59</v>
      </c>
      <c r="R4110" t="s">
        <v>8315</v>
      </c>
      <c r="S4110" t="s">
        <v>8316</v>
      </c>
      <c r="T4110" s="13">
        <f t="shared" si="514"/>
        <v>42767.031678240746</v>
      </c>
      <c r="U4110" s="13">
        <f t="shared" si="515"/>
        <v>42797.208333333328</v>
      </c>
      <c r="V4110">
        <f t="shared" si="516"/>
        <v>2017</v>
      </c>
      <c r="W4110" t="str">
        <f t="shared" si="517"/>
        <v>plays</v>
      </c>
      <c r="X4110" t="str">
        <f t="shared" si="518"/>
        <v>UnderFunded</v>
      </c>
      <c r="Y4110" s="12">
        <f t="shared" si="519"/>
        <v>59</v>
      </c>
    </row>
    <row r="4111" spans="1:25" ht="43.2">
      <c r="A4111">
        <v>4109</v>
      </c>
      <c r="B4111" s="1" t="s">
        <v>4105</v>
      </c>
      <c r="C4111" s="1" t="s">
        <v>8212</v>
      </c>
      <c r="D4111" s="21" t="b" cm="1">
        <f t="array" ref="D4111">IF(OR(ISNUMBER(SEARCH({" COMEDY "," fun "," laugh ","hilarious"}," "&amp;B4111:C4111&amp;" "))),"Comedy",IF(OR(ISNUMBER(SEARCH({" sad "," thriller "," crime"," murder "," dark "," revenge "}," "&amp;B4111:C4111&amp;" "))),"thriller",IF(OR(ISNUMBER(SEARCH({" strange "," evil "," horror "," dark "," strange"}," "&amp;B4111:C4111&amp;" "))),"horror",IF(OR(ISNUMBER(SEARCH({" food "," kitchen "," yummy "," gourmet "," dining","bbq"}," "&amp;B4111:C4111&amp;" "))),"food"))))</f>
        <v>0</v>
      </c>
      <c r="E4111" s="3">
        <v>500</v>
      </c>
      <c r="F4111" s="4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512"/>
        <v>0</v>
      </c>
      <c r="Q4111">
        <f t="shared" si="513"/>
        <v>0</v>
      </c>
      <c r="R4111" t="s">
        <v>8315</v>
      </c>
      <c r="S4111" t="s">
        <v>8316</v>
      </c>
      <c r="T4111" s="13">
        <f t="shared" si="514"/>
        <v>42307.539398148147</v>
      </c>
      <c r="U4111" s="13">
        <f t="shared" si="515"/>
        <v>42337.581064814818</v>
      </c>
      <c r="V4111">
        <f t="shared" si="516"/>
        <v>2015</v>
      </c>
      <c r="W4111" t="str">
        <f t="shared" si="517"/>
        <v>plays</v>
      </c>
      <c r="X4111" t="str">
        <f t="shared" si="518"/>
        <v>UnderFunded</v>
      </c>
      <c r="Y4111" s="12">
        <f t="shared" si="519"/>
        <v>0</v>
      </c>
    </row>
    <row r="4112" spans="1:25" ht="43.2">
      <c r="A4112">
        <v>4110</v>
      </c>
      <c r="B4112" s="1" t="s">
        <v>4106</v>
      </c>
      <c r="C4112" s="1" t="s">
        <v>8213</v>
      </c>
      <c r="D4112" s="21" t="b" cm="1">
        <f t="array" ref="D4112">IF(OR(ISNUMBER(SEARCH({" COMEDY "," fun "," laugh ","hilarious"}," "&amp;B4112:C4112&amp;" "))),"Comedy",IF(OR(ISNUMBER(SEARCH({" sad "," thriller "," crime"," murder "," dark "," revenge "}," "&amp;B4112:C4112&amp;" "))),"thriller",IF(OR(ISNUMBER(SEARCH({" strange "," evil "," horror "," dark "," strange"}," "&amp;B4112:C4112&amp;" "))),"horror",IF(OR(ISNUMBER(SEARCH({" food "," kitchen "," yummy "," gourmet "," dining","bbq"}," "&amp;B4112:C4112&amp;" "))),"food"))))</f>
        <v>0</v>
      </c>
      <c r="E4112" s="3">
        <v>300</v>
      </c>
      <c r="F4112" s="4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512"/>
        <v>29</v>
      </c>
      <c r="Q4112">
        <f t="shared" si="513"/>
        <v>14.33</v>
      </c>
      <c r="R4112" t="s">
        <v>8315</v>
      </c>
      <c r="S4112" t="s">
        <v>8316</v>
      </c>
      <c r="T4112" s="13">
        <f t="shared" si="514"/>
        <v>42512.626747685179</v>
      </c>
      <c r="U4112" s="13">
        <f t="shared" si="515"/>
        <v>42572.626747685179</v>
      </c>
      <c r="V4112">
        <f t="shared" si="516"/>
        <v>2016</v>
      </c>
      <c r="W4112" t="str">
        <f t="shared" si="517"/>
        <v>plays</v>
      </c>
      <c r="X4112" t="str">
        <f t="shared" si="518"/>
        <v>UnderFunded</v>
      </c>
      <c r="Y4112" s="12">
        <f t="shared" si="519"/>
        <v>14.33</v>
      </c>
    </row>
    <row r="4113" spans="1:25" ht="43.2">
      <c r="A4113">
        <v>4111</v>
      </c>
      <c r="B4113" s="1" t="s">
        <v>4107</v>
      </c>
      <c r="C4113" s="1" t="s">
        <v>8214</v>
      </c>
      <c r="D4113" s="21" t="b" cm="1">
        <f t="array" ref="D4113">IF(OR(ISNUMBER(SEARCH({" COMEDY "," fun "," laugh ","hilarious"}," "&amp;B4113:C4113&amp;" "))),"Comedy",IF(OR(ISNUMBER(SEARCH({" sad "," thriller "," crime"," murder "," dark "," revenge "}," "&amp;B4113:C4113&amp;" "))),"thriller",IF(OR(ISNUMBER(SEARCH({" strange "," evil "," horror "," dark "," strange"}," "&amp;B4113:C4113&amp;" "))),"horror",IF(OR(ISNUMBER(SEARCH({" food "," kitchen "," yummy "," gourmet "," dining","bbq"}," "&amp;B4113:C4113&amp;" "))),"food"))))</f>
        <v>0</v>
      </c>
      <c r="E4113" s="3">
        <v>3000</v>
      </c>
      <c r="F4113" s="4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512"/>
        <v>3</v>
      </c>
      <c r="Q4113">
        <f t="shared" si="513"/>
        <v>15.67</v>
      </c>
      <c r="R4113" t="s">
        <v>8315</v>
      </c>
      <c r="S4113" t="s">
        <v>8316</v>
      </c>
      <c r="T4113" s="13">
        <f t="shared" si="514"/>
        <v>42029.135879629626</v>
      </c>
      <c r="U4113" s="13">
        <f t="shared" si="515"/>
        <v>42059.135879629626</v>
      </c>
      <c r="V4113">
        <f t="shared" si="516"/>
        <v>2015</v>
      </c>
      <c r="W4113" t="str">
        <f t="shared" si="517"/>
        <v>plays</v>
      </c>
      <c r="X4113" t="str">
        <f t="shared" si="518"/>
        <v>UnderFunded</v>
      </c>
      <c r="Y4113" s="12">
        <f t="shared" si="519"/>
        <v>15.67</v>
      </c>
    </row>
    <row r="4114" spans="1:25" ht="43.2">
      <c r="A4114">
        <v>4112</v>
      </c>
      <c r="B4114" s="1" t="s">
        <v>4108</v>
      </c>
      <c r="C4114" s="1" t="s">
        <v>6961</v>
      </c>
      <c r="D4114" s="21" t="b" cm="1">
        <f t="array" ref="D4114">IF(OR(ISNUMBER(SEARCH({" COMEDY "," fun "," laugh ","hilarious"}," "&amp;B4114:C4114&amp;" "))),"Comedy",IF(OR(ISNUMBER(SEARCH({" sad "," thriller "," crime"," murder "," dark "," revenge "}," "&amp;B4114:C4114&amp;" "))),"thriller",IF(OR(ISNUMBER(SEARCH({" strange "," evil "," horror "," dark "," strange"}," "&amp;B4114:C4114&amp;" "))),"horror",IF(OR(ISNUMBER(SEARCH({" food "," kitchen "," yummy "," gourmet "," dining","bbq"}," "&amp;B4114:C4114&amp;" "))),"food"))))</f>
        <v>0</v>
      </c>
      <c r="E4114" s="3">
        <v>2500</v>
      </c>
      <c r="F4114" s="4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512"/>
        <v>0</v>
      </c>
      <c r="Q4114">
        <f t="shared" si="513"/>
        <v>1</v>
      </c>
      <c r="R4114" t="s">
        <v>8315</v>
      </c>
      <c r="S4114" t="s">
        <v>8316</v>
      </c>
      <c r="T4114" s="13">
        <f t="shared" si="514"/>
        <v>42400.946597222224</v>
      </c>
      <c r="U4114" s="13">
        <f t="shared" si="515"/>
        <v>42428</v>
      </c>
      <c r="V4114">
        <f t="shared" si="516"/>
        <v>2016</v>
      </c>
      <c r="W4114" t="str">
        <f t="shared" si="517"/>
        <v>plays</v>
      </c>
      <c r="X4114" t="str">
        <f t="shared" si="518"/>
        <v>UnderFunded</v>
      </c>
      <c r="Y4114" s="12">
        <f t="shared" si="519"/>
        <v>1</v>
      </c>
    </row>
    <row r="4115" spans="1:25" ht="43.2">
      <c r="A4115">
        <v>4113</v>
      </c>
      <c r="B4115" s="1" t="s">
        <v>4109</v>
      </c>
      <c r="C4115" s="1" t="s">
        <v>8215</v>
      </c>
      <c r="D4115" s="21" t="b" cm="1">
        <f t="array" ref="D4115">IF(OR(ISNUMBER(SEARCH({" COMEDY "," fun "," laugh ","hilarious"}," "&amp;B4115:C4115&amp;" "))),"Comedy",IF(OR(ISNUMBER(SEARCH({" sad "," thriller "," crime"," murder "," dark "," revenge "}," "&amp;B4115:C4115&amp;" "))),"thriller",IF(OR(ISNUMBER(SEARCH({" strange "," evil "," horror "," dark "," strange"}," "&amp;B4115:C4115&amp;" "))),"horror",IF(OR(ISNUMBER(SEARCH({" food "," kitchen "," yummy "," gourmet "," dining","bbq"}," "&amp;B4115:C4115&amp;" "))),"food"))))</f>
        <v>0</v>
      </c>
      <c r="E4115" s="3">
        <v>1500</v>
      </c>
      <c r="F4115" s="4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512"/>
        <v>0</v>
      </c>
      <c r="Q4115">
        <f t="shared" si="513"/>
        <v>1</v>
      </c>
      <c r="R4115" t="s">
        <v>8315</v>
      </c>
      <c r="S4115" t="s">
        <v>8316</v>
      </c>
      <c r="T4115" s="13">
        <f t="shared" si="514"/>
        <v>42358.573182870372</v>
      </c>
      <c r="U4115" s="13">
        <f t="shared" si="515"/>
        <v>42377.273611111115</v>
      </c>
      <c r="V4115">
        <f t="shared" si="516"/>
        <v>2015</v>
      </c>
      <c r="W4115" t="str">
        <f t="shared" si="517"/>
        <v>plays</v>
      </c>
      <c r="X4115" t="str">
        <f t="shared" si="518"/>
        <v>UnderFunded</v>
      </c>
      <c r="Y4115" s="12">
        <f t="shared" si="519"/>
        <v>1</v>
      </c>
    </row>
  </sheetData>
  <autoFilter ref="A1:Y4115" xr:uid="{75F9B6FC-164C-4B5A-AF0F-E38A4484C1A3}">
    <filterColumn colId="24">
      <filters>
        <filter val="0"/>
        <filter val="1"/>
        <filter val="1.5"/>
        <filter val="10"/>
        <filter val="10.17"/>
        <filter val="10.25"/>
        <filter val="10.5"/>
        <filter val="10.67"/>
        <filter val="100"/>
        <filter val="100.06"/>
        <filter val="100.17"/>
        <filter val="100.22"/>
        <filter val="100.5"/>
        <filter val="100.63"/>
        <filter val="1000"/>
        <filter val="1008.24"/>
        <filter val="102.5"/>
        <filter val="103.17"/>
        <filter val="103.21"/>
        <filter val="103.35"/>
        <filter val="103.95"/>
        <filter val="104.07"/>
        <filter val="104.15"/>
        <filter val="104.17"/>
        <filter val="104.57"/>
        <filter val="104.99"/>
        <filter val="105"/>
        <filter val="105.03"/>
        <filter val="105.21"/>
        <filter val="105.52"/>
        <filter val="105.54"/>
        <filter val="106.5"/>
        <filter val="106.57"/>
        <filter val="106.8"/>
        <filter val="106.84"/>
        <filter val="106.93"/>
        <filter val="106.97"/>
        <filter val="107"/>
        <filter val="107.25"/>
        <filter val="107.57"/>
        <filter val="108"/>
        <filter val="108.24"/>
        <filter val="108.33"/>
        <filter val="108.59"/>
        <filter val="109.03"/>
        <filter val="109.04"/>
        <filter val="109.08"/>
        <filter val="109.57"/>
        <filter val="109.59"/>
        <filter val="11.25"/>
        <filter val="11.36"/>
        <filter val="11.62"/>
        <filter val="11.67"/>
        <filter val="110.22"/>
        <filter val="110.23"/>
        <filter val="110.35"/>
        <filter val="110.5"/>
        <filter val="110.75"/>
        <filter val="110.87"/>
        <filter val="110.97"/>
        <filter val="111.11"/>
        <filter val="111.89"/>
        <filter val="112.14"/>
        <filter val="113.42"/>
        <filter val="113.57"/>
        <filter val="114.13"/>
        <filter val="114.29"/>
        <filter val="114.55"/>
        <filter val="115"/>
        <filter val="115.02"/>
        <filter val="115.08"/>
        <filter val="115.38"/>
        <filter val="115.87"/>
        <filter val="116"/>
        <filter val="116.65"/>
        <filter val="116.73"/>
        <filter val="117.65"/>
        <filter val="117.88"/>
        <filter val="118.13"/>
        <filter val="118.97"/>
        <filter val="119.13"/>
        <filter val="119.18"/>
        <filter val="119.19"/>
        <filter val="119.64"/>
        <filter val="12"/>
        <filter val="12.5"/>
        <filter val="12.75"/>
        <filter val="12.8"/>
        <filter val="120.12"/>
        <filter val="120.17"/>
        <filter val="120.55"/>
        <filter val="121.36"/>
        <filter val="121.9"/>
        <filter val="122.54"/>
        <filter val="123.94"/>
        <filter val="125"/>
        <filter val="125.05"/>
        <filter val="125.09"/>
        <filter val="125.12"/>
        <filter val="125.27"/>
        <filter val="125.38"/>
        <filter val="125.81"/>
        <filter val="125.98"/>
        <filter val="1250"/>
        <filter val="126.46"/>
        <filter val="126.5"/>
        <filter val="126.55"/>
        <filter val="126.67"/>
        <filter val="126.72"/>
        <filter val="127.6"/>
        <filter val="127.79"/>
        <filter val="127.81"/>
        <filter val="1270.22"/>
        <filter val="128.27"/>
        <filter val="128.91"/>
        <filter val="129.03"/>
        <filter val="129.17"/>
        <filter val="129.36"/>
        <filter val="13"/>
        <filter val="13.11"/>
        <filter val="13.33"/>
        <filter val="13.53"/>
        <filter val="13.6"/>
        <filter val="130.09"/>
        <filter val="131.14"/>
        <filter val="131.38"/>
        <filter val="131.91"/>
        <filter val="132.35"/>
        <filter val="132.96"/>
        <filter val="133.33"/>
        <filter val="134.15"/>
        <filter val="134.26"/>
        <filter val="135.63"/>
        <filter val="136"/>
        <filter val="136.46"/>
        <filter val="136.78"/>
        <filter val="136.85"/>
        <filter val="137.08"/>
        <filter val="137.24"/>
        <filter val="139.19"/>
        <filter val="139.24"/>
        <filter val="139.56"/>
        <filter val="14.33"/>
        <filter val="14.44"/>
        <filter val="14.84"/>
        <filter val="140"/>
        <filter val="140.54"/>
        <filter val="141.29"/>
        <filter val="141.71"/>
        <filter val="142.28"/>
        <filter val="142.86"/>
        <filter val="143.1"/>
        <filter val="143.11"/>
        <filter val="143.21"/>
        <filter val="145"/>
        <filter val="145.16"/>
        <filter val="145.41"/>
        <filter val="145.65"/>
        <filter val="145.87"/>
        <filter val="146.45"/>
        <filter val="146.69"/>
        <filter val="147.33"/>
        <filter val="147.4"/>
        <filter val="147.88"/>
        <filter val="148.48"/>
        <filter val="149.44"/>
        <filter val="15"/>
        <filter val="15.13"/>
        <filter val="15.15"/>
        <filter val="15.67"/>
        <filter val="15.75"/>
        <filter val="15.83"/>
        <filter val="150"/>
        <filter val="150.15"/>
        <filter val="150.42"/>
        <filter val="151.46"/>
        <filter val="151.98"/>
        <filter val="152.5"/>
        <filter val="153.52"/>
        <filter val="155.24"/>
        <filter val="155.95"/>
        <filter val="158"/>
        <filter val="159.47"/>
        <filter val="16"/>
        <filter val="16.25"/>
        <filter val="16.67"/>
        <filter val="162.71"/>
        <filter val="162.77"/>
        <filter val="162.91"/>
        <filter val="163.33"/>
        <filter val="163.57"/>
        <filter val="164.3"/>
        <filter val="164.62"/>
        <filter val="164.94"/>
        <filter val="166.06"/>
        <filter val="166.67"/>
        <filter val="166.97"/>
        <filter val="168.25"/>
        <filter val="168.75"/>
        <filter val="17.25"/>
        <filter val="17.5"/>
        <filter val="17.53"/>
        <filter val="17.83"/>
        <filter val="170.7"/>
        <filter val="171.43"/>
        <filter val="172.23"/>
        <filter val="173.7"/>
        <filter val="174"/>
        <filter val="175"/>
        <filter val="175.51"/>
        <filter val="176.09"/>
        <filter val="176.47"/>
        <filter val="176.94"/>
        <filter val="177.02"/>
        <filter val="177.09"/>
        <filter val="177.62"/>
        <filter val="178.53"/>
        <filter val="178.57"/>
        <filter val="179.12"/>
        <filter val="179.28"/>
        <filter val="18"/>
        <filter val="18.27"/>
        <filter val="18.33"/>
        <filter val="18.5"/>
        <filter val="18.67"/>
        <filter val="18.75"/>
        <filter val="18.77"/>
        <filter val="18.9"/>
        <filter val="182.91"/>
        <filter val="183.33"/>
        <filter val="184.68"/>
        <filter val="184.78"/>
        <filter val="186.07"/>
        <filter val="186.8"/>
        <filter val="188.56"/>
        <filter val="19.27"/>
        <filter val="19.49"/>
        <filter val="19.7"/>
        <filter val="191.13"/>
        <filter val="193.62"/>
        <filter val="199.17"/>
        <filter val="199.18"/>
        <filter val="2"/>
        <filter val="2.33"/>
        <filter val="2.67"/>
        <filter val="20"/>
        <filter val="20.08"/>
        <filter val="20.12"/>
        <filter val="20.14"/>
        <filter val="20.71"/>
        <filter val="20.88"/>
        <filter val="200"/>
        <filter val="200.49"/>
        <filter val="200.63"/>
        <filter val="200.69"/>
        <filter val="201.67"/>
        <filter val="202"/>
        <filter val="202.23"/>
        <filter val="202.85"/>
        <filter val="203.2"/>
        <filter val="203.33"/>
        <filter val="203.67"/>
        <filter val="204.05"/>
        <filter val="204.57"/>
        <filter val="205"/>
        <filter val="209.84"/>
        <filter val="21.1"/>
        <filter val="21.5"/>
        <filter val="21.67"/>
        <filter val="215.25"/>
        <filter val="217.38"/>
        <filter val="217.5"/>
        <filter val="22.22"/>
        <filter val="22.5"/>
        <filter val="22.61"/>
        <filter val="22.67"/>
        <filter val="22.75"/>
        <filter val="22.83"/>
        <filter val="22.91"/>
        <filter val="222.5"/>
        <filter val="227.27"/>
        <filter val="23"/>
        <filter val="23.1"/>
        <filter val="23.14"/>
        <filter val="23.28"/>
        <filter val="23.33"/>
        <filter val="23.63"/>
        <filter val="23.64"/>
        <filter val="23.67"/>
        <filter val="23.75"/>
        <filter val="23.87"/>
        <filter val="23.92"/>
        <filter val="231.66"/>
        <filter val="233.9"/>
        <filter val="234.67"/>
        <filter val="235.46"/>
        <filter val="237"/>
        <filter val="24"/>
        <filter val="24.2"/>
        <filter val="24.21"/>
        <filter val="24.29"/>
        <filter val="24.33"/>
        <filter val="24.44"/>
        <filter val="24.46"/>
        <filter val="24.55"/>
        <filter val="24.71"/>
        <filter val="242.28"/>
        <filter val="244.8"/>
        <filter val="248.5"/>
        <filter val="25"/>
        <filter val="25.13"/>
        <filter val="25.16"/>
        <filter val="25.25"/>
        <filter val="25.31"/>
        <filter val="25.4"/>
        <filter val="25.46"/>
        <filter val="25.5"/>
        <filter val="25.52"/>
        <filter val="25.57"/>
        <filter val="25.65"/>
        <filter val="25.69"/>
        <filter val="251.33"/>
        <filter val="251.74"/>
        <filter val="252.02"/>
        <filter val="255.17"/>
        <filter val="256.37"/>
        <filter val="259.95"/>
        <filter val="26"/>
        <filter val="26.02"/>
        <filter val="26.33"/>
        <filter val="26.38"/>
        <filter val="26.54"/>
        <filter val="26.61"/>
        <filter val="26.67"/>
        <filter val="26.75"/>
        <filter val="262.11"/>
        <filter val="264.85"/>
        <filter val="267.65"/>
        <filter val="27"/>
        <filter val="27.07"/>
        <filter val="27.14"/>
        <filter val="27.3"/>
        <filter val="27.5"/>
        <filter val="27.73"/>
        <filter val="27.78"/>
        <filter val="272.59"/>
        <filter val="272.73"/>
        <filter val="2796.67"/>
        <filter val="28.19"/>
        <filter val="28.32"/>
        <filter val="28.41"/>
        <filter val="28.57"/>
        <filter val="28.89"/>
        <filter val="286.25"/>
        <filter val="29"/>
        <filter val="29.05"/>
        <filter val="29.07"/>
        <filter val="29.09"/>
        <filter val="29.17"/>
        <filter val="29.24"/>
        <filter val="29.26"/>
        <filter val="29.41"/>
        <filter val="29.43"/>
        <filter val="29.56"/>
        <filter val="29.58"/>
        <filter val="29.63"/>
        <filter val="29.67"/>
        <filter val="29.71"/>
        <filter val="29.79"/>
        <filter val="292.78"/>
        <filter val="297.03"/>
        <filter val="3"/>
        <filter val="3.25"/>
        <filter val="30"/>
        <filter val="30.12"/>
        <filter val="30.13"/>
        <filter val="30.15"/>
        <filter val="30.19"/>
        <filter val="30.67"/>
        <filter val="30.71"/>
        <filter val="30.77"/>
        <filter val="30.78"/>
        <filter val="30.93"/>
        <filter val="30.94"/>
        <filter val="30.95"/>
        <filter val="300"/>
        <filter val="302.31"/>
        <filter val="307.69"/>
        <filter val="31.21"/>
        <filter val="31.25"/>
        <filter val="31.38"/>
        <filter val="31.5"/>
        <filter val="31.58"/>
        <filter val="31.62"/>
        <filter val="31.93"/>
        <filter val="31.97"/>
        <filter val="310"/>
        <filter val="315.5"/>
        <filter val="32.25"/>
        <filter val="32.27"/>
        <filter val="32.36"/>
        <filter val="32.5"/>
        <filter val="32.75"/>
        <filter val="32.97"/>
        <filter val="32.98"/>
        <filter val="327.08"/>
        <filter val="329.2"/>
        <filter val="33.03"/>
        <filter val="33.08"/>
        <filter val="33.31"/>
        <filter val="33.33"/>
        <filter val="33.57"/>
        <filter val="33.67"/>
        <filter val="33.74"/>
        <filter val="33.75"/>
        <filter val="33.94"/>
        <filter val="33.99"/>
        <filter val="34"/>
        <filter val="34.13"/>
        <filter val="34.25"/>
        <filter val="34.41"/>
        <filter val="34.6"/>
        <filter val="34.75"/>
        <filter val="34.79"/>
        <filter val="34.92"/>
        <filter val="34.95"/>
        <filter val="35"/>
        <filter val="35.04"/>
        <filter val="35.1"/>
        <filter val="35.17"/>
        <filter val="35.4"/>
        <filter val="35.49"/>
        <filter val="35.5"/>
        <filter val="35.71"/>
        <filter val="35.77"/>
        <filter val="35.8"/>
        <filter val="35.92"/>
        <filter val="35.95"/>
        <filter val="35.96"/>
        <filter val="356.84"/>
        <filter val="358.69"/>
        <filter val="36.07"/>
        <filter val="36.08"/>
        <filter val="36.33"/>
        <filter val="36.36"/>
        <filter val="36.47"/>
        <filter val="36.5"/>
        <filter val="36.59"/>
        <filter val="36.61"/>
        <filter val="36.67"/>
        <filter val="36.86"/>
        <filter val="36.96"/>
        <filter val="37.08"/>
        <filter val="37.14"/>
        <filter val="37.21"/>
        <filter val="37.22"/>
        <filter val="37.25"/>
        <filter val="37.5"/>
        <filter val="37.54"/>
        <filter val="37.59"/>
        <filter val="37.65"/>
        <filter val="37.67"/>
        <filter val="37.75"/>
        <filter val="37.78"/>
        <filter val="37.96"/>
        <filter val="370.37"/>
        <filter val="38.24"/>
        <filter val="38.25"/>
        <filter val="38.28"/>
        <filter val="38.33"/>
        <filter val="38.42"/>
        <filter val="38.5"/>
        <filter val="38.57"/>
        <filter val="38.59"/>
        <filter val="38.65"/>
        <filter val="38.71"/>
        <filter val="381.6"/>
        <filter val="383.33"/>
        <filter val="39"/>
        <filter val="39.38"/>
        <filter val="39.49"/>
        <filter val="39.54"/>
        <filter val="39.6"/>
        <filter val="39.67"/>
        <filter val="39.74"/>
        <filter val="39.81"/>
        <filter val="39.83"/>
        <filter val="39.87"/>
        <filter val="4.75"/>
        <filter val="40"/>
        <filter val="40.06"/>
        <filter val="40.07"/>
        <filter val="40.24"/>
        <filter val="40.29"/>
        <filter val="40.48"/>
        <filter val="40.55"/>
        <filter val="40.63"/>
        <filter val="40.71"/>
        <filter val="40.78"/>
        <filter val="40.83"/>
        <filter val="40.85"/>
        <filter val="40.92"/>
        <filter val="40.94"/>
        <filter val="41"/>
        <filter val="41.03"/>
        <filter val="41.13"/>
        <filter val="41.22"/>
        <filter val="41.24"/>
        <filter val="41.41"/>
        <filter val="41.42"/>
        <filter val="41.67"/>
        <filter val="41.7"/>
        <filter val="41.77"/>
        <filter val="41.92"/>
        <filter val="41.94"/>
        <filter val="41.95"/>
        <filter val="415.78"/>
        <filter val="42"/>
        <filter val="42.21"/>
        <filter val="42.3"/>
        <filter val="42.5"/>
        <filter val="42.9"/>
        <filter val="420.6"/>
        <filter val="421.11"/>
        <filter val="43"/>
        <filter val="43.13"/>
        <filter val="43.2"/>
        <filter val="43.21"/>
        <filter val="43.28"/>
        <filter val="43.35"/>
        <filter val="43.42"/>
        <filter val="43.5"/>
        <filter val="437.5"/>
        <filter val="44"/>
        <filter val="44.09"/>
        <filter val="44.14"/>
        <filter val="44.19"/>
        <filter val="44.24"/>
        <filter val="44.25"/>
        <filter val="44.31"/>
        <filter val="44.33"/>
        <filter val="44.46"/>
        <filter val="44.54"/>
        <filter val="44.76"/>
        <filter val="44.85"/>
        <filter val="44.86"/>
        <filter val="44.91"/>
        <filter val="44.92"/>
        <filter val="45"/>
        <filter val="45.04"/>
        <filter val="45.11"/>
        <filter val="45.21"/>
        <filter val="45.35"/>
        <filter val="45.48"/>
        <filter val="45.54"/>
        <filter val="45.59"/>
        <filter val="45.62"/>
        <filter val="45.79"/>
        <filter val="45.83"/>
        <filter val="45.84"/>
        <filter val="45.88"/>
        <filter val="45.98"/>
        <filter val="450"/>
        <filter val="46.05"/>
        <filter val="46.13"/>
        <filter val="46.25"/>
        <filter val="46.42"/>
        <filter val="46.43"/>
        <filter val="46.61"/>
        <filter val="46.71"/>
        <filter val="46.77"/>
        <filter val="46.89"/>
        <filter val="46.93"/>
        <filter val="47"/>
        <filter val="47.03"/>
        <filter val="47.22"/>
        <filter val="47.26"/>
        <filter val="47.27"/>
        <filter val="47.33"/>
        <filter val="47.41"/>
        <filter val="47.43"/>
        <filter val="47.46"/>
        <filter val="47.57"/>
        <filter val="47.66"/>
        <filter val="47.67"/>
        <filter val="47.7"/>
        <filter val="47.85"/>
        <filter val="47.88"/>
        <filter val="47.91"/>
        <filter val="48.33"/>
        <filter val="48.34"/>
        <filter val="48.44"/>
        <filter val="48.54"/>
        <filter val="48.56"/>
        <filter val="48.7"/>
        <filter val="48.98"/>
        <filter val="486.43"/>
        <filter val="49.06"/>
        <filter val="49.21"/>
        <filter val="49.23"/>
        <filter val="49.28"/>
        <filter val="49.44"/>
        <filter val="49.51"/>
        <filter val="49.55"/>
        <filter val="49.69"/>
        <filter val="5"/>
        <filter val="5.5"/>
        <filter val="5.75"/>
        <filter val="50"/>
        <filter val="50.02"/>
        <filter val="50.11"/>
        <filter val="50.16"/>
        <filter val="50.2"/>
        <filter val="50.38"/>
        <filter val="50.4"/>
        <filter val="50.46"/>
        <filter val="50.5"/>
        <filter val="50.53"/>
        <filter val="50.56"/>
        <filter val="50.67"/>
        <filter val="50.69"/>
        <filter val="50.75"/>
        <filter val="50.76"/>
        <filter val="50.88"/>
        <filter val="50.9"/>
        <filter val="50.98"/>
        <filter val="500"/>
        <filter val="51"/>
        <filter val="51.22"/>
        <filter val="51.23"/>
        <filter val="51.6"/>
        <filter val="51.62"/>
        <filter val="51.67"/>
        <filter val="51.72"/>
        <filter val="51.79"/>
        <filter val="51.85"/>
        <filter val="51.88"/>
        <filter val="51.89"/>
        <filter val="51.92"/>
        <filter val="52"/>
        <filter val="52.08"/>
        <filter val="52.1"/>
        <filter val="52.17"/>
        <filter val="52.21"/>
        <filter val="52.35"/>
        <filter val="52.49"/>
        <filter val="52.5"/>
        <filter val="52.55"/>
        <filter val="52.58"/>
        <filter val="52.8"/>
        <filter val="53.08"/>
        <filter val="53.13"/>
        <filter val="53.16"/>
        <filter val="53.18"/>
        <filter val="53.23"/>
        <filter val="53.29"/>
        <filter val="53.34"/>
        <filter val="53.36"/>
        <filter val="53.44"/>
        <filter val="53.53"/>
        <filter val="53.71"/>
        <filter val="53.72"/>
        <filter val="53.75"/>
        <filter val="53.85"/>
        <filter val="53.95"/>
        <filter val="54"/>
        <filter val="54.14"/>
        <filter val="54.3"/>
        <filter val="54.5"/>
        <filter val="54.55"/>
        <filter val="54.91"/>
        <filter val="55"/>
        <filter val="55.01"/>
        <filter val="55.06"/>
        <filter val="55.13"/>
        <filter val="55.23"/>
        <filter val="55.33"/>
        <filter val="55.5"/>
        <filter val="55.56"/>
        <filter val="55.6"/>
        <filter val="55.83"/>
        <filter val="55.89"/>
        <filter val="55.97"/>
        <filter val="550.04"/>
        <filter val="56.05"/>
        <filter val="56.07"/>
        <filter val="56.2"/>
        <filter val="56.25"/>
        <filter val="56.33"/>
        <filter val="56.34"/>
        <filter val="56.79"/>
        <filter val="56.83"/>
        <filter val="56.84"/>
        <filter val="57"/>
        <filter val="57.17"/>
        <filter val="57.2"/>
        <filter val="57.22"/>
        <filter val="57.25"/>
        <filter val="57.26"/>
        <filter val="57.39"/>
        <filter val="57.5"/>
        <filter val="57.52"/>
        <filter val="57.55"/>
        <filter val="57.63"/>
        <filter val="57.65"/>
        <filter val="57.78"/>
        <filter val="57.89"/>
        <filter val="57.92"/>
        <filter val="58"/>
        <filter val="58.06"/>
        <filter val="58.1"/>
        <filter val="58.18"/>
        <filter val="58.42"/>
        <filter val="58.57"/>
        <filter val="58.61"/>
        <filter val="58.62"/>
        <filter val="58.69"/>
        <filter val="58.79"/>
        <filter val="58.82"/>
        <filter val="58.9"/>
        <filter val="58.95"/>
        <filter val="59"/>
        <filter val="59.04"/>
        <filter val="59.12"/>
        <filter val="59.17"/>
        <filter val="59.21"/>
        <filter val="59.41"/>
        <filter val="59.52"/>
        <filter val="59.58"/>
        <filter val="59.6"/>
        <filter val="59.65"/>
        <filter val="59.7"/>
        <filter val="6.5"/>
        <filter val="6.75"/>
        <filter val="60"/>
        <filter val="60.06"/>
        <filter val="60.11"/>
        <filter val="60.13"/>
        <filter val="60.29"/>
        <filter val="60.3"/>
        <filter val="60.33"/>
        <filter val="60.48"/>
        <filter val="60.67"/>
        <filter val="60.69"/>
        <filter val="60.78"/>
        <filter val="60.9"/>
        <filter val="60.91"/>
        <filter val="60.95"/>
        <filter val="61"/>
        <filter val="61.02"/>
        <filter val="61.06"/>
        <filter val="61.1"/>
        <filter val="61.18"/>
        <filter val="61.31"/>
        <filter val="61.39"/>
        <filter val="61.67"/>
        <filter val="61.82"/>
        <filter val="61.94"/>
        <filter val="62"/>
        <filter val="62.05"/>
        <filter val="62.17"/>
        <filter val="62.33"/>
        <filter val="62.5"/>
        <filter val="62.59"/>
        <filter val="62.63"/>
        <filter val="62.67"/>
        <filter val="62.83"/>
        <filter val="62.88"/>
        <filter val="62.92"/>
        <filter val="63"/>
        <filter val="63.11"/>
        <filter val="63.13"/>
        <filter val="63.23"/>
        <filter val="63.28"/>
        <filter val="63.36"/>
        <filter val="63.42"/>
        <filter val="63.56"/>
        <filter val="63.57"/>
        <filter val="63.7"/>
        <filter val="63.83"/>
        <filter val="63.85"/>
        <filter val="64.16"/>
        <filter val="64.17"/>
        <filter val="64.27"/>
        <filter val="64.29"/>
        <filter val="64.38"/>
        <filter val="64.46"/>
        <filter val="64.47"/>
        <filter val="64.52"/>
        <filter val="64.63"/>
        <filter val="64.76"/>
        <filter val="64.8"/>
        <filter val="64.91"/>
        <filter val="64.94"/>
        <filter val="65"/>
        <filter val="65.1"/>
        <filter val="65.11"/>
        <filter val="65.16"/>
        <filter val="65.17"/>
        <filter val="65.34"/>
        <filter val="65.38"/>
        <filter val="65.58"/>
        <filter val="65.87"/>
        <filter val="66.1"/>
        <filter val="66.11"/>
        <filter val="66.13"/>
        <filter val="66.14"/>
        <filter val="66.15"/>
        <filter val="66.45"/>
        <filter val="66.47"/>
        <filter val="66.51"/>
        <filter val="66.59"/>
        <filter val="66.67"/>
        <filter val="66.83"/>
        <filter val="66.96"/>
        <filter val="67.65"/>
        <filter val="67.7"/>
        <filter val="67.74"/>
        <filter val="67.78"/>
        <filter val="67.92"/>
        <filter val="67.96"/>
        <filter val="68.06"/>
        <filter val="68.1"/>
        <filter val="68.25"/>
        <filter val="68.35"/>
        <filter val="68.42"/>
        <filter val="68.53"/>
        <filter val="68.67"/>
        <filter val="68.84"/>
        <filter val="68.97"/>
        <filter val="69.19"/>
        <filter val="69.33"/>
        <filter val="69.53"/>
        <filter val="69.57"/>
        <filter val="69.82"/>
        <filter val="69.89"/>
        <filter val="7"/>
        <filter val="7.25"/>
        <filter val="7.33"/>
        <filter val="7.5"/>
        <filter val="70"/>
        <filter val="70.03"/>
        <filter val="70.11"/>
        <filter val="70.17"/>
        <filter val="70.23"/>
        <filter val="70.29"/>
        <filter val="70.46"/>
        <filter val="70.57"/>
        <filter val="70.67"/>
        <filter val="70.76"/>
        <filter val="70.77"/>
        <filter val="70.83"/>
        <filter val="70.86"/>
        <filter val="70.88"/>
        <filter val="71.15"/>
        <filter val="71.24"/>
        <filter val="71.25"/>
        <filter val="71.49"/>
        <filter val="71.67"/>
        <filter val="71.73"/>
        <filter val="71.79"/>
        <filter val="716.35"/>
        <filter val="72"/>
        <filter val="72.05"/>
        <filter val="72.29"/>
        <filter val="72.38"/>
        <filter val="72.39"/>
        <filter val="72.4"/>
        <filter val="72.71"/>
        <filter val="72.76"/>
        <filter val="72.89"/>
        <filter val="72.95"/>
        <filter val="72.97"/>
        <filter val="73.03"/>
        <filter val="73.21"/>
        <filter val="73.24"/>
        <filter val="73.33"/>
        <filter val="73.4"/>
        <filter val="73.53"/>
        <filter val="73.58"/>
        <filter val="74.07"/>
        <filter val="74.12"/>
        <filter val="74.21"/>
        <filter val="74.22"/>
        <filter val="74.24"/>
        <filter val="74.35"/>
        <filter val="74.53"/>
        <filter val="74.82"/>
        <filter val="75"/>
        <filter val="75.09"/>
        <filter val="75.25"/>
        <filter val="75.34"/>
        <filter val="75.37"/>
        <filter val="75.46"/>
        <filter val="75.5"/>
        <filter val="75.71"/>
        <filter val="75.96"/>
        <filter val="76.03"/>
        <filter val="76.65"/>
        <filter val="76.79"/>
        <filter val="76.8"/>
        <filter val="77"/>
        <filter val="77.19"/>
        <filter val="77.22"/>
        <filter val="77.34"/>
        <filter val="77.73"/>
        <filter val="775"/>
        <filter val="78.08"/>
        <filter val="78.21"/>
        <filter val="78.26"/>
        <filter val="78.33"/>
        <filter val="78.5"/>
        <filter val="78.52"/>
        <filter val="78.88"/>
        <filter val="78.94"/>
        <filter val="79"/>
        <filter val="79.1"/>
        <filter val="79.31"/>
        <filter val="79.4"/>
        <filter val="79.54"/>
        <filter val="79.62"/>
        <filter val="79.87"/>
        <filter val="79.89"/>
        <filter val="8"/>
        <filter val="8.5"/>
        <filter val="8.57"/>
        <filter val="8.86"/>
        <filter val="80"/>
        <filter val="80.03"/>
        <filter val="80.16"/>
        <filter val="80.23"/>
        <filter val="80.25"/>
        <filter val="80.4"/>
        <filter val="80.46"/>
        <filter val="80.71"/>
        <filter val="80.72"/>
        <filter val="80.73"/>
        <filter val="80.87"/>
        <filter val="800"/>
        <filter val="81.03"/>
        <filter val="81.13"/>
        <filter val="81.24"/>
        <filter val="81.25"/>
        <filter val="81.29"/>
        <filter val="81.32"/>
        <filter val="81.38"/>
        <filter val="81.41"/>
        <filter val="81.54"/>
        <filter val="81.57"/>
        <filter val="81.67"/>
        <filter val="81.78"/>
        <filter val="82.26"/>
        <filter val="82.46"/>
        <filter val="82.57"/>
        <filter val="82.61"/>
        <filter val="82.94"/>
        <filter val="83.05"/>
        <filter val="83.14"/>
        <filter val="83.33"/>
        <filter val="83.43"/>
        <filter val="83.51"/>
        <filter val="83.57"/>
        <filter val="83.97"/>
        <filter val="84.11"/>
        <filter val="84.17"/>
        <filter val="84.28"/>
        <filter val="84.29"/>
        <filter val="84.85"/>
        <filter val="84.86"/>
        <filter val="84.87"/>
        <filter val="85.18"/>
        <filter val="85.21"/>
        <filter val="85.53"/>
        <filter val="85.74"/>
        <filter val="86.23"/>
        <filter val="86.49"/>
        <filter val="86.62"/>
        <filter val="86.94"/>
        <filter val="866.67"/>
        <filter val="87.36"/>
        <filter val="87.5"/>
        <filter val="87.7"/>
        <filter val="87.96"/>
        <filter val="88.24"/>
        <filter val="88.25"/>
        <filter val="88.33"/>
        <filter val="88.44"/>
        <filter val="88.59"/>
        <filter val="88.64"/>
        <filter val="88.74"/>
        <filter val="88.77"/>
        <filter val="88.87"/>
        <filter val="89.31"/>
        <filter val="89.4"/>
        <filter val="89.59"/>
        <filter val="89.67"/>
        <filter val="89.79"/>
        <filter val="9.4"/>
        <filter val="9.5"/>
        <filter val="9.75"/>
        <filter val="90.2"/>
        <filter val="90.33"/>
        <filter val="90.54"/>
        <filter val="90.68"/>
        <filter val="90.74"/>
        <filter val="90.82"/>
        <filter val="91.25"/>
        <filter val="91.3"/>
        <filter val="91.67"/>
        <filter val="91.83"/>
        <filter val="92.04"/>
        <filter val="92.13"/>
        <filter val="92.14"/>
        <filter val="92.39"/>
        <filter val="92.5"/>
        <filter val="92.84"/>
        <filter val="922.22"/>
        <filter val="93"/>
        <filter val="93.33"/>
        <filter val="93.43"/>
        <filter val="93.61"/>
        <filter val="93.75"/>
        <filter val="93.76"/>
        <filter val="93.77"/>
        <filter val="93.81"/>
        <filter val="93.98"/>
        <filter val="94.41"/>
        <filter val="94.55"/>
        <filter val="94.64"/>
        <filter val="94.9"/>
        <filter val="94.91"/>
        <filter val="95.24"/>
        <filter val="95.37"/>
        <filter val="95.59"/>
        <filter val="95.95"/>
        <filter val="96.19"/>
        <filter val="96.2"/>
        <filter val="96.3"/>
        <filter val="96.53"/>
        <filter val="96.55"/>
        <filter val="96.67"/>
        <filter val="97"/>
        <filter val="97.38"/>
        <filter val="97.5"/>
        <filter val="97.92"/>
        <filter val="98.2"/>
        <filter val="98.31"/>
        <filter val="98.54"/>
        <filter val="99"/>
        <filter val="99.34"/>
        <filter val="99.5"/>
        <filter val="99.54"/>
        <filter val="99.76"/>
        <filter val="99.79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B56E-72F2-4C24-A377-A58BE0E78FDE}">
  <dimension ref="A1:E471"/>
  <sheetViews>
    <sheetView workbookViewId="0">
      <selection activeCell="P23" sqref="P23"/>
    </sheetView>
  </sheetViews>
  <sheetFormatPr defaultRowHeight="14.4"/>
  <cols>
    <col min="1" max="1" width="17.88671875" bestFit="1" customWidth="1"/>
    <col min="2" max="2" width="16.1093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8.44140625" bestFit="1" customWidth="1"/>
    <col min="7" max="7" width="8.21875" bestFit="1" customWidth="1"/>
    <col min="8" max="8" width="9.44140625" bestFit="1" customWidth="1"/>
    <col min="9" max="9" width="5.6640625" bestFit="1" customWidth="1"/>
    <col min="10" max="10" width="8.44140625" bestFit="1" customWidth="1"/>
    <col min="11" max="11" width="8" bestFit="1" customWidth="1"/>
    <col min="12" max="12" width="9.44140625" bestFit="1" customWidth="1"/>
    <col min="13" max="13" width="8" bestFit="1" customWidth="1"/>
    <col min="14" max="14" width="9.44140625" bestFit="1" customWidth="1"/>
    <col min="15" max="15" width="5.6640625" bestFit="1" customWidth="1"/>
    <col min="16" max="16" width="7.88671875" bestFit="1" customWidth="1"/>
    <col min="17" max="17" width="9.44140625" bestFit="1" customWidth="1"/>
    <col min="18" max="18" width="5.6640625" bestFit="1" customWidth="1"/>
    <col min="19" max="19" width="8.44140625" bestFit="1" customWidth="1"/>
    <col min="20" max="20" width="8" bestFit="1" customWidth="1"/>
    <col min="21" max="21" width="9.44140625" bestFit="1" customWidth="1"/>
    <col min="22" max="22" width="7.6640625" bestFit="1" customWidth="1"/>
    <col min="23" max="23" width="9.44140625" bestFit="1" customWidth="1"/>
    <col min="24" max="24" width="5.6640625" bestFit="1" customWidth="1"/>
    <col min="25" max="25" width="7.6640625" bestFit="1" customWidth="1"/>
    <col min="26" max="26" width="9.44140625" bestFit="1" customWidth="1"/>
    <col min="27" max="27" width="5.6640625" bestFit="1" customWidth="1"/>
    <col min="28" max="28" width="8.44140625" bestFit="1" customWidth="1"/>
    <col min="29" max="29" width="8" bestFit="1" customWidth="1"/>
    <col min="30" max="30" width="9.44140625" bestFit="1" customWidth="1"/>
    <col min="31" max="31" width="5.6640625" bestFit="1" customWidth="1"/>
    <col min="32" max="32" width="7.21875" bestFit="1" customWidth="1"/>
    <col min="33" max="33" width="9.44140625" bestFit="1" customWidth="1"/>
    <col min="34" max="34" width="5.6640625" bestFit="1" customWidth="1"/>
    <col min="35" max="35" width="7.21875" bestFit="1" customWidth="1"/>
    <col min="36" max="36" width="9.44140625" bestFit="1" customWidth="1"/>
    <col min="37" max="37" width="7.88671875" bestFit="1" customWidth="1"/>
    <col min="38" max="38" width="5.88671875" bestFit="1" customWidth="1"/>
    <col min="39" max="39" width="8.5546875" bestFit="1" customWidth="1"/>
    <col min="40" max="40" width="5.6640625" bestFit="1" customWidth="1"/>
    <col min="41" max="41" width="7.88671875" bestFit="1" customWidth="1"/>
    <col min="42" max="42" width="9.44140625" bestFit="1" customWidth="1"/>
    <col min="43" max="43" width="5.6640625" bestFit="1" customWidth="1"/>
    <col min="44" max="44" width="8.33203125" bestFit="1" customWidth="1"/>
    <col min="45" max="45" width="9.44140625" bestFit="1" customWidth="1"/>
    <col min="46" max="46" width="5.6640625" bestFit="1" customWidth="1"/>
    <col min="47" max="47" width="8.44140625" bestFit="1" customWidth="1"/>
    <col min="48" max="48" width="8" bestFit="1" customWidth="1"/>
    <col min="49" max="49" width="9.44140625" bestFit="1" customWidth="1"/>
    <col min="50" max="50" width="5.6640625" bestFit="1" customWidth="1"/>
    <col min="51" max="51" width="7.6640625" bestFit="1" customWidth="1"/>
    <col min="52" max="52" width="9.44140625" bestFit="1" customWidth="1"/>
    <col min="53" max="53" width="7.88671875" bestFit="1" customWidth="1"/>
    <col min="54" max="54" width="9.44140625" bestFit="1" customWidth="1"/>
    <col min="55" max="55" width="5.6640625" bestFit="1" customWidth="1"/>
    <col min="56" max="56" width="8.44140625" bestFit="1" customWidth="1"/>
    <col min="57" max="57" width="8" bestFit="1" customWidth="1"/>
    <col min="58" max="58" width="10.77734375" bestFit="1" customWidth="1"/>
  </cols>
  <sheetData>
    <row r="1" spans="1:5">
      <c r="A1" s="9" t="s">
        <v>8378</v>
      </c>
      <c r="B1" t="s">
        <v>8361</v>
      </c>
    </row>
    <row r="2" spans="1:5">
      <c r="A2" s="9" t="s">
        <v>8222</v>
      </c>
      <c r="B2" t="s">
        <v>8361</v>
      </c>
    </row>
    <row r="3" spans="1:5">
      <c r="A3" s="9" t="s">
        <v>8379</v>
      </c>
      <c r="B3" t="s">
        <v>8410</v>
      </c>
    </row>
    <row r="5" spans="1:5">
      <c r="A5" s="9" t="s">
        <v>8363</v>
      </c>
      <c r="B5" s="9" t="s">
        <v>8362</v>
      </c>
    </row>
    <row r="6" spans="1:5">
      <c r="A6" s="9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>
      <c r="A7" s="10" t="s">
        <v>8314</v>
      </c>
      <c r="B7" s="12"/>
      <c r="C7" s="12">
        <v>100</v>
      </c>
      <c r="D7" s="12"/>
      <c r="E7" s="12">
        <v>100</v>
      </c>
    </row>
    <row r="8" spans="1:5">
      <c r="A8" s="20" t="s">
        <v>8372</v>
      </c>
      <c r="B8" s="12"/>
      <c r="C8" s="12">
        <v>8</v>
      </c>
      <c r="D8" s="12"/>
      <c r="E8" s="12">
        <v>8</v>
      </c>
    </row>
    <row r="9" spans="1:5">
      <c r="A9" s="20" t="s">
        <v>8373</v>
      </c>
      <c r="B9" s="12"/>
      <c r="C9" s="12">
        <v>7</v>
      </c>
      <c r="D9" s="12"/>
      <c r="E9" s="12">
        <v>7</v>
      </c>
    </row>
    <row r="10" spans="1:5">
      <c r="A10" s="20" t="s">
        <v>8374</v>
      </c>
      <c r="B10" s="12"/>
      <c r="C10" s="12">
        <v>9</v>
      </c>
      <c r="D10" s="12"/>
      <c r="E10" s="12">
        <v>9</v>
      </c>
    </row>
    <row r="11" spans="1:5">
      <c r="A11" s="20" t="s">
        <v>8375</v>
      </c>
      <c r="B11" s="12"/>
      <c r="C11" s="12">
        <v>9</v>
      </c>
      <c r="D11" s="12"/>
      <c r="E11" s="12">
        <v>9</v>
      </c>
    </row>
    <row r="12" spans="1:5">
      <c r="A12" s="20" t="s">
        <v>8366</v>
      </c>
      <c r="B12" s="12"/>
      <c r="C12" s="12">
        <v>7</v>
      </c>
      <c r="D12" s="12"/>
      <c r="E12" s="12">
        <v>7</v>
      </c>
    </row>
    <row r="13" spans="1:5">
      <c r="A13" s="20" t="s">
        <v>8376</v>
      </c>
      <c r="B13" s="12"/>
      <c r="C13" s="12">
        <v>7</v>
      </c>
      <c r="D13" s="12"/>
      <c r="E13" s="12">
        <v>7</v>
      </c>
    </row>
    <row r="14" spans="1:5">
      <c r="A14" s="20" t="s">
        <v>8367</v>
      </c>
      <c r="B14" s="12"/>
      <c r="C14" s="12">
        <v>10</v>
      </c>
      <c r="D14" s="12"/>
      <c r="E14" s="12">
        <v>10</v>
      </c>
    </row>
    <row r="15" spans="1:5">
      <c r="A15" s="20" t="s">
        <v>8368</v>
      </c>
      <c r="B15" s="12"/>
      <c r="C15" s="12">
        <v>12</v>
      </c>
      <c r="D15" s="12"/>
      <c r="E15" s="12">
        <v>12</v>
      </c>
    </row>
    <row r="16" spans="1:5">
      <c r="A16" s="20" t="s">
        <v>8369</v>
      </c>
      <c r="B16" s="12"/>
      <c r="C16" s="12">
        <v>9</v>
      </c>
      <c r="D16" s="12"/>
      <c r="E16" s="12">
        <v>9</v>
      </c>
    </row>
    <row r="17" spans="1:5">
      <c r="A17" s="20" t="s">
        <v>8370</v>
      </c>
      <c r="B17" s="12"/>
      <c r="C17" s="12">
        <v>8</v>
      </c>
      <c r="D17" s="12"/>
      <c r="E17" s="12">
        <v>8</v>
      </c>
    </row>
    <row r="18" spans="1:5">
      <c r="A18" s="20" t="s">
        <v>8371</v>
      </c>
      <c r="B18" s="12"/>
      <c r="C18" s="12">
        <v>7</v>
      </c>
      <c r="D18" s="12"/>
      <c r="E18" s="12">
        <v>7</v>
      </c>
    </row>
    <row r="19" spans="1:5">
      <c r="A19" s="20" t="s">
        <v>8377</v>
      </c>
      <c r="B19" s="12"/>
      <c r="C19" s="12">
        <v>7</v>
      </c>
      <c r="D19" s="12"/>
      <c r="E19" s="12">
        <v>7</v>
      </c>
    </row>
    <row r="20" spans="1:5">
      <c r="A20" s="10" t="s">
        <v>8342</v>
      </c>
      <c r="B20" s="12"/>
      <c r="C20" s="12"/>
      <c r="D20" s="12">
        <v>20</v>
      </c>
      <c r="E20" s="12">
        <v>20</v>
      </c>
    </row>
    <row r="21" spans="1:5">
      <c r="A21" s="20" t="s">
        <v>8372</v>
      </c>
      <c r="B21" s="12"/>
      <c r="C21" s="12"/>
      <c r="D21" s="12">
        <v>2</v>
      </c>
      <c r="E21" s="12">
        <v>2</v>
      </c>
    </row>
    <row r="22" spans="1:5">
      <c r="A22" s="20" t="s">
        <v>8373</v>
      </c>
      <c r="B22" s="12"/>
      <c r="C22" s="12"/>
      <c r="D22" s="12">
        <v>3</v>
      </c>
      <c r="E22" s="12">
        <v>3</v>
      </c>
    </row>
    <row r="23" spans="1:5">
      <c r="A23" s="20" t="s">
        <v>8374</v>
      </c>
      <c r="B23" s="12"/>
      <c r="C23" s="12"/>
      <c r="D23" s="12">
        <v>2</v>
      </c>
      <c r="E23" s="12">
        <v>2</v>
      </c>
    </row>
    <row r="24" spans="1:5">
      <c r="A24" s="20" t="s">
        <v>8375</v>
      </c>
      <c r="B24" s="12"/>
      <c r="C24" s="12"/>
      <c r="D24" s="12">
        <v>2</v>
      </c>
      <c r="E24" s="12">
        <v>2</v>
      </c>
    </row>
    <row r="25" spans="1:5">
      <c r="A25" s="20" t="s">
        <v>8366</v>
      </c>
      <c r="B25" s="12"/>
      <c r="C25" s="12"/>
      <c r="D25" s="12">
        <v>4</v>
      </c>
      <c r="E25" s="12">
        <v>4</v>
      </c>
    </row>
    <row r="26" spans="1:5">
      <c r="A26" s="20" t="s">
        <v>8376</v>
      </c>
      <c r="B26" s="12"/>
      <c r="C26" s="12"/>
      <c r="D26" s="12">
        <v>2</v>
      </c>
      <c r="E26" s="12">
        <v>2</v>
      </c>
    </row>
    <row r="27" spans="1:5">
      <c r="A27" s="20" t="s">
        <v>8367</v>
      </c>
      <c r="B27" s="12"/>
      <c r="C27" s="12"/>
      <c r="D27" s="12">
        <v>1</v>
      </c>
      <c r="E27" s="12">
        <v>1</v>
      </c>
    </row>
    <row r="28" spans="1:5">
      <c r="A28" s="20" t="s">
        <v>8368</v>
      </c>
      <c r="B28" s="12"/>
      <c r="C28" s="12"/>
      <c r="D28" s="12">
        <v>1</v>
      </c>
      <c r="E28" s="12">
        <v>1</v>
      </c>
    </row>
    <row r="29" spans="1:5">
      <c r="A29" s="20" t="s">
        <v>8369</v>
      </c>
      <c r="B29" s="12"/>
      <c r="C29" s="12"/>
      <c r="D29" s="12">
        <v>1</v>
      </c>
      <c r="E29" s="12">
        <v>1</v>
      </c>
    </row>
    <row r="30" spans="1:5">
      <c r="A30" s="20" t="s">
        <v>8370</v>
      </c>
      <c r="B30" s="12"/>
      <c r="C30" s="12"/>
      <c r="D30" s="12">
        <v>1</v>
      </c>
      <c r="E30" s="12">
        <v>1</v>
      </c>
    </row>
    <row r="31" spans="1:5">
      <c r="A31" s="20" t="s">
        <v>8371</v>
      </c>
      <c r="B31" s="12"/>
      <c r="C31" s="12"/>
      <c r="D31" s="12">
        <v>1</v>
      </c>
      <c r="E31" s="12">
        <v>1</v>
      </c>
    </row>
    <row r="32" spans="1:5">
      <c r="A32" s="10" t="s">
        <v>8330</v>
      </c>
      <c r="B32" s="12"/>
      <c r="C32" s="12"/>
      <c r="D32" s="12">
        <v>24</v>
      </c>
      <c r="E32" s="12">
        <v>24</v>
      </c>
    </row>
    <row r="33" spans="1:5">
      <c r="A33" s="20" t="s">
        <v>8372</v>
      </c>
      <c r="B33" s="12"/>
      <c r="C33" s="12"/>
      <c r="D33" s="12">
        <v>2</v>
      </c>
      <c r="E33" s="12">
        <v>2</v>
      </c>
    </row>
    <row r="34" spans="1:5">
      <c r="A34" s="20" t="s">
        <v>8373</v>
      </c>
      <c r="B34" s="12"/>
      <c r="C34" s="12"/>
      <c r="D34" s="12">
        <v>5</v>
      </c>
      <c r="E34" s="12">
        <v>5</v>
      </c>
    </row>
    <row r="35" spans="1:5">
      <c r="A35" s="20" t="s">
        <v>8374</v>
      </c>
      <c r="B35" s="12"/>
      <c r="C35" s="12"/>
      <c r="D35" s="12">
        <v>2</v>
      </c>
      <c r="E35" s="12">
        <v>2</v>
      </c>
    </row>
    <row r="36" spans="1:5">
      <c r="A36" s="20" t="s">
        <v>8375</v>
      </c>
      <c r="B36" s="12"/>
      <c r="C36" s="12"/>
      <c r="D36" s="12">
        <v>2</v>
      </c>
      <c r="E36" s="12">
        <v>2</v>
      </c>
    </row>
    <row r="37" spans="1:5">
      <c r="A37" s="20" t="s">
        <v>8367</v>
      </c>
      <c r="B37" s="12"/>
      <c r="C37" s="12"/>
      <c r="D37" s="12">
        <v>7</v>
      </c>
      <c r="E37" s="12">
        <v>7</v>
      </c>
    </row>
    <row r="38" spans="1:5">
      <c r="A38" s="20" t="s">
        <v>8368</v>
      </c>
      <c r="B38" s="12"/>
      <c r="C38" s="12"/>
      <c r="D38" s="12">
        <v>3</v>
      </c>
      <c r="E38" s="12">
        <v>3</v>
      </c>
    </row>
    <row r="39" spans="1:5">
      <c r="A39" s="20" t="s">
        <v>8370</v>
      </c>
      <c r="B39" s="12"/>
      <c r="C39" s="12"/>
      <c r="D39" s="12">
        <v>1</v>
      </c>
      <c r="E39" s="12">
        <v>1</v>
      </c>
    </row>
    <row r="40" spans="1:5">
      <c r="A40" s="20" t="s">
        <v>8371</v>
      </c>
      <c r="B40" s="12"/>
      <c r="C40" s="12"/>
      <c r="D40" s="12">
        <v>2</v>
      </c>
      <c r="E40" s="12">
        <v>2</v>
      </c>
    </row>
    <row r="41" spans="1:5">
      <c r="A41" s="10" t="s">
        <v>8356</v>
      </c>
      <c r="B41" s="12"/>
      <c r="C41" s="12">
        <v>40</v>
      </c>
      <c r="D41" s="12"/>
      <c r="E41" s="12">
        <v>40</v>
      </c>
    </row>
    <row r="42" spans="1:5">
      <c r="A42" s="20" t="s">
        <v>8372</v>
      </c>
      <c r="B42" s="12"/>
      <c r="C42" s="12">
        <v>2</v>
      </c>
      <c r="D42" s="12"/>
      <c r="E42" s="12">
        <v>2</v>
      </c>
    </row>
    <row r="43" spans="1:5">
      <c r="A43" s="20" t="s">
        <v>8373</v>
      </c>
      <c r="B43" s="12"/>
      <c r="C43" s="12">
        <v>4</v>
      </c>
      <c r="D43" s="12"/>
      <c r="E43" s="12">
        <v>4</v>
      </c>
    </row>
    <row r="44" spans="1:5">
      <c r="A44" s="20" t="s">
        <v>8374</v>
      </c>
      <c r="B44" s="12"/>
      <c r="C44" s="12">
        <v>2</v>
      </c>
      <c r="D44" s="12"/>
      <c r="E44" s="12">
        <v>2</v>
      </c>
    </row>
    <row r="45" spans="1:5">
      <c r="A45" s="20" t="s">
        <v>8375</v>
      </c>
      <c r="B45" s="12"/>
      <c r="C45" s="12">
        <v>4</v>
      </c>
      <c r="D45" s="12"/>
      <c r="E45" s="12">
        <v>4</v>
      </c>
    </row>
    <row r="46" spans="1:5">
      <c r="A46" s="20" t="s">
        <v>8366</v>
      </c>
      <c r="B46" s="12"/>
      <c r="C46" s="12">
        <v>6</v>
      </c>
      <c r="D46" s="12"/>
      <c r="E46" s="12">
        <v>6</v>
      </c>
    </row>
    <row r="47" spans="1:5">
      <c r="A47" s="20" t="s">
        <v>8376</v>
      </c>
      <c r="B47" s="12"/>
      <c r="C47" s="12">
        <v>4</v>
      </c>
      <c r="D47" s="12"/>
      <c r="E47" s="12">
        <v>4</v>
      </c>
    </row>
    <row r="48" spans="1:5">
      <c r="A48" s="20" t="s">
        <v>8367</v>
      </c>
      <c r="B48" s="12"/>
      <c r="C48" s="12">
        <v>5</v>
      </c>
      <c r="D48" s="12"/>
      <c r="E48" s="12">
        <v>5</v>
      </c>
    </row>
    <row r="49" spans="1:5">
      <c r="A49" s="20" t="s">
        <v>8368</v>
      </c>
      <c r="B49" s="12"/>
      <c r="C49" s="12">
        <v>2</v>
      </c>
      <c r="D49" s="12"/>
      <c r="E49" s="12">
        <v>2</v>
      </c>
    </row>
    <row r="50" spans="1:5">
      <c r="A50" s="20" t="s">
        <v>8369</v>
      </c>
      <c r="B50" s="12"/>
      <c r="C50" s="12">
        <v>4</v>
      </c>
      <c r="D50" s="12"/>
      <c r="E50" s="12">
        <v>4</v>
      </c>
    </row>
    <row r="51" spans="1:5">
      <c r="A51" s="20" t="s">
        <v>8370</v>
      </c>
      <c r="B51" s="12"/>
      <c r="C51" s="12">
        <v>2</v>
      </c>
      <c r="D51" s="12"/>
      <c r="E51" s="12">
        <v>2</v>
      </c>
    </row>
    <row r="52" spans="1:5">
      <c r="A52" s="20" t="s">
        <v>8371</v>
      </c>
      <c r="B52" s="12"/>
      <c r="C52" s="12">
        <v>2</v>
      </c>
      <c r="D52" s="12"/>
      <c r="E52" s="12">
        <v>2</v>
      </c>
    </row>
    <row r="53" spans="1:5">
      <c r="A53" s="20" t="s">
        <v>8377</v>
      </c>
      <c r="B53" s="12"/>
      <c r="C53" s="12">
        <v>3</v>
      </c>
      <c r="D53" s="12"/>
      <c r="E53" s="12">
        <v>3</v>
      </c>
    </row>
    <row r="54" spans="1:5">
      <c r="A54" s="10" t="s">
        <v>8352</v>
      </c>
      <c r="B54" s="12">
        <v>40</v>
      </c>
      <c r="C54" s="12"/>
      <c r="D54" s="12"/>
      <c r="E54" s="12">
        <v>40</v>
      </c>
    </row>
    <row r="55" spans="1:5">
      <c r="A55" s="20" t="s">
        <v>8372</v>
      </c>
      <c r="B55" s="12">
        <v>3</v>
      </c>
      <c r="C55" s="12"/>
      <c r="D55" s="12"/>
      <c r="E55" s="12">
        <v>3</v>
      </c>
    </row>
    <row r="56" spans="1:5">
      <c r="A56" s="20" t="s">
        <v>8373</v>
      </c>
      <c r="B56" s="12">
        <v>4</v>
      </c>
      <c r="C56" s="12"/>
      <c r="D56" s="12"/>
      <c r="E56" s="12">
        <v>4</v>
      </c>
    </row>
    <row r="57" spans="1:5">
      <c r="A57" s="20" t="s">
        <v>8374</v>
      </c>
      <c r="B57" s="12">
        <v>4</v>
      </c>
      <c r="C57" s="12"/>
      <c r="D57" s="12"/>
      <c r="E57" s="12">
        <v>4</v>
      </c>
    </row>
    <row r="58" spans="1:5">
      <c r="A58" s="20" t="s">
        <v>8375</v>
      </c>
      <c r="B58" s="12">
        <v>3</v>
      </c>
      <c r="C58" s="12"/>
      <c r="D58" s="12"/>
      <c r="E58" s="12">
        <v>3</v>
      </c>
    </row>
    <row r="59" spans="1:5">
      <c r="A59" s="20" t="s">
        <v>8366</v>
      </c>
      <c r="B59" s="12">
        <v>2</v>
      </c>
      <c r="C59" s="12"/>
      <c r="D59" s="12"/>
      <c r="E59" s="12">
        <v>2</v>
      </c>
    </row>
    <row r="60" spans="1:5">
      <c r="A60" s="20" t="s">
        <v>8376</v>
      </c>
      <c r="B60" s="12">
        <v>2</v>
      </c>
      <c r="C60" s="12"/>
      <c r="D60" s="12"/>
      <c r="E60" s="12">
        <v>2</v>
      </c>
    </row>
    <row r="61" spans="1:5">
      <c r="A61" s="20" t="s">
        <v>8367</v>
      </c>
      <c r="B61" s="12">
        <v>5</v>
      </c>
      <c r="C61" s="12"/>
      <c r="D61" s="12"/>
      <c r="E61" s="12">
        <v>5</v>
      </c>
    </row>
    <row r="62" spans="1:5">
      <c r="A62" s="20" t="s">
        <v>8368</v>
      </c>
      <c r="B62" s="12">
        <v>4</v>
      </c>
      <c r="C62" s="12"/>
      <c r="D62" s="12"/>
      <c r="E62" s="12">
        <v>4</v>
      </c>
    </row>
    <row r="63" spans="1:5">
      <c r="A63" s="20" t="s">
        <v>8369</v>
      </c>
      <c r="B63" s="12">
        <v>4</v>
      </c>
      <c r="C63" s="12"/>
      <c r="D63" s="12"/>
      <c r="E63" s="12">
        <v>4</v>
      </c>
    </row>
    <row r="64" spans="1:5">
      <c r="A64" s="20" t="s">
        <v>8370</v>
      </c>
      <c r="B64" s="12">
        <v>3</v>
      </c>
      <c r="C64" s="12"/>
      <c r="D64" s="12"/>
      <c r="E64" s="12">
        <v>3</v>
      </c>
    </row>
    <row r="65" spans="1:5">
      <c r="A65" s="20" t="s">
        <v>8371</v>
      </c>
      <c r="B65" s="12">
        <v>4</v>
      </c>
      <c r="C65" s="12"/>
      <c r="D65" s="12"/>
      <c r="E65" s="12">
        <v>4</v>
      </c>
    </row>
    <row r="66" spans="1:5">
      <c r="A66" s="20" t="s">
        <v>8377</v>
      </c>
      <c r="B66" s="12">
        <v>2</v>
      </c>
      <c r="C66" s="12"/>
      <c r="D66" s="12"/>
      <c r="E66" s="12">
        <v>2</v>
      </c>
    </row>
    <row r="67" spans="1:5">
      <c r="A67" s="10" t="s">
        <v>8313</v>
      </c>
      <c r="B67" s="12">
        <v>180</v>
      </c>
      <c r="C67" s="12"/>
      <c r="D67" s="12"/>
      <c r="E67" s="12">
        <v>180</v>
      </c>
    </row>
    <row r="68" spans="1:5">
      <c r="A68" s="20" t="s">
        <v>8372</v>
      </c>
      <c r="B68" s="12">
        <v>17</v>
      </c>
      <c r="C68" s="12"/>
      <c r="D68" s="12"/>
      <c r="E68" s="12">
        <v>17</v>
      </c>
    </row>
    <row r="69" spans="1:5">
      <c r="A69" s="20" t="s">
        <v>8373</v>
      </c>
      <c r="B69" s="12">
        <v>21</v>
      </c>
      <c r="C69" s="12"/>
      <c r="D69" s="12"/>
      <c r="E69" s="12">
        <v>21</v>
      </c>
    </row>
    <row r="70" spans="1:5">
      <c r="A70" s="20" t="s">
        <v>8374</v>
      </c>
      <c r="B70" s="12">
        <v>21</v>
      </c>
      <c r="C70" s="12"/>
      <c r="D70" s="12"/>
      <c r="E70" s="12">
        <v>21</v>
      </c>
    </row>
    <row r="71" spans="1:5">
      <c r="A71" s="20" t="s">
        <v>8375</v>
      </c>
      <c r="B71" s="12">
        <v>21</v>
      </c>
      <c r="C71" s="12"/>
      <c r="D71" s="12"/>
      <c r="E71" s="12">
        <v>21</v>
      </c>
    </row>
    <row r="72" spans="1:5">
      <c r="A72" s="20" t="s">
        <v>8366</v>
      </c>
      <c r="B72" s="12">
        <v>10</v>
      </c>
      <c r="C72" s="12"/>
      <c r="D72" s="12"/>
      <c r="E72" s="12">
        <v>10</v>
      </c>
    </row>
    <row r="73" spans="1:5">
      <c r="A73" s="20" t="s">
        <v>8376</v>
      </c>
      <c r="B73" s="12">
        <v>15</v>
      </c>
      <c r="C73" s="12"/>
      <c r="D73" s="12"/>
      <c r="E73" s="12">
        <v>15</v>
      </c>
    </row>
    <row r="74" spans="1:5">
      <c r="A74" s="20" t="s">
        <v>8367</v>
      </c>
      <c r="B74" s="12">
        <v>12</v>
      </c>
      <c r="C74" s="12"/>
      <c r="D74" s="12"/>
      <c r="E74" s="12">
        <v>12</v>
      </c>
    </row>
    <row r="75" spans="1:5">
      <c r="A75" s="20" t="s">
        <v>8368</v>
      </c>
      <c r="B75" s="12">
        <v>8</v>
      </c>
      <c r="C75" s="12"/>
      <c r="D75" s="12"/>
      <c r="E75" s="12">
        <v>8</v>
      </c>
    </row>
    <row r="76" spans="1:5">
      <c r="A76" s="20" t="s">
        <v>8369</v>
      </c>
      <c r="B76" s="12">
        <v>15</v>
      </c>
      <c r="C76" s="12"/>
      <c r="D76" s="12"/>
      <c r="E76" s="12">
        <v>15</v>
      </c>
    </row>
    <row r="77" spans="1:5">
      <c r="A77" s="20" t="s">
        <v>8370</v>
      </c>
      <c r="B77" s="12">
        <v>19</v>
      </c>
      <c r="C77" s="12"/>
      <c r="D77" s="12"/>
      <c r="E77" s="12">
        <v>19</v>
      </c>
    </row>
    <row r="78" spans="1:5">
      <c r="A78" s="20" t="s">
        <v>8371</v>
      </c>
      <c r="B78" s="12">
        <v>13</v>
      </c>
      <c r="C78" s="12"/>
      <c r="D78" s="12"/>
      <c r="E78" s="12">
        <v>13</v>
      </c>
    </row>
    <row r="79" spans="1:5">
      <c r="A79" s="20" t="s">
        <v>8377</v>
      </c>
      <c r="B79" s="12">
        <v>8</v>
      </c>
      <c r="C79" s="12"/>
      <c r="D79" s="12"/>
      <c r="E79" s="12">
        <v>8</v>
      </c>
    </row>
    <row r="80" spans="1:5">
      <c r="A80" s="10" t="s">
        <v>8312</v>
      </c>
      <c r="B80" s="12"/>
      <c r="C80" s="12">
        <v>80</v>
      </c>
      <c r="D80" s="12"/>
      <c r="E80" s="12">
        <v>80</v>
      </c>
    </row>
    <row r="81" spans="1:5">
      <c r="A81" s="20" t="s">
        <v>8372</v>
      </c>
      <c r="B81" s="12"/>
      <c r="C81" s="12">
        <v>11</v>
      </c>
      <c r="D81" s="12"/>
      <c r="E81" s="12">
        <v>11</v>
      </c>
    </row>
    <row r="82" spans="1:5">
      <c r="A82" s="20" t="s">
        <v>8373</v>
      </c>
      <c r="B82" s="12"/>
      <c r="C82" s="12">
        <v>6</v>
      </c>
      <c r="D82" s="12"/>
      <c r="E82" s="12">
        <v>6</v>
      </c>
    </row>
    <row r="83" spans="1:5">
      <c r="A83" s="20" t="s">
        <v>8374</v>
      </c>
      <c r="B83" s="12"/>
      <c r="C83" s="12">
        <v>6</v>
      </c>
      <c r="D83" s="12"/>
      <c r="E83" s="12">
        <v>6</v>
      </c>
    </row>
    <row r="84" spans="1:5">
      <c r="A84" s="20" t="s">
        <v>8375</v>
      </c>
      <c r="B84" s="12"/>
      <c r="C84" s="12">
        <v>3</v>
      </c>
      <c r="D84" s="12"/>
      <c r="E84" s="12">
        <v>3</v>
      </c>
    </row>
    <row r="85" spans="1:5">
      <c r="A85" s="20" t="s">
        <v>8366</v>
      </c>
      <c r="B85" s="12"/>
      <c r="C85" s="12">
        <v>5</v>
      </c>
      <c r="D85" s="12"/>
      <c r="E85" s="12">
        <v>5</v>
      </c>
    </row>
    <row r="86" spans="1:5">
      <c r="A86" s="20" t="s">
        <v>8376</v>
      </c>
      <c r="B86" s="12"/>
      <c r="C86" s="12">
        <v>9</v>
      </c>
      <c r="D86" s="12"/>
      <c r="E86" s="12">
        <v>9</v>
      </c>
    </row>
    <row r="87" spans="1:5">
      <c r="A87" s="20" t="s">
        <v>8367</v>
      </c>
      <c r="B87" s="12"/>
      <c r="C87" s="12">
        <v>11</v>
      </c>
      <c r="D87" s="12"/>
      <c r="E87" s="12">
        <v>11</v>
      </c>
    </row>
    <row r="88" spans="1:5">
      <c r="A88" s="20" t="s">
        <v>8368</v>
      </c>
      <c r="B88" s="12"/>
      <c r="C88" s="12">
        <v>8</v>
      </c>
      <c r="D88" s="12"/>
      <c r="E88" s="12">
        <v>8</v>
      </c>
    </row>
    <row r="89" spans="1:5">
      <c r="A89" s="20" t="s">
        <v>8369</v>
      </c>
      <c r="B89" s="12"/>
      <c r="C89" s="12">
        <v>8</v>
      </c>
      <c r="D89" s="12"/>
      <c r="E89" s="12">
        <v>8</v>
      </c>
    </row>
    <row r="90" spans="1:5">
      <c r="A90" s="20" t="s">
        <v>8370</v>
      </c>
      <c r="B90" s="12"/>
      <c r="C90" s="12">
        <v>3</v>
      </c>
      <c r="D90" s="12"/>
      <c r="E90" s="12">
        <v>3</v>
      </c>
    </row>
    <row r="91" spans="1:5">
      <c r="A91" s="20" t="s">
        <v>8371</v>
      </c>
      <c r="B91" s="12"/>
      <c r="C91" s="12">
        <v>4</v>
      </c>
      <c r="D91" s="12"/>
      <c r="E91" s="12">
        <v>4</v>
      </c>
    </row>
    <row r="92" spans="1:5">
      <c r="A92" s="20" t="s">
        <v>8377</v>
      </c>
      <c r="B92" s="12"/>
      <c r="C92" s="12">
        <v>6</v>
      </c>
      <c r="D92" s="12"/>
      <c r="E92" s="12">
        <v>6</v>
      </c>
    </row>
    <row r="93" spans="1:5">
      <c r="A93" s="10" t="s">
        <v>8328</v>
      </c>
      <c r="B93" s="12">
        <v>40</v>
      </c>
      <c r="C93" s="12"/>
      <c r="D93" s="12"/>
      <c r="E93" s="12">
        <v>40</v>
      </c>
    </row>
    <row r="94" spans="1:5">
      <c r="A94" s="20" t="s">
        <v>8372</v>
      </c>
      <c r="B94" s="12">
        <v>5</v>
      </c>
      <c r="C94" s="12"/>
      <c r="D94" s="12"/>
      <c r="E94" s="12">
        <v>5</v>
      </c>
    </row>
    <row r="95" spans="1:5">
      <c r="A95" s="20" t="s">
        <v>8373</v>
      </c>
      <c r="B95" s="12">
        <v>8</v>
      </c>
      <c r="C95" s="12"/>
      <c r="D95" s="12"/>
      <c r="E95" s="12">
        <v>8</v>
      </c>
    </row>
    <row r="96" spans="1:5">
      <c r="A96" s="20" t="s">
        <v>8374</v>
      </c>
      <c r="B96" s="12">
        <v>2</v>
      </c>
      <c r="C96" s="12"/>
      <c r="D96" s="12"/>
      <c r="E96" s="12">
        <v>2</v>
      </c>
    </row>
    <row r="97" spans="1:5">
      <c r="A97" s="20" t="s">
        <v>8375</v>
      </c>
      <c r="B97" s="12">
        <v>4</v>
      </c>
      <c r="C97" s="12"/>
      <c r="D97" s="12"/>
      <c r="E97" s="12">
        <v>4</v>
      </c>
    </row>
    <row r="98" spans="1:5">
      <c r="A98" s="20" t="s">
        <v>8366</v>
      </c>
      <c r="B98" s="12">
        <v>4</v>
      </c>
      <c r="C98" s="12"/>
      <c r="D98" s="12"/>
      <c r="E98" s="12">
        <v>4</v>
      </c>
    </row>
    <row r="99" spans="1:5">
      <c r="A99" s="20" t="s">
        <v>8376</v>
      </c>
      <c r="B99" s="12">
        <v>1</v>
      </c>
      <c r="C99" s="12"/>
      <c r="D99" s="12"/>
      <c r="E99" s="12">
        <v>1</v>
      </c>
    </row>
    <row r="100" spans="1:5">
      <c r="A100" s="20" t="s">
        <v>8367</v>
      </c>
      <c r="B100" s="12">
        <v>3</v>
      </c>
      <c r="C100" s="12"/>
      <c r="D100" s="12"/>
      <c r="E100" s="12">
        <v>3</v>
      </c>
    </row>
    <row r="101" spans="1:5">
      <c r="A101" s="20" t="s">
        <v>8368</v>
      </c>
      <c r="B101" s="12">
        <v>3</v>
      </c>
      <c r="C101" s="12"/>
      <c r="D101" s="12"/>
      <c r="E101" s="12">
        <v>3</v>
      </c>
    </row>
    <row r="102" spans="1:5">
      <c r="A102" s="20" t="s">
        <v>8369</v>
      </c>
      <c r="B102" s="12">
        <v>2</v>
      </c>
      <c r="C102" s="12"/>
      <c r="D102" s="12"/>
      <c r="E102" s="12">
        <v>2</v>
      </c>
    </row>
    <row r="103" spans="1:5">
      <c r="A103" s="20" t="s">
        <v>8370</v>
      </c>
      <c r="B103" s="12">
        <v>4</v>
      </c>
      <c r="C103" s="12"/>
      <c r="D103" s="12"/>
      <c r="E103" s="12">
        <v>4</v>
      </c>
    </row>
    <row r="104" spans="1:5">
      <c r="A104" s="20" t="s">
        <v>8371</v>
      </c>
      <c r="B104" s="12">
        <v>3</v>
      </c>
      <c r="C104" s="12"/>
      <c r="D104" s="12"/>
      <c r="E104" s="12">
        <v>3</v>
      </c>
    </row>
    <row r="105" spans="1:5">
      <c r="A105" s="20" t="s">
        <v>8377</v>
      </c>
      <c r="B105" s="12">
        <v>1</v>
      </c>
      <c r="C105" s="12"/>
      <c r="D105" s="12"/>
      <c r="E105" s="12">
        <v>1</v>
      </c>
    </row>
    <row r="106" spans="1:5">
      <c r="A106" s="10" t="s">
        <v>8345</v>
      </c>
      <c r="B106" s="12"/>
      <c r="C106" s="12">
        <v>40</v>
      </c>
      <c r="D106" s="12"/>
      <c r="E106" s="12">
        <v>40</v>
      </c>
    </row>
    <row r="107" spans="1:5">
      <c r="A107" s="20" t="s">
        <v>8372</v>
      </c>
      <c r="B107" s="12"/>
      <c r="C107" s="12">
        <v>1</v>
      </c>
      <c r="D107" s="12"/>
      <c r="E107" s="12">
        <v>1</v>
      </c>
    </row>
    <row r="108" spans="1:5">
      <c r="A108" s="20" t="s">
        <v>8373</v>
      </c>
      <c r="B108" s="12"/>
      <c r="C108" s="12">
        <v>4</v>
      </c>
      <c r="D108" s="12"/>
      <c r="E108" s="12">
        <v>4</v>
      </c>
    </row>
    <row r="109" spans="1:5">
      <c r="A109" s="20" t="s">
        <v>8374</v>
      </c>
      <c r="B109" s="12"/>
      <c r="C109" s="12">
        <v>5</v>
      </c>
      <c r="D109" s="12"/>
      <c r="E109" s="12">
        <v>5</v>
      </c>
    </row>
    <row r="110" spans="1:5">
      <c r="A110" s="20" t="s">
        <v>8375</v>
      </c>
      <c r="B110" s="12"/>
      <c r="C110" s="12">
        <v>3</v>
      </c>
      <c r="D110" s="12"/>
      <c r="E110" s="12">
        <v>3</v>
      </c>
    </row>
    <row r="111" spans="1:5">
      <c r="A111" s="20" t="s">
        <v>8366</v>
      </c>
      <c r="B111" s="12"/>
      <c r="C111" s="12">
        <v>4</v>
      </c>
      <c r="D111" s="12"/>
      <c r="E111" s="12">
        <v>4</v>
      </c>
    </row>
    <row r="112" spans="1:5">
      <c r="A112" s="20" t="s">
        <v>8376</v>
      </c>
      <c r="B112" s="12"/>
      <c r="C112" s="12">
        <v>3</v>
      </c>
      <c r="D112" s="12"/>
      <c r="E112" s="12">
        <v>3</v>
      </c>
    </row>
    <row r="113" spans="1:5">
      <c r="A113" s="20" t="s">
        <v>8367</v>
      </c>
      <c r="B113" s="12"/>
      <c r="C113" s="12">
        <v>4</v>
      </c>
      <c r="D113" s="12"/>
      <c r="E113" s="12">
        <v>4</v>
      </c>
    </row>
    <row r="114" spans="1:5">
      <c r="A114" s="20" t="s">
        <v>8368</v>
      </c>
      <c r="B114" s="12"/>
      <c r="C114" s="12">
        <v>3</v>
      </c>
      <c r="D114" s="12"/>
      <c r="E114" s="12">
        <v>3</v>
      </c>
    </row>
    <row r="115" spans="1:5">
      <c r="A115" s="20" t="s">
        <v>8369</v>
      </c>
      <c r="B115" s="12"/>
      <c r="C115" s="12">
        <v>6</v>
      </c>
      <c r="D115" s="12"/>
      <c r="E115" s="12">
        <v>6</v>
      </c>
    </row>
    <row r="116" spans="1:5">
      <c r="A116" s="20" t="s">
        <v>8370</v>
      </c>
      <c r="B116" s="12"/>
      <c r="C116" s="12">
        <v>3</v>
      </c>
      <c r="D116" s="12"/>
      <c r="E116" s="12">
        <v>3</v>
      </c>
    </row>
    <row r="117" spans="1:5">
      <c r="A117" s="20" t="s">
        <v>8371</v>
      </c>
      <c r="B117" s="12"/>
      <c r="C117" s="12">
        <v>2</v>
      </c>
      <c r="D117" s="12"/>
      <c r="E117" s="12">
        <v>2</v>
      </c>
    </row>
    <row r="118" spans="1:5">
      <c r="A118" s="20" t="s">
        <v>8377</v>
      </c>
      <c r="B118" s="12"/>
      <c r="C118" s="12">
        <v>2</v>
      </c>
      <c r="D118" s="12"/>
      <c r="E118" s="12">
        <v>2</v>
      </c>
    </row>
    <row r="119" spans="1:5">
      <c r="A119" s="10" t="s">
        <v>8322</v>
      </c>
      <c r="B119" s="12"/>
      <c r="C119" s="12">
        <v>40</v>
      </c>
      <c r="D119" s="12"/>
      <c r="E119" s="12">
        <v>40</v>
      </c>
    </row>
    <row r="120" spans="1:5">
      <c r="A120" s="20" t="s">
        <v>8372</v>
      </c>
      <c r="B120" s="12"/>
      <c r="C120" s="12">
        <v>5</v>
      </c>
      <c r="D120" s="12"/>
      <c r="E120" s="12">
        <v>5</v>
      </c>
    </row>
    <row r="121" spans="1:5">
      <c r="A121" s="20" t="s">
        <v>8374</v>
      </c>
      <c r="B121" s="12"/>
      <c r="C121" s="12">
        <v>2</v>
      </c>
      <c r="D121" s="12"/>
      <c r="E121" s="12">
        <v>2</v>
      </c>
    </row>
    <row r="122" spans="1:5">
      <c r="A122" s="20" t="s">
        <v>8375</v>
      </c>
      <c r="B122" s="12"/>
      <c r="C122" s="12">
        <v>3</v>
      </c>
      <c r="D122" s="12"/>
      <c r="E122" s="12">
        <v>3</v>
      </c>
    </row>
    <row r="123" spans="1:5">
      <c r="A123" s="20" t="s">
        <v>8366</v>
      </c>
      <c r="B123" s="12"/>
      <c r="C123" s="12">
        <v>4</v>
      </c>
      <c r="D123" s="12"/>
      <c r="E123" s="12">
        <v>4</v>
      </c>
    </row>
    <row r="124" spans="1:5">
      <c r="A124" s="20" t="s">
        <v>8376</v>
      </c>
      <c r="B124" s="12"/>
      <c r="C124" s="12">
        <v>3</v>
      </c>
      <c r="D124" s="12"/>
      <c r="E124" s="12">
        <v>3</v>
      </c>
    </row>
    <row r="125" spans="1:5">
      <c r="A125" s="20" t="s">
        <v>8367</v>
      </c>
      <c r="B125" s="12"/>
      <c r="C125" s="12">
        <v>6</v>
      </c>
      <c r="D125" s="12"/>
      <c r="E125" s="12">
        <v>6</v>
      </c>
    </row>
    <row r="126" spans="1:5">
      <c r="A126" s="20" t="s">
        <v>8368</v>
      </c>
      <c r="B126" s="12"/>
      <c r="C126" s="12">
        <v>2</v>
      </c>
      <c r="D126" s="12"/>
      <c r="E126" s="12">
        <v>2</v>
      </c>
    </row>
    <row r="127" spans="1:5">
      <c r="A127" s="20" t="s">
        <v>8369</v>
      </c>
      <c r="B127" s="12"/>
      <c r="C127" s="12">
        <v>5</v>
      </c>
      <c r="D127" s="12"/>
      <c r="E127" s="12">
        <v>5</v>
      </c>
    </row>
    <row r="128" spans="1:5">
      <c r="A128" s="20" t="s">
        <v>8370</v>
      </c>
      <c r="B128" s="12"/>
      <c r="C128" s="12">
        <v>3</v>
      </c>
      <c r="D128" s="12"/>
      <c r="E128" s="12">
        <v>3</v>
      </c>
    </row>
    <row r="129" spans="1:5">
      <c r="A129" s="20" t="s">
        <v>8371</v>
      </c>
      <c r="B129" s="12"/>
      <c r="C129" s="12">
        <v>4</v>
      </c>
      <c r="D129" s="12"/>
      <c r="E129" s="12">
        <v>4</v>
      </c>
    </row>
    <row r="130" spans="1:5">
      <c r="A130" s="20" t="s">
        <v>8377</v>
      </c>
      <c r="B130" s="12"/>
      <c r="C130" s="12">
        <v>3</v>
      </c>
      <c r="D130" s="12"/>
      <c r="E130" s="12">
        <v>3</v>
      </c>
    </row>
    <row r="131" spans="1:5">
      <c r="A131" s="10" t="s">
        <v>8335</v>
      </c>
      <c r="B131" s="12"/>
      <c r="C131" s="12">
        <v>120</v>
      </c>
      <c r="D131" s="12">
        <v>20</v>
      </c>
      <c r="E131" s="12">
        <v>140</v>
      </c>
    </row>
    <row r="132" spans="1:5">
      <c r="A132" s="20" t="s">
        <v>8372</v>
      </c>
      <c r="B132" s="12"/>
      <c r="C132" s="12">
        <v>20</v>
      </c>
      <c r="D132" s="12">
        <v>1</v>
      </c>
      <c r="E132" s="12">
        <v>21</v>
      </c>
    </row>
    <row r="133" spans="1:5">
      <c r="A133" s="20" t="s">
        <v>8373</v>
      </c>
      <c r="B133" s="12"/>
      <c r="C133" s="12">
        <v>10</v>
      </c>
      <c r="D133" s="12">
        <v>1</v>
      </c>
      <c r="E133" s="12">
        <v>11</v>
      </c>
    </row>
    <row r="134" spans="1:5">
      <c r="A134" s="20" t="s">
        <v>8374</v>
      </c>
      <c r="B134" s="12"/>
      <c r="C134" s="12">
        <v>5</v>
      </c>
      <c r="D134" s="12">
        <v>4</v>
      </c>
      <c r="E134" s="12">
        <v>9</v>
      </c>
    </row>
    <row r="135" spans="1:5">
      <c r="A135" s="20" t="s">
        <v>8375</v>
      </c>
      <c r="B135" s="12"/>
      <c r="C135" s="12">
        <v>7</v>
      </c>
      <c r="D135" s="12">
        <v>2</v>
      </c>
      <c r="E135" s="12">
        <v>9</v>
      </c>
    </row>
    <row r="136" spans="1:5">
      <c r="A136" s="20" t="s">
        <v>8366</v>
      </c>
      <c r="B136" s="12"/>
      <c r="C136" s="12">
        <v>12</v>
      </c>
      <c r="D136" s="12">
        <v>1</v>
      </c>
      <c r="E136" s="12">
        <v>13</v>
      </c>
    </row>
    <row r="137" spans="1:5">
      <c r="A137" s="20" t="s">
        <v>8376</v>
      </c>
      <c r="B137" s="12"/>
      <c r="C137" s="12">
        <v>11</v>
      </c>
      <c r="D137" s="12"/>
      <c r="E137" s="12">
        <v>11</v>
      </c>
    </row>
    <row r="138" spans="1:5">
      <c r="A138" s="20" t="s">
        <v>8367</v>
      </c>
      <c r="B138" s="12"/>
      <c r="C138" s="12">
        <v>13</v>
      </c>
      <c r="D138" s="12">
        <v>5</v>
      </c>
      <c r="E138" s="12">
        <v>18</v>
      </c>
    </row>
    <row r="139" spans="1:5">
      <c r="A139" s="20" t="s">
        <v>8368</v>
      </c>
      <c r="B139" s="12"/>
      <c r="C139" s="12">
        <v>12</v>
      </c>
      <c r="D139" s="12">
        <v>4</v>
      </c>
      <c r="E139" s="12">
        <v>16</v>
      </c>
    </row>
    <row r="140" spans="1:5">
      <c r="A140" s="20" t="s">
        <v>8369</v>
      </c>
      <c r="B140" s="12"/>
      <c r="C140" s="12">
        <v>9</v>
      </c>
      <c r="D140" s="12">
        <v>1</v>
      </c>
      <c r="E140" s="12">
        <v>10</v>
      </c>
    </row>
    <row r="141" spans="1:5">
      <c r="A141" s="20" t="s">
        <v>8370</v>
      </c>
      <c r="B141" s="12"/>
      <c r="C141" s="12">
        <v>8</v>
      </c>
      <c r="D141" s="12"/>
      <c r="E141" s="12">
        <v>8</v>
      </c>
    </row>
    <row r="142" spans="1:5">
      <c r="A142" s="20" t="s">
        <v>8371</v>
      </c>
      <c r="B142" s="12"/>
      <c r="C142" s="12">
        <v>7</v>
      </c>
      <c r="D142" s="12"/>
      <c r="E142" s="12">
        <v>7</v>
      </c>
    </row>
    <row r="143" spans="1:5">
      <c r="A143" s="20" t="s">
        <v>8377</v>
      </c>
      <c r="B143" s="12"/>
      <c r="C143" s="12">
        <v>6</v>
      </c>
      <c r="D143" s="12">
        <v>1</v>
      </c>
      <c r="E143" s="12">
        <v>7</v>
      </c>
    </row>
    <row r="144" spans="1:5">
      <c r="A144" s="10" t="s">
        <v>8346</v>
      </c>
      <c r="B144" s="12"/>
      <c r="C144" s="12">
        <v>20</v>
      </c>
      <c r="D144" s="12"/>
      <c r="E144" s="12">
        <v>20</v>
      </c>
    </row>
    <row r="145" spans="1:5">
      <c r="A145" s="20" t="s">
        <v>8372</v>
      </c>
      <c r="B145" s="12"/>
      <c r="C145" s="12">
        <v>1</v>
      </c>
      <c r="D145" s="12"/>
      <c r="E145" s="12">
        <v>1</v>
      </c>
    </row>
    <row r="146" spans="1:5">
      <c r="A146" s="20" t="s">
        <v>8373</v>
      </c>
      <c r="B146" s="12"/>
      <c r="C146" s="12">
        <v>1</v>
      </c>
      <c r="D146" s="12"/>
      <c r="E146" s="12">
        <v>1</v>
      </c>
    </row>
    <row r="147" spans="1:5">
      <c r="A147" s="20" t="s">
        <v>8375</v>
      </c>
      <c r="B147" s="12"/>
      <c r="C147" s="12">
        <v>2</v>
      </c>
      <c r="D147" s="12"/>
      <c r="E147" s="12">
        <v>2</v>
      </c>
    </row>
    <row r="148" spans="1:5">
      <c r="A148" s="20" t="s">
        <v>8366</v>
      </c>
      <c r="B148" s="12"/>
      <c r="C148" s="12">
        <v>3</v>
      </c>
      <c r="D148" s="12"/>
      <c r="E148" s="12">
        <v>3</v>
      </c>
    </row>
    <row r="149" spans="1:5">
      <c r="A149" s="20" t="s">
        <v>8367</v>
      </c>
      <c r="B149" s="12"/>
      <c r="C149" s="12">
        <v>2</v>
      </c>
      <c r="D149" s="12"/>
      <c r="E149" s="12">
        <v>2</v>
      </c>
    </row>
    <row r="150" spans="1:5">
      <c r="A150" s="20" t="s">
        <v>8368</v>
      </c>
      <c r="B150" s="12"/>
      <c r="C150" s="12">
        <v>2</v>
      </c>
      <c r="D150" s="12"/>
      <c r="E150" s="12">
        <v>2</v>
      </c>
    </row>
    <row r="151" spans="1:5">
      <c r="A151" s="20" t="s">
        <v>8369</v>
      </c>
      <c r="B151" s="12"/>
      <c r="C151" s="12">
        <v>4</v>
      </c>
      <c r="D151" s="12"/>
      <c r="E151" s="12">
        <v>4</v>
      </c>
    </row>
    <row r="152" spans="1:5">
      <c r="A152" s="20" t="s">
        <v>8370</v>
      </c>
      <c r="B152" s="12"/>
      <c r="C152" s="12">
        <v>2</v>
      </c>
      <c r="D152" s="12"/>
      <c r="E152" s="12">
        <v>2</v>
      </c>
    </row>
    <row r="153" spans="1:5">
      <c r="A153" s="20" t="s">
        <v>8371</v>
      </c>
      <c r="B153" s="12"/>
      <c r="C153" s="12">
        <v>3</v>
      </c>
      <c r="D153" s="12"/>
      <c r="E153" s="12">
        <v>3</v>
      </c>
    </row>
    <row r="154" spans="1:5">
      <c r="A154" s="10" t="s">
        <v>8347</v>
      </c>
      <c r="B154" s="12">
        <v>140</v>
      </c>
      <c r="C154" s="12"/>
      <c r="D154" s="12"/>
      <c r="E154" s="12">
        <v>140</v>
      </c>
    </row>
    <row r="155" spans="1:5">
      <c r="A155" s="20" t="s">
        <v>8372</v>
      </c>
      <c r="B155" s="12">
        <v>6</v>
      </c>
      <c r="C155" s="12"/>
      <c r="D155" s="12"/>
      <c r="E155" s="12">
        <v>6</v>
      </c>
    </row>
    <row r="156" spans="1:5">
      <c r="A156" s="20" t="s">
        <v>8373</v>
      </c>
      <c r="B156" s="12">
        <v>15</v>
      </c>
      <c r="C156" s="12"/>
      <c r="D156" s="12"/>
      <c r="E156" s="12">
        <v>15</v>
      </c>
    </row>
    <row r="157" spans="1:5">
      <c r="A157" s="20" t="s">
        <v>8374</v>
      </c>
      <c r="B157" s="12">
        <v>13</v>
      </c>
      <c r="C157" s="12"/>
      <c r="D157" s="12"/>
      <c r="E157" s="12">
        <v>13</v>
      </c>
    </row>
    <row r="158" spans="1:5">
      <c r="A158" s="20" t="s">
        <v>8375</v>
      </c>
      <c r="B158" s="12">
        <v>21</v>
      </c>
      <c r="C158" s="12"/>
      <c r="D158" s="12"/>
      <c r="E158" s="12">
        <v>21</v>
      </c>
    </row>
    <row r="159" spans="1:5">
      <c r="A159" s="20" t="s">
        <v>8366</v>
      </c>
      <c r="B159" s="12">
        <v>11</v>
      </c>
      <c r="C159" s="12"/>
      <c r="D159" s="12"/>
      <c r="E159" s="12">
        <v>11</v>
      </c>
    </row>
    <row r="160" spans="1:5">
      <c r="A160" s="20" t="s">
        <v>8376</v>
      </c>
      <c r="B160" s="12">
        <v>12</v>
      </c>
      <c r="C160" s="12"/>
      <c r="D160" s="12"/>
      <c r="E160" s="12">
        <v>12</v>
      </c>
    </row>
    <row r="161" spans="1:5">
      <c r="A161" s="20" t="s">
        <v>8367</v>
      </c>
      <c r="B161" s="12">
        <v>9</v>
      </c>
      <c r="C161" s="12"/>
      <c r="D161" s="12"/>
      <c r="E161" s="12">
        <v>9</v>
      </c>
    </row>
    <row r="162" spans="1:5">
      <c r="A162" s="20" t="s">
        <v>8368</v>
      </c>
      <c r="B162" s="12">
        <v>10</v>
      </c>
      <c r="C162" s="12"/>
      <c r="D162" s="12"/>
      <c r="E162" s="12">
        <v>10</v>
      </c>
    </row>
    <row r="163" spans="1:5">
      <c r="A163" s="20" t="s">
        <v>8369</v>
      </c>
      <c r="B163" s="12">
        <v>6</v>
      </c>
      <c r="C163" s="12"/>
      <c r="D163" s="12"/>
      <c r="E163" s="12">
        <v>6</v>
      </c>
    </row>
    <row r="164" spans="1:5">
      <c r="A164" s="20" t="s">
        <v>8370</v>
      </c>
      <c r="B164" s="12">
        <v>15</v>
      </c>
      <c r="C164" s="12"/>
      <c r="D164" s="12"/>
      <c r="E164" s="12">
        <v>15</v>
      </c>
    </row>
    <row r="165" spans="1:5">
      <c r="A165" s="20" t="s">
        <v>8371</v>
      </c>
      <c r="B165" s="12">
        <v>14</v>
      </c>
      <c r="C165" s="12"/>
      <c r="D165" s="12"/>
      <c r="E165" s="12">
        <v>14</v>
      </c>
    </row>
    <row r="166" spans="1:5">
      <c r="A166" s="20" t="s">
        <v>8377</v>
      </c>
      <c r="B166" s="12">
        <v>8</v>
      </c>
      <c r="C166" s="12"/>
      <c r="D166" s="12"/>
      <c r="E166" s="12">
        <v>8</v>
      </c>
    </row>
    <row r="167" spans="1:5">
      <c r="A167" s="10" t="s">
        <v>8327</v>
      </c>
      <c r="B167" s="12">
        <v>140</v>
      </c>
      <c r="C167" s="12">
        <v>20</v>
      </c>
      <c r="D167" s="12"/>
      <c r="E167" s="12">
        <v>160</v>
      </c>
    </row>
    <row r="168" spans="1:5">
      <c r="A168" s="20" t="s">
        <v>8372</v>
      </c>
      <c r="B168" s="12">
        <v>10</v>
      </c>
      <c r="C168" s="12">
        <v>1</v>
      </c>
      <c r="D168" s="12"/>
      <c r="E168" s="12">
        <v>11</v>
      </c>
    </row>
    <row r="169" spans="1:5">
      <c r="A169" s="20" t="s">
        <v>8373</v>
      </c>
      <c r="B169" s="12">
        <v>11</v>
      </c>
      <c r="C169" s="12"/>
      <c r="D169" s="12"/>
      <c r="E169" s="12">
        <v>11</v>
      </c>
    </row>
    <row r="170" spans="1:5">
      <c r="A170" s="20" t="s">
        <v>8374</v>
      </c>
      <c r="B170" s="12">
        <v>9</v>
      </c>
      <c r="C170" s="12">
        <v>2</v>
      </c>
      <c r="D170" s="12"/>
      <c r="E170" s="12">
        <v>11</v>
      </c>
    </row>
    <row r="171" spans="1:5">
      <c r="A171" s="20" t="s">
        <v>8375</v>
      </c>
      <c r="B171" s="12">
        <v>19</v>
      </c>
      <c r="C171" s="12">
        <v>2</v>
      </c>
      <c r="D171" s="12"/>
      <c r="E171" s="12">
        <v>21</v>
      </c>
    </row>
    <row r="172" spans="1:5">
      <c r="A172" s="20" t="s">
        <v>8366</v>
      </c>
      <c r="B172" s="12">
        <v>14</v>
      </c>
      <c r="C172" s="12">
        <v>2</v>
      </c>
      <c r="D172" s="12"/>
      <c r="E172" s="12">
        <v>16</v>
      </c>
    </row>
    <row r="173" spans="1:5">
      <c r="A173" s="20" t="s">
        <v>8376</v>
      </c>
      <c r="B173" s="12">
        <v>15</v>
      </c>
      <c r="C173" s="12"/>
      <c r="D173" s="12"/>
      <c r="E173" s="12">
        <v>15</v>
      </c>
    </row>
    <row r="174" spans="1:5">
      <c r="A174" s="20" t="s">
        <v>8367</v>
      </c>
      <c r="B174" s="12">
        <v>6</v>
      </c>
      <c r="C174" s="12">
        <v>2</v>
      </c>
      <c r="D174" s="12"/>
      <c r="E174" s="12">
        <v>8</v>
      </c>
    </row>
    <row r="175" spans="1:5">
      <c r="A175" s="20" t="s">
        <v>8368</v>
      </c>
      <c r="B175" s="12">
        <v>15</v>
      </c>
      <c r="C175" s="12">
        <v>3</v>
      </c>
      <c r="D175" s="12"/>
      <c r="E175" s="12">
        <v>18</v>
      </c>
    </row>
    <row r="176" spans="1:5">
      <c r="A176" s="20" t="s">
        <v>8369</v>
      </c>
      <c r="B176" s="12">
        <v>8</v>
      </c>
      <c r="C176" s="12">
        <v>3</v>
      </c>
      <c r="D176" s="12"/>
      <c r="E176" s="12">
        <v>11</v>
      </c>
    </row>
    <row r="177" spans="1:5">
      <c r="A177" s="20" t="s">
        <v>8370</v>
      </c>
      <c r="B177" s="12">
        <v>13</v>
      </c>
      <c r="C177" s="12">
        <v>2</v>
      </c>
      <c r="D177" s="12"/>
      <c r="E177" s="12">
        <v>15</v>
      </c>
    </row>
    <row r="178" spans="1:5">
      <c r="A178" s="20" t="s">
        <v>8371</v>
      </c>
      <c r="B178" s="12">
        <v>13</v>
      </c>
      <c r="C178" s="12">
        <v>1</v>
      </c>
      <c r="D178" s="12"/>
      <c r="E178" s="12">
        <v>14</v>
      </c>
    </row>
    <row r="179" spans="1:5">
      <c r="A179" s="20" t="s">
        <v>8377</v>
      </c>
      <c r="B179" s="12">
        <v>7</v>
      </c>
      <c r="C179" s="12">
        <v>2</v>
      </c>
      <c r="D179" s="12"/>
      <c r="E179" s="12">
        <v>9</v>
      </c>
    </row>
    <row r="180" spans="1:5">
      <c r="A180" s="10" t="s">
        <v>8326</v>
      </c>
      <c r="B180" s="12"/>
      <c r="C180" s="12">
        <v>60</v>
      </c>
      <c r="D180" s="12"/>
      <c r="E180" s="12">
        <v>60</v>
      </c>
    </row>
    <row r="181" spans="1:5">
      <c r="A181" s="20" t="s">
        <v>8372</v>
      </c>
      <c r="B181" s="12"/>
      <c r="C181" s="12">
        <v>8</v>
      </c>
      <c r="D181" s="12"/>
      <c r="E181" s="12">
        <v>8</v>
      </c>
    </row>
    <row r="182" spans="1:5">
      <c r="A182" s="20" t="s">
        <v>8373</v>
      </c>
      <c r="B182" s="12"/>
      <c r="C182" s="12">
        <v>4</v>
      </c>
      <c r="D182" s="12"/>
      <c r="E182" s="12">
        <v>4</v>
      </c>
    </row>
    <row r="183" spans="1:5">
      <c r="A183" s="20" t="s">
        <v>8374</v>
      </c>
      <c r="B183" s="12"/>
      <c r="C183" s="12">
        <v>3</v>
      </c>
      <c r="D183" s="12"/>
      <c r="E183" s="12">
        <v>3</v>
      </c>
    </row>
    <row r="184" spans="1:5">
      <c r="A184" s="20" t="s">
        <v>8375</v>
      </c>
      <c r="B184" s="12"/>
      <c r="C184" s="12">
        <v>5</v>
      </c>
      <c r="D184" s="12"/>
      <c r="E184" s="12">
        <v>5</v>
      </c>
    </row>
    <row r="185" spans="1:5">
      <c r="A185" s="20" t="s">
        <v>8366</v>
      </c>
      <c r="B185" s="12"/>
      <c r="C185" s="12">
        <v>3</v>
      </c>
      <c r="D185" s="12"/>
      <c r="E185" s="12">
        <v>3</v>
      </c>
    </row>
    <row r="186" spans="1:5">
      <c r="A186" s="20" t="s">
        <v>8376</v>
      </c>
      <c r="B186" s="12"/>
      <c r="C186" s="12">
        <v>4</v>
      </c>
      <c r="D186" s="12"/>
      <c r="E186" s="12">
        <v>4</v>
      </c>
    </row>
    <row r="187" spans="1:5">
      <c r="A187" s="20" t="s">
        <v>8367</v>
      </c>
      <c r="B187" s="12"/>
      <c r="C187" s="12">
        <v>2</v>
      </c>
      <c r="D187" s="12"/>
      <c r="E187" s="12">
        <v>2</v>
      </c>
    </row>
    <row r="188" spans="1:5">
      <c r="A188" s="20" t="s">
        <v>8368</v>
      </c>
      <c r="B188" s="12"/>
      <c r="C188" s="12">
        <v>6</v>
      </c>
      <c r="D188" s="12"/>
      <c r="E188" s="12">
        <v>6</v>
      </c>
    </row>
    <row r="189" spans="1:5">
      <c r="A189" s="20" t="s">
        <v>8369</v>
      </c>
      <c r="B189" s="12"/>
      <c r="C189" s="12">
        <v>4</v>
      </c>
      <c r="D189" s="12"/>
      <c r="E189" s="12">
        <v>4</v>
      </c>
    </row>
    <row r="190" spans="1:5">
      <c r="A190" s="20" t="s">
        <v>8370</v>
      </c>
      <c r="B190" s="12"/>
      <c r="C190" s="12">
        <v>11</v>
      </c>
      <c r="D190" s="12"/>
      <c r="E190" s="12">
        <v>11</v>
      </c>
    </row>
    <row r="191" spans="1:5">
      <c r="A191" s="20" t="s">
        <v>8371</v>
      </c>
      <c r="B191" s="12"/>
      <c r="C191" s="12">
        <v>6</v>
      </c>
      <c r="D191" s="12"/>
      <c r="E191" s="12">
        <v>6</v>
      </c>
    </row>
    <row r="192" spans="1:5">
      <c r="A192" s="20" t="s">
        <v>8377</v>
      </c>
      <c r="B192" s="12"/>
      <c r="C192" s="12">
        <v>4</v>
      </c>
      <c r="D192" s="12"/>
      <c r="E192" s="12">
        <v>4</v>
      </c>
    </row>
    <row r="193" spans="1:5">
      <c r="A193" s="10" t="s">
        <v>8354</v>
      </c>
      <c r="B193" s="12">
        <v>9</v>
      </c>
      <c r="C193" s="12">
        <v>11</v>
      </c>
      <c r="D193" s="12"/>
      <c r="E193" s="12">
        <v>20</v>
      </c>
    </row>
    <row r="194" spans="1:5">
      <c r="A194" s="20" t="s">
        <v>8372</v>
      </c>
      <c r="B194" s="12">
        <v>1</v>
      </c>
      <c r="C194" s="12">
        <v>1</v>
      </c>
      <c r="D194" s="12"/>
      <c r="E194" s="12">
        <v>2</v>
      </c>
    </row>
    <row r="195" spans="1:5">
      <c r="A195" s="20" t="s">
        <v>8374</v>
      </c>
      <c r="B195" s="12">
        <v>1</v>
      </c>
      <c r="C195" s="12">
        <v>1</v>
      </c>
      <c r="D195" s="12"/>
      <c r="E195" s="12">
        <v>2</v>
      </c>
    </row>
    <row r="196" spans="1:5">
      <c r="A196" s="20" t="s">
        <v>8375</v>
      </c>
      <c r="B196" s="12"/>
      <c r="C196" s="12">
        <v>1</v>
      </c>
      <c r="D196" s="12"/>
      <c r="E196" s="12">
        <v>1</v>
      </c>
    </row>
    <row r="197" spans="1:5">
      <c r="A197" s="20" t="s">
        <v>8376</v>
      </c>
      <c r="B197" s="12"/>
      <c r="C197" s="12">
        <v>2</v>
      </c>
      <c r="D197" s="12"/>
      <c r="E197" s="12">
        <v>2</v>
      </c>
    </row>
    <row r="198" spans="1:5">
      <c r="A198" s="20" t="s">
        <v>8367</v>
      </c>
      <c r="B198" s="12">
        <v>1</v>
      </c>
      <c r="C198" s="12">
        <v>1</v>
      </c>
      <c r="D198" s="12"/>
      <c r="E198" s="12">
        <v>2</v>
      </c>
    </row>
    <row r="199" spans="1:5">
      <c r="A199" s="20" t="s">
        <v>8368</v>
      </c>
      <c r="B199" s="12">
        <v>2</v>
      </c>
      <c r="C199" s="12">
        <v>1</v>
      </c>
      <c r="D199" s="12"/>
      <c r="E199" s="12">
        <v>3</v>
      </c>
    </row>
    <row r="200" spans="1:5">
      <c r="A200" s="20" t="s">
        <v>8369</v>
      </c>
      <c r="B200" s="12">
        <v>2</v>
      </c>
      <c r="C200" s="12">
        <v>1</v>
      </c>
      <c r="D200" s="12"/>
      <c r="E200" s="12">
        <v>3</v>
      </c>
    </row>
    <row r="201" spans="1:5">
      <c r="A201" s="20" t="s">
        <v>8370</v>
      </c>
      <c r="B201" s="12"/>
      <c r="C201" s="12">
        <v>1</v>
      </c>
      <c r="D201" s="12"/>
      <c r="E201" s="12">
        <v>1</v>
      </c>
    </row>
    <row r="202" spans="1:5">
      <c r="A202" s="20" t="s">
        <v>8371</v>
      </c>
      <c r="B202" s="12">
        <v>2</v>
      </c>
      <c r="C202" s="12">
        <v>1</v>
      </c>
      <c r="D202" s="12"/>
      <c r="E202" s="12">
        <v>3</v>
      </c>
    </row>
    <row r="203" spans="1:5">
      <c r="A203" s="20" t="s">
        <v>8377</v>
      </c>
      <c r="B203" s="12"/>
      <c r="C203" s="12">
        <v>1</v>
      </c>
      <c r="D203" s="12"/>
      <c r="E203" s="12">
        <v>1</v>
      </c>
    </row>
    <row r="204" spans="1:5">
      <c r="A204" s="10" t="s">
        <v>8325</v>
      </c>
      <c r="B204" s="12">
        <v>20</v>
      </c>
      <c r="C204" s="12"/>
      <c r="D204" s="12"/>
      <c r="E204" s="12">
        <v>20</v>
      </c>
    </row>
    <row r="205" spans="1:5">
      <c r="A205" s="20" t="s">
        <v>8372</v>
      </c>
      <c r="B205" s="12">
        <v>1</v>
      </c>
      <c r="C205" s="12"/>
      <c r="D205" s="12"/>
      <c r="E205" s="12">
        <v>1</v>
      </c>
    </row>
    <row r="206" spans="1:5">
      <c r="A206" s="20" t="s">
        <v>8373</v>
      </c>
      <c r="B206" s="12">
        <v>2</v>
      </c>
      <c r="C206" s="12"/>
      <c r="D206" s="12"/>
      <c r="E206" s="12">
        <v>2</v>
      </c>
    </row>
    <row r="207" spans="1:5">
      <c r="A207" s="20" t="s">
        <v>8374</v>
      </c>
      <c r="B207" s="12">
        <v>3</v>
      </c>
      <c r="C207" s="12"/>
      <c r="D207" s="12"/>
      <c r="E207" s="12">
        <v>3</v>
      </c>
    </row>
    <row r="208" spans="1:5">
      <c r="A208" s="20" t="s">
        <v>8366</v>
      </c>
      <c r="B208" s="12">
        <v>1</v>
      </c>
      <c r="C208" s="12"/>
      <c r="D208" s="12"/>
      <c r="E208" s="12">
        <v>1</v>
      </c>
    </row>
    <row r="209" spans="1:5">
      <c r="A209" s="20" t="s">
        <v>8376</v>
      </c>
      <c r="B209" s="12">
        <v>3</v>
      </c>
      <c r="C209" s="12"/>
      <c r="D209" s="12"/>
      <c r="E209" s="12">
        <v>3</v>
      </c>
    </row>
    <row r="210" spans="1:5">
      <c r="A210" s="20" t="s">
        <v>8367</v>
      </c>
      <c r="B210" s="12">
        <v>1</v>
      </c>
      <c r="C210" s="12"/>
      <c r="D210" s="12"/>
      <c r="E210" s="12">
        <v>1</v>
      </c>
    </row>
    <row r="211" spans="1:5">
      <c r="A211" s="20" t="s">
        <v>8368</v>
      </c>
      <c r="B211" s="12">
        <v>2</v>
      </c>
      <c r="C211" s="12"/>
      <c r="D211" s="12"/>
      <c r="E211" s="12">
        <v>2</v>
      </c>
    </row>
    <row r="212" spans="1:5">
      <c r="A212" s="20" t="s">
        <v>8369</v>
      </c>
      <c r="B212" s="12">
        <v>2</v>
      </c>
      <c r="C212" s="12"/>
      <c r="D212" s="12"/>
      <c r="E212" s="12">
        <v>2</v>
      </c>
    </row>
    <row r="213" spans="1:5">
      <c r="A213" s="20" t="s">
        <v>8370</v>
      </c>
      <c r="B213" s="12">
        <v>3</v>
      </c>
      <c r="C213" s="12"/>
      <c r="D213" s="12"/>
      <c r="E213" s="12">
        <v>3</v>
      </c>
    </row>
    <row r="214" spans="1:5">
      <c r="A214" s="20" t="s">
        <v>8371</v>
      </c>
      <c r="B214" s="12">
        <v>2</v>
      </c>
      <c r="C214" s="12"/>
      <c r="D214" s="12"/>
      <c r="E214" s="12">
        <v>2</v>
      </c>
    </row>
    <row r="215" spans="1:5">
      <c r="A215" s="10" t="s">
        <v>8333</v>
      </c>
      <c r="B215" s="12"/>
      <c r="C215" s="12">
        <v>40</v>
      </c>
      <c r="D215" s="12"/>
      <c r="E215" s="12">
        <v>40</v>
      </c>
    </row>
    <row r="216" spans="1:5">
      <c r="A216" s="20" t="s">
        <v>8372</v>
      </c>
      <c r="B216" s="12"/>
      <c r="C216" s="12">
        <v>6</v>
      </c>
      <c r="D216" s="12"/>
      <c r="E216" s="12">
        <v>6</v>
      </c>
    </row>
    <row r="217" spans="1:5">
      <c r="A217" s="20" t="s">
        <v>8373</v>
      </c>
      <c r="B217" s="12"/>
      <c r="C217" s="12">
        <v>1</v>
      </c>
      <c r="D217" s="12"/>
      <c r="E217" s="12">
        <v>1</v>
      </c>
    </row>
    <row r="218" spans="1:5">
      <c r="A218" s="20" t="s">
        <v>8374</v>
      </c>
      <c r="B218" s="12"/>
      <c r="C218" s="12">
        <v>3</v>
      </c>
      <c r="D218" s="12"/>
      <c r="E218" s="12">
        <v>3</v>
      </c>
    </row>
    <row r="219" spans="1:5">
      <c r="A219" s="20" t="s">
        <v>8375</v>
      </c>
      <c r="B219" s="12"/>
      <c r="C219" s="12">
        <v>1</v>
      </c>
      <c r="D219" s="12"/>
      <c r="E219" s="12">
        <v>1</v>
      </c>
    </row>
    <row r="220" spans="1:5">
      <c r="A220" s="20" t="s">
        <v>8366</v>
      </c>
      <c r="B220" s="12"/>
      <c r="C220" s="12">
        <v>5</v>
      </c>
      <c r="D220" s="12"/>
      <c r="E220" s="12">
        <v>5</v>
      </c>
    </row>
    <row r="221" spans="1:5">
      <c r="A221" s="20" t="s">
        <v>8376</v>
      </c>
      <c r="B221" s="12"/>
      <c r="C221" s="12">
        <v>5</v>
      </c>
      <c r="D221" s="12"/>
      <c r="E221" s="12">
        <v>5</v>
      </c>
    </row>
    <row r="222" spans="1:5">
      <c r="A222" s="20" t="s">
        <v>8367</v>
      </c>
      <c r="B222" s="12"/>
      <c r="C222" s="12">
        <v>5</v>
      </c>
      <c r="D222" s="12"/>
      <c r="E222" s="12">
        <v>5</v>
      </c>
    </row>
    <row r="223" spans="1:5">
      <c r="A223" s="20" t="s">
        <v>8369</v>
      </c>
      <c r="B223" s="12"/>
      <c r="C223" s="12">
        <v>1</v>
      </c>
      <c r="D223" s="12"/>
      <c r="E223" s="12">
        <v>1</v>
      </c>
    </row>
    <row r="224" spans="1:5">
      <c r="A224" s="20" t="s">
        <v>8370</v>
      </c>
      <c r="B224" s="12"/>
      <c r="C224" s="12">
        <v>4</v>
      </c>
      <c r="D224" s="12"/>
      <c r="E224" s="12">
        <v>4</v>
      </c>
    </row>
    <row r="225" spans="1:5">
      <c r="A225" s="20" t="s">
        <v>8371</v>
      </c>
      <c r="B225" s="12"/>
      <c r="C225" s="12">
        <v>5</v>
      </c>
      <c r="D225" s="12"/>
      <c r="E225" s="12">
        <v>5</v>
      </c>
    </row>
    <row r="226" spans="1:5">
      <c r="A226" s="20" t="s">
        <v>8377</v>
      </c>
      <c r="B226" s="12"/>
      <c r="C226" s="12">
        <v>4</v>
      </c>
      <c r="D226" s="12"/>
      <c r="E226" s="12">
        <v>4</v>
      </c>
    </row>
    <row r="227" spans="1:5">
      <c r="A227" s="10" t="s">
        <v>8341</v>
      </c>
      <c r="B227" s="12"/>
      <c r="C227" s="12">
        <v>20</v>
      </c>
      <c r="D227" s="12"/>
      <c r="E227" s="12">
        <v>20</v>
      </c>
    </row>
    <row r="228" spans="1:5">
      <c r="A228" s="20" t="s">
        <v>8372</v>
      </c>
      <c r="B228" s="12"/>
      <c r="C228" s="12">
        <v>1</v>
      </c>
      <c r="D228" s="12"/>
      <c r="E228" s="12">
        <v>1</v>
      </c>
    </row>
    <row r="229" spans="1:5">
      <c r="A229" s="20" t="s">
        <v>8373</v>
      </c>
      <c r="B229" s="12"/>
      <c r="C229" s="12">
        <v>2</v>
      </c>
      <c r="D229" s="12"/>
      <c r="E229" s="12">
        <v>2</v>
      </c>
    </row>
    <row r="230" spans="1:5">
      <c r="A230" s="20" t="s">
        <v>8375</v>
      </c>
      <c r="B230" s="12"/>
      <c r="C230" s="12">
        <v>3</v>
      </c>
      <c r="D230" s="12"/>
      <c r="E230" s="12">
        <v>3</v>
      </c>
    </row>
    <row r="231" spans="1:5">
      <c r="A231" s="20" t="s">
        <v>8376</v>
      </c>
      <c r="B231" s="12"/>
      <c r="C231" s="12">
        <v>3</v>
      </c>
      <c r="D231" s="12"/>
      <c r="E231" s="12">
        <v>3</v>
      </c>
    </row>
    <row r="232" spans="1:5">
      <c r="A232" s="20" t="s">
        <v>8367</v>
      </c>
      <c r="B232" s="12"/>
      <c r="C232" s="12">
        <v>2</v>
      </c>
      <c r="D232" s="12"/>
      <c r="E232" s="12">
        <v>2</v>
      </c>
    </row>
    <row r="233" spans="1:5">
      <c r="A233" s="20" t="s">
        <v>8368</v>
      </c>
      <c r="B233" s="12"/>
      <c r="C233" s="12">
        <v>3</v>
      </c>
      <c r="D233" s="12"/>
      <c r="E233" s="12">
        <v>3</v>
      </c>
    </row>
    <row r="234" spans="1:5">
      <c r="A234" s="20" t="s">
        <v>8369</v>
      </c>
      <c r="B234" s="12"/>
      <c r="C234" s="12">
        <v>1</v>
      </c>
      <c r="D234" s="12"/>
      <c r="E234" s="12">
        <v>1</v>
      </c>
    </row>
    <row r="235" spans="1:5">
      <c r="A235" s="20" t="s">
        <v>8370</v>
      </c>
      <c r="B235" s="12"/>
      <c r="C235" s="12">
        <v>4</v>
      </c>
      <c r="D235" s="12"/>
      <c r="E235" s="12">
        <v>4</v>
      </c>
    </row>
    <row r="236" spans="1:5">
      <c r="A236" s="20" t="s">
        <v>8377</v>
      </c>
      <c r="B236" s="12"/>
      <c r="C236" s="12">
        <v>1</v>
      </c>
      <c r="D236" s="12"/>
      <c r="E236" s="12">
        <v>1</v>
      </c>
    </row>
    <row r="237" spans="1:5">
      <c r="A237" s="10" t="s">
        <v>8321</v>
      </c>
      <c r="B237" s="12">
        <v>60</v>
      </c>
      <c r="C237" s="12"/>
      <c r="D237" s="12"/>
      <c r="E237" s="12">
        <v>60</v>
      </c>
    </row>
    <row r="238" spans="1:5">
      <c r="A238" s="20" t="s">
        <v>8372</v>
      </c>
      <c r="B238" s="12">
        <v>7</v>
      </c>
      <c r="C238" s="12"/>
      <c r="D238" s="12"/>
      <c r="E238" s="12">
        <v>7</v>
      </c>
    </row>
    <row r="239" spans="1:5">
      <c r="A239" s="20" t="s">
        <v>8373</v>
      </c>
      <c r="B239" s="12">
        <v>4</v>
      </c>
      <c r="C239" s="12"/>
      <c r="D239" s="12"/>
      <c r="E239" s="12">
        <v>4</v>
      </c>
    </row>
    <row r="240" spans="1:5">
      <c r="A240" s="20" t="s">
        <v>8374</v>
      </c>
      <c r="B240" s="12">
        <v>3</v>
      </c>
      <c r="C240" s="12"/>
      <c r="D240" s="12"/>
      <c r="E240" s="12">
        <v>3</v>
      </c>
    </row>
    <row r="241" spans="1:5">
      <c r="A241" s="20" t="s">
        <v>8375</v>
      </c>
      <c r="B241" s="12">
        <v>3</v>
      </c>
      <c r="C241" s="12"/>
      <c r="D241" s="12"/>
      <c r="E241" s="12">
        <v>3</v>
      </c>
    </row>
    <row r="242" spans="1:5">
      <c r="A242" s="20" t="s">
        <v>8366</v>
      </c>
      <c r="B242" s="12">
        <v>8</v>
      </c>
      <c r="C242" s="12"/>
      <c r="D242" s="12"/>
      <c r="E242" s="12">
        <v>8</v>
      </c>
    </row>
    <row r="243" spans="1:5">
      <c r="A243" s="20" t="s">
        <v>8376</v>
      </c>
      <c r="B243" s="12">
        <v>7</v>
      </c>
      <c r="C243" s="12"/>
      <c r="D243" s="12"/>
      <c r="E243" s="12">
        <v>7</v>
      </c>
    </row>
    <row r="244" spans="1:5">
      <c r="A244" s="20" t="s">
        <v>8367</v>
      </c>
      <c r="B244" s="12">
        <v>8</v>
      </c>
      <c r="C244" s="12"/>
      <c r="D244" s="12"/>
      <c r="E244" s="12">
        <v>8</v>
      </c>
    </row>
    <row r="245" spans="1:5">
      <c r="A245" s="20" t="s">
        <v>8369</v>
      </c>
      <c r="B245" s="12">
        <v>3</v>
      </c>
      <c r="C245" s="12"/>
      <c r="D245" s="12"/>
      <c r="E245" s="12">
        <v>3</v>
      </c>
    </row>
    <row r="246" spans="1:5">
      <c r="A246" s="20" t="s">
        <v>8370</v>
      </c>
      <c r="B246" s="12">
        <v>2</v>
      </c>
      <c r="C246" s="12"/>
      <c r="D246" s="12"/>
      <c r="E246" s="12">
        <v>2</v>
      </c>
    </row>
    <row r="247" spans="1:5">
      <c r="A247" s="20" t="s">
        <v>8371</v>
      </c>
      <c r="B247" s="12">
        <v>10</v>
      </c>
      <c r="C247" s="12"/>
      <c r="D247" s="12"/>
      <c r="E247" s="12">
        <v>10</v>
      </c>
    </row>
    <row r="248" spans="1:5">
      <c r="A248" s="20" t="s">
        <v>8377</v>
      </c>
      <c r="B248" s="12">
        <v>5</v>
      </c>
      <c r="C248" s="12"/>
      <c r="D248" s="12"/>
      <c r="E248" s="12">
        <v>5</v>
      </c>
    </row>
    <row r="249" spans="1:5">
      <c r="A249" s="10" t="s">
        <v>8348</v>
      </c>
      <c r="B249" s="12"/>
      <c r="C249" s="12">
        <v>20</v>
      </c>
      <c r="D249" s="12"/>
      <c r="E249" s="12">
        <v>20</v>
      </c>
    </row>
    <row r="250" spans="1:5">
      <c r="A250" s="20" t="s">
        <v>8372</v>
      </c>
      <c r="B250" s="12"/>
      <c r="C250" s="12">
        <v>3</v>
      </c>
      <c r="D250" s="12"/>
      <c r="E250" s="12">
        <v>3</v>
      </c>
    </row>
    <row r="251" spans="1:5">
      <c r="A251" s="20" t="s">
        <v>8373</v>
      </c>
      <c r="B251" s="12"/>
      <c r="C251" s="12">
        <v>1</v>
      </c>
      <c r="D251" s="12"/>
      <c r="E251" s="12">
        <v>1</v>
      </c>
    </row>
    <row r="252" spans="1:5">
      <c r="A252" s="20" t="s">
        <v>8376</v>
      </c>
      <c r="B252" s="12"/>
      <c r="C252" s="12">
        <v>5</v>
      </c>
      <c r="D252" s="12"/>
      <c r="E252" s="12">
        <v>5</v>
      </c>
    </row>
    <row r="253" spans="1:5">
      <c r="A253" s="20" t="s">
        <v>8367</v>
      </c>
      <c r="B253" s="12"/>
      <c r="C253" s="12">
        <v>3</v>
      </c>
      <c r="D253" s="12"/>
      <c r="E253" s="12">
        <v>3</v>
      </c>
    </row>
    <row r="254" spans="1:5">
      <c r="A254" s="20" t="s">
        <v>8368</v>
      </c>
      <c r="B254" s="12"/>
      <c r="C254" s="12">
        <v>1</v>
      </c>
      <c r="D254" s="12"/>
      <c r="E254" s="12">
        <v>1</v>
      </c>
    </row>
    <row r="255" spans="1:5">
      <c r="A255" s="20" t="s">
        <v>8370</v>
      </c>
      <c r="B255" s="12"/>
      <c r="C255" s="12">
        <v>3</v>
      </c>
      <c r="D255" s="12"/>
      <c r="E255" s="12">
        <v>3</v>
      </c>
    </row>
    <row r="256" spans="1:5">
      <c r="A256" s="20" t="s">
        <v>8371</v>
      </c>
      <c r="B256" s="12"/>
      <c r="C256" s="12">
        <v>3</v>
      </c>
      <c r="D256" s="12"/>
      <c r="E256" s="12">
        <v>3</v>
      </c>
    </row>
    <row r="257" spans="1:5">
      <c r="A257" s="20" t="s">
        <v>8377</v>
      </c>
      <c r="B257" s="12"/>
      <c r="C257" s="12">
        <v>1</v>
      </c>
      <c r="D257" s="12"/>
      <c r="E257" s="12">
        <v>1</v>
      </c>
    </row>
    <row r="258" spans="1:5">
      <c r="A258" s="10" t="s">
        <v>8337</v>
      </c>
      <c r="B258" s="12">
        <v>103</v>
      </c>
      <c r="C258" s="12">
        <v>57</v>
      </c>
      <c r="D258" s="12"/>
      <c r="E258" s="12">
        <v>160</v>
      </c>
    </row>
    <row r="259" spans="1:5">
      <c r="A259" s="20" t="s">
        <v>8372</v>
      </c>
      <c r="B259" s="12">
        <v>10</v>
      </c>
      <c r="C259" s="12">
        <v>8</v>
      </c>
      <c r="D259" s="12"/>
      <c r="E259" s="12">
        <v>18</v>
      </c>
    </row>
    <row r="260" spans="1:5">
      <c r="A260" s="20" t="s">
        <v>8373</v>
      </c>
      <c r="B260" s="12">
        <v>13</v>
      </c>
      <c r="C260" s="12">
        <v>1</v>
      </c>
      <c r="D260" s="12"/>
      <c r="E260" s="12">
        <v>14</v>
      </c>
    </row>
    <row r="261" spans="1:5">
      <c r="A261" s="20" t="s">
        <v>8374</v>
      </c>
      <c r="B261" s="12">
        <v>9</v>
      </c>
      <c r="C261" s="12">
        <v>3</v>
      </c>
      <c r="D261" s="12"/>
      <c r="E261" s="12">
        <v>12</v>
      </c>
    </row>
    <row r="262" spans="1:5">
      <c r="A262" s="20" t="s">
        <v>8375</v>
      </c>
      <c r="B262" s="12">
        <v>6</v>
      </c>
      <c r="C262" s="12">
        <v>1</v>
      </c>
      <c r="D262" s="12"/>
      <c r="E262" s="12">
        <v>7</v>
      </c>
    </row>
    <row r="263" spans="1:5">
      <c r="A263" s="20" t="s">
        <v>8366</v>
      </c>
      <c r="B263" s="12">
        <v>13</v>
      </c>
      <c r="C263" s="12">
        <v>3</v>
      </c>
      <c r="D263" s="12"/>
      <c r="E263" s="12">
        <v>16</v>
      </c>
    </row>
    <row r="264" spans="1:5">
      <c r="A264" s="20" t="s">
        <v>8376</v>
      </c>
      <c r="B264" s="12">
        <v>8</v>
      </c>
      <c r="C264" s="12">
        <v>5</v>
      </c>
      <c r="D264" s="12"/>
      <c r="E264" s="12">
        <v>13</v>
      </c>
    </row>
    <row r="265" spans="1:5">
      <c r="A265" s="20" t="s">
        <v>8367</v>
      </c>
      <c r="B265" s="12">
        <v>6</v>
      </c>
      <c r="C265" s="12">
        <v>6</v>
      </c>
      <c r="D265" s="12"/>
      <c r="E265" s="12">
        <v>12</v>
      </c>
    </row>
    <row r="266" spans="1:5">
      <c r="A266" s="20" t="s">
        <v>8368</v>
      </c>
      <c r="B266" s="12">
        <v>7</v>
      </c>
      <c r="C266" s="12">
        <v>8</v>
      </c>
      <c r="D266" s="12"/>
      <c r="E266" s="12">
        <v>15</v>
      </c>
    </row>
    <row r="267" spans="1:5">
      <c r="A267" s="20" t="s">
        <v>8369</v>
      </c>
      <c r="B267" s="12">
        <v>7</v>
      </c>
      <c r="C267" s="12">
        <v>7</v>
      </c>
      <c r="D267" s="12"/>
      <c r="E267" s="12">
        <v>14</v>
      </c>
    </row>
    <row r="268" spans="1:5">
      <c r="A268" s="20" t="s">
        <v>8370</v>
      </c>
      <c r="B268" s="12">
        <v>9</v>
      </c>
      <c r="C268" s="12">
        <v>5</v>
      </c>
      <c r="D268" s="12"/>
      <c r="E268" s="12">
        <v>14</v>
      </c>
    </row>
    <row r="269" spans="1:5">
      <c r="A269" s="20" t="s">
        <v>8371</v>
      </c>
      <c r="B269" s="12">
        <v>8</v>
      </c>
      <c r="C269" s="12">
        <v>5</v>
      </c>
      <c r="D269" s="12"/>
      <c r="E269" s="12">
        <v>13</v>
      </c>
    </row>
    <row r="270" spans="1:5">
      <c r="A270" s="20" t="s">
        <v>8377</v>
      </c>
      <c r="B270" s="12">
        <v>7</v>
      </c>
      <c r="C270" s="12">
        <v>5</v>
      </c>
      <c r="D270" s="12"/>
      <c r="E270" s="12">
        <v>12</v>
      </c>
    </row>
    <row r="271" spans="1:5">
      <c r="A271" s="10" t="s">
        <v>8343</v>
      </c>
      <c r="B271" s="12"/>
      <c r="C271" s="12">
        <v>20</v>
      </c>
      <c r="D271" s="12"/>
      <c r="E271" s="12">
        <v>20</v>
      </c>
    </row>
    <row r="272" spans="1:5">
      <c r="A272" s="20" t="s">
        <v>8372</v>
      </c>
      <c r="B272" s="12"/>
      <c r="C272" s="12">
        <v>2</v>
      </c>
      <c r="D272" s="12"/>
      <c r="E272" s="12">
        <v>2</v>
      </c>
    </row>
    <row r="273" spans="1:5">
      <c r="A273" s="20" t="s">
        <v>8373</v>
      </c>
      <c r="B273" s="12"/>
      <c r="C273" s="12">
        <v>1</v>
      </c>
      <c r="D273" s="12"/>
      <c r="E273" s="12">
        <v>1</v>
      </c>
    </row>
    <row r="274" spans="1:5">
      <c r="A274" s="20" t="s">
        <v>8374</v>
      </c>
      <c r="B274" s="12"/>
      <c r="C274" s="12">
        <v>4</v>
      </c>
      <c r="D274" s="12"/>
      <c r="E274" s="12">
        <v>4</v>
      </c>
    </row>
    <row r="275" spans="1:5">
      <c r="A275" s="20" t="s">
        <v>8366</v>
      </c>
      <c r="B275" s="12"/>
      <c r="C275" s="12">
        <v>3</v>
      </c>
      <c r="D275" s="12"/>
      <c r="E275" s="12">
        <v>3</v>
      </c>
    </row>
    <row r="276" spans="1:5">
      <c r="A276" s="20" t="s">
        <v>8376</v>
      </c>
      <c r="B276" s="12"/>
      <c r="C276" s="12">
        <v>1</v>
      </c>
      <c r="D276" s="12"/>
      <c r="E276" s="12">
        <v>1</v>
      </c>
    </row>
    <row r="277" spans="1:5">
      <c r="A277" s="20" t="s">
        <v>8368</v>
      </c>
      <c r="B277" s="12"/>
      <c r="C277" s="12">
        <v>4</v>
      </c>
      <c r="D277" s="12"/>
      <c r="E277" s="12">
        <v>4</v>
      </c>
    </row>
    <row r="278" spans="1:5">
      <c r="A278" s="20" t="s">
        <v>8369</v>
      </c>
      <c r="B278" s="12"/>
      <c r="C278" s="12">
        <v>1</v>
      </c>
      <c r="D278" s="12"/>
      <c r="E278" s="12">
        <v>1</v>
      </c>
    </row>
    <row r="279" spans="1:5">
      <c r="A279" s="20" t="s">
        <v>8370</v>
      </c>
      <c r="B279" s="12"/>
      <c r="C279" s="12">
        <v>1</v>
      </c>
      <c r="D279" s="12"/>
      <c r="E279" s="12">
        <v>1</v>
      </c>
    </row>
    <row r="280" spans="1:5">
      <c r="A280" s="20" t="s">
        <v>8371</v>
      </c>
      <c r="B280" s="12"/>
      <c r="C280" s="12">
        <v>2</v>
      </c>
      <c r="D280" s="12"/>
      <c r="E280" s="12">
        <v>2</v>
      </c>
    </row>
    <row r="281" spans="1:5">
      <c r="A281" s="20" t="s">
        <v>8377</v>
      </c>
      <c r="B281" s="12"/>
      <c r="C281" s="12">
        <v>1</v>
      </c>
      <c r="D281" s="12"/>
      <c r="E281" s="12">
        <v>1</v>
      </c>
    </row>
    <row r="282" spans="1:5">
      <c r="A282" s="10" t="s">
        <v>8344</v>
      </c>
      <c r="B282" s="12">
        <v>40</v>
      </c>
      <c r="C282" s="12"/>
      <c r="D282" s="12"/>
      <c r="E282" s="12">
        <v>40</v>
      </c>
    </row>
    <row r="283" spans="1:5">
      <c r="A283" s="20" t="s">
        <v>8372</v>
      </c>
      <c r="B283" s="12">
        <v>4</v>
      </c>
      <c r="C283" s="12"/>
      <c r="D283" s="12"/>
      <c r="E283" s="12">
        <v>4</v>
      </c>
    </row>
    <row r="284" spans="1:5">
      <c r="A284" s="20" t="s">
        <v>8373</v>
      </c>
      <c r="B284" s="12">
        <v>5</v>
      </c>
      <c r="C284" s="12"/>
      <c r="D284" s="12"/>
      <c r="E284" s="12">
        <v>5</v>
      </c>
    </row>
    <row r="285" spans="1:5">
      <c r="A285" s="20" t="s">
        <v>8374</v>
      </c>
      <c r="B285" s="12">
        <v>6</v>
      </c>
      <c r="C285" s="12"/>
      <c r="D285" s="12"/>
      <c r="E285" s="12">
        <v>6</v>
      </c>
    </row>
    <row r="286" spans="1:5">
      <c r="A286" s="20" t="s">
        <v>8375</v>
      </c>
      <c r="B286" s="12">
        <v>3</v>
      </c>
      <c r="C286" s="12"/>
      <c r="D286" s="12"/>
      <c r="E286" s="12">
        <v>3</v>
      </c>
    </row>
    <row r="287" spans="1:5">
      <c r="A287" s="20" t="s">
        <v>8366</v>
      </c>
      <c r="B287" s="12">
        <v>4</v>
      </c>
      <c r="C287" s="12"/>
      <c r="D287" s="12"/>
      <c r="E287" s="12">
        <v>4</v>
      </c>
    </row>
    <row r="288" spans="1:5">
      <c r="A288" s="20" t="s">
        <v>8376</v>
      </c>
      <c r="B288" s="12">
        <v>2</v>
      </c>
      <c r="C288" s="12"/>
      <c r="D288" s="12"/>
      <c r="E288" s="12">
        <v>2</v>
      </c>
    </row>
    <row r="289" spans="1:5">
      <c r="A289" s="20" t="s">
        <v>8367</v>
      </c>
      <c r="B289" s="12">
        <v>3</v>
      </c>
      <c r="C289" s="12"/>
      <c r="D289" s="12"/>
      <c r="E289" s="12">
        <v>3</v>
      </c>
    </row>
    <row r="290" spans="1:5">
      <c r="A290" s="20" t="s">
        <v>8368</v>
      </c>
      <c r="B290" s="12">
        <v>1</v>
      </c>
      <c r="C290" s="12"/>
      <c r="D290" s="12"/>
      <c r="E290" s="12">
        <v>1</v>
      </c>
    </row>
    <row r="291" spans="1:5">
      <c r="A291" s="20" t="s">
        <v>8369</v>
      </c>
      <c r="B291" s="12">
        <v>4</v>
      </c>
      <c r="C291" s="12"/>
      <c r="D291" s="12"/>
      <c r="E291" s="12">
        <v>4</v>
      </c>
    </row>
    <row r="292" spans="1:5">
      <c r="A292" s="20" t="s">
        <v>8370</v>
      </c>
      <c r="B292" s="12">
        <v>2</v>
      </c>
      <c r="C292" s="12"/>
      <c r="D292" s="12"/>
      <c r="E292" s="12">
        <v>2</v>
      </c>
    </row>
    <row r="293" spans="1:5">
      <c r="A293" s="20" t="s">
        <v>8371</v>
      </c>
      <c r="B293" s="12">
        <v>5</v>
      </c>
      <c r="C293" s="12"/>
      <c r="D293" s="12"/>
      <c r="E293" s="12">
        <v>5</v>
      </c>
    </row>
    <row r="294" spans="1:5">
      <c r="A294" s="20" t="s">
        <v>8377</v>
      </c>
      <c r="B294" s="12">
        <v>1</v>
      </c>
      <c r="C294" s="12"/>
      <c r="D294" s="12"/>
      <c r="E294" s="12">
        <v>1</v>
      </c>
    </row>
    <row r="295" spans="1:5">
      <c r="A295" s="10" t="s">
        <v>8340</v>
      </c>
      <c r="B295" s="12">
        <v>20</v>
      </c>
      <c r="C295" s="12"/>
      <c r="D295" s="12"/>
      <c r="E295" s="12">
        <v>20</v>
      </c>
    </row>
    <row r="296" spans="1:5">
      <c r="A296" s="20" t="s">
        <v>8372</v>
      </c>
      <c r="B296" s="12">
        <v>4</v>
      </c>
      <c r="C296" s="12"/>
      <c r="D296" s="12"/>
      <c r="E296" s="12">
        <v>4</v>
      </c>
    </row>
    <row r="297" spans="1:5">
      <c r="A297" s="20" t="s">
        <v>8373</v>
      </c>
      <c r="B297" s="12">
        <v>2</v>
      </c>
      <c r="C297" s="12"/>
      <c r="D297" s="12"/>
      <c r="E297" s="12">
        <v>2</v>
      </c>
    </row>
    <row r="298" spans="1:5">
      <c r="A298" s="20" t="s">
        <v>8374</v>
      </c>
      <c r="B298" s="12">
        <v>2</v>
      </c>
      <c r="C298" s="12"/>
      <c r="D298" s="12"/>
      <c r="E298" s="12">
        <v>2</v>
      </c>
    </row>
    <row r="299" spans="1:5">
      <c r="A299" s="20" t="s">
        <v>8375</v>
      </c>
      <c r="B299" s="12">
        <v>3</v>
      </c>
      <c r="C299" s="12"/>
      <c r="D299" s="12"/>
      <c r="E299" s="12">
        <v>3</v>
      </c>
    </row>
    <row r="300" spans="1:5">
      <c r="A300" s="20" t="s">
        <v>8367</v>
      </c>
      <c r="B300" s="12">
        <v>1</v>
      </c>
      <c r="C300" s="12"/>
      <c r="D300" s="12"/>
      <c r="E300" s="12">
        <v>1</v>
      </c>
    </row>
    <row r="301" spans="1:5">
      <c r="A301" s="20" t="s">
        <v>8368</v>
      </c>
      <c r="B301" s="12">
        <v>2</v>
      </c>
      <c r="C301" s="12"/>
      <c r="D301" s="12"/>
      <c r="E301" s="12">
        <v>2</v>
      </c>
    </row>
    <row r="302" spans="1:5">
      <c r="A302" s="20" t="s">
        <v>8369</v>
      </c>
      <c r="B302" s="12">
        <v>2</v>
      </c>
      <c r="C302" s="12"/>
      <c r="D302" s="12"/>
      <c r="E302" s="12">
        <v>2</v>
      </c>
    </row>
    <row r="303" spans="1:5">
      <c r="A303" s="20" t="s">
        <v>8370</v>
      </c>
      <c r="B303" s="12">
        <v>1</v>
      </c>
      <c r="C303" s="12"/>
      <c r="D303" s="12"/>
      <c r="E303" s="12">
        <v>1</v>
      </c>
    </row>
    <row r="304" spans="1:5">
      <c r="A304" s="20" t="s">
        <v>8371</v>
      </c>
      <c r="B304" s="12">
        <v>1</v>
      </c>
      <c r="C304" s="12"/>
      <c r="D304" s="12"/>
      <c r="E304" s="12">
        <v>1</v>
      </c>
    </row>
    <row r="305" spans="1:5">
      <c r="A305" s="20" t="s">
        <v>8377</v>
      </c>
      <c r="B305" s="12">
        <v>2</v>
      </c>
      <c r="C305" s="12"/>
      <c r="D305" s="12"/>
      <c r="E305" s="12">
        <v>2</v>
      </c>
    </row>
    <row r="306" spans="1:5">
      <c r="A306" s="10" t="s">
        <v>8351</v>
      </c>
      <c r="B306" s="12"/>
      <c r="C306" s="12">
        <v>20</v>
      </c>
      <c r="D306" s="12"/>
      <c r="E306" s="12">
        <v>20</v>
      </c>
    </row>
    <row r="307" spans="1:5">
      <c r="A307" s="20" t="s">
        <v>8372</v>
      </c>
      <c r="B307" s="12"/>
      <c r="C307" s="12">
        <v>2</v>
      </c>
      <c r="D307" s="12"/>
      <c r="E307" s="12">
        <v>2</v>
      </c>
    </row>
    <row r="308" spans="1:5">
      <c r="A308" s="20" t="s">
        <v>8373</v>
      </c>
      <c r="B308" s="12"/>
      <c r="C308" s="12">
        <v>3</v>
      </c>
      <c r="D308" s="12"/>
      <c r="E308" s="12">
        <v>3</v>
      </c>
    </row>
    <row r="309" spans="1:5">
      <c r="A309" s="20" t="s">
        <v>8374</v>
      </c>
      <c r="B309" s="12"/>
      <c r="C309" s="12">
        <v>1</v>
      </c>
      <c r="D309" s="12"/>
      <c r="E309" s="12">
        <v>1</v>
      </c>
    </row>
    <row r="310" spans="1:5">
      <c r="A310" s="20" t="s">
        <v>8375</v>
      </c>
      <c r="B310" s="12"/>
      <c r="C310" s="12">
        <v>1</v>
      </c>
      <c r="D310" s="12"/>
      <c r="E310" s="12">
        <v>1</v>
      </c>
    </row>
    <row r="311" spans="1:5">
      <c r="A311" s="20" t="s">
        <v>8366</v>
      </c>
      <c r="B311" s="12"/>
      <c r="C311" s="12">
        <v>1</v>
      </c>
      <c r="D311" s="12"/>
      <c r="E311" s="12">
        <v>1</v>
      </c>
    </row>
    <row r="312" spans="1:5">
      <c r="A312" s="20" t="s">
        <v>8376</v>
      </c>
      <c r="B312" s="12"/>
      <c r="C312" s="12">
        <v>1</v>
      </c>
      <c r="D312" s="12"/>
      <c r="E312" s="12">
        <v>1</v>
      </c>
    </row>
    <row r="313" spans="1:5">
      <c r="A313" s="20" t="s">
        <v>8367</v>
      </c>
      <c r="B313" s="12"/>
      <c r="C313" s="12">
        <v>1</v>
      </c>
      <c r="D313" s="12"/>
      <c r="E313" s="12">
        <v>1</v>
      </c>
    </row>
    <row r="314" spans="1:5">
      <c r="A314" s="20" t="s">
        <v>8368</v>
      </c>
      <c r="B314" s="12"/>
      <c r="C314" s="12">
        <v>4</v>
      </c>
      <c r="D314" s="12"/>
      <c r="E314" s="12">
        <v>4</v>
      </c>
    </row>
    <row r="315" spans="1:5">
      <c r="A315" s="20" t="s">
        <v>8369</v>
      </c>
      <c r="B315" s="12"/>
      <c r="C315" s="12">
        <v>1</v>
      </c>
      <c r="D315" s="12"/>
      <c r="E315" s="12">
        <v>1</v>
      </c>
    </row>
    <row r="316" spans="1:5">
      <c r="A316" s="20" t="s">
        <v>8370</v>
      </c>
      <c r="B316" s="12"/>
      <c r="C316" s="12">
        <v>3</v>
      </c>
      <c r="D316" s="12"/>
      <c r="E316" s="12">
        <v>3</v>
      </c>
    </row>
    <row r="317" spans="1:5">
      <c r="A317" s="20" t="s">
        <v>8371</v>
      </c>
      <c r="B317" s="12"/>
      <c r="C317" s="12">
        <v>1</v>
      </c>
      <c r="D317" s="12"/>
      <c r="E317" s="12">
        <v>1</v>
      </c>
    </row>
    <row r="318" spans="1:5">
      <c r="A318" s="20" t="s">
        <v>8377</v>
      </c>
      <c r="B318" s="12"/>
      <c r="C318" s="12">
        <v>1</v>
      </c>
      <c r="D318" s="12"/>
      <c r="E318" s="12">
        <v>1</v>
      </c>
    </row>
    <row r="319" spans="1:5">
      <c r="A319" s="10" t="s">
        <v>8324</v>
      </c>
      <c r="B319" s="12">
        <v>260</v>
      </c>
      <c r="C319" s="12"/>
      <c r="D319" s="12"/>
      <c r="E319" s="12">
        <v>260</v>
      </c>
    </row>
    <row r="320" spans="1:5">
      <c r="A320" s="20" t="s">
        <v>8372</v>
      </c>
      <c r="B320" s="12">
        <v>31</v>
      </c>
      <c r="C320" s="12"/>
      <c r="D320" s="12"/>
      <c r="E320" s="12">
        <v>31</v>
      </c>
    </row>
    <row r="321" spans="1:5">
      <c r="A321" s="20" t="s">
        <v>8373</v>
      </c>
      <c r="B321" s="12">
        <v>19</v>
      </c>
      <c r="C321" s="12"/>
      <c r="D321" s="12"/>
      <c r="E321" s="12">
        <v>19</v>
      </c>
    </row>
    <row r="322" spans="1:5">
      <c r="A322" s="20" t="s">
        <v>8374</v>
      </c>
      <c r="B322" s="12">
        <v>25</v>
      </c>
      <c r="C322" s="12"/>
      <c r="D322" s="12"/>
      <c r="E322" s="12">
        <v>25</v>
      </c>
    </row>
    <row r="323" spans="1:5">
      <c r="A323" s="20" t="s">
        <v>8375</v>
      </c>
      <c r="B323" s="12">
        <v>19</v>
      </c>
      <c r="C323" s="12"/>
      <c r="D323" s="12"/>
      <c r="E323" s="12">
        <v>19</v>
      </c>
    </row>
    <row r="324" spans="1:5">
      <c r="A324" s="20" t="s">
        <v>8366</v>
      </c>
      <c r="B324" s="12">
        <v>29</v>
      </c>
      <c r="C324" s="12"/>
      <c r="D324" s="12"/>
      <c r="E324" s="12">
        <v>29</v>
      </c>
    </row>
    <row r="325" spans="1:5">
      <c r="A325" s="20" t="s">
        <v>8376</v>
      </c>
      <c r="B325" s="12">
        <v>23</v>
      </c>
      <c r="C325" s="12"/>
      <c r="D325" s="12"/>
      <c r="E325" s="12">
        <v>23</v>
      </c>
    </row>
    <row r="326" spans="1:5">
      <c r="A326" s="20" t="s">
        <v>8367</v>
      </c>
      <c r="B326" s="12">
        <v>21</v>
      </c>
      <c r="C326" s="12"/>
      <c r="D326" s="12"/>
      <c r="E326" s="12">
        <v>21</v>
      </c>
    </row>
    <row r="327" spans="1:5">
      <c r="A327" s="20" t="s">
        <v>8368</v>
      </c>
      <c r="B327" s="12">
        <v>19</v>
      </c>
      <c r="C327" s="12"/>
      <c r="D327" s="12"/>
      <c r="E327" s="12">
        <v>19</v>
      </c>
    </row>
    <row r="328" spans="1:5">
      <c r="A328" s="20" t="s">
        <v>8369</v>
      </c>
      <c r="B328" s="12">
        <v>18</v>
      </c>
      <c r="C328" s="12"/>
      <c r="D328" s="12"/>
      <c r="E328" s="12">
        <v>18</v>
      </c>
    </row>
    <row r="329" spans="1:5">
      <c r="A329" s="20" t="s">
        <v>8370</v>
      </c>
      <c r="B329" s="12">
        <v>18</v>
      </c>
      <c r="C329" s="12"/>
      <c r="D329" s="12"/>
      <c r="E329" s="12">
        <v>18</v>
      </c>
    </row>
    <row r="330" spans="1:5">
      <c r="A330" s="20" t="s">
        <v>8371</v>
      </c>
      <c r="B330" s="12">
        <v>19</v>
      </c>
      <c r="C330" s="12"/>
      <c r="D330" s="12"/>
      <c r="E330" s="12">
        <v>19</v>
      </c>
    </row>
    <row r="331" spans="1:5">
      <c r="A331" s="20" t="s">
        <v>8377</v>
      </c>
      <c r="B331" s="12">
        <v>19</v>
      </c>
      <c r="C331" s="12"/>
      <c r="D331" s="12"/>
      <c r="E331" s="12">
        <v>19</v>
      </c>
    </row>
    <row r="332" spans="1:5">
      <c r="A332" s="10" t="s">
        <v>8311</v>
      </c>
      <c r="B332" s="12"/>
      <c r="C332" s="12"/>
      <c r="D332" s="12">
        <v>40</v>
      </c>
      <c r="E332" s="12">
        <v>40</v>
      </c>
    </row>
    <row r="333" spans="1:5">
      <c r="A333" s="20" t="s">
        <v>8372</v>
      </c>
      <c r="B333" s="12"/>
      <c r="C333" s="12"/>
      <c r="D333" s="12">
        <v>2</v>
      </c>
      <c r="E333" s="12">
        <v>2</v>
      </c>
    </row>
    <row r="334" spans="1:5">
      <c r="A334" s="20" t="s">
        <v>8373</v>
      </c>
      <c r="B334" s="12"/>
      <c r="C334" s="12"/>
      <c r="D334" s="12">
        <v>2</v>
      </c>
      <c r="E334" s="12">
        <v>2</v>
      </c>
    </row>
    <row r="335" spans="1:5">
      <c r="A335" s="20" t="s">
        <v>8374</v>
      </c>
      <c r="B335" s="12"/>
      <c r="C335" s="12"/>
      <c r="D335" s="12">
        <v>2</v>
      </c>
      <c r="E335" s="12">
        <v>2</v>
      </c>
    </row>
    <row r="336" spans="1:5">
      <c r="A336" s="20" t="s">
        <v>8375</v>
      </c>
      <c r="B336" s="12"/>
      <c r="C336" s="12"/>
      <c r="D336" s="12">
        <v>6</v>
      </c>
      <c r="E336" s="12">
        <v>6</v>
      </c>
    </row>
    <row r="337" spans="1:5">
      <c r="A337" s="20" t="s">
        <v>8366</v>
      </c>
      <c r="B337" s="12"/>
      <c r="C337" s="12"/>
      <c r="D337" s="12">
        <v>5</v>
      </c>
      <c r="E337" s="12">
        <v>5</v>
      </c>
    </row>
    <row r="338" spans="1:5">
      <c r="A338" s="20" t="s">
        <v>8376</v>
      </c>
      <c r="B338" s="12"/>
      <c r="C338" s="12"/>
      <c r="D338" s="12">
        <v>3</v>
      </c>
      <c r="E338" s="12">
        <v>3</v>
      </c>
    </row>
    <row r="339" spans="1:5">
      <c r="A339" s="20" t="s">
        <v>8367</v>
      </c>
      <c r="B339" s="12"/>
      <c r="C339" s="12"/>
      <c r="D339" s="12">
        <v>4</v>
      </c>
      <c r="E339" s="12">
        <v>4</v>
      </c>
    </row>
    <row r="340" spans="1:5">
      <c r="A340" s="20" t="s">
        <v>8368</v>
      </c>
      <c r="B340" s="12"/>
      <c r="C340" s="12"/>
      <c r="D340" s="12">
        <v>5</v>
      </c>
      <c r="E340" s="12">
        <v>5</v>
      </c>
    </row>
    <row r="341" spans="1:5">
      <c r="A341" s="20" t="s">
        <v>8369</v>
      </c>
      <c r="B341" s="12"/>
      <c r="C341" s="12"/>
      <c r="D341" s="12">
        <v>5</v>
      </c>
      <c r="E341" s="12">
        <v>5</v>
      </c>
    </row>
    <row r="342" spans="1:5">
      <c r="A342" s="20" t="s">
        <v>8370</v>
      </c>
      <c r="B342" s="12"/>
      <c r="C342" s="12"/>
      <c r="D342" s="12">
        <v>2</v>
      </c>
      <c r="E342" s="12">
        <v>2</v>
      </c>
    </row>
    <row r="343" spans="1:5">
      <c r="A343" s="20" t="s">
        <v>8371</v>
      </c>
      <c r="B343" s="12"/>
      <c r="C343" s="12"/>
      <c r="D343" s="12">
        <v>3</v>
      </c>
      <c r="E343" s="12">
        <v>3</v>
      </c>
    </row>
    <row r="344" spans="1:5">
      <c r="A344" s="20" t="s">
        <v>8377</v>
      </c>
      <c r="B344" s="12"/>
      <c r="C344" s="12"/>
      <c r="D344" s="12">
        <v>1</v>
      </c>
      <c r="E344" s="12">
        <v>1</v>
      </c>
    </row>
    <row r="345" spans="1:5">
      <c r="A345" s="10" t="s">
        <v>8310</v>
      </c>
      <c r="B345" s="12">
        <v>60</v>
      </c>
      <c r="C345" s="12"/>
      <c r="D345" s="12"/>
      <c r="E345" s="12">
        <v>60</v>
      </c>
    </row>
    <row r="346" spans="1:5">
      <c r="A346" s="20" t="s">
        <v>8372</v>
      </c>
      <c r="B346" s="12">
        <v>4</v>
      </c>
      <c r="C346" s="12"/>
      <c r="D346" s="12"/>
      <c r="E346" s="12">
        <v>4</v>
      </c>
    </row>
    <row r="347" spans="1:5">
      <c r="A347" s="20" t="s">
        <v>8373</v>
      </c>
      <c r="B347" s="12">
        <v>5</v>
      </c>
      <c r="C347" s="12"/>
      <c r="D347" s="12"/>
      <c r="E347" s="12">
        <v>5</v>
      </c>
    </row>
    <row r="348" spans="1:5">
      <c r="A348" s="20" t="s">
        <v>8374</v>
      </c>
      <c r="B348" s="12">
        <v>11</v>
      </c>
      <c r="C348" s="12"/>
      <c r="D348" s="12"/>
      <c r="E348" s="12">
        <v>11</v>
      </c>
    </row>
    <row r="349" spans="1:5">
      <c r="A349" s="20" t="s">
        <v>8375</v>
      </c>
      <c r="B349" s="12">
        <v>4</v>
      </c>
      <c r="C349" s="12"/>
      <c r="D349" s="12"/>
      <c r="E349" s="12">
        <v>4</v>
      </c>
    </row>
    <row r="350" spans="1:5">
      <c r="A350" s="20" t="s">
        <v>8366</v>
      </c>
      <c r="B350" s="12">
        <v>6</v>
      </c>
      <c r="C350" s="12"/>
      <c r="D350" s="12"/>
      <c r="E350" s="12">
        <v>6</v>
      </c>
    </row>
    <row r="351" spans="1:5">
      <c r="A351" s="20" t="s">
        <v>8376</v>
      </c>
      <c r="B351" s="12">
        <v>7</v>
      </c>
      <c r="C351" s="12"/>
      <c r="D351" s="12"/>
      <c r="E351" s="12">
        <v>7</v>
      </c>
    </row>
    <row r="352" spans="1:5">
      <c r="A352" s="20" t="s">
        <v>8367</v>
      </c>
      <c r="B352" s="12">
        <v>5</v>
      </c>
      <c r="C352" s="12"/>
      <c r="D352" s="12"/>
      <c r="E352" s="12">
        <v>5</v>
      </c>
    </row>
    <row r="353" spans="1:5">
      <c r="A353" s="20" t="s">
        <v>8368</v>
      </c>
      <c r="B353" s="12">
        <v>3</v>
      </c>
      <c r="C353" s="12"/>
      <c r="D353" s="12"/>
      <c r="E353" s="12">
        <v>3</v>
      </c>
    </row>
    <row r="354" spans="1:5">
      <c r="A354" s="20" t="s">
        <v>8369</v>
      </c>
      <c r="B354" s="12">
        <v>1</v>
      </c>
      <c r="C354" s="12"/>
      <c r="D354" s="12"/>
      <c r="E354" s="12">
        <v>1</v>
      </c>
    </row>
    <row r="355" spans="1:5">
      <c r="A355" s="20" t="s">
        <v>8370</v>
      </c>
      <c r="B355" s="12">
        <v>5</v>
      </c>
      <c r="C355" s="12"/>
      <c r="D355" s="12"/>
      <c r="E355" s="12">
        <v>5</v>
      </c>
    </row>
    <row r="356" spans="1:5">
      <c r="A356" s="20" t="s">
        <v>8371</v>
      </c>
      <c r="B356" s="12">
        <v>4</v>
      </c>
      <c r="C356" s="12"/>
      <c r="D356" s="12"/>
      <c r="E356" s="12">
        <v>4</v>
      </c>
    </row>
    <row r="357" spans="1:5">
      <c r="A357" s="20" t="s">
        <v>8377</v>
      </c>
      <c r="B357" s="12">
        <v>5</v>
      </c>
      <c r="C357" s="12"/>
      <c r="D357" s="12"/>
      <c r="E357" s="12">
        <v>5</v>
      </c>
    </row>
    <row r="358" spans="1:5">
      <c r="A358" s="10" t="s">
        <v>8350</v>
      </c>
      <c r="B358" s="12">
        <v>34</v>
      </c>
      <c r="C358" s="12"/>
      <c r="D358" s="12"/>
      <c r="E358" s="12">
        <v>34</v>
      </c>
    </row>
    <row r="359" spans="1:5">
      <c r="A359" s="20" t="s">
        <v>8372</v>
      </c>
      <c r="B359" s="12">
        <v>4</v>
      </c>
      <c r="C359" s="12"/>
      <c r="D359" s="12"/>
      <c r="E359" s="12">
        <v>4</v>
      </c>
    </row>
    <row r="360" spans="1:5">
      <c r="A360" s="20" t="s">
        <v>8373</v>
      </c>
      <c r="B360" s="12">
        <v>5</v>
      </c>
      <c r="C360" s="12"/>
      <c r="D360" s="12"/>
      <c r="E360" s="12">
        <v>5</v>
      </c>
    </row>
    <row r="361" spans="1:5">
      <c r="A361" s="20" t="s">
        <v>8374</v>
      </c>
      <c r="B361" s="12">
        <v>1</v>
      </c>
      <c r="C361" s="12"/>
      <c r="D361" s="12"/>
      <c r="E361" s="12">
        <v>1</v>
      </c>
    </row>
    <row r="362" spans="1:5">
      <c r="A362" s="20" t="s">
        <v>8375</v>
      </c>
      <c r="B362" s="12">
        <v>1</v>
      </c>
      <c r="C362" s="12"/>
      <c r="D362" s="12"/>
      <c r="E362" s="12">
        <v>1</v>
      </c>
    </row>
    <row r="363" spans="1:5">
      <c r="A363" s="20" t="s">
        <v>8366</v>
      </c>
      <c r="B363" s="12">
        <v>6</v>
      </c>
      <c r="C363" s="12"/>
      <c r="D363" s="12"/>
      <c r="E363" s="12">
        <v>6</v>
      </c>
    </row>
    <row r="364" spans="1:5">
      <c r="A364" s="20" t="s">
        <v>8376</v>
      </c>
      <c r="B364" s="12">
        <v>1</v>
      </c>
      <c r="C364" s="12"/>
      <c r="D364" s="12"/>
      <c r="E364" s="12">
        <v>1</v>
      </c>
    </row>
    <row r="365" spans="1:5">
      <c r="A365" s="20" t="s">
        <v>8367</v>
      </c>
      <c r="B365" s="12">
        <v>4</v>
      </c>
      <c r="C365" s="12"/>
      <c r="D365" s="12"/>
      <c r="E365" s="12">
        <v>4</v>
      </c>
    </row>
    <row r="366" spans="1:5">
      <c r="A366" s="20" t="s">
        <v>8368</v>
      </c>
      <c r="B366" s="12">
        <v>2</v>
      </c>
      <c r="C366" s="12"/>
      <c r="D366" s="12"/>
      <c r="E366" s="12">
        <v>2</v>
      </c>
    </row>
    <row r="367" spans="1:5">
      <c r="A367" s="20" t="s">
        <v>8369</v>
      </c>
      <c r="B367" s="12">
        <v>2</v>
      </c>
      <c r="C367" s="12"/>
      <c r="D367" s="12"/>
      <c r="E367" s="12">
        <v>2</v>
      </c>
    </row>
    <row r="368" spans="1:5">
      <c r="A368" s="20" t="s">
        <v>8370</v>
      </c>
      <c r="B368" s="12">
        <v>4</v>
      </c>
      <c r="C368" s="12"/>
      <c r="D368" s="12"/>
      <c r="E368" s="12">
        <v>4</v>
      </c>
    </row>
    <row r="369" spans="1:5">
      <c r="A369" s="20" t="s">
        <v>8371</v>
      </c>
      <c r="B369" s="12">
        <v>4</v>
      </c>
      <c r="C369" s="12"/>
      <c r="D369" s="12"/>
      <c r="E369" s="12">
        <v>4</v>
      </c>
    </row>
    <row r="370" spans="1:5">
      <c r="A370" s="10" t="s">
        <v>8353</v>
      </c>
      <c r="B370" s="12">
        <v>40</v>
      </c>
      <c r="C370" s="12">
        <v>2</v>
      </c>
      <c r="D370" s="12">
        <v>18</v>
      </c>
      <c r="E370" s="12">
        <v>60</v>
      </c>
    </row>
    <row r="371" spans="1:5">
      <c r="A371" s="20" t="s">
        <v>8372</v>
      </c>
      <c r="B371" s="12">
        <v>2</v>
      </c>
      <c r="C371" s="12"/>
      <c r="D371" s="12">
        <v>1</v>
      </c>
      <c r="E371" s="12">
        <v>3</v>
      </c>
    </row>
    <row r="372" spans="1:5">
      <c r="A372" s="20" t="s">
        <v>8373</v>
      </c>
      <c r="B372" s="12">
        <v>2</v>
      </c>
      <c r="C372" s="12"/>
      <c r="D372" s="12">
        <v>4</v>
      </c>
      <c r="E372" s="12">
        <v>6</v>
      </c>
    </row>
    <row r="373" spans="1:5">
      <c r="A373" s="20" t="s">
        <v>8374</v>
      </c>
      <c r="B373" s="12">
        <v>3</v>
      </c>
      <c r="C373" s="12"/>
      <c r="D373" s="12">
        <v>1</v>
      </c>
      <c r="E373" s="12">
        <v>4</v>
      </c>
    </row>
    <row r="374" spans="1:5">
      <c r="A374" s="20" t="s">
        <v>8375</v>
      </c>
      <c r="B374" s="12">
        <v>4</v>
      </c>
      <c r="C374" s="12"/>
      <c r="D374" s="12"/>
      <c r="E374" s="12">
        <v>4</v>
      </c>
    </row>
    <row r="375" spans="1:5">
      <c r="A375" s="20" t="s">
        <v>8366</v>
      </c>
      <c r="B375" s="12">
        <v>3</v>
      </c>
      <c r="C375" s="12"/>
      <c r="D375" s="12">
        <v>1</v>
      </c>
      <c r="E375" s="12">
        <v>4</v>
      </c>
    </row>
    <row r="376" spans="1:5">
      <c r="A376" s="20" t="s">
        <v>8376</v>
      </c>
      <c r="B376" s="12">
        <v>3</v>
      </c>
      <c r="C376" s="12">
        <v>1</v>
      </c>
      <c r="D376" s="12">
        <v>2</v>
      </c>
      <c r="E376" s="12">
        <v>6</v>
      </c>
    </row>
    <row r="377" spans="1:5">
      <c r="A377" s="20" t="s">
        <v>8367</v>
      </c>
      <c r="B377" s="12">
        <v>2</v>
      </c>
      <c r="C377" s="12"/>
      <c r="D377" s="12">
        <v>1</v>
      </c>
      <c r="E377" s="12">
        <v>3</v>
      </c>
    </row>
    <row r="378" spans="1:5">
      <c r="A378" s="20" t="s">
        <v>8368</v>
      </c>
      <c r="B378" s="12">
        <v>5</v>
      </c>
      <c r="C378" s="12">
        <v>1</v>
      </c>
      <c r="D378" s="12">
        <v>1</v>
      </c>
      <c r="E378" s="12">
        <v>7</v>
      </c>
    </row>
    <row r="379" spans="1:5">
      <c r="A379" s="20" t="s">
        <v>8369</v>
      </c>
      <c r="B379" s="12">
        <v>5</v>
      </c>
      <c r="C379" s="12"/>
      <c r="D379" s="12">
        <v>1</v>
      </c>
      <c r="E379" s="12">
        <v>6</v>
      </c>
    </row>
    <row r="380" spans="1:5">
      <c r="A380" s="20" t="s">
        <v>8370</v>
      </c>
      <c r="B380" s="12">
        <v>4</v>
      </c>
      <c r="C380" s="12"/>
      <c r="D380" s="12">
        <v>1</v>
      </c>
      <c r="E380" s="12">
        <v>5</v>
      </c>
    </row>
    <row r="381" spans="1:5">
      <c r="A381" s="20" t="s">
        <v>8371</v>
      </c>
      <c r="B381" s="12">
        <v>4</v>
      </c>
      <c r="C381" s="12"/>
      <c r="D381" s="12">
        <v>4</v>
      </c>
      <c r="E381" s="12">
        <v>8</v>
      </c>
    </row>
    <row r="382" spans="1:5">
      <c r="A382" s="20" t="s">
        <v>8377</v>
      </c>
      <c r="B382" s="12">
        <v>3</v>
      </c>
      <c r="C382" s="12"/>
      <c r="D382" s="12">
        <v>1</v>
      </c>
      <c r="E382" s="12">
        <v>4</v>
      </c>
    </row>
    <row r="383" spans="1:5">
      <c r="A383" s="10" t="s">
        <v>8349</v>
      </c>
      <c r="B383" s="12">
        <v>80</v>
      </c>
      <c r="C383" s="12"/>
      <c r="D383" s="12"/>
      <c r="E383" s="12">
        <v>80</v>
      </c>
    </row>
    <row r="384" spans="1:5">
      <c r="A384" s="20" t="s">
        <v>8372</v>
      </c>
      <c r="B384" s="12">
        <v>13</v>
      </c>
      <c r="C384" s="12"/>
      <c r="D384" s="12"/>
      <c r="E384" s="12">
        <v>13</v>
      </c>
    </row>
    <row r="385" spans="1:5">
      <c r="A385" s="20" t="s">
        <v>8373</v>
      </c>
      <c r="B385" s="12">
        <v>11</v>
      </c>
      <c r="C385" s="12"/>
      <c r="D385" s="12"/>
      <c r="E385" s="12">
        <v>11</v>
      </c>
    </row>
    <row r="386" spans="1:5">
      <c r="A386" s="20" t="s">
        <v>8374</v>
      </c>
      <c r="B386" s="12">
        <v>6</v>
      </c>
      <c r="C386" s="12"/>
      <c r="D386" s="12"/>
      <c r="E386" s="12">
        <v>6</v>
      </c>
    </row>
    <row r="387" spans="1:5">
      <c r="A387" s="20" t="s">
        <v>8375</v>
      </c>
      <c r="B387" s="12">
        <v>3</v>
      </c>
      <c r="C387" s="12"/>
      <c r="D387" s="12"/>
      <c r="E387" s="12">
        <v>3</v>
      </c>
    </row>
    <row r="388" spans="1:5">
      <c r="A388" s="20" t="s">
        <v>8366</v>
      </c>
      <c r="B388" s="12">
        <v>5</v>
      </c>
      <c r="C388" s="12"/>
      <c r="D388" s="12"/>
      <c r="E388" s="12">
        <v>5</v>
      </c>
    </row>
    <row r="389" spans="1:5">
      <c r="A389" s="20" t="s">
        <v>8376</v>
      </c>
      <c r="B389" s="12">
        <v>2</v>
      </c>
      <c r="C389" s="12"/>
      <c r="D389" s="12"/>
      <c r="E389" s="12">
        <v>2</v>
      </c>
    </row>
    <row r="390" spans="1:5">
      <c r="A390" s="20" t="s">
        <v>8367</v>
      </c>
      <c r="B390" s="12">
        <v>6</v>
      </c>
      <c r="C390" s="12"/>
      <c r="D390" s="12"/>
      <c r="E390" s="12">
        <v>6</v>
      </c>
    </row>
    <row r="391" spans="1:5">
      <c r="A391" s="20" t="s">
        <v>8368</v>
      </c>
      <c r="B391" s="12">
        <v>5</v>
      </c>
      <c r="C391" s="12"/>
      <c r="D391" s="12"/>
      <c r="E391" s="12">
        <v>5</v>
      </c>
    </row>
    <row r="392" spans="1:5">
      <c r="A392" s="20" t="s">
        <v>8369</v>
      </c>
      <c r="B392" s="12">
        <v>2</v>
      </c>
      <c r="C392" s="12"/>
      <c r="D392" s="12"/>
      <c r="E392" s="12">
        <v>2</v>
      </c>
    </row>
    <row r="393" spans="1:5">
      <c r="A393" s="20" t="s">
        <v>8370</v>
      </c>
      <c r="B393" s="12">
        <v>10</v>
      </c>
      <c r="C393" s="12"/>
      <c r="D393" s="12"/>
      <c r="E393" s="12">
        <v>10</v>
      </c>
    </row>
    <row r="394" spans="1:5">
      <c r="A394" s="20" t="s">
        <v>8371</v>
      </c>
      <c r="B394" s="12">
        <v>13</v>
      </c>
      <c r="C394" s="12"/>
      <c r="D394" s="12"/>
      <c r="E394" s="12">
        <v>13</v>
      </c>
    </row>
    <row r="395" spans="1:5">
      <c r="A395" s="20" t="s">
        <v>8377</v>
      </c>
      <c r="B395" s="12">
        <v>4</v>
      </c>
      <c r="C395" s="12"/>
      <c r="D395" s="12"/>
      <c r="E395" s="12">
        <v>4</v>
      </c>
    </row>
    <row r="396" spans="1:5">
      <c r="A396" s="10" t="s">
        <v>8309</v>
      </c>
      <c r="B396" s="12">
        <v>60</v>
      </c>
      <c r="C396" s="12"/>
      <c r="D396" s="12"/>
      <c r="E396" s="12">
        <v>60</v>
      </c>
    </row>
    <row r="397" spans="1:5">
      <c r="A397" s="20" t="s">
        <v>8372</v>
      </c>
      <c r="B397" s="12">
        <v>4</v>
      </c>
      <c r="C397" s="12"/>
      <c r="D397" s="12"/>
      <c r="E397" s="12">
        <v>4</v>
      </c>
    </row>
    <row r="398" spans="1:5">
      <c r="A398" s="20" t="s">
        <v>8373</v>
      </c>
      <c r="B398" s="12">
        <v>1</v>
      </c>
      <c r="C398" s="12"/>
      <c r="D398" s="12"/>
      <c r="E398" s="12">
        <v>1</v>
      </c>
    </row>
    <row r="399" spans="1:5">
      <c r="A399" s="20" t="s">
        <v>8374</v>
      </c>
      <c r="B399" s="12">
        <v>5</v>
      </c>
      <c r="C399" s="12"/>
      <c r="D399" s="12"/>
      <c r="E399" s="12">
        <v>5</v>
      </c>
    </row>
    <row r="400" spans="1:5">
      <c r="A400" s="20" t="s">
        <v>8375</v>
      </c>
      <c r="B400" s="12">
        <v>6</v>
      </c>
      <c r="C400" s="12"/>
      <c r="D400" s="12"/>
      <c r="E400" s="12">
        <v>6</v>
      </c>
    </row>
    <row r="401" spans="1:5">
      <c r="A401" s="20" t="s">
        <v>8366</v>
      </c>
      <c r="B401" s="12">
        <v>7</v>
      </c>
      <c r="C401" s="12"/>
      <c r="D401" s="12"/>
      <c r="E401" s="12">
        <v>7</v>
      </c>
    </row>
    <row r="402" spans="1:5">
      <c r="A402" s="20" t="s">
        <v>8376</v>
      </c>
      <c r="B402" s="12">
        <v>8</v>
      </c>
      <c r="C402" s="12"/>
      <c r="D402" s="12"/>
      <c r="E402" s="12">
        <v>8</v>
      </c>
    </row>
    <row r="403" spans="1:5">
      <c r="A403" s="20" t="s">
        <v>8367</v>
      </c>
      <c r="B403" s="12">
        <v>8</v>
      </c>
      <c r="C403" s="12"/>
      <c r="D403" s="12"/>
      <c r="E403" s="12">
        <v>8</v>
      </c>
    </row>
    <row r="404" spans="1:5">
      <c r="A404" s="20" t="s">
        <v>8368</v>
      </c>
      <c r="B404" s="12">
        <v>5</v>
      </c>
      <c r="C404" s="12"/>
      <c r="D404" s="12"/>
      <c r="E404" s="12">
        <v>5</v>
      </c>
    </row>
    <row r="405" spans="1:5">
      <c r="A405" s="20" t="s">
        <v>8369</v>
      </c>
      <c r="B405" s="12">
        <v>3</v>
      </c>
      <c r="C405" s="12"/>
      <c r="D405" s="12"/>
      <c r="E405" s="12">
        <v>3</v>
      </c>
    </row>
    <row r="406" spans="1:5">
      <c r="A406" s="20" t="s">
        <v>8370</v>
      </c>
      <c r="B406" s="12">
        <v>5</v>
      </c>
      <c r="C406" s="12"/>
      <c r="D406" s="12"/>
      <c r="E406" s="12">
        <v>5</v>
      </c>
    </row>
    <row r="407" spans="1:5">
      <c r="A407" s="20" t="s">
        <v>8371</v>
      </c>
      <c r="B407" s="12">
        <v>6</v>
      </c>
      <c r="C407" s="12"/>
      <c r="D407" s="12"/>
      <c r="E407" s="12">
        <v>6</v>
      </c>
    </row>
    <row r="408" spans="1:5">
      <c r="A408" s="20" t="s">
        <v>8377</v>
      </c>
      <c r="B408" s="12">
        <v>2</v>
      </c>
      <c r="C408" s="12"/>
      <c r="D408" s="12"/>
      <c r="E408" s="12">
        <v>2</v>
      </c>
    </row>
    <row r="409" spans="1:5">
      <c r="A409" s="10" t="s">
        <v>8339</v>
      </c>
      <c r="B409" s="12"/>
      <c r="C409" s="12">
        <v>47</v>
      </c>
      <c r="D409" s="12">
        <v>10</v>
      </c>
      <c r="E409" s="12">
        <v>57</v>
      </c>
    </row>
    <row r="410" spans="1:5">
      <c r="A410" s="20" t="s">
        <v>8372</v>
      </c>
      <c r="B410" s="12"/>
      <c r="C410" s="12">
        <v>6</v>
      </c>
      <c r="D410" s="12"/>
      <c r="E410" s="12">
        <v>6</v>
      </c>
    </row>
    <row r="411" spans="1:5">
      <c r="A411" s="20" t="s">
        <v>8373</v>
      </c>
      <c r="B411" s="12"/>
      <c r="C411" s="12">
        <v>1</v>
      </c>
      <c r="D411" s="12"/>
      <c r="E411" s="12">
        <v>1</v>
      </c>
    </row>
    <row r="412" spans="1:5">
      <c r="A412" s="20" t="s">
        <v>8374</v>
      </c>
      <c r="B412" s="12"/>
      <c r="C412" s="12">
        <v>5</v>
      </c>
      <c r="D412" s="12">
        <v>1</v>
      </c>
      <c r="E412" s="12">
        <v>6</v>
      </c>
    </row>
    <row r="413" spans="1:5">
      <c r="A413" s="20" t="s">
        <v>8375</v>
      </c>
      <c r="B413" s="12"/>
      <c r="C413" s="12">
        <v>5</v>
      </c>
      <c r="D413" s="12">
        <v>1</v>
      </c>
      <c r="E413" s="12">
        <v>6</v>
      </c>
    </row>
    <row r="414" spans="1:5">
      <c r="A414" s="20" t="s">
        <v>8366</v>
      </c>
      <c r="B414" s="12"/>
      <c r="C414" s="12">
        <v>2</v>
      </c>
      <c r="D414" s="12"/>
      <c r="E414" s="12">
        <v>2</v>
      </c>
    </row>
    <row r="415" spans="1:5">
      <c r="A415" s="20" t="s">
        <v>8376</v>
      </c>
      <c r="B415" s="12"/>
      <c r="C415" s="12">
        <v>5</v>
      </c>
      <c r="D415" s="12">
        <v>1</v>
      </c>
      <c r="E415" s="12">
        <v>6</v>
      </c>
    </row>
    <row r="416" spans="1:5">
      <c r="A416" s="20" t="s">
        <v>8367</v>
      </c>
      <c r="B416" s="12"/>
      <c r="C416" s="12">
        <v>4</v>
      </c>
      <c r="D416" s="12">
        <v>2</v>
      </c>
      <c r="E416" s="12">
        <v>6</v>
      </c>
    </row>
    <row r="417" spans="1:5">
      <c r="A417" s="20" t="s">
        <v>8368</v>
      </c>
      <c r="B417" s="12"/>
      <c r="C417" s="12">
        <v>3</v>
      </c>
      <c r="D417" s="12"/>
      <c r="E417" s="12">
        <v>3</v>
      </c>
    </row>
    <row r="418" spans="1:5">
      <c r="A418" s="20" t="s">
        <v>8369</v>
      </c>
      <c r="B418" s="12"/>
      <c r="C418" s="12">
        <v>2</v>
      </c>
      <c r="D418" s="12"/>
      <c r="E418" s="12">
        <v>2</v>
      </c>
    </row>
    <row r="419" spans="1:5">
      <c r="A419" s="20" t="s">
        <v>8370</v>
      </c>
      <c r="B419" s="12"/>
      <c r="C419" s="12">
        <v>6</v>
      </c>
      <c r="D419" s="12">
        <v>3</v>
      </c>
      <c r="E419" s="12">
        <v>9</v>
      </c>
    </row>
    <row r="420" spans="1:5">
      <c r="A420" s="20" t="s">
        <v>8371</v>
      </c>
      <c r="B420" s="12"/>
      <c r="C420" s="12">
        <v>4</v>
      </c>
      <c r="D420" s="12">
        <v>1</v>
      </c>
      <c r="E420" s="12">
        <v>5</v>
      </c>
    </row>
    <row r="421" spans="1:5">
      <c r="A421" s="20" t="s">
        <v>8377</v>
      </c>
      <c r="B421" s="12"/>
      <c r="C421" s="12">
        <v>4</v>
      </c>
      <c r="D421" s="12">
        <v>1</v>
      </c>
      <c r="E421" s="12">
        <v>5</v>
      </c>
    </row>
    <row r="422" spans="1:5">
      <c r="A422" s="10" t="s">
        <v>8332</v>
      </c>
      <c r="B422" s="12"/>
      <c r="C422" s="12">
        <v>100</v>
      </c>
      <c r="D422" s="12"/>
      <c r="E422" s="12">
        <v>100</v>
      </c>
    </row>
    <row r="423" spans="1:5">
      <c r="A423" s="20" t="s">
        <v>8372</v>
      </c>
      <c r="B423" s="12"/>
      <c r="C423" s="12">
        <v>9</v>
      </c>
      <c r="D423" s="12"/>
      <c r="E423" s="12">
        <v>9</v>
      </c>
    </row>
    <row r="424" spans="1:5">
      <c r="A424" s="20" t="s">
        <v>8373</v>
      </c>
      <c r="B424" s="12"/>
      <c r="C424" s="12">
        <v>8</v>
      </c>
      <c r="D424" s="12"/>
      <c r="E424" s="12">
        <v>8</v>
      </c>
    </row>
    <row r="425" spans="1:5">
      <c r="A425" s="20" t="s">
        <v>8374</v>
      </c>
      <c r="B425" s="12"/>
      <c r="C425" s="12">
        <v>12</v>
      </c>
      <c r="D425" s="12"/>
      <c r="E425" s="12">
        <v>12</v>
      </c>
    </row>
    <row r="426" spans="1:5">
      <c r="A426" s="20" t="s">
        <v>8375</v>
      </c>
      <c r="B426" s="12"/>
      <c r="C426" s="12">
        <v>8</v>
      </c>
      <c r="D426" s="12"/>
      <c r="E426" s="12">
        <v>8</v>
      </c>
    </row>
    <row r="427" spans="1:5">
      <c r="A427" s="20" t="s">
        <v>8366</v>
      </c>
      <c r="B427" s="12"/>
      <c r="C427" s="12">
        <v>6</v>
      </c>
      <c r="D427" s="12"/>
      <c r="E427" s="12">
        <v>6</v>
      </c>
    </row>
    <row r="428" spans="1:5">
      <c r="A428" s="20" t="s">
        <v>8376</v>
      </c>
      <c r="B428" s="12"/>
      <c r="C428" s="12">
        <v>10</v>
      </c>
      <c r="D428" s="12"/>
      <c r="E428" s="12">
        <v>10</v>
      </c>
    </row>
    <row r="429" spans="1:5">
      <c r="A429" s="20" t="s">
        <v>8367</v>
      </c>
      <c r="B429" s="12"/>
      <c r="C429" s="12">
        <v>9</v>
      </c>
      <c r="D429" s="12"/>
      <c r="E429" s="12">
        <v>9</v>
      </c>
    </row>
    <row r="430" spans="1:5">
      <c r="A430" s="20" t="s">
        <v>8368</v>
      </c>
      <c r="B430" s="12"/>
      <c r="C430" s="12">
        <v>2</v>
      </c>
      <c r="D430" s="12"/>
      <c r="E430" s="12">
        <v>2</v>
      </c>
    </row>
    <row r="431" spans="1:5">
      <c r="A431" s="20" t="s">
        <v>8369</v>
      </c>
      <c r="B431" s="12"/>
      <c r="C431" s="12">
        <v>8</v>
      </c>
      <c r="D431" s="12"/>
      <c r="E431" s="12">
        <v>8</v>
      </c>
    </row>
    <row r="432" spans="1:5">
      <c r="A432" s="20" t="s">
        <v>8370</v>
      </c>
      <c r="B432" s="12"/>
      <c r="C432" s="12">
        <v>10</v>
      </c>
      <c r="D432" s="12"/>
      <c r="E432" s="12">
        <v>10</v>
      </c>
    </row>
    <row r="433" spans="1:5">
      <c r="A433" s="20" t="s">
        <v>8371</v>
      </c>
      <c r="B433" s="12"/>
      <c r="C433" s="12">
        <v>7</v>
      </c>
      <c r="D433" s="12"/>
      <c r="E433" s="12">
        <v>7</v>
      </c>
    </row>
    <row r="434" spans="1:5">
      <c r="A434" s="20" t="s">
        <v>8377</v>
      </c>
      <c r="B434" s="12"/>
      <c r="C434" s="12">
        <v>11</v>
      </c>
      <c r="D434" s="12"/>
      <c r="E434" s="12">
        <v>11</v>
      </c>
    </row>
    <row r="435" spans="1:5">
      <c r="A435" s="10" t="s">
        <v>8319</v>
      </c>
      <c r="B435" s="12">
        <v>20</v>
      </c>
      <c r="C435" s="12">
        <v>120</v>
      </c>
      <c r="D435" s="12">
        <v>60</v>
      </c>
      <c r="E435" s="12">
        <v>200</v>
      </c>
    </row>
    <row r="436" spans="1:5">
      <c r="A436" s="20" t="s">
        <v>8372</v>
      </c>
      <c r="B436" s="12"/>
      <c r="C436" s="12">
        <v>13</v>
      </c>
      <c r="D436" s="12">
        <v>6</v>
      </c>
      <c r="E436" s="12">
        <v>19</v>
      </c>
    </row>
    <row r="437" spans="1:5">
      <c r="A437" s="20" t="s">
        <v>8373</v>
      </c>
      <c r="B437" s="12">
        <v>3</v>
      </c>
      <c r="C437" s="12">
        <v>7</v>
      </c>
      <c r="D437" s="12">
        <v>5</v>
      </c>
      <c r="E437" s="12">
        <v>15</v>
      </c>
    </row>
    <row r="438" spans="1:5">
      <c r="A438" s="20" t="s">
        <v>8374</v>
      </c>
      <c r="B438" s="12"/>
      <c r="C438" s="12">
        <v>6</v>
      </c>
      <c r="D438" s="12">
        <v>2</v>
      </c>
      <c r="E438" s="12">
        <v>8</v>
      </c>
    </row>
    <row r="439" spans="1:5">
      <c r="A439" s="20" t="s">
        <v>8375</v>
      </c>
      <c r="B439" s="12">
        <v>1</v>
      </c>
      <c r="C439" s="12">
        <v>4</v>
      </c>
      <c r="D439" s="12">
        <v>2</v>
      </c>
      <c r="E439" s="12">
        <v>7</v>
      </c>
    </row>
    <row r="440" spans="1:5">
      <c r="A440" s="20" t="s">
        <v>8366</v>
      </c>
      <c r="B440" s="12"/>
      <c r="C440" s="12">
        <v>6</v>
      </c>
      <c r="D440" s="12">
        <v>2</v>
      </c>
      <c r="E440" s="12">
        <v>8</v>
      </c>
    </row>
    <row r="441" spans="1:5">
      <c r="A441" s="20" t="s">
        <v>8376</v>
      </c>
      <c r="B441" s="12">
        <v>2</v>
      </c>
      <c r="C441" s="12">
        <v>11</v>
      </c>
      <c r="D441" s="12">
        <v>7</v>
      </c>
      <c r="E441" s="12">
        <v>20</v>
      </c>
    </row>
    <row r="442" spans="1:5">
      <c r="A442" s="20" t="s">
        <v>8367</v>
      </c>
      <c r="B442" s="12">
        <v>6</v>
      </c>
      <c r="C442" s="12">
        <v>12</v>
      </c>
      <c r="D442" s="12">
        <v>5</v>
      </c>
      <c r="E442" s="12">
        <v>23</v>
      </c>
    </row>
    <row r="443" spans="1:5">
      <c r="A443" s="20" t="s">
        <v>8368</v>
      </c>
      <c r="B443" s="12">
        <v>1</v>
      </c>
      <c r="C443" s="12">
        <v>8</v>
      </c>
      <c r="D443" s="12">
        <v>4</v>
      </c>
      <c r="E443" s="12">
        <v>13</v>
      </c>
    </row>
    <row r="444" spans="1:5">
      <c r="A444" s="20" t="s">
        <v>8369</v>
      </c>
      <c r="B444" s="12">
        <v>2</v>
      </c>
      <c r="C444" s="12">
        <v>12</v>
      </c>
      <c r="D444" s="12">
        <v>3</v>
      </c>
      <c r="E444" s="12">
        <v>17</v>
      </c>
    </row>
    <row r="445" spans="1:5">
      <c r="A445" s="20" t="s">
        <v>8370</v>
      </c>
      <c r="B445" s="12">
        <v>1</v>
      </c>
      <c r="C445" s="12">
        <v>14</v>
      </c>
      <c r="D445" s="12">
        <v>6</v>
      </c>
      <c r="E445" s="12">
        <v>21</v>
      </c>
    </row>
    <row r="446" spans="1:5">
      <c r="A446" s="20" t="s">
        <v>8371</v>
      </c>
      <c r="B446" s="12">
        <v>4</v>
      </c>
      <c r="C446" s="12">
        <v>10</v>
      </c>
      <c r="D446" s="12">
        <v>10</v>
      </c>
      <c r="E446" s="12">
        <v>24</v>
      </c>
    </row>
    <row r="447" spans="1:5">
      <c r="A447" s="20" t="s">
        <v>8377</v>
      </c>
      <c r="B447" s="12"/>
      <c r="C447" s="12">
        <v>17</v>
      </c>
      <c r="D447" s="12">
        <v>8</v>
      </c>
      <c r="E447" s="12">
        <v>25</v>
      </c>
    </row>
    <row r="448" spans="1:5">
      <c r="A448" s="10" t="s">
        <v>8318</v>
      </c>
      <c r="B448" s="12"/>
      <c r="C448" s="12">
        <v>60</v>
      </c>
      <c r="D448" s="12">
        <v>100</v>
      </c>
      <c r="E448" s="12">
        <v>160</v>
      </c>
    </row>
    <row r="449" spans="1:5">
      <c r="A449" s="20" t="s">
        <v>8372</v>
      </c>
      <c r="B449" s="12"/>
      <c r="C449" s="12">
        <v>8</v>
      </c>
      <c r="D449" s="12">
        <v>10</v>
      </c>
      <c r="E449" s="12">
        <v>18</v>
      </c>
    </row>
    <row r="450" spans="1:5">
      <c r="A450" s="20" t="s">
        <v>8373</v>
      </c>
      <c r="B450" s="12"/>
      <c r="C450" s="12">
        <v>6</v>
      </c>
      <c r="D450" s="12">
        <v>4</v>
      </c>
      <c r="E450" s="12">
        <v>10</v>
      </c>
    </row>
    <row r="451" spans="1:5">
      <c r="A451" s="20" t="s">
        <v>8374</v>
      </c>
      <c r="B451" s="12"/>
      <c r="C451" s="12">
        <v>6</v>
      </c>
      <c r="D451" s="12">
        <v>9</v>
      </c>
      <c r="E451" s="12">
        <v>15</v>
      </c>
    </row>
    <row r="452" spans="1:5">
      <c r="A452" s="20" t="s">
        <v>8375</v>
      </c>
      <c r="B452" s="12"/>
      <c r="C452" s="12"/>
      <c r="D452" s="12">
        <v>9</v>
      </c>
      <c r="E452" s="12">
        <v>9</v>
      </c>
    </row>
    <row r="453" spans="1:5">
      <c r="A453" s="20" t="s">
        <v>8366</v>
      </c>
      <c r="B453" s="12"/>
      <c r="C453" s="12">
        <v>2</v>
      </c>
      <c r="D453" s="12">
        <v>8</v>
      </c>
      <c r="E453" s="12">
        <v>10</v>
      </c>
    </row>
    <row r="454" spans="1:5">
      <c r="A454" s="20" t="s">
        <v>8376</v>
      </c>
      <c r="B454" s="12"/>
      <c r="C454" s="12">
        <v>8</v>
      </c>
      <c r="D454" s="12">
        <v>8</v>
      </c>
      <c r="E454" s="12">
        <v>16</v>
      </c>
    </row>
    <row r="455" spans="1:5">
      <c r="A455" s="20" t="s">
        <v>8367</v>
      </c>
      <c r="B455" s="12"/>
      <c r="C455" s="12">
        <v>2</v>
      </c>
      <c r="D455" s="12">
        <v>12</v>
      </c>
      <c r="E455" s="12">
        <v>14</v>
      </c>
    </row>
    <row r="456" spans="1:5">
      <c r="A456" s="20" t="s">
        <v>8368</v>
      </c>
      <c r="B456" s="12"/>
      <c r="C456" s="12">
        <v>2</v>
      </c>
      <c r="D456" s="12">
        <v>7</v>
      </c>
      <c r="E456" s="12">
        <v>9</v>
      </c>
    </row>
    <row r="457" spans="1:5">
      <c r="A457" s="20" t="s">
        <v>8369</v>
      </c>
      <c r="B457" s="12"/>
      <c r="C457" s="12">
        <v>7</v>
      </c>
      <c r="D457" s="12">
        <v>9</v>
      </c>
      <c r="E457" s="12">
        <v>16</v>
      </c>
    </row>
    <row r="458" spans="1:5">
      <c r="A458" s="20" t="s">
        <v>8370</v>
      </c>
      <c r="B458" s="12"/>
      <c r="C458" s="12">
        <v>6</v>
      </c>
      <c r="D458" s="12">
        <v>5</v>
      </c>
      <c r="E458" s="12">
        <v>11</v>
      </c>
    </row>
    <row r="459" spans="1:5">
      <c r="A459" s="20" t="s">
        <v>8371</v>
      </c>
      <c r="B459" s="12"/>
      <c r="C459" s="12">
        <v>9</v>
      </c>
      <c r="D459" s="12">
        <v>12</v>
      </c>
      <c r="E459" s="12">
        <v>21</v>
      </c>
    </row>
    <row r="460" spans="1:5">
      <c r="A460" s="20" t="s">
        <v>8377</v>
      </c>
      <c r="B460" s="12"/>
      <c r="C460" s="12">
        <v>4</v>
      </c>
      <c r="D460" s="12">
        <v>7</v>
      </c>
      <c r="E460" s="12">
        <v>11</v>
      </c>
    </row>
    <row r="461" spans="1:5">
      <c r="A461" s="10" t="s">
        <v>8338</v>
      </c>
      <c r="B461" s="12"/>
      <c r="C461" s="12"/>
      <c r="D461" s="12">
        <v>20</v>
      </c>
      <c r="E461" s="12">
        <v>20</v>
      </c>
    </row>
    <row r="462" spans="1:5">
      <c r="A462" s="20" t="s">
        <v>8372</v>
      </c>
      <c r="B462" s="12"/>
      <c r="C462" s="12"/>
      <c r="D462" s="12">
        <v>3</v>
      </c>
      <c r="E462" s="12">
        <v>3</v>
      </c>
    </row>
    <row r="463" spans="1:5">
      <c r="A463" s="20" t="s">
        <v>8374</v>
      </c>
      <c r="B463" s="12"/>
      <c r="C463" s="12"/>
      <c r="D463" s="12">
        <v>2</v>
      </c>
      <c r="E463" s="12">
        <v>2</v>
      </c>
    </row>
    <row r="464" spans="1:5">
      <c r="A464" s="20" t="s">
        <v>8375</v>
      </c>
      <c r="B464" s="12"/>
      <c r="C464" s="12"/>
      <c r="D464" s="12">
        <v>1</v>
      </c>
      <c r="E464" s="12">
        <v>1</v>
      </c>
    </row>
    <row r="465" spans="1:5">
      <c r="A465" s="20" t="s">
        <v>8366</v>
      </c>
      <c r="B465" s="12"/>
      <c r="C465" s="12"/>
      <c r="D465" s="12">
        <v>2</v>
      </c>
      <c r="E465" s="12">
        <v>2</v>
      </c>
    </row>
    <row r="466" spans="1:5">
      <c r="A466" s="20" t="s">
        <v>8367</v>
      </c>
      <c r="B466" s="12"/>
      <c r="C466" s="12"/>
      <c r="D466" s="12">
        <v>5</v>
      </c>
      <c r="E466" s="12">
        <v>5</v>
      </c>
    </row>
    <row r="467" spans="1:5">
      <c r="A467" s="20" t="s">
        <v>8368</v>
      </c>
      <c r="B467" s="12"/>
      <c r="C467" s="12"/>
      <c r="D467" s="12">
        <v>4</v>
      </c>
      <c r="E467" s="12">
        <v>4</v>
      </c>
    </row>
    <row r="468" spans="1:5">
      <c r="A468" s="20" t="s">
        <v>8370</v>
      </c>
      <c r="B468" s="12"/>
      <c r="C468" s="12"/>
      <c r="D468" s="12">
        <v>1</v>
      </c>
      <c r="E468" s="12">
        <v>1</v>
      </c>
    </row>
    <row r="469" spans="1:5">
      <c r="A469" s="20" t="s">
        <v>8371</v>
      </c>
      <c r="B469" s="12"/>
      <c r="C469" s="12"/>
      <c r="D469" s="12">
        <v>1</v>
      </c>
      <c r="E469" s="12">
        <v>1</v>
      </c>
    </row>
    <row r="470" spans="1:5">
      <c r="A470" s="20" t="s">
        <v>8377</v>
      </c>
      <c r="B470" s="12"/>
      <c r="C470" s="12"/>
      <c r="D470" s="12">
        <v>1</v>
      </c>
      <c r="E470" s="12">
        <v>1</v>
      </c>
    </row>
    <row r="471" spans="1:5">
      <c r="A471" s="10" t="s">
        <v>8360</v>
      </c>
      <c r="B471" s="12">
        <v>1346</v>
      </c>
      <c r="C471" s="12">
        <v>1037</v>
      </c>
      <c r="D471" s="12">
        <v>312</v>
      </c>
      <c r="E471" s="12">
        <v>2695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AB61-41EC-4F12-831A-69769EDB7CE1}">
  <dimension ref="A1:I19"/>
  <sheetViews>
    <sheetView showGridLines="0" topLeftCell="C1" zoomScaleNormal="100" workbookViewId="0">
      <selection activeCell="H19" sqref="H19"/>
    </sheetView>
  </sheetViews>
  <sheetFormatPr defaultRowHeight="10.199999999999999"/>
  <cols>
    <col min="1" max="1" width="12.6640625" style="16" bestFit="1" customWidth="1"/>
    <col min="2" max="2" width="15.664062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8400</v>
      </c>
    </row>
    <row r="2" spans="1:9">
      <c r="A2" s="18" t="s">
        <v>8388</v>
      </c>
      <c r="B2" s="18">
        <f>COUNTIFS(Kickstarter!$G$2:$G$4115,"=successful",Kickstarter!$E$2:$E$4115,"&lt;1000",Kickstarter!$S$2:$S$4115,"=plays")</f>
        <v>141</v>
      </c>
      <c r="C2" s="18">
        <f>COUNTIFS(Kickstarter!$G$2:$G$4115,"=failed",Kickstarter!$E$2:$E$4115,"&lt;1000",Kickstarter!$S$2:$S$4115,"=plays")</f>
        <v>45</v>
      </c>
      <c r="D2" s="18">
        <f>COUNTIFS(Kickstarter!$G$2:$G$4115,"=canceled",Kickstarter!$E$2:$E$4115,"&lt;1000",Kickstarter!$S$2:$S$4115,"=plays")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>
      <c r="A3" s="18" t="s">
        <v>8389</v>
      </c>
      <c r="B3" s="18">
        <f>COUNTIFS(Kickstarter!$G$2:$G$4115,"=successful",Kickstarter!$E$2:$E$4115,"&gt;=1000",Kickstarter!$E$2:$E$4115,"&lt;4999",Kickstarter!$S$2:$S$4115,"=plays")</f>
        <v>387</v>
      </c>
      <c r="C3" s="18">
        <f>COUNTIFS(Kickstarter!$G$2:$G$4115,"=failed",Kickstarter!$E$2:$E$4115,"&gt;=1000",Kickstarter!$E$2:$E$4115,"&lt;4999",Kickstarter!$S$2:$S$4115,"=plays")</f>
        <v>146</v>
      </c>
      <c r="D3" s="18">
        <f>COUNTIFS(Kickstarter!$G$2:$G$4115,"=canceled",Kickstarter!$E$2:$E$4115,"&gt;=1000",Kickstarter!$E$2:$E$4115,"&lt;4999",Kickstarter!$S$2:$S$4115,"=plays")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>
      <c r="A4" s="18" t="s">
        <v>8390</v>
      </c>
      <c r="B4" s="18">
        <f>COUNTIFS(Kickstarter!$G$2:$G$4115,"=successful",Kickstarter!$E$2:$E$4115,"&gt;=5000",Kickstarter!$E$2:$E$4115,"&lt;9999",Kickstarter!$S$2:$S$4115,"=plays")</f>
        <v>93</v>
      </c>
      <c r="C4" s="18">
        <f>COUNTIFS(Kickstarter!$G$2:$G$4115,"=failed",Kickstarter!$E$2:$E$4115,"&gt;=5000",Kickstarter!$E$2:$E$4115,"&lt;9999",Kickstarter!$S$2:$S$4115,"=plays")</f>
        <v>76</v>
      </c>
      <c r="D4" s="18">
        <f>COUNTIFS(Kickstarter!$G$2:$G$4115,"=canceled",Kickstarter!$E$2:$E$4115,"&gt;=5000",Kickstarter!$E$2:$E$4115,"&lt;9999",Kickstarter!$S$2:$S$4115,"=plays")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>
      <c r="A5" s="18" t="s">
        <v>8391</v>
      </c>
      <c r="B5" s="18">
        <f>COUNTIFS(Kickstarter!$G$2:$G$4115,"=successful",Kickstarter!$E$2:$E$4115,"&gt;=10000",Kickstarter!$E$2:$E$4115,"&lt;14999",Kickstarter!$S$2:$S$4115,"=plays")</f>
        <v>39</v>
      </c>
      <c r="C5" s="18">
        <f>COUNTIFS(Kickstarter!$G$2:$G$4115,"=failed",Kickstarter!$E$2:$E$4115,"&gt;=10000",Kickstarter!$E$2:$E$4115,"&lt;14999",Kickstarter!$S$2:$S$4115,"=plays")</f>
        <v>33</v>
      </c>
      <c r="D5" s="18">
        <f>COUNTIFS(Kickstarter!$G$2:$G$4115,"=canceled",Kickstarter!$E$2:$E$4115,"&gt;=10000",Kickstarter!$E$2:$E$4115,"&lt;14999",Kickstarter!$S$2:$S$4115,"=plays")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>
      <c r="A6" s="18" t="s">
        <v>8393</v>
      </c>
      <c r="B6" s="18">
        <f>COUNTIFS(Kickstarter!$G$2:$G$4115,"=successful",Kickstarter!$E$2:$E$4115,"&gt;=15000",Kickstarter!$E$2:$E$4115,"&lt;19999",Kickstarter!$S$2:$S$4115,"=plays")</f>
        <v>12</v>
      </c>
      <c r="C6" s="18">
        <f>COUNTIFS(Kickstarter!$G$2:$G$4115,"=failed",Kickstarter!$E$2:$E$4115,"&gt;=15000",Kickstarter!$E$2:$E$4115,"&lt;19999",Kickstarter!$S$2:$S$4115,"=plays")</f>
        <v>12</v>
      </c>
      <c r="D6" s="18">
        <f>COUNTIFS(Kickstarter!$G$2:$G$4115,"=canceled",Kickstarter!$E$2:$E$4115,"&gt;=15000",Kickstarter!$E$2:$E$4115,"&lt;19999",Kickstarter!$S$2:$S$4115,"=plays")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>
      <c r="A7" s="18" t="s">
        <v>8394</v>
      </c>
      <c r="B7" s="18">
        <f>COUNTIFS(Kickstarter!$G$2:$G$4115,"=successful",Kickstarter!$E$2:$E$4115,"&gt;=20000",Kickstarter!$E$2:$E$4115,"&lt;24999",Kickstarter!$S$2:$S$4115,"=plays")</f>
        <v>9</v>
      </c>
      <c r="C7" s="18">
        <f>COUNTIFS(Kickstarter!$G$2:$G$4115,"=failed",Kickstarter!$E$2:$E$4115,"&gt;=20000",Kickstarter!$E$2:$E$4115,"&lt;24999",Kickstarter!$S$2:$S$4115,"=plays")</f>
        <v>11</v>
      </c>
      <c r="D7" s="18">
        <f>COUNTIFS(Kickstarter!$G$2:$G$4115,"=canceled",Kickstarter!$E$2:$E$4115,"&gt;=20000",Kickstarter!$E$2:$E$4115,"&lt;24999",Kickstarter!$S$2:$S$4115,"=plays")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>
      <c r="A8" s="18" t="s">
        <v>8395</v>
      </c>
      <c r="B8" s="18">
        <f>COUNTIFS(Kickstarter!$G$2:$G$4115,"=successful",Kickstarter!$E$2:$E$4115,"&gt;=25000",Kickstarter!$E$2:$E$4115,"&lt;29999",Kickstarter!$S$2:$S$4115,"=plays")</f>
        <v>1</v>
      </c>
      <c r="C8" s="18">
        <f>COUNTIFS(Kickstarter!$G$2:$G$4115,"=failed",Kickstarter!$E$2:$E$4115,"&gt;=25000",Kickstarter!$E$2:$E$4115,"&lt;29999",Kickstarter!$S$2:$S$4115,"=plays")</f>
        <v>4</v>
      </c>
      <c r="D8" s="18">
        <f>COUNTIFS(Kickstarter!$G$2:$G$4115,"=canceled",Kickstarter!$E$2:$E$4115,"&gt;=25000",Kickstarter!$E$2:$E$4115,"&lt;29999",Kickstarter!$S$2:$S$4115,"=plays")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>
      <c r="A9" s="18" t="s">
        <v>8396</v>
      </c>
      <c r="B9" s="18">
        <f>COUNTIFS(Kickstarter!$G$2:$G$4115,"=successful",Kickstarter!$E$2:$E$4115,"&gt;=30000",Kickstarter!$E$2:$E$4115,"&lt;34999",Kickstarter!$S$2:$S$4115,"=plays")</f>
        <v>3</v>
      </c>
      <c r="C9" s="18">
        <f>COUNTIFS(Kickstarter!$G$2:$G$4115,"=failed",Kickstarter!$E$2:$E$4115,"&gt;=30000",Kickstarter!$E$2:$E$4115,"&lt;34999",Kickstarter!$S$2:$S$4115,"=plays")</f>
        <v>8</v>
      </c>
      <c r="D9" s="18">
        <f>COUNTIFS(Kickstarter!$G$2:$G$4115,"=canceled",Kickstarter!$E$2:$E$4115,"&gt;=30000",Kickstarter!$E$2:$E$4115,"&lt;34999",Kickstarter!$S$2:$S$4115,"=plays")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>
      <c r="A10" s="18" t="s">
        <v>8397</v>
      </c>
      <c r="B10" s="18">
        <f>COUNTIFS(Kickstarter!$G$2:$G$4115,"=successful",Kickstarter!$E$2:$E$4115,"&gt;=35000",Kickstarter!$E$2:$E$4115,"&lt;39999",Kickstarter!$S$2:$S$4115,"=plays")</f>
        <v>4</v>
      </c>
      <c r="C10" s="18">
        <f>COUNTIFS(Kickstarter!$G$2:$G$4115,"=failed",Kickstarter!$E$2:$E$4115,"&gt;=35000",Kickstarter!$E$2:$E$4115,"&lt;39999",Kickstarter!$S$2:$S$4115,"=plays")</f>
        <v>2</v>
      </c>
      <c r="D10" s="18">
        <f>COUNTIFS(Kickstarter!$G$2:$G$4115,"=canceled",Kickstarter!$E$2:$E$4115,"&gt;=35000",Kickstarter!$E$2:$E$4115,"&lt;39999",Kickstarter!$S$2:$S$4115,"=plays")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>
      <c r="A11" s="18" t="s">
        <v>8398</v>
      </c>
      <c r="B11" s="18">
        <f>COUNTIFS(Kickstarter!$G$2:$G$4115,"=successful",Kickstarter!$E$2:$E$4115,"&gt;=40000",Kickstarter!$E$2:$E$4115,"&lt;44999",Kickstarter!$S$2:$S$4115,"=plays")</f>
        <v>2</v>
      </c>
      <c r="C11" s="18">
        <f>COUNTIFS(Kickstarter!$G$2:$G$4115,"=failed",Kickstarter!$E$2:$E$4115,"&gt;=40000",Kickstarter!$E$2:$E$4115,"&lt;44999",Kickstarter!$S$2:$S$4115,"=plays")</f>
        <v>1</v>
      </c>
      <c r="D11" s="18">
        <f>COUNTIFS(Kickstarter!$G$2:$G$4115,"=canceled",Kickstarter!$E$2:$E$4115,"&gt;=40000",Kickstarter!$E$2:$E$4115,"&lt;44999",Kickstarter!$S$2:$S$4115,"=plays")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>
      <c r="A12" s="18" t="s">
        <v>8399</v>
      </c>
      <c r="B12" s="18">
        <f>COUNTIFS(Kickstarter!$G$2:$G$4115,"=successful",Kickstarter!$E$2:$E$4115,"&gt;=45000",Kickstarter!$E$2:$E$4115,"&lt;49999",Kickstarter!$S$2:$S$4115,"=plays")</f>
        <v>0</v>
      </c>
      <c r="C12" s="18">
        <f>COUNTIFS(Kickstarter!$G$2:$G$4115,"=failed",Kickstarter!$E$2:$E$4115,"&gt;=45000",Kickstarter!$E$2:$E$4115,"&lt;49999",Kickstarter!$S$2:$S$4115,"=plays")</f>
        <v>1</v>
      </c>
      <c r="D12" s="18">
        <f>COUNTIFS(Kickstarter!$G$2:$G$4115,"=canceled",Kickstarter!$E$2:$E$4115,"&gt;=45000",Kickstarter!$E$2:$E$4115,"&lt;49999",Kickstarter!$S$2:$S$4115,"=plays")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>
      <c r="A13" s="18" t="s">
        <v>8392</v>
      </c>
      <c r="B13" s="18">
        <f>COUNTIFS(Kickstarter!$G$2:$G$4115,"=successful",Kickstarter!$E$2:$E$4115,"&gt;50000",Kickstarter!$S$2:$S$4115,"=plays")</f>
        <v>2</v>
      </c>
      <c r="C13" s="18">
        <f>COUNTIFS(Kickstarter!$G$2:$G$4115,"=failed",Kickstarter!$E$2:$E$4115,"&gt;50000",Kickstarter!$S$2:$S$4115,"=plays")</f>
        <v>10</v>
      </c>
      <c r="D13" s="18">
        <f>COUNTIFS(Kickstarter!$G$2:$G$4115,"=canceled",Kickstarter!$E$2:$E$4115,"&gt;50000",Kickstarter!$S$2:$S$4115,"=plays")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  <row r="18" spans="1:2" ht="14.4">
      <c r="A18" t="s">
        <v>8402</v>
      </c>
      <c r="B18" s="3">
        <f>MAX(Kickstarter!E2:E4115)</f>
        <v>100000000</v>
      </c>
    </row>
    <row r="19" spans="1:2" ht="14.4">
      <c r="A19" t="s">
        <v>8403</v>
      </c>
      <c r="B19" s="4">
        <f>MAX(Kickstarter!F2:F4115)</f>
        <v>2344134.67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A04A-56ED-4404-B3B9-5FC76165FF4D}">
  <dimension ref="A3:E28"/>
  <sheetViews>
    <sheetView zoomScale="70" zoomScaleNormal="70" workbookViewId="0">
      <selection activeCell="M25" sqref="M25"/>
    </sheetView>
  </sheetViews>
  <sheetFormatPr defaultRowHeight="14.4"/>
  <cols>
    <col min="1" max="1" width="21.5546875" bestFit="1" customWidth="1"/>
    <col min="2" max="2" width="25.77734375" bestFit="1" customWidth="1"/>
    <col min="3" max="3" width="22.21875" bestFit="1" customWidth="1"/>
    <col min="4" max="4" width="25" bestFit="1" customWidth="1"/>
    <col min="5" max="5" width="21.109375" bestFit="1" customWidth="1"/>
  </cols>
  <sheetData>
    <row r="3" spans="1:5">
      <c r="A3" s="9" t="s">
        <v>8359</v>
      </c>
      <c r="B3" t="s">
        <v>8404</v>
      </c>
      <c r="C3" t="s">
        <v>8405</v>
      </c>
      <c r="D3" t="s">
        <v>8406</v>
      </c>
      <c r="E3" t="s">
        <v>8407</v>
      </c>
    </row>
    <row r="4" spans="1:5">
      <c r="A4" s="10">
        <v>1</v>
      </c>
      <c r="B4" s="12">
        <v>141</v>
      </c>
      <c r="C4" s="12">
        <v>45</v>
      </c>
      <c r="D4" s="12">
        <v>0</v>
      </c>
      <c r="E4" s="12">
        <v>186</v>
      </c>
    </row>
    <row r="5" spans="1:5">
      <c r="A5" s="11" t="s">
        <v>8388</v>
      </c>
      <c r="B5" s="12">
        <v>141</v>
      </c>
      <c r="C5" s="12">
        <v>45</v>
      </c>
      <c r="D5" s="12">
        <v>0</v>
      </c>
      <c r="E5" s="12">
        <v>186</v>
      </c>
    </row>
    <row r="6" spans="1:5">
      <c r="A6" s="10">
        <v>2</v>
      </c>
      <c r="B6" s="12">
        <v>387</v>
      </c>
      <c r="C6" s="12">
        <v>146</v>
      </c>
      <c r="D6" s="12">
        <v>0</v>
      </c>
      <c r="E6" s="12">
        <v>533</v>
      </c>
    </row>
    <row r="7" spans="1:5">
      <c r="A7" s="11" t="s">
        <v>8389</v>
      </c>
      <c r="B7" s="12">
        <v>387</v>
      </c>
      <c r="C7" s="12">
        <v>146</v>
      </c>
      <c r="D7" s="12">
        <v>0</v>
      </c>
      <c r="E7" s="12">
        <v>533</v>
      </c>
    </row>
    <row r="8" spans="1:5">
      <c r="A8" s="10">
        <v>3</v>
      </c>
      <c r="B8" s="12">
        <v>93</v>
      </c>
      <c r="C8" s="12">
        <v>76</v>
      </c>
      <c r="D8" s="12">
        <v>0</v>
      </c>
      <c r="E8" s="12">
        <v>169</v>
      </c>
    </row>
    <row r="9" spans="1:5">
      <c r="A9" s="11" t="s">
        <v>8390</v>
      </c>
      <c r="B9" s="12">
        <v>93</v>
      </c>
      <c r="C9" s="12">
        <v>76</v>
      </c>
      <c r="D9" s="12">
        <v>0</v>
      </c>
      <c r="E9" s="12">
        <v>169</v>
      </c>
    </row>
    <row r="10" spans="1:5">
      <c r="A10" s="10">
        <v>4</v>
      </c>
      <c r="B10" s="12">
        <v>39</v>
      </c>
      <c r="C10" s="12">
        <v>33</v>
      </c>
      <c r="D10" s="12">
        <v>0</v>
      </c>
      <c r="E10" s="12">
        <v>72</v>
      </c>
    </row>
    <row r="11" spans="1:5">
      <c r="A11" s="11" t="s">
        <v>8391</v>
      </c>
      <c r="B11" s="12">
        <v>39</v>
      </c>
      <c r="C11" s="12">
        <v>33</v>
      </c>
      <c r="D11" s="12">
        <v>0</v>
      </c>
      <c r="E11" s="12">
        <v>72</v>
      </c>
    </row>
    <row r="12" spans="1:5">
      <c r="A12" s="10">
        <v>5</v>
      </c>
      <c r="B12" s="12">
        <v>12</v>
      </c>
      <c r="C12" s="12">
        <v>12</v>
      </c>
      <c r="D12" s="12">
        <v>0</v>
      </c>
      <c r="E12" s="12">
        <v>24</v>
      </c>
    </row>
    <row r="13" spans="1:5">
      <c r="A13" s="11" t="s">
        <v>8393</v>
      </c>
      <c r="B13" s="12">
        <v>12</v>
      </c>
      <c r="C13" s="12">
        <v>12</v>
      </c>
      <c r="D13" s="12">
        <v>0</v>
      </c>
      <c r="E13" s="12">
        <v>24</v>
      </c>
    </row>
    <row r="14" spans="1:5">
      <c r="A14" s="10">
        <v>6</v>
      </c>
      <c r="B14" s="12">
        <v>9</v>
      </c>
      <c r="C14" s="12">
        <v>11</v>
      </c>
      <c r="D14" s="12">
        <v>0</v>
      </c>
      <c r="E14" s="12">
        <v>20</v>
      </c>
    </row>
    <row r="15" spans="1:5">
      <c r="A15" s="11" t="s">
        <v>8394</v>
      </c>
      <c r="B15" s="12">
        <v>9</v>
      </c>
      <c r="C15" s="12">
        <v>11</v>
      </c>
      <c r="D15" s="12">
        <v>0</v>
      </c>
      <c r="E15" s="12">
        <v>20</v>
      </c>
    </row>
    <row r="16" spans="1:5">
      <c r="A16" s="10">
        <v>7</v>
      </c>
      <c r="B16" s="12">
        <v>1</v>
      </c>
      <c r="C16" s="12">
        <v>4</v>
      </c>
      <c r="D16" s="12">
        <v>0</v>
      </c>
      <c r="E16" s="12">
        <v>5</v>
      </c>
    </row>
    <row r="17" spans="1:5">
      <c r="A17" s="11" t="s">
        <v>8395</v>
      </c>
      <c r="B17" s="12">
        <v>1</v>
      </c>
      <c r="C17" s="12">
        <v>4</v>
      </c>
      <c r="D17" s="12">
        <v>0</v>
      </c>
      <c r="E17" s="12">
        <v>5</v>
      </c>
    </row>
    <row r="18" spans="1:5">
      <c r="A18" s="10">
        <v>8</v>
      </c>
      <c r="B18" s="12">
        <v>3</v>
      </c>
      <c r="C18" s="12">
        <v>8</v>
      </c>
      <c r="D18" s="12">
        <v>0</v>
      </c>
      <c r="E18" s="12">
        <v>11</v>
      </c>
    </row>
    <row r="19" spans="1:5">
      <c r="A19" s="11" t="s">
        <v>8396</v>
      </c>
      <c r="B19" s="12">
        <v>3</v>
      </c>
      <c r="C19" s="12">
        <v>8</v>
      </c>
      <c r="D19" s="12">
        <v>0</v>
      </c>
      <c r="E19" s="12">
        <v>11</v>
      </c>
    </row>
    <row r="20" spans="1:5">
      <c r="A20" s="10">
        <v>9</v>
      </c>
      <c r="B20" s="12">
        <v>4</v>
      </c>
      <c r="C20" s="12">
        <v>2</v>
      </c>
      <c r="D20" s="12">
        <v>0</v>
      </c>
      <c r="E20" s="12">
        <v>6</v>
      </c>
    </row>
    <row r="21" spans="1:5">
      <c r="A21" s="11" t="s">
        <v>8397</v>
      </c>
      <c r="B21" s="12">
        <v>4</v>
      </c>
      <c r="C21" s="12">
        <v>2</v>
      </c>
      <c r="D21" s="12">
        <v>0</v>
      </c>
      <c r="E21" s="12">
        <v>6</v>
      </c>
    </row>
    <row r="22" spans="1:5">
      <c r="A22" s="10">
        <v>10</v>
      </c>
      <c r="B22" s="12">
        <v>2</v>
      </c>
      <c r="C22" s="12">
        <v>1</v>
      </c>
      <c r="D22" s="12">
        <v>0</v>
      </c>
      <c r="E22" s="12">
        <v>3</v>
      </c>
    </row>
    <row r="23" spans="1:5">
      <c r="A23" s="11" t="s">
        <v>8398</v>
      </c>
      <c r="B23" s="12">
        <v>2</v>
      </c>
      <c r="C23" s="12">
        <v>1</v>
      </c>
      <c r="D23" s="12">
        <v>0</v>
      </c>
      <c r="E23" s="12">
        <v>3</v>
      </c>
    </row>
    <row r="24" spans="1:5">
      <c r="A24" s="10">
        <v>11</v>
      </c>
      <c r="B24" s="12">
        <v>0</v>
      </c>
      <c r="C24" s="12">
        <v>1</v>
      </c>
      <c r="D24" s="12">
        <v>0</v>
      </c>
      <c r="E24" s="12">
        <v>1</v>
      </c>
    </row>
    <row r="25" spans="1:5">
      <c r="A25" s="11" t="s">
        <v>8399</v>
      </c>
      <c r="B25" s="12">
        <v>0</v>
      </c>
      <c r="C25" s="12">
        <v>1</v>
      </c>
      <c r="D25" s="12">
        <v>0</v>
      </c>
      <c r="E25" s="12">
        <v>1</v>
      </c>
    </row>
    <row r="26" spans="1:5">
      <c r="A26" s="10">
        <v>12</v>
      </c>
      <c r="B26" s="12">
        <v>2</v>
      </c>
      <c r="C26" s="12">
        <v>10</v>
      </c>
      <c r="D26" s="12">
        <v>0</v>
      </c>
      <c r="E26" s="12">
        <v>12</v>
      </c>
    </row>
    <row r="27" spans="1:5">
      <c r="A27" s="11" t="s">
        <v>8392</v>
      </c>
      <c r="B27" s="12">
        <v>2</v>
      </c>
      <c r="C27" s="12">
        <v>10</v>
      </c>
      <c r="D27" s="12">
        <v>0</v>
      </c>
      <c r="E27" s="12">
        <v>12</v>
      </c>
    </row>
    <row r="28" spans="1:5">
      <c r="A28" s="10" t="s">
        <v>8360</v>
      </c>
      <c r="B28" s="12">
        <v>693</v>
      </c>
      <c r="C28" s="12">
        <v>349</v>
      </c>
      <c r="D28" s="12">
        <v>0</v>
      </c>
      <c r="E28" s="12">
        <v>1042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9CD34-316B-4A55-8BD5-57AAE49166A7}">
  <dimension ref="A1:I19"/>
  <sheetViews>
    <sheetView showGridLines="0" zoomScaleNormal="100" workbookViewId="0">
      <selection activeCell="E16" sqref="E16"/>
    </sheetView>
  </sheetViews>
  <sheetFormatPr defaultRowHeight="10.199999999999999"/>
  <cols>
    <col min="1" max="1" width="18.44140625" style="16" bestFit="1" customWidth="1"/>
    <col min="2" max="2" width="15.664062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8400</v>
      </c>
    </row>
    <row r="2" spans="1:9">
      <c r="A2" s="18" t="s">
        <v>8388</v>
      </c>
      <c r="B2" s="18">
        <f>COUNTIFS(Kickstarter!$G$2:$G$4115,"=successful",Kickstarter!$E$2:$E$4115,"&lt;1000",Kickstarter!$S$2:$S$4115,"=plays")</f>
        <v>141</v>
      </c>
      <c r="C2" s="18">
        <f>COUNTIFS(Kickstarter!$G$2:$G$4115,"=failed",Kickstarter!$E$2:$E$4115,"&lt;1000",Kickstarter!$S$2:$S$4115,"=plays")</f>
        <v>45</v>
      </c>
      <c r="D2" s="18">
        <f>COUNTIFS(Kickstarter!$G$2:$G$4115,"=canceled",Kickstarter!$E$2:$E$4115,"&lt;1000",Kickstarter!$S$2:$S$4115,"=plays")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>
      <c r="A3" s="18" t="s">
        <v>8389</v>
      </c>
      <c r="B3" s="18">
        <f>COUNTIFS(Kickstarter!$G$2:$G$4115,"=successful",Kickstarter!$E$2:$E$4115,"&gt;=1000",Kickstarter!$E$2:$E$4115,"&lt;4999",Kickstarter!$S$2:$S$4115,"=plays")</f>
        <v>387</v>
      </c>
      <c r="C3" s="18">
        <f>COUNTIFS(Kickstarter!$G$2:$G$4115,"=failed",Kickstarter!$E$2:$E$4115,"&gt;=1000",Kickstarter!$E$2:$E$4115,"&lt;4999",Kickstarter!$S$2:$S$4115,"=plays")</f>
        <v>146</v>
      </c>
      <c r="D3" s="18">
        <f>COUNTIFS(Kickstarter!$G$2:$G$4115,"=canceled",Kickstarter!$E$2:$E$4115,"&gt;=1000",Kickstarter!$E$2:$E$4115,"&lt;4999",Kickstarter!$S$2:$S$4115,"=plays")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>
      <c r="A4" s="18" t="s">
        <v>8390</v>
      </c>
      <c r="B4" s="18">
        <f>COUNTIFS(Kickstarter!$G$2:$G$4115,"=successful",Kickstarter!$E$2:$E$4115,"&gt;=5000",Kickstarter!$E$2:$E$4115,"&lt;9999",Kickstarter!$S$2:$S$4115,"=plays")</f>
        <v>93</v>
      </c>
      <c r="C4" s="18">
        <f>COUNTIFS(Kickstarter!$G$2:$G$4115,"=failed",Kickstarter!$E$2:$E$4115,"&gt;=5000",Kickstarter!$E$2:$E$4115,"&lt;9999",Kickstarter!$S$2:$S$4115,"=plays")</f>
        <v>76</v>
      </c>
      <c r="D4" s="18">
        <f>COUNTIFS(Kickstarter!$G$2:$G$4115,"=canceled",Kickstarter!$E$2:$E$4115,"&gt;=5000",Kickstarter!$E$2:$E$4115,"&lt;9999",Kickstarter!$S$2:$S$4115,"=plays")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>
      <c r="A5" s="18" t="s">
        <v>8391</v>
      </c>
      <c r="B5" s="18">
        <f>COUNTIFS(Kickstarter!$G$2:$G$4115,"=successful",Kickstarter!$E$2:$E$4115,"&gt;=10000",Kickstarter!$E$2:$E$4115,"&lt;14999",Kickstarter!$S$2:$S$4115,"=plays")</f>
        <v>39</v>
      </c>
      <c r="C5" s="18">
        <f>COUNTIFS(Kickstarter!$G$2:$G$4115,"=failed",Kickstarter!$E$2:$E$4115,"&gt;=10000",Kickstarter!$E$2:$E$4115,"&lt;14999",Kickstarter!$S$2:$S$4115,"=plays")</f>
        <v>33</v>
      </c>
      <c r="D5" s="18">
        <f>COUNTIFS(Kickstarter!$G$2:$G$4115,"=canceled",Kickstarter!$E$2:$E$4115,"&gt;=10000",Kickstarter!$E$2:$E$4115,"&lt;14999",Kickstarter!$S$2:$S$4115,"=plays")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>
      <c r="A6" s="18" t="s">
        <v>8393</v>
      </c>
      <c r="B6" s="18">
        <f>COUNTIFS(Kickstarter!$G$2:$G$4115,"=successful",Kickstarter!$E$2:$E$4115,"&gt;=15000",Kickstarter!$E$2:$E$4115,"&lt;19999",Kickstarter!$S$2:$S$4115,"=plays")</f>
        <v>12</v>
      </c>
      <c r="C6" s="18">
        <f>COUNTIFS(Kickstarter!$G$2:$G$4115,"=failed",Kickstarter!$E$2:$E$4115,"&gt;=15000",Kickstarter!$E$2:$E$4115,"&lt;19999",Kickstarter!$S$2:$S$4115,"=plays")</f>
        <v>12</v>
      </c>
      <c r="D6" s="18">
        <f>COUNTIFS(Kickstarter!$G$2:$G$4115,"=canceled",Kickstarter!$E$2:$E$4115,"&gt;=15000",Kickstarter!$E$2:$E$4115,"&lt;19999",Kickstarter!$S$2:$S$4115,"=plays")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>
      <c r="A7" s="18" t="s">
        <v>8394</v>
      </c>
      <c r="B7" s="18">
        <f>COUNTIFS(Kickstarter!$G$2:$G$4115,"=successful",Kickstarter!$E$2:$E$4115,"&gt;=20000",Kickstarter!$E$2:$E$4115,"&lt;24999",Kickstarter!$S$2:$S$4115,"=plays")</f>
        <v>9</v>
      </c>
      <c r="C7" s="18">
        <f>COUNTIFS(Kickstarter!$G$2:$G$4115,"=failed",Kickstarter!$E$2:$E$4115,"&gt;=20000",Kickstarter!$E$2:$E$4115,"&lt;24999",Kickstarter!$S$2:$S$4115,"=plays")</f>
        <v>11</v>
      </c>
      <c r="D7" s="18">
        <f>COUNTIFS(Kickstarter!$G$2:$G$4115,"=canceled",Kickstarter!$E$2:$E$4115,"&gt;=20000",Kickstarter!$E$2:$E$4115,"&lt;24999",Kickstarter!$S$2:$S$4115,"=plays")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>
      <c r="A8" s="18" t="s">
        <v>8395</v>
      </c>
      <c r="B8" s="18">
        <f>COUNTIFS(Kickstarter!$G$2:$G$4115,"=successful",Kickstarter!$E$2:$E$4115,"&gt;=25000",Kickstarter!$E$2:$E$4115,"&lt;29999",Kickstarter!$S$2:$S$4115,"=plays")</f>
        <v>1</v>
      </c>
      <c r="C8" s="18">
        <f>COUNTIFS(Kickstarter!$G$2:$G$4115,"=failed",Kickstarter!$E$2:$E$4115,"&gt;=25000",Kickstarter!$E$2:$E$4115,"&lt;29999",Kickstarter!$S$2:$S$4115,"=plays")</f>
        <v>4</v>
      </c>
      <c r="D8" s="18">
        <f>COUNTIFS(Kickstarter!$G$2:$G$4115,"=canceled",Kickstarter!$E$2:$E$4115,"&gt;=25000",Kickstarter!$E$2:$E$4115,"&lt;29999",Kickstarter!$S$2:$S$4115,"=plays")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>
      <c r="A9" s="18" t="s">
        <v>8396</v>
      </c>
      <c r="B9" s="18">
        <f>COUNTIFS(Kickstarter!$G$2:$G$4115,"=successful",Kickstarter!$E$2:$E$4115,"&gt;=30000",Kickstarter!$E$2:$E$4115,"&lt;34999",Kickstarter!$S$2:$S$4115,"=plays")</f>
        <v>3</v>
      </c>
      <c r="C9" s="18">
        <f>COUNTIFS(Kickstarter!$G$2:$G$4115,"=failed",Kickstarter!$E$2:$E$4115,"&gt;=30000",Kickstarter!$E$2:$E$4115,"&lt;34999",Kickstarter!$S$2:$S$4115,"=plays")</f>
        <v>8</v>
      </c>
      <c r="D9" s="18">
        <f>COUNTIFS(Kickstarter!$G$2:$G$4115,"=canceled",Kickstarter!$E$2:$E$4115,"&gt;=30000",Kickstarter!$E$2:$E$4115,"&lt;34999",Kickstarter!$S$2:$S$4115,"=plays")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>
      <c r="A10" s="18" t="s">
        <v>8397</v>
      </c>
      <c r="B10" s="18">
        <f>COUNTIFS(Kickstarter!$G$2:$G$4115,"=successful",Kickstarter!$E$2:$E$4115,"&gt;=35000",Kickstarter!$E$2:$E$4115,"&lt;39999",Kickstarter!$S$2:$S$4115,"=plays")</f>
        <v>4</v>
      </c>
      <c r="C10" s="18">
        <f>COUNTIFS(Kickstarter!$G$2:$G$4115,"=failed",Kickstarter!$E$2:$E$4115,"&gt;=35000",Kickstarter!$E$2:$E$4115,"&lt;39999",Kickstarter!$S$2:$S$4115,"=plays")</f>
        <v>2</v>
      </c>
      <c r="D10" s="18">
        <f>COUNTIFS(Kickstarter!$G$2:$G$4115,"=canceled",Kickstarter!$E$2:$E$4115,"&gt;=35000",Kickstarter!$E$2:$E$4115,"&lt;39999",Kickstarter!$S$2:$S$4115,"=plays")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>
      <c r="A11" s="18" t="s">
        <v>8398</v>
      </c>
      <c r="B11" s="18">
        <f>COUNTIFS(Kickstarter!$G$2:$G$4115,"=successful",Kickstarter!$E$2:$E$4115,"&gt;=40000",Kickstarter!$E$2:$E$4115,"&lt;44999",Kickstarter!$S$2:$S$4115,"=plays")</f>
        <v>2</v>
      </c>
      <c r="C11" s="18">
        <f>COUNTIFS(Kickstarter!$G$2:$G$4115,"=failed",Kickstarter!$E$2:$E$4115,"&gt;=40000",Kickstarter!$E$2:$E$4115,"&lt;44999",Kickstarter!$S$2:$S$4115,"=plays")</f>
        <v>1</v>
      </c>
      <c r="D11" s="18">
        <f>COUNTIFS(Kickstarter!$G$2:$G$4115,"=canceled",Kickstarter!$E$2:$E$4115,"&gt;=40000",Kickstarter!$E$2:$E$4115,"&lt;44999",Kickstarter!$S$2:$S$4115,"=plays")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>
      <c r="A12" s="18" t="s">
        <v>8399</v>
      </c>
      <c r="B12" s="18">
        <f>COUNTIFS(Kickstarter!$G$2:$G$4115,"=successful",Kickstarter!$E$2:$E$4115,"&gt;=45000",Kickstarter!$E$2:$E$4115,"&lt;49999",Kickstarter!$S$2:$S$4115,"=plays")</f>
        <v>0</v>
      </c>
      <c r="C12" s="18">
        <f>COUNTIFS(Kickstarter!$G$2:$G$4115,"=failed",Kickstarter!$E$2:$E$4115,"&gt;=45000",Kickstarter!$E$2:$E$4115,"&lt;49999",Kickstarter!$S$2:$S$4115,"=plays")</f>
        <v>1</v>
      </c>
      <c r="D12" s="18">
        <f>COUNTIFS(Kickstarter!$G$2:$G$4115,"=canceled",Kickstarter!$E$2:$E$4115,"&gt;=45000",Kickstarter!$E$2:$E$4115,"&lt;49999",Kickstarter!$S$2:$S$4115,"=plays")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>
      <c r="A13" s="18" t="s">
        <v>8392</v>
      </c>
      <c r="B13" s="18">
        <f>COUNTIFS(Kickstarter!$G$2:$G$4115,"=successful",Kickstarter!$E$2:$E$4115,"&gt;50000",Kickstarter!$S$2:$S$4115,"=plays")</f>
        <v>2</v>
      </c>
      <c r="C13" s="18">
        <f>COUNTIFS(Kickstarter!$G$2:$G$4115,"=failed",Kickstarter!$E$2:$E$4115,"&gt;50000",Kickstarter!$S$2:$S$4115,"=plays")</f>
        <v>10</v>
      </c>
      <c r="D13" s="18">
        <f>COUNTIFS(Kickstarter!$G$2:$G$4115,"=canceled",Kickstarter!$E$2:$E$4115,"&gt;50000",Kickstarter!$S$2:$S$4115,"=plays")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  <row r="18" spans="1:2" ht="14.4">
      <c r="A18" t="s">
        <v>8402</v>
      </c>
      <c r="B18" s="3">
        <f>MAX(Kickstarter!E2:E4115)</f>
        <v>100000000</v>
      </c>
    </row>
    <row r="19" spans="1:2" ht="14.4">
      <c r="A19" t="s">
        <v>8403</v>
      </c>
      <c r="B19" s="4">
        <f>MAX(Kickstarter!F2:F4115)</f>
        <v>2344134.67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Goal Targets</vt:lpstr>
      <vt:lpstr>Backers</vt:lpstr>
      <vt:lpstr>Kickstarter</vt:lpstr>
      <vt:lpstr>Theater Outcomes by Launch Date</vt:lpstr>
      <vt:lpstr>Outcomes Based on Goals</vt:lpstr>
      <vt:lpstr>Outcomes_vs_Goals</vt:lpstr>
      <vt:lpstr>Outcomes Based on Goals-Part2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Chirayu Chaudhari</cp:lastModifiedBy>
  <dcterms:created xsi:type="dcterms:W3CDTF">2017-04-20T15:17:24Z</dcterms:created>
  <dcterms:modified xsi:type="dcterms:W3CDTF">2021-08-15T18:18:30Z</dcterms:modified>
</cp:coreProperties>
</file>